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9230" windowHeight="11520" tabRatio="678"/>
  </bookViews>
  <sheets>
    <sheet name="General Settings" sheetId="22" r:id="rId1"/>
    <sheet name="ON Monitor" sheetId="29" r:id="rId2"/>
    <sheet name="1M Monitor" sheetId="27" r:id="rId3"/>
    <sheet name="3M Monitor" sheetId="13" r:id="rId4"/>
    <sheet name="6M Monitor" sheetId="26" r:id="rId5"/>
    <sheet name="1Y Monitor" sheetId="28" r:id="rId6"/>
    <sheet name="Data" sheetId="21" r:id="rId7"/>
  </sheets>
  <externalReferences>
    <externalReference r:id="rId8"/>
  </externalReferences>
  <definedNames>
    <definedName name="_xlnm._FilterDatabase" localSheetId="2" hidden="1">'1M Monitor'!$B$17:$F$3560</definedName>
    <definedName name="_xlnm._FilterDatabase" localSheetId="5" hidden="1">'1Y Monitor'!$B$17:$F$3560</definedName>
    <definedName name="_xlnm._FilterDatabase" localSheetId="3" hidden="1">'3M Monitor'!$B$17:$F$3560</definedName>
    <definedName name="_xlnm._FilterDatabase" localSheetId="4" hidden="1">'6M Monitor'!$B$17:$F$3560</definedName>
    <definedName name="_xlnm._FilterDatabase" localSheetId="6" hidden="1">Data!$H$1:$Q$3537</definedName>
    <definedName name="_xlnm._FilterDatabase" localSheetId="1" hidden="1">'ON Monitor'!$B$17:$F$3560</definedName>
    <definedName name="Calendar">'General Settings'!$D$14</definedName>
    <definedName name="Check1M">'1M Monitor'!$Y$23:$Y$33</definedName>
    <definedName name="Check1Y">'1Y Monitor'!$Y$23:$Y$46</definedName>
    <definedName name="Check3M">'3M Monitor'!$Y$23:$Y$110</definedName>
    <definedName name="Check6M">'6M Monitor'!$Y$23:$Y$77</definedName>
    <definedName name="CheckON">'ON Monitor'!$Y$23:$Y$69</definedName>
    <definedName name="Currency">'General Settings'!$D$12</definedName>
    <definedName name="DataTable" localSheetId="2">'1M Monitor'!$C$3:$K$16</definedName>
    <definedName name="DataTable" localSheetId="5">'1Y Monitor'!$C$3:$K$16</definedName>
    <definedName name="DataTable" localSheetId="3">'3M Monitor'!$C$3:$K$16</definedName>
    <definedName name="DataTable" localSheetId="4">'6M Monitor'!$C$3:$K$16</definedName>
    <definedName name="DataTable" localSheetId="1">'ON Monitor'!$C$3:$K$16</definedName>
    <definedName name="DayCountConv" localSheetId="1">'ON Monitor'!$AD$23</definedName>
    <definedName name="DiscountingCurve">'General Settings'!$I$4</definedName>
    <definedName name="DiscountingEngine" localSheetId="3">'3M Monitor'!$AC$104</definedName>
    <definedName name="EvaluationDate">'General Settings'!$D$6</definedName>
    <definedName name="FirstIMMFUTCheck">'3M Monitor'!$K$25</definedName>
    <definedName name="FirstIMMFUTDates">'3M Monitor'!$S$35:$S$42</definedName>
    <definedName name="FirstIMMFUTNull">'3M Monitor'!$AG$35:$AG$42</definedName>
    <definedName name="FirstIMMFUTQuotes">'3M Monitor'!$V$35:$V$42</definedName>
    <definedName name="FirstIMMFUTSeries">IF(FirstIMMFUTCheck,FirstIMMFUTQuotes,FirstIMMFUTNull)</definedName>
    <definedName name="FixedLegBDC" localSheetId="3">'3M Monitor'!$AD$67</definedName>
    <definedName name="FixedLegBDC" localSheetId="4">'6M Monitor'!$AD$41</definedName>
    <definedName name="FixedLegDayCounter" localSheetId="3">'3M Monitor'!$AE$67</definedName>
    <definedName name="FixedLegDayCounter" localSheetId="4">'6M Monitor'!$AE$41</definedName>
    <definedName name="FixedLegTenor" localSheetId="3">'3M Monitor'!$AC$67</definedName>
    <definedName name="FixedLegTenor" localSheetId="4">'6M Monitor'!$AC$41</definedName>
    <definedName name="Flag1M">'1M Monitor'!$W$23:$W$33</definedName>
    <definedName name="Flag1Y">'1Y Monitor'!$W$23:$W$46</definedName>
    <definedName name="Flag3M">'3M Monitor'!$W$23:$W$110</definedName>
    <definedName name="Flag6M">'6M Monitor'!$W$23:$W$77</definedName>
    <definedName name="FlagON">'ON Monitor'!$W$23:$W$69</definedName>
    <definedName name="FRA1YCheck">'1Y Monitor'!$K$22</definedName>
    <definedName name="FRA1YDates">'1Y Monitor'!$S$23:$S$46</definedName>
    <definedName name="FRA1YNull">'1Y Monitor'!$AA$23:$AA$46</definedName>
    <definedName name="FRA1YQuotes">'1Y Monitor'!$V$23:$V$46</definedName>
    <definedName name="FRA1YSeries">IF(FRA1YCheck,FRA1YQuotes,FRA1YNull)</definedName>
    <definedName name="FRA3MCheck">'3M Monitor'!$K$22</definedName>
    <definedName name="FRA3MDates">'3M Monitor'!$S$23:$S$34</definedName>
    <definedName name="FRA3MNull">'3M Monitor'!$AG$23:$AG$34</definedName>
    <definedName name="FRA3MQuotes">'3M Monitor'!$V$23:$V$34</definedName>
    <definedName name="FRA3MSeries">IF(FRA3MCheck,FRA3MQuotes,FRA3MNull)</definedName>
    <definedName name="FRA6MCheck">'6M Monitor'!$K$22</definedName>
    <definedName name="FRA6MDates">'6M Monitor'!$S$23:$S$40</definedName>
    <definedName name="FRA6MNull">'6M Monitor'!$AF$23:$AF$40</definedName>
    <definedName name="FRA6MQuotes">'6M Monitor'!$V$23:$V$40</definedName>
    <definedName name="FRA6MSeries">IF(FRA6MCheck,FRA6MQuotes,FRA6MNull)</definedName>
    <definedName name="Fwd1M">Data!$J$4:$J$3537</definedName>
    <definedName name="Fwd1Y">Data!$M$4:$M$3537</definedName>
    <definedName name="Fwd3M">Data!$K$4:$K$3537</definedName>
    <definedName name="Fwd6M">Data!$L$4:$L$3537</definedName>
    <definedName name="FwdON">Data!$F$4:$F$3537</definedName>
    <definedName name="FwdStart" localSheetId="1">'ON Monitor'!$AC$23</definedName>
    <definedName name="Index1M">'General Settings'!$J$15</definedName>
    <definedName name="Index1Y">'General Settings'!$M$15</definedName>
    <definedName name="Index3M">'General Settings'!$K$15</definedName>
    <definedName name="Index6M">'General Settings'!$L$15</definedName>
    <definedName name="IndexON">'General Settings'!$I$15</definedName>
    <definedName name="InterestRatesTrigger">'General Settings'!$D$7:$D$7</definedName>
    <definedName name="LastIMMFUTCheck">'3M Monitor'!$K$31</definedName>
    <definedName name="LastIMMFUTDates">'3M Monitor'!$S$43:$S$58</definedName>
    <definedName name="LastIMMFUTNull">'3M Monitor'!$AG$43:$AG$58</definedName>
    <definedName name="LastIMMFUTQuotes">'3M Monitor'!$V$43:$V$58</definedName>
    <definedName name="LastIMMFUTSeries">IF(LastIMMFUTCheck,LastIMMFUTQuotes,LastIMMFUTNull)</definedName>
    <definedName name="ObjectOverwrite">'General Settings'!$D$17</definedName>
    <definedName name="ONFwd1M">Data!$N$4:$N$3537</definedName>
    <definedName name="ONFwd1Y">Data!$Q$4:$Q$3537</definedName>
    <definedName name="ONFwd3M">Data!$O$4:$O$3537</definedName>
    <definedName name="ONFwd6M">Data!$P$4:$P$3537</definedName>
    <definedName name="ONIndex1M">'General Settings'!$J$21</definedName>
    <definedName name="ONIndex1Y">'General Settings'!$M$21</definedName>
    <definedName name="ONIndex3M">'General Settings'!$K$21</definedName>
    <definedName name="ONIndex6M">'General Settings'!$L$21</definedName>
    <definedName name="OvernightIndex" localSheetId="1">'ON Monitor'!$D$3</definedName>
    <definedName name="Permanent">'General Settings'!$D$16</definedName>
    <definedName name="QuoteSuffix">'General Settings'!$D$15</definedName>
    <definedName name="RecalcTrigger">Data!$C$1</definedName>
    <definedName name="SERIALFUTCheck">'3M Monitor'!$K$28</definedName>
    <definedName name="SERIALFUTDates">'3M Monitor'!$S$59:$S$60</definedName>
    <definedName name="SERIALFUTNull">'3M Monitor'!$AG$59:$AG$60</definedName>
    <definedName name="SERIALFUTQuotes">'3M Monitor'!$V$59:$V$60</definedName>
    <definedName name="SERIALFUTSeries">IF(SERIALFUTCheck,SERIALFUTQuotes,SERIALFUTNull)</definedName>
    <definedName name="SettlementDate">Data!$I$4</definedName>
    <definedName name="SettlementDateON">Data!$E$4</definedName>
    <definedName name="SettlementDates">Data!$I$4:$I$3537</definedName>
    <definedName name="SettlementDatesON">Data!$E$4:$E$3537</definedName>
    <definedName name="SettlementDays">'General Settings'!$D$13</definedName>
    <definedName name="ShortFixedLegBDC" localSheetId="2">'1M Monitor'!$AD$23</definedName>
    <definedName name="ShortFixedLegBDC" localSheetId="3">'3M Monitor'!$AD$61</definedName>
    <definedName name="ShortFixedLegDayCounter" localSheetId="2">'1M Monitor'!$AE$23</definedName>
    <definedName name="ShortFixedLegDayCounter" localSheetId="3">'3M Monitor'!$AE$61</definedName>
    <definedName name="ShortFixedLegTenor" localSheetId="2">'1M Monitor'!$AC$23</definedName>
    <definedName name="ShortFixedLegTenor" localSheetId="3">'3M Monitor'!$AC$61</definedName>
    <definedName name="Trigger">'General Settings'!$D$4</definedName>
    <definedName name="Trigger1M">'1M Monitor'!$M$19</definedName>
    <definedName name="Trigger1Y">'1Y Monitor'!$M$19</definedName>
    <definedName name="Trigger3M">'3M Monitor'!$M$19</definedName>
    <definedName name="Trigger6M">'6M Monitor'!$M$19</definedName>
    <definedName name="TriggerON">'ON Monitor'!$M$19</definedName>
  </definedNames>
  <calcPr calcId="145621"/>
</workbook>
</file>

<file path=xl/calcChain.xml><?xml version="1.0" encoding="utf-8"?>
<calcChain xmlns="http://schemas.openxmlformats.org/spreadsheetml/2006/main">
  <c r="P33" i="27" l="1"/>
  <c r="P32" i="27"/>
  <c r="P31" i="27"/>
  <c r="P30" i="27"/>
  <c r="P29" i="27"/>
  <c r="P28" i="27"/>
  <c r="P27" i="27"/>
  <c r="P26" i="27"/>
  <c r="P25" i="27"/>
  <c r="P24" i="27"/>
  <c r="P23" i="27"/>
  <c r="P77" i="26" l="1"/>
  <c r="P76" i="26"/>
  <c r="P75" i="26"/>
  <c r="P74" i="26"/>
  <c r="P73" i="26"/>
  <c r="P72" i="26"/>
  <c r="P71" i="26"/>
  <c r="P70" i="26"/>
  <c r="P69" i="26"/>
  <c r="P68" i="26"/>
  <c r="P67" i="26"/>
  <c r="P66" i="26"/>
  <c r="P65" i="26"/>
  <c r="P64" i="26"/>
  <c r="P63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P41" i="26"/>
  <c r="AC23" i="28" a="1"/>
  <c r="AH23" i="26" a="1"/>
  <c r="AI23" i="13" a="1"/>
  <c r="AC34" i="29" a="1"/>
  <c r="AG23" i="27" a="1"/>
  <c r="AC23" i="28" l="1"/>
  <c r="AC31" i="28"/>
  <c r="AC39" i="28"/>
  <c r="AC47" i="28"/>
  <c r="AC55" i="28"/>
  <c r="AC63" i="28"/>
  <c r="AC71" i="28"/>
  <c r="AC79" i="28"/>
  <c r="AC87" i="28"/>
  <c r="AC95" i="28"/>
  <c r="AC32" i="28"/>
  <c r="AC40" i="28"/>
  <c r="AC48" i="28"/>
  <c r="AC56" i="28"/>
  <c r="AC64" i="28"/>
  <c r="AC72" i="28"/>
  <c r="AC80" i="28"/>
  <c r="AC88" i="28"/>
  <c r="AC96" i="28"/>
  <c r="AC25" i="28"/>
  <c r="AC33" i="28"/>
  <c r="AC41" i="28"/>
  <c r="AC49" i="28"/>
  <c r="AC57" i="28"/>
  <c r="AC65" i="28"/>
  <c r="AC73" i="28"/>
  <c r="AC81" i="28"/>
  <c r="AC89" i="28"/>
  <c r="AC97" i="28"/>
  <c r="AC26" i="28"/>
  <c r="AC34" i="28"/>
  <c r="AC42" i="28"/>
  <c r="AC50" i="28"/>
  <c r="AC58" i="28"/>
  <c r="AC74" i="28"/>
  <c r="AC90" i="28"/>
  <c r="AC27" i="28"/>
  <c r="AC43" i="28"/>
  <c r="AC59" i="28"/>
  <c r="AC75" i="28"/>
  <c r="AC91" i="28"/>
  <c r="AC28" i="28"/>
  <c r="AC44" i="28"/>
  <c r="AC60" i="28"/>
  <c r="AC76" i="28"/>
  <c r="AC92" i="28"/>
  <c r="AC37" i="28"/>
  <c r="AC53" i="28"/>
  <c r="AC69" i="28"/>
  <c r="AC85" i="28"/>
  <c r="AC93" i="28"/>
  <c r="AC30" i="28"/>
  <c r="AC46" i="28"/>
  <c r="AC62" i="28"/>
  <c r="AC86" i="28"/>
  <c r="AC24" i="28"/>
  <c r="AC66" i="28"/>
  <c r="AC82" i="28"/>
  <c r="AC98" i="28"/>
  <c r="AC35" i="28"/>
  <c r="AC51" i="28"/>
  <c r="AC67" i="28"/>
  <c r="AC83" i="28"/>
  <c r="AC99" i="28"/>
  <c r="AC36" i="28"/>
  <c r="AC52" i="28"/>
  <c r="AC68" i="28"/>
  <c r="AC84" i="28"/>
  <c r="AC29" i="28"/>
  <c r="AC45" i="28"/>
  <c r="AC61" i="28"/>
  <c r="AC77" i="28"/>
  <c r="AC38" i="28"/>
  <c r="AC54" i="28"/>
  <c r="AC70" i="28"/>
  <c r="AC78" i="28"/>
  <c r="AC94" i="28"/>
  <c r="AH30" i="26"/>
  <c r="AH38" i="26"/>
  <c r="AH46" i="26"/>
  <c r="AH54" i="26"/>
  <c r="AH62" i="26"/>
  <c r="AH70" i="26"/>
  <c r="AH23" i="26"/>
  <c r="AH31" i="26"/>
  <c r="AH39" i="26"/>
  <c r="AH47" i="26"/>
  <c r="AH55" i="26"/>
  <c r="AH63" i="26"/>
  <c r="AH71" i="26"/>
  <c r="AH24" i="26"/>
  <c r="AH32" i="26"/>
  <c r="AH40" i="26"/>
  <c r="AH48" i="26"/>
  <c r="AH56" i="26"/>
  <c r="AH64" i="26"/>
  <c r="AH72" i="26"/>
  <c r="AH25" i="26"/>
  <c r="AH33" i="26"/>
  <c r="AH41" i="26"/>
  <c r="AH49" i="26"/>
  <c r="AH57" i="26"/>
  <c r="AH65" i="26"/>
  <c r="AH73" i="26"/>
  <c r="AH26" i="26"/>
  <c r="AH34" i="26"/>
  <c r="AH42" i="26"/>
  <c r="AH50" i="26"/>
  <c r="AH58" i="26"/>
  <c r="AH66" i="26"/>
  <c r="AH74" i="26"/>
  <c r="AH27" i="26"/>
  <c r="AH35" i="26"/>
  <c r="AH43" i="26"/>
  <c r="AH51" i="26"/>
  <c r="AH59" i="26"/>
  <c r="AH67" i="26"/>
  <c r="AH75" i="26"/>
  <c r="AH28" i="26"/>
  <c r="AH36" i="26"/>
  <c r="AH44" i="26"/>
  <c r="AH52" i="26"/>
  <c r="AH60" i="26"/>
  <c r="AH68" i="26"/>
  <c r="AH76" i="26"/>
  <c r="AH29" i="26"/>
  <c r="AH37" i="26"/>
  <c r="AH45" i="26"/>
  <c r="AH53" i="26"/>
  <c r="AH61" i="26"/>
  <c r="AH69" i="26"/>
  <c r="AH77" i="26"/>
  <c r="AI30" i="13"/>
  <c r="AI38" i="13"/>
  <c r="AI46" i="13"/>
  <c r="AI54" i="13"/>
  <c r="AI62" i="13"/>
  <c r="AI70" i="13"/>
  <c r="AI78" i="13"/>
  <c r="AI86" i="13"/>
  <c r="AI94" i="13"/>
  <c r="AI102" i="13"/>
  <c r="AI110" i="13"/>
  <c r="AI23" i="13"/>
  <c r="AI31" i="13"/>
  <c r="AI39" i="13"/>
  <c r="AI47" i="13"/>
  <c r="AI55" i="13"/>
  <c r="AI63" i="13"/>
  <c r="AI71" i="13"/>
  <c r="AI79" i="13"/>
  <c r="AI87" i="13"/>
  <c r="AI95" i="13"/>
  <c r="AI103" i="13"/>
  <c r="AI24" i="13"/>
  <c r="AI32" i="13"/>
  <c r="AI40" i="13"/>
  <c r="AI48" i="13"/>
  <c r="AI56" i="13"/>
  <c r="AI64" i="13"/>
  <c r="AI72" i="13"/>
  <c r="AI80" i="13"/>
  <c r="AI88" i="13"/>
  <c r="AI96" i="13"/>
  <c r="AI104" i="13"/>
  <c r="AI25" i="13"/>
  <c r="AI33" i="13"/>
  <c r="AI41" i="13"/>
  <c r="AI49" i="13"/>
  <c r="AI57" i="13"/>
  <c r="AI65" i="13"/>
  <c r="AI73" i="13"/>
  <c r="AI81" i="13"/>
  <c r="AI89" i="13"/>
  <c r="AI97" i="13"/>
  <c r="AI105" i="13"/>
  <c r="AI26" i="13"/>
  <c r="AI34" i="13"/>
  <c r="AI42" i="13"/>
  <c r="AI50" i="13"/>
  <c r="AI58" i="13"/>
  <c r="AI66" i="13"/>
  <c r="AI74" i="13"/>
  <c r="AI82" i="13"/>
  <c r="AI90" i="13"/>
  <c r="AI98" i="13"/>
  <c r="AI106" i="13"/>
  <c r="AI27" i="13"/>
  <c r="AI35" i="13"/>
  <c r="AI43" i="13"/>
  <c r="AI51" i="13"/>
  <c r="AI59" i="13"/>
  <c r="AI67" i="13"/>
  <c r="AI75" i="13"/>
  <c r="AI83" i="13"/>
  <c r="AI91" i="13"/>
  <c r="AI99" i="13"/>
  <c r="AI107" i="13"/>
  <c r="AI28" i="13"/>
  <c r="AI36" i="13"/>
  <c r="AI44" i="13"/>
  <c r="AI52" i="13"/>
  <c r="AI60" i="13"/>
  <c r="AI68" i="13"/>
  <c r="AI76" i="13"/>
  <c r="AI84" i="13"/>
  <c r="AI92" i="13"/>
  <c r="AI100" i="13"/>
  <c r="AI108" i="13"/>
  <c r="AI29" i="13"/>
  <c r="AI37" i="13"/>
  <c r="AI45" i="13"/>
  <c r="AI53" i="13"/>
  <c r="AI61" i="13"/>
  <c r="AI69" i="13"/>
  <c r="AI77" i="13"/>
  <c r="AI85" i="13"/>
  <c r="AI93" i="13"/>
  <c r="AI101" i="13"/>
  <c r="AI109" i="13"/>
  <c r="AG30" i="27"/>
  <c r="AG38" i="27"/>
  <c r="AG46" i="27"/>
  <c r="AG54" i="27"/>
  <c r="AG62" i="27"/>
  <c r="AG70" i="27"/>
  <c r="AG23" i="27"/>
  <c r="AG31" i="27"/>
  <c r="AG39" i="27"/>
  <c r="AG47" i="27"/>
  <c r="AG55" i="27"/>
  <c r="AG63" i="27"/>
  <c r="AG71" i="27"/>
  <c r="AG24" i="27"/>
  <c r="AG32" i="27"/>
  <c r="AG40" i="27"/>
  <c r="AG48" i="27"/>
  <c r="AG56" i="27"/>
  <c r="AG64" i="27"/>
  <c r="AG72" i="27"/>
  <c r="AG25" i="27"/>
  <c r="AG33" i="27"/>
  <c r="AG41" i="27"/>
  <c r="AG49" i="27"/>
  <c r="AG57" i="27"/>
  <c r="AG65" i="27"/>
  <c r="AG73" i="27"/>
  <c r="AG26" i="27"/>
  <c r="AG34" i="27"/>
  <c r="AG42" i="27"/>
  <c r="AG50" i="27"/>
  <c r="AG58" i="27"/>
  <c r="AG66" i="27"/>
  <c r="AG74" i="27"/>
  <c r="AG27" i="27"/>
  <c r="AG35" i="27"/>
  <c r="AG43" i="27"/>
  <c r="AG51" i="27"/>
  <c r="AG59" i="27"/>
  <c r="AG67" i="27"/>
  <c r="AG75" i="27"/>
  <c r="AG28" i="27"/>
  <c r="AG36" i="27"/>
  <c r="AG44" i="27"/>
  <c r="AG52" i="27"/>
  <c r="AG60" i="27"/>
  <c r="AG68" i="27"/>
  <c r="AG29" i="27"/>
  <c r="AG37" i="27"/>
  <c r="AG45" i="27"/>
  <c r="AG53" i="27"/>
  <c r="AG61" i="27"/>
  <c r="AG69" i="27"/>
  <c r="AC41" i="29"/>
  <c r="AC49" i="29"/>
  <c r="AC57" i="29"/>
  <c r="AC65" i="29"/>
  <c r="AC34" i="29"/>
  <c r="AC42" i="29"/>
  <c r="AC50" i="29"/>
  <c r="AC58" i="29"/>
  <c r="AC66" i="29"/>
  <c r="AC35" i="29"/>
  <c r="AC43" i="29"/>
  <c r="AC51" i="29"/>
  <c r="AC59" i="29"/>
  <c r="AC67" i="29"/>
  <c r="AC36" i="29"/>
  <c r="AC44" i="29"/>
  <c r="AC52" i="29"/>
  <c r="AC60" i="29"/>
  <c r="AC68" i="29"/>
  <c r="AC37" i="29"/>
  <c r="AC45" i="29"/>
  <c r="AC53" i="29"/>
  <c r="AC61" i="29"/>
  <c r="AC69" i="29"/>
  <c r="AC38" i="29"/>
  <c r="AC46" i="29"/>
  <c r="AC54" i="29"/>
  <c r="AC62" i="29"/>
  <c r="AC39" i="29"/>
  <c r="AC47" i="29"/>
  <c r="AC55" i="29"/>
  <c r="AC63" i="29"/>
  <c r="AC40" i="29"/>
  <c r="AC48" i="29"/>
  <c r="AC56" i="29"/>
  <c r="AC64" i="29"/>
  <c r="P66" i="13"/>
  <c r="P65" i="13"/>
  <c r="P64" i="13"/>
  <c r="P63" i="13"/>
  <c r="P62" i="13"/>
  <c r="P61" i="13"/>
  <c r="P103" i="13"/>
  <c r="P102" i="13"/>
  <c r="P101" i="13"/>
  <c r="P100" i="13"/>
  <c r="P99" i="13"/>
  <c r="P98" i="13"/>
  <c r="P97" i="13"/>
  <c r="P96" i="13"/>
  <c r="P95" i="13"/>
  <c r="P94" i="13"/>
  <c r="P93" i="13"/>
  <c r="P92" i="13"/>
  <c r="P91" i="13"/>
  <c r="P90" i="13"/>
  <c r="P89" i="13"/>
  <c r="P88" i="13"/>
  <c r="P87" i="13"/>
  <c r="P86" i="13"/>
  <c r="P85" i="13"/>
  <c r="P84" i="13"/>
  <c r="P83" i="13"/>
  <c r="P82" i="13"/>
  <c r="P81" i="13"/>
  <c r="P80" i="13"/>
  <c r="P79" i="13"/>
  <c r="P78" i="13"/>
  <c r="P77" i="13"/>
  <c r="P76" i="13"/>
  <c r="P75" i="13"/>
  <c r="P74" i="13"/>
  <c r="P73" i="13"/>
  <c r="P72" i="13"/>
  <c r="P71" i="13"/>
  <c r="P70" i="13"/>
  <c r="P69" i="13"/>
  <c r="P68" i="13"/>
  <c r="P67" i="13"/>
  <c r="P69" i="29" l="1"/>
  <c r="P68" i="29"/>
  <c r="P67" i="29"/>
  <c r="P66" i="29"/>
  <c r="P65" i="29"/>
  <c r="P64" i="29"/>
  <c r="P63" i="29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P41" i="29"/>
  <c r="P40" i="29"/>
  <c r="P39" i="29"/>
  <c r="P38" i="29"/>
  <c r="P37" i="29"/>
  <c r="P36" i="29"/>
  <c r="P35" i="29"/>
  <c r="P34" i="29"/>
  <c r="O31" i="29"/>
  <c r="S25" i="29"/>
  <c r="T29" i="29"/>
  <c r="T30" i="29"/>
  <c r="S28" i="29"/>
  <c r="T27" i="29"/>
  <c r="O24" i="29"/>
  <c r="O27" i="29"/>
  <c r="S23" i="29"/>
  <c r="O30" i="29"/>
  <c r="T28" i="29"/>
  <c r="O33" i="29"/>
  <c r="T31" i="29"/>
  <c r="O25" i="29"/>
  <c r="S29" i="29"/>
  <c r="T33" i="29"/>
  <c r="S30" i="29"/>
  <c r="T26" i="29"/>
  <c r="S24" i="29"/>
  <c r="O29" i="29"/>
  <c r="T32" i="29"/>
  <c r="S32" i="29"/>
  <c r="T25" i="29"/>
  <c r="S31" i="29"/>
  <c r="O23" i="29"/>
  <c r="T23" i="29"/>
  <c r="S26" i="29"/>
  <c r="T24" i="29"/>
  <c r="S27" i="29"/>
  <c r="S33" i="29"/>
  <c r="O26" i="29"/>
  <c r="O28" i="29"/>
  <c r="O32" i="29"/>
  <c r="AG60" i="13" l="1"/>
  <c r="AG59" i="13"/>
  <c r="AG58" i="13"/>
  <c r="AG57" i="13"/>
  <c r="AG56" i="13"/>
  <c r="AG55" i="13"/>
  <c r="AG54" i="13"/>
  <c r="AG53" i="13"/>
  <c r="AG52" i="13"/>
  <c r="AG51" i="13"/>
  <c r="AG50" i="13"/>
  <c r="AG49" i="13"/>
  <c r="AG48" i="13"/>
  <c r="AG47" i="13"/>
  <c r="AG46" i="13"/>
  <c r="AG45" i="13"/>
  <c r="AG44" i="13"/>
  <c r="AG43" i="13"/>
  <c r="AG42" i="13"/>
  <c r="AG41" i="13"/>
  <c r="AG40" i="13"/>
  <c r="AG39" i="13"/>
  <c r="AG38" i="13"/>
  <c r="AG37" i="13"/>
  <c r="AG36" i="13"/>
  <c r="AG35" i="13"/>
  <c r="AG34" i="13"/>
  <c r="AG33" i="13"/>
  <c r="AG32" i="13"/>
  <c r="AG31" i="13"/>
  <c r="AG30" i="13"/>
  <c r="AG29" i="13"/>
  <c r="AG28" i="13"/>
  <c r="AG27" i="13"/>
  <c r="AG26" i="13"/>
  <c r="AG25" i="13"/>
  <c r="AG24" i="13"/>
  <c r="AG23" i="13"/>
  <c r="P110" i="13" l="1"/>
  <c r="P109" i="13"/>
  <c r="P108" i="13"/>
  <c r="P107" i="13"/>
  <c r="P106" i="13"/>
  <c r="P105" i="13"/>
  <c r="P104" i="13"/>
  <c r="M15" i="22" l="1"/>
  <c r="L15" i="22"/>
  <c r="K15" i="22"/>
  <c r="J15" i="22"/>
  <c r="I15" i="22"/>
  <c r="AA34" i="29"/>
  <c r="AA44" i="29"/>
  <c r="AA23" i="28" l="1" a="1"/>
  <c r="AA24" i="28" s="1"/>
  <c r="AA23" i="28"/>
  <c r="AA30" i="28"/>
  <c r="AA31" i="28"/>
  <c r="AA38" i="28"/>
  <c r="AA39" i="28"/>
  <c r="AA46" i="28"/>
  <c r="AF23" i="26" a="1"/>
  <c r="AF23" i="26" s="1"/>
  <c r="T34" i="29"/>
  <c r="S34" i="29"/>
  <c r="AF38" i="26" l="1"/>
  <c r="AF30" i="26"/>
  <c r="AF25" i="26"/>
  <c r="AF37" i="26"/>
  <c r="AF29" i="26"/>
  <c r="AF36" i="26"/>
  <c r="AF28" i="26"/>
  <c r="AF35" i="26"/>
  <c r="AF27" i="26"/>
  <c r="AF34" i="26"/>
  <c r="AF26" i="26"/>
  <c r="AF33" i="26"/>
  <c r="AF40" i="26"/>
  <c r="AF32" i="26"/>
  <c r="AF24" i="26"/>
  <c r="AF39" i="26"/>
  <c r="AF31" i="26"/>
  <c r="AA45" i="28"/>
  <c r="AA37" i="28"/>
  <c r="AA29" i="28"/>
  <c r="AA44" i="28"/>
  <c r="AA36" i="28"/>
  <c r="AA28" i="28"/>
  <c r="AA43" i="28"/>
  <c r="AA35" i="28"/>
  <c r="AA27" i="28"/>
  <c r="AA42" i="28"/>
  <c r="AA34" i="28"/>
  <c r="AA26" i="28"/>
  <c r="AA41" i="28"/>
  <c r="AA33" i="28"/>
  <c r="AA25" i="28"/>
  <c r="AA40" i="28"/>
  <c r="AA32" i="28"/>
  <c r="O34" i="13" l="1"/>
  <c r="O33" i="13"/>
  <c r="O32" i="13"/>
  <c r="O31" i="13"/>
  <c r="O30" i="13"/>
  <c r="O29" i="13"/>
  <c r="O28" i="13"/>
  <c r="O27" i="13"/>
  <c r="O26" i="13"/>
  <c r="O25" i="13"/>
  <c r="O24" i="13"/>
  <c r="O23" i="13"/>
  <c r="P24" i="13" l="1"/>
  <c r="P28" i="13"/>
  <c r="P29" i="13"/>
  <c r="P30" i="13"/>
  <c r="P23" i="13"/>
  <c r="P31" i="13"/>
  <c r="P32" i="13"/>
  <c r="P25" i="13"/>
  <c r="P33" i="13"/>
  <c r="P26" i="13"/>
  <c r="P34" i="13"/>
  <c r="P27" i="13"/>
  <c r="O24" i="28" l="1"/>
  <c r="P24" i="28" s="1"/>
  <c r="O25" i="28"/>
  <c r="P25" i="28" s="1"/>
  <c r="O26" i="28"/>
  <c r="P26" i="28" s="1"/>
  <c r="O27" i="28"/>
  <c r="P27" i="28" s="1"/>
  <c r="O28" i="28"/>
  <c r="P28" i="28" s="1"/>
  <c r="O29" i="28"/>
  <c r="P29" i="28" s="1"/>
  <c r="O30" i="28"/>
  <c r="P30" i="28" s="1"/>
  <c r="O31" i="28"/>
  <c r="P31" i="28" s="1"/>
  <c r="O32" i="28"/>
  <c r="P32" i="28" s="1"/>
  <c r="O33" i="28"/>
  <c r="P33" i="28" s="1"/>
  <c r="O34" i="28"/>
  <c r="P34" i="28" s="1"/>
  <c r="O35" i="28"/>
  <c r="P35" i="28" s="1"/>
  <c r="O36" i="28"/>
  <c r="P36" i="28" s="1"/>
  <c r="O37" i="28"/>
  <c r="P37" i="28" s="1"/>
  <c r="O38" i="28"/>
  <c r="P38" i="28" s="1"/>
  <c r="O39" i="28"/>
  <c r="P39" i="28" s="1"/>
  <c r="O40" i="28"/>
  <c r="P40" i="28" s="1"/>
  <c r="O41" i="28"/>
  <c r="P41" i="28" s="1"/>
  <c r="O42" i="28"/>
  <c r="P42" i="28" s="1"/>
  <c r="O43" i="28"/>
  <c r="P43" i="28" s="1"/>
  <c r="O44" i="28"/>
  <c r="P44" i="28" s="1"/>
  <c r="O45" i="28"/>
  <c r="P45" i="28" s="1"/>
  <c r="O46" i="28"/>
  <c r="P46" i="28" s="1"/>
  <c r="O23" i="28"/>
  <c r="P23" i="28" s="1"/>
  <c r="O40" i="26" l="1"/>
  <c r="O39" i="26"/>
  <c r="O38" i="26"/>
  <c r="O37" i="26"/>
  <c r="O36" i="26"/>
  <c r="O35" i="26"/>
  <c r="O34" i="26"/>
  <c r="O33" i="26"/>
  <c r="O32" i="26"/>
  <c r="O31" i="26"/>
  <c r="O30" i="26"/>
  <c r="O29" i="26"/>
  <c r="O28" i="26"/>
  <c r="P28" i="26" s="1"/>
  <c r="O27" i="26"/>
  <c r="P27" i="26" s="1"/>
  <c r="O26" i="26"/>
  <c r="P26" i="26" s="1"/>
  <c r="O25" i="26"/>
  <c r="P25" i="26" s="1"/>
  <c r="O23" i="26"/>
  <c r="P23" i="26" s="1"/>
  <c r="O24" i="26"/>
  <c r="P24" i="26" s="1"/>
  <c r="P33" i="26" l="1"/>
  <c r="P34" i="26"/>
  <c r="P35" i="26"/>
  <c r="P36" i="26"/>
  <c r="P29" i="26"/>
  <c r="P37" i="26"/>
  <c r="P30" i="26"/>
  <c r="P38" i="26"/>
  <c r="P39" i="26"/>
  <c r="P31" i="26"/>
  <c r="P32" i="26"/>
  <c r="P40" i="26"/>
  <c r="B9" i="29" l="1"/>
  <c r="F8" i="29"/>
  <c r="F7" i="29"/>
  <c r="F6" i="29"/>
  <c r="F5" i="29"/>
  <c r="F4" i="29"/>
  <c r="F3" i="29"/>
  <c r="F16" i="28"/>
  <c r="F15" i="28"/>
  <c r="F14" i="28"/>
  <c r="F13" i="28"/>
  <c r="F12" i="28"/>
  <c r="F11" i="28"/>
  <c r="F10" i="28"/>
  <c r="B9" i="28"/>
  <c r="F9" i="28" s="1"/>
  <c r="F8" i="28"/>
  <c r="F7" i="28"/>
  <c r="F6" i="28"/>
  <c r="F5" i="28"/>
  <c r="F4" i="28"/>
  <c r="F3" i="28"/>
  <c r="F16" i="27"/>
  <c r="F15" i="27"/>
  <c r="F14" i="27"/>
  <c r="F13" i="27"/>
  <c r="F12" i="27"/>
  <c r="F11" i="27"/>
  <c r="F10" i="27"/>
  <c r="B9" i="27"/>
  <c r="F9" i="27" s="1"/>
  <c r="F8" i="27"/>
  <c r="F7" i="27"/>
  <c r="F6" i="27"/>
  <c r="F5" i="27"/>
  <c r="F4" i="27"/>
  <c r="F3" i="27"/>
  <c r="C7" i="29"/>
  <c r="C8" i="29"/>
  <c r="C9" i="29"/>
  <c r="C5" i="29"/>
  <c r="C4" i="29"/>
  <c r="C3" i="29"/>
  <c r="C6" i="29"/>
  <c r="C3" i="28"/>
  <c r="C10" i="28"/>
  <c r="C6" i="28"/>
  <c r="C5" i="28"/>
  <c r="C16" i="28"/>
  <c r="C15" i="28"/>
  <c r="C4" i="28"/>
  <c r="C13" i="28"/>
  <c r="C7" i="28"/>
  <c r="C9" i="28"/>
  <c r="C14" i="28"/>
  <c r="C8" i="28"/>
  <c r="C12" i="28"/>
  <c r="C11" i="28"/>
  <c r="C10" i="27"/>
  <c r="C6" i="27"/>
  <c r="C7" i="27"/>
  <c r="C11" i="27"/>
  <c r="C15" i="27"/>
  <c r="C12" i="27"/>
  <c r="C8" i="27"/>
  <c r="C13" i="27"/>
  <c r="C5" i="27"/>
  <c r="C3" i="27"/>
  <c r="C16" i="27"/>
  <c r="C4" i="27"/>
  <c r="C14" i="27"/>
  <c r="D4" i="29"/>
  <c r="D3" i="29"/>
  <c r="D4" i="28"/>
  <c r="D5" i="29"/>
  <c r="D5" i="28"/>
  <c r="D3" i="28"/>
  <c r="D3" i="27"/>
  <c r="D5" i="27"/>
  <c r="D4" i="27"/>
  <c r="D6" i="29" l="1"/>
  <c r="F9" i="29"/>
  <c r="D12" i="28"/>
  <c r="D6" i="28"/>
  <c r="D11" i="28"/>
  <c r="D10" i="28"/>
  <c r="D12" i="27"/>
  <c r="D6" i="27"/>
  <c r="D11" i="27"/>
  <c r="D10" i="27"/>
  <c r="F16" i="26"/>
  <c r="F15" i="26"/>
  <c r="F14" i="26"/>
  <c r="F13" i="26"/>
  <c r="F12" i="26"/>
  <c r="F11" i="26"/>
  <c r="F10" i="26"/>
  <c r="B9" i="26"/>
  <c r="F9" i="26" s="1"/>
  <c r="F8" i="26"/>
  <c r="F7" i="26"/>
  <c r="F6" i="26"/>
  <c r="F5" i="26"/>
  <c r="F4" i="26"/>
  <c r="F3" i="26"/>
  <c r="C4" i="26"/>
  <c r="C10" i="26"/>
  <c r="C14" i="26"/>
  <c r="C3" i="26"/>
  <c r="C8" i="26"/>
  <c r="C6" i="26"/>
  <c r="C11" i="26"/>
  <c r="C12" i="26"/>
  <c r="C15" i="26"/>
  <c r="C16" i="26"/>
  <c r="C13" i="26"/>
  <c r="C5" i="26"/>
  <c r="C7" i="26"/>
  <c r="C9" i="27"/>
  <c r="D13" i="28" l="1"/>
  <c r="D13" i="27"/>
  <c r="F2" i="21"/>
  <c r="C9" i="26"/>
  <c r="D7" i="28"/>
  <c r="D7" i="29"/>
  <c r="D7" i="27"/>
  <c r="D8" i="29" l="1"/>
  <c r="D14" i="28"/>
  <c r="D8" i="28"/>
  <c r="D8" i="27"/>
  <c r="D14" i="27"/>
  <c r="D9" i="29" l="1"/>
  <c r="D9" i="28"/>
  <c r="D16" i="28" s="1"/>
  <c r="D15" i="28"/>
  <c r="D9" i="27"/>
  <c r="D16" i="27" s="1"/>
  <c r="D15" i="27"/>
  <c r="M4" i="22" l="1"/>
  <c r="L4" i="22"/>
  <c r="K4" i="22"/>
  <c r="J4" i="22"/>
  <c r="I4" i="22"/>
  <c r="B1" i="22"/>
  <c r="AA25" i="27"/>
  <c r="AA86" i="13"/>
  <c r="AA82" i="13"/>
  <c r="AA77" i="13"/>
  <c r="AA67" i="13"/>
  <c r="AA71" i="26"/>
  <c r="AA59" i="26"/>
  <c r="AA77" i="26"/>
  <c r="AA49" i="26"/>
  <c r="AA65" i="13"/>
  <c r="AA89" i="13"/>
  <c r="AA62" i="13"/>
  <c r="AA43" i="26"/>
  <c r="AA42" i="26"/>
  <c r="AA62" i="26"/>
  <c r="AA64" i="13"/>
  <c r="AA27" i="27"/>
  <c r="AA46" i="26"/>
  <c r="AA73" i="13"/>
  <c r="AA51" i="26"/>
  <c r="AA23" i="27"/>
  <c r="AA60" i="26"/>
  <c r="AA84" i="13"/>
  <c r="AA101" i="13"/>
  <c r="K18" i="22"/>
  <c r="AA72" i="13"/>
  <c r="AA81" i="13"/>
  <c r="K17" i="22"/>
  <c r="AA63" i="13"/>
  <c r="AA58" i="26"/>
  <c r="AA76" i="13"/>
  <c r="AA76" i="26"/>
  <c r="L19" i="22"/>
  <c r="AA71" i="13"/>
  <c r="AA52" i="26"/>
  <c r="M18" i="22"/>
  <c r="AA74" i="26"/>
  <c r="K16" i="22"/>
  <c r="AA102" i="13"/>
  <c r="D6" i="22"/>
  <c r="AA28" i="27"/>
  <c r="AA100" i="13"/>
  <c r="AA33" i="27"/>
  <c r="K19" i="22"/>
  <c r="AA87" i="13"/>
  <c r="AA53" i="26"/>
  <c r="AA50" i="26"/>
  <c r="AA91" i="13"/>
  <c r="L18" i="22"/>
  <c r="AA61" i="13"/>
  <c r="AA64" i="26"/>
  <c r="AA72" i="26"/>
  <c r="J17" i="22"/>
  <c r="AA68" i="26"/>
  <c r="AA85" i="13"/>
  <c r="AA66" i="13"/>
  <c r="AA88" i="13"/>
  <c r="AA55" i="26"/>
  <c r="AA79" i="13"/>
  <c r="AA69" i="13"/>
  <c r="AA96" i="13"/>
  <c r="AA67" i="26"/>
  <c r="J18" i="22"/>
  <c r="AA44" i="26"/>
  <c r="J16" i="22"/>
  <c r="AA78" i="13"/>
  <c r="AC104" i="13"/>
  <c r="M17" i="22"/>
  <c r="AA30" i="27"/>
  <c r="AA24" i="27"/>
  <c r="AA103" i="13"/>
  <c r="AA31" i="27"/>
  <c r="AA75" i="13"/>
  <c r="AA65" i="26"/>
  <c r="M19" i="22"/>
  <c r="AA90" i="13"/>
  <c r="J19" i="22"/>
  <c r="AA61" i="26"/>
  <c r="AA92" i="13"/>
  <c r="AA48" i="26"/>
  <c r="AA41" i="26"/>
  <c r="AA98" i="13"/>
  <c r="AA47" i="26"/>
  <c r="AA94" i="13"/>
  <c r="AA74" i="13"/>
  <c r="AA32" i="27"/>
  <c r="AA66" i="26"/>
  <c r="AA80" i="13"/>
  <c r="AA97" i="13"/>
  <c r="AA83" i="13"/>
  <c r="AA70" i="26"/>
  <c r="AA63" i="26"/>
  <c r="AA99" i="13"/>
  <c r="AA45" i="26"/>
  <c r="AA69" i="26"/>
  <c r="AA93" i="13"/>
  <c r="AA73" i="26"/>
  <c r="AA54" i="26"/>
  <c r="AA57" i="26"/>
  <c r="M16" i="22"/>
  <c r="AA68" i="13"/>
  <c r="AA56" i="26"/>
  <c r="AA29" i="27"/>
  <c r="AA26" i="27"/>
  <c r="AA70" i="13"/>
  <c r="AA75" i="26"/>
  <c r="AA95" i="13"/>
  <c r="L16" i="22"/>
  <c r="L17" i="22"/>
  <c r="AA43" i="29"/>
  <c r="AA51" i="29"/>
  <c r="I17" i="22"/>
  <c r="AA39" i="29"/>
  <c r="AA61" i="29"/>
  <c r="AA35" i="29"/>
  <c r="I18" i="22"/>
  <c r="AA66" i="29"/>
  <c r="T66" i="29" s="1"/>
  <c r="AA58" i="29"/>
  <c r="AA47" i="29"/>
  <c r="AA36" i="29"/>
  <c r="AA65" i="29"/>
  <c r="AA67" i="29"/>
  <c r="AA48" i="29"/>
  <c r="AA59" i="29"/>
  <c r="AA50" i="29"/>
  <c r="I19" i="22"/>
  <c r="AA64" i="29"/>
  <c r="AA52" i="29"/>
  <c r="AA37" i="29"/>
  <c r="AA38" i="29"/>
  <c r="AA68" i="29"/>
  <c r="AA40" i="29"/>
  <c r="T50" i="29"/>
  <c r="AA60" i="29"/>
  <c r="AA56" i="29"/>
  <c r="AA46" i="29"/>
  <c r="AA49" i="29"/>
  <c r="AA54" i="29"/>
  <c r="AA57" i="29"/>
  <c r="AA62" i="29"/>
  <c r="AA45" i="29"/>
  <c r="AA53" i="29"/>
  <c r="I16" i="22"/>
  <c r="AA42" i="29"/>
  <c r="AA63" i="29"/>
  <c r="AA69" i="29"/>
  <c r="AA55" i="29"/>
  <c r="AA41" i="29"/>
  <c r="R66" i="13" l="1"/>
  <c r="R65" i="13"/>
  <c r="R64" i="13"/>
  <c r="R63" i="13"/>
  <c r="R62" i="13"/>
  <c r="R61" i="13"/>
  <c r="R77" i="26"/>
  <c r="R73" i="26"/>
  <c r="R69" i="26"/>
  <c r="R65" i="26"/>
  <c r="R61" i="26"/>
  <c r="R57" i="26"/>
  <c r="R53" i="26"/>
  <c r="R49" i="26"/>
  <c r="R45" i="26"/>
  <c r="R41" i="26"/>
  <c r="R76" i="26"/>
  <c r="R68" i="26"/>
  <c r="R64" i="26"/>
  <c r="R60" i="26"/>
  <c r="R56" i="26"/>
  <c r="R52" i="26"/>
  <c r="R48" i="26"/>
  <c r="R44" i="26"/>
  <c r="R75" i="26"/>
  <c r="R67" i="26"/>
  <c r="R63" i="26"/>
  <c r="R59" i="26"/>
  <c r="R55" i="26"/>
  <c r="R51" i="26"/>
  <c r="R47" i="26"/>
  <c r="R74" i="26"/>
  <c r="R66" i="26"/>
  <c r="R62" i="26"/>
  <c r="R54" i="26"/>
  <c r="R46" i="26"/>
  <c r="R72" i="26"/>
  <c r="R71" i="26"/>
  <c r="R43" i="26"/>
  <c r="R70" i="26"/>
  <c r="R58" i="26"/>
  <c r="R50" i="26"/>
  <c r="R42" i="26"/>
  <c r="R34" i="29"/>
  <c r="R99" i="13"/>
  <c r="R91" i="13"/>
  <c r="R83" i="13"/>
  <c r="R75" i="13"/>
  <c r="R67" i="13"/>
  <c r="R98" i="13"/>
  <c r="R90" i="13"/>
  <c r="R82" i="13"/>
  <c r="R74" i="13"/>
  <c r="R94" i="13"/>
  <c r="R84" i="13"/>
  <c r="R72" i="13"/>
  <c r="R92" i="13"/>
  <c r="R70" i="13"/>
  <c r="R89" i="13"/>
  <c r="R69" i="13"/>
  <c r="R68" i="13"/>
  <c r="R87" i="13"/>
  <c r="R77" i="13"/>
  <c r="R96" i="13"/>
  <c r="R76" i="13"/>
  <c r="R73" i="13"/>
  <c r="R103" i="13"/>
  <c r="R93" i="13"/>
  <c r="R81" i="13"/>
  <c r="R71" i="13"/>
  <c r="R102" i="13"/>
  <c r="R80" i="13"/>
  <c r="R101" i="13"/>
  <c r="R79" i="13"/>
  <c r="R100" i="13"/>
  <c r="R78" i="13"/>
  <c r="R97" i="13"/>
  <c r="R86" i="13"/>
  <c r="R85" i="13"/>
  <c r="R95" i="13"/>
  <c r="R88" i="13"/>
  <c r="R33" i="27"/>
  <c r="R25" i="27"/>
  <c r="R32" i="27"/>
  <c r="R24" i="27"/>
  <c r="R31" i="27"/>
  <c r="R23" i="27"/>
  <c r="R29" i="27"/>
  <c r="R30" i="27"/>
  <c r="R28" i="27"/>
  <c r="R26" i="27"/>
  <c r="R27" i="27"/>
  <c r="R67" i="29"/>
  <c r="R59" i="29"/>
  <c r="R51" i="29"/>
  <c r="R43" i="29"/>
  <c r="R35" i="29"/>
  <c r="R66" i="29"/>
  <c r="R58" i="29"/>
  <c r="R50" i="29"/>
  <c r="R42" i="29"/>
  <c r="R57" i="29"/>
  <c r="R49" i="29"/>
  <c r="R41" i="29"/>
  <c r="R64" i="29"/>
  <c r="R56" i="29"/>
  <c r="R40" i="29"/>
  <c r="R65" i="29"/>
  <c r="R48" i="29"/>
  <c r="R63" i="29"/>
  <c r="R47" i="29"/>
  <c r="R62" i="29"/>
  <c r="R46" i="29"/>
  <c r="R61" i="29"/>
  <c r="R45" i="29"/>
  <c r="R60" i="29"/>
  <c r="R44" i="29"/>
  <c r="R55" i="29"/>
  <c r="R39" i="29"/>
  <c r="R38" i="29"/>
  <c r="R69" i="29"/>
  <c r="R53" i="29"/>
  <c r="R37" i="29"/>
  <c r="R52" i="29"/>
  <c r="R36" i="29"/>
  <c r="R54" i="29"/>
  <c r="R68" i="29"/>
  <c r="D4" i="21"/>
  <c r="H4" i="21"/>
  <c r="AE110" i="13"/>
  <c r="S66" i="13"/>
  <c r="S63" i="13"/>
  <c r="O35" i="13"/>
  <c r="S62" i="13"/>
  <c r="AE108" i="13"/>
  <c r="S65" i="13"/>
  <c r="S61" i="13"/>
  <c r="S64" i="13"/>
  <c r="T43" i="29"/>
  <c r="T39" i="29"/>
  <c r="S63" i="29"/>
  <c r="S62" i="29"/>
  <c r="S37" i="29"/>
  <c r="S57" i="29"/>
  <c r="S41" i="29"/>
  <c r="S44" i="29"/>
  <c r="T69" i="29"/>
  <c r="T63" i="29"/>
  <c r="T38" i="29"/>
  <c r="S50" i="29"/>
  <c r="S66" i="29"/>
  <c r="T48" i="29"/>
  <c r="S43" i="29"/>
  <c r="S67" i="29"/>
  <c r="S38" i="29"/>
  <c r="S69" i="29"/>
  <c r="T56" i="29"/>
  <c r="S35" i="29"/>
  <c r="S52" i="29"/>
  <c r="T62" i="29"/>
  <c r="S49" i="29"/>
  <c r="S51" i="29"/>
  <c r="T61" i="29"/>
  <c r="S68" i="29"/>
  <c r="T47" i="29"/>
  <c r="T54" i="29"/>
  <c r="S54" i="29"/>
  <c r="S56" i="29"/>
  <c r="T37" i="29"/>
  <c r="S36" i="29"/>
  <c r="T35" i="29"/>
  <c r="T49" i="29"/>
  <c r="T36" i="29"/>
  <c r="T68" i="29"/>
  <c r="T52" i="29"/>
  <c r="S48" i="29"/>
  <c r="T53" i="29"/>
  <c r="S64" i="29"/>
  <c r="S55" i="29"/>
  <c r="T45" i="29"/>
  <c r="T46" i="29"/>
  <c r="S65" i="29"/>
  <c r="T67" i="29"/>
  <c r="F16" i="13" l="1"/>
  <c r="F15" i="13"/>
  <c r="F14" i="13"/>
  <c r="F13" i="13"/>
  <c r="F12" i="13"/>
  <c r="F11" i="13"/>
  <c r="F10" i="13"/>
  <c r="B9" i="13"/>
  <c r="F8" i="13"/>
  <c r="F7" i="13"/>
  <c r="F6" i="13"/>
  <c r="F5" i="13"/>
  <c r="F4" i="13"/>
  <c r="F3" i="13"/>
  <c r="C10" i="13"/>
  <c r="C7" i="13"/>
  <c r="C6" i="13"/>
  <c r="C8" i="13"/>
  <c r="C3" i="13"/>
  <c r="C4" i="13"/>
  <c r="C13" i="13"/>
  <c r="C14" i="13"/>
  <c r="C5" i="13"/>
  <c r="C11" i="13"/>
  <c r="C16" i="13"/>
  <c r="C12" i="13"/>
  <c r="C15" i="13"/>
  <c r="C9" i="13"/>
  <c r="S63" i="26"/>
  <c r="J4" i="21"/>
  <c r="S54" i="26"/>
  <c r="K21" i="22"/>
  <c r="S65" i="26"/>
  <c r="S81" i="13"/>
  <c r="S59" i="26"/>
  <c r="S70" i="13"/>
  <c r="S43" i="26"/>
  <c r="S64" i="26"/>
  <c r="S46" i="26"/>
  <c r="S77" i="13"/>
  <c r="S88" i="13"/>
  <c r="S91" i="13"/>
  <c r="S45" i="26"/>
  <c r="S89" i="13"/>
  <c r="S76" i="13"/>
  <c r="S55" i="26"/>
  <c r="S52" i="26"/>
  <c r="S79" i="13"/>
  <c r="S103" i="13"/>
  <c r="S72" i="26"/>
  <c r="D5" i="21"/>
  <c r="S84" i="13"/>
  <c r="S87" i="13"/>
  <c r="S102" i="13"/>
  <c r="H5" i="21"/>
  <c r="S56" i="26"/>
  <c r="J21" i="22"/>
  <c r="S51" i="26"/>
  <c r="S99" i="13"/>
  <c r="S78" i="13"/>
  <c r="S83" i="13"/>
  <c r="D4" i="26"/>
  <c r="S42" i="26"/>
  <c r="S67" i="26"/>
  <c r="S96" i="13"/>
  <c r="T63" i="13"/>
  <c r="T62" i="13"/>
  <c r="S66" i="26"/>
  <c r="S76" i="26"/>
  <c r="S75" i="26"/>
  <c r="D5" i="13"/>
  <c r="S80" i="13"/>
  <c r="S73" i="13"/>
  <c r="S67" i="13"/>
  <c r="S73" i="26"/>
  <c r="S85" i="13"/>
  <c r="S44" i="26"/>
  <c r="T64" i="13"/>
  <c r="K4" i="21"/>
  <c r="T61" i="13"/>
  <c r="S101" i="13"/>
  <c r="M4" i="21"/>
  <c r="S61" i="26"/>
  <c r="L21" i="22"/>
  <c r="L22" i="22" s="1"/>
  <c r="S58" i="26"/>
  <c r="S47" i="26"/>
  <c r="S77" i="26"/>
  <c r="S48" i="26"/>
  <c r="S94" i="13"/>
  <c r="S50" i="26"/>
  <c r="S95" i="13"/>
  <c r="S68" i="13"/>
  <c r="T66" i="13"/>
  <c r="S93" i="13"/>
  <c r="S53" i="26"/>
  <c r="S82" i="13"/>
  <c r="S69" i="26"/>
  <c r="S68" i="26"/>
  <c r="S100" i="13"/>
  <c r="D4" i="13"/>
  <c r="S41" i="26"/>
  <c r="S57" i="26"/>
  <c r="L24" i="22"/>
  <c r="S71" i="26"/>
  <c r="S70" i="26"/>
  <c r="S72" i="13"/>
  <c r="S62" i="26"/>
  <c r="S86" i="13"/>
  <c r="L4" i="21"/>
  <c r="T65" i="13"/>
  <c r="T102" i="13"/>
  <c r="S60" i="26"/>
  <c r="S74" i="13"/>
  <c r="D3" i="26"/>
  <c r="S49" i="26"/>
  <c r="S97" i="13"/>
  <c r="S92" i="13"/>
  <c r="S69" i="13"/>
  <c r="AE104" i="13"/>
  <c r="S98" i="13"/>
  <c r="D5" i="26"/>
  <c r="S74" i="26"/>
  <c r="S90" i="13"/>
  <c r="S75" i="13"/>
  <c r="D3" i="13"/>
  <c r="S71" i="13"/>
  <c r="M21" i="22"/>
  <c r="S53" i="29"/>
  <c r="T64" i="29"/>
  <c r="T57" i="29"/>
  <c r="T59" i="29"/>
  <c r="T44" i="29"/>
  <c r="S39" i="29"/>
  <c r="S60" i="29"/>
  <c r="S46" i="29"/>
  <c r="S40" i="29"/>
  <c r="T51" i="29"/>
  <c r="T41" i="29"/>
  <c r="S59" i="29"/>
  <c r="T55" i="29"/>
  <c r="S42" i="29"/>
  <c r="T65" i="29"/>
  <c r="T42" i="29"/>
  <c r="T40" i="29"/>
  <c r="F4" i="21"/>
  <c r="S61" i="29"/>
  <c r="T58" i="29"/>
  <c r="T60" i="29"/>
  <c r="S45" i="29"/>
  <c r="S47" i="29"/>
  <c r="S58" i="29"/>
  <c r="J22" i="22"/>
  <c r="J25" i="22"/>
  <c r="M25" i="22"/>
  <c r="M22" i="22"/>
  <c r="D10" i="26" l="1"/>
  <c r="D12" i="26"/>
  <c r="D6" i="26"/>
  <c r="D13" i="26" s="1"/>
  <c r="D11" i="26"/>
  <c r="F9" i="13"/>
  <c r="T68" i="13"/>
  <c r="T68" i="26"/>
  <c r="J24" i="22"/>
  <c r="T53" i="26"/>
  <c r="T63" i="26"/>
  <c r="T82" i="13"/>
  <c r="H6" i="21"/>
  <c r="T85" i="13"/>
  <c r="T71" i="26"/>
  <c r="D6" i="21"/>
  <c r="T79" i="13"/>
  <c r="T43" i="26"/>
  <c r="K22" i="22"/>
  <c r="T96" i="13"/>
  <c r="T91" i="13"/>
  <c r="T86" i="13"/>
  <c r="T69" i="26"/>
  <c r="T67" i="13"/>
  <c r="T87" i="13"/>
  <c r="K25" i="22"/>
  <c r="T83" i="13"/>
  <c r="T94" i="13"/>
  <c r="T50" i="26"/>
  <c r="T76" i="13"/>
  <c r="S104" i="13"/>
  <c r="T44" i="26"/>
  <c r="AE105" i="13"/>
  <c r="T61" i="26"/>
  <c r="T84" i="13"/>
  <c r="T62" i="26"/>
  <c r="T52" i="26"/>
  <c r="M23" i="22"/>
  <c r="L23" i="22"/>
  <c r="T59" i="26"/>
  <c r="T101" i="13"/>
  <c r="T69" i="13"/>
  <c r="T72" i="13"/>
  <c r="T76" i="26"/>
  <c r="T77" i="13"/>
  <c r="K24" i="22"/>
  <c r="K23" i="22"/>
  <c r="T90" i="13"/>
  <c r="T75" i="13"/>
  <c r="T49" i="26"/>
  <c r="O36" i="13"/>
  <c r="T92" i="13"/>
  <c r="T81" i="13"/>
  <c r="T72" i="26"/>
  <c r="T64" i="26"/>
  <c r="T48" i="26"/>
  <c r="T70" i="13"/>
  <c r="T93" i="13"/>
  <c r="T73" i="26"/>
  <c r="T78" i="13"/>
  <c r="T75" i="26"/>
  <c r="L25" i="22"/>
  <c r="T67" i="26"/>
  <c r="T74" i="13"/>
  <c r="T45" i="26"/>
  <c r="T42" i="26"/>
  <c r="T51" i="26"/>
  <c r="T47" i="26"/>
  <c r="T56" i="26"/>
  <c r="T54" i="26"/>
  <c r="T58" i="26"/>
  <c r="J23" i="22"/>
  <c r="T80" i="13"/>
  <c r="T97" i="13"/>
  <c r="T100" i="13"/>
  <c r="T55" i="26"/>
  <c r="T77" i="26"/>
  <c r="T71" i="13"/>
  <c r="T74" i="26"/>
  <c r="T98" i="13"/>
  <c r="T73" i="13"/>
  <c r="T70" i="26"/>
  <c r="T89" i="13"/>
  <c r="T103" i="13"/>
  <c r="T46" i="26"/>
  <c r="T88" i="13"/>
  <c r="T66" i="26"/>
  <c r="T99" i="13"/>
  <c r="T95" i="13"/>
  <c r="T65" i="26"/>
  <c r="M24" i="22"/>
  <c r="T57" i="26"/>
  <c r="T41" i="26"/>
  <c r="T60" i="26"/>
  <c r="D10" i="13" l="1"/>
  <c r="D6" i="13"/>
  <c r="D13" i="13" s="1"/>
  <c r="D12" i="13"/>
  <c r="D11" i="13"/>
  <c r="AA104" i="13"/>
  <c r="R104" i="13"/>
  <c r="T104" i="13"/>
  <c r="Q36" i="13" l="1"/>
  <c r="Q35" i="13"/>
  <c r="P36" i="13"/>
  <c r="P35" i="13"/>
  <c r="S36" i="13"/>
  <c r="I6" i="21"/>
  <c r="S27" i="27"/>
  <c r="S28" i="27"/>
  <c r="M5" i="21"/>
  <c r="D7" i="21"/>
  <c r="H7" i="21"/>
  <c r="AE109" i="13"/>
  <c r="O37" i="13"/>
  <c r="S110" i="13"/>
  <c r="D7" i="13"/>
  <c r="L5" i="21"/>
  <c r="H8" i="21"/>
  <c r="Q6" i="21"/>
  <c r="K8" i="21"/>
  <c r="K6" i="21"/>
  <c r="S31" i="27"/>
  <c r="L8" i="21"/>
  <c r="I5" i="21"/>
  <c r="P5" i="21" s="1"/>
  <c r="S37" i="13"/>
  <c r="R36" i="13"/>
  <c r="I8" i="21"/>
  <c r="Q8" i="21" s="1"/>
  <c r="S29" i="27"/>
  <c r="S108" i="13"/>
  <c r="R108" i="13" s="1"/>
  <c r="J5" i="21"/>
  <c r="K5" i="21"/>
  <c r="J8" i="21"/>
  <c r="S23" i="27"/>
  <c r="S105" i="13"/>
  <c r="R105" i="13" s="1"/>
  <c r="S26" i="27"/>
  <c r="D7" i="26"/>
  <c r="L6" i="21"/>
  <c r="M7" i="21"/>
  <c r="I4" i="21"/>
  <c r="S33" i="28"/>
  <c r="T25" i="26"/>
  <c r="S33" i="27"/>
  <c r="O59" i="13"/>
  <c r="S33" i="13"/>
  <c r="K7" i="21"/>
  <c r="S32" i="27"/>
  <c r="T24" i="13"/>
  <c r="S25" i="27"/>
  <c r="S33" i="26"/>
  <c r="T27" i="26"/>
  <c r="S46" i="28"/>
  <c r="L7" i="21"/>
  <c r="S24" i="13"/>
  <c r="S36" i="28"/>
  <c r="S39" i="28"/>
  <c r="S29" i="28"/>
  <c r="S30" i="27"/>
  <c r="S30" i="26"/>
  <c r="R37" i="13"/>
  <c r="S37" i="26"/>
  <c r="T44" i="28"/>
  <c r="S39" i="26"/>
  <c r="T30" i="26"/>
  <c r="S32" i="28"/>
  <c r="S35" i="26"/>
  <c r="T37" i="13"/>
  <c r="T38" i="26"/>
  <c r="M6" i="21"/>
  <c r="T26" i="13"/>
  <c r="T23" i="26"/>
  <c r="T36" i="13"/>
  <c r="P4" i="21"/>
  <c r="T40" i="28"/>
  <c r="T37" i="26"/>
  <c r="T30" i="28"/>
  <c r="AE106" i="13"/>
  <c r="S106" i="13" s="1"/>
  <c r="T46" i="28"/>
  <c r="S27" i="26"/>
  <c r="J6" i="21"/>
  <c r="S35" i="13"/>
  <c r="T41" i="28"/>
  <c r="T33" i="13"/>
  <c r="T34" i="26"/>
  <c r="Q5" i="21"/>
  <c r="P8" i="21"/>
  <c r="S26" i="26"/>
  <c r="T23" i="13"/>
  <c r="T25" i="13"/>
  <c r="H9" i="21"/>
  <c r="S24" i="27"/>
  <c r="S36" i="26"/>
  <c r="R24" i="29"/>
  <c r="F5" i="21"/>
  <c r="R29" i="29"/>
  <c r="AA26" i="29"/>
  <c r="AA25" i="29"/>
  <c r="R30" i="29"/>
  <c r="E4" i="21"/>
  <c r="E5" i="21"/>
  <c r="E6" i="21"/>
  <c r="R32" i="29"/>
  <c r="F6" i="21"/>
  <c r="R28" i="29"/>
  <c r="AA23" i="29"/>
  <c r="R23" i="29"/>
  <c r="E7" i="21"/>
  <c r="R31" i="29"/>
  <c r="R26" i="29"/>
  <c r="R25" i="29"/>
  <c r="AA32" i="29"/>
  <c r="AA31" i="29"/>
  <c r="R27" i="29"/>
  <c r="R33" i="29"/>
  <c r="AA33" i="29"/>
  <c r="F7" i="21"/>
  <c r="T27" i="28"/>
  <c r="T29" i="28"/>
  <c r="T31" i="13"/>
  <c r="S30" i="13"/>
  <c r="S27" i="28"/>
  <c r="S44" i="28"/>
  <c r="T40" i="26"/>
  <c r="T35" i="26"/>
  <c r="T43" i="28"/>
  <c r="S28" i="13"/>
  <c r="T25" i="28"/>
  <c r="T45" i="28"/>
  <c r="T31" i="26"/>
  <c r="S24" i="28"/>
  <c r="Q4" i="21"/>
  <c r="S34" i="26"/>
  <c r="T37" i="28"/>
  <c r="S31" i="13"/>
  <c r="T33" i="26"/>
  <c r="S37" i="28"/>
  <c r="S32" i="13"/>
  <c r="S38" i="26"/>
  <c r="S26" i="28"/>
  <c r="T26" i="28"/>
  <c r="S43" i="28"/>
  <c r="T36" i="26"/>
  <c r="S28" i="26"/>
  <c r="S40" i="28"/>
  <c r="S23" i="26"/>
  <c r="T28" i="13"/>
  <c r="T27" i="13"/>
  <c r="S42" i="28"/>
  <c r="T28" i="28"/>
  <c r="T35" i="28"/>
  <c r="S40" i="26"/>
  <c r="S34" i="28"/>
  <c r="S27" i="13"/>
  <c r="S34" i="13"/>
  <c r="T30" i="13"/>
  <c r="T38" i="28"/>
  <c r="T31" i="28"/>
  <c r="T29" i="26"/>
  <c r="T34" i="28"/>
  <c r="S25" i="26"/>
  <c r="S25" i="13"/>
  <c r="S26" i="13"/>
  <c r="T23" i="28"/>
  <c r="S23" i="28"/>
  <c r="T33" i="28"/>
  <c r="T39" i="28"/>
  <c r="S41" i="28"/>
  <c r="T29" i="13"/>
  <c r="T36" i="28"/>
  <c r="T34" i="13"/>
  <c r="S35" i="28"/>
  <c r="T32" i="13"/>
  <c r="S25" i="28"/>
  <c r="T39" i="26"/>
  <c r="T32" i="26"/>
  <c r="T24" i="28"/>
  <c r="S32" i="26"/>
  <c r="S29" i="13"/>
  <c r="S30" i="28"/>
  <c r="S28" i="28"/>
  <c r="O4" i="21"/>
  <c r="T28" i="26"/>
  <c r="T26" i="26"/>
  <c r="S29" i="26"/>
  <c r="S31" i="26"/>
  <c r="T42" i="28"/>
  <c r="S31" i="28"/>
  <c r="T24" i="26"/>
  <c r="S45" i="28"/>
  <c r="T32" i="28"/>
  <c r="S24" i="26"/>
  <c r="S38" i="28"/>
  <c r="S23" i="13"/>
  <c r="O60" i="13"/>
  <c r="S59" i="13"/>
  <c r="M9" i="21"/>
  <c r="H10" i="21"/>
  <c r="K9" i="21"/>
  <c r="I9" i="21"/>
  <c r="L9" i="21"/>
  <c r="J9" i="21"/>
  <c r="L10" i="21"/>
  <c r="H11" i="21"/>
  <c r="M10" i="21"/>
  <c r="K10" i="21"/>
  <c r="I10" i="21"/>
  <c r="J10" i="21"/>
  <c r="P9" i="21"/>
  <c r="Q9" i="21"/>
  <c r="M11" i="21"/>
  <c r="H12" i="21"/>
  <c r="L11" i="21"/>
  <c r="K11" i="21"/>
  <c r="J11" i="21"/>
  <c r="I11" i="21"/>
  <c r="O10" i="21"/>
  <c r="Q10" i="21"/>
  <c r="P10" i="21"/>
  <c r="H13" i="21"/>
  <c r="I12" i="21"/>
  <c r="J12" i="21"/>
  <c r="K12" i="21"/>
  <c r="M12" i="21"/>
  <c r="L12" i="21"/>
  <c r="P11" i="21"/>
  <c r="O11" i="21"/>
  <c r="Q11" i="21"/>
  <c r="H14" i="21"/>
  <c r="K13" i="21"/>
  <c r="J13" i="21"/>
  <c r="M13" i="21"/>
  <c r="L13" i="21"/>
  <c r="I13" i="21"/>
  <c r="Q12" i="21"/>
  <c r="O12" i="21"/>
  <c r="P12" i="21"/>
  <c r="J14" i="21"/>
  <c r="H15" i="21"/>
  <c r="L14" i="21"/>
  <c r="I14" i="21"/>
  <c r="K14" i="21"/>
  <c r="M14" i="21"/>
  <c r="P13" i="21"/>
  <c r="O13" i="21"/>
  <c r="Q13" i="21"/>
  <c r="L15" i="21"/>
  <c r="K15" i="21"/>
  <c r="M15" i="21"/>
  <c r="H16" i="21"/>
  <c r="J15" i="21"/>
  <c r="I15" i="21"/>
  <c r="Q14" i="21"/>
  <c r="P14" i="21"/>
  <c r="O14" i="21"/>
  <c r="I16" i="21"/>
  <c r="M16" i="21"/>
  <c r="K16" i="21"/>
  <c r="J16" i="21"/>
  <c r="H17" i="21"/>
  <c r="L16" i="21"/>
  <c r="Q15" i="21"/>
  <c r="P15" i="21"/>
  <c r="O15" i="21"/>
  <c r="O16" i="21"/>
  <c r="P16" i="21"/>
  <c r="Q16" i="21"/>
  <c r="L17" i="21"/>
  <c r="M17" i="21"/>
  <c r="I17" i="21"/>
  <c r="K17" i="21"/>
  <c r="J17" i="21"/>
  <c r="H18" i="21"/>
  <c r="O17" i="21"/>
  <c r="Q17" i="21"/>
  <c r="P17" i="21"/>
  <c r="K18" i="21"/>
  <c r="I18" i="21"/>
  <c r="L18" i="21"/>
  <c r="J18" i="21"/>
  <c r="H19" i="21"/>
  <c r="M18" i="21"/>
  <c r="Q18" i="21"/>
  <c r="O18" i="21"/>
  <c r="P18" i="21"/>
  <c r="H20" i="21"/>
  <c r="I19" i="21"/>
  <c r="J19" i="21"/>
  <c r="M19" i="21"/>
  <c r="L19" i="21"/>
  <c r="K19" i="21"/>
  <c r="K20" i="21"/>
  <c r="L20" i="21"/>
  <c r="M20" i="21"/>
  <c r="J20" i="21"/>
  <c r="I20" i="21"/>
  <c r="H21" i="21"/>
  <c r="Q19" i="21"/>
  <c r="O19" i="21"/>
  <c r="P19" i="21"/>
  <c r="Q20" i="21"/>
  <c r="O20" i="21"/>
  <c r="P20" i="21"/>
  <c r="M21" i="21"/>
  <c r="L21" i="21"/>
  <c r="I21" i="21"/>
  <c r="H22" i="21"/>
  <c r="K21" i="21"/>
  <c r="J21" i="21"/>
  <c r="O21" i="21"/>
  <c r="P21" i="21"/>
  <c r="Q21" i="21"/>
  <c r="H23" i="21"/>
  <c r="M22" i="21"/>
  <c r="J22" i="21"/>
  <c r="K22" i="21"/>
  <c r="I22" i="21"/>
  <c r="L22" i="21"/>
  <c r="J23" i="21"/>
  <c r="I23" i="21"/>
  <c r="K23" i="21"/>
  <c r="L23" i="21"/>
  <c r="M23" i="21"/>
  <c r="H24" i="21"/>
  <c r="P22" i="21"/>
  <c r="Q22" i="21"/>
  <c r="O22" i="21"/>
  <c r="P23" i="21"/>
  <c r="Q23" i="21"/>
  <c r="O23" i="21"/>
  <c r="H25" i="21"/>
  <c r="I24" i="21"/>
  <c r="K24" i="21"/>
  <c r="L24" i="21"/>
  <c r="J24" i="21"/>
  <c r="M24" i="21"/>
  <c r="M25" i="21"/>
  <c r="K25" i="21"/>
  <c r="I25" i="21"/>
  <c r="L25" i="21"/>
  <c r="J25" i="21"/>
  <c r="H26" i="21"/>
  <c r="P24" i="21"/>
  <c r="Q24" i="21"/>
  <c r="O24" i="21"/>
  <c r="O25" i="21"/>
  <c r="P25" i="21"/>
  <c r="Q25" i="21"/>
  <c r="M26" i="21"/>
  <c r="L26" i="21"/>
  <c r="H27" i="21"/>
  <c r="I26" i="21"/>
  <c r="J26" i="21"/>
  <c r="K26" i="21"/>
  <c r="K27" i="21"/>
  <c r="L27" i="21"/>
  <c r="J27" i="21"/>
  <c r="M27" i="21"/>
  <c r="H28" i="21"/>
  <c r="I27" i="21"/>
  <c r="Q26" i="21"/>
  <c r="P26" i="21"/>
  <c r="O26" i="21"/>
  <c r="H29" i="21"/>
  <c r="M28" i="21"/>
  <c r="I28" i="21"/>
  <c r="J28" i="21"/>
  <c r="L28" i="21"/>
  <c r="K28" i="21"/>
  <c r="O27" i="21"/>
  <c r="P27" i="21"/>
  <c r="Q27" i="21"/>
  <c r="H30" i="21"/>
  <c r="J29" i="21"/>
  <c r="K29" i="21"/>
  <c r="L29" i="21"/>
  <c r="M29" i="21"/>
  <c r="I29" i="21"/>
  <c r="Q28" i="21"/>
  <c r="N28" i="21"/>
  <c r="O28" i="21"/>
  <c r="P28" i="21"/>
  <c r="J30" i="21"/>
  <c r="H31" i="21"/>
  <c r="I30" i="21"/>
  <c r="L30" i="21"/>
  <c r="M30" i="21"/>
  <c r="K30" i="21"/>
  <c r="Q29" i="21"/>
  <c r="P29" i="21"/>
  <c r="O29" i="21"/>
  <c r="J31" i="21"/>
  <c r="K31" i="21"/>
  <c r="I31" i="21"/>
  <c r="M31" i="21"/>
  <c r="H32" i="21"/>
  <c r="O30" i="21"/>
  <c r="P30" i="21"/>
  <c r="Q30" i="21"/>
  <c r="P31" i="21"/>
  <c r="Q31" i="21"/>
  <c r="O31" i="21"/>
  <c r="M32" i="21"/>
  <c r="L32" i="21"/>
  <c r="I32" i="21"/>
  <c r="J32" i="21"/>
  <c r="H33" i="21"/>
  <c r="K32" i="21"/>
  <c r="Q32" i="21"/>
  <c r="N32" i="21"/>
  <c r="P32" i="21"/>
  <c r="O32" i="21"/>
  <c r="K33" i="21"/>
  <c r="I33" i="21"/>
  <c r="H34" i="21"/>
  <c r="L33" i="21"/>
  <c r="J33" i="21"/>
  <c r="M33" i="21"/>
  <c r="P33" i="21"/>
  <c r="O33" i="21"/>
  <c r="Q33" i="21"/>
  <c r="J34" i="21"/>
  <c r="M34" i="21"/>
  <c r="K34" i="21"/>
  <c r="H35" i="21"/>
  <c r="I34" i="21"/>
  <c r="L34" i="21"/>
  <c r="M35" i="21"/>
  <c r="K35" i="21"/>
  <c r="J35" i="21"/>
  <c r="L35" i="21"/>
  <c r="H36" i="21"/>
  <c r="I35" i="21"/>
  <c r="Q34" i="21"/>
  <c r="O34" i="21"/>
  <c r="P34" i="21"/>
  <c r="M36" i="21"/>
  <c r="H37" i="21"/>
  <c r="L36" i="21"/>
  <c r="K36" i="21"/>
  <c r="J36" i="21"/>
  <c r="I36" i="21"/>
  <c r="Q35" i="21"/>
  <c r="P35" i="21"/>
  <c r="O35" i="21"/>
  <c r="L37" i="21"/>
  <c r="I37" i="21"/>
  <c r="H38" i="21"/>
  <c r="K37" i="21"/>
  <c r="J37" i="21"/>
  <c r="M37" i="21"/>
  <c r="O36" i="21"/>
  <c r="P36" i="21"/>
  <c r="Q36" i="21"/>
  <c r="P37" i="21"/>
  <c r="O37" i="21"/>
  <c r="Q37" i="21"/>
  <c r="K38" i="21"/>
  <c r="H39" i="21"/>
  <c r="M38" i="21"/>
  <c r="J38" i="21"/>
  <c r="L38" i="21"/>
  <c r="I38" i="21"/>
  <c r="K39" i="21"/>
  <c r="H40" i="21"/>
  <c r="M39" i="21"/>
  <c r="L39" i="21"/>
  <c r="I39" i="21"/>
  <c r="J39" i="21"/>
  <c r="Q38" i="21"/>
  <c r="O38" i="21"/>
  <c r="P38" i="21"/>
  <c r="K40" i="21"/>
  <c r="M40" i="21"/>
  <c r="L40" i="21"/>
  <c r="J40" i="21"/>
  <c r="H41" i="21"/>
  <c r="I40" i="21"/>
  <c r="Q39" i="21"/>
  <c r="O39" i="21"/>
  <c r="P39" i="21"/>
  <c r="L41" i="21"/>
  <c r="M41" i="21"/>
  <c r="H42" i="21"/>
  <c r="J41" i="21"/>
  <c r="I41" i="21"/>
  <c r="K41" i="21"/>
  <c r="O40" i="21"/>
  <c r="Q40" i="21"/>
  <c r="P40" i="21"/>
  <c r="K42" i="21"/>
  <c r="J42" i="21"/>
  <c r="L42" i="21"/>
  <c r="M42" i="21"/>
  <c r="I42" i="21"/>
  <c r="H43" i="21"/>
  <c r="Q41" i="21"/>
  <c r="P41" i="21"/>
  <c r="O41" i="21"/>
  <c r="Q42" i="21"/>
  <c r="P42" i="21"/>
  <c r="O42" i="21"/>
  <c r="K43" i="21"/>
  <c r="L43" i="21"/>
  <c r="M43" i="21"/>
  <c r="I43" i="21"/>
  <c r="H44" i="21"/>
  <c r="J43" i="21"/>
  <c r="O43" i="21"/>
  <c r="P43" i="21"/>
  <c r="Q43" i="21"/>
  <c r="K44" i="21"/>
  <c r="I44" i="21"/>
  <c r="J44" i="21"/>
  <c r="M44" i="21"/>
  <c r="L44" i="21"/>
  <c r="H45" i="21"/>
  <c r="Q44" i="21"/>
  <c r="P44" i="21"/>
  <c r="O44" i="21"/>
  <c r="I45" i="21"/>
  <c r="K45" i="21"/>
  <c r="M45" i="21"/>
  <c r="H46" i="21"/>
  <c r="J45" i="21"/>
  <c r="L45" i="21"/>
  <c r="Q45" i="21"/>
  <c r="P45" i="21"/>
  <c r="O45" i="21"/>
  <c r="I46" i="21"/>
  <c r="M46" i="21"/>
  <c r="K46" i="21"/>
  <c r="L46" i="21"/>
  <c r="J46" i="21"/>
  <c r="H47" i="21"/>
  <c r="Q46" i="21"/>
  <c r="P46" i="21"/>
  <c r="O46" i="21"/>
  <c r="H48" i="21"/>
  <c r="J47" i="21"/>
  <c r="M47" i="21"/>
  <c r="L47" i="21"/>
  <c r="I47" i="21"/>
  <c r="K47" i="21"/>
  <c r="H49" i="21"/>
  <c r="K48" i="21"/>
  <c r="M48" i="21"/>
  <c r="L48" i="21"/>
  <c r="I48" i="21"/>
  <c r="J48" i="21"/>
  <c r="O47" i="21"/>
  <c r="Q47" i="21"/>
  <c r="P47" i="21"/>
  <c r="K49" i="21"/>
  <c r="I49" i="21"/>
  <c r="M49" i="21"/>
  <c r="L49" i="21"/>
  <c r="H50" i="21"/>
  <c r="J49" i="21"/>
  <c r="O48" i="21"/>
  <c r="P48" i="21"/>
  <c r="Q48" i="21"/>
  <c r="P49" i="21"/>
  <c r="Q49" i="21"/>
  <c r="O49" i="21"/>
  <c r="J50" i="21"/>
  <c r="L50" i="21"/>
  <c r="M50" i="21"/>
  <c r="I50" i="21"/>
  <c r="H51" i="21"/>
  <c r="K50" i="21"/>
  <c r="O50" i="21"/>
  <c r="P50" i="21"/>
  <c r="Q50" i="21"/>
  <c r="M51" i="21"/>
  <c r="J51" i="21"/>
  <c r="H52" i="21"/>
  <c r="L51" i="21"/>
  <c r="K51" i="21"/>
  <c r="I51" i="21"/>
  <c r="I52" i="21"/>
  <c r="M52" i="21"/>
  <c r="K52" i="21"/>
  <c r="L52" i="21"/>
  <c r="J52" i="21"/>
  <c r="H53" i="21"/>
  <c r="Q51" i="21"/>
  <c r="O51" i="21"/>
  <c r="P51" i="21"/>
  <c r="Q52" i="21"/>
  <c r="P52" i="21"/>
  <c r="O52" i="21"/>
  <c r="K53" i="21"/>
  <c r="H54" i="21"/>
  <c r="J53" i="21"/>
  <c r="I53" i="21"/>
  <c r="M53" i="21"/>
  <c r="L53" i="21"/>
  <c r="H55" i="21"/>
  <c r="K54" i="21"/>
  <c r="I54" i="21"/>
  <c r="J54" i="21"/>
  <c r="L54" i="21"/>
  <c r="M54" i="21"/>
  <c r="Q53" i="21"/>
  <c r="P53" i="21"/>
  <c r="O53" i="21"/>
  <c r="J55" i="21"/>
  <c r="H56" i="21"/>
  <c r="K55" i="21"/>
  <c r="M55" i="21"/>
  <c r="I55" i="21"/>
  <c r="L55" i="21"/>
  <c r="O54" i="21"/>
  <c r="P54" i="21"/>
  <c r="Q54" i="21"/>
  <c r="L56" i="21"/>
  <c r="K56" i="21"/>
  <c r="J56" i="21"/>
  <c r="H57" i="21"/>
  <c r="I56" i="21"/>
  <c r="M56" i="21"/>
  <c r="P55" i="21"/>
  <c r="Q55" i="21"/>
  <c r="O55" i="21"/>
  <c r="I57" i="21"/>
  <c r="K57" i="21"/>
  <c r="H58" i="21"/>
  <c r="M57" i="21"/>
  <c r="J57" i="21"/>
  <c r="L57" i="21"/>
  <c r="Q56" i="21"/>
  <c r="O56" i="21"/>
  <c r="P56" i="21"/>
  <c r="O57" i="21"/>
  <c r="Q57" i="21"/>
  <c r="P57" i="21"/>
  <c r="L58" i="21"/>
  <c r="J58" i="21"/>
  <c r="H59" i="21"/>
  <c r="I58" i="21"/>
  <c r="M58" i="21"/>
  <c r="K58" i="21"/>
  <c r="H60" i="21"/>
  <c r="M59" i="21"/>
  <c r="I59" i="21"/>
  <c r="L59" i="21"/>
  <c r="J59" i="21"/>
  <c r="K59" i="21"/>
  <c r="P58" i="21"/>
  <c r="Q58" i="21"/>
  <c r="O58" i="21"/>
  <c r="H61" i="21"/>
  <c r="I60" i="21"/>
  <c r="L60" i="21"/>
  <c r="M60" i="21"/>
  <c r="K60" i="21"/>
  <c r="J60" i="21"/>
  <c r="P59" i="21"/>
  <c r="Q59" i="21"/>
  <c r="O59" i="21"/>
  <c r="I61" i="21"/>
  <c r="J61" i="21"/>
  <c r="M61" i="21"/>
  <c r="K61" i="21"/>
  <c r="H62" i="21"/>
  <c r="L61" i="21"/>
  <c r="Q60" i="21"/>
  <c r="P60" i="21"/>
  <c r="O60" i="21"/>
  <c r="Q61" i="21"/>
  <c r="P61" i="21"/>
  <c r="O61" i="21"/>
  <c r="J62" i="21"/>
  <c r="L62" i="21"/>
  <c r="H63" i="21"/>
  <c r="I62" i="21"/>
  <c r="M62" i="21"/>
  <c r="K62" i="21"/>
  <c r="M63" i="21"/>
  <c r="L63" i="21"/>
  <c r="J63" i="21"/>
  <c r="K63" i="21"/>
  <c r="I63" i="21"/>
  <c r="H64" i="21"/>
  <c r="P62" i="21"/>
  <c r="Q62" i="21"/>
  <c r="O62" i="21"/>
  <c r="Q63" i="21"/>
  <c r="P63" i="21"/>
  <c r="O63" i="21"/>
  <c r="J64" i="21"/>
  <c r="K64" i="21"/>
  <c r="H65" i="21"/>
  <c r="L64" i="21"/>
  <c r="I64" i="21"/>
  <c r="M64" i="21"/>
  <c r="I65" i="21"/>
  <c r="J65" i="21"/>
  <c r="M65" i="21"/>
  <c r="K65" i="21"/>
  <c r="H66" i="21"/>
  <c r="L65" i="21"/>
  <c r="Q64" i="21"/>
  <c r="O64" i="21"/>
  <c r="P64" i="21"/>
  <c r="P65" i="21"/>
  <c r="O65" i="21"/>
  <c r="Q65" i="21"/>
  <c r="M66" i="21"/>
  <c r="J66" i="21"/>
  <c r="I66" i="21"/>
  <c r="L66" i="21"/>
  <c r="H67" i="21"/>
  <c r="K66" i="21"/>
  <c r="P66" i="21"/>
  <c r="O66" i="21"/>
  <c r="Q66" i="21"/>
  <c r="H68" i="21"/>
  <c r="L67" i="21"/>
  <c r="J67" i="21"/>
  <c r="M67" i="21"/>
  <c r="I67" i="21"/>
  <c r="K67" i="21"/>
  <c r="H69" i="21"/>
  <c r="M68" i="21"/>
  <c r="I68" i="21"/>
  <c r="K68" i="21"/>
  <c r="J68" i="21"/>
  <c r="L68" i="21"/>
  <c r="Q67" i="21"/>
  <c r="P67" i="21"/>
  <c r="O67" i="21"/>
  <c r="J69" i="21"/>
  <c r="L69" i="21"/>
  <c r="M69" i="21"/>
  <c r="I69" i="21"/>
  <c r="H70" i="21"/>
  <c r="K69" i="21"/>
  <c r="Q68" i="21"/>
  <c r="P68" i="21"/>
  <c r="O68" i="21"/>
  <c r="P69" i="21"/>
  <c r="Q69" i="21"/>
  <c r="O69" i="21"/>
  <c r="I70" i="21"/>
  <c r="J70" i="21"/>
  <c r="H71" i="21"/>
  <c r="M70" i="21"/>
  <c r="K70" i="21"/>
  <c r="L70" i="21"/>
  <c r="Q70" i="21"/>
  <c r="P70" i="21"/>
  <c r="O70" i="21"/>
  <c r="J71" i="21"/>
  <c r="M71" i="21"/>
  <c r="K71" i="21"/>
  <c r="H72" i="21"/>
  <c r="I71" i="21"/>
  <c r="L71" i="21"/>
  <c r="I72" i="21"/>
  <c r="K72" i="21"/>
  <c r="M72" i="21"/>
  <c r="J72" i="21"/>
  <c r="L72" i="21"/>
  <c r="H73" i="21"/>
  <c r="O71" i="21"/>
  <c r="Q71" i="21"/>
  <c r="P71" i="21"/>
  <c r="P72" i="21"/>
  <c r="Q72" i="21"/>
  <c r="O72" i="21"/>
  <c r="H74" i="21"/>
  <c r="M73" i="21"/>
  <c r="I73" i="21"/>
  <c r="L73" i="21"/>
  <c r="J73" i="21"/>
  <c r="K73" i="21"/>
  <c r="K74" i="21"/>
  <c r="M74" i="21"/>
  <c r="L74" i="21"/>
  <c r="H75" i="21"/>
  <c r="I74" i="21"/>
  <c r="J74" i="21"/>
  <c r="P73" i="21"/>
  <c r="Q73" i="21"/>
  <c r="O73" i="21"/>
  <c r="K75" i="21"/>
  <c r="J75" i="21"/>
  <c r="H76" i="21"/>
  <c r="M75" i="21"/>
  <c r="I75" i="21"/>
  <c r="L75" i="21"/>
  <c r="Q74" i="21"/>
  <c r="P74" i="21"/>
  <c r="O74" i="21"/>
  <c r="L76" i="21"/>
  <c r="J76" i="21"/>
  <c r="I76" i="21"/>
  <c r="K76" i="21"/>
  <c r="H77" i="21"/>
  <c r="M76" i="21"/>
  <c r="O75" i="21"/>
  <c r="Q75" i="21"/>
  <c r="P75" i="21"/>
  <c r="Q76" i="21"/>
  <c r="O76" i="21"/>
  <c r="P76" i="21"/>
  <c r="M77" i="21"/>
  <c r="I77" i="21"/>
  <c r="K77" i="21"/>
  <c r="H78" i="21"/>
  <c r="L77" i="21"/>
  <c r="J77" i="21"/>
  <c r="O77" i="21"/>
  <c r="P77" i="21"/>
  <c r="Q77" i="21"/>
  <c r="M78" i="21"/>
  <c r="J78" i="21"/>
  <c r="H79" i="21"/>
  <c r="L78" i="21"/>
  <c r="K78" i="21"/>
  <c r="I78" i="21"/>
  <c r="M79" i="21"/>
  <c r="L79" i="21"/>
  <c r="K79" i="21"/>
  <c r="I79" i="21"/>
  <c r="J79" i="21"/>
  <c r="H80" i="21"/>
  <c r="Q78" i="21"/>
  <c r="O78" i="21"/>
  <c r="P78" i="21"/>
  <c r="O79" i="21"/>
  <c r="P79" i="21"/>
  <c r="Q79" i="21"/>
  <c r="L80" i="21"/>
  <c r="M80" i="21"/>
  <c r="K80" i="21"/>
  <c r="J80" i="21"/>
  <c r="I80" i="21"/>
  <c r="H81" i="21"/>
  <c r="O80" i="21"/>
  <c r="P80" i="21"/>
  <c r="L81" i="21"/>
  <c r="K81" i="21"/>
  <c r="I81" i="21"/>
  <c r="J81" i="21"/>
  <c r="H82" i="21"/>
  <c r="M81" i="21"/>
  <c r="P81" i="21"/>
  <c r="O81" i="21"/>
  <c r="Q81" i="21"/>
  <c r="L82" i="21"/>
  <c r="K82" i="21"/>
  <c r="M82" i="21"/>
  <c r="J82" i="21"/>
  <c r="I82" i="21"/>
  <c r="H83" i="21"/>
  <c r="O82" i="21"/>
  <c r="Q82" i="21"/>
  <c r="P82" i="21"/>
  <c r="M83" i="21"/>
  <c r="K83" i="21"/>
  <c r="H84" i="21"/>
  <c r="I83" i="21"/>
  <c r="J83" i="21"/>
  <c r="L83" i="21"/>
  <c r="M84" i="21"/>
  <c r="J84" i="21"/>
  <c r="K84" i="21"/>
  <c r="I84" i="21"/>
  <c r="L84" i="21"/>
  <c r="H85" i="21"/>
  <c r="O83" i="21"/>
  <c r="P83" i="21"/>
  <c r="Q83" i="21"/>
  <c r="Q84" i="21"/>
  <c r="P84" i="21"/>
  <c r="O84" i="21"/>
  <c r="H86" i="21"/>
  <c r="M85" i="21"/>
  <c r="K85" i="21"/>
  <c r="I85" i="21"/>
  <c r="J85" i="21"/>
  <c r="L85" i="21"/>
  <c r="K86" i="21"/>
  <c r="L86" i="21"/>
  <c r="M86" i="21"/>
  <c r="I86" i="21"/>
  <c r="J86" i="21"/>
  <c r="H87" i="21"/>
  <c r="Q85" i="21"/>
  <c r="P85" i="21"/>
  <c r="O85" i="21"/>
  <c r="O86" i="21"/>
  <c r="P86" i="21"/>
  <c r="Q86" i="21"/>
  <c r="L87" i="21"/>
  <c r="H88" i="21"/>
  <c r="J87" i="21"/>
  <c r="M87" i="21"/>
  <c r="I87" i="21"/>
  <c r="K87" i="21"/>
  <c r="I88" i="21"/>
  <c r="L88" i="21"/>
  <c r="J88" i="21"/>
  <c r="K88" i="21"/>
  <c r="M88" i="21"/>
  <c r="H89" i="21"/>
  <c r="Q87" i="21"/>
  <c r="P87" i="21"/>
  <c r="O87" i="21"/>
  <c r="Q88" i="21"/>
  <c r="O88" i="21"/>
  <c r="P88" i="21"/>
  <c r="L89" i="21"/>
  <c r="H90" i="21"/>
  <c r="M89" i="21"/>
  <c r="K89" i="21"/>
  <c r="J89" i="21"/>
  <c r="I89" i="21"/>
  <c r="J90" i="21"/>
  <c r="L90" i="21"/>
  <c r="M90" i="21"/>
  <c r="H91" i="21"/>
  <c r="K90" i="21"/>
  <c r="I90" i="21"/>
  <c r="O89" i="21"/>
  <c r="Q89" i="21"/>
  <c r="P89" i="21"/>
  <c r="L91" i="21"/>
  <c r="J91" i="21"/>
  <c r="I91" i="21"/>
  <c r="K91" i="21"/>
  <c r="M91" i="21"/>
  <c r="H92" i="21"/>
  <c r="Q90" i="21"/>
  <c r="O90" i="21"/>
  <c r="P90" i="21"/>
  <c r="Q91" i="21"/>
  <c r="P91" i="21"/>
  <c r="O91" i="21"/>
  <c r="H93" i="21"/>
  <c r="I92" i="21"/>
  <c r="K92" i="21"/>
  <c r="M92" i="21"/>
  <c r="L92" i="21"/>
  <c r="J92" i="21"/>
  <c r="M93" i="21"/>
  <c r="H94" i="21"/>
  <c r="I93" i="21"/>
  <c r="L93" i="21"/>
  <c r="J93" i="21"/>
  <c r="K93" i="21"/>
  <c r="O92" i="21"/>
  <c r="P92" i="21"/>
  <c r="Q92" i="21"/>
  <c r="L94" i="21"/>
  <c r="M94" i="21"/>
  <c r="I94" i="21"/>
  <c r="K94" i="21"/>
  <c r="J94" i="21"/>
  <c r="H95" i="21"/>
  <c r="O93" i="21"/>
  <c r="Q93" i="21"/>
  <c r="P93" i="21"/>
  <c r="Q94" i="21"/>
  <c r="O94" i="21"/>
  <c r="P94" i="21"/>
  <c r="J95" i="21"/>
  <c r="L95" i="21"/>
  <c r="H96" i="21"/>
  <c r="M95" i="21"/>
  <c r="I95" i="21"/>
  <c r="K95" i="21"/>
  <c r="M96" i="21"/>
  <c r="K96" i="21"/>
  <c r="I96" i="21"/>
  <c r="L96" i="21"/>
  <c r="H97" i="21"/>
  <c r="J96" i="21"/>
  <c r="Q95" i="21"/>
  <c r="P95" i="21"/>
  <c r="O95" i="21"/>
  <c r="P96" i="21"/>
  <c r="O96" i="21"/>
  <c r="Q96" i="21"/>
  <c r="J97" i="21"/>
  <c r="M97" i="21"/>
  <c r="I97" i="21"/>
  <c r="K97" i="21"/>
  <c r="L97" i="21"/>
  <c r="H98" i="21"/>
  <c r="O97" i="21"/>
  <c r="Q97" i="21"/>
  <c r="P97" i="21"/>
  <c r="J98" i="21"/>
  <c r="L98" i="21"/>
  <c r="I98" i="21"/>
  <c r="H99" i="21"/>
  <c r="K98" i="21"/>
  <c r="M98" i="21"/>
  <c r="P98" i="21"/>
  <c r="O98" i="21"/>
  <c r="Q98" i="21"/>
  <c r="K99" i="21"/>
  <c r="J99" i="21"/>
  <c r="L99" i="21"/>
  <c r="M99" i="21"/>
  <c r="H100" i="21"/>
  <c r="I99" i="21"/>
  <c r="L100" i="21"/>
  <c r="M100" i="21"/>
  <c r="H101" i="21"/>
  <c r="I100" i="21"/>
  <c r="K100" i="21"/>
  <c r="J100" i="21"/>
  <c r="Q99" i="21"/>
  <c r="O99" i="21"/>
  <c r="P99" i="21"/>
  <c r="J101" i="21"/>
  <c r="K101" i="21"/>
  <c r="L101" i="21"/>
  <c r="H102" i="21"/>
  <c r="I101" i="21"/>
  <c r="M101" i="21"/>
  <c r="O100" i="21"/>
  <c r="P100" i="21"/>
  <c r="Q100" i="21"/>
  <c r="I102" i="21"/>
  <c r="H103" i="21"/>
  <c r="M102" i="21"/>
  <c r="K102" i="21"/>
  <c r="J102" i="21"/>
  <c r="L102" i="21"/>
  <c r="Q101" i="21"/>
  <c r="O101" i="21"/>
  <c r="P101" i="21"/>
  <c r="Q102" i="21"/>
  <c r="P102" i="21"/>
  <c r="O102" i="21"/>
  <c r="M103" i="21"/>
  <c r="I103" i="21"/>
  <c r="K103" i="21"/>
  <c r="H104" i="21"/>
  <c r="J103" i="21"/>
  <c r="L103" i="21"/>
  <c r="O103" i="21"/>
  <c r="P103" i="21"/>
  <c r="Q103" i="21"/>
  <c r="K104" i="21"/>
  <c r="I104" i="21"/>
  <c r="L104" i="21"/>
  <c r="H105" i="21"/>
  <c r="J104" i="21"/>
  <c r="M104" i="21"/>
  <c r="O104" i="21"/>
  <c r="Q104" i="21"/>
  <c r="P104" i="21"/>
  <c r="I105" i="21"/>
  <c r="H106" i="21"/>
  <c r="M105" i="21"/>
  <c r="K105" i="21"/>
  <c r="J105" i="21"/>
  <c r="L105" i="21"/>
  <c r="P105" i="21"/>
  <c r="Q105" i="21"/>
  <c r="O105" i="21"/>
  <c r="H107" i="21"/>
  <c r="K106" i="21"/>
  <c r="J106" i="21"/>
  <c r="L106" i="21"/>
  <c r="M106" i="21"/>
  <c r="I106" i="21"/>
  <c r="I107" i="21"/>
  <c r="H108" i="21"/>
  <c r="J107" i="21"/>
  <c r="L107" i="21"/>
  <c r="K107" i="21"/>
  <c r="M107" i="21"/>
  <c r="P106" i="21"/>
  <c r="Q106" i="21"/>
  <c r="O106" i="21"/>
  <c r="O107" i="21"/>
  <c r="P107" i="21"/>
  <c r="Q107" i="21"/>
  <c r="K108" i="21"/>
  <c r="H109" i="21"/>
  <c r="J108" i="21"/>
  <c r="L108" i="21"/>
  <c r="M108" i="21"/>
  <c r="I108" i="21"/>
  <c r="L109" i="21"/>
  <c r="K109" i="21"/>
  <c r="H110" i="21"/>
  <c r="M109" i="21"/>
  <c r="J109" i="21"/>
  <c r="I109" i="21"/>
  <c r="P108" i="21"/>
  <c r="Q108" i="21"/>
  <c r="O108" i="21"/>
  <c r="H111" i="21"/>
  <c r="M110" i="21"/>
  <c r="L110" i="21"/>
  <c r="K110" i="21"/>
  <c r="J110" i="21"/>
  <c r="I110" i="21"/>
  <c r="O109" i="21"/>
  <c r="Q109" i="21"/>
  <c r="P109" i="21"/>
  <c r="H112" i="21"/>
  <c r="J111" i="21"/>
  <c r="M111" i="21"/>
  <c r="K111" i="21"/>
  <c r="L111" i="21"/>
  <c r="I111" i="21"/>
  <c r="P110" i="21"/>
  <c r="O110" i="21"/>
  <c r="Q110" i="21"/>
  <c r="K112" i="21"/>
  <c r="I112" i="21"/>
  <c r="M112" i="21"/>
  <c r="J112" i="21"/>
  <c r="L112" i="21"/>
  <c r="H113" i="21"/>
  <c r="P111" i="21"/>
  <c r="Q111" i="21"/>
  <c r="O111" i="21"/>
  <c r="O112" i="21"/>
  <c r="Q112" i="21"/>
  <c r="P112" i="21"/>
  <c r="I113" i="21"/>
  <c r="J113" i="21"/>
  <c r="L113" i="21"/>
  <c r="K113" i="21"/>
  <c r="H114" i="21"/>
  <c r="M113" i="21"/>
  <c r="Q113" i="21"/>
  <c r="O113" i="21"/>
  <c r="P113" i="21"/>
  <c r="H115" i="21"/>
  <c r="I114" i="21"/>
  <c r="M114" i="21"/>
  <c r="L114" i="21"/>
  <c r="K114" i="21"/>
  <c r="J114" i="21"/>
  <c r="K115" i="21"/>
  <c r="I115" i="21"/>
  <c r="J115" i="21"/>
  <c r="H116" i="21"/>
  <c r="L115" i="21"/>
  <c r="M115" i="21"/>
  <c r="P114" i="21"/>
  <c r="O114" i="21"/>
  <c r="Q114" i="21"/>
  <c r="P115" i="21"/>
  <c r="O115" i="21"/>
  <c r="Q115" i="21"/>
  <c r="H117" i="21"/>
  <c r="J116" i="21"/>
  <c r="I116" i="21"/>
  <c r="L116" i="21"/>
  <c r="K116" i="21"/>
  <c r="M116" i="21"/>
  <c r="I117" i="21"/>
  <c r="L117" i="21"/>
  <c r="J117" i="21"/>
  <c r="M117" i="21"/>
  <c r="H118" i="21"/>
  <c r="K117" i="21"/>
  <c r="Q116" i="21"/>
  <c r="O116" i="21"/>
  <c r="P116" i="21"/>
  <c r="Q117" i="21"/>
  <c r="O117" i="21"/>
  <c r="P117" i="21"/>
  <c r="I118" i="21"/>
  <c r="K118" i="21"/>
  <c r="H119" i="21"/>
  <c r="L118" i="21"/>
  <c r="J118" i="21"/>
  <c r="M118" i="21"/>
  <c r="Q118" i="21"/>
  <c r="O118" i="21"/>
  <c r="P118" i="21"/>
  <c r="M119" i="21"/>
  <c r="H120" i="21"/>
  <c r="L119" i="21"/>
  <c r="K119" i="21"/>
  <c r="J119" i="21"/>
  <c r="I119" i="21"/>
  <c r="I120" i="21"/>
  <c r="K120" i="21"/>
  <c r="H121" i="21"/>
  <c r="M120" i="21"/>
  <c r="J120" i="21"/>
  <c r="L120" i="21"/>
  <c r="P119" i="21"/>
  <c r="O119" i="21"/>
  <c r="Q119" i="21"/>
  <c r="P120" i="21"/>
  <c r="Q120" i="21"/>
  <c r="O120" i="21"/>
  <c r="M121" i="21"/>
  <c r="L121" i="21"/>
  <c r="K121" i="21"/>
  <c r="H122" i="21"/>
  <c r="I121" i="21"/>
  <c r="J121" i="21"/>
  <c r="K122" i="21"/>
  <c r="I122" i="21"/>
  <c r="L122" i="21"/>
  <c r="M122" i="21"/>
  <c r="J122" i="21"/>
  <c r="H123" i="21"/>
  <c r="O121" i="21"/>
  <c r="Q121" i="21"/>
  <c r="P121" i="21"/>
  <c r="Q122" i="21"/>
  <c r="P122" i="21"/>
  <c r="O122" i="21"/>
  <c r="K123" i="21"/>
  <c r="J123" i="21"/>
  <c r="H124" i="21"/>
  <c r="M123" i="21"/>
  <c r="I123" i="21"/>
  <c r="L123" i="21"/>
  <c r="H125" i="21"/>
  <c r="J124" i="21"/>
  <c r="K124" i="21"/>
  <c r="M124" i="21"/>
  <c r="I124" i="21"/>
  <c r="L124" i="21"/>
  <c r="O123" i="21"/>
  <c r="P123" i="21"/>
  <c r="Q123" i="21"/>
  <c r="M125" i="21"/>
  <c r="K125" i="21"/>
  <c r="I125" i="21"/>
  <c r="H126" i="21"/>
  <c r="L125" i="21"/>
  <c r="J125" i="21"/>
  <c r="Q124" i="21"/>
  <c r="O124" i="21"/>
  <c r="P124" i="21"/>
  <c r="O125" i="21"/>
  <c r="Q125" i="21"/>
  <c r="P125" i="21"/>
  <c r="J126" i="21"/>
  <c r="I126" i="21"/>
  <c r="M126" i="21"/>
  <c r="K126" i="21"/>
  <c r="L126" i="21"/>
  <c r="H127" i="21"/>
  <c r="Q126" i="21"/>
  <c r="P126" i="21"/>
  <c r="O126" i="21"/>
  <c r="K127" i="21"/>
  <c r="M127" i="21"/>
  <c r="I127" i="21"/>
  <c r="J127" i="21"/>
  <c r="L127" i="21"/>
  <c r="H128" i="21"/>
  <c r="O127" i="21"/>
  <c r="Q127" i="21"/>
  <c r="P127" i="21"/>
  <c r="M128" i="21"/>
  <c r="L128" i="21"/>
  <c r="I128" i="21"/>
  <c r="H129" i="21"/>
  <c r="K128" i="21"/>
  <c r="J128" i="21"/>
  <c r="P128" i="21"/>
  <c r="O128" i="21"/>
  <c r="Q128" i="21"/>
  <c r="I129" i="21"/>
  <c r="M129" i="21"/>
  <c r="H130" i="21"/>
  <c r="K129" i="21"/>
  <c r="L129" i="21"/>
  <c r="J129" i="21"/>
  <c r="O129" i="21"/>
  <c r="P129" i="21"/>
  <c r="Q129" i="21"/>
  <c r="I130" i="21"/>
  <c r="K130" i="21"/>
  <c r="M130" i="21"/>
  <c r="J130" i="21"/>
  <c r="L130" i="21"/>
  <c r="H131" i="21"/>
  <c r="Q130" i="21"/>
  <c r="P130" i="21"/>
  <c r="O130" i="21"/>
  <c r="L131" i="21"/>
  <c r="M131" i="21"/>
  <c r="J131" i="21"/>
  <c r="H132" i="21"/>
  <c r="I131" i="21"/>
  <c r="K131" i="21"/>
  <c r="J132" i="21"/>
  <c r="K132" i="21"/>
  <c r="I132" i="21"/>
  <c r="H133" i="21"/>
  <c r="M132" i="21"/>
  <c r="L132" i="21"/>
  <c r="P131" i="21"/>
  <c r="O131" i="21"/>
  <c r="Q131" i="21"/>
  <c r="P132" i="21"/>
  <c r="Q132" i="21"/>
  <c r="O132" i="21"/>
  <c r="I133" i="21"/>
  <c r="J133" i="21"/>
  <c r="M133" i="21"/>
  <c r="H134" i="21"/>
  <c r="K133" i="21"/>
  <c r="L133" i="21"/>
  <c r="Q133" i="21"/>
  <c r="P133" i="21"/>
  <c r="O133" i="21"/>
  <c r="K134" i="21"/>
  <c r="J134" i="21"/>
  <c r="L134" i="21"/>
  <c r="I134" i="21"/>
  <c r="M134" i="21"/>
  <c r="H135" i="21"/>
  <c r="Q134" i="21"/>
  <c r="P134" i="21"/>
  <c r="O134" i="21"/>
  <c r="L135" i="21"/>
  <c r="J135" i="21"/>
  <c r="I135" i="21"/>
  <c r="K135" i="21"/>
  <c r="M135" i="21"/>
  <c r="H136" i="21"/>
  <c r="P135" i="21"/>
  <c r="Q135" i="21"/>
  <c r="O135" i="21"/>
  <c r="L136" i="21"/>
  <c r="M136" i="21"/>
  <c r="J136" i="21"/>
  <c r="H137" i="21"/>
  <c r="I136" i="21"/>
  <c r="K136" i="21"/>
  <c r="M137" i="21"/>
  <c r="L137" i="21"/>
  <c r="J137" i="21"/>
  <c r="K137" i="21"/>
  <c r="I137" i="21"/>
  <c r="H138" i="21"/>
  <c r="O136" i="21"/>
  <c r="Q136" i="21"/>
  <c r="P136" i="21"/>
  <c r="Q137" i="21"/>
  <c r="P137" i="21"/>
  <c r="O137" i="21"/>
  <c r="J138" i="21"/>
  <c r="K138" i="21"/>
  <c r="L138" i="21"/>
  <c r="I138" i="21"/>
  <c r="H139" i="21"/>
  <c r="M138" i="21"/>
  <c r="Q138" i="21"/>
  <c r="P138" i="21"/>
  <c r="O138" i="21"/>
  <c r="K139" i="21"/>
  <c r="J139" i="21"/>
  <c r="H140" i="21"/>
  <c r="L139" i="21"/>
  <c r="I139" i="21"/>
  <c r="M139" i="21"/>
  <c r="M140" i="21"/>
  <c r="L140" i="21"/>
  <c r="H141" i="21"/>
  <c r="J140" i="21"/>
  <c r="K140" i="21"/>
  <c r="I140" i="21"/>
  <c r="O139" i="21"/>
  <c r="P139" i="21"/>
  <c r="Q139" i="21"/>
  <c r="I141" i="21"/>
  <c r="M141" i="21"/>
  <c r="H142" i="21"/>
  <c r="L141" i="21"/>
  <c r="K141" i="21"/>
  <c r="J141" i="21"/>
  <c r="Q140" i="21"/>
  <c r="O140" i="21"/>
  <c r="P140" i="21"/>
  <c r="Q141" i="21"/>
  <c r="O141" i="21"/>
  <c r="P141" i="21"/>
  <c r="J142" i="21"/>
  <c r="K142" i="21"/>
  <c r="I142" i="21"/>
  <c r="H143" i="21"/>
  <c r="M142" i="21"/>
  <c r="L142" i="21"/>
  <c r="P142" i="21"/>
  <c r="O142" i="21"/>
  <c r="Q142" i="21"/>
  <c r="L143" i="21"/>
  <c r="M143" i="21"/>
  <c r="I143" i="21"/>
  <c r="J143" i="21"/>
  <c r="H144" i="21"/>
  <c r="K143" i="21"/>
  <c r="Q143" i="21"/>
  <c r="P143" i="21"/>
  <c r="O143" i="21"/>
  <c r="J144" i="21"/>
  <c r="M144" i="21"/>
  <c r="H145" i="21"/>
  <c r="L144" i="21"/>
  <c r="I144" i="21"/>
  <c r="K144" i="21"/>
  <c r="J145" i="21"/>
  <c r="H146" i="21"/>
  <c r="L145" i="21"/>
  <c r="K145" i="21"/>
  <c r="I145" i="21"/>
  <c r="M145" i="21"/>
  <c r="Q144" i="21"/>
  <c r="O144" i="21"/>
  <c r="P144" i="21"/>
  <c r="K146" i="21"/>
  <c r="L146" i="21"/>
  <c r="I146" i="21"/>
  <c r="J146" i="21"/>
  <c r="M146" i="21"/>
  <c r="H147" i="21"/>
  <c r="P145" i="21"/>
  <c r="O145" i="21"/>
  <c r="Q145" i="21"/>
  <c r="Q146" i="21"/>
  <c r="P146" i="21"/>
  <c r="O146" i="21"/>
  <c r="I147" i="21"/>
  <c r="H148" i="21"/>
  <c r="K147" i="21"/>
  <c r="L147" i="21"/>
  <c r="M147" i="21"/>
  <c r="J147" i="21"/>
  <c r="O147" i="21"/>
  <c r="Q147" i="21"/>
  <c r="P147" i="21"/>
  <c r="H149" i="21"/>
  <c r="I148" i="21"/>
  <c r="L148" i="21"/>
  <c r="M148" i="21"/>
  <c r="K148" i="21"/>
  <c r="J148" i="21"/>
  <c r="J149" i="21"/>
  <c r="K149" i="21"/>
  <c r="L149" i="21"/>
  <c r="H150" i="21"/>
  <c r="I149" i="21"/>
  <c r="M149" i="21"/>
  <c r="Q148" i="21"/>
  <c r="P148" i="21"/>
  <c r="O148" i="21"/>
  <c r="J150" i="21"/>
  <c r="H151" i="21"/>
  <c r="L150" i="21"/>
  <c r="K150" i="21"/>
  <c r="M150" i="21"/>
  <c r="I150" i="21"/>
  <c r="P149" i="21"/>
  <c r="Q149" i="21"/>
  <c r="O149" i="21"/>
  <c r="K151" i="21"/>
  <c r="M151" i="21"/>
  <c r="I151" i="21"/>
  <c r="H152" i="21"/>
  <c r="L151" i="21"/>
  <c r="J151" i="21"/>
  <c r="Q150" i="21"/>
  <c r="O150" i="21"/>
  <c r="P150" i="21"/>
  <c r="O151" i="21"/>
  <c r="Q151" i="21"/>
  <c r="P151" i="21"/>
  <c r="M152" i="21"/>
  <c r="J152" i="21"/>
  <c r="K152" i="21"/>
  <c r="L152" i="21"/>
  <c r="I152" i="21"/>
  <c r="H153" i="21"/>
  <c r="P152" i="21"/>
  <c r="Q152" i="21"/>
  <c r="O152" i="21"/>
  <c r="M153" i="21"/>
  <c r="J153" i="21"/>
  <c r="H154" i="21"/>
  <c r="L153" i="21"/>
  <c r="I153" i="21"/>
  <c r="K153" i="21"/>
  <c r="K154" i="21"/>
  <c r="J154" i="21"/>
  <c r="H155" i="21"/>
  <c r="L154" i="21"/>
  <c r="M154" i="21"/>
  <c r="I154" i="21"/>
  <c r="Q153" i="21"/>
  <c r="P153" i="21"/>
  <c r="O153" i="21"/>
  <c r="K155" i="21"/>
  <c r="L155" i="21"/>
  <c r="I155" i="21"/>
  <c r="H156" i="21"/>
  <c r="J155" i="21"/>
  <c r="M155" i="21"/>
  <c r="Q154" i="21"/>
  <c r="O154" i="21"/>
  <c r="P154" i="21"/>
  <c r="O155" i="21"/>
  <c r="P155" i="21"/>
  <c r="Q155" i="21"/>
  <c r="K156" i="21"/>
  <c r="H157" i="21"/>
  <c r="L156" i="21"/>
  <c r="M156" i="21"/>
  <c r="J156" i="21"/>
  <c r="I156" i="21"/>
  <c r="M157" i="21"/>
  <c r="K157" i="21"/>
  <c r="J157" i="21"/>
  <c r="H158" i="21"/>
  <c r="L157" i="21"/>
  <c r="I157" i="21"/>
  <c r="P156" i="21"/>
  <c r="Q156" i="21"/>
  <c r="O156" i="21"/>
  <c r="I158" i="21"/>
  <c r="M158" i="21"/>
  <c r="H159" i="21"/>
  <c r="J158" i="21"/>
  <c r="K158" i="21"/>
  <c r="L158" i="21"/>
  <c r="P157" i="21"/>
  <c r="Q157" i="21"/>
  <c r="O157" i="21"/>
  <c r="O158" i="21"/>
  <c r="Q158" i="21"/>
  <c r="P158" i="21"/>
  <c r="J159" i="21"/>
  <c r="I159" i="21"/>
  <c r="L159" i="21"/>
  <c r="H160" i="21"/>
  <c r="K159" i="21"/>
  <c r="M159" i="21"/>
  <c r="Q159" i="21"/>
  <c r="P159" i="21"/>
  <c r="O159" i="21"/>
  <c r="M160" i="21"/>
  <c r="I160" i="21"/>
  <c r="K160" i="21"/>
  <c r="J160" i="21"/>
  <c r="L160" i="21"/>
  <c r="H161" i="21"/>
  <c r="O160" i="21"/>
  <c r="Q160" i="21"/>
  <c r="P160" i="21"/>
  <c r="K161" i="21"/>
  <c r="M161" i="21"/>
  <c r="J161" i="21"/>
  <c r="I161" i="21"/>
  <c r="L161" i="21"/>
  <c r="H162" i="21"/>
  <c r="O161" i="21"/>
  <c r="Q161" i="21"/>
  <c r="P161" i="21"/>
  <c r="M162" i="21"/>
  <c r="I162" i="21"/>
  <c r="L162" i="21"/>
  <c r="J162" i="21"/>
  <c r="H163" i="21"/>
  <c r="K162" i="21"/>
  <c r="Q162" i="21"/>
  <c r="P162" i="21"/>
  <c r="O162" i="21"/>
  <c r="K163" i="21"/>
  <c r="L163" i="21"/>
  <c r="H164" i="21"/>
  <c r="M163" i="21"/>
  <c r="I163" i="21"/>
  <c r="J163" i="21"/>
  <c r="K164" i="21"/>
  <c r="L164" i="21"/>
  <c r="M164" i="21"/>
  <c r="J164" i="21"/>
  <c r="I164" i="21"/>
  <c r="H165" i="21"/>
  <c r="O163" i="21"/>
  <c r="P163" i="21"/>
  <c r="Q163" i="21"/>
  <c r="P164" i="21"/>
  <c r="O164" i="21"/>
  <c r="Q164" i="21"/>
  <c r="J165" i="21"/>
  <c r="H166" i="21"/>
  <c r="K165" i="21"/>
  <c r="M165" i="21"/>
  <c r="L165" i="21"/>
  <c r="I165" i="21"/>
  <c r="M166" i="21"/>
  <c r="L166" i="21"/>
  <c r="K166" i="21"/>
  <c r="J166" i="21"/>
  <c r="I166" i="21"/>
  <c r="H167" i="21"/>
  <c r="Q165" i="21"/>
  <c r="P165" i="21"/>
  <c r="O165" i="21"/>
  <c r="P166" i="21"/>
  <c r="O166" i="21"/>
  <c r="Q166" i="21"/>
  <c r="L167" i="21"/>
  <c r="J167" i="21"/>
  <c r="M167" i="21"/>
  <c r="K167" i="21"/>
  <c r="I167" i="21"/>
  <c r="H168" i="21"/>
  <c r="Q167" i="21"/>
  <c r="O167" i="21"/>
  <c r="P167" i="21"/>
  <c r="K168" i="21"/>
  <c r="M168" i="21"/>
  <c r="J168" i="21"/>
  <c r="H169" i="21"/>
  <c r="I168" i="21"/>
  <c r="L168" i="21"/>
  <c r="L169" i="21"/>
  <c r="J169" i="21"/>
  <c r="K169" i="21"/>
  <c r="H170" i="21"/>
  <c r="I169" i="21"/>
  <c r="M169" i="21"/>
  <c r="O168" i="21"/>
  <c r="P168" i="21"/>
  <c r="Q168" i="21"/>
  <c r="M170" i="21"/>
  <c r="I170" i="21"/>
  <c r="H171" i="21"/>
  <c r="L170" i="21"/>
  <c r="J170" i="21"/>
  <c r="K170" i="21"/>
  <c r="Q169" i="21"/>
  <c r="O169" i="21"/>
  <c r="P169" i="21"/>
  <c r="Q170" i="21"/>
  <c r="O170" i="21"/>
  <c r="P170" i="21"/>
  <c r="I171" i="21"/>
  <c r="L171" i="21"/>
  <c r="K171" i="21"/>
  <c r="M171" i="21"/>
  <c r="J171" i="21"/>
  <c r="H172" i="21"/>
  <c r="P171" i="21"/>
  <c r="Q171" i="21"/>
  <c r="O171" i="21"/>
  <c r="K172" i="21"/>
  <c r="L172" i="21"/>
  <c r="M172" i="21"/>
  <c r="H173" i="21"/>
  <c r="I172" i="21"/>
  <c r="J172" i="21"/>
  <c r="L173" i="21"/>
  <c r="M173" i="21"/>
  <c r="H174" i="21"/>
  <c r="K173" i="21"/>
  <c r="I173" i="21"/>
  <c r="J173" i="21"/>
  <c r="O172" i="21"/>
  <c r="P172" i="21"/>
  <c r="Q172" i="21"/>
  <c r="J174" i="21"/>
  <c r="L174" i="21"/>
  <c r="M174" i="21"/>
  <c r="K174" i="21"/>
  <c r="I174" i="21"/>
  <c r="H175" i="21"/>
  <c r="P173" i="21"/>
  <c r="O173" i="21"/>
  <c r="Q173" i="21"/>
  <c r="O174" i="21"/>
  <c r="P174" i="21"/>
  <c r="Q174" i="21"/>
  <c r="M175" i="21"/>
  <c r="H176" i="21"/>
  <c r="J175" i="21"/>
  <c r="I175" i="21"/>
  <c r="L175" i="21"/>
  <c r="K175" i="21"/>
  <c r="H177" i="21"/>
  <c r="L176" i="21"/>
  <c r="I176" i="21"/>
  <c r="K176" i="21"/>
  <c r="J176" i="21"/>
  <c r="M176" i="21"/>
  <c r="O175" i="21"/>
  <c r="P175" i="21"/>
  <c r="Q175" i="21"/>
  <c r="L177" i="21"/>
  <c r="I177" i="21"/>
  <c r="K177" i="21"/>
  <c r="H178" i="21"/>
  <c r="J177" i="21"/>
  <c r="M177" i="21"/>
  <c r="P176" i="21"/>
  <c r="Q176" i="21"/>
  <c r="O176" i="21"/>
  <c r="P177" i="21"/>
  <c r="Q177" i="21"/>
  <c r="O177" i="21"/>
  <c r="H179" i="21"/>
  <c r="I178" i="21"/>
  <c r="L178" i="21"/>
  <c r="J178" i="21"/>
  <c r="K178" i="21"/>
  <c r="M178" i="21"/>
  <c r="H180" i="21"/>
  <c r="M179" i="21"/>
  <c r="I179" i="21"/>
  <c r="L179" i="21"/>
  <c r="K179" i="21"/>
  <c r="J179" i="21"/>
  <c r="Q178" i="21"/>
  <c r="O178" i="21"/>
  <c r="P178" i="21"/>
  <c r="J180" i="21"/>
  <c r="H181" i="21"/>
  <c r="I180" i="21"/>
  <c r="L180" i="21"/>
  <c r="M180" i="21"/>
  <c r="K180" i="21"/>
  <c r="Q179" i="21"/>
  <c r="P179" i="21"/>
  <c r="O179" i="21"/>
  <c r="I181" i="21"/>
  <c r="M181" i="21"/>
  <c r="H182" i="21"/>
  <c r="J181" i="21"/>
  <c r="L181" i="21"/>
  <c r="K181" i="21"/>
  <c r="Q180" i="21"/>
  <c r="P180" i="21"/>
  <c r="O180" i="21"/>
  <c r="O181" i="21"/>
  <c r="Q181" i="21"/>
  <c r="P181" i="21"/>
  <c r="K182" i="21"/>
  <c r="M182" i="21"/>
  <c r="L182" i="21"/>
  <c r="J182" i="21"/>
  <c r="H183" i="21"/>
  <c r="I182" i="21"/>
  <c r="H184" i="21"/>
  <c r="K183" i="21"/>
  <c r="L183" i="21"/>
  <c r="I183" i="21"/>
  <c r="M183" i="21"/>
  <c r="J183" i="21"/>
  <c r="Q182" i="21"/>
  <c r="P182" i="21"/>
  <c r="O182" i="21"/>
  <c r="J184" i="21"/>
  <c r="H185" i="21"/>
  <c r="K184" i="21"/>
  <c r="L184" i="21"/>
  <c r="I184" i="21"/>
  <c r="M184" i="21"/>
  <c r="Q183" i="21"/>
  <c r="O183" i="21"/>
  <c r="P183" i="21"/>
  <c r="H186" i="21"/>
  <c r="I185" i="21"/>
  <c r="J185" i="21"/>
  <c r="L185" i="21"/>
  <c r="M185" i="21"/>
  <c r="K185" i="21"/>
  <c r="Q184" i="21"/>
  <c r="O184" i="21"/>
  <c r="P184" i="21"/>
  <c r="K186" i="21"/>
  <c r="I186" i="21"/>
  <c r="J186" i="21"/>
  <c r="L186" i="21"/>
  <c r="M186" i="21"/>
  <c r="H187" i="21"/>
  <c r="Q185" i="21"/>
  <c r="P185" i="21"/>
  <c r="O185" i="21"/>
  <c r="O186" i="21"/>
  <c r="P186" i="21"/>
  <c r="Q186" i="21"/>
  <c r="M187" i="21"/>
  <c r="J187" i="21"/>
  <c r="I187" i="21"/>
  <c r="H188" i="21"/>
  <c r="K187" i="21"/>
  <c r="L187" i="21"/>
  <c r="Q187" i="21"/>
  <c r="O187" i="21"/>
  <c r="P187" i="21"/>
  <c r="L188" i="21"/>
  <c r="M188" i="21"/>
  <c r="J188" i="21"/>
  <c r="I188" i="21"/>
  <c r="K188" i="21"/>
  <c r="H189" i="21"/>
  <c r="P188" i="21"/>
  <c r="Q188" i="21"/>
  <c r="O188" i="21"/>
  <c r="J189" i="21"/>
  <c r="K189" i="21"/>
  <c r="I189" i="21"/>
  <c r="H190" i="21"/>
  <c r="L189" i="21"/>
  <c r="M189" i="21"/>
  <c r="O189" i="21"/>
  <c r="P189" i="21"/>
  <c r="Q189" i="21"/>
  <c r="L190" i="21"/>
  <c r="K190" i="21"/>
  <c r="M190" i="21"/>
  <c r="I190" i="21"/>
  <c r="H191" i="21"/>
  <c r="J190" i="21"/>
  <c r="O190" i="21"/>
  <c r="P190" i="21"/>
  <c r="Q190" i="21"/>
  <c r="M191" i="21"/>
  <c r="L191" i="21"/>
  <c r="H192" i="21"/>
  <c r="J191" i="21"/>
  <c r="K191" i="21"/>
  <c r="I191" i="21"/>
  <c r="M192" i="21"/>
  <c r="L192" i="21"/>
  <c r="H193" i="21"/>
  <c r="K192" i="21"/>
  <c r="I192" i="21"/>
  <c r="J192" i="21"/>
  <c r="O191" i="21"/>
  <c r="Q191" i="21"/>
  <c r="P191" i="21"/>
  <c r="H194" i="21"/>
  <c r="J193" i="21"/>
  <c r="L193" i="21"/>
  <c r="I193" i="21"/>
  <c r="M193" i="21"/>
  <c r="K193" i="21"/>
  <c r="P192" i="21"/>
  <c r="O192" i="21"/>
  <c r="Q192" i="21"/>
  <c r="I194" i="21"/>
  <c r="K194" i="21"/>
  <c r="M194" i="21"/>
  <c r="J194" i="21"/>
  <c r="L194" i="21"/>
  <c r="H195" i="21"/>
  <c r="P193" i="21"/>
  <c r="O193" i="21"/>
  <c r="Q193" i="21"/>
  <c r="Q194" i="21"/>
  <c r="O194" i="21"/>
  <c r="P194" i="21"/>
  <c r="J195" i="21"/>
  <c r="I195" i="21"/>
  <c r="M195" i="21"/>
  <c r="L195" i="21"/>
  <c r="H196" i="21"/>
  <c r="K195" i="21"/>
  <c r="O195" i="21"/>
  <c r="Q195" i="21"/>
  <c r="P195" i="21"/>
  <c r="L196" i="21"/>
  <c r="H197" i="21"/>
  <c r="J196" i="21"/>
  <c r="M196" i="21"/>
  <c r="K196" i="21"/>
  <c r="I196" i="21"/>
  <c r="K197" i="21"/>
  <c r="H198" i="21"/>
  <c r="J197" i="21"/>
  <c r="L197" i="21"/>
  <c r="I197" i="21"/>
  <c r="M197" i="21"/>
  <c r="P196" i="21"/>
  <c r="O196" i="21"/>
  <c r="Q196" i="21"/>
  <c r="M198" i="21"/>
  <c r="J198" i="21"/>
  <c r="I198" i="21"/>
  <c r="H199" i="21"/>
  <c r="L198" i="21"/>
  <c r="K198" i="21"/>
  <c r="P197" i="21"/>
  <c r="O197" i="21"/>
  <c r="Q197" i="21"/>
  <c r="O198" i="21"/>
  <c r="Q198" i="21"/>
  <c r="P198" i="21"/>
  <c r="H200" i="21"/>
  <c r="J199" i="21"/>
  <c r="K199" i="21"/>
  <c r="M199" i="21"/>
  <c r="I199" i="21"/>
  <c r="L199" i="21"/>
  <c r="K200" i="21"/>
  <c r="M200" i="21"/>
  <c r="I200" i="21"/>
  <c r="H201" i="21"/>
  <c r="L200" i="21"/>
  <c r="J200" i="21"/>
  <c r="Q199" i="21"/>
  <c r="P199" i="21"/>
  <c r="O199" i="21"/>
  <c r="Q200" i="21"/>
  <c r="P200" i="21"/>
  <c r="O200" i="21"/>
  <c r="J201" i="21"/>
  <c r="L201" i="21"/>
  <c r="M201" i="21"/>
  <c r="I201" i="21"/>
  <c r="K201" i="21"/>
  <c r="H202" i="21"/>
  <c r="O201" i="21"/>
  <c r="Q201" i="21"/>
  <c r="P201" i="21"/>
  <c r="I202" i="21"/>
  <c r="L202" i="21"/>
  <c r="H203" i="21"/>
  <c r="J202" i="21"/>
  <c r="K202" i="21"/>
  <c r="M202" i="21"/>
  <c r="P202" i="21"/>
  <c r="O202" i="21"/>
  <c r="Q202" i="21"/>
  <c r="K203" i="21"/>
  <c r="L203" i="21"/>
  <c r="H204" i="21"/>
  <c r="J203" i="21"/>
  <c r="I203" i="21"/>
  <c r="M203" i="21"/>
  <c r="M204" i="21"/>
  <c r="H205" i="21"/>
  <c r="L204" i="21"/>
  <c r="J204" i="21"/>
  <c r="I204" i="21"/>
  <c r="K204" i="21"/>
  <c r="O203" i="21"/>
  <c r="Q203" i="21"/>
  <c r="P203" i="21"/>
  <c r="J205" i="21"/>
  <c r="H206" i="21"/>
  <c r="I205" i="21"/>
  <c r="K205" i="21"/>
  <c r="M205" i="21"/>
  <c r="L205" i="21"/>
  <c r="O204" i="21"/>
  <c r="P204" i="21"/>
  <c r="Q204" i="21"/>
  <c r="H207" i="21"/>
  <c r="M206" i="21"/>
  <c r="I206" i="21"/>
  <c r="K206" i="21"/>
  <c r="L206" i="21"/>
  <c r="J206" i="21"/>
  <c r="P205" i="21"/>
  <c r="Q205" i="21"/>
  <c r="O205" i="21"/>
  <c r="L207" i="21"/>
  <c r="J207" i="21"/>
  <c r="I207" i="21"/>
  <c r="H208" i="21"/>
  <c r="K207" i="21"/>
  <c r="M207" i="21"/>
  <c r="Q206" i="21"/>
  <c r="O206" i="21"/>
  <c r="P206" i="21"/>
  <c r="P207" i="21"/>
  <c r="Q207" i="21"/>
  <c r="O207" i="21"/>
  <c r="L208" i="21"/>
  <c r="I208" i="21"/>
  <c r="K208" i="21"/>
  <c r="M208" i="21"/>
  <c r="H209" i="21"/>
  <c r="J208" i="21"/>
  <c r="Q208" i="21"/>
  <c r="P208" i="21"/>
  <c r="O208" i="21"/>
  <c r="I209" i="21"/>
  <c r="H210" i="21"/>
  <c r="M209" i="21"/>
  <c r="L209" i="21"/>
  <c r="K209" i="21"/>
  <c r="J209" i="21"/>
  <c r="O209" i="21"/>
  <c r="P209" i="21"/>
  <c r="Q209" i="21"/>
  <c r="K210" i="21"/>
  <c r="H211" i="21"/>
  <c r="I210" i="21"/>
  <c r="J210" i="21"/>
  <c r="L210" i="21"/>
  <c r="M210" i="21"/>
  <c r="H212" i="21"/>
  <c r="L211" i="21"/>
  <c r="M211" i="21"/>
  <c r="I211" i="21"/>
  <c r="K211" i="21"/>
  <c r="J211" i="21"/>
  <c r="P210" i="21"/>
  <c r="Q210" i="21"/>
  <c r="O210" i="21"/>
  <c r="L212" i="21"/>
  <c r="J212" i="21"/>
  <c r="H213" i="21"/>
  <c r="M212" i="21"/>
  <c r="I212" i="21"/>
  <c r="K212" i="21"/>
  <c r="O211" i="21"/>
  <c r="Q211" i="21"/>
  <c r="P211" i="21"/>
  <c r="I213" i="21"/>
  <c r="M213" i="21"/>
  <c r="J213" i="21"/>
  <c r="H214" i="21"/>
  <c r="L213" i="21"/>
  <c r="K213" i="21"/>
  <c r="P212" i="21"/>
  <c r="O212" i="21"/>
  <c r="Q212" i="21"/>
  <c r="P213" i="21"/>
  <c r="Q213" i="21"/>
  <c r="O213" i="21"/>
  <c r="K214" i="21"/>
  <c r="L214" i="21"/>
  <c r="M214" i="21"/>
  <c r="J214" i="21"/>
  <c r="H215" i="21"/>
  <c r="I214" i="21"/>
  <c r="L215" i="21"/>
  <c r="K215" i="21"/>
  <c r="M215" i="21"/>
  <c r="H216" i="21"/>
  <c r="I215" i="21"/>
  <c r="J215" i="21"/>
  <c r="Q214" i="21"/>
  <c r="P214" i="21"/>
  <c r="O214" i="21"/>
  <c r="M216" i="21"/>
  <c r="J216" i="21"/>
  <c r="L216" i="21"/>
  <c r="K216" i="21"/>
  <c r="H217" i="21"/>
  <c r="I216" i="21"/>
  <c r="P215" i="21"/>
  <c r="Q215" i="21"/>
  <c r="O215" i="21"/>
  <c r="K217" i="21"/>
  <c r="L217" i="21"/>
  <c r="I217" i="21"/>
  <c r="H218" i="21"/>
  <c r="J217" i="21"/>
  <c r="M217" i="21"/>
  <c r="O216" i="21"/>
  <c r="P216" i="21"/>
  <c r="Q216" i="21"/>
  <c r="Q217" i="21"/>
  <c r="P217" i="21"/>
  <c r="O217" i="21"/>
  <c r="M218" i="21"/>
  <c r="K218" i="21"/>
  <c r="L218" i="21"/>
  <c r="H219" i="21"/>
  <c r="J218" i="21"/>
  <c r="I218" i="21"/>
  <c r="M219" i="21"/>
  <c r="L219" i="21"/>
  <c r="I219" i="21"/>
  <c r="H220" i="21"/>
  <c r="J219" i="21"/>
  <c r="K219" i="21"/>
  <c r="O218" i="21"/>
  <c r="P218" i="21"/>
  <c r="Q218" i="21"/>
  <c r="P219" i="21"/>
  <c r="Q219" i="21"/>
  <c r="O219" i="21"/>
  <c r="M220" i="21"/>
  <c r="H221" i="21"/>
  <c r="I220" i="21"/>
  <c r="L220" i="21"/>
  <c r="J220" i="21"/>
  <c r="K220" i="21"/>
  <c r="I221" i="21"/>
  <c r="K221" i="21"/>
  <c r="J221" i="21"/>
  <c r="L221" i="21"/>
  <c r="H222" i="21"/>
  <c r="M221" i="21"/>
  <c r="P220" i="21"/>
  <c r="O220" i="21"/>
  <c r="Q220" i="21"/>
  <c r="P221" i="21"/>
  <c r="O221" i="21"/>
  <c r="Q221" i="21"/>
  <c r="H223" i="21"/>
  <c r="L222" i="21"/>
  <c r="J222" i="21"/>
  <c r="I222" i="21"/>
  <c r="K222" i="21"/>
  <c r="M222" i="21"/>
  <c r="J223" i="21"/>
  <c r="I223" i="21"/>
  <c r="M223" i="21"/>
  <c r="H224" i="21"/>
  <c r="L223" i="21"/>
  <c r="K223" i="21"/>
  <c r="O222" i="21"/>
  <c r="P222" i="21"/>
  <c r="Q222" i="21"/>
  <c r="P223" i="21"/>
  <c r="Q223" i="21"/>
  <c r="O223" i="21"/>
  <c r="L224" i="21"/>
  <c r="I224" i="21"/>
  <c r="M224" i="21"/>
  <c r="J224" i="21"/>
  <c r="H225" i="21"/>
  <c r="K224" i="21"/>
  <c r="O224" i="21"/>
  <c r="P224" i="21"/>
  <c r="Q224" i="21"/>
  <c r="M225" i="21"/>
  <c r="L225" i="21"/>
  <c r="J225" i="21"/>
  <c r="I225" i="21"/>
  <c r="H226" i="21"/>
  <c r="K225" i="21"/>
  <c r="P225" i="21"/>
  <c r="O225" i="21"/>
  <c r="Q225" i="21"/>
  <c r="I226" i="21"/>
  <c r="K226" i="21"/>
  <c r="J226" i="21"/>
  <c r="H227" i="21"/>
  <c r="M226" i="21"/>
  <c r="L226" i="21"/>
  <c r="P226" i="21"/>
  <c r="O226" i="21"/>
  <c r="Q226" i="21"/>
  <c r="J227" i="21"/>
  <c r="I227" i="21"/>
  <c r="H228" i="21"/>
  <c r="M227" i="21"/>
  <c r="L227" i="21"/>
  <c r="K227" i="21"/>
  <c r="P227" i="21"/>
  <c r="O227" i="21"/>
  <c r="Q227" i="21"/>
  <c r="L228" i="21"/>
  <c r="K228" i="21"/>
  <c r="I228" i="21"/>
  <c r="M228" i="21"/>
  <c r="J228" i="21"/>
  <c r="H229" i="21"/>
  <c r="Q228" i="21"/>
  <c r="P228" i="21"/>
  <c r="O228" i="21"/>
  <c r="I229" i="21"/>
  <c r="H230" i="21"/>
  <c r="L229" i="21"/>
  <c r="K229" i="21"/>
  <c r="J229" i="21"/>
  <c r="M229" i="21"/>
  <c r="P229" i="21"/>
  <c r="Q229" i="21"/>
  <c r="O229" i="21"/>
  <c r="J230" i="21"/>
  <c r="L230" i="21"/>
  <c r="H231" i="21"/>
  <c r="K230" i="21"/>
  <c r="M230" i="21"/>
  <c r="I230" i="21"/>
  <c r="I231" i="21"/>
  <c r="L231" i="21"/>
  <c r="M231" i="21"/>
  <c r="H232" i="21"/>
  <c r="K231" i="21"/>
  <c r="J231" i="21"/>
  <c r="P230" i="21"/>
  <c r="O230" i="21"/>
  <c r="Q230" i="21"/>
  <c r="O231" i="21"/>
  <c r="P231" i="21"/>
  <c r="Q231" i="21"/>
  <c r="K232" i="21"/>
  <c r="H233" i="21"/>
  <c r="I232" i="21"/>
  <c r="M232" i="21"/>
  <c r="L232" i="21"/>
  <c r="J232" i="21"/>
  <c r="J233" i="21"/>
  <c r="M233" i="21"/>
  <c r="H234" i="21"/>
  <c r="K233" i="21"/>
  <c r="I233" i="21"/>
  <c r="L233" i="21"/>
  <c r="O232" i="21"/>
  <c r="Q232" i="21"/>
  <c r="P232" i="21"/>
  <c r="L234" i="21"/>
  <c r="I234" i="21"/>
  <c r="M234" i="21"/>
  <c r="H235" i="21"/>
  <c r="J234" i="21"/>
  <c r="K234" i="21"/>
  <c r="Q233" i="21"/>
  <c r="P233" i="21"/>
  <c r="O233" i="21"/>
  <c r="P234" i="21"/>
  <c r="Q234" i="21"/>
  <c r="O234" i="21"/>
  <c r="M235" i="21"/>
  <c r="H236" i="21"/>
  <c r="K235" i="21"/>
  <c r="J235" i="21"/>
  <c r="L235" i="21"/>
  <c r="I235" i="21"/>
  <c r="K236" i="21"/>
  <c r="H237" i="21"/>
  <c r="L236" i="21"/>
  <c r="M236" i="21"/>
  <c r="I236" i="21"/>
  <c r="J236" i="21"/>
  <c r="Q235" i="21"/>
  <c r="P235" i="21"/>
  <c r="O235" i="21"/>
  <c r="K237" i="21"/>
  <c r="L237" i="21"/>
  <c r="J237" i="21"/>
  <c r="H238" i="21"/>
  <c r="I237" i="21"/>
  <c r="M237" i="21"/>
  <c r="O236" i="21"/>
  <c r="Q236" i="21"/>
  <c r="P236" i="21"/>
  <c r="K238" i="21"/>
  <c r="H239" i="21"/>
  <c r="J238" i="21"/>
  <c r="M238" i="21"/>
  <c r="L238" i="21"/>
  <c r="I238" i="21"/>
  <c r="Q237" i="21"/>
  <c r="O237" i="21"/>
  <c r="P237" i="21"/>
  <c r="J239" i="21"/>
  <c r="L239" i="21"/>
  <c r="K239" i="21"/>
  <c r="H240" i="21"/>
  <c r="I239" i="21"/>
  <c r="M239" i="21"/>
  <c r="P238" i="21"/>
  <c r="O238" i="21"/>
  <c r="Q238" i="21"/>
  <c r="J240" i="21"/>
  <c r="L240" i="21"/>
  <c r="K240" i="21"/>
  <c r="M240" i="21"/>
  <c r="I240" i="21"/>
  <c r="H241" i="21"/>
  <c r="P239" i="21"/>
  <c r="Q239" i="21"/>
  <c r="O239" i="21"/>
  <c r="Q240" i="21"/>
  <c r="O240" i="21"/>
  <c r="P240" i="21"/>
  <c r="M241" i="21"/>
  <c r="K241" i="21"/>
  <c r="L241" i="21"/>
  <c r="I241" i="21"/>
  <c r="H242" i="21"/>
  <c r="J241" i="21"/>
  <c r="O241" i="21"/>
  <c r="Q241" i="21"/>
  <c r="P241" i="21"/>
  <c r="L242" i="21"/>
  <c r="M242" i="21"/>
  <c r="H243" i="21"/>
  <c r="K242" i="21"/>
  <c r="I242" i="21"/>
  <c r="J242" i="21"/>
  <c r="M243" i="21"/>
  <c r="L243" i="21"/>
  <c r="I243" i="21"/>
  <c r="H244" i="21"/>
  <c r="K243" i="21"/>
  <c r="J243" i="21"/>
  <c r="P242" i="21"/>
  <c r="Q242" i="21"/>
  <c r="O242" i="21"/>
  <c r="P243" i="21"/>
  <c r="O243" i="21"/>
  <c r="Q243" i="21"/>
  <c r="I244" i="21"/>
  <c r="H245" i="21"/>
  <c r="L244" i="21"/>
  <c r="J244" i="21"/>
  <c r="K244" i="21"/>
  <c r="M244" i="21"/>
  <c r="Q244" i="21"/>
  <c r="P244" i="21"/>
  <c r="O244" i="21"/>
  <c r="L245" i="21"/>
  <c r="M245" i="21"/>
  <c r="H246" i="21"/>
  <c r="K245" i="21"/>
  <c r="I245" i="21"/>
  <c r="J245" i="21"/>
  <c r="J246" i="21"/>
  <c r="H247" i="21"/>
  <c r="M246" i="21"/>
  <c r="L246" i="21"/>
  <c r="K246" i="21"/>
  <c r="I246" i="21"/>
  <c r="O245" i="21"/>
  <c r="P245" i="21"/>
  <c r="Q245" i="21"/>
  <c r="I247" i="21"/>
  <c r="L247" i="21"/>
  <c r="M247" i="21"/>
  <c r="K247" i="21"/>
  <c r="H248" i="21"/>
  <c r="J247" i="21"/>
  <c r="Q246" i="21"/>
  <c r="O246" i="21"/>
  <c r="P246" i="21"/>
  <c r="Q247" i="21"/>
  <c r="O247" i="21"/>
  <c r="P247" i="21"/>
  <c r="H249" i="21"/>
  <c r="I248" i="21"/>
  <c r="K248" i="21"/>
  <c r="L248" i="21"/>
  <c r="M248" i="21"/>
  <c r="J248" i="21"/>
  <c r="H250" i="21"/>
  <c r="J249" i="21"/>
  <c r="K249" i="21"/>
  <c r="L249" i="21"/>
  <c r="M249" i="21"/>
  <c r="I249" i="21"/>
  <c r="O248" i="21"/>
  <c r="P248" i="21"/>
  <c r="Q248" i="21"/>
  <c r="I250" i="21"/>
  <c r="M250" i="21"/>
  <c r="K250" i="21"/>
  <c r="L250" i="21"/>
  <c r="J250" i="21"/>
  <c r="H251" i="21"/>
  <c r="P249" i="21"/>
  <c r="Q249" i="21"/>
  <c r="O249" i="21"/>
  <c r="Q250" i="21"/>
  <c r="P250" i="21"/>
  <c r="O250" i="21"/>
  <c r="M251" i="21"/>
  <c r="K251" i="21"/>
  <c r="L251" i="21"/>
  <c r="I251" i="21"/>
  <c r="H252" i="21"/>
  <c r="J251" i="21"/>
  <c r="O251" i="21"/>
  <c r="Q251" i="21"/>
  <c r="P251" i="21"/>
  <c r="L252" i="21"/>
  <c r="H253" i="21"/>
  <c r="K252" i="21"/>
  <c r="I252" i="21"/>
  <c r="J252" i="21"/>
  <c r="M252" i="21"/>
  <c r="K253" i="21"/>
  <c r="I253" i="21"/>
  <c r="J253" i="21"/>
  <c r="M253" i="21"/>
  <c r="L253" i="21"/>
  <c r="H254" i="21"/>
  <c r="P252" i="21"/>
  <c r="O252" i="21"/>
  <c r="Q252" i="21"/>
  <c r="Q253" i="21"/>
  <c r="O253" i="21"/>
  <c r="P253" i="21"/>
  <c r="L254" i="21"/>
  <c r="J254" i="21"/>
  <c r="H255" i="21"/>
  <c r="I254" i="21"/>
  <c r="K254" i="21"/>
  <c r="M254" i="21"/>
  <c r="I255" i="21"/>
  <c r="L255" i="21"/>
  <c r="H256" i="21"/>
  <c r="M255" i="21"/>
  <c r="K255" i="21"/>
  <c r="J255" i="21"/>
  <c r="Q254" i="21"/>
  <c r="O254" i="21"/>
  <c r="P254" i="21"/>
  <c r="P255" i="21"/>
  <c r="Q255" i="21"/>
  <c r="O255" i="21"/>
  <c r="H257" i="21"/>
  <c r="I256" i="21"/>
  <c r="J256" i="21"/>
  <c r="M256" i="21"/>
  <c r="L256" i="21"/>
  <c r="K256" i="21"/>
  <c r="K257" i="21"/>
  <c r="I257" i="21"/>
  <c r="H258" i="21"/>
  <c r="M257" i="21"/>
  <c r="L257" i="21"/>
  <c r="J257" i="21"/>
  <c r="O256" i="21"/>
  <c r="P256" i="21"/>
  <c r="Q256" i="21"/>
  <c r="O257" i="21"/>
  <c r="P257" i="21"/>
  <c r="Q257" i="21"/>
  <c r="I258" i="21"/>
  <c r="K258" i="21"/>
  <c r="J258" i="21"/>
  <c r="L258" i="21"/>
  <c r="M258" i="21"/>
  <c r="H259" i="21"/>
  <c r="Q258" i="21"/>
  <c r="P258" i="21"/>
  <c r="O258" i="21"/>
  <c r="L259" i="21"/>
  <c r="I259" i="21"/>
  <c r="H260" i="21"/>
  <c r="K259" i="21"/>
  <c r="M259" i="21"/>
  <c r="J259" i="21"/>
  <c r="O259" i="21"/>
  <c r="P259" i="21"/>
  <c r="Q259" i="21"/>
  <c r="K260" i="21"/>
  <c r="J260" i="21"/>
  <c r="H261" i="21"/>
  <c r="L260" i="21"/>
  <c r="I260" i="21"/>
  <c r="M260" i="21"/>
  <c r="L261" i="21"/>
  <c r="H262" i="21"/>
  <c r="M261" i="21"/>
  <c r="J261" i="21"/>
  <c r="K261" i="21"/>
  <c r="I261" i="21"/>
  <c r="Q260" i="21"/>
  <c r="O260" i="21"/>
  <c r="P260" i="21"/>
  <c r="I262" i="21"/>
  <c r="H263" i="21"/>
  <c r="L262" i="21"/>
  <c r="M262" i="21"/>
  <c r="K262" i="21"/>
  <c r="J262" i="21"/>
  <c r="O261" i="21"/>
  <c r="Q261" i="21"/>
  <c r="P261" i="21"/>
  <c r="P262" i="21"/>
  <c r="O262" i="21"/>
  <c r="Q262" i="21"/>
  <c r="L263" i="21"/>
  <c r="I263" i="21"/>
  <c r="H264" i="21"/>
  <c r="K263" i="21"/>
  <c r="M263" i="21"/>
  <c r="J263" i="21"/>
  <c r="O263" i="21"/>
  <c r="Q263" i="21"/>
  <c r="P263" i="21"/>
  <c r="K264" i="21"/>
  <c r="I264" i="21"/>
  <c r="L264" i="21"/>
  <c r="H265" i="21"/>
  <c r="M264" i="21"/>
  <c r="J264" i="21"/>
  <c r="Q264" i="21"/>
  <c r="O264" i="21"/>
  <c r="P264" i="21"/>
  <c r="K265" i="21"/>
  <c r="J265" i="21"/>
  <c r="M265" i="21"/>
  <c r="I265" i="21"/>
  <c r="L265" i="21"/>
  <c r="H266" i="21"/>
  <c r="Q265" i="21"/>
  <c r="P265" i="21"/>
  <c r="O265" i="21"/>
  <c r="J266" i="21"/>
  <c r="H267" i="21"/>
  <c r="M266" i="21"/>
  <c r="K266" i="21"/>
  <c r="L266" i="21"/>
  <c r="I266" i="21"/>
  <c r="K267" i="21"/>
  <c r="L267" i="21"/>
  <c r="I267" i="21"/>
  <c r="H268" i="21"/>
  <c r="J267" i="21"/>
  <c r="M267" i="21"/>
  <c r="Q266" i="21"/>
  <c r="P266" i="21"/>
  <c r="O266" i="21"/>
  <c r="O267" i="21"/>
  <c r="Q267" i="21"/>
  <c r="P267" i="21"/>
  <c r="M268" i="21"/>
  <c r="K268" i="21"/>
  <c r="I268" i="21"/>
  <c r="H269" i="21"/>
  <c r="J268" i="21"/>
  <c r="L268" i="21"/>
  <c r="P268" i="21"/>
  <c r="Q268" i="21"/>
  <c r="O268" i="21"/>
  <c r="K269" i="21"/>
  <c r="M269" i="21"/>
  <c r="H270" i="21"/>
  <c r="L269" i="21"/>
  <c r="J269" i="21"/>
  <c r="I269" i="21"/>
  <c r="H271" i="21"/>
  <c r="I270" i="21"/>
  <c r="M270" i="21"/>
  <c r="L270" i="21"/>
  <c r="J270" i="21"/>
  <c r="K270" i="21"/>
  <c r="O269" i="21"/>
  <c r="Q269" i="21"/>
  <c r="P269" i="21"/>
  <c r="I271" i="21"/>
  <c r="K271" i="21"/>
  <c r="L271" i="21"/>
  <c r="H272" i="21"/>
  <c r="J271" i="21"/>
  <c r="M271" i="21"/>
  <c r="P270" i="21"/>
  <c r="O270" i="21"/>
  <c r="Q270" i="21"/>
  <c r="O271" i="21"/>
  <c r="Q271" i="21"/>
  <c r="P271" i="21"/>
  <c r="K272" i="21"/>
  <c r="J272" i="21"/>
  <c r="I272" i="21"/>
  <c r="L272" i="21"/>
  <c r="H273" i="21"/>
  <c r="M272" i="21"/>
  <c r="O272" i="21"/>
  <c r="P272" i="21"/>
  <c r="Q272" i="21"/>
  <c r="M273" i="21"/>
  <c r="L273" i="21"/>
  <c r="I273" i="21"/>
  <c r="H274" i="21"/>
  <c r="J273" i="21"/>
  <c r="K273" i="21"/>
  <c r="O273" i="21"/>
  <c r="P273" i="21"/>
  <c r="Q273" i="21"/>
  <c r="M274" i="21"/>
  <c r="H275" i="21"/>
  <c r="J274" i="21"/>
  <c r="L274" i="21"/>
  <c r="K274" i="21"/>
  <c r="I274" i="21"/>
  <c r="M275" i="21"/>
  <c r="L275" i="21"/>
  <c r="J275" i="21"/>
  <c r="I275" i="21"/>
  <c r="K275" i="21"/>
  <c r="H276" i="21"/>
  <c r="O274" i="21"/>
  <c r="Q274" i="21"/>
  <c r="P274" i="21"/>
  <c r="O275" i="21"/>
  <c r="P275" i="21"/>
  <c r="Q275" i="21"/>
  <c r="I276" i="21"/>
  <c r="J276" i="21"/>
  <c r="H277" i="21"/>
  <c r="M276" i="21"/>
  <c r="L276" i="21"/>
  <c r="K276" i="21"/>
  <c r="Q276" i="21"/>
  <c r="P276" i="21"/>
  <c r="O276" i="21"/>
  <c r="M277" i="21"/>
  <c r="K277" i="21"/>
  <c r="H278" i="21"/>
  <c r="L277" i="21"/>
  <c r="J277" i="21"/>
  <c r="I277" i="21"/>
  <c r="I278" i="21"/>
  <c r="J278" i="21"/>
  <c r="L278" i="21"/>
  <c r="M278" i="21"/>
  <c r="H279" i="21"/>
  <c r="K278" i="21"/>
  <c r="P277" i="21"/>
  <c r="O277" i="21"/>
  <c r="Q277" i="21"/>
  <c r="O278" i="21"/>
  <c r="P278" i="21"/>
  <c r="Q278" i="21"/>
  <c r="K279" i="21"/>
  <c r="I279" i="21"/>
  <c r="J279" i="21"/>
  <c r="M279" i="21"/>
  <c r="H280" i="21"/>
  <c r="L279" i="21"/>
  <c r="Q279" i="21"/>
  <c r="P279" i="21"/>
  <c r="O279" i="21"/>
  <c r="L280" i="21"/>
  <c r="K280" i="21"/>
  <c r="I280" i="21"/>
  <c r="H281" i="21"/>
  <c r="M280" i="21"/>
  <c r="J280" i="21"/>
  <c r="P280" i="21"/>
  <c r="O280" i="21"/>
  <c r="Q280" i="21"/>
  <c r="M281" i="21"/>
  <c r="H282" i="21"/>
  <c r="L281" i="21"/>
  <c r="J281" i="21"/>
  <c r="K281" i="21"/>
  <c r="I281" i="21"/>
  <c r="H283" i="21"/>
  <c r="I282" i="21"/>
  <c r="L282" i="21"/>
  <c r="J282" i="21"/>
  <c r="K282" i="21"/>
  <c r="M282" i="21"/>
  <c r="P281" i="21"/>
  <c r="O281" i="21"/>
  <c r="Q281" i="21"/>
  <c r="I283" i="21"/>
  <c r="M283" i="21"/>
  <c r="J283" i="21"/>
  <c r="L283" i="21"/>
  <c r="H284" i="21"/>
  <c r="K283" i="21"/>
  <c r="O282" i="21"/>
  <c r="P282" i="21"/>
  <c r="Q282" i="21"/>
  <c r="O283" i="21"/>
  <c r="P283" i="21"/>
  <c r="Q283" i="21"/>
  <c r="K284" i="21"/>
  <c r="H285" i="21"/>
  <c r="J284" i="21"/>
  <c r="I284" i="21"/>
  <c r="M284" i="21"/>
  <c r="L284" i="21"/>
  <c r="H286" i="21"/>
  <c r="I285" i="21"/>
  <c r="M285" i="21"/>
  <c r="L285" i="21"/>
  <c r="J285" i="21"/>
  <c r="K285" i="21"/>
  <c r="O284" i="21"/>
  <c r="Q284" i="21"/>
  <c r="P284" i="21"/>
  <c r="J286" i="21"/>
  <c r="M286" i="21"/>
  <c r="L286" i="21"/>
  <c r="H287" i="21"/>
  <c r="I286" i="21"/>
  <c r="K286" i="21"/>
  <c r="Q285" i="21"/>
  <c r="O285" i="21"/>
  <c r="P285" i="21"/>
  <c r="J287" i="21"/>
  <c r="L287" i="21"/>
  <c r="M287" i="21"/>
  <c r="H288" i="21"/>
  <c r="K287" i="21"/>
  <c r="I287" i="21"/>
  <c r="Q286" i="21"/>
  <c r="O286" i="21"/>
  <c r="P286" i="21"/>
  <c r="K288" i="21"/>
  <c r="H289" i="21"/>
  <c r="J288" i="21"/>
  <c r="M288" i="21"/>
  <c r="L288" i="21"/>
  <c r="I288" i="21"/>
  <c r="P287" i="21"/>
  <c r="O287" i="21"/>
  <c r="Q287" i="21"/>
  <c r="L289" i="21"/>
  <c r="M289" i="21"/>
  <c r="H290" i="21"/>
  <c r="I289" i="21"/>
  <c r="K289" i="21"/>
  <c r="J289" i="21"/>
  <c r="O288" i="21"/>
  <c r="Q288" i="21"/>
  <c r="P288" i="21"/>
  <c r="L290" i="21"/>
  <c r="J290" i="21"/>
  <c r="K290" i="21"/>
  <c r="I290" i="21"/>
  <c r="H291" i="21"/>
  <c r="M290" i="21"/>
  <c r="P289" i="21"/>
  <c r="Q289" i="21"/>
  <c r="O289" i="21"/>
  <c r="O290" i="21"/>
  <c r="P290" i="21"/>
  <c r="Q290" i="21"/>
  <c r="J291" i="21"/>
  <c r="M291" i="21"/>
  <c r="K291" i="21"/>
  <c r="L291" i="21"/>
  <c r="I291" i="21"/>
  <c r="H292" i="21"/>
  <c r="P291" i="21"/>
  <c r="O291" i="21"/>
  <c r="Q291" i="21"/>
  <c r="J292" i="21"/>
  <c r="K292" i="21"/>
  <c r="I292" i="21"/>
  <c r="M292" i="21"/>
  <c r="L292" i="21"/>
  <c r="H293" i="21"/>
  <c r="P292" i="21"/>
  <c r="O292" i="21"/>
  <c r="Q292" i="21"/>
  <c r="J293" i="21"/>
  <c r="K293" i="21"/>
  <c r="I293" i="21"/>
  <c r="H294" i="21"/>
  <c r="L293" i="21"/>
  <c r="M293" i="21"/>
  <c r="Q293" i="21"/>
  <c r="P293" i="21"/>
  <c r="O293" i="21"/>
  <c r="I294" i="21"/>
  <c r="M294" i="21"/>
  <c r="L294" i="21"/>
  <c r="J294" i="21"/>
  <c r="K294" i="21"/>
  <c r="H295" i="21"/>
  <c r="O294" i="21"/>
  <c r="P294" i="21"/>
  <c r="Q294" i="21"/>
  <c r="M295" i="21"/>
  <c r="K295" i="21"/>
  <c r="L295" i="21"/>
  <c r="H296" i="21"/>
  <c r="J295" i="21"/>
  <c r="I295" i="21"/>
  <c r="H297" i="21"/>
  <c r="M296" i="21"/>
  <c r="K296" i="21"/>
  <c r="L296" i="21"/>
  <c r="J296" i="21"/>
  <c r="I296" i="21"/>
  <c r="Q295" i="21"/>
  <c r="O295" i="21"/>
  <c r="P295" i="21"/>
  <c r="I297" i="21"/>
  <c r="J297" i="21"/>
  <c r="H298" i="21"/>
  <c r="K297" i="21"/>
  <c r="M297" i="21"/>
  <c r="L297" i="21"/>
  <c r="O296" i="21"/>
  <c r="Q296" i="21"/>
  <c r="P296" i="21"/>
  <c r="Q297" i="21"/>
  <c r="P297" i="21"/>
  <c r="O297" i="21"/>
  <c r="K298" i="21"/>
  <c r="L298" i="21"/>
  <c r="H299" i="21"/>
  <c r="J298" i="21"/>
  <c r="I298" i="21"/>
  <c r="M298" i="21"/>
  <c r="L299" i="21"/>
  <c r="H300" i="21"/>
  <c r="K299" i="21"/>
  <c r="I299" i="21"/>
  <c r="M299" i="21"/>
  <c r="J299" i="21"/>
  <c r="P298" i="21"/>
  <c r="Q298" i="21"/>
  <c r="O298" i="21"/>
  <c r="I300" i="21"/>
  <c r="J300" i="21"/>
  <c r="H301" i="21"/>
  <c r="M300" i="21"/>
  <c r="L300" i="21"/>
  <c r="K300" i="21"/>
  <c r="P299" i="21"/>
  <c r="Q299" i="21"/>
  <c r="O299" i="21"/>
  <c r="Q300" i="21"/>
  <c r="P300" i="21"/>
  <c r="O300" i="21"/>
  <c r="H302" i="21"/>
  <c r="L301" i="21"/>
  <c r="J301" i="21"/>
  <c r="M301" i="21"/>
  <c r="I301" i="21"/>
  <c r="K301" i="21"/>
  <c r="M302" i="21"/>
  <c r="L302" i="21"/>
  <c r="J302" i="21"/>
  <c r="K302" i="21"/>
  <c r="H303" i="21"/>
  <c r="I302" i="21"/>
  <c r="O301" i="21"/>
  <c r="Q301" i="21"/>
  <c r="P301" i="21"/>
  <c r="K303" i="21"/>
  <c r="L303" i="21"/>
  <c r="H304" i="21"/>
  <c r="I303" i="21"/>
  <c r="M303" i="21"/>
  <c r="J303" i="21"/>
  <c r="P302" i="21"/>
  <c r="O302" i="21"/>
  <c r="Q302" i="21"/>
  <c r="I304" i="21"/>
  <c r="K304" i="21"/>
  <c r="M304" i="21"/>
  <c r="J304" i="21"/>
  <c r="H305" i="21"/>
  <c r="L304" i="21"/>
  <c r="O303" i="21"/>
  <c r="Q303" i="21"/>
  <c r="P303" i="21"/>
  <c r="O304" i="21"/>
  <c r="Q304" i="21"/>
  <c r="P304" i="21"/>
  <c r="L305" i="21"/>
  <c r="H306" i="21"/>
  <c r="I305" i="21"/>
  <c r="J305" i="21"/>
  <c r="K305" i="21"/>
  <c r="M305" i="21"/>
  <c r="K306" i="21"/>
  <c r="H307" i="21"/>
  <c r="I306" i="21"/>
  <c r="L306" i="21"/>
  <c r="J306" i="21"/>
  <c r="M306" i="21"/>
  <c r="Q305" i="21"/>
  <c r="O305" i="21"/>
  <c r="P305" i="21"/>
  <c r="M307" i="21"/>
  <c r="H308" i="21"/>
  <c r="K307" i="21"/>
  <c r="J307" i="21"/>
  <c r="I307" i="21"/>
  <c r="L307" i="21"/>
  <c r="Q306" i="21"/>
  <c r="P306" i="21"/>
  <c r="O306" i="21"/>
  <c r="H309" i="21"/>
  <c r="L308" i="21"/>
  <c r="K308" i="21"/>
  <c r="I308" i="21"/>
  <c r="J308" i="21"/>
  <c r="M308" i="21"/>
  <c r="P307" i="21"/>
  <c r="O307" i="21"/>
  <c r="Q307" i="21"/>
  <c r="M309" i="21"/>
  <c r="J309" i="21"/>
  <c r="L309" i="21"/>
  <c r="K309" i="21"/>
  <c r="I309" i="21"/>
  <c r="H310" i="21"/>
  <c r="Q308" i="21"/>
  <c r="P308" i="21"/>
  <c r="O308" i="21"/>
  <c r="P309" i="21"/>
  <c r="O309" i="21"/>
  <c r="Q309" i="21"/>
  <c r="J310" i="21"/>
  <c r="I310" i="21"/>
  <c r="K310" i="21"/>
  <c r="M310" i="21"/>
  <c r="L310" i="21"/>
  <c r="H311" i="21"/>
  <c r="P310" i="21"/>
  <c r="O310" i="21"/>
  <c r="Q310" i="21"/>
  <c r="J311" i="21"/>
  <c r="M311" i="21"/>
  <c r="L311" i="21"/>
  <c r="H312" i="21"/>
  <c r="I311" i="21"/>
  <c r="K311" i="21"/>
  <c r="I312" i="21"/>
  <c r="J312" i="21"/>
  <c r="M312" i="21"/>
  <c r="K312" i="21"/>
  <c r="H313" i="21"/>
  <c r="L312" i="21"/>
  <c r="P311" i="21"/>
  <c r="Q311" i="21"/>
  <c r="O311" i="21"/>
  <c r="Q312" i="21"/>
  <c r="P312" i="21"/>
  <c r="O312" i="21"/>
  <c r="J313" i="21"/>
  <c r="M313" i="21"/>
  <c r="I313" i="21"/>
  <c r="H314" i="21"/>
  <c r="L313" i="21"/>
  <c r="K313" i="21"/>
  <c r="O313" i="21"/>
  <c r="Q313" i="21"/>
  <c r="P313" i="21"/>
  <c r="I314" i="21"/>
  <c r="M314" i="21"/>
  <c r="H315" i="21"/>
  <c r="J314" i="21"/>
  <c r="L314" i="21"/>
  <c r="K314" i="21"/>
  <c r="P314" i="21"/>
  <c r="Q314" i="21"/>
  <c r="O314" i="21"/>
  <c r="H316" i="21"/>
  <c r="M315" i="21"/>
  <c r="I315" i="21"/>
  <c r="L315" i="21"/>
  <c r="J315" i="21"/>
  <c r="K315" i="21"/>
  <c r="L316" i="21"/>
  <c r="J316" i="21"/>
  <c r="I316" i="21"/>
  <c r="M316" i="21"/>
  <c r="H317" i="21"/>
  <c r="K316" i="21"/>
  <c r="P315" i="21"/>
  <c r="Q315" i="21"/>
  <c r="O315" i="21"/>
  <c r="P316" i="21"/>
  <c r="O316" i="21"/>
  <c r="Q316" i="21"/>
  <c r="K317" i="21"/>
  <c r="L317" i="21"/>
  <c r="M317" i="21"/>
  <c r="J317" i="21"/>
  <c r="I317" i="21"/>
  <c r="H318" i="21"/>
  <c r="Q317" i="21"/>
  <c r="O317" i="21"/>
  <c r="P317" i="21"/>
  <c r="K318" i="21"/>
  <c r="L318" i="21"/>
  <c r="H319" i="21"/>
  <c r="J318" i="21"/>
  <c r="M318" i="21"/>
  <c r="I318" i="21"/>
  <c r="H320" i="21"/>
  <c r="I319" i="21"/>
  <c r="J319" i="21"/>
  <c r="L319" i="21"/>
  <c r="K319" i="21"/>
  <c r="M319" i="21"/>
  <c r="O318" i="21"/>
  <c r="P318" i="21"/>
  <c r="Q318" i="21"/>
  <c r="H321" i="21"/>
  <c r="I320" i="21"/>
  <c r="K320" i="21"/>
  <c r="L320" i="21"/>
  <c r="M320" i="21"/>
  <c r="J320" i="21"/>
  <c r="P319" i="21"/>
  <c r="O319" i="21"/>
  <c r="Q319" i="21"/>
  <c r="K321" i="21"/>
  <c r="J321" i="21"/>
  <c r="I321" i="21"/>
  <c r="L321" i="21"/>
  <c r="H322" i="21"/>
  <c r="M321" i="21"/>
  <c r="P320" i="21"/>
  <c r="Q320" i="21"/>
  <c r="O320" i="21"/>
  <c r="Q321" i="21"/>
  <c r="P321" i="21"/>
  <c r="O321" i="21"/>
  <c r="H323" i="21"/>
  <c r="L322" i="21"/>
  <c r="K322" i="21"/>
  <c r="J322" i="21"/>
  <c r="M322" i="21"/>
  <c r="I322" i="21"/>
  <c r="K323" i="21"/>
  <c r="L323" i="21"/>
  <c r="M323" i="21"/>
  <c r="H324" i="21"/>
  <c r="I323" i="21"/>
  <c r="J323" i="21"/>
  <c r="O322" i="21"/>
  <c r="P322" i="21"/>
  <c r="Q322" i="21"/>
  <c r="L324" i="21"/>
  <c r="I324" i="21"/>
  <c r="H325" i="21"/>
  <c r="J324" i="21"/>
  <c r="K324" i="21"/>
  <c r="M324" i="21"/>
  <c r="O323" i="21"/>
  <c r="P323" i="21"/>
  <c r="Q323" i="21"/>
  <c r="O324" i="21"/>
  <c r="Q324" i="21"/>
  <c r="P324" i="21"/>
  <c r="I325" i="21"/>
  <c r="M325" i="21"/>
  <c r="J325" i="21"/>
  <c r="H326" i="21"/>
  <c r="L325" i="21"/>
  <c r="K325" i="21"/>
  <c r="Q325" i="21"/>
  <c r="O325" i="21"/>
  <c r="P325" i="21"/>
  <c r="H327" i="21"/>
  <c r="L326" i="21"/>
  <c r="I326" i="21"/>
  <c r="J326" i="21"/>
  <c r="M326" i="21"/>
  <c r="K326" i="21"/>
  <c r="H328" i="21"/>
  <c r="K327" i="21"/>
  <c r="M327" i="21"/>
  <c r="J327" i="21"/>
  <c r="I327" i="21"/>
  <c r="L327" i="21"/>
  <c r="Q326" i="21"/>
  <c r="P326" i="21"/>
  <c r="O326" i="21"/>
  <c r="L328" i="21"/>
  <c r="M328" i="21"/>
  <c r="K328" i="21"/>
  <c r="J328" i="21"/>
  <c r="I328" i="21"/>
  <c r="H329" i="21"/>
  <c r="Q327" i="21"/>
  <c r="O327" i="21"/>
  <c r="P327" i="21"/>
  <c r="Q328" i="21"/>
  <c r="P328" i="21"/>
  <c r="O328" i="21"/>
  <c r="L329" i="21"/>
  <c r="J329" i="21"/>
  <c r="K329" i="21"/>
  <c r="I329" i="21"/>
  <c r="M329" i="21"/>
  <c r="H330" i="21"/>
  <c r="O329" i="21"/>
  <c r="Q329" i="21"/>
  <c r="P329" i="21"/>
  <c r="K330" i="21"/>
  <c r="I330" i="21"/>
  <c r="J330" i="21"/>
  <c r="M330" i="21"/>
  <c r="H331" i="21"/>
  <c r="L330" i="21"/>
  <c r="O330" i="21"/>
  <c r="P330" i="21"/>
  <c r="Q330" i="21"/>
  <c r="L331" i="21"/>
  <c r="M331" i="21"/>
  <c r="H332" i="21"/>
  <c r="K331" i="21"/>
  <c r="J331" i="21"/>
  <c r="I331" i="21"/>
  <c r="M332" i="21"/>
  <c r="K332" i="21"/>
  <c r="I332" i="21"/>
  <c r="L332" i="21"/>
  <c r="J332" i="21"/>
  <c r="H333" i="21"/>
  <c r="P331" i="21"/>
  <c r="O331" i="21"/>
  <c r="Q331" i="21"/>
  <c r="O332" i="21"/>
  <c r="P332" i="21"/>
  <c r="Q332" i="21"/>
  <c r="L333" i="21"/>
  <c r="J333" i="21"/>
  <c r="H334" i="21"/>
  <c r="M333" i="21"/>
  <c r="K333" i="21"/>
  <c r="I333" i="21"/>
  <c r="M334" i="21"/>
  <c r="L334" i="21"/>
  <c r="H335" i="21"/>
  <c r="I334" i="21"/>
  <c r="K334" i="21"/>
  <c r="J334" i="21"/>
  <c r="O333" i="21"/>
  <c r="P333" i="21"/>
  <c r="Q333" i="21"/>
  <c r="I335" i="21"/>
  <c r="J335" i="21"/>
  <c r="L335" i="21"/>
  <c r="K335" i="21"/>
  <c r="M335" i="21"/>
  <c r="H336" i="21"/>
  <c r="O334" i="21"/>
  <c r="P334" i="21"/>
  <c r="Q334" i="21"/>
  <c r="P335" i="21"/>
  <c r="O335" i="21"/>
  <c r="Q335" i="21"/>
  <c r="I336" i="21"/>
  <c r="H337" i="21"/>
  <c r="M336" i="21"/>
  <c r="J336" i="21"/>
  <c r="L336" i="21"/>
  <c r="K336" i="21"/>
  <c r="Q336" i="21"/>
  <c r="O336" i="21"/>
  <c r="P336" i="21"/>
  <c r="J337" i="21"/>
  <c r="M337" i="21"/>
  <c r="K337" i="21"/>
  <c r="H338" i="21"/>
  <c r="I337" i="21"/>
  <c r="L337" i="21"/>
  <c r="L338" i="21"/>
  <c r="J338" i="21"/>
  <c r="K338" i="21"/>
  <c r="I338" i="21"/>
  <c r="H339" i="21"/>
  <c r="M338" i="21"/>
  <c r="Q337" i="21"/>
  <c r="P337" i="21"/>
  <c r="O337" i="21"/>
  <c r="Q338" i="21"/>
  <c r="O338" i="21"/>
  <c r="P338" i="21"/>
  <c r="J339" i="21"/>
  <c r="L339" i="21"/>
  <c r="H340" i="21"/>
  <c r="M339" i="21"/>
  <c r="I339" i="21"/>
  <c r="K339" i="21"/>
  <c r="M340" i="21"/>
  <c r="L340" i="21"/>
  <c r="K340" i="21"/>
  <c r="I340" i="21"/>
  <c r="J340" i="21"/>
  <c r="H341" i="21"/>
  <c r="Q339" i="21"/>
  <c r="P339" i="21"/>
  <c r="O339" i="21"/>
  <c r="P340" i="21"/>
  <c r="O340" i="21"/>
  <c r="Q340" i="21"/>
  <c r="K341" i="21"/>
  <c r="I341" i="21"/>
  <c r="L341" i="21"/>
  <c r="H342" i="21"/>
  <c r="M341" i="21"/>
  <c r="J341" i="21"/>
  <c r="O341" i="21"/>
  <c r="P341" i="21"/>
  <c r="Q341" i="21"/>
  <c r="I342" i="21"/>
  <c r="M342" i="21"/>
  <c r="L342" i="21"/>
  <c r="H343" i="21"/>
  <c r="K342" i="21"/>
  <c r="J342" i="21"/>
  <c r="P342" i="21"/>
  <c r="Q342" i="21"/>
  <c r="O342" i="21"/>
  <c r="I343" i="21"/>
  <c r="H344" i="21"/>
  <c r="J343" i="21"/>
  <c r="L343" i="21"/>
  <c r="K343" i="21"/>
  <c r="M343" i="21"/>
  <c r="P343" i="21"/>
  <c r="O343" i="21"/>
  <c r="Q343" i="21"/>
  <c r="K344" i="21"/>
  <c r="M344" i="21"/>
  <c r="J344" i="21"/>
  <c r="L344" i="21"/>
  <c r="H345" i="21"/>
  <c r="I344" i="21"/>
  <c r="I345" i="21"/>
  <c r="H346" i="21"/>
  <c r="L345" i="21"/>
  <c r="K345" i="21"/>
  <c r="J345" i="21"/>
  <c r="M345" i="21"/>
  <c r="Q344" i="21"/>
  <c r="O344" i="21"/>
  <c r="P344" i="21"/>
  <c r="P345" i="21"/>
  <c r="O345" i="21"/>
  <c r="Q345" i="21"/>
  <c r="I346" i="21"/>
  <c r="L346" i="21"/>
  <c r="K346" i="21"/>
  <c r="J346" i="21"/>
  <c r="M346" i="21"/>
  <c r="H347" i="21"/>
  <c r="O346" i="21"/>
  <c r="Q346" i="21"/>
  <c r="P346" i="21"/>
  <c r="L347" i="21"/>
  <c r="M347" i="21"/>
  <c r="K347" i="21"/>
  <c r="I347" i="21"/>
  <c r="J347" i="21"/>
  <c r="H348" i="21"/>
  <c r="O347" i="21"/>
  <c r="Q347" i="21"/>
  <c r="P347" i="21"/>
  <c r="M348" i="21"/>
  <c r="J348" i="21"/>
  <c r="I348" i="21"/>
  <c r="H349" i="21"/>
  <c r="L348" i="21"/>
  <c r="K348" i="21"/>
  <c r="O348" i="21"/>
  <c r="Q348" i="21"/>
  <c r="P348" i="21"/>
  <c r="M349" i="21"/>
  <c r="K349" i="21"/>
  <c r="J349" i="21"/>
  <c r="I349" i="21"/>
  <c r="H350" i="21"/>
  <c r="L349" i="21"/>
  <c r="Q349" i="21"/>
  <c r="P349" i="21"/>
  <c r="O349" i="21"/>
  <c r="J350" i="21"/>
  <c r="I350" i="21"/>
  <c r="K350" i="21"/>
  <c r="L350" i="21"/>
  <c r="H351" i="21"/>
  <c r="M350" i="21"/>
  <c r="Q350" i="21"/>
  <c r="O350" i="21"/>
  <c r="P350" i="21"/>
  <c r="M351" i="21"/>
  <c r="L351" i="21"/>
  <c r="H352" i="21"/>
  <c r="I351" i="21"/>
  <c r="J351" i="21"/>
  <c r="K351" i="21"/>
  <c r="H353" i="21"/>
  <c r="J352" i="21"/>
  <c r="I352" i="21"/>
  <c r="L352" i="21"/>
  <c r="M352" i="21"/>
  <c r="K352" i="21"/>
  <c r="P351" i="21"/>
  <c r="O351" i="21"/>
  <c r="Q351" i="21"/>
  <c r="M353" i="21"/>
  <c r="J353" i="21"/>
  <c r="K353" i="21"/>
  <c r="I353" i="21"/>
  <c r="H354" i="21"/>
  <c r="L353" i="21"/>
  <c r="P352" i="21"/>
  <c r="Q352" i="21"/>
  <c r="O352" i="21"/>
  <c r="Q353" i="21"/>
  <c r="O353" i="21"/>
  <c r="P353" i="21"/>
  <c r="L354" i="21"/>
  <c r="M354" i="21"/>
  <c r="H355" i="21"/>
  <c r="K354" i="21"/>
  <c r="I354" i="21"/>
  <c r="J354" i="21"/>
  <c r="M355" i="21"/>
  <c r="K355" i="21"/>
  <c r="L355" i="21"/>
  <c r="H356" i="21"/>
  <c r="J355" i="21"/>
  <c r="I355" i="21"/>
  <c r="P354" i="21"/>
  <c r="O354" i="21"/>
  <c r="Q354" i="21"/>
  <c r="H357" i="21"/>
  <c r="J356" i="21"/>
  <c r="I356" i="21"/>
  <c r="M356" i="21"/>
  <c r="K356" i="21"/>
  <c r="L356" i="21"/>
  <c r="P355" i="21"/>
  <c r="Q355" i="21"/>
  <c r="O355" i="21"/>
  <c r="I357" i="21"/>
  <c r="H358" i="21"/>
  <c r="L357" i="21"/>
  <c r="M357" i="21"/>
  <c r="J357" i="21"/>
  <c r="K357" i="21"/>
  <c r="P356" i="21"/>
  <c r="Q356" i="21"/>
  <c r="O356" i="21"/>
  <c r="P357" i="21"/>
  <c r="O357" i="21"/>
  <c r="Q357" i="21"/>
  <c r="I358" i="21"/>
  <c r="H359" i="21"/>
  <c r="M358" i="21"/>
  <c r="J358" i="21"/>
  <c r="L358" i="21"/>
  <c r="K358" i="21"/>
  <c r="Q358" i="21"/>
  <c r="O358" i="21"/>
  <c r="P358" i="21"/>
  <c r="H360" i="21"/>
  <c r="I359" i="21"/>
  <c r="J359" i="21"/>
  <c r="L359" i="21"/>
  <c r="K359" i="21"/>
  <c r="M359" i="21"/>
  <c r="I360" i="21"/>
  <c r="M360" i="21"/>
  <c r="K360" i="21"/>
  <c r="H361" i="21"/>
  <c r="J360" i="21"/>
  <c r="L360" i="21"/>
  <c r="O359" i="21"/>
  <c r="P359" i="21"/>
  <c r="Q359" i="21"/>
  <c r="O360" i="21"/>
  <c r="Q360" i="21"/>
  <c r="P360" i="21"/>
  <c r="H362" i="21"/>
  <c r="L361" i="21"/>
  <c r="K361" i="21"/>
  <c r="J361" i="21"/>
  <c r="M361" i="21"/>
  <c r="I361" i="21"/>
  <c r="K362" i="21"/>
  <c r="L362" i="21"/>
  <c r="J362" i="21"/>
  <c r="M362" i="21"/>
  <c r="I362" i="21"/>
  <c r="H363" i="21"/>
  <c r="Q361" i="21"/>
  <c r="P361" i="21"/>
  <c r="O361" i="21"/>
  <c r="P362" i="21"/>
  <c r="O362" i="21"/>
  <c r="Q362" i="21"/>
  <c r="L363" i="21"/>
  <c r="H364" i="21"/>
  <c r="J363" i="21"/>
  <c r="K363" i="21"/>
  <c r="M363" i="21"/>
  <c r="I363" i="21"/>
  <c r="I364" i="21"/>
  <c r="H365" i="21"/>
  <c r="K364" i="21"/>
  <c r="M364" i="21"/>
  <c r="L364" i="21"/>
  <c r="J364" i="21"/>
  <c r="P363" i="21"/>
  <c r="O363" i="21"/>
  <c r="Q363" i="21"/>
  <c r="Q364" i="21"/>
  <c r="P364" i="21"/>
  <c r="O364" i="21"/>
  <c r="L365" i="21"/>
  <c r="I365" i="21"/>
  <c r="H366" i="21"/>
  <c r="M365" i="21"/>
  <c r="K365" i="21"/>
  <c r="J365" i="21"/>
  <c r="P365" i="21"/>
  <c r="O365" i="21"/>
  <c r="Q365" i="21"/>
  <c r="L366" i="21"/>
  <c r="I366" i="21"/>
  <c r="M366" i="21"/>
  <c r="K366" i="21"/>
  <c r="H367" i="21"/>
  <c r="J366" i="21"/>
  <c r="P366" i="21"/>
  <c r="O366" i="21"/>
  <c r="Q366" i="21"/>
  <c r="K367" i="21"/>
  <c r="I367" i="21"/>
  <c r="J367" i="21"/>
  <c r="H368" i="21"/>
  <c r="M367" i="21"/>
  <c r="L367" i="21"/>
  <c r="Q367" i="21"/>
  <c r="O367" i="21"/>
  <c r="P367" i="21"/>
  <c r="L368" i="21"/>
  <c r="K368" i="21"/>
  <c r="M368" i="21"/>
  <c r="I368" i="21"/>
  <c r="J368" i="21"/>
  <c r="H369" i="21"/>
  <c r="Q368" i="21"/>
  <c r="O368" i="21"/>
  <c r="P368" i="21"/>
  <c r="I369" i="21"/>
  <c r="L369" i="21"/>
  <c r="M369" i="21"/>
  <c r="H370" i="21"/>
  <c r="K369" i="21"/>
  <c r="J369" i="21"/>
  <c r="O369" i="21"/>
  <c r="Q369" i="21"/>
  <c r="P369" i="21"/>
  <c r="K370" i="21"/>
  <c r="L370" i="21"/>
  <c r="H371" i="21"/>
  <c r="J370" i="21"/>
  <c r="I370" i="21"/>
  <c r="M370" i="21"/>
  <c r="H372" i="21"/>
  <c r="I371" i="21"/>
  <c r="J371" i="21"/>
  <c r="K371" i="21"/>
  <c r="M371" i="21"/>
  <c r="L371" i="21"/>
  <c r="P370" i="21"/>
  <c r="Q370" i="21"/>
  <c r="O370" i="21"/>
  <c r="J372" i="21"/>
  <c r="M372" i="21"/>
  <c r="I372" i="21"/>
  <c r="H373" i="21"/>
  <c r="K372" i="21"/>
  <c r="L372" i="21"/>
  <c r="P371" i="21"/>
  <c r="O371" i="21"/>
  <c r="Q371" i="21"/>
  <c r="Q372" i="21"/>
  <c r="P372" i="21"/>
  <c r="O372" i="21"/>
  <c r="I373" i="21"/>
  <c r="M373" i="21"/>
  <c r="J373" i="21"/>
  <c r="L373" i="21"/>
  <c r="H374" i="21"/>
  <c r="K373" i="21"/>
  <c r="O373" i="21"/>
  <c r="Q373" i="21"/>
  <c r="P373" i="21"/>
  <c r="M374" i="21"/>
  <c r="L374" i="21"/>
  <c r="J374" i="21"/>
  <c r="I374" i="21"/>
  <c r="K374" i="21"/>
  <c r="H375" i="21"/>
  <c r="P374" i="21"/>
  <c r="Q374" i="21"/>
  <c r="O374" i="21"/>
  <c r="H376" i="21"/>
  <c r="L375" i="21"/>
  <c r="K375" i="21"/>
  <c r="I375" i="21"/>
  <c r="M375" i="21"/>
  <c r="J375" i="21"/>
  <c r="K376" i="21"/>
  <c r="H377" i="21"/>
  <c r="M376" i="21"/>
  <c r="J376" i="21"/>
  <c r="I376" i="21"/>
  <c r="L376" i="21"/>
  <c r="O375" i="21"/>
  <c r="P375" i="21"/>
  <c r="Q375" i="21"/>
  <c r="I377" i="21"/>
  <c r="J377" i="21"/>
  <c r="M377" i="21"/>
  <c r="K377" i="21"/>
  <c r="L377" i="21"/>
  <c r="H378" i="21"/>
  <c r="O376" i="21"/>
  <c r="P376" i="21"/>
  <c r="Q376" i="21"/>
  <c r="P377" i="21"/>
  <c r="Q377" i="21"/>
  <c r="O377" i="21"/>
  <c r="J378" i="21"/>
  <c r="M378" i="21"/>
  <c r="L378" i="21"/>
  <c r="I378" i="21"/>
  <c r="H379" i="21"/>
  <c r="K378" i="21"/>
  <c r="P378" i="21"/>
  <c r="Q378" i="21"/>
  <c r="O378" i="21"/>
  <c r="J379" i="21"/>
  <c r="K379" i="21"/>
  <c r="M379" i="21"/>
  <c r="H380" i="21"/>
  <c r="L379" i="21"/>
  <c r="I379" i="21"/>
  <c r="H381" i="21"/>
  <c r="I380" i="21"/>
  <c r="L380" i="21"/>
  <c r="K380" i="21"/>
  <c r="M380" i="21"/>
  <c r="J380" i="21"/>
  <c r="P379" i="21"/>
  <c r="O379" i="21"/>
  <c r="Q379" i="21"/>
  <c r="I381" i="21"/>
  <c r="K381" i="21"/>
  <c r="H382" i="21"/>
  <c r="J381" i="21"/>
  <c r="L381" i="21"/>
  <c r="M381" i="21"/>
  <c r="P380" i="21"/>
  <c r="O380" i="21"/>
  <c r="Q380" i="21"/>
  <c r="P381" i="21"/>
  <c r="O381" i="21"/>
  <c r="Q381" i="21"/>
  <c r="H383" i="21"/>
  <c r="I382" i="21"/>
  <c r="M382" i="21"/>
  <c r="K382" i="21"/>
  <c r="L382" i="21"/>
  <c r="J382" i="21"/>
  <c r="L383" i="21"/>
  <c r="J383" i="21"/>
  <c r="I383" i="21"/>
  <c r="K383" i="21"/>
  <c r="H384" i="21"/>
  <c r="M383" i="21"/>
  <c r="O382" i="21"/>
  <c r="P382" i="21"/>
  <c r="Q382" i="21"/>
  <c r="P383" i="21"/>
  <c r="O383" i="21"/>
  <c r="Q383" i="21"/>
  <c r="J384" i="21"/>
  <c r="I384" i="21"/>
  <c r="L384" i="21"/>
  <c r="M384" i="21"/>
  <c r="K384" i="21"/>
  <c r="H385" i="21"/>
  <c r="Q384" i="21"/>
  <c r="O384" i="21"/>
  <c r="P384" i="21"/>
  <c r="I385" i="21"/>
  <c r="K385" i="21"/>
  <c r="J385" i="21"/>
  <c r="L385" i="21"/>
  <c r="H386" i="21"/>
  <c r="M385" i="21"/>
  <c r="P385" i="21"/>
  <c r="O385" i="21"/>
  <c r="Q385" i="21"/>
  <c r="J386" i="21"/>
  <c r="I386" i="21"/>
  <c r="M386" i="21"/>
  <c r="H387" i="21"/>
  <c r="K386" i="21"/>
  <c r="L386" i="21"/>
  <c r="Q386" i="21"/>
  <c r="O386" i="21"/>
  <c r="H388" i="21"/>
  <c r="I387" i="21"/>
  <c r="J387" i="21"/>
  <c r="M387" i="21"/>
  <c r="L387" i="21"/>
  <c r="K387" i="21"/>
  <c r="M388" i="21"/>
  <c r="H389" i="21"/>
  <c r="J388" i="21"/>
  <c r="I388" i="21"/>
  <c r="L388" i="21"/>
  <c r="K388" i="21"/>
  <c r="O387" i="21"/>
  <c r="Q387" i="21"/>
  <c r="P387" i="21"/>
  <c r="K389" i="21"/>
  <c r="M389" i="21"/>
  <c r="J389" i="21"/>
  <c r="I389" i="21"/>
  <c r="L389" i="21"/>
  <c r="H390" i="21"/>
  <c r="Q388" i="21"/>
  <c r="P388" i="21"/>
  <c r="O388" i="21"/>
  <c r="O389" i="21"/>
  <c r="Q389" i="21"/>
  <c r="P389" i="21"/>
  <c r="I390" i="21"/>
  <c r="L390" i="21"/>
  <c r="J390" i="21"/>
  <c r="H391" i="21"/>
  <c r="M390" i="21"/>
  <c r="K390" i="21"/>
  <c r="O390" i="21"/>
  <c r="Q390" i="21"/>
  <c r="P390" i="21"/>
  <c r="M391" i="21"/>
  <c r="I391" i="21"/>
  <c r="H392" i="21"/>
  <c r="L391" i="21"/>
  <c r="K391" i="21"/>
  <c r="J391" i="21"/>
  <c r="O391" i="21"/>
  <c r="P391" i="21"/>
  <c r="Q391" i="21"/>
  <c r="H393" i="21"/>
  <c r="I392" i="21"/>
  <c r="J392" i="21"/>
  <c r="L392" i="21"/>
  <c r="M392" i="21"/>
  <c r="K392" i="21"/>
  <c r="K393" i="21"/>
  <c r="J393" i="21"/>
  <c r="M393" i="21"/>
  <c r="H394" i="21"/>
  <c r="I393" i="21"/>
  <c r="L393" i="21"/>
  <c r="O392" i="21"/>
  <c r="P392" i="21"/>
  <c r="Q392" i="21"/>
  <c r="I394" i="21"/>
  <c r="H395" i="21"/>
  <c r="K394" i="21"/>
  <c r="J394" i="21"/>
  <c r="M394" i="21"/>
  <c r="L394" i="21"/>
  <c r="O393" i="21"/>
  <c r="P393" i="21"/>
  <c r="Q393" i="21"/>
  <c r="P394" i="21"/>
  <c r="O394" i="21"/>
  <c r="Q394" i="21"/>
  <c r="J395" i="21"/>
  <c r="H396" i="21"/>
  <c r="I395" i="21"/>
  <c r="K395" i="21"/>
  <c r="M395" i="21"/>
  <c r="L395" i="21"/>
  <c r="L396" i="21"/>
  <c r="I396" i="21"/>
  <c r="K396" i="21"/>
  <c r="H397" i="21"/>
  <c r="M396" i="21"/>
  <c r="J396" i="21"/>
  <c r="Q395" i="21"/>
  <c r="P395" i="21"/>
  <c r="O395" i="21"/>
  <c r="Q396" i="21"/>
  <c r="O396" i="21"/>
  <c r="P396" i="21"/>
  <c r="M397" i="21"/>
  <c r="J397" i="21"/>
  <c r="I397" i="21"/>
  <c r="L397" i="21"/>
  <c r="K397" i="21"/>
  <c r="H398" i="21"/>
  <c r="O397" i="21"/>
  <c r="Q397" i="21"/>
  <c r="P397" i="21"/>
  <c r="K398" i="21"/>
  <c r="H399" i="21"/>
  <c r="J398" i="21"/>
  <c r="L398" i="21"/>
  <c r="M398" i="21"/>
  <c r="I398" i="21"/>
  <c r="M399" i="21"/>
  <c r="H400" i="21"/>
  <c r="L399" i="21"/>
  <c r="I399" i="21"/>
  <c r="J399" i="21"/>
  <c r="K399" i="21"/>
  <c r="Q398" i="21"/>
  <c r="P398" i="21"/>
  <c r="O398" i="21"/>
  <c r="L400" i="21"/>
  <c r="H401" i="21"/>
  <c r="K400" i="21"/>
  <c r="J400" i="21"/>
  <c r="I400" i="21"/>
  <c r="M400" i="21"/>
  <c r="Q399" i="21"/>
  <c r="O399" i="21"/>
  <c r="P399" i="21"/>
  <c r="J401" i="21"/>
  <c r="H402" i="21"/>
  <c r="M401" i="21"/>
  <c r="I401" i="21"/>
  <c r="L401" i="21"/>
  <c r="K401" i="21"/>
  <c r="P400" i="21"/>
  <c r="Q400" i="21"/>
  <c r="O400" i="21"/>
  <c r="M402" i="21"/>
  <c r="L402" i="21"/>
  <c r="H403" i="21"/>
  <c r="K402" i="21"/>
  <c r="I402" i="21"/>
  <c r="J402" i="21"/>
  <c r="P401" i="21"/>
  <c r="O401" i="21"/>
  <c r="Q401" i="21"/>
  <c r="J403" i="21"/>
  <c r="K403" i="21"/>
  <c r="H404" i="21"/>
  <c r="L403" i="21"/>
  <c r="M403" i="21"/>
  <c r="I403" i="21"/>
  <c r="O402" i="21"/>
  <c r="P402" i="21"/>
  <c r="Q402" i="21"/>
  <c r="K404" i="21"/>
  <c r="H405" i="21"/>
  <c r="J404" i="21"/>
  <c r="I404" i="21"/>
  <c r="L404" i="21"/>
  <c r="M404" i="21"/>
  <c r="O403" i="21"/>
  <c r="P403" i="21"/>
  <c r="Q403" i="21"/>
  <c r="J405" i="21"/>
  <c r="I405" i="21"/>
  <c r="H406" i="21"/>
  <c r="L405" i="21"/>
  <c r="M405" i="21"/>
  <c r="K405" i="21"/>
  <c r="Q404" i="21"/>
  <c r="O404" i="21"/>
  <c r="P404" i="21"/>
  <c r="P405" i="21"/>
  <c r="Q405" i="21"/>
  <c r="O405" i="21"/>
  <c r="J406" i="21"/>
  <c r="L406" i="21"/>
  <c r="M406" i="21"/>
  <c r="K406" i="21"/>
  <c r="H407" i="21"/>
  <c r="I406" i="21"/>
  <c r="H408" i="21"/>
  <c r="M407" i="21"/>
  <c r="L407" i="21"/>
  <c r="J407" i="21"/>
  <c r="I407" i="21"/>
  <c r="K407" i="21"/>
  <c r="Q406" i="21"/>
  <c r="O406" i="21"/>
  <c r="P406" i="21"/>
  <c r="J408" i="21"/>
  <c r="L408" i="21"/>
  <c r="M408" i="21"/>
  <c r="I408" i="21"/>
  <c r="H409" i="21"/>
  <c r="K408" i="21"/>
  <c r="O407" i="21"/>
  <c r="Q407" i="21"/>
  <c r="P407" i="21"/>
  <c r="Q408" i="21"/>
  <c r="P408" i="21"/>
  <c r="O408" i="21"/>
  <c r="M409" i="21"/>
  <c r="J409" i="21"/>
  <c r="L409" i="21"/>
  <c r="K409" i="21"/>
  <c r="I409" i="21"/>
  <c r="H410" i="21"/>
  <c r="O409" i="21"/>
  <c r="Q409" i="21"/>
  <c r="P409" i="21"/>
  <c r="J410" i="21"/>
  <c r="L410" i="21"/>
  <c r="M410" i="21"/>
  <c r="I410" i="21"/>
  <c r="H411" i="21"/>
  <c r="K410" i="21"/>
  <c r="P410" i="21"/>
  <c r="Q410" i="21"/>
  <c r="O410" i="21"/>
  <c r="H412" i="21"/>
  <c r="M411" i="21"/>
  <c r="I411" i="21"/>
  <c r="K411" i="21"/>
  <c r="J411" i="21"/>
  <c r="L411" i="21"/>
  <c r="K412" i="21"/>
  <c r="M412" i="21"/>
  <c r="L412" i="21"/>
  <c r="H413" i="21"/>
  <c r="I412" i="21"/>
  <c r="J412" i="21"/>
  <c r="P411" i="21"/>
  <c r="Q411" i="21"/>
  <c r="O411" i="21"/>
  <c r="L413" i="21"/>
  <c r="K413" i="21"/>
  <c r="M413" i="21"/>
  <c r="I413" i="21"/>
  <c r="J413" i="21"/>
  <c r="H414" i="21"/>
  <c r="P412" i="21"/>
  <c r="Q412" i="21"/>
  <c r="O412" i="21"/>
  <c r="Q413" i="21"/>
  <c r="P413" i="21"/>
  <c r="O413" i="21"/>
  <c r="H415" i="21"/>
  <c r="M414" i="21"/>
  <c r="K414" i="21"/>
  <c r="L414" i="21"/>
  <c r="I414" i="21"/>
  <c r="J414" i="21"/>
  <c r="M415" i="21"/>
  <c r="K415" i="21"/>
  <c r="H416" i="21"/>
  <c r="J415" i="21"/>
  <c r="L415" i="21"/>
  <c r="I415" i="21"/>
  <c r="P414" i="21"/>
  <c r="Q414" i="21"/>
  <c r="O414" i="21"/>
  <c r="I416" i="21"/>
  <c r="M416" i="21"/>
  <c r="L416" i="21"/>
  <c r="H417" i="21"/>
  <c r="K416" i="21"/>
  <c r="J416" i="21"/>
  <c r="O415" i="21"/>
  <c r="P415" i="21"/>
  <c r="Q415" i="21"/>
  <c r="P416" i="21"/>
  <c r="Q416" i="21"/>
  <c r="O416" i="21"/>
  <c r="I417" i="21"/>
  <c r="M417" i="21"/>
  <c r="H418" i="21"/>
  <c r="K417" i="21"/>
  <c r="J417" i="21"/>
  <c r="L417" i="21"/>
  <c r="P417" i="21"/>
  <c r="O417" i="21"/>
  <c r="Q417" i="21"/>
  <c r="L418" i="21"/>
  <c r="H419" i="21"/>
  <c r="M418" i="21"/>
  <c r="I418" i="21"/>
  <c r="K418" i="21"/>
  <c r="J418" i="21"/>
  <c r="I419" i="21"/>
  <c r="H420" i="21"/>
  <c r="K419" i="21"/>
  <c r="L419" i="21"/>
  <c r="M419" i="21"/>
  <c r="J419" i="21"/>
  <c r="P418" i="21"/>
  <c r="Q418" i="21"/>
  <c r="Q419" i="21"/>
  <c r="P419" i="21"/>
  <c r="O419" i="21"/>
  <c r="I420" i="21"/>
  <c r="J420" i="21"/>
  <c r="M420" i="21"/>
  <c r="K420" i="21"/>
  <c r="H421" i="21"/>
  <c r="L420" i="21"/>
  <c r="O420" i="21"/>
  <c r="Q420" i="21"/>
  <c r="P420" i="21"/>
  <c r="K421" i="21"/>
  <c r="I421" i="21"/>
  <c r="J421" i="21"/>
  <c r="L421" i="21"/>
  <c r="M421" i="21"/>
  <c r="H422" i="21"/>
  <c r="Q421" i="21"/>
  <c r="P421" i="21"/>
  <c r="O421" i="21"/>
  <c r="H423" i="21"/>
  <c r="I422" i="21"/>
  <c r="K422" i="21"/>
  <c r="M422" i="21"/>
  <c r="J422" i="21"/>
  <c r="L422" i="21"/>
  <c r="K423" i="21"/>
  <c r="L423" i="21"/>
  <c r="M423" i="21"/>
  <c r="H424" i="21"/>
  <c r="J423" i="21"/>
  <c r="I423" i="21"/>
  <c r="O422" i="21"/>
  <c r="P422" i="21"/>
  <c r="Q422" i="21"/>
  <c r="L424" i="21"/>
  <c r="I424" i="21"/>
  <c r="K424" i="21"/>
  <c r="H425" i="21"/>
  <c r="M424" i="21"/>
  <c r="J424" i="21"/>
  <c r="P423" i="21"/>
  <c r="O423" i="21"/>
  <c r="Q423" i="21"/>
  <c r="O424" i="21"/>
  <c r="P424" i="21"/>
  <c r="Q424" i="21"/>
  <c r="L425" i="21"/>
  <c r="I425" i="21"/>
  <c r="K425" i="21"/>
  <c r="H426" i="21"/>
  <c r="M425" i="21"/>
  <c r="J425" i="21"/>
  <c r="O425" i="21"/>
  <c r="Q425" i="21"/>
  <c r="P425" i="21"/>
  <c r="M426" i="21"/>
  <c r="I426" i="21"/>
  <c r="J426" i="21"/>
  <c r="H427" i="21"/>
  <c r="L426" i="21"/>
  <c r="K426" i="21"/>
  <c r="Q426" i="21"/>
  <c r="O426" i="21"/>
  <c r="P426" i="21"/>
  <c r="I427" i="21"/>
  <c r="K427" i="21"/>
  <c r="J427" i="21"/>
  <c r="H428" i="21"/>
  <c r="M427" i="21"/>
  <c r="L427" i="21"/>
  <c r="O427" i="21"/>
  <c r="Q427" i="21"/>
  <c r="P427" i="21"/>
  <c r="L428" i="21"/>
  <c r="K428" i="21"/>
  <c r="M428" i="21"/>
  <c r="J428" i="21"/>
  <c r="I428" i="21"/>
  <c r="H429" i="21"/>
  <c r="P428" i="21"/>
  <c r="Q428" i="21"/>
  <c r="O428" i="21"/>
  <c r="H430" i="21"/>
  <c r="J429" i="21"/>
  <c r="M429" i="21"/>
  <c r="L429" i="21"/>
  <c r="K429" i="21"/>
  <c r="I429" i="21"/>
  <c r="L430" i="21"/>
  <c r="H431" i="21"/>
  <c r="M430" i="21"/>
  <c r="J430" i="21"/>
  <c r="I430" i="21"/>
  <c r="K430" i="21"/>
  <c r="Q429" i="21"/>
  <c r="O429" i="21"/>
  <c r="P429" i="21"/>
  <c r="H432" i="21"/>
  <c r="L431" i="21"/>
  <c r="M431" i="21"/>
  <c r="K431" i="21"/>
  <c r="J431" i="21"/>
  <c r="I431" i="21"/>
  <c r="P430" i="21"/>
  <c r="O430" i="21"/>
  <c r="Q430" i="21"/>
  <c r="I432" i="21"/>
  <c r="L432" i="21"/>
  <c r="H433" i="21"/>
  <c r="K432" i="21"/>
  <c r="J432" i="21"/>
  <c r="M432" i="21"/>
  <c r="P431" i="21"/>
  <c r="Q431" i="21"/>
  <c r="O431" i="21"/>
  <c r="O432" i="21"/>
  <c r="P432" i="21"/>
  <c r="Q432" i="21"/>
  <c r="J433" i="21"/>
  <c r="L433" i="21"/>
  <c r="M433" i="21"/>
  <c r="H434" i="21"/>
  <c r="I433" i="21"/>
  <c r="K433" i="21"/>
  <c r="M434" i="21"/>
  <c r="L434" i="21"/>
  <c r="J434" i="21"/>
  <c r="H435" i="21"/>
  <c r="I434" i="21"/>
  <c r="K434" i="21"/>
  <c r="O433" i="21"/>
  <c r="Q433" i="21"/>
  <c r="P433" i="21"/>
  <c r="H436" i="21"/>
  <c r="L435" i="21"/>
  <c r="K435" i="21"/>
  <c r="J435" i="21"/>
  <c r="I435" i="21"/>
  <c r="M435" i="21"/>
  <c r="P434" i="21"/>
  <c r="Q434" i="21"/>
  <c r="O434" i="21"/>
  <c r="I436" i="21"/>
  <c r="K436" i="21"/>
  <c r="J436" i="21"/>
  <c r="M436" i="21"/>
  <c r="H437" i="21"/>
  <c r="L436" i="21"/>
  <c r="P435" i="21"/>
  <c r="Q435" i="21"/>
  <c r="O435" i="21"/>
  <c r="P436" i="21"/>
  <c r="Q436" i="21"/>
  <c r="O436" i="21"/>
  <c r="L437" i="21"/>
  <c r="I437" i="21"/>
  <c r="J437" i="21"/>
  <c r="K437" i="21"/>
  <c r="M437" i="21"/>
  <c r="H438" i="21"/>
  <c r="P437" i="21"/>
  <c r="Q437" i="21"/>
  <c r="O437" i="21"/>
  <c r="K438" i="21"/>
  <c r="L438" i="21"/>
  <c r="I438" i="21"/>
  <c r="J438" i="21"/>
  <c r="H439" i="21"/>
  <c r="M438" i="21"/>
  <c r="Q438" i="21"/>
  <c r="O438" i="21"/>
  <c r="P438" i="21"/>
  <c r="L439" i="21"/>
  <c r="I439" i="21"/>
  <c r="J439" i="21"/>
  <c r="H440" i="21"/>
  <c r="M439" i="21"/>
  <c r="K439" i="21"/>
  <c r="P439" i="21"/>
  <c r="Q439" i="21"/>
  <c r="O439" i="21"/>
  <c r="J440" i="21"/>
  <c r="L440" i="21"/>
  <c r="K440" i="21"/>
  <c r="I440" i="21"/>
  <c r="H441" i="21"/>
  <c r="M440" i="21"/>
  <c r="P440" i="21"/>
  <c r="O440" i="21"/>
  <c r="Q440" i="21"/>
  <c r="I441" i="21"/>
  <c r="H442" i="21"/>
  <c r="M441" i="21"/>
  <c r="J441" i="21"/>
  <c r="L441" i="21"/>
  <c r="K441" i="21"/>
  <c r="P441" i="21"/>
  <c r="O441" i="21"/>
  <c r="Q441" i="21"/>
  <c r="K442" i="21"/>
  <c r="L442" i="21"/>
  <c r="J442" i="21"/>
  <c r="H443" i="21"/>
  <c r="M442" i="21"/>
  <c r="I442" i="21"/>
  <c r="I443" i="21"/>
  <c r="M443" i="21"/>
  <c r="L443" i="21"/>
  <c r="H444" i="21"/>
  <c r="K443" i="21"/>
  <c r="J443" i="21"/>
  <c r="P442" i="21"/>
  <c r="O442" i="21"/>
  <c r="Q442" i="21"/>
  <c r="O443" i="21"/>
  <c r="P443" i="21"/>
  <c r="Q443" i="21"/>
  <c r="L444" i="21"/>
  <c r="I444" i="21"/>
  <c r="K444" i="21"/>
  <c r="H445" i="21"/>
  <c r="M444" i="21"/>
  <c r="J444" i="21"/>
  <c r="P444" i="21"/>
  <c r="O444" i="21"/>
  <c r="Q444" i="21"/>
  <c r="J445" i="21"/>
  <c r="H446" i="21"/>
  <c r="L445" i="21"/>
  <c r="K445" i="21"/>
  <c r="M445" i="21"/>
  <c r="I445" i="21"/>
  <c r="L446" i="21"/>
  <c r="K446" i="21"/>
  <c r="J446" i="21"/>
  <c r="M446" i="21"/>
  <c r="H447" i="21"/>
  <c r="I446" i="21"/>
  <c r="P445" i="21"/>
  <c r="O445" i="21"/>
  <c r="Q445" i="21"/>
  <c r="K447" i="21"/>
  <c r="M447" i="21"/>
  <c r="J447" i="21"/>
  <c r="L447" i="21"/>
  <c r="I447" i="21"/>
  <c r="H448" i="21"/>
  <c r="P446" i="21"/>
  <c r="O446" i="21"/>
  <c r="Q446" i="21"/>
  <c r="Q447" i="21"/>
  <c r="P447" i="21"/>
  <c r="O447" i="21"/>
  <c r="I448" i="21"/>
  <c r="L448" i="21"/>
  <c r="H449" i="21"/>
  <c r="J448" i="21"/>
  <c r="K448" i="21"/>
  <c r="M448" i="21"/>
  <c r="O448" i="21"/>
  <c r="Q448" i="21"/>
  <c r="P448" i="21"/>
  <c r="I449" i="21"/>
  <c r="H450" i="21"/>
  <c r="L449" i="21"/>
  <c r="J449" i="21"/>
  <c r="K449" i="21"/>
  <c r="M449" i="21"/>
  <c r="O449" i="21"/>
  <c r="Q449" i="21"/>
  <c r="P449" i="21"/>
  <c r="L450" i="21"/>
  <c r="I450" i="21"/>
  <c r="K450" i="21"/>
  <c r="H451" i="21"/>
  <c r="M450" i="21"/>
  <c r="J450" i="21"/>
  <c r="Q450" i="21"/>
  <c r="P450" i="21"/>
  <c r="O450" i="21"/>
  <c r="K451" i="21"/>
  <c r="L451" i="21"/>
  <c r="I451" i="21"/>
  <c r="M451" i="21"/>
  <c r="H452" i="21"/>
  <c r="J451" i="21"/>
  <c r="O451" i="21"/>
  <c r="Q451" i="21"/>
  <c r="P451" i="21"/>
  <c r="K452" i="21"/>
  <c r="L452" i="21"/>
  <c r="I452" i="21"/>
  <c r="M452" i="21"/>
  <c r="J452" i="21"/>
  <c r="H453" i="21"/>
  <c r="P452" i="21"/>
  <c r="Q452" i="21"/>
  <c r="O452" i="21"/>
  <c r="J453" i="21"/>
  <c r="L453" i="21"/>
  <c r="K453" i="21"/>
  <c r="H454" i="21"/>
  <c r="M453" i="21"/>
  <c r="I453" i="21"/>
  <c r="L454" i="21"/>
  <c r="K454" i="21"/>
  <c r="H455" i="21"/>
  <c r="I454" i="21"/>
  <c r="M454" i="21"/>
  <c r="J454" i="21"/>
  <c r="P453" i="21"/>
  <c r="O453" i="21"/>
  <c r="Q453" i="21"/>
  <c r="K455" i="21"/>
  <c r="I455" i="21"/>
  <c r="J455" i="21"/>
  <c r="L455" i="21"/>
  <c r="H456" i="21"/>
  <c r="M455" i="21"/>
  <c r="Q454" i="21"/>
  <c r="P454" i="21"/>
  <c r="O454" i="21"/>
  <c r="P455" i="21"/>
  <c r="O455" i="21"/>
  <c r="Q455" i="21"/>
  <c r="L456" i="21"/>
  <c r="I456" i="21"/>
  <c r="M456" i="21"/>
  <c r="H457" i="21"/>
  <c r="J456" i="21"/>
  <c r="K456" i="21"/>
  <c r="O456" i="21"/>
  <c r="P456" i="21"/>
  <c r="Q456" i="21"/>
  <c r="K457" i="21"/>
  <c r="M457" i="21"/>
  <c r="L457" i="21"/>
  <c r="H458" i="21"/>
  <c r="I457" i="21"/>
  <c r="J457" i="21"/>
  <c r="I458" i="21"/>
  <c r="K458" i="21"/>
  <c r="H459" i="21"/>
  <c r="M458" i="21"/>
  <c r="J458" i="21"/>
  <c r="L458" i="21"/>
  <c r="P457" i="21"/>
  <c r="Q457" i="21"/>
  <c r="O457" i="21"/>
  <c r="P458" i="21"/>
  <c r="O458" i="21"/>
  <c r="Q458" i="21"/>
  <c r="K459" i="21"/>
  <c r="M459" i="21"/>
  <c r="H460" i="21"/>
  <c r="L459" i="21"/>
  <c r="I459" i="21"/>
  <c r="J459" i="21"/>
  <c r="M460" i="21"/>
  <c r="I460" i="21"/>
  <c r="J460" i="21"/>
  <c r="K460" i="21"/>
  <c r="L460" i="21"/>
  <c r="H461" i="21"/>
  <c r="P459" i="21"/>
  <c r="O459" i="21"/>
  <c r="Q459" i="21"/>
  <c r="Q460" i="21"/>
  <c r="P460" i="21"/>
  <c r="O460" i="21"/>
  <c r="I461" i="21"/>
  <c r="M461" i="21"/>
  <c r="J461" i="21"/>
  <c r="H462" i="21"/>
  <c r="L461" i="21"/>
  <c r="K461" i="21"/>
  <c r="Q461" i="21"/>
  <c r="O461" i="21"/>
  <c r="P461" i="21"/>
  <c r="H463" i="21"/>
  <c r="L462" i="21"/>
  <c r="K462" i="21"/>
  <c r="I462" i="21"/>
  <c r="J462" i="21"/>
  <c r="M462" i="21"/>
  <c r="L463" i="21"/>
  <c r="J463" i="21"/>
  <c r="I463" i="21"/>
  <c r="H464" i="21"/>
  <c r="M463" i="21"/>
  <c r="K463" i="21"/>
  <c r="Q462" i="21"/>
  <c r="O462" i="21"/>
  <c r="P462" i="21"/>
  <c r="Q463" i="21"/>
  <c r="P463" i="21"/>
  <c r="O463" i="21"/>
  <c r="J464" i="21"/>
  <c r="L464" i="21"/>
  <c r="M464" i="21"/>
  <c r="H465" i="21"/>
  <c r="K464" i="21"/>
  <c r="I464" i="21"/>
  <c r="M465" i="21"/>
  <c r="L465" i="21"/>
  <c r="H466" i="21"/>
  <c r="K465" i="21"/>
  <c r="I465" i="21"/>
  <c r="J465" i="21"/>
  <c r="Q464" i="21"/>
  <c r="O464" i="21"/>
  <c r="P464" i="21"/>
  <c r="L466" i="21"/>
  <c r="M466" i="21"/>
  <c r="J466" i="21"/>
  <c r="K466" i="21"/>
  <c r="H467" i="21"/>
  <c r="I466" i="21"/>
  <c r="P465" i="21"/>
  <c r="O465" i="21"/>
  <c r="Q465" i="21"/>
  <c r="J467" i="21"/>
  <c r="K467" i="21"/>
  <c r="H468" i="21"/>
  <c r="L467" i="21"/>
  <c r="M467" i="21"/>
  <c r="I467" i="21"/>
  <c r="Q466" i="21"/>
  <c r="O466" i="21"/>
  <c r="P466" i="21"/>
  <c r="H469" i="21"/>
  <c r="J468" i="21"/>
  <c r="M468" i="21"/>
  <c r="I468" i="21"/>
  <c r="L468" i="21"/>
  <c r="K468" i="21"/>
  <c r="P467" i="21"/>
  <c r="Q467" i="21"/>
  <c r="O467" i="21"/>
  <c r="K469" i="21"/>
  <c r="J469" i="21"/>
  <c r="I469" i="21"/>
  <c r="H470" i="21"/>
  <c r="L469" i="21"/>
  <c r="M469" i="21"/>
  <c r="Q468" i="21"/>
  <c r="O468" i="21"/>
  <c r="P468" i="21"/>
  <c r="Q469" i="21"/>
  <c r="P469" i="21"/>
  <c r="O469" i="21"/>
  <c r="K470" i="21"/>
  <c r="J470" i="21"/>
  <c r="H471" i="21"/>
  <c r="I470" i="21"/>
  <c r="M470" i="21"/>
  <c r="L470" i="21"/>
  <c r="J471" i="21"/>
  <c r="L471" i="21"/>
  <c r="M471" i="21"/>
  <c r="H472" i="21"/>
  <c r="K471" i="21"/>
  <c r="I471" i="21"/>
  <c r="P470" i="21"/>
  <c r="Q470" i="21"/>
  <c r="O470" i="21"/>
  <c r="M472" i="21"/>
  <c r="J472" i="21"/>
  <c r="H473" i="21"/>
  <c r="I472" i="21"/>
  <c r="K472" i="21"/>
  <c r="L472" i="21"/>
  <c r="P471" i="21"/>
  <c r="O471" i="21"/>
  <c r="Q471" i="21"/>
  <c r="I473" i="21"/>
  <c r="H474" i="21"/>
  <c r="L473" i="21"/>
  <c r="J473" i="21"/>
  <c r="K473" i="21"/>
  <c r="M473" i="21"/>
  <c r="P472" i="21"/>
  <c r="O472" i="21"/>
  <c r="Q472" i="21"/>
  <c r="P473" i="21"/>
  <c r="O473" i="21"/>
  <c r="Q473" i="21"/>
  <c r="K474" i="21"/>
  <c r="H475" i="21"/>
  <c r="J474" i="21"/>
  <c r="I474" i="21"/>
  <c r="M474" i="21"/>
  <c r="L474" i="21"/>
  <c r="J475" i="21"/>
  <c r="H476" i="21"/>
  <c r="L475" i="21"/>
  <c r="I475" i="21"/>
  <c r="K475" i="21"/>
  <c r="M475" i="21"/>
  <c r="P474" i="21"/>
  <c r="O474" i="21"/>
  <c r="Q474" i="21"/>
  <c r="H477" i="21"/>
  <c r="J476" i="21"/>
  <c r="I476" i="21"/>
  <c r="K476" i="21"/>
  <c r="M476" i="21"/>
  <c r="L476" i="21"/>
  <c r="Q475" i="21"/>
  <c r="O475" i="21"/>
  <c r="P475" i="21"/>
  <c r="J477" i="21"/>
  <c r="L477" i="21"/>
  <c r="H478" i="21"/>
  <c r="K477" i="21"/>
  <c r="I477" i="21"/>
  <c r="M477" i="21"/>
  <c r="P476" i="21"/>
  <c r="Q476" i="21"/>
  <c r="O476" i="21"/>
  <c r="H479" i="21"/>
  <c r="L478" i="21"/>
  <c r="I478" i="21"/>
  <c r="K478" i="21"/>
  <c r="M478" i="21"/>
  <c r="J478" i="21"/>
  <c r="O477" i="21"/>
  <c r="P477" i="21"/>
  <c r="Q477" i="21"/>
  <c r="J479" i="21"/>
  <c r="I479" i="21"/>
  <c r="L479" i="21"/>
  <c r="K479" i="21"/>
  <c r="H480" i="21"/>
  <c r="M479" i="21"/>
  <c r="O478" i="21"/>
  <c r="P478" i="21"/>
  <c r="Q478" i="21"/>
  <c r="Q479" i="21"/>
  <c r="P479" i="21"/>
  <c r="O479" i="21"/>
  <c r="I480" i="21"/>
  <c r="K480" i="21"/>
  <c r="M480" i="21"/>
  <c r="J480" i="21"/>
  <c r="H481" i="21"/>
  <c r="L480" i="21"/>
  <c r="O480" i="21"/>
  <c r="Q480" i="21"/>
  <c r="P480" i="21"/>
  <c r="K481" i="21"/>
  <c r="L481" i="21"/>
  <c r="H482" i="21"/>
  <c r="M481" i="21"/>
  <c r="I481" i="21"/>
  <c r="J481" i="21"/>
  <c r="H483" i="21"/>
  <c r="J482" i="21"/>
  <c r="L482" i="21"/>
  <c r="K482" i="21"/>
  <c r="I482" i="21"/>
  <c r="M482" i="21"/>
  <c r="Q481" i="21"/>
  <c r="P481" i="21"/>
  <c r="O481" i="21"/>
  <c r="J483" i="21"/>
  <c r="L483" i="21"/>
  <c r="H484" i="21"/>
  <c r="I483" i="21"/>
  <c r="M483" i="21"/>
  <c r="K483" i="21"/>
  <c r="O482" i="21"/>
  <c r="Q482" i="21"/>
  <c r="P482" i="21"/>
  <c r="H485" i="21"/>
  <c r="L484" i="21"/>
  <c r="K484" i="21"/>
  <c r="J484" i="21"/>
  <c r="I484" i="21"/>
  <c r="M484" i="21"/>
  <c r="P483" i="21"/>
  <c r="Q483" i="21"/>
  <c r="O483" i="21"/>
  <c r="L485" i="21"/>
  <c r="K485" i="21"/>
  <c r="H486" i="21"/>
  <c r="I485" i="21"/>
  <c r="M485" i="21"/>
  <c r="J485" i="21"/>
  <c r="P484" i="21"/>
  <c r="O484" i="21"/>
  <c r="Q484" i="21"/>
  <c r="I486" i="21"/>
  <c r="H487" i="21"/>
  <c r="M486" i="21"/>
  <c r="J486" i="21"/>
  <c r="K486" i="21"/>
  <c r="L486" i="21"/>
  <c r="P485" i="21"/>
  <c r="Q485" i="21"/>
  <c r="O485" i="21"/>
  <c r="Q486" i="21"/>
  <c r="O486" i="21"/>
  <c r="P486" i="21"/>
  <c r="L487" i="21"/>
  <c r="J487" i="21"/>
  <c r="H488" i="21"/>
  <c r="I487" i="21"/>
  <c r="M487" i="21"/>
  <c r="K487" i="21"/>
  <c r="I488" i="21"/>
  <c r="J488" i="21"/>
  <c r="M488" i="21"/>
  <c r="K488" i="21"/>
  <c r="H489" i="21"/>
  <c r="L488" i="21"/>
  <c r="Q487" i="21"/>
  <c r="P487" i="21"/>
  <c r="O487" i="21"/>
  <c r="O488" i="21"/>
  <c r="Q488" i="21"/>
  <c r="P488" i="21"/>
  <c r="I489" i="21"/>
  <c r="J489" i="21"/>
  <c r="H490" i="21"/>
  <c r="L489" i="21"/>
  <c r="M489" i="21"/>
  <c r="K489" i="21"/>
  <c r="P489" i="21"/>
  <c r="O489" i="21"/>
  <c r="Q489" i="21"/>
  <c r="J490" i="21"/>
  <c r="K490" i="21"/>
  <c r="M490" i="21"/>
  <c r="I490" i="21"/>
  <c r="H491" i="21"/>
  <c r="L490" i="21"/>
  <c r="Q490" i="21"/>
  <c r="O490" i="21"/>
  <c r="P490" i="21"/>
  <c r="M491" i="21"/>
  <c r="L491" i="21"/>
  <c r="K491" i="21"/>
  <c r="J491" i="21"/>
  <c r="I491" i="21"/>
  <c r="H492" i="21"/>
  <c r="P491" i="21"/>
  <c r="Q491" i="21"/>
  <c r="O491" i="21"/>
  <c r="H493" i="21"/>
  <c r="I492" i="21"/>
  <c r="J492" i="21"/>
  <c r="L492" i="21"/>
  <c r="M492" i="21"/>
  <c r="K492" i="21"/>
  <c r="I493" i="21"/>
  <c r="L493" i="21"/>
  <c r="M493" i="21"/>
  <c r="H494" i="21"/>
  <c r="K493" i="21"/>
  <c r="J493" i="21"/>
  <c r="P492" i="21"/>
  <c r="Q492" i="21"/>
  <c r="O492" i="21"/>
  <c r="Q493" i="21"/>
  <c r="O493" i="21"/>
  <c r="P493" i="21"/>
  <c r="L494" i="21"/>
  <c r="H495" i="21"/>
  <c r="I494" i="21"/>
  <c r="K494" i="21"/>
  <c r="M494" i="21"/>
  <c r="J494" i="21"/>
  <c r="L495" i="21"/>
  <c r="H496" i="21"/>
  <c r="J495" i="21"/>
  <c r="I495" i="21"/>
  <c r="K495" i="21"/>
  <c r="M495" i="21"/>
  <c r="Q494" i="21"/>
  <c r="P494" i="21"/>
  <c r="O494" i="21"/>
  <c r="I496" i="21"/>
  <c r="K496" i="21"/>
  <c r="J496" i="21"/>
  <c r="H497" i="21"/>
  <c r="L496" i="21"/>
  <c r="M496" i="21"/>
  <c r="P495" i="21"/>
  <c r="Q495" i="21"/>
  <c r="O495" i="21"/>
  <c r="P496" i="21"/>
  <c r="O496" i="21"/>
  <c r="Q496" i="21"/>
  <c r="M497" i="21"/>
  <c r="K497" i="21"/>
  <c r="L497" i="21"/>
  <c r="J497" i="21"/>
  <c r="H498" i="21"/>
  <c r="I497" i="21"/>
  <c r="H499" i="21"/>
  <c r="I498" i="21"/>
  <c r="L498" i="21"/>
  <c r="K498" i="21"/>
  <c r="M498" i="21"/>
  <c r="J498" i="21"/>
  <c r="O497" i="21"/>
  <c r="Q497" i="21"/>
  <c r="P497" i="21"/>
  <c r="K499" i="21"/>
  <c r="M499" i="21"/>
  <c r="L499" i="21"/>
  <c r="J499" i="21"/>
  <c r="I499" i="21"/>
  <c r="H500" i="21"/>
  <c r="Q498" i="21"/>
  <c r="O498" i="21"/>
  <c r="P498" i="21"/>
  <c r="P499" i="21"/>
  <c r="O499" i="21"/>
  <c r="Q499" i="21"/>
  <c r="K500" i="21"/>
  <c r="L500" i="21"/>
  <c r="M500" i="21"/>
  <c r="H501" i="21"/>
  <c r="J500" i="21"/>
  <c r="I500" i="21"/>
  <c r="K501" i="21"/>
  <c r="H502" i="21"/>
  <c r="M501" i="21"/>
  <c r="J501" i="21"/>
  <c r="L501" i="21"/>
  <c r="I501" i="21"/>
  <c r="Q500" i="21"/>
  <c r="O500" i="21"/>
  <c r="P500" i="21"/>
  <c r="I502" i="21"/>
  <c r="H503" i="21"/>
  <c r="L502" i="21"/>
  <c r="M502" i="21"/>
  <c r="J502" i="21"/>
  <c r="K502" i="21"/>
  <c r="O501" i="21"/>
  <c r="Q501" i="21"/>
  <c r="P501" i="21"/>
  <c r="Q502" i="21"/>
  <c r="P502" i="21"/>
  <c r="O502" i="21"/>
  <c r="K503" i="21"/>
  <c r="I503" i="21"/>
  <c r="H504" i="21"/>
  <c r="L503" i="21"/>
  <c r="J503" i="21"/>
  <c r="M503" i="21"/>
  <c r="Q503" i="21"/>
  <c r="P503" i="21"/>
  <c r="O503" i="21"/>
  <c r="M504" i="21"/>
  <c r="H505" i="21"/>
  <c r="L504" i="21"/>
  <c r="K504" i="21"/>
  <c r="I504" i="21"/>
  <c r="J504" i="21"/>
  <c r="K505" i="21"/>
  <c r="M505" i="21"/>
  <c r="I505" i="21"/>
  <c r="L505" i="21"/>
  <c r="J505" i="21"/>
  <c r="H506" i="21"/>
  <c r="O504" i="21"/>
  <c r="Q504" i="21"/>
  <c r="P504" i="21"/>
  <c r="Q505" i="21"/>
  <c r="O505" i="21"/>
  <c r="P505" i="21"/>
  <c r="H507" i="21"/>
  <c r="I506" i="21"/>
  <c r="J506" i="21"/>
  <c r="L506" i="21"/>
  <c r="K506" i="21"/>
  <c r="M506" i="21"/>
  <c r="M507" i="21"/>
  <c r="K507" i="21"/>
  <c r="I507" i="21"/>
  <c r="J507" i="21"/>
  <c r="L507" i="21"/>
  <c r="H508" i="21"/>
  <c r="P506" i="21"/>
  <c r="O506" i="21"/>
  <c r="Q506" i="21"/>
  <c r="O507" i="21"/>
  <c r="P507" i="21"/>
  <c r="Q507" i="21"/>
  <c r="K508" i="21"/>
  <c r="I508" i="21"/>
  <c r="M508" i="21"/>
  <c r="L508" i="21"/>
  <c r="H509" i="21"/>
  <c r="J508" i="21"/>
  <c r="P508" i="21"/>
  <c r="O508" i="21"/>
  <c r="Q508" i="21"/>
  <c r="L509" i="21"/>
  <c r="J509" i="21"/>
  <c r="I509" i="21"/>
  <c r="H510" i="21"/>
  <c r="M509" i="21"/>
  <c r="K509" i="21"/>
  <c r="O509" i="21"/>
  <c r="Q509" i="21"/>
  <c r="P509" i="21"/>
  <c r="H511" i="21"/>
  <c r="K510" i="21"/>
  <c r="M510" i="21"/>
  <c r="L510" i="21"/>
  <c r="J510" i="21"/>
  <c r="I510" i="21"/>
  <c r="J511" i="21"/>
  <c r="M511" i="21"/>
  <c r="K511" i="21"/>
  <c r="I511" i="21"/>
  <c r="H512" i="21"/>
  <c r="L511" i="21"/>
  <c r="O510" i="21"/>
  <c r="P510" i="21"/>
  <c r="Q510" i="21"/>
  <c r="P511" i="21"/>
  <c r="Q511" i="21"/>
  <c r="O511" i="21"/>
  <c r="M512" i="21"/>
  <c r="H513" i="21"/>
  <c r="L512" i="21"/>
  <c r="K512" i="21"/>
  <c r="I512" i="21"/>
  <c r="J512" i="21"/>
  <c r="J513" i="21"/>
  <c r="L513" i="21"/>
  <c r="H514" i="21"/>
  <c r="M513" i="21"/>
  <c r="I513" i="21"/>
  <c r="K513" i="21"/>
  <c r="Q512" i="21"/>
  <c r="O512" i="21"/>
  <c r="P512" i="21"/>
  <c r="H515" i="21"/>
  <c r="I514" i="21"/>
  <c r="M514" i="21"/>
  <c r="L514" i="21"/>
  <c r="J514" i="21"/>
  <c r="K514" i="21"/>
  <c r="P513" i="21"/>
  <c r="Q513" i="21"/>
  <c r="O513" i="21"/>
  <c r="J515" i="21"/>
  <c r="K515" i="21"/>
  <c r="M515" i="21"/>
  <c r="I515" i="21"/>
  <c r="H516" i="21"/>
  <c r="L515" i="21"/>
  <c r="Q514" i="21"/>
  <c r="O514" i="21"/>
  <c r="P514" i="21"/>
  <c r="O515" i="21"/>
  <c r="Q515" i="21"/>
  <c r="P515" i="21"/>
  <c r="K516" i="21"/>
  <c r="I516" i="21"/>
  <c r="J516" i="21"/>
  <c r="H517" i="21"/>
  <c r="L516" i="21"/>
  <c r="M516" i="21"/>
  <c r="Q516" i="21"/>
  <c r="P516" i="21"/>
  <c r="O516" i="21"/>
  <c r="H518" i="21"/>
  <c r="L517" i="21"/>
  <c r="J517" i="21"/>
  <c r="K517" i="21"/>
  <c r="I517" i="21"/>
  <c r="M517" i="21"/>
  <c r="J518" i="21"/>
  <c r="M518" i="21"/>
  <c r="K518" i="21"/>
  <c r="L518" i="21"/>
  <c r="I518" i="21"/>
  <c r="H519" i="21"/>
  <c r="Q517" i="21"/>
  <c r="O517" i="21"/>
  <c r="P517" i="21"/>
  <c r="O518" i="21"/>
  <c r="P518" i="21"/>
  <c r="Q518" i="21"/>
  <c r="L519" i="21"/>
  <c r="M519" i="21"/>
  <c r="H520" i="21"/>
  <c r="I519" i="21"/>
  <c r="K519" i="21"/>
  <c r="J519" i="21"/>
  <c r="L520" i="21"/>
  <c r="K520" i="21"/>
  <c r="J520" i="21"/>
  <c r="H521" i="21"/>
  <c r="M520" i="21"/>
  <c r="I520" i="21"/>
  <c r="O519" i="21"/>
  <c r="Q519" i="21"/>
  <c r="P519" i="21"/>
  <c r="H522" i="21"/>
  <c r="J521" i="21"/>
  <c r="I521" i="21"/>
  <c r="L521" i="21"/>
  <c r="K521" i="21"/>
  <c r="M521" i="21"/>
  <c r="O520" i="21"/>
  <c r="Q520" i="21"/>
  <c r="P520" i="21"/>
  <c r="K522" i="21"/>
  <c r="I522" i="21"/>
  <c r="H523" i="21"/>
  <c r="J522" i="21"/>
  <c r="L522" i="21"/>
  <c r="M522" i="21"/>
  <c r="O521" i="21"/>
  <c r="Q521" i="21"/>
  <c r="P521" i="21"/>
  <c r="O522" i="21"/>
  <c r="Q522" i="21"/>
  <c r="P522" i="21"/>
  <c r="M523" i="21"/>
  <c r="H524" i="21"/>
  <c r="I523" i="21"/>
  <c r="K523" i="21"/>
  <c r="J523" i="21"/>
  <c r="L523" i="21"/>
  <c r="K524" i="21"/>
  <c r="L524" i="21"/>
  <c r="I524" i="21"/>
  <c r="H525" i="21"/>
  <c r="J524" i="21"/>
  <c r="M524" i="21"/>
  <c r="Q523" i="21"/>
  <c r="O523" i="21"/>
  <c r="P523" i="21"/>
  <c r="Q524" i="21"/>
  <c r="O524" i="21"/>
  <c r="P524" i="21"/>
  <c r="L525" i="21"/>
  <c r="I525" i="21"/>
  <c r="M525" i="21"/>
  <c r="J525" i="21"/>
  <c r="K525" i="21"/>
  <c r="H526" i="21"/>
  <c r="Q525" i="21"/>
  <c r="P525" i="21"/>
  <c r="O525" i="21"/>
  <c r="M526" i="21"/>
  <c r="K526" i="21"/>
  <c r="H527" i="21"/>
  <c r="J526" i="21"/>
  <c r="I526" i="21"/>
  <c r="L526" i="21"/>
  <c r="J527" i="21"/>
  <c r="H528" i="21"/>
  <c r="L527" i="21"/>
  <c r="I527" i="21"/>
  <c r="M527" i="21"/>
  <c r="K527" i="21"/>
  <c r="P526" i="21"/>
  <c r="Q526" i="21"/>
  <c r="O526" i="21"/>
  <c r="L528" i="21"/>
  <c r="M528" i="21"/>
  <c r="J528" i="21"/>
  <c r="I528" i="21"/>
  <c r="K528" i="21"/>
  <c r="H529" i="21"/>
  <c r="Q527" i="21"/>
  <c r="P527" i="21"/>
  <c r="O527" i="21"/>
  <c r="Q528" i="21"/>
  <c r="O528" i="21"/>
  <c r="P528" i="21"/>
  <c r="H530" i="21"/>
  <c r="I529" i="21"/>
  <c r="J529" i="21"/>
  <c r="M529" i="21"/>
  <c r="L529" i="21"/>
  <c r="K529" i="21"/>
  <c r="J530" i="21"/>
  <c r="H531" i="21"/>
  <c r="M530" i="21"/>
  <c r="K530" i="21"/>
  <c r="I530" i="21"/>
  <c r="L530" i="21"/>
  <c r="P529" i="21"/>
  <c r="O529" i="21"/>
  <c r="Q529" i="21"/>
  <c r="J531" i="21"/>
  <c r="L531" i="21"/>
  <c r="M531" i="21"/>
  <c r="H532" i="21"/>
  <c r="I531" i="21"/>
  <c r="K531" i="21"/>
  <c r="P530" i="21"/>
  <c r="Q530" i="21"/>
  <c r="O530" i="21"/>
  <c r="L532" i="21"/>
  <c r="K532" i="21"/>
  <c r="I532" i="21"/>
  <c r="J532" i="21"/>
  <c r="H533" i="21"/>
  <c r="M532" i="21"/>
  <c r="P531" i="21"/>
  <c r="O531" i="21"/>
  <c r="Q531" i="21"/>
  <c r="O532" i="21"/>
  <c r="Q532" i="21"/>
  <c r="P532" i="21"/>
  <c r="L533" i="21"/>
  <c r="I533" i="21"/>
  <c r="H534" i="21"/>
  <c r="M533" i="21"/>
  <c r="K533" i="21"/>
  <c r="J533" i="21"/>
  <c r="O533" i="21"/>
  <c r="Q533" i="21"/>
  <c r="P533" i="21"/>
  <c r="L534" i="21"/>
  <c r="J534" i="21"/>
  <c r="H535" i="21"/>
  <c r="M534" i="21"/>
  <c r="K534" i="21"/>
  <c r="I534" i="21"/>
  <c r="I535" i="21"/>
  <c r="L535" i="21"/>
  <c r="J535" i="21"/>
  <c r="M535" i="21"/>
  <c r="K535" i="21"/>
  <c r="H536" i="21"/>
  <c r="Q534" i="21"/>
  <c r="O534" i="21"/>
  <c r="P534" i="21"/>
  <c r="P535" i="21"/>
  <c r="Q535" i="21"/>
  <c r="O535" i="21"/>
  <c r="K536" i="21"/>
  <c r="J536" i="21"/>
  <c r="I536" i="21"/>
  <c r="M536" i="21"/>
  <c r="H537" i="21"/>
  <c r="L536" i="21"/>
  <c r="P536" i="21"/>
  <c r="Q536" i="21"/>
  <c r="O536" i="21"/>
  <c r="I537" i="21"/>
  <c r="J537" i="21"/>
  <c r="L537" i="21"/>
  <c r="H538" i="21"/>
  <c r="K537" i="21"/>
  <c r="M537" i="21"/>
  <c r="O537" i="21"/>
  <c r="P537" i="21"/>
  <c r="Q537" i="21"/>
  <c r="I538" i="21"/>
  <c r="L538" i="21"/>
  <c r="J538" i="21"/>
  <c r="K538" i="21"/>
  <c r="H539" i="21"/>
  <c r="M538" i="21"/>
  <c r="O538" i="21"/>
  <c r="P538" i="21"/>
  <c r="Q538" i="21"/>
  <c r="I539" i="21"/>
  <c r="M539" i="21"/>
  <c r="H540" i="21"/>
  <c r="L539" i="21"/>
  <c r="K539" i="21"/>
  <c r="J539" i="21"/>
  <c r="P539" i="21"/>
  <c r="O539" i="21"/>
  <c r="Q539" i="21"/>
  <c r="H541" i="21"/>
  <c r="L540" i="21"/>
  <c r="K540" i="21"/>
  <c r="J540" i="21"/>
  <c r="M540" i="21"/>
  <c r="I540" i="21"/>
  <c r="I541" i="21"/>
  <c r="L541" i="21"/>
  <c r="H542" i="21"/>
  <c r="K541" i="21"/>
  <c r="J541" i="21"/>
  <c r="M541" i="21"/>
  <c r="Q540" i="21"/>
  <c r="P540" i="21"/>
  <c r="O540" i="21"/>
  <c r="O541" i="21"/>
  <c r="Q541" i="21"/>
  <c r="P541" i="21"/>
  <c r="M542" i="21"/>
  <c r="I542" i="21"/>
  <c r="K542" i="21"/>
  <c r="L542" i="21"/>
  <c r="J542" i="21"/>
  <c r="H543" i="21"/>
  <c r="O542" i="21"/>
  <c r="P542" i="21"/>
  <c r="Q542" i="21"/>
  <c r="I543" i="21"/>
  <c r="M543" i="21"/>
  <c r="L543" i="21"/>
  <c r="J543" i="21"/>
  <c r="K543" i="21"/>
  <c r="H544" i="21"/>
  <c r="Q543" i="21"/>
  <c r="O543" i="21"/>
  <c r="P543" i="21"/>
  <c r="K544" i="21"/>
  <c r="H545" i="21"/>
  <c r="M544" i="21"/>
  <c r="I544" i="21"/>
  <c r="L544" i="21"/>
  <c r="J544" i="21"/>
  <c r="I545" i="21"/>
  <c r="L545" i="21"/>
  <c r="H546" i="21"/>
  <c r="J545" i="21"/>
  <c r="K545" i="21"/>
  <c r="M545" i="21"/>
  <c r="Q544" i="21"/>
  <c r="O544" i="21"/>
  <c r="P544" i="21"/>
  <c r="Q545" i="21"/>
  <c r="O545" i="21"/>
  <c r="P545" i="21"/>
  <c r="H547" i="21"/>
  <c r="J546" i="21"/>
  <c r="I546" i="21"/>
  <c r="M546" i="21"/>
  <c r="L546" i="21"/>
  <c r="K546" i="21"/>
  <c r="M547" i="21"/>
  <c r="J547" i="21"/>
  <c r="I547" i="21"/>
  <c r="K547" i="21"/>
  <c r="L547" i="21"/>
  <c r="H548" i="21"/>
  <c r="Q546" i="21"/>
  <c r="P546" i="21"/>
  <c r="O546" i="21"/>
  <c r="O547" i="21"/>
  <c r="P547" i="21"/>
  <c r="Q547" i="21"/>
  <c r="L548" i="21"/>
  <c r="K548" i="21"/>
  <c r="H549" i="21"/>
  <c r="J548" i="21"/>
  <c r="M548" i="21"/>
  <c r="I548" i="21"/>
  <c r="L549" i="21"/>
  <c r="I549" i="21"/>
  <c r="M549" i="21"/>
  <c r="H550" i="21"/>
  <c r="J549" i="21"/>
  <c r="K549" i="21"/>
  <c r="O548" i="21"/>
  <c r="Q548" i="21"/>
  <c r="P548" i="21"/>
  <c r="P549" i="21"/>
  <c r="O549" i="21"/>
  <c r="Q549" i="21"/>
  <c r="L550" i="21"/>
  <c r="M550" i="21"/>
  <c r="K550" i="21"/>
  <c r="J550" i="21"/>
  <c r="I550" i="21"/>
  <c r="H551" i="21"/>
  <c r="Q550" i="21"/>
  <c r="P550" i="21"/>
  <c r="I551" i="21"/>
  <c r="M551" i="21"/>
  <c r="L551" i="21"/>
  <c r="H552" i="21"/>
  <c r="K551" i="21"/>
  <c r="J551" i="21"/>
  <c r="P551" i="21"/>
  <c r="O551" i="21"/>
  <c r="Q551" i="21"/>
  <c r="I552" i="21"/>
  <c r="H553" i="21"/>
  <c r="K552" i="21"/>
  <c r="L552" i="21"/>
  <c r="M552" i="21"/>
  <c r="J552" i="21"/>
  <c r="P552" i="21"/>
  <c r="Q552" i="21"/>
  <c r="O552" i="21"/>
  <c r="L553" i="21"/>
  <c r="K553" i="21"/>
  <c r="M553" i="21"/>
  <c r="J553" i="21"/>
  <c r="H554" i="21"/>
  <c r="I553" i="21"/>
  <c r="M554" i="21"/>
  <c r="I554" i="21"/>
  <c r="K554" i="21"/>
  <c r="H555" i="21"/>
  <c r="L554" i="21"/>
  <c r="J554" i="21"/>
  <c r="P553" i="21"/>
  <c r="Q553" i="21"/>
  <c r="O553" i="21"/>
  <c r="Q554" i="21"/>
  <c r="P554" i="21"/>
  <c r="O554" i="21"/>
  <c r="H556" i="21"/>
  <c r="K555" i="21"/>
  <c r="J555" i="21"/>
  <c r="L555" i="21"/>
  <c r="I555" i="21"/>
  <c r="M555" i="21"/>
  <c r="L556" i="21"/>
  <c r="I556" i="21"/>
  <c r="J556" i="21"/>
  <c r="M556" i="21"/>
  <c r="H557" i="21"/>
  <c r="K556" i="21"/>
  <c r="P555" i="21"/>
  <c r="O555" i="21"/>
  <c r="Q555" i="21"/>
  <c r="O556" i="21"/>
  <c r="Q556" i="21"/>
  <c r="P556" i="21"/>
  <c r="K557" i="21"/>
  <c r="I557" i="21"/>
  <c r="L557" i="21"/>
  <c r="J557" i="21"/>
  <c r="M557" i="21"/>
  <c r="H558" i="21"/>
  <c r="O557" i="21"/>
  <c r="Q557" i="21"/>
  <c r="P557" i="21"/>
  <c r="H559" i="21"/>
  <c r="L558" i="21"/>
  <c r="J558" i="21"/>
  <c r="K558" i="21"/>
  <c r="I558" i="21"/>
  <c r="M558" i="21"/>
  <c r="H560" i="21"/>
  <c r="J559" i="21"/>
  <c r="K559" i="21"/>
  <c r="L559" i="21"/>
  <c r="M559" i="21"/>
  <c r="I559" i="21"/>
  <c r="O558" i="21"/>
  <c r="Q558" i="21"/>
  <c r="P558" i="21"/>
  <c r="J560" i="21"/>
  <c r="H561" i="21"/>
  <c r="I560" i="21"/>
  <c r="L560" i="21"/>
  <c r="K560" i="21"/>
  <c r="M560" i="21"/>
  <c r="P559" i="21"/>
  <c r="O559" i="21"/>
  <c r="Q559" i="21"/>
  <c r="J561" i="21"/>
  <c r="L561" i="21"/>
  <c r="K561" i="21"/>
  <c r="H562" i="21"/>
  <c r="M561" i="21"/>
  <c r="I561" i="21"/>
  <c r="P560" i="21"/>
  <c r="O560" i="21"/>
  <c r="Q560" i="21"/>
  <c r="H563" i="21"/>
  <c r="L562" i="21"/>
  <c r="I562" i="21"/>
  <c r="M562" i="21"/>
  <c r="K562" i="21"/>
  <c r="J562" i="21"/>
  <c r="P561" i="21"/>
  <c r="O561" i="21"/>
  <c r="Q561" i="21"/>
  <c r="J563" i="21"/>
  <c r="K563" i="21"/>
  <c r="L563" i="21"/>
  <c r="I563" i="21"/>
  <c r="M563" i="21"/>
  <c r="H564" i="21"/>
  <c r="P562" i="21"/>
  <c r="O562" i="21"/>
  <c r="Q562" i="21"/>
  <c r="Q563" i="21"/>
  <c r="O563" i="21"/>
  <c r="P563" i="21"/>
  <c r="J564" i="21"/>
  <c r="L564" i="21"/>
  <c r="I564" i="21"/>
  <c r="M564" i="21"/>
  <c r="K564" i="21"/>
  <c r="H565" i="21"/>
  <c r="Q564" i="21"/>
  <c r="P564" i="21"/>
  <c r="O564" i="21"/>
  <c r="L565" i="21"/>
  <c r="M565" i="21"/>
  <c r="I565" i="21"/>
  <c r="K565" i="21"/>
  <c r="H566" i="21"/>
  <c r="J565" i="21"/>
  <c r="O565" i="21"/>
  <c r="P565" i="21"/>
  <c r="Q565" i="21"/>
  <c r="L566" i="21"/>
  <c r="J566" i="21"/>
  <c r="H567" i="21"/>
  <c r="I566" i="21"/>
  <c r="M566" i="21"/>
  <c r="K566" i="21"/>
  <c r="I567" i="21"/>
  <c r="M567" i="21"/>
  <c r="J567" i="21"/>
  <c r="K567" i="21"/>
  <c r="H568" i="21"/>
  <c r="L567" i="21"/>
  <c r="O566" i="21"/>
  <c r="Q566" i="21"/>
  <c r="P566" i="21"/>
  <c r="O567" i="21"/>
  <c r="P567" i="21"/>
  <c r="Q567" i="21"/>
  <c r="J568" i="21"/>
  <c r="L568" i="21"/>
  <c r="H569" i="21"/>
  <c r="I568" i="21"/>
  <c r="M568" i="21"/>
  <c r="K568" i="21"/>
  <c r="I569" i="21"/>
  <c r="J569" i="21"/>
  <c r="K569" i="21"/>
  <c r="M569" i="21"/>
  <c r="L569" i="21"/>
  <c r="H570" i="21"/>
  <c r="Q568" i="21"/>
  <c r="O568" i="21"/>
  <c r="P568" i="21"/>
  <c r="P569" i="21"/>
  <c r="Q569" i="21"/>
  <c r="O569" i="21"/>
  <c r="L570" i="21"/>
  <c r="K570" i="21"/>
  <c r="J570" i="21"/>
  <c r="M570" i="21"/>
  <c r="I570" i="21"/>
  <c r="H571" i="21"/>
  <c r="O570" i="21"/>
  <c r="Q570" i="21"/>
  <c r="P570" i="21"/>
  <c r="J571" i="21"/>
  <c r="H572" i="21"/>
  <c r="M571" i="21"/>
  <c r="I571" i="21"/>
  <c r="K571" i="21"/>
  <c r="L571" i="21"/>
  <c r="I572" i="21"/>
  <c r="L572" i="21"/>
  <c r="M572" i="21"/>
  <c r="H573" i="21"/>
  <c r="J572" i="21"/>
  <c r="K572" i="21"/>
  <c r="Q571" i="21"/>
  <c r="O571" i="21"/>
  <c r="P571" i="21"/>
  <c r="O572" i="21"/>
  <c r="P572" i="21"/>
  <c r="Q572" i="21"/>
  <c r="J573" i="21"/>
  <c r="H574" i="21"/>
  <c r="M573" i="21"/>
  <c r="K573" i="21"/>
  <c r="L573" i="21"/>
  <c r="I573" i="21"/>
  <c r="J574" i="21"/>
  <c r="H575" i="21"/>
  <c r="K574" i="21"/>
  <c r="M574" i="21"/>
  <c r="I574" i="21"/>
  <c r="L574" i="21"/>
  <c r="P573" i="21"/>
  <c r="Q573" i="21"/>
  <c r="O573" i="21"/>
  <c r="M575" i="21"/>
  <c r="K575" i="21"/>
  <c r="L575" i="21"/>
  <c r="I575" i="21"/>
  <c r="H576" i="21"/>
  <c r="J575" i="21"/>
  <c r="Q574" i="21"/>
  <c r="P574" i="21"/>
  <c r="O574" i="21"/>
  <c r="O575" i="21"/>
  <c r="P575" i="21"/>
  <c r="Q575" i="21"/>
  <c r="K576" i="21"/>
  <c r="I576" i="21"/>
  <c r="H577" i="21"/>
  <c r="L576" i="21"/>
  <c r="M576" i="21"/>
  <c r="J576" i="21"/>
  <c r="O576" i="21"/>
  <c r="Q576" i="21"/>
  <c r="P576" i="21"/>
  <c r="H578" i="21"/>
  <c r="J577" i="21"/>
  <c r="L577" i="21"/>
  <c r="K577" i="21"/>
  <c r="M577" i="21"/>
  <c r="I577" i="21"/>
  <c r="J578" i="21"/>
  <c r="H579" i="21"/>
  <c r="K578" i="21"/>
  <c r="L578" i="21"/>
  <c r="I578" i="21"/>
  <c r="M578" i="21"/>
  <c r="O577" i="21"/>
  <c r="Q577" i="21"/>
  <c r="P577" i="21"/>
  <c r="J579" i="21"/>
  <c r="L579" i="21"/>
  <c r="I579" i="21"/>
  <c r="M579" i="21"/>
  <c r="K579" i="21"/>
  <c r="H580" i="21"/>
  <c r="P578" i="21"/>
  <c r="Q578" i="21"/>
  <c r="O578" i="21"/>
  <c r="O579" i="21"/>
  <c r="Q579" i="21"/>
  <c r="P579" i="21"/>
  <c r="H581" i="21"/>
  <c r="M580" i="21"/>
  <c r="K580" i="21"/>
  <c r="L580" i="21"/>
  <c r="I580" i="21"/>
  <c r="J580" i="21"/>
  <c r="J581" i="21"/>
  <c r="L581" i="21"/>
  <c r="H582" i="21"/>
  <c r="I581" i="21"/>
  <c r="M581" i="21"/>
  <c r="K581" i="21"/>
  <c r="O580" i="21"/>
  <c r="Q580" i="21"/>
  <c r="P580" i="21"/>
  <c r="K582" i="21"/>
  <c r="M582" i="21"/>
  <c r="J582" i="21"/>
  <c r="I582" i="21"/>
  <c r="H583" i="21"/>
  <c r="L582" i="21"/>
  <c r="O581" i="21"/>
  <c r="Q581" i="21"/>
  <c r="P581" i="21"/>
  <c r="P582" i="21"/>
  <c r="O582" i="21"/>
  <c r="Q582" i="21"/>
  <c r="J583" i="21"/>
  <c r="H584" i="21"/>
  <c r="K583" i="21"/>
  <c r="M583" i="21"/>
  <c r="I583" i="21"/>
  <c r="L583" i="21"/>
  <c r="L584" i="21"/>
  <c r="H585" i="21"/>
  <c r="M584" i="21"/>
  <c r="K584" i="21"/>
  <c r="J584" i="21"/>
  <c r="I584" i="21"/>
  <c r="O583" i="21"/>
  <c r="Q583" i="21"/>
  <c r="P583" i="21"/>
  <c r="M585" i="21"/>
  <c r="I585" i="21"/>
  <c r="H586" i="21"/>
  <c r="L585" i="21"/>
  <c r="K585" i="21"/>
  <c r="J585" i="21"/>
  <c r="Q584" i="21"/>
  <c r="P584" i="21"/>
  <c r="O584" i="21"/>
  <c r="P585" i="21"/>
  <c r="O585" i="21"/>
  <c r="Q585" i="21"/>
  <c r="M586" i="21"/>
  <c r="J586" i="21"/>
  <c r="I586" i="21"/>
  <c r="H587" i="21"/>
  <c r="K586" i="21"/>
  <c r="L586" i="21"/>
  <c r="O586" i="21"/>
  <c r="P586" i="21"/>
  <c r="Q586" i="21"/>
  <c r="L587" i="21"/>
  <c r="M587" i="21"/>
  <c r="I587" i="21"/>
  <c r="K587" i="21"/>
  <c r="H588" i="21"/>
  <c r="J587" i="21"/>
  <c r="P587" i="21"/>
  <c r="Q587" i="21"/>
  <c r="O587" i="21"/>
  <c r="J588" i="21"/>
  <c r="I588" i="21"/>
  <c r="K588" i="21"/>
  <c r="M588" i="21"/>
  <c r="H589" i="21"/>
  <c r="L588" i="21"/>
  <c r="P588" i="21"/>
  <c r="O588" i="21"/>
  <c r="Q588" i="21"/>
  <c r="L589" i="21"/>
  <c r="M589" i="21"/>
  <c r="I589" i="21"/>
  <c r="K589" i="21"/>
  <c r="J589" i="21"/>
  <c r="H590" i="21"/>
  <c r="P589" i="21"/>
  <c r="O589" i="21"/>
  <c r="Q589" i="21"/>
  <c r="L590" i="21"/>
  <c r="I590" i="21"/>
  <c r="H591" i="21"/>
  <c r="K590" i="21"/>
  <c r="J590" i="21"/>
  <c r="M590" i="21"/>
  <c r="Q590" i="21"/>
  <c r="O590" i="21"/>
  <c r="P590" i="21"/>
  <c r="L591" i="21"/>
  <c r="K591" i="21"/>
  <c r="H592" i="21"/>
  <c r="I591" i="21"/>
  <c r="J591" i="21"/>
  <c r="M591" i="21"/>
  <c r="H593" i="21"/>
  <c r="J592" i="21"/>
  <c r="L592" i="21"/>
  <c r="I592" i="21"/>
  <c r="K592" i="21"/>
  <c r="M592" i="21"/>
  <c r="P591" i="21"/>
  <c r="Q591" i="21"/>
  <c r="O591" i="21"/>
  <c r="I593" i="21"/>
  <c r="J593" i="21"/>
  <c r="L593" i="21"/>
  <c r="H594" i="21"/>
  <c r="M593" i="21"/>
  <c r="K593" i="21"/>
  <c r="O592" i="21"/>
  <c r="P592" i="21"/>
  <c r="Q592" i="21"/>
  <c r="P593" i="21"/>
  <c r="Q593" i="21"/>
  <c r="O593" i="21"/>
  <c r="K594" i="21"/>
  <c r="H595" i="21"/>
  <c r="I594" i="21"/>
  <c r="M594" i="21"/>
  <c r="L594" i="21"/>
  <c r="J594" i="21"/>
  <c r="L595" i="21"/>
  <c r="I595" i="21"/>
  <c r="M595" i="21"/>
  <c r="H596" i="21"/>
  <c r="J595" i="21"/>
  <c r="K595" i="21"/>
  <c r="O594" i="21"/>
  <c r="Q594" i="21"/>
  <c r="P594" i="21"/>
  <c r="O595" i="21"/>
  <c r="Q595" i="21"/>
  <c r="P595" i="21"/>
  <c r="K596" i="21"/>
  <c r="L596" i="21"/>
  <c r="M596" i="21"/>
  <c r="H597" i="21"/>
  <c r="J596" i="21"/>
  <c r="I596" i="21"/>
  <c r="L597" i="21"/>
  <c r="M597" i="21"/>
  <c r="K597" i="21"/>
  <c r="H598" i="21"/>
  <c r="I597" i="21"/>
  <c r="J597" i="21"/>
  <c r="O596" i="21"/>
  <c r="Q596" i="21"/>
  <c r="P596" i="21"/>
  <c r="M598" i="21"/>
  <c r="J598" i="21"/>
  <c r="H599" i="21"/>
  <c r="K598" i="21"/>
  <c r="I598" i="21"/>
  <c r="L598" i="21"/>
  <c r="Q597" i="21"/>
  <c r="P597" i="21"/>
  <c r="O597" i="21"/>
  <c r="J599" i="21"/>
  <c r="I599" i="21"/>
  <c r="L599" i="21"/>
  <c r="H600" i="21"/>
  <c r="M599" i="21"/>
  <c r="K599" i="21"/>
  <c r="P598" i="21"/>
  <c r="Q598" i="21"/>
  <c r="O598" i="21"/>
  <c r="Q599" i="21"/>
  <c r="O599" i="21"/>
  <c r="P599" i="21"/>
  <c r="L600" i="21"/>
  <c r="J600" i="21"/>
  <c r="I600" i="21"/>
  <c r="H601" i="21"/>
  <c r="K600" i="21"/>
  <c r="M600" i="21"/>
  <c r="P600" i="21"/>
  <c r="O600" i="21"/>
  <c r="Q600" i="21"/>
  <c r="K601" i="21"/>
  <c r="H602" i="21"/>
  <c r="M601" i="21"/>
  <c r="J601" i="21"/>
  <c r="L601" i="21"/>
  <c r="I601" i="21"/>
  <c r="L602" i="21"/>
  <c r="H603" i="21"/>
  <c r="J602" i="21"/>
  <c r="I602" i="21"/>
  <c r="M602" i="21"/>
  <c r="K602" i="21"/>
  <c r="P601" i="21"/>
  <c r="O601" i="21"/>
  <c r="Q601" i="21"/>
  <c r="H604" i="21"/>
  <c r="I603" i="21"/>
  <c r="K603" i="21"/>
  <c r="J603" i="21"/>
  <c r="M603" i="21"/>
  <c r="L603" i="21"/>
  <c r="O602" i="21"/>
  <c r="P602" i="21"/>
  <c r="Q602" i="21"/>
  <c r="J604" i="21"/>
  <c r="M604" i="21"/>
  <c r="L604" i="21"/>
  <c r="I604" i="21"/>
  <c r="K604" i="21"/>
  <c r="H605" i="21"/>
  <c r="P603" i="21"/>
  <c r="Q603" i="21"/>
  <c r="O603" i="21"/>
  <c r="P604" i="21"/>
  <c r="O604" i="21"/>
  <c r="Q604" i="21"/>
  <c r="I605" i="21"/>
  <c r="M605" i="21"/>
  <c r="J605" i="21"/>
  <c r="K605" i="21"/>
  <c r="H606" i="21"/>
  <c r="L605" i="21"/>
  <c r="P605" i="21"/>
  <c r="O605" i="21"/>
  <c r="Q605" i="21"/>
  <c r="H607" i="21"/>
  <c r="K606" i="21"/>
  <c r="M606" i="21"/>
  <c r="J606" i="21"/>
  <c r="L606" i="21"/>
  <c r="I606" i="21"/>
  <c r="K607" i="21"/>
  <c r="I607" i="21"/>
  <c r="M607" i="21"/>
  <c r="L607" i="21"/>
  <c r="J607" i="21"/>
  <c r="H608" i="21"/>
  <c r="P606" i="21"/>
  <c r="O606" i="21"/>
  <c r="Q606" i="21"/>
  <c r="P607" i="21"/>
  <c r="Q607" i="21"/>
  <c r="O607" i="21"/>
  <c r="M608" i="21"/>
  <c r="J608" i="21"/>
  <c r="H609" i="21"/>
  <c r="L608" i="21"/>
  <c r="I608" i="21"/>
  <c r="K608" i="21"/>
  <c r="L609" i="21"/>
  <c r="H610" i="21"/>
  <c r="I609" i="21"/>
  <c r="M609" i="21"/>
  <c r="J609" i="21"/>
  <c r="K609" i="21"/>
  <c r="P608" i="21"/>
  <c r="Q608" i="21"/>
  <c r="O608" i="21"/>
  <c r="L610" i="21"/>
  <c r="I610" i="21"/>
  <c r="M610" i="21"/>
  <c r="J610" i="21"/>
  <c r="K610" i="21"/>
  <c r="H611" i="21"/>
  <c r="Q609" i="21"/>
  <c r="P609" i="21"/>
  <c r="O609" i="21"/>
  <c r="Q610" i="21"/>
  <c r="P610" i="21"/>
  <c r="O610" i="21"/>
  <c r="K611" i="21"/>
  <c r="I611" i="21"/>
  <c r="M611" i="21"/>
  <c r="H612" i="21"/>
  <c r="J611" i="21"/>
  <c r="L611" i="21"/>
  <c r="Q611" i="21"/>
  <c r="O611" i="21"/>
  <c r="P611" i="21"/>
  <c r="L612" i="21"/>
  <c r="J612" i="21"/>
  <c r="K612" i="21"/>
  <c r="I612" i="21"/>
  <c r="H613" i="21"/>
  <c r="M612" i="21"/>
  <c r="Q612" i="21"/>
  <c r="O612" i="21"/>
  <c r="P612" i="21"/>
  <c r="M613" i="21"/>
  <c r="L613" i="21"/>
  <c r="H614" i="21"/>
  <c r="J613" i="21"/>
  <c r="K613" i="21"/>
  <c r="I613" i="21"/>
  <c r="L614" i="21"/>
  <c r="M614" i="21"/>
  <c r="I614" i="21"/>
  <c r="H615" i="21"/>
  <c r="J614" i="21"/>
  <c r="K614" i="21"/>
  <c r="O613" i="21"/>
  <c r="Q613" i="21"/>
  <c r="P613" i="21"/>
  <c r="O614" i="21"/>
  <c r="Q614" i="21"/>
  <c r="P614" i="21"/>
  <c r="M615" i="21"/>
  <c r="J615" i="21"/>
  <c r="L615" i="21"/>
  <c r="I615" i="21"/>
  <c r="H616" i="21"/>
  <c r="K615" i="21"/>
  <c r="P615" i="21"/>
  <c r="O615" i="21"/>
  <c r="Q615" i="21"/>
  <c r="J616" i="21"/>
  <c r="K616" i="21"/>
  <c r="M616" i="21"/>
  <c r="I616" i="21"/>
  <c r="L616" i="21"/>
  <c r="H617" i="21"/>
  <c r="O616" i="21"/>
  <c r="P616" i="21"/>
  <c r="Q616" i="21"/>
  <c r="K617" i="21"/>
  <c r="L617" i="21"/>
  <c r="I617" i="21"/>
  <c r="M617" i="21"/>
  <c r="H618" i="21"/>
  <c r="J617" i="21"/>
  <c r="Q617" i="21"/>
  <c r="P617" i="21"/>
  <c r="O617" i="21"/>
  <c r="L618" i="21"/>
  <c r="H619" i="21"/>
  <c r="M618" i="21"/>
  <c r="I618" i="21"/>
  <c r="K618" i="21"/>
  <c r="J618" i="21"/>
  <c r="K619" i="21"/>
  <c r="M619" i="21"/>
  <c r="J619" i="21"/>
  <c r="H620" i="21"/>
  <c r="L619" i="21"/>
  <c r="I619" i="21"/>
  <c r="O618" i="21"/>
  <c r="Q618" i="21"/>
  <c r="P618" i="21"/>
  <c r="H621" i="21"/>
  <c r="I620" i="21"/>
  <c r="M620" i="21"/>
  <c r="L620" i="21"/>
  <c r="K620" i="21"/>
  <c r="J620" i="21"/>
  <c r="P619" i="21"/>
  <c r="Q619" i="21"/>
  <c r="O619" i="21"/>
  <c r="K621" i="21"/>
  <c r="H622" i="21"/>
  <c r="J621" i="21"/>
  <c r="M621" i="21"/>
  <c r="I621" i="21"/>
  <c r="L621" i="21"/>
  <c r="O620" i="21"/>
  <c r="P620" i="21"/>
  <c r="Q620" i="21"/>
  <c r="J622" i="21"/>
  <c r="K622" i="21"/>
  <c r="L622" i="21"/>
  <c r="M622" i="21"/>
  <c r="H623" i="21"/>
  <c r="I622" i="21"/>
  <c r="P621" i="21"/>
  <c r="Q621" i="21"/>
  <c r="O621" i="21"/>
  <c r="K623" i="21"/>
  <c r="H624" i="21"/>
  <c r="I623" i="21"/>
  <c r="M623" i="21"/>
  <c r="L623" i="21"/>
  <c r="J623" i="21"/>
  <c r="Q622" i="21"/>
  <c r="O622" i="21"/>
  <c r="P622" i="21"/>
  <c r="M624" i="21"/>
  <c r="K624" i="21"/>
  <c r="J624" i="21"/>
  <c r="L624" i="21"/>
  <c r="I624" i="21"/>
  <c r="H625" i="21"/>
  <c r="O623" i="21"/>
  <c r="Q623" i="21"/>
  <c r="P623" i="21"/>
  <c r="O624" i="21"/>
  <c r="Q624" i="21"/>
  <c r="P624" i="21"/>
  <c r="I625" i="21"/>
  <c r="K625" i="21"/>
  <c r="H626" i="21"/>
  <c r="L625" i="21"/>
  <c r="J625" i="21"/>
  <c r="M625" i="21"/>
  <c r="Q625" i="21"/>
  <c r="P625" i="21"/>
  <c r="O625" i="21"/>
  <c r="I626" i="21"/>
  <c r="M626" i="21"/>
  <c r="H627" i="21"/>
  <c r="L626" i="21"/>
  <c r="J626" i="21"/>
  <c r="K626" i="21"/>
  <c r="P626" i="21"/>
  <c r="Q626" i="21"/>
  <c r="O626" i="21"/>
  <c r="H628" i="21"/>
  <c r="K627" i="21"/>
  <c r="M627" i="21"/>
  <c r="L627" i="21"/>
  <c r="J627" i="21"/>
  <c r="I627" i="21"/>
  <c r="L628" i="21"/>
  <c r="H629" i="21"/>
  <c r="J628" i="21"/>
  <c r="M628" i="21"/>
  <c r="I628" i="21"/>
  <c r="K628" i="21"/>
  <c r="Q627" i="21"/>
  <c r="O627" i="21"/>
  <c r="P627" i="21"/>
  <c r="J629" i="21"/>
  <c r="K629" i="21"/>
  <c r="L629" i="21"/>
  <c r="I629" i="21"/>
  <c r="H630" i="21"/>
  <c r="M629" i="21"/>
  <c r="P628" i="21"/>
  <c r="O628" i="21"/>
  <c r="Q628" i="21"/>
  <c r="O629" i="21"/>
  <c r="P629" i="21"/>
  <c r="Q629" i="21"/>
  <c r="J630" i="21"/>
  <c r="L630" i="21"/>
  <c r="H631" i="21"/>
  <c r="I630" i="21"/>
  <c r="K630" i="21"/>
  <c r="M630" i="21"/>
  <c r="I631" i="21"/>
  <c r="L631" i="21"/>
  <c r="H632" i="21"/>
  <c r="J631" i="21"/>
  <c r="M631" i="21"/>
  <c r="K631" i="21"/>
  <c r="O630" i="21"/>
  <c r="P630" i="21"/>
  <c r="Q630" i="21"/>
  <c r="P631" i="21"/>
  <c r="Q631" i="21"/>
  <c r="O631" i="21"/>
  <c r="L632" i="21"/>
  <c r="K632" i="21"/>
  <c r="H633" i="21"/>
  <c r="M632" i="21"/>
  <c r="I632" i="21"/>
  <c r="J632" i="21"/>
  <c r="M633" i="21"/>
  <c r="I633" i="21"/>
  <c r="L633" i="21"/>
  <c r="J633" i="21"/>
  <c r="K633" i="21"/>
  <c r="H634" i="21"/>
  <c r="Q632" i="21"/>
  <c r="O632" i="21"/>
  <c r="P632" i="21"/>
  <c r="O633" i="21"/>
  <c r="P633" i="21"/>
  <c r="Q633" i="21"/>
  <c r="K634" i="21"/>
  <c r="M634" i="21"/>
  <c r="I634" i="21"/>
  <c r="L634" i="21"/>
  <c r="J634" i="21"/>
  <c r="H635" i="21"/>
  <c r="Q634" i="21"/>
  <c r="O634" i="21"/>
  <c r="P634" i="21"/>
  <c r="M635" i="21"/>
  <c r="I635" i="21"/>
  <c r="L635" i="21"/>
  <c r="J635" i="21"/>
  <c r="H636" i="21"/>
  <c r="K635" i="21"/>
  <c r="Q635" i="21"/>
  <c r="P635" i="21"/>
  <c r="O635" i="21"/>
  <c r="I636" i="21"/>
  <c r="L636" i="21"/>
  <c r="J636" i="21"/>
  <c r="K636" i="21"/>
  <c r="M636" i="21"/>
  <c r="H637" i="21"/>
  <c r="Q636" i="21"/>
  <c r="O636" i="21"/>
  <c r="P636" i="21"/>
  <c r="I637" i="21"/>
  <c r="K637" i="21"/>
  <c r="L637" i="21"/>
  <c r="H638" i="21"/>
  <c r="M637" i="21"/>
  <c r="J637" i="21"/>
  <c r="O637" i="21"/>
  <c r="P637" i="21"/>
  <c r="Q637" i="21"/>
  <c r="J638" i="21"/>
  <c r="L638" i="21"/>
  <c r="H639" i="21"/>
  <c r="I638" i="21"/>
  <c r="M638" i="21"/>
  <c r="K638" i="21"/>
  <c r="M639" i="21"/>
  <c r="I639" i="21"/>
  <c r="H640" i="21"/>
  <c r="L639" i="21"/>
  <c r="K639" i="21"/>
  <c r="J639" i="21"/>
  <c r="P638" i="21"/>
  <c r="O638" i="21"/>
  <c r="Q638" i="21"/>
  <c r="O639" i="21"/>
  <c r="Q639" i="21"/>
  <c r="P639" i="21"/>
  <c r="L640" i="21"/>
  <c r="K640" i="21"/>
  <c r="M640" i="21"/>
  <c r="H641" i="21"/>
  <c r="I640" i="21"/>
  <c r="J640" i="21"/>
  <c r="L641" i="21"/>
  <c r="K641" i="21"/>
  <c r="H642" i="21"/>
  <c r="I641" i="21"/>
  <c r="M641" i="21"/>
  <c r="J641" i="21"/>
  <c r="Q640" i="21"/>
  <c r="P640" i="21"/>
  <c r="O640" i="21"/>
  <c r="K642" i="21"/>
  <c r="H643" i="21"/>
  <c r="I642" i="21"/>
  <c r="L642" i="21"/>
  <c r="M642" i="21"/>
  <c r="J642" i="21"/>
  <c r="Q641" i="21"/>
  <c r="O641" i="21"/>
  <c r="P641" i="21"/>
  <c r="K643" i="21"/>
  <c r="H644" i="21"/>
  <c r="M643" i="21"/>
  <c r="L643" i="21"/>
  <c r="J643" i="21"/>
  <c r="I643" i="21"/>
  <c r="O642" i="21"/>
  <c r="P642" i="21"/>
  <c r="Q642" i="21"/>
  <c r="M644" i="21"/>
  <c r="J644" i="21"/>
  <c r="I644" i="21"/>
  <c r="H645" i="21"/>
  <c r="L644" i="21"/>
  <c r="K644" i="21"/>
  <c r="Q643" i="21"/>
  <c r="O643" i="21"/>
  <c r="P643" i="21"/>
  <c r="P644" i="21"/>
  <c r="O644" i="21"/>
  <c r="Q644" i="21"/>
  <c r="I645" i="21"/>
  <c r="H646" i="21"/>
  <c r="J645" i="21"/>
  <c r="K645" i="21"/>
  <c r="M645" i="21"/>
  <c r="L645" i="21"/>
  <c r="Q645" i="21"/>
  <c r="P645" i="21"/>
  <c r="O645" i="21"/>
  <c r="I646" i="21"/>
  <c r="L646" i="21"/>
  <c r="H647" i="21"/>
  <c r="K646" i="21"/>
  <c r="J646" i="21"/>
  <c r="M646" i="21"/>
  <c r="Q646" i="21"/>
  <c r="O646" i="21"/>
  <c r="P646" i="21"/>
  <c r="L647" i="21"/>
  <c r="J647" i="21"/>
  <c r="M647" i="21"/>
  <c r="H648" i="21"/>
  <c r="I647" i="21"/>
  <c r="K647" i="21"/>
  <c r="M648" i="21"/>
  <c r="I648" i="21"/>
  <c r="K648" i="21"/>
  <c r="J648" i="21"/>
  <c r="H649" i="21"/>
  <c r="L648" i="21"/>
  <c r="P647" i="21"/>
  <c r="Q647" i="21"/>
  <c r="O647" i="21"/>
  <c r="O648" i="21"/>
  <c r="P648" i="21"/>
  <c r="Q648" i="21"/>
  <c r="H650" i="21"/>
  <c r="J649" i="21"/>
  <c r="L649" i="21"/>
  <c r="K649" i="21"/>
  <c r="I649" i="21"/>
  <c r="M649" i="21"/>
  <c r="J650" i="21"/>
  <c r="M650" i="21"/>
  <c r="H651" i="21"/>
  <c r="L650" i="21"/>
  <c r="K650" i="21"/>
  <c r="I650" i="21"/>
  <c r="Q649" i="21"/>
  <c r="O649" i="21"/>
  <c r="P649" i="21"/>
  <c r="M651" i="21"/>
  <c r="J651" i="21"/>
  <c r="L651" i="21"/>
  <c r="K651" i="21"/>
  <c r="H652" i="21"/>
  <c r="I651" i="21"/>
  <c r="O650" i="21"/>
  <c r="P650" i="21"/>
  <c r="Q650" i="21"/>
  <c r="M652" i="21"/>
  <c r="H653" i="21"/>
  <c r="J652" i="21"/>
  <c r="I652" i="21"/>
  <c r="L652" i="21"/>
  <c r="K652" i="21"/>
  <c r="P651" i="21"/>
  <c r="O651" i="21"/>
  <c r="Q651" i="21"/>
  <c r="J653" i="21"/>
  <c r="I653" i="21"/>
  <c r="K653" i="21"/>
  <c r="M653" i="21"/>
  <c r="L653" i="21"/>
  <c r="H654" i="21"/>
  <c r="Q652" i="21"/>
  <c r="O652" i="21"/>
  <c r="P652" i="21"/>
  <c r="O653" i="21"/>
  <c r="P653" i="21"/>
  <c r="Q653" i="21"/>
  <c r="M654" i="21"/>
  <c r="K654" i="21"/>
  <c r="J654" i="21"/>
  <c r="L654" i="21"/>
  <c r="I654" i="21"/>
  <c r="H655" i="21"/>
  <c r="O654" i="21"/>
  <c r="P654" i="21"/>
  <c r="Q654" i="21"/>
  <c r="J655" i="21"/>
  <c r="H656" i="21"/>
  <c r="M655" i="21"/>
  <c r="K655" i="21"/>
  <c r="L655" i="21"/>
  <c r="I655" i="21"/>
  <c r="J656" i="21"/>
  <c r="K656" i="21"/>
  <c r="L656" i="21"/>
  <c r="M656" i="21"/>
  <c r="I656" i="21"/>
  <c r="H657" i="21"/>
  <c r="P655" i="21"/>
  <c r="O655" i="21"/>
  <c r="Q655" i="21"/>
  <c r="O656" i="21"/>
  <c r="P656" i="21"/>
  <c r="Q656" i="21"/>
  <c r="K657" i="21"/>
  <c r="J657" i="21"/>
  <c r="L657" i="21"/>
  <c r="H658" i="21"/>
  <c r="I657" i="21"/>
  <c r="M657" i="21"/>
  <c r="M658" i="21"/>
  <c r="H659" i="21"/>
  <c r="K658" i="21"/>
  <c r="J658" i="21"/>
  <c r="L658" i="21"/>
  <c r="I658" i="21"/>
  <c r="P657" i="21"/>
  <c r="O657" i="21"/>
  <c r="Q657" i="21"/>
  <c r="J659" i="21"/>
  <c r="K659" i="21"/>
  <c r="I659" i="21"/>
  <c r="H660" i="21"/>
  <c r="L659" i="21"/>
  <c r="M659" i="21"/>
  <c r="O658" i="21"/>
  <c r="P658" i="21"/>
  <c r="Q658" i="21"/>
  <c r="Q659" i="21"/>
  <c r="O659" i="21"/>
  <c r="P659" i="21"/>
  <c r="I660" i="21"/>
  <c r="K660" i="21"/>
  <c r="H661" i="21"/>
  <c r="L660" i="21"/>
  <c r="M660" i="21"/>
  <c r="J660" i="21"/>
  <c r="Q660" i="21"/>
  <c r="O660" i="21"/>
  <c r="P660" i="21"/>
  <c r="L661" i="21"/>
  <c r="M661" i="21"/>
  <c r="H662" i="21"/>
  <c r="I661" i="21"/>
  <c r="J661" i="21"/>
  <c r="K661" i="21"/>
  <c r="K662" i="21"/>
  <c r="M662" i="21"/>
  <c r="H663" i="21"/>
  <c r="J662" i="21"/>
  <c r="L662" i="21"/>
  <c r="I662" i="21"/>
  <c r="Q661" i="21"/>
  <c r="O661" i="21"/>
  <c r="P661" i="21"/>
  <c r="I663" i="21"/>
  <c r="M663" i="21"/>
  <c r="K663" i="21"/>
  <c r="H664" i="21"/>
  <c r="L663" i="21"/>
  <c r="J663" i="21"/>
  <c r="P662" i="21"/>
  <c r="Q662" i="21"/>
  <c r="O662" i="21"/>
  <c r="Q663" i="21"/>
  <c r="P663" i="21"/>
  <c r="O663" i="21"/>
  <c r="I664" i="21"/>
  <c r="L664" i="21"/>
  <c r="J664" i="21"/>
  <c r="M664" i="21"/>
  <c r="K664" i="21"/>
  <c r="H665" i="21"/>
  <c r="Q664" i="21"/>
  <c r="O664" i="21"/>
  <c r="P664" i="21"/>
  <c r="K665" i="21"/>
  <c r="M665" i="21"/>
  <c r="L665" i="21"/>
  <c r="I665" i="21"/>
  <c r="H666" i="21"/>
  <c r="J665" i="21"/>
  <c r="O665" i="21"/>
  <c r="Q665" i="21"/>
  <c r="P665" i="21"/>
  <c r="I666" i="21"/>
  <c r="M666" i="21"/>
  <c r="J666" i="21"/>
  <c r="L666" i="21"/>
  <c r="H667" i="21"/>
  <c r="K666" i="21"/>
  <c r="Q666" i="21"/>
  <c r="P666" i="21"/>
  <c r="O666" i="21"/>
  <c r="J667" i="21"/>
  <c r="K667" i="21"/>
  <c r="I667" i="21"/>
  <c r="M667" i="21"/>
  <c r="L667" i="21"/>
  <c r="H668" i="21"/>
  <c r="P667" i="21"/>
  <c r="O667" i="21"/>
  <c r="Q667" i="21"/>
  <c r="K668" i="21"/>
  <c r="J668" i="21"/>
  <c r="H669" i="21"/>
  <c r="L668" i="21"/>
  <c r="I668" i="21"/>
  <c r="M668" i="21"/>
  <c r="J669" i="21"/>
  <c r="L669" i="21"/>
  <c r="I669" i="21"/>
  <c r="K669" i="21"/>
  <c r="M669" i="21"/>
  <c r="H670" i="21"/>
  <c r="P668" i="21"/>
  <c r="O668" i="21"/>
  <c r="Q668" i="21"/>
  <c r="Q669" i="21"/>
  <c r="O669" i="21"/>
  <c r="P669" i="21"/>
  <c r="I670" i="21"/>
  <c r="M670" i="21"/>
  <c r="L670" i="21"/>
  <c r="J670" i="21"/>
  <c r="K670" i="21"/>
  <c r="H671" i="21"/>
  <c r="O670" i="21"/>
  <c r="Q670" i="21"/>
  <c r="P670" i="21"/>
  <c r="L671" i="21"/>
  <c r="J671" i="21"/>
  <c r="I671" i="21"/>
  <c r="H672" i="21"/>
  <c r="M671" i="21"/>
  <c r="K671" i="21"/>
  <c r="Q671" i="21"/>
  <c r="O671" i="21"/>
  <c r="P671" i="21"/>
  <c r="I672" i="21"/>
  <c r="H673" i="21"/>
  <c r="M672" i="21"/>
  <c r="L672" i="21"/>
  <c r="J672" i="21"/>
  <c r="K672" i="21"/>
  <c r="Q672" i="21"/>
  <c r="O672" i="21"/>
  <c r="P672" i="21"/>
  <c r="H674" i="21"/>
  <c r="I673" i="21"/>
  <c r="J673" i="21"/>
  <c r="M673" i="21"/>
  <c r="L673" i="21"/>
  <c r="K673" i="21"/>
  <c r="L674" i="21"/>
  <c r="M674" i="21"/>
  <c r="I674" i="21"/>
  <c r="K674" i="21"/>
  <c r="H675" i="21"/>
  <c r="J674" i="21"/>
  <c r="P673" i="21"/>
  <c r="Q673" i="21"/>
  <c r="O673" i="21"/>
  <c r="O674" i="21"/>
  <c r="Q674" i="21"/>
  <c r="P674" i="21"/>
  <c r="I675" i="21"/>
  <c r="L675" i="21"/>
  <c r="M675" i="21"/>
  <c r="H676" i="21"/>
  <c r="J675" i="21"/>
  <c r="K675" i="21"/>
  <c r="Q675" i="21"/>
  <c r="P675" i="21"/>
  <c r="O675" i="21"/>
  <c r="K676" i="21"/>
  <c r="L676" i="21"/>
  <c r="H677" i="21"/>
  <c r="J676" i="21"/>
  <c r="I676" i="21"/>
  <c r="M676" i="21"/>
  <c r="K677" i="21"/>
  <c r="J677" i="21"/>
  <c r="M677" i="21"/>
  <c r="H678" i="21"/>
  <c r="I677" i="21"/>
  <c r="L677" i="21"/>
  <c r="O676" i="21"/>
  <c r="Q676" i="21"/>
  <c r="P676" i="21"/>
  <c r="K678" i="21"/>
  <c r="I678" i="21"/>
  <c r="H679" i="21"/>
  <c r="J678" i="21"/>
  <c r="M678" i="21"/>
  <c r="L678" i="21"/>
  <c r="Q677" i="21"/>
  <c r="O677" i="21"/>
  <c r="P677" i="21"/>
  <c r="O678" i="21"/>
  <c r="Q678" i="21"/>
  <c r="P678" i="21"/>
  <c r="L679" i="21"/>
  <c r="H680" i="21"/>
  <c r="K679" i="21"/>
  <c r="M679" i="21"/>
  <c r="J679" i="21"/>
  <c r="I679" i="21"/>
  <c r="M680" i="21"/>
  <c r="L680" i="21"/>
  <c r="K680" i="21"/>
  <c r="J680" i="21"/>
  <c r="I680" i="21"/>
  <c r="H681" i="21"/>
  <c r="P679" i="21"/>
  <c r="O679" i="21"/>
  <c r="Q679" i="21"/>
  <c r="Q680" i="21"/>
  <c r="P680" i="21"/>
  <c r="O680" i="21"/>
  <c r="L681" i="21"/>
  <c r="K681" i="21"/>
  <c r="J681" i="21"/>
  <c r="M681" i="21"/>
  <c r="I681" i="21"/>
  <c r="H682" i="21"/>
  <c r="P681" i="21"/>
  <c r="O681" i="21"/>
  <c r="Q681" i="21"/>
  <c r="H683" i="21"/>
  <c r="J682" i="21"/>
  <c r="K682" i="21"/>
  <c r="I682" i="21"/>
  <c r="L682" i="21"/>
  <c r="M682" i="21"/>
  <c r="I683" i="21"/>
  <c r="L683" i="21"/>
  <c r="K683" i="21"/>
  <c r="M683" i="21"/>
  <c r="H684" i="21"/>
  <c r="J683" i="21"/>
  <c r="Q682" i="21"/>
  <c r="P682" i="21"/>
  <c r="O682" i="21"/>
  <c r="Q683" i="21"/>
  <c r="O683" i="21"/>
  <c r="P683" i="21"/>
  <c r="J684" i="21"/>
  <c r="H685" i="21"/>
  <c r="K684" i="21"/>
  <c r="I684" i="21"/>
  <c r="M684" i="21"/>
  <c r="L684" i="21"/>
  <c r="H686" i="21"/>
  <c r="L685" i="21"/>
  <c r="K685" i="21"/>
  <c r="J685" i="21"/>
  <c r="I685" i="21"/>
  <c r="M685" i="21"/>
  <c r="P684" i="21"/>
  <c r="O684" i="21"/>
  <c r="Q684" i="21"/>
  <c r="K686" i="21"/>
  <c r="J686" i="21"/>
  <c r="I686" i="21"/>
  <c r="M686" i="21"/>
  <c r="L686" i="21"/>
  <c r="H687" i="21"/>
  <c r="Q685" i="21"/>
  <c r="O685" i="21"/>
  <c r="P685" i="21"/>
  <c r="O686" i="21"/>
  <c r="Q686" i="21"/>
  <c r="P686" i="21"/>
  <c r="H688" i="21"/>
  <c r="K687" i="21"/>
  <c r="L687" i="21"/>
  <c r="J687" i="21"/>
  <c r="I687" i="21"/>
  <c r="M687" i="21"/>
  <c r="J688" i="21"/>
  <c r="K688" i="21"/>
  <c r="I688" i="21"/>
  <c r="L688" i="21"/>
  <c r="H689" i="21"/>
  <c r="M688" i="21"/>
  <c r="P687" i="21"/>
  <c r="Q687" i="21"/>
  <c r="O687" i="21"/>
  <c r="P688" i="21"/>
  <c r="Q688" i="21"/>
  <c r="O688" i="21"/>
  <c r="L689" i="21"/>
  <c r="J689" i="21"/>
  <c r="H690" i="21"/>
  <c r="M689" i="21"/>
  <c r="K689" i="21"/>
  <c r="I689" i="21"/>
  <c r="I690" i="21"/>
  <c r="M690" i="21"/>
  <c r="L690" i="21"/>
  <c r="K690" i="21"/>
  <c r="H691" i="21"/>
  <c r="J690" i="21"/>
  <c r="Q689" i="21"/>
  <c r="P689" i="21"/>
  <c r="O689" i="21"/>
  <c r="P690" i="21"/>
  <c r="Q690" i="21"/>
  <c r="O690" i="21"/>
  <c r="J691" i="21"/>
  <c r="L691" i="21"/>
  <c r="M691" i="21"/>
  <c r="H692" i="21"/>
  <c r="K691" i="21"/>
  <c r="I691" i="21"/>
  <c r="L692" i="21"/>
  <c r="M692" i="21"/>
  <c r="K692" i="21"/>
  <c r="I692" i="21"/>
  <c r="J692" i="21"/>
  <c r="H693" i="21"/>
  <c r="O691" i="21"/>
  <c r="P691" i="21"/>
  <c r="Q691" i="21"/>
  <c r="Q692" i="21"/>
  <c r="P692" i="21"/>
  <c r="O692" i="21"/>
  <c r="K693" i="21"/>
  <c r="J693" i="21"/>
  <c r="M693" i="21"/>
  <c r="H694" i="21"/>
  <c r="L693" i="21"/>
  <c r="I693" i="21"/>
  <c r="M694" i="21"/>
  <c r="J694" i="21"/>
  <c r="L694" i="21"/>
  <c r="K694" i="21"/>
  <c r="H695" i="21"/>
  <c r="I694" i="21"/>
  <c r="O693" i="21"/>
  <c r="Q693" i="21"/>
  <c r="P693" i="21"/>
  <c r="K695" i="21"/>
  <c r="I695" i="21"/>
  <c r="M695" i="21"/>
  <c r="H696" i="21"/>
  <c r="J695" i="21"/>
  <c r="L695" i="21"/>
  <c r="Q694" i="21"/>
  <c r="O694" i="21"/>
  <c r="P694" i="21"/>
  <c r="Q695" i="21"/>
  <c r="P695" i="21"/>
  <c r="O695" i="21"/>
  <c r="K696" i="21"/>
  <c r="M696" i="21"/>
  <c r="H697" i="21"/>
  <c r="I696" i="21"/>
  <c r="J696" i="21"/>
  <c r="L696" i="21"/>
  <c r="J697" i="21"/>
  <c r="L697" i="21"/>
  <c r="K697" i="21"/>
  <c r="H698" i="21"/>
  <c r="M697" i="21"/>
  <c r="I697" i="21"/>
  <c r="O696" i="21"/>
  <c r="P696" i="21"/>
  <c r="Q696" i="21"/>
  <c r="M698" i="21"/>
  <c r="I698" i="21"/>
  <c r="J698" i="21"/>
  <c r="L698" i="21"/>
  <c r="H699" i="21"/>
  <c r="K698" i="21"/>
  <c r="Q697" i="21"/>
  <c r="O697" i="21"/>
  <c r="P697" i="21"/>
  <c r="Q698" i="21"/>
  <c r="O698" i="21"/>
  <c r="P698" i="21"/>
  <c r="M699" i="21"/>
  <c r="K699" i="21"/>
  <c r="I699" i="21"/>
  <c r="J699" i="21"/>
  <c r="L699" i="21"/>
  <c r="H700" i="21"/>
  <c r="Q699" i="21"/>
  <c r="O699" i="21"/>
  <c r="P699" i="21"/>
  <c r="J700" i="21"/>
  <c r="K700" i="21"/>
  <c r="M700" i="21"/>
  <c r="L700" i="21"/>
  <c r="H701" i="21"/>
  <c r="I700" i="21"/>
  <c r="J701" i="21"/>
  <c r="H702" i="21"/>
  <c r="M701" i="21"/>
  <c r="I701" i="21"/>
  <c r="K701" i="21"/>
  <c r="L701" i="21"/>
  <c r="O700" i="21"/>
  <c r="Q700" i="21"/>
  <c r="P700" i="21"/>
  <c r="M702" i="21"/>
  <c r="J702" i="21"/>
  <c r="L702" i="21"/>
  <c r="I702" i="21"/>
  <c r="K702" i="21"/>
  <c r="H703" i="21"/>
  <c r="P701" i="21"/>
  <c r="O701" i="21"/>
  <c r="Q701" i="21"/>
  <c r="Q702" i="21"/>
  <c r="O702" i="21"/>
  <c r="P702" i="21"/>
  <c r="I703" i="21"/>
  <c r="M703" i="21"/>
  <c r="L703" i="21"/>
  <c r="J703" i="21"/>
  <c r="K703" i="21"/>
  <c r="H704" i="21"/>
  <c r="Q703" i="21"/>
  <c r="P703" i="21"/>
  <c r="O703" i="21"/>
  <c r="J704" i="21"/>
  <c r="K704" i="21"/>
  <c r="M704" i="21"/>
  <c r="H705" i="21"/>
  <c r="I704" i="21"/>
  <c r="L704" i="21"/>
  <c r="I705" i="21"/>
  <c r="J705" i="21"/>
  <c r="M705" i="21"/>
  <c r="L705" i="21"/>
  <c r="K705" i="21"/>
  <c r="H706" i="21"/>
  <c r="P704" i="21"/>
  <c r="Q704" i="21"/>
  <c r="O704" i="21"/>
  <c r="O705" i="21"/>
  <c r="Q705" i="21"/>
  <c r="P705" i="21"/>
  <c r="J706" i="21"/>
  <c r="M706" i="21"/>
  <c r="L706" i="21"/>
  <c r="K706" i="21"/>
  <c r="H707" i="21"/>
  <c r="I706" i="21"/>
  <c r="H708" i="21"/>
  <c r="L707" i="21"/>
  <c r="I707" i="21"/>
  <c r="J707" i="21"/>
  <c r="K707" i="21"/>
  <c r="M707" i="21"/>
  <c r="O706" i="21"/>
  <c r="P706" i="21"/>
  <c r="Q706" i="21"/>
  <c r="I708" i="21"/>
  <c r="H709" i="21"/>
  <c r="K708" i="21"/>
  <c r="M708" i="21"/>
  <c r="L708" i="21"/>
  <c r="J708" i="21"/>
  <c r="P707" i="21"/>
  <c r="O707" i="21"/>
  <c r="Q707" i="21"/>
  <c r="O708" i="21"/>
  <c r="P708" i="21"/>
  <c r="Q708" i="21"/>
  <c r="M709" i="21"/>
  <c r="H710" i="21"/>
  <c r="K709" i="21"/>
  <c r="J709" i="21"/>
  <c r="L709" i="21"/>
  <c r="I709" i="21"/>
  <c r="M710" i="21"/>
  <c r="L710" i="21"/>
  <c r="I710" i="21"/>
  <c r="J710" i="21"/>
  <c r="K710" i="21"/>
  <c r="H711" i="21"/>
  <c r="Q709" i="21"/>
  <c r="O709" i="21"/>
  <c r="P709" i="21"/>
  <c r="P710" i="21"/>
  <c r="O710" i="21"/>
  <c r="Q710" i="21"/>
  <c r="H712" i="21"/>
  <c r="I711" i="21"/>
  <c r="L711" i="21"/>
  <c r="J711" i="21"/>
  <c r="K711" i="21"/>
  <c r="M711" i="21"/>
  <c r="L712" i="21"/>
  <c r="I712" i="21"/>
  <c r="H713" i="21"/>
  <c r="J712" i="21"/>
  <c r="K712" i="21"/>
  <c r="M712" i="21"/>
  <c r="Q711" i="21"/>
  <c r="P711" i="21"/>
  <c r="O711" i="21"/>
  <c r="Q712" i="21"/>
  <c r="O712" i="21"/>
  <c r="P712" i="21"/>
  <c r="H714" i="21"/>
  <c r="I713" i="21"/>
  <c r="L713" i="21"/>
  <c r="K713" i="21"/>
  <c r="J713" i="21"/>
  <c r="M713" i="21"/>
  <c r="L714" i="21"/>
  <c r="H715" i="21"/>
  <c r="I714" i="21"/>
  <c r="M714" i="21"/>
  <c r="J714" i="21"/>
  <c r="K714" i="21"/>
  <c r="P713" i="21"/>
  <c r="Q713" i="21"/>
  <c r="O713" i="21"/>
  <c r="L715" i="21"/>
  <c r="H716" i="21"/>
  <c r="K715" i="21"/>
  <c r="M715" i="21"/>
  <c r="I715" i="21"/>
  <c r="J715" i="21"/>
  <c r="Q714" i="21"/>
  <c r="O714" i="21"/>
  <c r="P714" i="21"/>
  <c r="I716" i="21"/>
  <c r="L716" i="21"/>
  <c r="J716" i="21"/>
  <c r="M716" i="21"/>
  <c r="H717" i="21"/>
  <c r="K716" i="21"/>
  <c r="Q715" i="21"/>
  <c r="P715" i="21"/>
  <c r="O715" i="21"/>
  <c r="P716" i="21"/>
  <c r="Q716" i="21"/>
  <c r="O716" i="21"/>
  <c r="M717" i="21"/>
  <c r="I717" i="21"/>
  <c r="L717" i="21"/>
  <c r="J717" i="21"/>
  <c r="K717" i="21"/>
  <c r="H718" i="21"/>
  <c r="P717" i="21"/>
  <c r="Q717" i="21"/>
  <c r="O717" i="21"/>
  <c r="K718" i="21"/>
  <c r="I718" i="21"/>
  <c r="J718" i="21"/>
  <c r="L718" i="21"/>
  <c r="H719" i="21"/>
  <c r="M718" i="21"/>
  <c r="O718" i="21"/>
  <c r="Q718" i="21"/>
  <c r="P718" i="21"/>
  <c r="H720" i="21"/>
  <c r="J719" i="21"/>
  <c r="M719" i="21"/>
  <c r="L719" i="21"/>
  <c r="I719" i="21"/>
  <c r="K719" i="21"/>
  <c r="H721" i="21"/>
  <c r="J720" i="21"/>
  <c r="I720" i="21"/>
  <c r="L720" i="21"/>
  <c r="M720" i="21"/>
  <c r="K720" i="21"/>
  <c r="Q719" i="21"/>
  <c r="O719" i="21"/>
  <c r="P719" i="21"/>
  <c r="M721" i="21"/>
  <c r="H722" i="21"/>
  <c r="K721" i="21"/>
  <c r="I721" i="21"/>
  <c r="L721" i="21"/>
  <c r="J721" i="21"/>
  <c r="Q720" i="21"/>
  <c r="P720" i="21"/>
  <c r="O720" i="21"/>
  <c r="J722" i="21"/>
  <c r="M722" i="21"/>
  <c r="K722" i="21"/>
  <c r="I722" i="21"/>
  <c r="H723" i="21"/>
  <c r="L722" i="21"/>
  <c r="Q721" i="21"/>
  <c r="O721" i="21"/>
  <c r="P721" i="21"/>
  <c r="P722" i="21"/>
  <c r="Q722" i="21"/>
  <c r="O722" i="21"/>
  <c r="M723" i="21"/>
  <c r="J723" i="21"/>
  <c r="L723" i="21"/>
  <c r="H724" i="21"/>
  <c r="K723" i="21"/>
  <c r="I723" i="21"/>
  <c r="J724" i="21"/>
  <c r="K724" i="21"/>
  <c r="I724" i="21"/>
  <c r="H725" i="21"/>
  <c r="M724" i="21"/>
  <c r="L724" i="21"/>
  <c r="P723" i="21"/>
  <c r="O723" i="21"/>
  <c r="Q723" i="21"/>
  <c r="P724" i="21"/>
  <c r="Q724" i="21"/>
  <c r="O724" i="21"/>
  <c r="M725" i="21"/>
  <c r="H726" i="21"/>
  <c r="L725" i="21"/>
  <c r="K725" i="21"/>
  <c r="I725" i="21"/>
  <c r="J725" i="21"/>
  <c r="I726" i="21"/>
  <c r="M726" i="21"/>
  <c r="K726" i="21"/>
  <c r="H727" i="21"/>
  <c r="L726" i="21"/>
  <c r="J726" i="21"/>
  <c r="O725" i="21"/>
  <c r="P725" i="21"/>
  <c r="Q725" i="21"/>
  <c r="O726" i="21"/>
  <c r="P726" i="21"/>
  <c r="Q726" i="21"/>
  <c r="I727" i="21"/>
  <c r="J727" i="21"/>
  <c r="M727" i="21"/>
  <c r="H728" i="21"/>
  <c r="K727" i="21"/>
  <c r="L727" i="21"/>
  <c r="Q727" i="21"/>
  <c r="P727" i="21"/>
  <c r="O727" i="21"/>
  <c r="M728" i="21"/>
  <c r="K728" i="21"/>
  <c r="J728" i="21"/>
  <c r="H729" i="21"/>
  <c r="I728" i="21"/>
  <c r="L728" i="21"/>
  <c r="M729" i="21"/>
  <c r="K729" i="21"/>
  <c r="H730" i="21"/>
  <c r="L729" i="21"/>
  <c r="J729" i="21"/>
  <c r="I729" i="21"/>
  <c r="P728" i="21"/>
  <c r="O728" i="21"/>
  <c r="Q728" i="21"/>
  <c r="K730" i="21"/>
  <c r="H731" i="21"/>
  <c r="M730" i="21"/>
  <c r="I730" i="21"/>
  <c r="J730" i="21"/>
  <c r="L730" i="21"/>
  <c r="P729" i="21"/>
  <c r="Q729" i="21"/>
  <c r="O729" i="21"/>
  <c r="J731" i="21"/>
  <c r="K731" i="21"/>
  <c r="H732" i="21"/>
  <c r="L731" i="21"/>
  <c r="I731" i="21"/>
  <c r="M731" i="21"/>
  <c r="O730" i="21"/>
  <c r="Q730" i="21"/>
  <c r="P730" i="21"/>
  <c r="J732" i="21"/>
  <c r="L732" i="21"/>
  <c r="H733" i="21"/>
  <c r="K732" i="21"/>
  <c r="M732" i="21"/>
  <c r="I732" i="21"/>
  <c r="O731" i="21"/>
  <c r="P731" i="21"/>
  <c r="Q731" i="21"/>
  <c r="K733" i="21"/>
  <c r="I733" i="21"/>
  <c r="H734" i="21"/>
  <c r="L733" i="21"/>
  <c r="J733" i="21"/>
  <c r="M733" i="21"/>
  <c r="P732" i="21"/>
  <c r="O732" i="21"/>
  <c r="Q732" i="21"/>
  <c r="Q733" i="21"/>
  <c r="O733" i="21"/>
  <c r="P733" i="21"/>
  <c r="J734" i="21"/>
  <c r="L734" i="21"/>
  <c r="H735" i="21"/>
  <c r="I734" i="21"/>
  <c r="K734" i="21"/>
  <c r="M734" i="21"/>
  <c r="K735" i="21"/>
  <c r="I735" i="21"/>
  <c r="H736" i="21"/>
  <c r="L735" i="21"/>
  <c r="J735" i="21"/>
  <c r="M735" i="21"/>
  <c r="P734" i="21"/>
  <c r="O734" i="21"/>
  <c r="Q734" i="21"/>
  <c r="P735" i="21"/>
  <c r="Q735" i="21"/>
  <c r="O735" i="21"/>
  <c r="M736" i="21"/>
  <c r="I736" i="21"/>
  <c r="J736" i="21"/>
  <c r="K736" i="21"/>
  <c r="L736" i="21"/>
  <c r="H737" i="21"/>
  <c r="P736" i="21"/>
  <c r="Q736" i="21"/>
  <c r="O736" i="21"/>
  <c r="J737" i="21"/>
  <c r="K737" i="21"/>
  <c r="I737" i="21"/>
  <c r="L737" i="21"/>
  <c r="H738" i="21"/>
  <c r="M737" i="21"/>
  <c r="P737" i="21"/>
  <c r="Q737" i="21"/>
  <c r="O737" i="21"/>
  <c r="J738" i="21"/>
  <c r="H739" i="21"/>
  <c r="I738" i="21"/>
  <c r="M738" i="21"/>
  <c r="K738" i="21"/>
  <c r="L738" i="21"/>
  <c r="J739" i="21"/>
  <c r="L739" i="21"/>
  <c r="H740" i="21"/>
  <c r="I739" i="21"/>
  <c r="K739" i="21"/>
  <c r="M739" i="21"/>
  <c r="Q738" i="21"/>
  <c r="O738" i="21"/>
  <c r="P738" i="21"/>
  <c r="I740" i="21"/>
  <c r="J740" i="21"/>
  <c r="L740" i="21"/>
  <c r="M740" i="21"/>
  <c r="H741" i="21"/>
  <c r="K740" i="21"/>
  <c r="O739" i="21"/>
  <c r="Q739" i="21"/>
  <c r="P739" i="21"/>
  <c r="O740" i="21"/>
  <c r="P740" i="21"/>
  <c r="Q740" i="21"/>
  <c r="I741" i="21"/>
  <c r="K741" i="21"/>
  <c r="J741" i="21"/>
  <c r="L741" i="21"/>
  <c r="M741" i="21"/>
  <c r="H742" i="21"/>
  <c r="Q741" i="21"/>
  <c r="P741" i="21"/>
  <c r="O741" i="21"/>
  <c r="H743" i="21"/>
  <c r="J742" i="21"/>
  <c r="K742" i="21"/>
  <c r="I742" i="21"/>
  <c r="L742" i="21"/>
  <c r="M742" i="21"/>
  <c r="I743" i="21"/>
  <c r="L743" i="21"/>
  <c r="J743" i="21"/>
  <c r="M743" i="21"/>
  <c r="K743" i="21"/>
  <c r="H744" i="21"/>
  <c r="Q742" i="21"/>
  <c r="O742" i="21"/>
  <c r="P742" i="21"/>
  <c r="Q743" i="21"/>
  <c r="O743" i="21"/>
  <c r="P743" i="21"/>
  <c r="I744" i="21"/>
  <c r="L744" i="21"/>
  <c r="H745" i="21"/>
  <c r="M744" i="21"/>
  <c r="J744" i="21"/>
  <c r="K744" i="21"/>
  <c r="P744" i="21"/>
  <c r="O744" i="21"/>
  <c r="Q744" i="21"/>
  <c r="H746" i="21"/>
  <c r="M745" i="21"/>
  <c r="L745" i="21"/>
  <c r="K745" i="21"/>
  <c r="I745" i="21"/>
  <c r="J745" i="21"/>
  <c r="M746" i="21"/>
  <c r="I746" i="21"/>
  <c r="H747" i="21"/>
  <c r="K746" i="21"/>
  <c r="L746" i="21"/>
  <c r="J746" i="21"/>
  <c r="P745" i="21"/>
  <c r="O745" i="21"/>
  <c r="Q745" i="21"/>
  <c r="P746" i="21"/>
  <c r="O746" i="21"/>
  <c r="Q746" i="21"/>
  <c r="J747" i="21"/>
  <c r="H748" i="21"/>
  <c r="I747" i="21"/>
  <c r="M747" i="21"/>
  <c r="L747" i="21"/>
  <c r="K747" i="21"/>
  <c r="K748" i="21"/>
  <c r="L748" i="21"/>
  <c r="J748" i="21"/>
  <c r="M748" i="21"/>
  <c r="I748" i="21"/>
  <c r="H749" i="21"/>
  <c r="P747" i="21"/>
  <c r="Q747" i="21"/>
  <c r="O747" i="21"/>
  <c r="P748" i="21"/>
  <c r="O748" i="21"/>
  <c r="Q748" i="21"/>
  <c r="I749" i="21"/>
  <c r="L749" i="21"/>
  <c r="K749" i="21"/>
  <c r="H750" i="21"/>
  <c r="M749" i="21"/>
  <c r="J749" i="21"/>
  <c r="P749" i="21"/>
  <c r="Q749" i="21"/>
  <c r="O749" i="21"/>
  <c r="L750" i="21"/>
  <c r="M750" i="21"/>
  <c r="K750" i="21"/>
  <c r="H751" i="21"/>
  <c r="I750" i="21"/>
  <c r="J750" i="21"/>
  <c r="K751" i="21"/>
  <c r="J751" i="21"/>
  <c r="H752" i="21"/>
  <c r="M751" i="21"/>
  <c r="I751" i="21"/>
  <c r="L751" i="21"/>
  <c r="Q750" i="21"/>
  <c r="O750" i="21"/>
  <c r="P750" i="21"/>
  <c r="M752" i="21"/>
  <c r="K752" i="21"/>
  <c r="J752" i="21"/>
  <c r="I752" i="21"/>
  <c r="H753" i="21"/>
  <c r="L752" i="21"/>
  <c r="P751" i="21"/>
  <c r="Q751" i="21"/>
  <c r="O751" i="21"/>
  <c r="O752" i="21"/>
  <c r="P752" i="21"/>
  <c r="Q752" i="21"/>
  <c r="H754" i="21"/>
  <c r="L753" i="21"/>
  <c r="M753" i="21"/>
  <c r="I753" i="21"/>
  <c r="K753" i="21"/>
  <c r="J753" i="21"/>
  <c r="L754" i="21"/>
  <c r="K754" i="21"/>
  <c r="J754" i="21"/>
  <c r="I754" i="21"/>
  <c r="H755" i="21"/>
  <c r="M754" i="21"/>
  <c r="O753" i="21"/>
  <c r="P753" i="21"/>
  <c r="Q753" i="21"/>
  <c r="O754" i="21"/>
  <c r="Q754" i="21"/>
  <c r="P754" i="21"/>
  <c r="M755" i="21"/>
  <c r="I755" i="21"/>
  <c r="K755" i="21"/>
  <c r="H756" i="21"/>
  <c r="J755" i="21"/>
  <c r="L755" i="21"/>
  <c r="Q755" i="21"/>
  <c r="O755" i="21"/>
  <c r="P755" i="21"/>
  <c r="L756" i="21"/>
  <c r="H757" i="21"/>
  <c r="J756" i="21"/>
  <c r="K756" i="21"/>
  <c r="I756" i="21"/>
  <c r="M756" i="21"/>
  <c r="I757" i="21"/>
  <c r="L757" i="21"/>
  <c r="J757" i="21"/>
  <c r="M757" i="21"/>
  <c r="K757" i="21"/>
  <c r="H758" i="21"/>
  <c r="Q756" i="21"/>
  <c r="P756" i="21"/>
  <c r="O756" i="21"/>
  <c r="Q757" i="21"/>
  <c r="O757" i="21"/>
  <c r="P757" i="21"/>
  <c r="L758" i="21"/>
  <c r="M758" i="21"/>
  <c r="J758" i="21"/>
  <c r="H759" i="21"/>
  <c r="I758" i="21"/>
  <c r="K758" i="21"/>
  <c r="I759" i="21"/>
  <c r="L759" i="21"/>
  <c r="H760" i="21"/>
  <c r="M759" i="21"/>
  <c r="J759" i="21"/>
  <c r="K759" i="21"/>
  <c r="Q758" i="21"/>
  <c r="O758" i="21"/>
  <c r="P758" i="21"/>
  <c r="O759" i="21"/>
  <c r="P759" i="21"/>
  <c r="Q759" i="21"/>
  <c r="J760" i="21"/>
  <c r="K760" i="21"/>
  <c r="I760" i="21"/>
  <c r="M760" i="21"/>
  <c r="H761" i="21"/>
  <c r="L760" i="21"/>
  <c r="O760" i="21"/>
  <c r="P760" i="21"/>
  <c r="Q760" i="21"/>
  <c r="M761" i="21"/>
  <c r="K761" i="21"/>
  <c r="I761" i="21"/>
  <c r="J761" i="21"/>
  <c r="L761" i="21"/>
  <c r="H762" i="21"/>
  <c r="O761" i="21"/>
  <c r="P761" i="21"/>
  <c r="Q761" i="21"/>
  <c r="M762" i="21"/>
  <c r="J762" i="21"/>
  <c r="K762" i="21"/>
  <c r="H763" i="21"/>
  <c r="L762" i="21"/>
  <c r="I762" i="21"/>
  <c r="I763" i="21"/>
  <c r="L763" i="21"/>
  <c r="M763" i="21"/>
  <c r="K763" i="21"/>
  <c r="H764" i="21"/>
  <c r="J763" i="21"/>
  <c r="Q762" i="21"/>
  <c r="O762" i="21"/>
  <c r="P762" i="21"/>
  <c r="Q763" i="21"/>
  <c r="P763" i="21"/>
  <c r="O763" i="21"/>
  <c r="H765" i="21"/>
  <c r="J764" i="21"/>
  <c r="L764" i="21"/>
  <c r="I764" i="21"/>
  <c r="M764" i="21"/>
  <c r="K764" i="21"/>
  <c r="K765" i="21"/>
  <c r="J765" i="21"/>
  <c r="M765" i="21"/>
  <c r="L765" i="21"/>
  <c r="I765" i="21"/>
  <c r="H766" i="21"/>
  <c r="O764" i="21"/>
  <c r="P764" i="21"/>
  <c r="Q764" i="21"/>
  <c r="Q765" i="21"/>
  <c r="P765" i="21"/>
  <c r="O765" i="21"/>
  <c r="I766" i="21"/>
  <c r="L766" i="21"/>
  <c r="J766" i="21"/>
  <c r="K766" i="21"/>
  <c r="M766" i="21"/>
  <c r="H767" i="21"/>
  <c r="P766" i="21"/>
  <c r="Q766" i="21"/>
  <c r="O766" i="21"/>
  <c r="H768" i="21"/>
  <c r="K767" i="21"/>
  <c r="L767" i="21"/>
  <c r="J767" i="21"/>
  <c r="M767" i="21"/>
  <c r="I767" i="21"/>
  <c r="K768" i="21"/>
  <c r="L768" i="21"/>
  <c r="M768" i="21"/>
  <c r="J768" i="21"/>
  <c r="I768" i="21"/>
  <c r="H769" i="21"/>
  <c r="O767" i="21"/>
  <c r="Q767" i="21"/>
  <c r="P767" i="21"/>
  <c r="O768" i="21"/>
  <c r="P768" i="21"/>
  <c r="Q768" i="21"/>
  <c r="M769" i="21"/>
  <c r="I769" i="21"/>
  <c r="J769" i="21"/>
  <c r="H770" i="21"/>
  <c r="K769" i="21"/>
  <c r="L769" i="21"/>
  <c r="Q769" i="21"/>
  <c r="P769" i="21"/>
  <c r="O769" i="21"/>
  <c r="L770" i="21"/>
  <c r="H771" i="21"/>
  <c r="J770" i="21"/>
  <c r="M770" i="21"/>
  <c r="K770" i="21"/>
  <c r="I770" i="21"/>
  <c r="I771" i="21"/>
  <c r="M771" i="21"/>
  <c r="L771" i="21"/>
  <c r="J771" i="21"/>
  <c r="K771" i="21"/>
  <c r="H772" i="21"/>
  <c r="Q770" i="21"/>
  <c r="O770" i="21"/>
  <c r="P770" i="21"/>
  <c r="O771" i="21"/>
  <c r="Q771" i="21"/>
  <c r="P771" i="21"/>
  <c r="I772" i="21"/>
  <c r="M772" i="21"/>
  <c r="L772" i="21"/>
  <c r="H773" i="21"/>
  <c r="K772" i="21"/>
  <c r="J772" i="21"/>
  <c r="P772" i="21"/>
  <c r="Q772" i="21"/>
  <c r="O772" i="21"/>
  <c r="I773" i="21"/>
  <c r="L773" i="21"/>
  <c r="M773" i="21"/>
  <c r="J773" i="21"/>
  <c r="K773" i="21"/>
  <c r="H774" i="21"/>
  <c r="Q773" i="21"/>
  <c r="P773" i="21"/>
  <c r="O773" i="21"/>
  <c r="L774" i="21"/>
  <c r="H775" i="21"/>
  <c r="J774" i="21"/>
  <c r="M774" i="21"/>
  <c r="K774" i="21"/>
  <c r="I774" i="21"/>
  <c r="M775" i="21"/>
  <c r="J775" i="21"/>
  <c r="H776" i="21"/>
  <c r="L775" i="21"/>
  <c r="K775" i="21"/>
  <c r="I775" i="21"/>
  <c r="Q774" i="21"/>
  <c r="P774" i="21"/>
  <c r="O774" i="21"/>
  <c r="H777" i="21"/>
  <c r="K776" i="21"/>
  <c r="I776" i="21"/>
  <c r="M776" i="21"/>
  <c r="J776" i="21"/>
  <c r="L776" i="21"/>
  <c r="P775" i="21"/>
  <c r="Q775" i="21"/>
  <c r="O775" i="21"/>
  <c r="J777" i="21"/>
  <c r="L777" i="21"/>
  <c r="M777" i="21"/>
  <c r="K777" i="21"/>
  <c r="H778" i="21"/>
  <c r="I777" i="21"/>
  <c r="P776" i="21"/>
  <c r="O776" i="21"/>
  <c r="Q776" i="21"/>
  <c r="K778" i="21"/>
  <c r="J778" i="21"/>
  <c r="H779" i="21"/>
  <c r="M778" i="21"/>
  <c r="L778" i="21"/>
  <c r="I778" i="21"/>
  <c r="Q777" i="21"/>
  <c r="P777" i="21"/>
  <c r="O777" i="21"/>
  <c r="H780" i="21"/>
  <c r="M779" i="21"/>
  <c r="J779" i="21"/>
  <c r="L779" i="21"/>
  <c r="K779" i="21"/>
  <c r="I779" i="21"/>
  <c r="Q778" i="21"/>
  <c r="O778" i="21"/>
  <c r="P778" i="21"/>
  <c r="H781" i="21"/>
  <c r="K780" i="21"/>
  <c r="I780" i="21"/>
  <c r="L780" i="21"/>
  <c r="M780" i="21"/>
  <c r="J780" i="21"/>
  <c r="P779" i="21"/>
  <c r="Q779" i="21"/>
  <c r="O779" i="21"/>
  <c r="J781" i="21"/>
  <c r="K781" i="21"/>
  <c r="H782" i="21"/>
  <c r="I781" i="21"/>
  <c r="L781" i="21"/>
  <c r="M781" i="21"/>
  <c r="O780" i="21"/>
  <c r="P780" i="21"/>
  <c r="Q780" i="21"/>
  <c r="K782" i="21"/>
  <c r="H783" i="21"/>
  <c r="L782" i="21"/>
  <c r="J782" i="21"/>
  <c r="M782" i="21"/>
  <c r="I782" i="21"/>
  <c r="O781" i="21"/>
  <c r="Q781" i="21"/>
  <c r="P781" i="21"/>
  <c r="H784" i="21"/>
  <c r="L783" i="21"/>
  <c r="J783" i="21"/>
  <c r="K783" i="21"/>
  <c r="M783" i="21"/>
  <c r="I783" i="21"/>
  <c r="P782" i="21"/>
  <c r="Q782" i="21"/>
  <c r="O782" i="21"/>
  <c r="I784" i="21"/>
  <c r="H785" i="21"/>
  <c r="K784" i="21"/>
  <c r="M784" i="21"/>
  <c r="L784" i="21"/>
  <c r="J784" i="21"/>
  <c r="P783" i="21"/>
  <c r="O783" i="21"/>
  <c r="Q783" i="21"/>
  <c r="Q784" i="21"/>
  <c r="P784" i="21"/>
  <c r="O784" i="21"/>
  <c r="I785" i="21"/>
  <c r="L785" i="21"/>
  <c r="J785" i="21"/>
  <c r="K785" i="21"/>
  <c r="M785" i="21"/>
  <c r="H786" i="21"/>
  <c r="O785" i="21"/>
  <c r="P785" i="21"/>
  <c r="Q785" i="21"/>
  <c r="M786" i="21"/>
  <c r="H787" i="21"/>
  <c r="J786" i="21"/>
  <c r="I786" i="21"/>
  <c r="L786" i="21"/>
  <c r="K786" i="21"/>
  <c r="I787" i="21"/>
  <c r="J787" i="21"/>
  <c r="H788" i="21"/>
  <c r="M787" i="21"/>
  <c r="K787" i="21"/>
  <c r="L787" i="21"/>
  <c r="P786" i="21"/>
  <c r="Q786" i="21"/>
  <c r="O786" i="21"/>
  <c r="Q787" i="21"/>
  <c r="P787" i="21"/>
  <c r="O787" i="21"/>
  <c r="M788" i="21"/>
  <c r="I788" i="21"/>
  <c r="H789" i="21"/>
  <c r="L788" i="21"/>
  <c r="K788" i="21"/>
  <c r="J788" i="21"/>
  <c r="O788" i="21"/>
  <c r="P788" i="21"/>
  <c r="Q788" i="21"/>
  <c r="L789" i="21"/>
  <c r="J789" i="21"/>
  <c r="M789" i="21"/>
  <c r="I789" i="21"/>
  <c r="K789" i="21"/>
  <c r="H790" i="21"/>
  <c r="P789" i="21"/>
  <c r="O789" i="21"/>
  <c r="Q789" i="21"/>
  <c r="L790" i="21"/>
  <c r="J790" i="21"/>
  <c r="M790" i="21"/>
  <c r="I790" i="21"/>
  <c r="K790" i="21"/>
  <c r="H791" i="21"/>
  <c r="O790" i="21"/>
  <c r="Q790" i="21"/>
  <c r="P790" i="21"/>
  <c r="J791" i="21"/>
  <c r="L791" i="21"/>
  <c r="I791" i="21"/>
  <c r="K791" i="21"/>
  <c r="M791" i="21"/>
  <c r="H792" i="21"/>
  <c r="Q791" i="21"/>
  <c r="O791" i="21"/>
  <c r="P791" i="21"/>
  <c r="H793" i="21"/>
  <c r="M792" i="21"/>
  <c r="J792" i="21"/>
  <c r="K792" i="21"/>
  <c r="L792" i="21"/>
  <c r="I792" i="21"/>
  <c r="H794" i="21"/>
  <c r="M793" i="21"/>
  <c r="J793" i="21"/>
  <c r="I793" i="21"/>
  <c r="L793" i="21"/>
  <c r="K793" i="21"/>
  <c r="P792" i="21"/>
  <c r="O792" i="21"/>
  <c r="Q792" i="21"/>
  <c r="L794" i="21"/>
  <c r="M794" i="21"/>
  <c r="K794" i="21"/>
  <c r="J794" i="21"/>
  <c r="I794" i="21"/>
  <c r="H795" i="21"/>
  <c r="O793" i="21"/>
  <c r="Q793" i="21"/>
  <c r="P793" i="21"/>
  <c r="O794" i="21"/>
  <c r="P794" i="21"/>
  <c r="Q794" i="21"/>
  <c r="L795" i="21"/>
  <c r="J795" i="21"/>
  <c r="K795" i="21"/>
  <c r="M795" i="21"/>
  <c r="I795" i="21"/>
  <c r="H796" i="21"/>
  <c r="O795" i="21"/>
  <c r="Q795" i="21"/>
  <c r="P795" i="21"/>
  <c r="L796" i="21"/>
  <c r="M796" i="21"/>
  <c r="I796" i="21"/>
  <c r="K796" i="21"/>
  <c r="H797" i="21"/>
  <c r="J796" i="21"/>
  <c r="Q796" i="21"/>
  <c r="P796" i="21"/>
  <c r="O796" i="21"/>
  <c r="M797" i="21"/>
  <c r="H798" i="21"/>
  <c r="J797" i="21"/>
  <c r="I797" i="21"/>
  <c r="K797" i="21"/>
  <c r="L797" i="21"/>
  <c r="J798" i="21"/>
  <c r="H799" i="21"/>
  <c r="M798" i="21"/>
  <c r="L798" i="21"/>
  <c r="K798" i="21"/>
  <c r="I798" i="21"/>
  <c r="Q797" i="21"/>
  <c r="P797" i="21"/>
  <c r="O797" i="21"/>
  <c r="J799" i="21"/>
  <c r="L799" i="21"/>
  <c r="K799" i="21"/>
  <c r="I799" i="21"/>
  <c r="H800" i="21"/>
  <c r="M799" i="21"/>
  <c r="P798" i="21"/>
  <c r="Q798" i="21"/>
  <c r="O798" i="21"/>
  <c r="P799" i="21"/>
  <c r="O799" i="21"/>
  <c r="Q799" i="21"/>
  <c r="H801" i="21"/>
  <c r="J800" i="21"/>
  <c r="M800" i="21"/>
  <c r="L800" i="21"/>
  <c r="K800" i="21"/>
  <c r="I800" i="21"/>
  <c r="M801" i="21"/>
  <c r="K801" i="21"/>
  <c r="J801" i="21"/>
  <c r="H802" i="21"/>
  <c r="I801" i="21"/>
  <c r="L801" i="21"/>
  <c r="O800" i="21"/>
  <c r="P800" i="21"/>
  <c r="Q800" i="21"/>
  <c r="M802" i="21"/>
  <c r="H803" i="21"/>
  <c r="K802" i="21"/>
  <c r="I802" i="21"/>
  <c r="L802" i="21"/>
  <c r="J802" i="21"/>
  <c r="P801" i="21"/>
  <c r="O801" i="21"/>
  <c r="Q801" i="21"/>
  <c r="H804" i="21"/>
  <c r="I803" i="21"/>
  <c r="M803" i="21"/>
  <c r="K803" i="21"/>
  <c r="L803" i="21"/>
  <c r="J803" i="21"/>
  <c r="Q802" i="21"/>
  <c r="P802" i="21"/>
  <c r="O802" i="21"/>
  <c r="M804" i="21"/>
  <c r="I804" i="21"/>
  <c r="H805" i="21"/>
  <c r="L804" i="21"/>
  <c r="J804" i="21"/>
  <c r="K804" i="21"/>
  <c r="P803" i="21"/>
  <c r="Q803" i="21"/>
  <c r="O803" i="21"/>
  <c r="P804" i="21"/>
  <c r="Q804" i="21"/>
  <c r="O804" i="21"/>
  <c r="I805" i="21"/>
  <c r="J805" i="21"/>
  <c r="L805" i="21"/>
  <c r="M805" i="21"/>
  <c r="H806" i="21"/>
  <c r="K805" i="21"/>
  <c r="O805" i="21"/>
  <c r="Q805" i="21"/>
  <c r="P805" i="21"/>
  <c r="I806" i="21"/>
  <c r="H807" i="21"/>
  <c r="J806" i="21"/>
  <c r="K806" i="21"/>
  <c r="L806" i="21"/>
  <c r="M806" i="21"/>
  <c r="O806" i="21"/>
  <c r="P806" i="21"/>
  <c r="Q806" i="21"/>
  <c r="M807" i="21"/>
  <c r="I807" i="21"/>
  <c r="J807" i="21"/>
  <c r="H808" i="21"/>
  <c r="L807" i="21"/>
  <c r="K807" i="21"/>
  <c r="P807" i="21"/>
  <c r="Q807" i="21"/>
  <c r="O807" i="21"/>
  <c r="K808" i="21"/>
  <c r="J808" i="21"/>
  <c r="H809" i="21"/>
  <c r="L808" i="21"/>
  <c r="M808" i="21"/>
  <c r="I808" i="21"/>
  <c r="J809" i="21"/>
  <c r="K809" i="21"/>
  <c r="L809" i="21"/>
  <c r="H810" i="21"/>
  <c r="I809" i="21"/>
  <c r="M809" i="21"/>
  <c r="O808" i="21"/>
  <c r="P808" i="21"/>
  <c r="Q808" i="21"/>
  <c r="J810" i="21"/>
  <c r="L810" i="21"/>
  <c r="H811" i="21"/>
  <c r="I810" i="21"/>
  <c r="M810" i="21"/>
  <c r="K810" i="21"/>
  <c r="Q809" i="21"/>
  <c r="P809" i="21"/>
  <c r="O809" i="21"/>
  <c r="L811" i="21"/>
  <c r="K811" i="21"/>
  <c r="J811" i="21"/>
  <c r="M811" i="21"/>
  <c r="I811" i="21"/>
  <c r="H812" i="21"/>
  <c r="O810" i="21"/>
  <c r="Q810" i="21"/>
  <c r="P810" i="21"/>
  <c r="O811" i="21"/>
  <c r="P811" i="21"/>
  <c r="Q811" i="21"/>
  <c r="M812" i="21"/>
  <c r="H813" i="21"/>
  <c r="I812" i="21"/>
  <c r="K812" i="21"/>
  <c r="J812" i="21"/>
  <c r="L812" i="21"/>
  <c r="L813" i="21"/>
  <c r="H814" i="21"/>
  <c r="M813" i="21"/>
  <c r="K813" i="21"/>
  <c r="I813" i="21"/>
  <c r="J813" i="21"/>
  <c r="Q812" i="21"/>
  <c r="P812" i="21"/>
  <c r="O812" i="21"/>
  <c r="M814" i="21"/>
  <c r="L814" i="21"/>
  <c r="J814" i="21"/>
  <c r="H815" i="21"/>
  <c r="I814" i="21"/>
  <c r="K814" i="21"/>
  <c r="O813" i="21"/>
  <c r="Q813" i="21"/>
  <c r="P813" i="21"/>
  <c r="J815" i="21"/>
  <c r="M815" i="21"/>
  <c r="L815" i="21"/>
  <c r="K815" i="21"/>
  <c r="H816" i="21"/>
  <c r="I815" i="21"/>
  <c r="P814" i="21"/>
  <c r="Q814" i="21"/>
  <c r="O814" i="21"/>
  <c r="M816" i="21"/>
  <c r="J816" i="21"/>
  <c r="I816" i="21"/>
  <c r="H817" i="21"/>
  <c r="K816" i="21"/>
  <c r="L816" i="21"/>
  <c r="Q815" i="21"/>
  <c r="P815" i="21"/>
  <c r="O815" i="21"/>
  <c r="O816" i="21"/>
  <c r="Q816" i="21"/>
  <c r="P816" i="21"/>
  <c r="K817" i="21"/>
  <c r="H818" i="21"/>
  <c r="I817" i="21"/>
  <c r="L817" i="21"/>
  <c r="M817" i="21"/>
  <c r="J817" i="21"/>
  <c r="H819" i="21"/>
  <c r="I818" i="21"/>
  <c r="K818" i="21"/>
  <c r="J818" i="21"/>
  <c r="L818" i="21"/>
  <c r="M818" i="21"/>
  <c r="P817" i="21"/>
  <c r="Q817" i="21"/>
  <c r="O817" i="21"/>
  <c r="H820" i="21"/>
  <c r="I819" i="21"/>
  <c r="K819" i="21"/>
  <c r="M819" i="21"/>
  <c r="L819" i="21"/>
  <c r="J819" i="21"/>
  <c r="O818" i="21"/>
  <c r="Q818" i="21"/>
  <c r="P818" i="21"/>
  <c r="K820" i="21"/>
  <c r="H821" i="21"/>
  <c r="J820" i="21"/>
  <c r="L820" i="21"/>
  <c r="M820" i="21"/>
  <c r="I820" i="21"/>
  <c r="Q819" i="21"/>
  <c r="O819" i="21"/>
  <c r="P819" i="21"/>
  <c r="L821" i="21"/>
  <c r="K821" i="21"/>
  <c r="H822" i="21"/>
  <c r="I821" i="21"/>
  <c r="M821" i="21"/>
  <c r="J821" i="21"/>
  <c r="Q820" i="21"/>
  <c r="O820" i="21"/>
  <c r="P820" i="21"/>
  <c r="K822" i="21"/>
  <c r="J822" i="21"/>
  <c r="L822" i="21"/>
  <c r="I822" i="21"/>
  <c r="H823" i="21"/>
  <c r="M822" i="21"/>
  <c r="O821" i="21"/>
  <c r="P821" i="21"/>
  <c r="Q821" i="21"/>
  <c r="O822" i="21"/>
  <c r="P822" i="21"/>
  <c r="Q822" i="21"/>
  <c r="I823" i="21"/>
  <c r="M823" i="21"/>
  <c r="H824" i="21"/>
  <c r="K823" i="21"/>
  <c r="J823" i="21"/>
  <c r="L823" i="21"/>
  <c r="P823" i="21"/>
  <c r="O823" i="21"/>
  <c r="Q823" i="21"/>
  <c r="I824" i="21"/>
  <c r="L824" i="21"/>
  <c r="J824" i="21"/>
  <c r="H825" i="21"/>
  <c r="K824" i="21"/>
  <c r="M824" i="21"/>
  <c r="P824" i="21"/>
  <c r="O824" i="21"/>
  <c r="Q824" i="21"/>
  <c r="M825" i="21"/>
  <c r="K825" i="21"/>
  <c r="J825" i="21"/>
  <c r="L825" i="21"/>
  <c r="H826" i="21"/>
  <c r="I825" i="21"/>
  <c r="H827" i="21"/>
  <c r="I826" i="21"/>
  <c r="J826" i="21"/>
  <c r="K826" i="21"/>
  <c r="L826" i="21"/>
  <c r="M826" i="21"/>
  <c r="O825" i="21"/>
  <c r="Q825" i="21"/>
  <c r="P825" i="21"/>
  <c r="I827" i="21"/>
  <c r="H828" i="21"/>
  <c r="M827" i="21"/>
  <c r="J827" i="21"/>
  <c r="K827" i="21"/>
  <c r="L827" i="21"/>
  <c r="P826" i="21"/>
  <c r="Q826" i="21"/>
  <c r="O826" i="21"/>
  <c r="O827" i="21"/>
  <c r="Q827" i="21"/>
  <c r="P827" i="21"/>
  <c r="H829" i="21"/>
  <c r="I828" i="21"/>
  <c r="M828" i="21"/>
  <c r="L828" i="21"/>
  <c r="J828" i="21"/>
  <c r="K828" i="21"/>
  <c r="H830" i="21"/>
  <c r="M829" i="21"/>
  <c r="I829" i="21"/>
  <c r="L829" i="21"/>
  <c r="K829" i="21"/>
  <c r="J829" i="21"/>
  <c r="P828" i="21"/>
  <c r="O828" i="21"/>
  <c r="Q828" i="21"/>
  <c r="H831" i="21"/>
  <c r="L830" i="21"/>
  <c r="K830" i="21"/>
  <c r="M830" i="21"/>
  <c r="I830" i="21"/>
  <c r="J830" i="21"/>
  <c r="Q829" i="21"/>
  <c r="P829" i="21"/>
  <c r="O829" i="21"/>
  <c r="H832" i="21"/>
  <c r="I831" i="21"/>
  <c r="L831" i="21"/>
  <c r="J831" i="21"/>
  <c r="K831" i="21"/>
  <c r="M831" i="21"/>
  <c r="O830" i="21"/>
  <c r="Q830" i="21"/>
  <c r="P830" i="21"/>
  <c r="M832" i="21"/>
  <c r="K832" i="21"/>
  <c r="L832" i="21"/>
  <c r="H833" i="21"/>
  <c r="I832" i="21"/>
  <c r="J832" i="21"/>
  <c r="Q831" i="21"/>
  <c r="O831" i="21"/>
  <c r="P831" i="21"/>
  <c r="L833" i="21"/>
  <c r="J833" i="21"/>
  <c r="K833" i="21"/>
  <c r="H834" i="21"/>
  <c r="I833" i="21"/>
  <c r="M833" i="21"/>
  <c r="O832" i="21"/>
  <c r="Q832" i="21"/>
  <c r="P832" i="21"/>
  <c r="M834" i="21"/>
  <c r="L834" i="21"/>
  <c r="K834" i="21"/>
  <c r="I834" i="21"/>
  <c r="H835" i="21"/>
  <c r="J834" i="21"/>
  <c r="P833" i="21"/>
  <c r="Q833" i="21"/>
  <c r="O833" i="21"/>
  <c r="Q834" i="21"/>
  <c r="O834" i="21"/>
  <c r="P834" i="21"/>
  <c r="I835" i="21"/>
  <c r="H836" i="21"/>
  <c r="M835" i="21"/>
  <c r="L835" i="21"/>
  <c r="K835" i="21"/>
  <c r="J835" i="21"/>
  <c r="Q835" i="21"/>
  <c r="O835" i="21"/>
  <c r="P835" i="21"/>
  <c r="I836" i="21"/>
  <c r="L836" i="21"/>
  <c r="K836" i="21"/>
  <c r="H837" i="21"/>
  <c r="J836" i="21"/>
  <c r="M836" i="21"/>
  <c r="P836" i="21"/>
  <c r="O836" i="21"/>
  <c r="Q836" i="21"/>
  <c r="K837" i="21"/>
  <c r="H838" i="21"/>
  <c r="M837" i="21"/>
  <c r="J837" i="21"/>
  <c r="I837" i="21"/>
  <c r="L837" i="21"/>
  <c r="H839" i="21"/>
  <c r="I838" i="21"/>
  <c r="J838" i="21"/>
  <c r="M838" i="21"/>
  <c r="L838" i="21"/>
  <c r="K838" i="21"/>
  <c r="P837" i="21"/>
  <c r="O837" i="21"/>
  <c r="Q837" i="21"/>
  <c r="M839" i="21"/>
  <c r="I839" i="21"/>
  <c r="H840" i="21"/>
  <c r="K839" i="21"/>
  <c r="L839" i="21"/>
  <c r="J839" i="21"/>
  <c r="O838" i="21"/>
  <c r="Q838" i="21"/>
  <c r="P838" i="21"/>
  <c r="P839" i="21"/>
  <c r="Q839" i="21"/>
  <c r="O839" i="21"/>
  <c r="L840" i="21"/>
  <c r="K840" i="21"/>
  <c r="J840" i="21"/>
  <c r="I840" i="21"/>
  <c r="H841" i="21"/>
  <c r="M840" i="21"/>
  <c r="Q840" i="21"/>
  <c r="P840" i="21"/>
  <c r="O840" i="21"/>
  <c r="I841" i="21"/>
  <c r="K841" i="21"/>
  <c r="M841" i="21"/>
  <c r="L841" i="21"/>
  <c r="J841" i="21"/>
  <c r="H842" i="21"/>
  <c r="Q841" i="21"/>
  <c r="P841" i="21"/>
  <c r="O841" i="21"/>
  <c r="J842" i="21"/>
  <c r="I842" i="21"/>
  <c r="K842" i="21"/>
  <c r="H843" i="21"/>
  <c r="L842" i="21"/>
  <c r="M842" i="21"/>
  <c r="Q842" i="21"/>
  <c r="O842" i="21"/>
  <c r="P842" i="21"/>
  <c r="M843" i="21"/>
  <c r="K843" i="21"/>
  <c r="L843" i="21"/>
  <c r="I843" i="21"/>
  <c r="H844" i="21"/>
  <c r="J843" i="21"/>
  <c r="P843" i="21"/>
  <c r="Q843" i="21"/>
  <c r="O843" i="21"/>
  <c r="J844" i="21"/>
  <c r="I844" i="21"/>
  <c r="H845" i="21"/>
  <c r="M844" i="21"/>
  <c r="K844" i="21"/>
  <c r="L844" i="21"/>
  <c r="P844" i="21"/>
  <c r="O844" i="21"/>
  <c r="Q844" i="21"/>
  <c r="L845" i="21"/>
  <c r="M845" i="21"/>
  <c r="K845" i="21"/>
  <c r="J845" i="21"/>
  <c r="H846" i="21"/>
  <c r="I845" i="21"/>
  <c r="J846" i="21"/>
  <c r="H847" i="21"/>
  <c r="M846" i="21"/>
  <c r="K846" i="21"/>
  <c r="I846" i="21"/>
  <c r="L846" i="21"/>
  <c r="P845" i="21"/>
  <c r="Q845" i="21"/>
  <c r="O845" i="21"/>
  <c r="L847" i="21"/>
  <c r="M847" i="21"/>
  <c r="H848" i="21"/>
  <c r="I847" i="21"/>
  <c r="J847" i="21"/>
  <c r="K847" i="21"/>
  <c r="O846" i="21"/>
  <c r="P846" i="21"/>
  <c r="Q846" i="21"/>
  <c r="M848" i="21"/>
  <c r="K848" i="21"/>
  <c r="L848" i="21"/>
  <c r="I848" i="21"/>
  <c r="H849" i="21"/>
  <c r="J848" i="21"/>
  <c r="Q847" i="21"/>
  <c r="P847" i="21"/>
  <c r="O847" i="21"/>
  <c r="O848" i="21"/>
  <c r="Q848" i="21"/>
  <c r="P848" i="21"/>
  <c r="K849" i="21"/>
  <c r="H850" i="21"/>
  <c r="L849" i="21"/>
  <c r="M849" i="21"/>
  <c r="J849" i="21"/>
  <c r="I849" i="21"/>
  <c r="K850" i="21"/>
  <c r="J850" i="21"/>
  <c r="I850" i="21"/>
  <c r="H851" i="21"/>
  <c r="L850" i="21"/>
  <c r="M850" i="21"/>
  <c r="P849" i="21"/>
  <c r="Q849" i="21"/>
  <c r="O849" i="21"/>
  <c r="O850" i="21"/>
  <c r="P850" i="21"/>
  <c r="Q850" i="21"/>
  <c r="I851" i="21"/>
  <c r="M851" i="21"/>
  <c r="L851" i="21"/>
  <c r="H852" i="21"/>
  <c r="K851" i="21"/>
  <c r="J851" i="21"/>
  <c r="Q851" i="21"/>
  <c r="O851" i="21"/>
  <c r="P851" i="21"/>
  <c r="J852" i="21"/>
  <c r="I852" i="21"/>
  <c r="H853" i="21"/>
  <c r="K852" i="21"/>
  <c r="L852" i="21"/>
  <c r="M852" i="21"/>
  <c r="O852" i="21"/>
  <c r="P852" i="21"/>
  <c r="Q852" i="21"/>
  <c r="K853" i="21"/>
  <c r="J853" i="21"/>
  <c r="I853" i="21"/>
  <c r="M853" i="21"/>
  <c r="L853" i="21"/>
  <c r="H854" i="21"/>
  <c r="O853" i="21"/>
  <c r="Q853" i="21"/>
  <c r="P853" i="21"/>
  <c r="M854" i="21"/>
  <c r="J854" i="21"/>
  <c r="L854" i="21"/>
  <c r="I854" i="21"/>
  <c r="H855" i="21"/>
  <c r="K854" i="21"/>
  <c r="O854" i="21"/>
  <c r="P854" i="21"/>
  <c r="Q854" i="21"/>
  <c r="L855" i="21"/>
  <c r="J855" i="21"/>
  <c r="H856" i="21"/>
  <c r="M855" i="21"/>
  <c r="I855" i="21"/>
  <c r="K855" i="21"/>
  <c r="I856" i="21"/>
  <c r="H857" i="21"/>
  <c r="M856" i="21"/>
  <c r="J856" i="21"/>
  <c r="L856" i="21"/>
  <c r="K856" i="21"/>
  <c r="O855" i="21"/>
  <c r="P855" i="21"/>
  <c r="Q855" i="21"/>
  <c r="O856" i="21"/>
  <c r="Q856" i="21"/>
  <c r="P856" i="21"/>
  <c r="L857" i="21"/>
  <c r="M857" i="21"/>
  <c r="K857" i="21"/>
  <c r="H858" i="21"/>
  <c r="I857" i="21"/>
  <c r="J857" i="21"/>
  <c r="J858" i="21"/>
  <c r="L858" i="21"/>
  <c r="K858" i="21"/>
  <c r="I858" i="21"/>
  <c r="H859" i="21"/>
  <c r="M858" i="21"/>
  <c r="P857" i="21"/>
  <c r="O857" i="21"/>
  <c r="Q857" i="21"/>
  <c r="Q858" i="21"/>
  <c r="O858" i="21"/>
  <c r="P858" i="21"/>
  <c r="M859" i="21"/>
  <c r="L859" i="21"/>
  <c r="K859" i="21"/>
  <c r="J859" i="21"/>
  <c r="H860" i="21"/>
  <c r="I859" i="21"/>
  <c r="K860" i="21"/>
  <c r="H861" i="21"/>
  <c r="L860" i="21"/>
  <c r="J860" i="21"/>
  <c r="M860" i="21"/>
  <c r="I860" i="21"/>
  <c r="P859" i="21"/>
  <c r="Q859" i="21"/>
  <c r="O859" i="21"/>
  <c r="I861" i="21"/>
  <c r="H862" i="21"/>
  <c r="J861" i="21"/>
  <c r="L861" i="21"/>
  <c r="K861" i="21"/>
  <c r="M861" i="21"/>
  <c r="P860" i="21"/>
  <c r="Q860" i="21"/>
  <c r="O860" i="21"/>
  <c r="Q861" i="21"/>
  <c r="O861" i="21"/>
  <c r="P861" i="21"/>
  <c r="J862" i="21"/>
  <c r="K862" i="21"/>
  <c r="L862" i="21"/>
  <c r="M862" i="21"/>
  <c r="H863" i="21"/>
  <c r="I862" i="21"/>
  <c r="M863" i="21"/>
  <c r="K863" i="21"/>
  <c r="H864" i="21"/>
  <c r="J863" i="21"/>
  <c r="I863" i="21"/>
  <c r="L863" i="21"/>
  <c r="P862" i="21"/>
  <c r="Q862" i="21"/>
  <c r="O862" i="21"/>
  <c r="L864" i="21"/>
  <c r="M864" i="21"/>
  <c r="J864" i="21"/>
  <c r="H865" i="21"/>
  <c r="K864" i="21"/>
  <c r="I864" i="21"/>
  <c r="O863" i="21"/>
  <c r="P863" i="21"/>
  <c r="Q863" i="21"/>
  <c r="K865" i="21"/>
  <c r="J865" i="21"/>
  <c r="M865" i="21"/>
  <c r="H866" i="21"/>
  <c r="L865" i="21"/>
  <c r="I865" i="21"/>
  <c r="Q864" i="21"/>
  <c r="P864" i="21"/>
  <c r="O864" i="21"/>
  <c r="L866" i="21"/>
  <c r="J866" i="21"/>
  <c r="K866" i="21"/>
  <c r="M866" i="21"/>
  <c r="H867" i="21"/>
  <c r="I866" i="21"/>
  <c r="P865" i="21"/>
  <c r="Q865" i="21"/>
  <c r="O865" i="21"/>
  <c r="H868" i="21"/>
  <c r="L867" i="21"/>
  <c r="I867" i="21"/>
  <c r="M867" i="21"/>
  <c r="K867" i="21"/>
  <c r="J867" i="21"/>
  <c r="P866" i="21"/>
  <c r="Q866" i="21"/>
  <c r="O866" i="21"/>
  <c r="J868" i="21"/>
  <c r="L868" i="21"/>
  <c r="I868" i="21"/>
  <c r="K868" i="21"/>
  <c r="M868" i="21"/>
  <c r="H869" i="21"/>
  <c r="O867" i="21"/>
  <c r="Q867" i="21"/>
  <c r="P867" i="21"/>
  <c r="O868" i="21"/>
  <c r="Q868" i="21"/>
  <c r="P868" i="21"/>
  <c r="H870" i="21"/>
  <c r="I869" i="21"/>
  <c r="L869" i="21"/>
  <c r="K869" i="21"/>
  <c r="M869" i="21"/>
  <c r="J869" i="21"/>
  <c r="K870" i="21"/>
  <c r="J870" i="21"/>
  <c r="M870" i="21"/>
  <c r="L870" i="21"/>
  <c r="H871" i="21"/>
  <c r="I870" i="21"/>
  <c r="Q869" i="21"/>
  <c r="O869" i="21"/>
  <c r="P869" i="21"/>
  <c r="K871" i="21"/>
  <c r="L871" i="21"/>
  <c r="J871" i="21"/>
  <c r="H872" i="21"/>
  <c r="M871" i="21"/>
  <c r="I871" i="21"/>
  <c r="Q870" i="21"/>
  <c r="P870" i="21"/>
  <c r="O870" i="21"/>
  <c r="H873" i="21"/>
  <c r="M872" i="21"/>
  <c r="L872" i="21"/>
  <c r="I872" i="21"/>
  <c r="J872" i="21"/>
  <c r="K872" i="21"/>
  <c r="Q871" i="21"/>
  <c r="O871" i="21"/>
  <c r="P871" i="21"/>
  <c r="I873" i="21"/>
  <c r="M873" i="21"/>
  <c r="J873" i="21"/>
  <c r="L873" i="21"/>
  <c r="H874" i="21"/>
  <c r="K873" i="21"/>
  <c r="P872" i="21"/>
  <c r="O872" i="21"/>
  <c r="Q872" i="21"/>
  <c r="P873" i="21"/>
  <c r="Q873" i="21"/>
  <c r="O873" i="21"/>
  <c r="M874" i="21"/>
  <c r="K874" i="21"/>
  <c r="J874" i="21"/>
  <c r="H875" i="21"/>
  <c r="I874" i="21"/>
  <c r="L874" i="21"/>
  <c r="L875" i="21"/>
  <c r="I875" i="21"/>
  <c r="M875" i="21"/>
  <c r="H876" i="21"/>
  <c r="J875" i="21"/>
  <c r="K875" i="21"/>
  <c r="O874" i="21"/>
  <c r="P874" i="21"/>
  <c r="Q874" i="21"/>
  <c r="P875" i="21"/>
  <c r="Q875" i="21"/>
  <c r="O875" i="21"/>
  <c r="L876" i="21"/>
  <c r="K876" i="21"/>
  <c r="M876" i="21"/>
  <c r="H877" i="21"/>
  <c r="J876" i="21"/>
  <c r="I876" i="21"/>
  <c r="L877" i="21"/>
  <c r="H878" i="21"/>
  <c r="I877" i="21"/>
  <c r="J877" i="21"/>
  <c r="K877" i="21"/>
  <c r="M877" i="21"/>
  <c r="Q876" i="21"/>
  <c r="O876" i="21"/>
  <c r="P876" i="21"/>
  <c r="L878" i="21"/>
  <c r="M878" i="21"/>
  <c r="J878" i="21"/>
  <c r="K878" i="21"/>
  <c r="I878" i="21"/>
  <c r="H879" i="21"/>
  <c r="P877" i="21"/>
  <c r="O877" i="21"/>
  <c r="Q877" i="21"/>
  <c r="O878" i="21"/>
  <c r="Q878" i="21"/>
  <c r="P878" i="21"/>
  <c r="I879" i="21"/>
  <c r="J879" i="21"/>
  <c r="K879" i="21"/>
  <c r="M879" i="21"/>
  <c r="H880" i="21"/>
  <c r="L879" i="21"/>
  <c r="O879" i="21"/>
  <c r="P879" i="21"/>
  <c r="Q879" i="21"/>
  <c r="M880" i="21"/>
  <c r="H881" i="21"/>
  <c r="L880" i="21"/>
  <c r="I880" i="21"/>
  <c r="J880" i="21"/>
  <c r="K880" i="21"/>
  <c r="I881" i="21"/>
  <c r="M881" i="21"/>
  <c r="H882" i="21"/>
  <c r="K881" i="21"/>
  <c r="J881" i="21"/>
  <c r="L881" i="21"/>
  <c r="P880" i="21"/>
  <c r="Q880" i="21"/>
  <c r="O880" i="21"/>
  <c r="Q881" i="21"/>
  <c r="O881" i="21"/>
  <c r="P881" i="21"/>
  <c r="J882" i="21"/>
  <c r="M882" i="21"/>
  <c r="L882" i="21"/>
  <c r="H883" i="21"/>
  <c r="I882" i="21"/>
  <c r="K882" i="21"/>
  <c r="K883" i="21"/>
  <c r="M883" i="21"/>
  <c r="H884" i="21"/>
  <c r="L883" i="21"/>
  <c r="J883" i="21"/>
  <c r="I883" i="21"/>
  <c r="O882" i="21"/>
  <c r="Q882" i="21"/>
  <c r="P882" i="21"/>
  <c r="J884" i="21"/>
  <c r="H885" i="21"/>
  <c r="I884" i="21"/>
  <c r="L884" i="21"/>
  <c r="M884" i="21"/>
  <c r="K884" i="21"/>
  <c r="O883" i="21"/>
  <c r="P883" i="21"/>
  <c r="Q883" i="21"/>
  <c r="M885" i="21"/>
  <c r="H886" i="21"/>
  <c r="K885" i="21"/>
  <c r="I885" i="21"/>
  <c r="J885" i="21"/>
  <c r="L885" i="21"/>
  <c r="P884" i="21"/>
  <c r="O884" i="21"/>
  <c r="Q884" i="21"/>
  <c r="H887" i="21"/>
  <c r="K886" i="21"/>
  <c r="I886" i="21"/>
  <c r="L886" i="21"/>
  <c r="M886" i="21"/>
  <c r="J886" i="21"/>
  <c r="Q885" i="21"/>
  <c r="O885" i="21"/>
  <c r="P885" i="21"/>
  <c r="K887" i="21"/>
  <c r="I887" i="21"/>
  <c r="H888" i="21"/>
  <c r="M887" i="21"/>
  <c r="J887" i="21"/>
  <c r="L887" i="21"/>
  <c r="O886" i="21"/>
  <c r="Q886" i="21"/>
  <c r="P886" i="21"/>
  <c r="O887" i="21"/>
  <c r="Q887" i="21"/>
  <c r="P887" i="21"/>
  <c r="H889" i="21"/>
  <c r="I888" i="21"/>
  <c r="K888" i="21"/>
  <c r="J888" i="21"/>
  <c r="M888" i="21"/>
  <c r="L888" i="21"/>
  <c r="J889" i="21"/>
  <c r="L889" i="21"/>
  <c r="M889" i="21"/>
  <c r="I889" i="21"/>
  <c r="K889" i="21"/>
  <c r="H890" i="21"/>
  <c r="P888" i="21"/>
  <c r="Q888" i="21"/>
  <c r="O888" i="21"/>
  <c r="P889" i="21"/>
  <c r="Q889" i="21"/>
  <c r="O889" i="21"/>
  <c r="J890" i="21"/>
  <c r="L890" i="21"/>
  <c r="K890" i="21"/>
  <c r="M890" i="21"/>
  <c r="H891" i="21"/>
  <c r="I890" i="21"/>
  <c r="I891" i="21"/>
  <c r="J891" i="21"/>
  <c r="M891" i="21"/>
  <c r="L891" i="21"/>
  <c r="H892" i="21"/>
  <c r="K891" i="21"/>
  <c r="Q890" i="21"/>
  <c r="P890" i="21"/>
  <c r="O890" i="21"/>
  <c r="O891" i="21"/>
  <c r="P891" i="21"/>
  <c r="Q891" i="21"/>
  <c r="K892" i="21"/>
  <c r="L892" i="21"/>
  <c r="I892" i="21"/>
  <c r="H893" i="21"/>
  <c r="J892" i="21"/>
  <c r="M892" i="21"/>
  <c r="O892" i="21"/>
  <c r="P892" i="21"/>
  <c r="Q892" i="21"/>
  <c r="L893" i="21"/>
  <c r="K893" i="21"/>
  <c r="M893" i="21"/>
  <c r="I893" i="21"/>
  <c r="H894" i="21"/>
  <c r="J893" i="21"/>
  <c r="O893" i="21"/>
  <c r="P893" i="21"/>
  <c r="Q893" i="21"/>
  <c r="L894" i="21"/>
  <c r="H895" i="21"/>
  <c r="M894" i="21"/>
  <c r="J894" i="21"/>
  <c r="K894" i="21"/>
  <c r="I894" i="21"/>
  <c r="M895" i="21"/>
  <c r="I895" i="21"/>
  <c r="L895" i="21"/>
  <c r="H896" i="21"/>
  <c r="J895" i="21"/>
  <c r="K895" i="21"/>
  <c r="O894" i="21"/>
  <c r="P894" i="21"/>
  <c r="Q894" i="21"/>
  <c r="O895" i="21"/>
  <c r="P895" i="21"/>
  <c r="Q895" i="21"/>
  <c r="J896" i="21"/>
  <c r="L896" i="21"/>
  <c r="M896" i="21"/>
  <c r="H897" i="21"/>
  <c r="K896" i="21"/>
  <c r="I896" i="21"/>
  <c r="H898" i="21"/>
  <c r="M897" i="21"/>
  <c r="L897" i="21"/>
  <c r="I897" i="21"/>
  <c r="K897" i="21"/>
  <c r="J897" i="21"/>
  <c r="O896" i="21"/>
  <c r="Q896" i="21"/>
  <c r="P896" i="21"/>
  <c r="M898" i="21"/>
  <c r="I898" i="21"/>
  <c r="J898" i="21"/>
  <c r="K898" i="21"/>
  <c r="H899" i="21"/>
  <c r="L898" i="21"/>
  <c r="O897" i="21"/>
  <c r="Q897" i="21"/>
  <c r="P897" i="21"/>
  <c r="O898" i="21"/>
  <c r="Q898" i="21"/>
  <c r="P898" i="21"/>
  <c r="J899" i="21"/>
  <c r="H900" i="21"/>
  <c r="L899" i="21"/>
  <c r="I899" i="21"/>
  <c r="K899" i="21"/>
  <c r="M899" i="21"/>
  <c r="I900" i="21"/>
  <c r="K900" i="21"/>
  <c r="L900" i="21"/>
  <c r="M900" i="21"/>
  <c r="J900" i="21"/>
  <c r="H901" i="21"/>
  <c r="O899" i="21"/>
  <c r="Q899" i="21"/>
  <c r="P899" i="21"/>
  <c r="P900" i="21"/>
  <c r="O900" i="21"/>
  <c r="Q900" i="21"/>
  <c r="L901" i="21"/>
  <c r="I901" i="21"/>
  <c r="K901" i="21"/>
  <c r="H902" i="21"/>
  <c r="J901" i="21"/>
  <c r="M901" i="21"/>
  <c r="O901" i="21"/>
  <c r="P901" i="21"/>
  <c r="Q901" i="21"/>
  <c r="L902" i="21"/>
  <c r="J902" i="21"/>
  <c r="K902" i="21"/>
  <c r="M902" i="21"/>
  <c r="I902" i="21"/>
  <c r="H903" i="21"/>
  <c r="Q902" i="21"/>
  <c r="P902" i="21"/>
  <c r="O902" i="21"/>
  <c r="L903" i="21"/>
  <c r="H904" i="21"/>
  <c r="I903" i="21"/>
  <c r="J903" i="21"/>
  <c r="K903" i="21"/>
  <c r="M903" i="21"/>
  <c r="L904" i="21"/>
  <c r="M904" i="21"/>
  <c r="J904" i="21"/>
  <c r="H905" i="21"/>
  <c r="K904" i="21"/>
  <c r="I904" i="21"/>
  <c r="P903" i="21"/>
  <c r="Q903" i="21"/>
  <c r="O903" i="21"/>
  <c r="L905" i="21"/>
  <c r="J905" i="21"/>
  <c r="I905" i="21"/>
  <c r="H906" i="21"/>
  <c r="M905" i="21"/>
  <c r="K905" i="21"/>
  <c r="Q904" i="21"/>
  <c r="P904" i="21"/>
  <c r="O904" i="21"/>
  <c r="P905" i="21"/>
  <c r="O905" i="21"/>
  <c r="Q905" i="21"/>
  <c r="M906" i="21"/>
  <c r="I906" i="21"/>
  <c r="L906" i="21"/>
  <c r="K906" i="21"/>
  <c r="J906" i="21"/>
  <c r="H907" i="21"/>
  <c r="P906" i="21"/>
  <c r="O906" i="21"/>
  <c r="Q906" i="21"/>
  <c r="H908" i="21"/>
  <c r="K907" i="21"/>
  <c r="J907" i="21"/>
  <c r="I907" i="21"/>
  <c r="M907" i="21"/>
  <c r="L907" i="21"/>
  <c r="J908" i="21"/>
  <c r="K908" i="21"/>
  <c r="I908" i="21"/>
  <c r="M908" i="21"/>
  <c r="H909" i="21"/>
  <c r="L908" i="21"/>
  <c r="Q907" i="21"/>
  <c r="P907" i="21"/>
  <c r="O907" i="21"/>
  <c r="O908" i="21"/>
  <c r="Q908" i="21"/>
  <c r="P908" i="21"/>
  <c r="K909" i="21"/>
  <c r="I909" i="21"/>
  <c r="H910" i="21"/>
  <c r="M909" i="21"/>
  <c r="J909" i="21"/>
  <c r="L909" i="21"/>
  <c r="Q909" i="21"/>
  <c r="O909" i="21"/>
  <c r="P909" i="21"/>
  <c r="H911" i="21"/>
  <c r="M910" i="21"/>
  <c r="J910" i="21"/>
  <c r="L910" i="21"/>
  <c r="K910" i="21"/>
  <c r="I910" i="21"/>
  <c r="M911" i="21"/>
  <c r="K911" i="21"/>
  <c r="H912" i="21"/>
  <c r="I911" i="21"/>
  <c r="L911" i="21"/>
  <c r="J911" i="21"/>
  <c r="Q910" i="21"/>
  <c r="O910" i="21"/>
  <c r="P910" i="21"/>
  <c r="L912" i="21"/>
  <c r="M912" i="21"/>
  <c r="K912" i="21"/>
  <c r="I912" i="21"/>
  <c r="J912" i="21"/>
  <c r="H913" i="21"/>
  <c r="O911" i="21"/>
  <c r="Q911" i="21"/>
  <c r="P911" i="21"/>
  <c r="Q912" i="21"/>
  <c r="O912" i="21"/>
  <c r="P912" i="21"/>
  <c r="K913" i="21"/>
  <c r="M913" i="21"/>
  <c r="L913" i="21"/>
  <c r="H914" i="21"/>
  <c r="J913" i="21"/>
  <c r="I913" i="21"/>
  <c r="J914" i="21"/>
  <c r="K914" i="21"/>
  <c r="L914" i="21"/>
  <c r="I914" i="21"/>
  <c r="M914" i="21"/>
  <c r="H915" i="21"/>
  <c r="P913" i="21"/>
  <c r="O913" i="21"/>
  <c r="Q913" i="21"/>
  <c r="P914" i="21"/>
  <c r="Q914" i="21"/>
  <c r="O914" i="21"/>
  <c r="J915" i="21"/>
  <c r="M915" i="21"/>
  <c r="K915" i="21"/>
  <c r="H916" i="21"/>
  <c r="I915" i="21"/>
  <c r="L915" i="21"/>
  <c r="K916" i="21"/>
  <c r="J916" i="21"/>
  <c r="H917" i="21"/>
  <c r="L916" i="21"/>
  <c r="M916" i="21"/>
  <c r="I916" i="21"/>
  <c r="Q915" i="21"/>
  <c r="P915" i="21"/>
  <c r="O915" i="21"/>
  <c r="I917" i="21"/>
  <c r="H918" i="21"/>
  <c r="K917" i="21"/>
  <c r="M917" i="21"/>
  <c r="L917" i="21"/>
  <c r="J917" i="21"/>
  <c r="P916" i="21"/>
  <c r="Q916" i="21"/>
  <c r="O916" i="21"/>
  <c r="O917" i="21"/>
  <c r="Q917" i="21"/>
  <c r="P917" i="21"/>
  <c r="M918" i="21"/>
  <c r="I918" i="21"/>
  <c r="J918" i="21"/>
  <c r="L918" i="21"/>
  <c r="H919" i="21"/>
  <c r="K918" i="21"/>
  <c r="O918" i="21"/>
  <c r="P918" i="21"/>
  <c r="Q918" i="21"/>
  <c r="H920" i="21"/>
  <c r="I919" i="21"/>
  <c r="J919" i="21"/>
  <c r="K919" i="21"/>
  <c r="M919" i="21"/>
  <c r="L919" i="21"/>
  <c r="M920" i="21"/>
  <c r="J920" i="21"/>
  <c r="K920" i="21"/>
  <c r="I920" i="21"/>
  <c r="L920" i="21"/>
  <c r="H921" i="21"/>
  <c r="P919" i="21"/>
  <c r="Q919" i="21"/>
  <c r="O919" i="21"/>
  <c r="P920" i="21"/>
  <c r="Q920" i="21"/>
  <c r="O920" i="21"/>
  <c r="J921" i="21"/>
  <c r="M921" i="21"/>
  <c r="L921" i="21"/>
  <c r="I921" i="21"/>
  <c r="K921" i="21"/>
  <c r="H922" i="21"/>
  <c r="Q921" i="21"/>
  <c r="P921" i="21"/>
  <c r="O921" i="21"/>
  <c r="L922" i="21"/>
  <c r="J922" i="21"/>
  <c r="H923" i="21"/>
  <c r="M922" i="21"/>
  <c r="K922" i="21"/>
  <c r="I922" i="21"/>
  <c r="J923" i="21"/>
  <c r="L923" i="21"/>
  <c r="H924" i="21"/>
  <c r="M923" i="21"/>
  <c r="I923" i="21"/>
  <c r="K923" i="21"/>
  <c r="O922" i="21"/>
  <c r="Q922" i="21"/>
  <c r="P922" i="21"/>
  <c r="L924" i="21"/>
  <c r="M924" i="21"/>
  <c r="J924" i="21"/>
  <c r="K924" i="21"/>
  <c r="I924" i="21"/>
  <c r="H925" i="21"/>
  <c r="Q923" i="21"/>
  <c r="O923" i="21"/>
  <c r="P923" i="21"/>
  <c r="O924" i="21"/>
  <c r="P924" i="21"/>
  <c r="Q924" i="21"/>
  <c r="K925" i="21"/>
  <c r="L925" i="21"/>
  <c r="H926" i="21"/>
  <c r="M925" i="21"/>
  <c r="J925" i="21"/>
  <c r="I925" i="21"/>
  <c r="M926" i="21"/>
  <c r="L926" i="21"/>
  <c r="H927" i="21"/>
  <c r="I926" i="21"/>
  <c r="J926" i="21"/>
  <c r="K926" i="21"/>
  <c r="P925" i="21"/>
  <c r="O925" i="21"/>
  <c r="Q925" i="21"/>
  <c r="K927" i="21"/>
  <c r="J927" i="21"/>
  <c r="M927" i="21"/>
  <c r="L927" i="21"/>
  <c r="H928" i="21"/>
  <c r="I927" i="21"/>
  <c r="O926" i="21"/>
  <c r="P926" i="21"/>
  <c r="Q926" i="21"/>
  <c r="L928" i="21"/>
  <c r="I928" i="21"/>
  <c r="M928" i="21"/>
  <c r="K928" i="21"/>
  <c r="J928" i="21"/>
  <c r="H929" i="21"/>
  <c r="Q927" i="21"/>
  <c r="P927" i="21"/>
  <c r="O927" i="21"/>
  <c r="O928" i="21"/>
  <c r="P928" i="21"/>
  <c r="Q928" i="21"/>
  <c r="H930" i="21"/>
  <c r="K929" i="21"/>
  <c r="L929" i="21"/>
  <c r="J929" i="21"/>
  <c r="M929" i="21"/>
  <c r="I929" i="21"/>
  <c r="H931" i="21"/>
  <c r="L930" i="21"/>
  <c r="M930" i="21"/>
  <c r="J930" i="21"/>
  <c r="I930" i="21"/>
  <c r="K930" i="21"/>
  <c r="P929" i="21"/>
  <c r="O929" i="21"/>
  <c r="Q929" i="21"/>
  <c r="H932" i="21"/>
  <c r="J931" i="21"/>
  <c r="M931" i="21"/>
  <c r="K931" i="21"/>
  <c r="I931" i="21"/>
  <c r="L931" i="21"/>
  <c r="O930" i="21"/>
  <c r="Q930" i="21"/>
  <c r="P930" i="21"/>
  <c r="K932" i="21"/>
  <c r="H933" i="21"/>
  <c r="I932" i="21"/>
  <c r="M932" i="21"/>
  <c r="L932" i="21"/>
  <c r="J932" i="21"/>
  <c r="Q931" i="21"/>
  <c r="P931" i="21"/>
  <c r="O931" i="21"/>
  <c r="I933" i="21"/>
  <c r="M933" i="21"/>
  <c r="J933" i="21"/>
  <c r="K933" i="21"/>
  <c r="H934" i="21"/>
  <c r="L933" i="21"/>
  <c r="P932" i="21"/>
  <c r="O932" i="21"/>
  <c r="Q932" i="21"/>
  <c r="Q933" i="21"/>
  <c r="O933" i="21"/>
  <c r="P933" i="21"/>
  <c r="M934" i="21"/>
  <c r="J934" i="21"/>
  <c r="K934" i="21"/>
  <c r="H935" i="21"/>
  <c r="I934" i="21"/>
  <c r="L934" i="21"/>
  <c r="I935" i="21"/>
  <c r="J935" i="21"/>
  <c r="L935" i="21"/>
  <c r="M935" i="21"/>
  <c r="H936" i="21"/>
  <c r="K935" i="21"/>
  <c r="Q934" i="21"/>
  <c r="P934" i="21"/>
  <c r="O934" i="21"/>
  <c r="O935" i="21"/>
  <c r="Q935" i="21"/>
  <c r="P935" i="21"/>
  <c r="M936" i="21"/>
  <c r="H937" i="21"/>
  <c r="I936" i="21"/>
  <c r="K936" i="21"/>
  <c r="J936" i="21"/>
  <c r="L936" i="21"/>
  <c r="M937" i="21"/>
  <c r="H938" i="21"/>
  <c r="I937" i="21"/>
  <c r="L937" i="21"/>
  <c r="K937" i="21"/>
  <c r="J937" i="21"/>
  <c r="O936" i="21"/>
  <c r="P936" i="21"/>
  <c r="Q936" i="21"/>
  <c r="H939" i="21"/>
  <c r="L938" i="21"/>
  <c r="M938" i="21"/>
  <c r="I938" i="21"/>
  <c r="K938" i="21"/>
  <c r="J938" i="21"/>
  <c r="O937" i="21"/>
  <c r="P937" i="21"/>
  <c r="Q937" i="21"/>
  <c r="I939" i="21"/>
  <c r="M939" i="21"/>
  <c r="K939" i="21"/>
  <c r="J939" i="21"/>
  <c r="L939" i="21"/>
  <c r="H940" i="21"/>
  <c r="O938" i="21"/>
  <c r="P938" i="21"/>
  <c r="Q938" i="21"/>
  <c r="O939" i="21"/>
  <c r="P939" i="21"/>
  <c r="Q939" i="21"/>
  <c r="J940" i="21"/>
  <c r="L940" i="21"/>
  <c r="M940" i="21"/>
  <c r="K940" i="21"/>
  <c r="I940" i="21"/>
  <c r="H941" i="21"/>
  <c r="Q940" i="21"/>
  <c r="O940" i="21"/>
  <c r="P940" i="21"/>
  <c r="M941" i="21"/>
  <c r="K941" i="21"/>
  <c r="L941" i="21"/>
  <c r="H942" i="21"/>
  <c r="J941" i="21"/>
  <c r="I941" i="21"/>
  <c r="I942" i="21"/>
  <c r="H943" i="21"/>
  <c r="K942" i="21"/>
  <c r="L942" i="21"/>
  <c r="J942" i="21"/>
  <c r="M942" i="21"/>
  <c r="P941" i="21"/>
  <c r="O941" i="21"/>
  <c r="Q941" i="21"/>
  <c r="Q942" i="21"/>
  <c r="P942" i="21"/>
  <c r="O942" i="21"/>
  <c r="J943" i="21"/>
  <c r="L943" i="21"/>
  <c r="M943" i="21"/>
  <c r="K943" i="21"/>
  <c r="I943" i="21"/>
  <c r="H944" i="21"/>
  <c r="P943" i="21"/>
  <c r="O943" i="21"/>
  <c r="Q943" i="21"/>
  <c r="J944" i="21"/>
  <c r="H945" i="21"/>
  <c r="M944" i="21"/>
  <c r="I944" i="21"/>
  <c r="L944" i="21"/>
  <c r="K944" i="21"/>
  <c r="J945" i="21"/>
  <c r="K945" i="21"/>
  <c r="H946" i="21"/>
  <c r="I945" i="21"/>
  <c r="M945" i="21"/>
  <c r="L945" i="21"/>
  <c r="P944" i="21"/>
  <c r="O944" i="21"/>
  <c r="Q944" i="21"/>
  <c r="I946" i="21"/>
  <c r="M946" i="21"/>
  <c r="H947" i="21"/>
  <c r="K946" i="21"/>
  <c r="J946" i="21"/>
  <c r="L946" i="21"/>
  <c r="P945" i="21"/>
  <c r="O945" i="21"/>
  <c r="Q945" i="21"/>
  <c r="P946" i="21"/>
  <c r="O946" i="21"/>
  <c r="Q946" i="21"/>
  <c r="H948" i="21"/>
  <c r="M947" i="21"/>
  <c r="L947" i="21"/>
  <c r="I947" i="21"/>
  <c r="K947" i="21"/>
  <c r="J947" i="21"/>
  <c r="J948" i="21"/>
  <c r="K948" i="21"/>
  <c r="M948" i="21"/>
  <c r="I948" i="21"/>
  <c r="L948" i="21"/>
  <c r="H949" i="21"/>
  <c r="O947" i="21"/>
  <c r="Q947" i="21"/>
  <c r="P947" i="21"/>
  <c r="Q948" i="21"/>
  <c r="O948" i="21"/>
  <c r="P948" i="21"/>
  <c r="H950" i="21"/>
  <c r="M949" i="21"/>
  <c r="J949" i="21"/>
  <c r="K949" i="21"/>
  <c r="I949" i="21"/>
  <c r="L949" i="21"/>
  <c r="I950" i="21"/>
  <c r="K950" i="21"/>
  <c r="M950" i="21"/>
  <c r="H951" i="21"/>
  <c r="J950" i="21"/>
  <c r="L950" i="21"/>
  <c r="Q949" i="21"/>
  <c r="P949" i="21"/>
  <c r="O949" i="21"/>
  <c r="Q950" i="21"/>
  <c r="P950" i="21"/>
  <c r="O950" i="21"/>
  <c r="H952" i="21"/>
  <c r="L951" i="21"/>
  <c r="J951" i="21"/>
  <c r="I951" i="21"/>
  <c r="M951" i="21"/>
  <c r="K951" i="21"/>
  <c r="J952" i="21"/>
  <c r="L952" i="21"/>
  <c r="I952" i="21"/>
  <c r="M952" i="21"/>
  <c r="H953" i="21"/>
  <c r="K952" i="21"/>
  <c r="O951" i="21"/>
  <c r="Q951" i="21"/>
  <c r="P951" i="21"/>
  <c r="Q952" i="21"/>
  <c r="O952" i="21"/>
  <c r="P952" i="21"/>
  <c r="H954" i="21"/>
  <c r="M953" i="21"/>
  <c r="L953" i="21"/>
  <c r="J953" i="21"/>
  <c r="K953" i="21"/>
  <c r="I953" i="21"/>
  <c r="H955" i="21"/>
  <c r="I954" i="21"/>
  <c r="L954" i="21"/>
  <c r="M954" i="21"/>
  <c r="K954" i="21"/>
  <c r="J954" i="21"/>
  <c r="Q953" i="21"/>
  <c r="P953" i="21"/>
  <c r="O953" i="21"/>
  <c r="M955" i="21"/>
  <c r="J955" i="21"/>
  <c r="H956" i="21"/>
  <c r="L955" i="21"/>
  <c r="I955" i="21"/>
  <c r="K955" i="21"/>
  <c r="P954" i="21"/>
  <c r="O954" i="21"/>
  <c r="Q954" i="21"/>
  <c r="I956" i="21"/>
  <c r="H957" i="21"/>
  <c r="J956" i="21"/>
  <c r="K956" i="21"/>
  <c r="L956" i="21"/>
  <c r="M956" i="21"/>
  <c r="O955" i="21"/>
  <c r="P955" i="21"/>
  <c r="Q955" i="21"/>
  <c r="P956" i="21"/>
  <c r="Q956" i="21"/>
  <c r="O956" i="21"/>
  <c r="I957" i="21"/>
  <c r="M957" i="21"/>
  <c r="L957" i="21"/>
  <c r="K957" i="21"/>
  <c r="J957" i="21"/>
  <c r="H958" i="21"/>
  <c r="P957" i="21"/>
  <c r="O957" i="21"/>
  <c r="Q957" i="21"/>
  <c r="K958" i="21"/>
  <c r="J958" i="21"/>
  <c r="L958" i="21"/>
  <c r="M958" i="21"/>
  <c r="I958" i="21"/>
  <c r="H959" i="21"/>
  <c r="Q958" i="21"/>
  <c r="O958" i="21"/>
  <c r="P958" i="21"/>
  <c r="L959" i="21"/>
  <c r="H960" i="21"/>
  <c r="K959" i="21"/>
  <c r="M959" i="21"/>
  <c r="I959" i="21"/>
  <c r="J959" i="21"/>
  <c r="J960" i="21"/>
  <c r="K960" i="21"/>
  <c r="M960" i="21"/>
  <c r="L960" i="21"/>
  <c r="H961" i="21"/>
  <c r="I960" i="21"/>
  <c r="P959" i="21"/>
  <c r="O959" i="21"/>
  <c r="Q959" i="21"/>
  <c r="K961" i="21"/>
  <c r="H962" i="21"/>
  <c r="L961" i="21"/>
  <c r="I961" i="21"/>
  <c r="J961" i="21"/>
  <c r="M961" i="21"/>
  <c r="O960" i="21"/>
  <c r="P960" i="21"/>
  <c r="Q960" i="21"/>
  <c r="K962" i="21"/>
  <c r="I962" i="21"/>
  <c r="H963" i="21"/>
  <c r="L962" i="21"/>
  <c r="M962" i="21"/>
  <c r="J962" i="21"/>
  <c r="O961" i="21"/>
  <c r="Q961" i="21"/>
  <c r="P961" i="21"/>
  <c r="O962" i="21"/>
  <c r="P962" i="21"/>
  <c r="Q962" i="21"/>
  <c r="L963" i="21"/>
  <c r="H964" i="21"/>
  <c r="M963" i="21"/>
  <c r="J963" i="21"/>
  <c r="I963" i="21"/>
  <c r="K963" i="21"/>
  <c r="J964" i="21"/>
  <c r="M964" i="21"/>
  <c r="L964" i="21"/>
  <c r="I964" i="21"/>
  <c r="K964" i="21"/>
  <c r="H965" i="21"/>
  <c r="Q963" i="21"/>
  <c r="P963" i="21"/>
  <c r="O963" i="21"/>
  <c r="O964" i="21"/>
  <c r="P964" i="21"/>
  <c r="Q964" i="21"/>
  <c r="H966" i="21"/>
  <c r="I965" i="21"/>
  <c r="K965" i="21"/>
  <c r="L965" i="21"/>
  <c r="J965" i="21"/>
  <c r="M965" i="21"/>
  <c r="M966" i="21"/>
  <c r="J966" i="21"/>
  <c r="I966" i="21"/>
  <c r="L966" i="21"/>
  <c r="K966" i="21"/>
  <c r="H967" i="21"/>
  <c r="P965" i="21"/>
  <c r="O965" i="21"/>
  <c r="Q965" i="21"/>
  <c r="P966" i="21"/>
  <c r="O966" i="21"/>
  <c r="Q966" i="21"/>
  <c r="J967" i="21"/>
  <c r="M967" i="21"/>
  <c r="I967" i="21"/>
  <c r="H968" i="21"/>
  <c r="K967" i="21"/>
  <c r="L967" i="21"/>
  <c r="O967" i="21"/>
  <c r="P967" i="21"/>
  <c r="Q967" i="21"/>
  <c r="K968" i="21"/>
  <c r="L968" i="21"/>
  <c r="M968" i="21"/>
  <c r="I968" i="21"/>
  <c r="J968" i="21"/>
  <c r="H969" i="21"/>
  <c r="Q968" i="21"/>
  <c r="P968" i="21"/>
  <c r="O968" i="21"/>
  <c r="M969" i="21"/>
  <c r="K969" i="21"/>
  <c r="H970" i="21"/>
  <c r="I969" i="21"/>
  <c r="L969" i="21"/>
  <c r="J969" i="21"/>
  <c r="I970" i="21"/>
  <c r="J970" i="21"/>
  <c r="K970" i="21"/>
  <c r="M970" i="21"/>
  <c r="L970" i="21"/>
  <c r="H971" i="21"/>
  <c r="O969" i="21"/>
  <c r="Q969" i="21"/>
  <c r="P969" i="21"/>
  <c r="O970" i="21"/>
  <c r="P970" i="21"/>
  <c r="Q970" i="21"/>
  <c r="H972" i="21"/>
  <c r="L971" i="21"/>
  <c r="M971" i="21"/>
  <c r="K971" i="21"/>
  <c r="I971" i="21"/>
  <c r="J971" i="21"/>
  <c r="I972" i="21"/>
  <c r="J972" i="21"/>
  <c r="M972" i="21"/>
  <c r="K972" i="21"/>
  <c r="H973" i="21"/>
  <c r="L972" i="21"/>
  <c r="P971" i="21"/>
  <c r="Q971" i="21"/>
  <c r="O971" i="21"/>
  <c r="P972" i="21"/>
  <c r="Q972" i="21"/>
  <c r="O972" i="21"/>
  <c r="K973" i="21"/>
  <c r="H974" i="21"/>
  <c r="M973" i="21"/>
  <c r="L973" i="21"/>
  <c r="J973" i="21"/>
  <c r="I973" i="21"/>
  <c r="I974" i="21"/>
  <c r="J974" i="21"/>
  <c r="M974" i="21"/>
  <c r="L974" i="21"/>
  <c r="H975" i="21"/>
  <c r="K974" i="21"/>
  <c r="O973" i="21"/>
  <c r="Q973" i="21"/>
  <c r="P973" i="21"/>
  <c r="Q974" i="21"/>
  <c r="P974" i="21"/>
  <c r="O974" i="21"/>
  <c r="J975" i="21"/>
  <c r="M975" i="21"/>
  <c r="L975" i="21"/>
  <c r="I975" i="21"/>
  <c r="H976" i="21"/>
  <c r="K975" i="21"/>
  <c r="O975" i="21"/>
  <c r="Q975" i="21"/>
  <c r="P975" i="21"/>
  <c r="J976" i="21"/>
  <c r="M976" i="21"/>
  <c r="I976" i="21"/>
  <c r="K976" i="21"/>
  <c r="L976" i="21"/>
  <c r="H977" i="21"/>
  <c r="P976" i="21"/>
  <c r="O976" i="21"/>
  <c r="Q976" i="21"/>
  <c r="L977" i="21"/>
  <c r="K977" i="21"/>
  <c r="J977" i="21"/>
  <c r="H978" i="21"/>
  <c r="I977" i="21"/>
  <c r="M977" i="21"/>
  <c r="L978" i="21"/>
  <c r="K978" i="21"/>
  <c r="J978" i="21"/>
  <c r="I978" i="21"/>
  <c r="H979" i="21"/>
  <c r="M978" i="21"/>
  <c r="O977" i="21"/>
  <c r="Q977" i="21"/>
  <c r="P977" i="21"/>
  <c r="P978" i="21"/>
  <c r="O978" i="21"/>
  <c r="Q978" i="21"/>
  <c r="L979" i="21"/>
  <c r="I979" i="21"/>
  <c r="K979" i="21"/>
  <c r="H980" i="21"/>
  <c r="J979" i="21"/>
  <c r="M979" i="21"/>
  <c r="Q979" i="21"/>
  <c r="O979" i="21"/>
  <c r="P979" i="21"/>
  <c r="L980" i="21"/>
  <c r="J980" i="21"/>
  <c r="M980" i="21"/>
  <c r="I980" i="21"/>
  <c r="H981" i="21"/>
  <c r="K980" i="21"/>
  <c r="O980" i="21"/>
  <c r="Q980" i="21"/>
  <c r="P980" i="21"/>
  <c r="L981" i="21"/>
  <c r="H982" i="21"/>
  <c r="J981" i="21"/>
  <c r="K981" i="21"/>
  <c r="M981" i="21"/>
  <c r="I981" i="21"/>
  <c r="I982" i="21"/>
  <c r="L982" i="21"/>
  <c r="K982" i="21"/>
  <c r="M982" i="21"/>
  <c r="H983" i="21"/>
  <c r="J982" i="21"/>
  <c r="Q981" i="21"/>
  <c r="O981" i="21"/>
  <c r="P981" i="21"/>
  <c r="P982" i="21"/>
  <c r="O982" i="21"/>
  <c r="Q982" i="21"/>
  <c r="K983" i="21"/>
  <c r="J983" i="21"/>
  <c r="M983" i="21"/>
  <c r="L983" i="21"/>
  <c r="I983" i="21"/>
  <c r="H984" i="21"/>
  <c r="Q983" i="21"/>
  <c r="P983" i="21"/>
  <c r="O983" i="21"/>
  <c r="K984" i="21"/>
  <c r="H985" i="21"/>
  <c r="I984" i="21"/>
  <c r="L984" i="21"/>
  <c r="J984" i="21"/>
  <c r="M984" i="21"/>
  <c r="I985" i="21"/>
  <c r="H986" i="21"/>
  <c r="L985" i="21"/>
  <c r="K985" i="21"/>
  <c r="J985" i="21"/>
  <c r="M985" i="21"/>
  <c r="Q984" i="21"/>
  <c r="P984" i="21"/>
  <c r="O984" i="21"/>
  <c r="Q985" i="21"/>
  <c r="O985" i="21"/>
  <c r="P985" i="21"/>
  <c r="J986" i="21"/>
  <c r="L986" i="21"/>
  <c r="H987" i="21"/>
  <c r="I986" i="21"/>
  <c r="M986" i="21"/>
  <c r="K986" i="21"/>
  <c r="I987" i="21"/>
  <c r="M987" i="21"/>
  <c r="J987" i="21"/>
  <c r="L987" i="21"/>
  <c r="K987" i="21"/>
  <c r="H988" i="21"/>
  <c r="O986" i="21"/>
  <c r="Q986" i="21"/>
  <c r="P986" i="21"/>
  <c r="Q987" i="21"/>
  <c r="P987" i="21"/>
  <c r="O987" i="21"/>
  <c r="I988" i="21"/>
  <c r="J988" i="21"/>
  <c r="L988" i="21"/>
  <c r="H989" i="21"/>
  <c r="K988" i="21"/>
  <c r="M988" i="21"/>
  <c r="O988" i="21"/>
  <c r="P988" i="21"/>
  <c r="Q988" i="21"/>
  <c r="I989" i="21"/>
  <c r="H990" i="21"/>
  <c r="K989" i="21"/>
  <c r="M989" i="21"/>
  <c r="L989" i="21"/>
  <c r="J989" i="21"/>
  <c r="O989" i="21"/>
  <c r="Q989" i="21"/>
  <c r="P989" i="21"/>
  <c r="H991" i="21"/>
  <c r="L990" i="21"/>
  <c r="M990" i="21"/>
  <c r="K990" i="21"/>
  <c r="J990" i="21"/>
  <c r="I990" i="21"/>
  <c r="L991" i="21"/>
  <c r="H992" i="21"/>
  <c r="J991" i="21"/>
  <c r="K991" i="21"/>
  <c r="I991" i="21"/>
  <c r="M991" i="21"/>
  <c r="P990" i="21"/>
  <c r="O990" i="21"/>
  <c r="Q990" i="21"/>
  <c r="H993" i="21"/>
  <c r="M992" i="21"/>
  <c r="L992" i="21"/>
  <c r="J992" i="21"/>
  <c r="K992" i="21"/>
  <c r="I992" i="21"/>
  <c r="O991" i="21"/>
  <c r="P991" i="21"/>
  <c r="Q991" i="21"/>
  <c r="L993" i="21"/>
  <c r="M993" i="21"/>
  <c r="J993" i="21"/>
  <c r="K993" i="21"/>
  <c r="I993" i="21"/>
  <c r="H994" i="21"/>
  <c r="P992" i="21"/>
  <c r="Q992" i="21"/>
  <c r="O992" i="21"/>
  <c r="O993" i="21"/>
  <c r="P993" i="21"/>
  <c r="Q993" i="21"/>
  <c r="K994" i="21"/>
  <c r="I994" i="21"/>
  <c r="L994" i="21"/>
  <c r="H995" i="21"/>
  <c r="J994" i="21"/>
  <c r="M994" i="21"/>
  <c r="P994" i="21"/>
  <c r="O994" i="21"/>
  <c r="Q994" i="21"/>
  <c r="M995" i="21"/>
  <c r="H996" i="21"/>
  <c r="I995" i="21"/>
  <c r="K995" i="21"/>
  <c r="L995" i="21"/>
  <c r="J995" i="21"/>
  <c r="K996" i="21"/>
  <c r="M996" i="21"/>
  <c r="J996" i="21"/>
  <c r="I996" i="21"/>
  <c r="H997" i="21"/>
  <c r="L996" i="21"/>
  <c r="P995" i="21"/>
  <c r="Q995" i="21"/>
  <c r="O995" i="21"/>
  <c r="P996" i="21"/>
  <c r="Q996" i="21"/>
  <c r="O996" i="21"/>
  <c r="K997" i="21"/>
  <c r="J997" i="21"/>
  <c r="L997" i="21"/>
  <c r="H998" i="21"/>
  <c r="M997" i="21"/>
  <c r="I997" i="21"/>
  <c r="M998" i="21"/>
  <c r="K998" i="21"/>
  <c r="H999" i="21"/>
  <c r="J998" i="21"/>
  <c r="I998" i="21"/>
  <c r="L998" i="21"/>
  <c r="P997" i="21"/>
  <c r="Q997" i="21"/>
  <c r="O997" i="21"/>
  <c r="H1000" i="21"/>
  <c r="L999" i="21"/>
  <c r="M999" i="21"/>
  <c r="K999" i="21"/>
  <c r="J999" i="21"/>
  <c r="I999" i="21"/>
  <c r="O998" i="21"/>
  <c r="P998" i="21"/>
  <c r="Q998" i="21"/>
  <c r="H1001" i="21"/>
  <c r="K1000" i="21"/>
  <c r="I1000" i="21"/>
  <c r="L1000" i="21"/>
  <c r="M1000" i="21"/>
  <c r="J1000" i="21"/>
  <c r="P999" i="21"/>
  <c r="Q999" i="21"/>
  <c r="O999" i="21"/>
  <c r="K1001" i="21"/>
  <c r="L1001" i="21"/>
  <c r="H1002" i="21"/>
  <c r="I1001" i="21"/>
  <c r="J1001" i="21"/>
  <c r="M1001" i="21"/>
  <c r="Q1000" i="21"/>
  <c r="P1000" i="21"/>
  <c r="O1000" i="21"/>
  <c r="K1002" i="21"/>
  <c r="M1002" i="21"/>
  <c r="H1003" i="21"/>
  <c r="J1002" i="21"/>
  <c r="I1002" i="21"/>
  <c r="L1002" i="21"/>
  <c r="P1001" i="21"/>
  <c r="Q1001" i="21"/>
  <c r="O1001" i="21"/>
  <c r="I1003" i="21"/>
  <c r="M1003" i="21"/>
  <c r="K1003" i="21"/>
  <c r="L1003" i="21"/>
  <c r="J1003" i="21"/>
  <c r="H1004" i="21"/>
  <c r="O1002" i="21"/>
  <c r="P1002" i="21"/>
  <c r="Q1002" i="21"/>
  <c r="P1003" i="21"/>
  <c r="O1003" i="21"/>
  <c r="Q1003" i="21"/>
  <c r="J1004" i="21"/>
  <c r="L1004" i="21"/>
  <c r="I1004" i="21"/>
  <c r="H1005" i="21"/>
  <c r="M1004" i="21"/>
  <c r="K1004" i="21"/>
  <c r="P1004" i="21"/>
  <c r="Q1004" i="21"/>
  <c r="O1004" i="21"/>
  <c r="J1005" i="21"/>
  <c r="H1006" i="21"/>
  <c r="M1005" i="21"/>
  <c r="I1005" i="21"/>
  <c r="K1005" i="21"/>
  <c r="L1005" i="21"/>
  <c r="M1006" i="21"/>
  <c r="H1007" i="21"/>
  <c r="J1006" i="21"/>
  <c r="K1006" i="21"/>
  <c r="L1006" i="21"/>
  <c r="I1006" i="21"/>
  <c r="P1005" i="21"/>
  <c r="O1005" i="21"/>
  <c r="Q1005" i="21"/>
  <c r="I1007" i="21"/>
  <c r="K1007" i="21"/>
  <c r="M1007" i="21"/>
  <c r="J1007" i="21"/>
  <c r="L1007" i="21"/>
  <c r="H1008" i="21"/>
  <c r="Q1006" i="21"/>
  <c r="O1006" i="21"/>
  <c r="P1006" i="21"/>
  <c r="O1007" i="21"/>
  <c r="P1007" i="21"/>
  <c r="Q1007" i="21"/>
  <c r="L1008" i="21"/>
  <c r="J1008" i="21"/>
  <c r="K1008" i="21"/>
  <c r="I1008" i="21"/>
  <c r="H1009" i="21"/>
  <c r="M1008" i="21"/>
  <c r="O1008" i="21"/>
  <c r="Q1008" i="21"/>
  <c r="P1008" i="21"/>
  <c r="K1009" i="21"/>
  <c r="I1009" i="21"/>
  <c r="M1009" i="21"/>
  <c r="J1009" i="21"/>
  <c r="H1010" i="21"/>
  <c r="L1009" i="21"/>
  <c r="Q1009" i="21"/>
  <c r="P1009" i="21"/>
  <c r="O1009" i="21"/>
  <c r="M1010" i="21"/>
  <c r="I1010" i="21"/>
  <c r="J1010" i="21"/>
  <c r="H1011" i="21"/>
  <c r="K1010" i="21"/>
  <c r="L1010" i="21"/>
  <c r="Q1010" i="21"/>
  <c r="O1010" i="21"/>
  <c r="P1010" i="21"/>
  <c r="M1011" i="21"/>
  <c r="I1011" i="21"/>
  <c r="H1012" i="21"/>
  <c r="K1011" i="21"/>
  <c r="J1011" i="21"/>
  <c r="L1011" i="21"/>
  <c r="Q1011" i="21"/>
  <c r="P1011" i="21"/>
  <c r="O1011" i="21"/>
  <c r="H1013" i="21"/>
  <c r="I1012" i="21"/>
  <c r="K1012" i="21"/>
  <c r="L1012" i="21"/>
  <c r="M1012" i="21"/>
  <c r="J1012" i="21"/>
  <c r="L1013" i="21"/>
  <c r="K1013" i="21"/>
  <c r="H1014" i="21"/>
  <c r="I1013" i="21"/>
  <c r="J1013" i="21"/>
  <c r="M1013" i="21"/>
  <c r="O1012" i="21"/>
  <c r="P1012" i="21"/>
  <c r="Q1012" i="21"/>
  <c r="L1014" i="21"/>
  <c r="K1014" i="21"/>
  <c r="J1014" i="21"/>
  <c r="H1015" i="21"/>
  <c r="M1014" i="21"/>
  <c r="I1014" i="21"/>
  <c r="O1013" i="21"/>
  <c r="Q1013" i="21"/>
  <c r="P1013" i="21"/>
  <c r="K1015" i="21"/>
  <c r="I1015" i="21"/>
  <c r="M1015" i="21"/>
  <c r="L1015" i="21"/>
  <c r="H1016" i="21"/>
  <c r="J1015" i="21"/>
  <c r="O1014" i="21"/>
  <c r="Q1014" i="21"/>
  <c r="P1014" i="21"/>
  <c r="P1015" i="21"/>
  <c r="O1015" i="21"/>
  <c r="Q1015" i="21"/>
  <c r="K1016" i="21"/>
  <c r="I1016" i="21"/>
  <c r="J1016" i="21"/>
  <c r="L1016" i="21"/>
  <c r="M1016" i="21"/>
  <c r="H1017" i="21"/>
  <c r="P1016" i="21"/>
  <c r="Q1016" i="21"/>
  <c r="O1016" i="21"/>
  <c r="J1017" i="21"/>
  <c r="H1018" i="21"/>
  <c r="M1017" i="21"/>
  <c r="K1017" i="21"/>
  <c r="L1017" i="21"/>
  <c r="I1017" i="21"/>
  <c r="L1018" i="21"/>
  <c r="J1018" i="21"/>
  <c r="K1018" i="21"/>
  <c r="M1018" i="21"/>
  <c r="I1018" i="21"/>
  <c r="H1019" i="21"/>
  <c r="O1017" i="21"/>
  <c r="P1017" i="21"/>
  <c r="Q1017" i="21"/>
  <c r="P1018" i="21"/>
  <c r="Q1018" i="21"/>
  <c r="O1018" i="21"/>
  <c r="H1020" i="21"/>
  <c r="K1019" i="21"/>
  <c r="M1019" i="21"/>
  <c r="J1019" i="21"/>
  <c r="I1019" i="21"/>
  <c r="L1019" i="21"/>
  <c r="K1020" i="21"/>
  <c r="H1021" i="21"/>
  <c r="L1020" i="21"/>
  <c r="I1020" i="21"/>
  <c r="J1020" i="21"/>
  <c r="M1020" i="21"/>
  <c r="O1019" i="21"/>
  <c r="Q1019" i="21"/>
  <c r="P1019" i="21"/>
  <c r="K1021" i="21"/>
  <c r="J1021" i="21"/>
  <c r="L1021" i="21"/>
  <c r="I1021" i="21"/>
  <c r="M1021" i="21"/>
  <c r="H1022" i="21"/>
  <c r="P1020" i="21"/>
  <c r="O1020" i="21"/>
  <c r="Q1020" i="21"/>
  <c r="O1021" i="21"/>
  <c r="P1021" i="21"/>
  <c r="Q1021" i="21"/>
  <c r="H1023" i="21"/>
  <c r="I1022" i="21"/>
  <c r="L1022" i="21"/>
  <c r="J1022" i="21"/>
  <c r="K1022" i="21"/>
  <c r="M1022" i="21"/>
  <c r="I1023" i="21"/>
  <c r="H1024" i="21"/>
  <c r="K1023" i="21"/>
  <c r="J1023" i="21"/>
  <c r="M1023" i="21"/>
  <c r="L1023" i="21"/>
  <c r="P1022" i="21"/>
  <c r="Q1022" i="21"/>
  <c r="O1022" i="21"/>
  <c r="O1023" i="21"/>
  <c r="P1023" i="21"/>
  <c r="Q1023" i="21"/>
  <c r="I1024" i="21"/>
  <c r="J1024" i="21"/>
  <c r="K1024" i="21"/>
  <c r="H1025" i="21"/>
  <c r="L1024" i="21"/>
  <c r="M1024" i="21"/>
  <c r="O1024" i="21"/>
  <c r="Q1024" i="21"/>
  <c r="P1024" i="21"/>
  <c r="J1025" i="21"/>
  <c r="H1026" i="21"/>
  <c r="L1025" i="21"/>
  <c r="M1025" i="21"/>
  <c r="I1025" i="21"/>
  <c r="K1025" i="21"/>
  <c r="H1027" i="21"/>
  <c r="K1026" i="21"/>
  <c r="L1026" i="21"/>
  <c r="M1026" i="21"/>
  <c r="I1026" i="21"/>
  <c r="J1026" i="21"/>
  <c r="O1025" i="21"/>
  <c r="Q1025" i="21"/>
  <c r="P1025" i="21"/>
  <c r="L1027" i="21"/>
  <c r="K1027" i="21"/>
  <c r="J1027" i="21"/>
  <c r="H1028" i="21"/>
  <c r="I1027" i="21"/>
  <c r="M1027" i="21"/>
  <c r="P1026" i="21"/>
  <c r="Q1026" i="21"/>
  <c r="O1026" i="21"/>
  <c r="K1028" i="21"/>
  <c r="M1028" i="21"/>
  <c r="I1028" i="21"/>
  <c r="H1029" i="21"/>
  <c r="L1028" i="21"/>
  <c r="J1028" i="21"/>
  <c r="O1027" i="21"/>
  <c r="P1027" i="21"/>
  <c r="Q1027" i="21"/>
  <c r="P1028" i="21"/>
  <c r="Q1028" i="21"/>
  <c r="O1028" i="21"/>
  <c r="K1029" i="21"/>
  <c r="M1029" i="21"/>
  <c r="J1029" i="21"/>
  <c r="L1029" i="21"/>
  <c r="I1029" i="21"/>
  <c r="H1030" i="21"/>
  <c r="Q1029" i="21"/>
  <c r="O1029" i="21"/>
  <c r="P1029" i="21"/>
  <c r="M1030" i="21"/>
  <c r="I1030" i="21"/>
  <c r="L1030" i="21"/>
  <c r="H1031" i="21"/>
  <c r="K1030" i="21"/>
  <c r="J1030" i="21"/>
  <c r="O1030" i="21"/>
  <c r="P1030" i="21"/>
  <c r="Q1030" i="21"/>
  <c r="I1031" i="21"/>
  <c r="L1031" i="21"/>
  <c r="M1031" i="21"/>
  <c r="J1031" i="21"/>
  <c r="K1031" i="21"/>
  <c r="H1032" i="21"/>
  <c r="Q1031" i="21"/>
  <c r="O1031" i="21"/>
  <c r="P1031" i="21"/>
  <c r="H1033" i="21"/>
  <c r="I1032" i="21"/>
  <c r="L1032" i="21"/>
  <c r="K1032" i="21"/>
  <c r="J1032" i="21"/>
  <c r="M1032" i="21"/>
  <c r="J1033" i="21"/>
  <c r="M1033" i="21"/>
  <c r="H1034" i="21"/>
  <c r="K1033" i="21"/>
  <c r="L1033" i="21"/>
  <c r="I1033" i="21"/>
  <c r="Q1032" i="21"/>
  <c r="O1032" i="21"/>
  <c r="P1032" i="21"/>
  <c r="H1035" i="21"/>
  <c r="L1034" i="21"/>
  <c r="I1034" i="21"/>
  <c r="M1034" i="21"/>
  <c r="K1034" i="21"/>
  <c r="J1034" i="21"/>
  <c r="O1033" i="21"/>
  <c r="Q1033" i="21"/>
  <c r="P1033" i="21"/>
  <c r="J1035" i="21"/>
  <c r="L1035" i="21"/>
  <c r="I1035" i="21"/>
  <c r="M1035" i="21"/>
  <c r="H1036" i="21"/>
  <c r="K1035" i="21"/>
  <c r="Q1034" i="21"/>
  <c r="P1034" i="21"/>
  <c r="O1034" i="21"/>
  <c r="Q1035" i="21"/>
  <c r="P1035" i="21"/>
  <c r="O1035" i="21"/>
  <c r="L1036" i="21"/>
  <c r="K1036" i="21"/>
  <c r="I1036" i="21"/>
  <c r="H1037" i="21"/>
  <c r="M1036" i="21"/>
  <c r="J1036" i="21"/>
  <c r="O1036" i="21"/>
  <c r="P1036" i="21"/>
  <c r="Q1036" i="21"/>
  <c r="M1037" i="21"/>
  <c r="K1037" i="21"/>
  <c r="H1038" i="21"/>
  <c r="L1037" i="21"/>
  <c r="I1037" i="21"/>
  <c r="J1037" i="21"/>
  <c r="K1038" i="21"/>
  <c r="H1039" i="21"/>
  <c r="I1038" i="21"/>
  <c r="J1038" i="21"/>
  <c r="M1038" i="21"/>
  <c r="L1038" i="21"/>
  <c r="P1037" i="21"/>
  <c r="Q1037" i="21"/>
  <c r="O1037" i="21"/>
  <c r="M1039" i="21"/>
  <c r="K1039" i="21"/>
  <c r="H1040" i="21"/>
  <c r="J1039" i="21"/>
  <c r="L1039" i="21"/>
  <c r="I1039" i="21"/>
  <c r="P1038" i="21"/>
  <c r="O1038" i="21"/>
  <c r="Q1038" i="21"/>
  <c r="J1040" i="21"/>
  <c r="I1040" i="21"/>
  <c r="H1041" i="21"/>
  <c r="L1040" i="21"/>
  <c r="M1040" i="21"/>
  <c r="K1040" i="21"/>
  <c r="O1039" i="21"/>
  <c r="Q1039" i="21"/>
  <c r="P1039" i="21"/>
  <c r="Q1040" i="21"/>
  <c r="P1040" i="21"/>
  <c r="O1040" i="21"/>
  <c r="H1042" i="21"/>
  <c r="L1041" i="21"/>
  <c r="K1041" i="21"/>
  <c r="J1041" i="21"/>
  <c r="I1041" i="21"/>
  <c r="M1041" i="21"/>
  <c r="L1042" i="21"/>
  <c r="I1042" i="21"/>
  <c r="H1043" i="21"/>
  <c r="M1042" i="21"/>
  <c r="K1042" i="21"/>
  <c r="J1042" i="21"/>
  <c r="P1041" i="21"/>
  <c r="O1041" i="21"/>
  <c r="Q1041" i="21"/>
  <c r="Q1042" i="21"/>
  <c r="P1042" i="21"/>
  <c r="O1042" i="21"/>
  <c r="L1043" i="21"/>
  <c r="J1043" i="21"/>
  <c r="M1043" i="21"/>
  <c r="H1044" i="21"/>
  <c r="I1043" i="21"/>
  <c r="K1043" i="21"/>
  <c r="I1044" i="21"/>
  <c r="K1044" i="21"/>
  <c r="M1044" i="21"/>
  <c r="H1045" i="21"/>
  <c r="L1044" i="21"/>
  <c r="J1044" i="21"/>
  <c r="P1043" i="21"/>
  <c r="O1043" i="21"/>
  <c r="Q1043" i="21"/>
  <c r="P1044" i="21"/>
  <c r="O1044" i="21"/>
  <c r="Q1044" i="21"/>
  <c r="K1045" i="21"/>
  <c r="I1045" i="21"/>
  <c r="M1045" i="21"/>
  <c r="H1046" i="21"/>
  <c r="J1045" i="21"/>
  <c r="L1045" i="21"/>
  <c r="O1045" i="21"/>
  <c r="P1045" i="21"/>
  <c r="Q1045" i="21"/>
  <c r="I1046" i="21"/>
  <c r="J1046" i="21"/>
  <c r="K1046" i="21"/>
  <c r="H1047" i="21"/>
  <c r="M1046" i="21"/>
  <c r="L1046" i="21"/>
  <c r="Q1046" i="21"/>
  <c r="P1046" i="21"/>
  <c r="O1046" i="21"/>
  <c r="J1047" i="21"/>
  <c r="K1047" i="21"/>
  <c r="M1047" i="21"/>
  <c r="L1047" i="21"/>
  <c r="H1048" i="21"/>
  <c r="I1047" i="21"/>
  <c r="J1048" i="21"/>
  <c r="K1048" i="21"/>
  <c r="M1048" i="21"/>
  <c r="H1049" i="21"/>
  <c r="I1048" i="21"/>
  <c r="L1048" i="21"/>
  <c r="Q1047" i="21"/>
  <c r="O1047" i="21"/>
  <c r="P1047" i="21"/>
  <c r="L1049" i="21"/>
  <c r="J1049" i="21"/>
  <c r="I1049" i="21"/>
  <c r="M1049" i="21"/>
  <c r="K1049" i="21"/>
  <c r="H1050" i="21"/>
  <c r="P1048" i="21"/>
  <c r="O1048" i="21"/>
  <c r="Q1048" i="21"/>
  <c r="P1049" i="21"/>
  <c r="Q1049" i="21"/>
  <c r="O1049" i="21"/>
  <c r="H1051" i="21"/>
  <c r="M1050" i="21"/>
  <c r="L1050" i="21"/>
  <c r="I1050" i="21"/>
  <c r="J1050" i="21"/>
  <c r="K1050" i="21"/>
  <c r="I1051" i="21"/>
  <c r="H1052" i="21"/>
  <c r="L1051" i="21"/>
  <c r="J1051" i="21"/>
  <c r="M1051" i="21"/>
  <c r="K1051" i="21"/>
  <c r="Q1050" i="21"/>
  <c r="P1050" i="21"/>
  <c r="O1050" i="21"/>
  <c r="P1051" i="21"/>
  <c r="Q1051" i="21"/>
  <c r="O1051" i="21"/>
  <c r="H1053" i="21"/>
  <c r="L1052" i="21"/>
  <c r="M1052" i="21"/>
  <c r="I1052" i="21"/>
  <c r="J1052" i="21"/>
  <c r="K1052" i="21"/>
  <c r="K1053" i="21"/>
  <c r="H1054" i="21"/>
  <c r="I1053" i="21"/>
  <c r="L1053" i="21"/>
  <c r="M1053" i="21"/>
  <c r="J1053" i="21"/>
  <c r="P1052" i="21"/>
  <c r="O1052" i="21"/>
  <c r="Q1052" i="21"/>
  <c r="J1054" i="21"/>
  <c r="L1054" i="21"/>
  <c r="I1054" i="21"/>
  <c r="K1054" i="21"/>
  <c r="H1055" i="21"/>
  <c r="M1054" i="21"/>
  <c r="O1053" i="21"/>
  <c r="Q1053" i="21"/>
  <c r="P1053" i="21"/>
  <c r="Q1054" i="21"/>
  <c r="O1054" i="21"/>
  <c r="P1054" i="21"/>
  <c r="L1055" i="21"/>
  <c r="M1055" i="21"/>
  <c r="I1055" i="21"/>
  <c r="H1056" i="21"/>
  <c r="K1055" i="21"/>
  <c r="J1055" i="21"/>
  <c r="P1055" i="21"/>
  <c r="O1055" i="21"/>
  <c r="Q1055" i="21"/>
  <c r="I1056" i="21"/>
  <c r="K1056" i="21"/>
  <c r="H1057" i="21"/>
  <c r="M1056" i="21"/>
  <c r="L1056" i="21"/>
  <c r="J1056" i="21"/>
  <c r="Q1056" i="21"/>
  <c r="P1056" i="21"/>
  <c r="O1056" i="21"/>
  <c r="H1058" i="21"/>
  <c r="M1057" i="21"/>
  <c r="K1057" i="21"/>
  <c r="L1057" i="21"/>
  <c r="J1057" i="21"/>
  <c r="I1057" i="21"/>
  <c r="H1059" i="21"/>
  <c r="I1058" i="21"/>
  <c r="J1058" i="21"/>
  <c r="M1058" i="21"/>
  <c r="L1058" i="21"/>
  <c r="K1058" i="21"/>
  <c r="P1057" i="21"/>
  <c r="Q1057" i="21"/>
  <c r="O1057" i="21"/>
  <c r="J1059" i="21"/>
  <c r="H1060" i="21"/>
  <c r="M1059" i="21"/>
  <c r="K1059" i="21"/>
  <c r="L1059" i="21"/>
  <c r="I1059" i="21"/>
  <c r="P1058" i="21"/>
  <c r="Q1058" i="21"/>
  <c r="O1058" i="21"/>
  <c r="I1060" i="21"/>
  <c r="M1060" i="21"/>
  <c r="J1060" i="21"/>
  <c r="K1060" i="21"/>
  <c r="L1060" i="21"/>
  <c r="H1061" i="21"/>
  <c r="Q1059" i="21"/>
  <c r="P1059" i="21"/>
  <c r="O1059" i="21"/>
  <c r="O1060" i="21"/>
  <c r="Q1060" i="21"/>
  <c r="P1060" i="21"/>
  <c r="M1061" i="21"/>
  <c r="H1062" i="21"/>
  <c r="I1061" i="21"/>
  <c r="L1061" i="21"/>
  <c r="J1061" i="21"/>
  <c r="K1061" i="21"/>
  <c r="K1062" i="21"/>
  <c r="M1062" i="21"/>
  <c r="J1062" i="21"/>
  <c r="L1062" i="21"/>
  <c r="I1062" i="21"/>
  <c r="H1063" i="21"/>
  <c r="O1061" i="21"/>
  <c r="Q1061" i="21"/>
  <c r="P1061" i="21"/>
  <c r="O1062" i="21"/>
  <c r="Q1062" i="21"/>
  <c r="P1062" i="21"/>
  <c r="M1063" i="21"/>
  <c r="I1063" i="21"/>
  <c r="J1063" i="21"/>
  <c r="K1063" i="21"/>
  <c r="H1064" i="21"/>
  <c r="L1063" i="21"/>
  <c r="P1063" i="21"/>
  <c r="O1063" i="21"/>
  <c r="Q1063" i="21"/>
  <c r="J1064" i="21"/>
  <c r="H1065" i="21"/>
  <c r="I1064" i="21"/>
  <c r="M1064" i="21"/>
  <c r="K1064" i="21"/>
  <c r="L1064" i="21"/>
  <c r="M1065" i="21"/>
  <c r="H1066" i="21"/>
  <c r="L1065" i="21"/>
  <c r="J1065" i="21"/>
  <c r="K1065" i="21"/>
  <c r="I1065" i="21"/>
  <c r="Q1064" i="21"/>
  <c r="P1064" i="21"/>
  <c r="O1064" i="21"/>
  <c r="L1066" i="21"/>
  <c r="H1067" i="21"/>
  <c r="J1066" i="21"/>
  <c r="I1066" i="21"/>
  <c r="M1066" i="21"/>
  <c r="K1066" i="21"/>
  <c r="O1065" i="21"/>
  <c r="P1065" i="21"/>
  <c r="Q1065" i="21"/>
  <c r="H1068" i="21"/>
  <c r="I1067" i="21"/>
  <c r="M1067" i="21"/>
  <c r="L1067" i="21"/>
  <c r="J1067" i="21"/>
  <c r="K1067" i="21"/>
  <c r="P1066" i="21"/>
  <c r="Q1066" i="21"/>
  <c r="O1066" i="21"/>
  <c r="L1068" i="21"/>
  <c r="M1068" i="21"/>
  <c r="K1068" i="21"/>
  <c r="H1069" i="21"/>
  <c r="J1068" i="21"/>
  <c r="I1068" i="21"/>
  <c r="O1067" i="21"/>
  <c r="Q1067" i="21"/>
  <c r="P1067" i="21"/>
  <c r="K1069" i="21"/>
  <c r="J1069" i="21"/>
  <c r="H1070" i="21"/>
  <c r="L1069" i="21"/>
  <c r="I1069" i="21"/>
  <c r="M1069" i="21"/>
  <c r="Q1068" i="21"/>
  <c r="P1068" i="21"/>
  <c r="O1068" i="21"/>
  <c r="J1070" i="21"/>
  <c r="H1071" i="21"/>
  <c r="I1070" i="21"/>
  <c r="K1070" i="21"/>
  <c r="M1070" i="21"/>
  <c r="L1070" i="21"/>
  <c r="P1069" i="21"/>
  <c r="Q1069" i="21"/>
  <c r="O1069" i="21"/>
  <c r="L1071" i="21"/>
  <c r="J1071" i="21"/>
  <c r="M1071" i="21"/>
  <c r="K1071" i="21"/>
  <c r="I1071" i="21"/>
  <c r="H1072" i="21"/>
  <c r="O1070" i="21"/>
  <c r="P1070" i="21"/>
  <c r="Q1070" i="21"/>
  <c r="O1071" i="21"/>
  <c r="P1071" i="21"/>
  <c r="Q1071" i="21"/>
  <c r="J1072" i="21"/>
  <c r="H1073" i="21"/>
  <c r="L1072" i="21"/>
  <c r="K1072" i="21"/>
  <c r="M1072" i="21"/>
  <c r="I1072" i="21"/>
  <c r="M1073" i="21"/>
  <c r="J1073" i="21"/>
  <c r="L1073" i="21"/>
  <c r="I1073" i="21"/>
  <c r="K1073" i="21"/>
  <c r="H1074" i="21"/>
  <c r="P1072" i="21"/>
  <c r="Q1072" i="21"/>
  <c r="O1072" i="21"/>
  <c r="P1073" i="21"/>
  <c r="Q1073" i="21"/>
  <c r="O1073" i="21"/>
  <c r="I1074" i="21"/>
  <c r="J1074" i="21"/>
  <c r="K1074" i="21"/>
  <c r="L1074" i="21"/>
  <c r="H1075" i="21"/>
  <c r="M1074" i="21"/>
  <c r="O1074" i="21"/>
  <c r="Q1074" i="21"/>
  <c r="P1074" i="21"/>
  <c r="J1075" i="21"/>
  <c r="L1075" i="21"/>
  <c r="I1075" i="21"/>
  <c r="M1075" i="21"/>
  <c r="H1076" i="21"/>
  <c r="K1075" i="21"/>
  <c r="P1075" i="21"/>
  <c r="Q1075" i="21"/>
  <c r="O1075" i="21"/>
  <c r="K1076" i="21"/>
  <c r="H1077" i="21"/>
  <c r="M1076" i="21"/>
  <c r="J1076" i="21"/>
  <c r="I1076" i="21"/>
  <c r="L1076" i="21"/>
  <c r="M1077" i="21"/>
  <c r="L1077" i="21"/>
  <c r="I1077" i="21"/>
  <c r="J1077" i="21"/>
  <c r="H1078" i="21"/>
  <c r="K1077" i="21"/>
  <c r="P1076" i="21"/>
  <c r="O1076" i="21"/>
  <c r="Q1076" i="21"/>
  <c r="P1077" i="21"/>
  <c r="O1077" i="21"/>
  <c r="Q1077" i="21"/>
  <c r="L1078" i="21"/>
  <c r="M1078" i="21"/>
  <c r="I1078" i="21"/>
  <c r="K1078" i="21"/>
  <c r="J1078" i="21"/>
  <c r="H1079" i="21"/>
  <c r="Q1078" i="21"/>
  <c r="O1078" i="21"/>
  <c r="P1078" i="21"/>
  <c r="I1079" i="21"/>
  <c r="M1079" i="21"/>
  <c r="H1080" i="21"/>
  <c r="K1079" i="21"/>
  <c r="J1079" i="21"/>
  <c r="L1079" i="21"/>
  <c r="O1079" i="21"/>
  <c r="P1079" i="21"/>
  <c r="Q1079" i="21"/>
  <c r="H1081" i="21"/>
  <c r="J1080" i="21"/>
  <c r="I1080" i="21"/>
  <c r="K1080" i="21"/>
  <c r="L1080" i="21"/>
  <c r="M1080" i="21"/>
  <c r="M1081" i="21"/>
  <c r="I1081" i="21"/>
  <c r="J1081" i="21"/>
  <c r="H1082" i="21"/>
  <c r="L1081" i="21"/>
  <c r="K1081" i="21"/>
  <c r="O1080" i="21"/>
  <c r="Q1080" i="21"/>
  <c r="P1080" i="21"/>
  <c r="O1081" i="21"/>
  <c r="Q1081" i="21"/>
  <c r="P1081" i="21"/>
  <c r="K1082" i="21"/>
  <c r="J1082" i="21"/>
  <c r="M1082" i="21"/>
  <c r="I1082" i="21"/>
  <c r="L1082" i="21"/>
  <c r="H1083" i="21"/>
  <c r="Q1082" i="21"/>
  <c r="P1082" i="21"/>
  <c r="O1082" i="21"/>
  <c r="K1083" i="21"/>
  <c r="J1083" i="21"/>
  <c r="H1084" i="21"/>
  <c r="M1083" i="21"/>
  <c r="L1083" i="21"/>
  <c r="I1083" i="21"/>
  <c r="M1084" i="21"/>
  <c r="H1085" i="21"/>
  <c r="I1084" i="21"/>
  <c r="L1084" i="21"/>
  <c r="J1084" i="21"/>
  <c r="K1084" i="21"/>
  <c r="P1083" i="21"/>
  <c r="Q1083" i="21"/>
  <c r="O1083" i="21"/>
  <c r="I1085" i="21"/>
  <c r="M1085" i="21"/>
  <c r="J1085" i="21"/>
  <c r="K1085" i="21"/>
  <c r="L1085" i="21"/>
  <c r="H1086" i="21"/>
  <c r="Q1084" i="21"/>
  <c r="O1084" i="21"/>
  <c r="P1084" i="21"/>
  <c r="O1085" i="21"/>
  <c r="P1085" i="21"/>
  <c r="Q1085" i="21"/>
  <c r="I1086" i="21"/>
  <c r="K1086" i="21"/>
  <c r="L1086" i="21"/>
  <c r="H1087" i="21"/>
  <c r="J1086" i="21"/>
  <c r="M1086" i="21"/>
  <c r="O1086" i="21"/>
  <c r="Q1086" i="21"/>
  <c r="P1086" i="21"/>
  <c r="J1087" i="21"/>
  <c r="M1087" i="21"/>
  <c r="K1087" i="21"/>
  <c r="L1087" i="21"/>
  <c r="I1087" i="21"/>
  <c r="H1088" i="21"/>
  <c r="Q1087" i="21"/>
  <c r="P1087" i="21"/>
  <c r="O1087" i="21"/>
  <c r="M1088" i="21"/>
  <c r="H1089" i="21"/>
  <c r="K1088" i="21"/>
  <c r="J1088" i="21"/>
  <c r="I1088" i="21"/>
  <c r="L1088" i="21"/>
  <c r="J1089" i="21"/>
  <c r="I1089" i="21"/>
  <c r="K1089" i="21"/>
  <c r="M1089" i="21"/>
  <c r="L1089" i="21"/>
  <c r="H1090" i="21"/>
  <c r="Q1088" i="21"/>
  <c r="P1088" i="21"/>
  <c r="O1088" i="21"/>
  <c r="O1089" i="21"/>
  <c r="P1089" i="21"/>
  <c r="Q1089" i="21"/>
  <c r="I1090" i="21"/>
  <c r="K1090" i="21"/>
  <c r="H1091" i="21"/>
  <c r="J1090" i="21"/>
  <c r="M1090" i="21"/>
  <c r="L1090" i="21"/>
  <c r="O1090" i="21"/>
  <c r="P1090" i="21"/>
  <c r="Q1090" i="21"/>
  <c r="K1091" i="21"/>
  <c r="H1092" i="21"/>
  <c r="M1091" i="21"/>
  <c r="J1091" i="21"/>
  <c r="L1091" i="21"/>
  <c r="I1091" i="21"/>
  <c r="H1093" i="21"/>
  <c r="J1092" i="21"/>
  <c r="M1092" i="21"/>
  <c r="K1092" i="21"/>
  <c r="L1092" i="21"/>
  <c r="I1092" i="21"/>
  <c r="Q1091" i="21"/>
  <c r="P1091" i="21"/>
  <c r="O1091" i="21"/>
  <c r="L1093" i="21"/>
  <c r="K1093" i="21"/>
  <c r="M1093" i="21"/>
  <c r="J1093" i="21"/>
  <c r="H1094" i="21"/>
  <c r="I1093" i="21"/>
  <c r="Q1092" i="21"/>
  <c r="P1092" i="21"/>
  <c r="O1092" i="21"/>
  <c r="K1094" i="21"/>
  <c r="L1094" i="21"/>
  <c r="I1094" i="21"/>
  <c r="J1094" i="21"/>
  <c r="H1095" i="21"/>
  <c r="M1094" i="21"/>
  <c r="P1093" i="21"/>
  <c r="Q1093" i="21"/>
  <c r="O1093" i="21"/>
  <c r="O1094" i="21"/>
  <c r="P1094" i="21"/>
  <c r="Q1094" i="21"/>
  <c r="L1095" i="21"/>
  <c r="M1095" i="21"/>
  <c r="K1095" i="21"/>
  <c r="H1096" i="21"/>
  <c r="J1095" i="21"/>
  <c r="I1095" i="21"/>
  <c r="K1096" i="21"/>
  <c r="H1097" i="21"/>
  <c r="J1096" i="21"/>
  <c r="L1096" i="21"/>
  <c r="I1096" i="21"/>
  <c r="M1096" i="21"/>
  <c r="Q1095" i="21"/>
  <c r="P1095" i="21"/>
  <c r="O1095" i="21"/>
  <c r="H1098" i="21"/>
  <c r="K1097" i="21"/>
  <c r="M1097" i="21"/>
  <c r="J1097" i="21"/>
  <c r="L1097" i="21"/>
  <c r="I1097" i="21"/>
  <c r="Q1096" i="21"/>
  <c r="O1096" i="21"/>
  <c r="P1096" i="21"/>
  <c r="M1098" i="21"/>
  <c r="I1098" i="21"/>
  <c r="L1098" i="21"/>
  <c r="H1099" i="21"/>
  <c r="J1098" i="21"/>
  <c r="K1098" i="21"/>
  <c r="P1097" i="21"/>
  <c r="Q1097" i="21"/>
  <c r="O1097" i="21"/>
  <c r="O1098" i="21"/>
  <c r="P1098" i="21"/>
  <c r="Q1098" i="21"/>
  <c r="K1099" i="21"/>
  <c r="I1099" i="21"/>
  <c r="L1099" i="21"/>
  <c r="M1099" i="21"/>
  <c r="H1100" i="21"/>
  <c r="J1099" i="21"/>
  <c r="O1099" i="21"/>
  <c r="P1099" i="21"/>
  <c r="Q1099" i="21"/>
  <c r="I1100" i="21"/>
  <c r="K1100" i="21"/>
  <c r="H1101" i="21"/>
  <c r="M1100" i="21"/>
  <c r="L1100" i="21"/>
  <c r="J1100" i="21"/>
  <c r="Q1100" i="21"/>
  <c r="O1100" i="21"/>
  <c r="P1100" i="21"/>
  <c r="L1101" i="21"/>
  <c r="M1101" i="21"/>
  <c r="J1101" i="21"/>
  <c r="I1101" i="21"/>
  <c r="H1102" i="21"/>
  <c r="K1101" i="21"/>
  <c r="O1101" i="21"/>
  <c r="Q1101" i="21"/>
  <c r="P1101" i="21"/>
  <c r="L1102" i="21"/>
  <c r="K1102" i="21"/>
  <c r="M1102" i="21"/>
  <c r="H1103" i="21"/>
  <c r="J1102" i="21"/>
  <c r="I1102" i="21"/>
  <c r="J1103" i="21"/>
  <c r="L1103" i="21"/>
  <c r="H1104" i="21"/>
  <c r="M1103" i="21"/>
  <c r="I1103" i="21"/>
  <c r="K1103" i="21"/>
  <c r="Q1102" i="21"/>
  <c r="P1102" i="21"/>
  <c r="O1102" i="21"/>
  <c r="K1104" i="21"/>
  <c r="H1105" i="21"/>
  <c r="L1104" i="21"/>
  <c r="I1104" i="21"/>
  <c r="M1104" i="21"/>
  <c r="J1104" i="21"/>
  <c r="O1103" i="21"/>
  <c r="Q1103" i="21"/>
  <c r="P1103" i="21"/>
  <c r="J1105" i="21"/>
  <c r="L1105" i="21"/>
  <c r="H1106" i="21"/>
  <c r="K1105" i="21"/>
  <c r="I1105" i="21"/>
  <c r="M1105" i="21"/>
  <c r="P1104" i="21"/>
  <c r="Q1104" i="21"/>
  <c r="O1104" i="21"/>
  <c r="L1106" i="21"/>
  <c r="H1107" i="21"/>
  <c r="I1106" i="21"/>
  <c r="K1106" i="21"/>
  <c r="J1106" i="21"/>
  <c r="M1106" i="21"/>
  <c r="P1105" i="21"/>
  <c r="O1105" i="21"/>
  <c r="Q1105" i="21"/>
  <c r="I1107" i="21"/>
  <c r="J1107" i="21"/>
  <c r="H1108" i="21"/>
  <c r="K1107" i="21"/>
  <c r="L1107" i="21"/>
  <c r="M1107" i="21"/>
  <c r="O1106" i="21"/>
  <c r="P1106" i="21"/>
  <c r="Q1106" i="21"/>
  <c r="Q1107" i="21"/>
  <c r="P1107" i="21"/>
  <c r="O1107" i="21"/>
  <c r="K1108" i="21"/>
  <c r="H1109" i="21"/>
  <c r="J1108" i="21"/>
  <c r="L1108" i="21"/>
  <c r="M1108" i="21"/>
  <c r="I1108" i="21"/>
  <c r="H1110" i="21"/>
  <c r="M1109" i="21"/>
  <c r="J1109" i="21"/>
  <c r="I1109" i="21"/>
  <c r="K1109" i="21"/>
  <c r="L1109" i="21"/>
  <c r="Q1108" i="21"/>
  <c r="O1108" i="21"/>
  <c r="P1108" i="21"/>
  <c r="M1110" i="21"/>
  <c r="K1110" i="21"/>
  <c r="J1110" i="21"/>
  <c r="H1111" i="21"/>
  <c r="I1110" i="21"/>
  <c r="L1110" i="21"/>
  <c r="P1109" i="21"/>
  <c r="Q1109" i="21"/>
  <c r="O1109" i="21"/>
  <c r="H1112" i="21"/>
  <c r="J1111" i="21"/>
  <c r="M1111" i="21"/>
  <c r="K1111" i="21"/>
  <c r="I1111" i="21"/>
  <c r="L1111" i="21"/>
  <c r="Q1110" i="21"/>
  <c r="P1110" i="21"/>
  <c r="O1110" i="21"/>
  <c r="M1112" i="21"/>
  <c r="L1112" i="21"/>
  <c r="J1112" i="21"/>
  <c r="H1113" i="21"/>
  <c r="K1112" i="21"/>
  <c r="I1112" i="21"/>
  <c r="O1111" i="21"/>
  <c r="P1111" i="21"/>
  <c r="Q1111" i="21"/>
  <c r="L1113" i="21"/>
  <c r="M1113" i="21"/>
  <c r="K1113" i="21"/>
  <c r="I1113" i="21"/>
  <c r="J1113" i="21"/>
  <c r="H1114" i="21"/>
  <c r="Q1112" i="21"/>
  <c r="O1112" i="21"/>
  <c r="P1112" i="21"/>
  <c r="P1113" i="21"/>
  <c r="O1113" i="21"/>
  <c r="Q1113" i="21"/>
  <c r="L1114" i="21"/>
  <c r="I1114" i="21"/>
  <c r="J1114" i="21"/>
  <c r="M1114" i="21"/>
  <c r="K1114" i="21"/>
  <c r="H1115" i="21"/>
  <c r="P1114" i="21"/>
  <c r="Q1114" i="21"/>
  <c r="O1114" i="21"/>
  <c r="I1115" i="21"/>
  <c r="J1115" i="21"/>
  <c r="L1115" i="21"/>
  <c r="K1115" i="21"/>
  <c r="M1115" i="21"/>
  <c r="H1116" i="21"/>
  <c r="Q1115" i="21"/>
  <c r="P1115" i="21"/>
  <c r="O1115" i="21"/>
  <c r="J1116" i="21"/>
  <c r="M1116" i="21"/>
  <c r="L1116" i="21"/>
  <c r="I1116" i="21"/>
  <c r="H1117" i="21"/>
  <c r="K1116" i="21"/>
  <c r="P1116" i="21"/>
  <c r="O1116" i="21"/>
  <c r="Q1116" i="21"/>
  <c r="H1118" i="21"/>
  <c r="I1117" i="21"/>
  <c r="L1117" i="21"/>
  <c r="M1117" i="21"/>
  <c r="K1117" i="21"/>
  <c r="J1117" i="21"/>
  <c r="I1118" i="21"/>
  <c r="J1118" i="21"/>
  <c r="M1118" i="21"/>
  <c r="K1118" i="21"/>
  <c r="H1119" i="21"/>
  <c r="L1118" i="21"/>
  <c r="Q1117" i="21"/>
  <c r="O1117" i="21"/>
  <c r="P1117" i="21"/>
  <c r="P1118" i="21"/>
  <c r="O1118" i="21"/>
  <c r="Q1118" i="21"/>
  <c r="L1119" i="21"/>
  <c r="K1119" i="21"/>
  <c r="H1120" i="21"/>
  <c r="J1119" i="21"/>
  <c r="M1119" i="21"/>
  <c r="I1119" i="21"/>
  <c r="H1121" i="21"/>
  <c r="L1120" i="21"/>
  <c r="I1120" i="21"/>
  <c r="M1120" i="21"/>
  <c r="K1120" i="21"/>
  <c r="J1120" i="21"/>
  <c r="P1119" i="21"/>
  <c r="Q1119" i="21"/>
  <c r="O1119" i="21"/>
  <c r="K1121" i="21"/>
  <c r="I1121" i="21"/>
  <c r="H1122" i="21"/>
  <c r="L1121" i="21"/>
  <c r="J1121" i="21"/>
  <c r="M1121" i="21"/>
  <c r="O1120" i="21"/>
  <c r="Q1120" i="21"/>
  <c r="P1120" i="21"/>
  <c r="O1121" i="21"/>
  <c r="Q1121" i="21"/>
  <c r="P1121" i="21"/>
  <c r="K1122" i="21"/>
  <c r="L1122" i="21"/>
  <c r="I1122" i="21"/>
  <c r="J1122" i="21"/>
  <c r="M1122" i="21"/>
  <c r="H1123" i="21"/>
  <c r="Q1122" i="21"/>
  <c r="O1122" i="21"/>
  <c r="P1122" i="21"/>
  <c r="K1123" i="21"/>
  <c r="H1124" i="21"/>
  <c r="M1123" i="21"/>
  <c r="I1123" i="21"/>
  <c r="L1123" i="21"/>
  <c r="J1123" i="21"/>
  <c r="I1124" i="21"/>
  <c r="M1124" i="21"/>
  <c r="H1125" i="21"/>
  <c r="J1124" i="21"/>
  <c r="L1124" i="21"/>
  <c r="K1124" i="21"/>
  <c r="Q1123" i="21"/>
  <c r="P1123" i="21"/>
  <c r="O1123" i="21"/>
  <c r="P1124" i="21"/>
  <c r="O1124" i="21"/>
  <c r="Q1124" i="21"/>
  <c r="J1125" i="21"/>
  <c r="K1125" i="21"/>
  <c r="M1125" i="21"/>
  <c r="H1126" i="21"/>
  <c r="L1125" i="21"/>
  <c r="I1125" i="21"/>
  <c r="H1127" i="21"/>
  <c r="M1126" i="21"/>
  <c r="J1126" i="21"/>
  <c r="L1126" i="21"/>
  <c r="K1126" i="21"/>
  <c r="I1126" i="21"/>
  <c r="O1125" i="21"/>
  <c r="P1125" i="21"/>
  <c r="Q1125" i="21"/>
  <c r="J1127" i="21"/>
  <c r="K1127" i="21"/>
  <c r="M1127" i="21"/>
  <c r="I1127" i="21"/>
  <c r="L1127" i="21"/>
  <c r="H1128" i="21"/>
  <c r="Q1126" i="21"/>
  <c r="P1126" i="21"/>
  <c r="O1126" i="21"/>
  <c r="O1127" i="21"/>
  <c r="P1127" i="21"/>
  <c r="Q1127" i="21"/>
  <c r="I1128" i="21"/>
  <c r="K1128" i="21"/>
  <c r="H1129" i="21"/>
  <c r="J1128" i="21"/>
  <c r="M1128" i="21"/>
  <c r="L1128" i="21"/>
  <c r="P1128" i="21"/>
  <c r="Q1128" i="21"/>
  <c r="O1128" i="21"/>
  <c r="M1129" i="21"/>
  <c r="I1129" i="21"/>
  <c r="K1129" i="21"/>
  <c r="J1129" i="21"/>
  <c r="H1130" i="21"/>
  <c r="L1129" i="21"/>
  <c r="O1129" i="21"/>
  <c r="P1129" i="21"/>
  <c r="Q1129" i="21"/>
  <c r="I1130" i="21"/>
  <c r="K1130" i="21"/>
  <c r="L1130" i="21"/>
  <c r="J1130" i="21"/>
  <c r="H1131" i="21"/>
  <c r="M1130" i="21"/>
  <c r="P1130" i="21"/>
  <c r="Q1130" i="21"/>
  <c r="O1130" i="21"/>
  <c r="M1131" i="21"/>
  <c r="K1131" i="21"/>
  <c r="H1132" i="21"/>
  <c r="J1131" i="21"/>
  <c r="I1131" i="21"/>
  <c r="L1131" i="21"/>
  <c r="L1132" i="21"/>
  <c r="H1133" i="21"/>
  <c r="I1132" i="21"/>
  <c r="K1132" i="21"/>
  <c r="J1132" i="21"/>
  <c r="M1132" i="21"/>
  <c r="P1131" i="21"/>
  <c r="Q1131" i="21"/>
  <c r="O1131" i="21"/>
  <c r="L1133" i="21"/>
  <c r="I1133" i="21"/>
  <c r="M1133" i="21"/>
  <c r="H1134" i="21"/>
  <c r="J1133" i="21"/>
  <c r="K1133" i="21"/>
  <c r="O1132" i="21"/>
  <c r="P1132" i="21"/>
  <c r="Q1132" i="21"/>
  <c r="Q1133" i="21"/>
  <c r="P1133" i="21"/>
  <c r="O1133" i="21"/>
  <c r="H1135" i="21"/>
  <c r="I1134" i="21"/>
  <c r="K1134" i="21"/>
  <c r="J1134" i="21"/>
  <c r="M1134" i="21"/>
  <c r="L1134" i="21"/>
  <c r="H1136" i="21"/>
  <c r="J1135" i="21"/>
  <c r="I1135" i="21"/>
  <c r="L1135" i="21"/>
  <c r="K1135" i="21"/>
  <c r="M1135" i="21"/>
  <c r="O1134" i="21"/>
  <c r="P1134" i="21"/>
  <c r="Q1134" i="21"/>
  <c r="I1136" i="21"/>
  <c r="J1136" i="21"/>
  <c r="H1137" i="21"/>
  <c r="M1136" i="21"/>
  <c r="K1136" i="21"/>
  <c r="L1136" i="21"/>
  <c r="Q1135" i="21"/>
  <c r="O1135" i="21"/>
  <c r="P1135" i="21"/>
  <c r="Q1136" i="21"/>
  <c r="O1136" i="21"/>
  <c r="P1136" i="21"/>
  <c r="K1137" i="21"/>
  <c r="I1137" i="21"/>
  <c r="H1138" i="21"/>
  <c r="J1137" i="21"/>
  <c r="M1137" i="21"/>
  <c r="L1137" i="21"/>
  <c r="Q1137" i="21"/>
  <c r="P1137" i="21"/>
  <c r="O1137" i="21"/>
  <c r="J1138" i="21"/>
  <c r="H1139" i="21"/>
  <c r="I1138" i="21"/>
  <c r="M1138" i="21"/>
  <c r="K1138" i="21"/>
  <c r="L1138" i="21"/>
  <c r="L1139" i="21"/>
  <c r="M1139" i="21"/>
  <c r="K1139" i="21"/>
  <c r="H1140" i="21"/>
  <c r="I1139" i="21"/>
  <c r="J1139" i="21"/>
  <c r="P1138" i="21"/>
  <c r="Q1138" i="21"/>
  <c r="O1138" i="21"/>
  <c r="I1140" i="21"/>
  <c r="M1140" i="21"/>
  <c r="K1140" i="21"/>
  <c r="H1141" i="21"/>
  <c r="J1140" i="21"/>
  <c r="L1140" i="21"/>
  <c r="Q1139" i="21"/>
  <c r="O1139" i="21"/>
  <c r="P1139" i="21"/>
  <c r="Q1140" i="21"/>
  <c r="O1140" i="21"/>
  <c r="P1140" i="21"/>
  <c r="I1141" i="21"/>
  <c r="J1141" i="21"/>
  <c r="L1141" i="21"/>
  <c r="M1141" i="21"/>
  <c r="H1142" i="21"/>
  <c r="K1141" i="21"/>
  <c r="Q1141" i="21"/>
  <c r="P1141" i="21"/>
  <c r="O1141" i="21"/>
  <c r="M1142" i="21"/>
  <c r="I1142" i="21"/>
  <c r="H1143" i="21"/>
  <c r="J1142" i="21"/>
  <c r="L1142" i="21"/>
  <c r="K1142" i="21"/>
  <c r="Q1142" i="21"/>
  <c r="O1142" i="21"/>
  <c r="P1142" i="21"/>
  <c r="K1143" i="21"/>
  <c r="I1143" i="21"/>
  <c r="J1143" i="21"/>
  <c r="H1144" i="21"/>
  <c r="L1143" i="21"/>
  <c r="M1143" i="21"/>
  <c r="O1143" i="21"/>
  <c r="Q1143" i="21"/>
  <c r="P1143" i="21"/>
  <c r="M1144" i="21"/>
  <c r="I1144" i="21"/>
  <c r="L1144" i="21"/>
  <c r="H1145" i="21"/>
  <c r="K1144" i="21"/>
  <c r="J1144" i="21"/>
  <c r="P1144" i="21"/>
  <c r="O1144" i="21"/>
  <c r="Q1144" i="21"/>
  <c r="L1145" i="21"/>
  <c r="K1145" i="21"/>
  <c r="M1145" i="21"/>
  <c r="H1146" i="21"/>
  <c r="J1145" i="21"/>
  <c r="I1145" i="21"/>
  <c r="K1146" i="21"/>
  <c r="I1146" i="21"/>
  <c r="H1147" i="21"/>
  <c r="M1146" i="21"/>
  <c r="J1146" i="21"/>
  <c r="L1146" i="21"/>
  <c r="Q1145" i="21"/>
  <c r="O1145" i="21"/>
  <c r="P1145" i="21"/>
  <c r="P1146" i="21"/>
  <c r="O1146" i="21"/>
  <c r="Q1146" i="21"/>
  <c r="L1147" i="21"/>
  <c r="J1147" i="21"/>
  <c r="H1148" i="21"/>
  <c r="K1147" i="21"/>
  <c r="M1147" i="21"/>
  <c r="I1147" i="21"/>
  <c r="J1148" i="21"/>
  <c r="L1148" i="21"/>
  <c r="H1149" i="21"/>
  <c r="I1148" i="21"/>
  <c r="M1148" i="21"/>
  <c r="K1148" i="21"/>
  <c r="O1147" i="21"/>
  <c r="P1147" i="21"/>
  <c r="Q1147" i="21"/>
  <c r="H1150" i="21"/>
  <c r="L1149" i="21"/>
  <c r="M1149" i="21"/>
  <c r="J1149" i="21"/>
  <c r="K1149" i="21"/>
  <c r="I1149" i="21"/>
  <c r="O1148" i="21"/>
  <c r="Q1148" i="21"/>
  <c r="P1148" i="21"/>
  <c r="M1150" i="21"/>
  <c r="L1150" i="21"/>
  <c r="H1151" i="21"/>
  <c r="K1150" i="21"/>
  <c r="I1150" i="21"/>
  <c r="J1150" i="21"/>
  <c r="P1149" i="21"/>
  <c r="Q1149" i="21"/>
  <c r="O1149" i="21"/>
  <c r="M1151" i="21"/>
  <c r="J1151" i="21"/>
  <c r="H1152" i="21"/>
  <c r="K1151" i="21"/>
  <c r="L1151" i="21"/>
  <c r="I1151" i="21"/>
  <c r="Q1150" i="21"/>
  <c r="P1150" i="21"/>
  <c r="O1150" i="21"/>
  <c r="J1152" i="21"/>
  <c r="L1152" i="21"/>
  <c r="K1152" i="21"/>
  <c r="I1152" i="21"/>
  <c r="H1153" i="21"/>
  <c r="M1152" i="21"/>
  <c r="O1151" i="21"/>
  <c r="P1151" i="21"/>
  <c r="Q1151" i="21"/>
  <c r="Q1152" i="21"/>
  <c r="O1152" i="21"/>
  <c r="P1152" i="21"/>
  <c r="M1153" i="21"/>
  <c r="I1153" i="21"/>
  <c r="L1153" i="21"/>
  <c r="H1154" i="21"/>
  <c r="K1153" i="21"/>
  <c r="J1153" i="21"/>
  <c r="O1153" i="21"/>
  <c r="Q1153" i="21"/>
  <c r="P1153" i="21"/>
  <c r="M1154" i="21"/>
  <c r="J1154" i="21"/>
  <c r="K1154" i="21"/>
  <c r="I1154" i="21"/>
  <c r="L1154" i="21"/>
  <c r="H1155" i="21"/>
  <c r="P1154" i="21"/>
  <c r="Q1154" i="21"/>
  <c r="O1154" i="21"/>
  <c r="L1155" i="21"/>
  <c r="I1155" i="21"/>
  <c r="J1155" i="21"/>
  <c r="K1155" i="21"/>
  <c r="H1156" i="21"/>
  <c r="M1155" i="21"/>
  <c r="O1155" i="21"/>
  <c r="Q1155" i="21"/>
  <c r="P1155" i="21"/>
  <c r="H1157" i="21"/>
  <c r="L1156" i="21"/>
  <c r="K1156" i="21"/>
  <c r="J1156" i="21"/>
  <c r="M1156" i="21"/>
  <c r="I1156" i="21"/>
  <c r="L1157" i="21"/>
  <c r="J1157" i="21"/>
  <c r="H1158" i="21"/>
  <c r="M1157" i="21"/>
  <c r="K1157" i="21"/>
  <c r="I1157" i="21"/>
  <c r="P1156" i="21"/>
  <c r="O1156" i="21"/>
  <c r="Q1156" i="21"/>
  <c r="K1158" i="21"/>
  <c r="J1158" i="21"/>
  <c r="H1159" i="21"/>
  <c r="L1158" i="21"/>
  <c r="I1158" i="21"/>
  <c r="M1158" i="21"/>
  <c r="P1157" i="21"/>
  <c r="O1157" i="21"/>
  <c r="Q1157" i="21"/>
  <c r="K1159" i="21"/>
  <c r="J1159" i="21"/>
  <c r="L1159" i="21"/>
  <c r="M1159" i="21"/>
  <c r="H1160" i="21"/>
  <c r="I1159" i="21"/>
  <c r="O1158" i="21"/>
  <c r="P1158" i="21"/>
  <c r="Q1158" i="21"/>
  <c r="L1160" i="21"/>
  <c r="K1160" i="21"/>
  <c r="J1160" i="21"/>
  <c r="I1160" i="21"/>
  <c r="H1161" i="21"/>
  <c r="M1160" i="21"/>
  <c r="P1159" i="21"/>
  <c r="O1159" i="21"/>
  <c r="Q1159" i="21"/>
  <c r="Q1160" i="21"/>
  <c r="P1160" i="21"/>
  <c r="O1160" i="21"/>
  <c r="K1161" i="21"/>
  <c r="M1161" i="21"/>
  <c r="H1162" i="21"/>
  <c r="I1161" i="21"/>
  <c r="J1161" i="21"/>
  <c r="L1161" i="21"/>
  <c r="K1162" i="21"/>
  <c r="M1162" i="21"/>
  <c r="L1162" i="21"/>
  <c r="H1163" i="21"/>
  <c r="J1162" i="21"/>
  <c r="I1162" i="21"/>
  <c r="O1161" i="21"/>
  <c r="P1161" i="21"/>
  <c r="Q1161" i="21"/>
  <c r="J1163" i="21"/>
  <c r="M1163" i="21"/>
  <c r="K1163" i="21"/>
  <c r="H1164" i="21"/>
  <c r="L1163" i="21"/>
  <c r="I1163" i="21"/>
  <c r="O1162" i="21"/>
  <c r="Q1162" i="21"/>
  <c r="P1162" i="21"/>
  <c r="M1164" i="21"/>
  <c r="K1164" i="21"/>
  <c r="J1164" i="21"/>
  <c r="I1164" i="21"/>
  <c r="H1165" i="21"/>
  <c r="L1164" i="21"/>
  <c r="Q1163" i="21"/>
  <c r="P1163" i="21"/>
  <c r="O1163" i="21"/>
  <c r="P1164" i="21"/>
  <c r="O1164" i="21"/>
  <c r="Q1164" i="21"/>
  <c r="H1166" i="21"/>
  <c r="M1165" i="21"/>
  <c r="L1165" i="21"/>
  <c r="K1165" i="21"/>
  <c r="I1165" i="21"/>
  <c r="J1165" i="21"/>
  <c r="J1166" i="21"/>
  <c r="L1166" i="21"/>
  <c r="K1166" i="21"/>
  <c r="I1166" i="21"/>
  <c r="M1166" i="21"/>
  <c r="H1167" i="21"/>
  <c r="P1165" i="21"/>
  <c r="O1165" i="21"/>
  <c r="Q1165" i="21"/>
  <c r="P1166" i="21"/>
  <c r="O1166" i="21"/>
  <c r="Q1166" i="21"/>
  <c r="K1167" i="21"/>
  <c r="L1167" i="21"/>
  <c r="M1167" i="21"/>
  <c r="I1167" i="21"/>
  <c r="J1167" i="21"/>
  <c r="H1168" i="21"/>
  <c r="O1167" i="21"/>
  <c r="Q1167" i="21"/>
  <c r="P1167" i="21"/>
  <c r="K1168" i="21"/>
  <c r="M1168" i="21"/>
  <c r="I1168" i="21"/>
  <c r="L1168" i="21"/>
  <c r="J1168" i="21"/>
  <c r="H1169" i="21"/>
  <c r="P1168" i="21"/>
  <c r="Q1168" i="21"/>
  <c r="O1168" i="21"/>
  <c r="L1169" i="21"/>
  <c r="J1169" i="21"/>
  <c r="H1170" i="21"/>
  <c r="K1169" i="21"/>
  <c r="M1169" i="21"/>
  <c r="I1169" i="21"/>
  <c r="M1170" i="21"/>
  <c r="L1170" i="21"/>
  <c r="I1170" i="21"/>
  <c r="K1170" i="21"/>
  <c r="H1171" i="21"/>
  <c r="J1170" i="21"/>
  <c r="O1169" i="21"/>
  <c r="P1169" i="21"/>
  <c r="Q1169" i="21"/>
  <c r="O1170" i="21"/>
  <c r="P1170" i="21"/>
  <c r="Q1170" i="21"/>
  <c r="K1171" i="21"/>
  <c r="H1172" i="21"/>
  <c r="M1171" i="21"/>
  <c r="J1171" i="21"/>
  <c r="L1171" i="21"/>
  <c r="I1171" i="21"/>
  <c r="J1172" i="21"/>
  <c r="L1172" i="21"/>
  <c r="I1172" i="21"/>
  <c r="K1172" i="21"/>
  <c r="M1172" i="21"/>
  <c r="H1173" i="21"/>
  <c r="Q1171" i="21"/>
  <c r="P1171" i="21"/>
  <c r="O1171" i="21"/>
  <c r="P1172" i="21"/>
  <c r="O1172" i="21"/>
  <c r="Q1172" i="21"/>
  <c r="J1173" i="21"/>
  <c r="I1173" i="21"/>
  <c r="M1173" i="21"/>
  <c r="H1174" i="21"/>
  <c r="L1173" i="21"/>
  <c r="K1173" i="21"/>
  <c r="P1173" i="21"/>
  <c r="Q1173" i="21"/>
  <c r="O1173" i="21"/>
  <c r="H1175" i="21"/>
  <c r="M1174" i="21"/>
  <c r="J1174" i="21"/>
  <c r="L1174" i="21"/>
  <c r="K1174" i="21"/>
  <c r="I1174" i="21"/>
  <c r="L1175" i="21"/>
  <c r="M1175" i="21"/>
  <c r="K1175" i="21"/>
  <c r="I1175" i="21"/>
  <c r="H1176" i="21"/>
  <c r="J1175" i="21"/>
  <c r="Q1174" i="21"/>
  <c r="O1174" i="21"/>
  <c r="P1174" i="21"/>
  <c r="O1175" i="21"/>
  <c r="Q1175" i="21"/>
  <c r="P1175" i="21"/>
  <c r="I1176" i="21"/>
  <c r="J1176" i="21"/>
  <c r="L1176" i="21"/>
  <c r="H1177" i="21"/>
  <c r="K1176" i="21"/>
  <c r="M1176" i="21"/>
  <c r="O1176" i="21"/>
  <c r="Q1176" i="21"/>
  <c r="P1176" i="21"/>
  <c r="L1177" i="21"/>
  <c r="I1177" i="21"/>
  <c r="H1178" i="21"/>
  <c r="M1177" i="21"/>
  <c r="J1177" i="21"/>
  <c r="K1177" i="21"/>
  <c r="Q1177" i="21"/>
  <c r="O1177" i="21"/>
  <c r="P1177" i="21"/>
  <c r="H1179" i="21"/>
  <c r="L1178" i="21"/>
  <c r="K1178" i="21"/>
  <c r="I1178" i="21"/>
  <c r="M1178" i="21"/>
  <c r="J1178" i="21"/>
  <c r="H1180" i="21"/>
  <c r="J1179" i="21"/>
  <c r="M1179" i="21"/>
  <c r="I1179" i="21"/>
  <c r="L1179" i="21"/>
  <c r="K1179" i="21"/>
  <c r="P1178" i="21"/>
  <c r="Q1178" i="21"/>
  <c r="O1178" i="21"/>
  <c r="L1180" i="21"/>
  <c r="K1180" i="21"/>
  <c r="M1180" i="21"/>
  <c r="H1181" i="21"/>
  <c r="J1180" i="21"/>
  <c r="I1180" i="21"/>
  <c r="P1179" i="21"/>
  <c r="Q1179" i="21"/>
  <c r="O1179" i="21"/>
  <c r="I1181" i="21"/>
  <c r="L1181" i="21"/>
  <c r="K1181" i="21"/>
  <c r="M1181" i="21"/>
  <c r="J1181" i="21"/>
  <c r="H1182" i="21"/>
  <c r="P1180" i="21"/>
  <c r="O1180" i="21"/>
  <c r="Q1180" i="21"/>
  <c r="P1181" i="21"/>
  <c r="Q1181" i="21"/>
  <c r="O1181" i="21"/>
  <c r="J1182" i="21"/>
  <c r="L1182" i="21"/>
  <c r="K1182" i="21"/>
  <c r="I1182" i="21"/>
  <c r="M1182" i="21"/>
  <c r="H1183" i="21"/>
  <c r="O1182" i="21"/>
  <c r="P1182" i="21"/>
  <c r="Q1182" i="21"/>
  <c r="H1184" i="21"/>
  <c r="J1183" i="21"/>
  <c r="M1183" i="21"/>
  <c r="I1183" i="21"/>
  <c r="L1183" i="21"/>
  <c r="K1183" i="21"/>
  <c r="L1184" i="21"/>
  <c r="I1184" i="21"/>
  <c r="K1184" i="21"/>
  <c r="H1185" i="21"/>
  <c r="J1184" i="21"/>
  <c r="M1184" i="21"/>
  <c r="P1183" i="21"/>
  <c r="O1183" i="21"/>
  <c r="Q1183" i="21"/>
  <c r="O1184" i="21"/>
  <c r="P1184" i="21"/>
  <c r="Q1184" i="21"/>
  <c r="J1185" i="21"/>
  <c r="K1185" i="21"/>
  <c r="I1185" i="21"/>
  <c r="M1185" i="21"/>
  <c r="H1186" i="21"/>
  <c r="L1185" i="21"/>
  <c r="P1185" i="21"/>
  <c r="O1185" i="21"/>
  <c r="Q1185" i="21"/>
  <c r="M1186" i="21"/>
  <c r="L1186" i="21"/>
  <c r="J1186" i="21"/>
  <c r="I1186" i="21"/>
  <c r="H1187" i="21"/>
  <c r="K1186" i="21"/>
  <c r="P1186" i="21"/>
  <c r="Q1186" i="21"/>
  <c r="O1186" i="21"/>
  <c r="I1187" i="21"/>
  <c r="K1187" i="21"/>
  <c r="J1187" i="21"/>
  <c r="H1188" i="21"/>
  <c r="M1187" i="21"/>
  <c r="L1187" i="21"/>
  <c r="Q1187" i="21"/>
  <c r="P1187" i="21"/>
  <c r="O1187" i="21"/>
  <c r="L1188" i="21"/>
  <c r="H1189" i="21"/>
  <c r="K1188" i="21"/>
  <c r="J1188" i="21"/>
  <c r="M1188" i="21"/>
  <c r="I1188" i="21"/>
  <c r="K1189" i="21"/>
  <c r="M1189" i="21"/>
  <c r="J1189" i="21"/>
  <c r="I1189" i="21"/>
  <c r="H1190" i="21"/>
  <c r="L1189" i="21"/>
  <c r="P1188" i="21"/>
  <c r="Q1188" i="21"/>
  <c r="O1188" i="21"/>
  <c r="O1189" i="21"/>
  <c r="P1189" i="21"/>
  <c r="Q1189" i="21"/>
  <c r="I1190" i="21"/>
  <c r="M1190" i="21"/>
  <c r="L1190" i="21"/>
  <c r="H1191" i="21"/>
  <c r="J1190" i="21"/>
  <c r="K1190" i="21"/>
  <c r="Q1190" i="21"/>
  <c r="P1190" i="21"/>
  <c r="O1190" i="21"/>
  <c r="K1191" i="21"/>
  <c r="L1191" i="21"/>
  <c r="I1191" i="21"/>
  <c r="H1192" i="21"/>
  <c r="M1191" i="21"/>
  <c r="J1191" i="21"/>
  <c r="Q1191" i="21"/>
  <c r="P1191" i="21"/>
  <c r="O1191" i="21"/>
  <c r="I1192" i="21"/>
  <c r="L1192" i="21"/>
  <c r="J1192" i="21"/>
  <c r="K1192" i="21"/>
  <c r="M1192" i="21"/>
  <c r="H1193" i="21"/>
  <c r="O1192" i="21"/>
  <c r="Q1192" i="21"/>
  <c r="P1192" i="21"/>
  <c r="J1193" i="21"/>
  <c r="H1194" i="21"/>
  <c r="M1193" i="21"/>
  <c r="I1193" i="21"/>
  <c r="K1193" i="21"/>
  <c r="L1193" i="21"/>
  <c r="H1195" i="21"/>
  <c r="J1194" i="21"/>
  <c r="K1194" i="21"/>
  <c r="M1194" i="21"/>
  <c r="L1194" i="21"/>
  <c r="I1194" i="21"/>
  <c r="P1193" i="21"/>
  <c r="O1193" i="21"/>
  <c r="Q1193" i="21"/>
  <c r="K1195" i="21"/>
  <c r="J1195" i="21"/>
  <c r="M1195" i="21"/>
  <c r="H1196" i="21"/>
  <c r="I1195" i="21"/>
  <c r="L1195" i="21"/>
  <c r="P1194" i="21"/>
  <c r="Q1194" i="21"/>
  <c r="O1194" i="21"/>
  <c r="I1196" i="21"/>
  <c r="L1196" i="21"/>
  <c r="M1196" i="21"/>
  <c r="H1197" i="21"/>
  <c r="J1196" i="21"/>
  <c r="K1196" i="21"/>
  <c r="O1195" i="21"/>
  <c r="Q1195" i="21"/>
  <c r="P1195" i="21"/>
  <c r="Q1196" i="21"/>
  <c r="O1196" i="21"/>
  <c r="P1196" i="21"/>
  <c r="M1197" i="21"/>
  <c r="J1197" i="21"/>
  <c r="K1197" i="21"/>
  <c r="H1198" i="21"/>
  <c r="L1197" i="21"/>
  <c r="I1197" i="21"/>
  <c r="M1198" i="21"/>
  <c r="L1198" i="21"/>
  <c r="H1199" i="21"/>
  <c r="J1198" i="21"/>
  <c r="I1198" i="21"/>
  <c r="K1198" i="21"/>
  <c r="O1197" i="21"/>
  <c r="Q1197" i="21"/>
  <c r="P1197" i="21"/>
  <c r="H1200" i="21"/>
  <c r="M1199" i="21"/>
  <c r="K1199" i="21"/>
  <c r="L1199" i="21"/>
  <c r="I1199" i="21"/>
  <c r="J1199" i="21"/>
  <c r="Q1198" i="21"/>
  <c r="O1198" i="21"/>
  <c r="P1198" i="21"/>
  <c r="H1201" i="21"/>
  <c r="L1200" i="21"/>
  <c r="J1200" i="21"/>
  <c r="K1200" i="21"/>
  <c r="I1200" i="21"/>
  <c r="M1200" i="21"/>
  <c r="Q1199" i="21"/>
  <c r="O1199" i="21"/>
  <c r="P1199" i="21"/>
  <c r="H1202" i="21"/>
  <c r="K1201" i="21"/>
  <c r="M1201" i="21"/>
  <c r="I1201" i="21"/>
  <c r="L1201" i="21"/>
  <c r="J1201" i="21"/>
  <c r="Q1200" i="21"/>
  <c r="O1200" i="21"/>
  <c r="P1200" i="21"/>
  <c r="H1203" i="21"/>
  <c r="L1202" i="21"/>
  <c r="J1202" i="21"/>
  <c r="K1202" i="21"/>
  <c r="M1202" i="21"/>
  <c r="I1202" i="21"/>
  <c r="Q1201" i="21"/>
  <c r="O1201" i="21"/>
  <c r="P1201" i="21"/>
  <c r="L1203" i="21"/>
  <c r="I1203" i="21"/>
  <c r="K1203" i="21"/>
  <c r="J1203" i="21"/>
  <c r="H1204" i="21"/>
  <c r="M1203" i="21"/>
  <c r="Q1202" i="21"/>
  <c r="P1202" i="21"/>
  <c r="O1202" i="21"/>
  <c r="P1203" i="21"/>
  <c r="O1203" i="21"/>
  <c r="Q1203" i="21"/>
  <c r="I1204" i="21"/>
  <c r="H1205" i="21"/>
  <c r="M1204" i="21"/>
  <c r="K1204" i="21"/>
  <c r="L1204" i="21"/>
  <c r="J1204" i="21"/>
  <c r="O1204" i="21"/>
  <c r="P1204" i="21"/>
  <c r="Q1204" i="21"/>
  <c r="M1205" i="21"/>
  <c r="L1205" i="21"/>
  <c r="H1206" i="21"/>
  <c r="J1205" i="21"/>
  <c r="I1205" i="21"/>
  <c r="K1205" i="21"/>
  <c r="I1206" i="21"/>
  <c r="L1206" i="21"/>
  <c r="H1207" i="21"/>
  <c r="M1206" i="21"/>
  <c r="K1206" i="21"/>
  <c r="J1206" i="21"/>
  <c r="Q1205" i="21"/>
  <c r="P1205" i="21"/>
  <c r="O1205" i="21"/>
  <c r="P1206" i="21"/>
  <c r="O1206" i="21"/>
  <c r="Q1206" i="21"/>
  <c r="I1207" i="21"/>
  <c r="M1207" i="21"/>
  <c r="K1207" i="21"/>
  <c r="H1208" i="21"/>
  <c r="L1207" i="21"/>
  <c r="J1207" i="21"/>
  <c r="O1207" i="21"/>
  <c r="Q1207" i="21"/>
  <c r="P1207" i="21"/>
  <c r="J1208" i="21"/>
  <c r="L1208" i="21"/>
  <c r="I1208" i="21"/>
  <c r="M1208" i="21"/>
  <c r="K1208" i="21"/>
  <c r="H1209" i="21"/>
  <c r="Q1208" i="21"/>
  <c r="O1208" i="21"/>
  <c r="P1208" i="21"/>
  <c r="L1209" i="21"/>
  <c r="M1209" i="21"/>
  <c r="J1209" i="21"/>
  <c r="K1209" i="21"/>
  <c r="H1210" i="21"/>
  <c r="I1209" i="21"/>
  <c r="H1211" i="21"/>
  <c r="J1210" i="21"/>
  <c r="M1210" i="21"/>
  <c r="K1210" i="21"/>
  <c r="L1210" i="21"/>
  <c r="I1210" i="21"/>
  <c r="Q1209" i="21"/>
  <c r="O1209" i="21"/>
  <c r="P1209" i="21"/>
  <c r="M1211" i="21"/>
  <c r="J1211" i="21"/>
  <c r="H1212" i="21"/>
  <c r="K1211" i="21"/>
  <c r="L1211" i="21"/>
  <c r="I1211" i="21"/>
  <c r="O1210" i="21"/>
  <c r="Q1210" i="21"/>
  <c r="P1210" i="21"/>
  <c r="I1212" i="21"/>
  <c r="J1212" i="21"/>
  <c r="H1213" i="21"/>
  <c r="L1212" i="21"/>
  <c r="M1212" i="21"/>
  <c r="K1212" i="21"/>
  <c r="O1211" i="21"/>
  <c r="P1211" i="21"/>
  <c r="Q1211" i="21"/>
  <c r="P1212" i="21"/>
  <c r="O1212" i="21"/>
  <c r="Q1212" i="21"/>
  <c r="J1213" i="21"/>
  <c r="K1213" i="21"/>
  <c r="I1213" i="21"/>
  <c r="L1213" i="21"/>
  <c r="M1213" i="21"/>
  <c r="H1214" i="21"/>
  <c r="Q1213" i="21"/>
  <c r="P1213" i="21"/>
  <c r="O1213" i="21"/>
  <c r="I1214" i="21"/>
  <c r="K1214" i="21"/>
  <c r="H1215" i="21"/>
  <c r="J1214" i="21"/>
  <c r="L1214" i="21"/>
  <c r="M1214" i="21"/>
  <c r="P1214" i="21"/>
  <c r="O1214" i="21"/>
  <c r="Q1214" i="21"/>
  <c r="L1215" i="21"/>
  <c r="J1215" i="21"/>
  <c r="K1215" i="21"/>
  <c r="H1216" i="21"/>
  <c r="I1215" i="21"/>
  <c r="M1215" i="21"/>
  <c r="L1216" i="21"/>
  <c r="H1217" i="21"/>
  <c r="K1216" i="21"/>
  <c r="M1216" i="21"/>
  <c r="I1216" i="21"/>
  <c r="J1216" i="21"/>
  <c r="Q1215" i="21"/>
  <c r="P1215" i="21"/>
  <c r="O1215" i="21"/>
  <c r="M1217" i="21"/>
  <c r="H1218" i="21"/>
  <c r="I1217" i="21"/>
  <c r="J1217" i="21"/>
  <c r="L1217" i="21"/>
  <c r="K1217" i="21"/>
  <c r="O1216" i="21"/>
  <c r="P1216" i="21"/>
  <c r="Q1216" i="21"/>
  <c r="I1218" i="21"/>
  <c r="M1218" i="21"/>
  <c r="H1219" i="21"/>
  <c r="J1218" i="21"/>
  <c r="K1218" i="21"/>
  <c r="L1218" i="21"/>
  <c r="O1217" i="21"/>
  <c r="Q1217" i="21"/>
  <c r="P1217" i="21"/>
  <c r="Q1218" i="21"/>
  <c r="O1218" i="21"/>
  <c r="P1218" i="21"/>
  <c r="H1220" i="21"/>
  <c r="M1219" i="21"/>
  <c r="I1219" i="21"/>
  <c r="K1219" i="21"/>
  <c r="J1219" i="21"/>
  <c r="L1219" i="21"/>
  <c r="L1220" i="21"/>
  <c r="I1220" i="21"/>
  <c r="H1221" i="21"/>
  <c r="J1220" i="21"/>
  <c r="K1220" i="21"/>
  <c r="M1220" i="21"/>
  <c r="Q1219" i="21"/>
  <c r="O1219" i="21"/>
  <c r="P1219" i="21"/>
  <c r="O1220" i="21"/>
  <c r="Q1220" i="21"/>
  <c r="P1220" i="21"/>
  <c r="J1221" i="21"/>
  <c r="I1221" i="21"/>
  <c r="L1221" i="21"/>
  <c r="H1222" i="21"/>
  <c r="K1221" i="21"/>
  <c r="M1221" i="21"/>
  <c r="O1221" i="21"/>
  <c r="P1221" i="21"/>
  <c r="Q1221" i="21"/>
  <c r="L1222" i="21"/>
  <c r="M1222" i="21"/>
  <c r="K1222" i="21"/>
  <c r="I1222" i="21"/>
  <c r="H1223" i="21"/>
  <c r="J1222" i="21"/>
  <c r="Q1222" i="21"/>
  <c r="P1222" i="21"/>
  <c r="O1222" i="21"/>
  <c r="J1223" i="21"/>
  <c r="I1223" i="21"/>
  <c r="K1223" i="21"/>
  <c r="L1223" i="21"/>
  <c r="M1223" i="21"/>
  <c r="H1224" i="21"/>
  <c r="P1223" i="21"/>
  <c r="Q1223" i="21"/>
  <c r="O1223" i="21"/>
  <c r="I1224" i="21"/>
  <c r="K1224" i="21"/>
  <c r="H1225" i="21"/>
  <c r="J1224" i="21"/>
  <c r="M1224" i="21"/>
  <c r="L1224" i="21"/>
  <c r="P1224" i="21"/>
  <c r="Q1224" i="21"/>
  <c r="O1224" i="21"/>
  <c r="H1226" i="21"/>
  <c r="K1225" i="21"/>
  <c r="I1225" i="21"/>
  <c r="M1225" i="21"/>
  <c r="J1225" i="21"/>
  <c r="L1225" i="21"/>
  <c r="H1227" i="21"/>
  <c r="M1226" i="21"/>
  <c r="K1226" i="21"/>
  <c r="I1226" i="21"/>
  <c r="J1226" i="21"/>
  <c r="L1226" i="21"/>
  <c r="O1225" i="21"/>
  <c r="P1225" i="21"/>
  <c r="Q1225" i="21"/>
  <c r="H1228" i="21"/>
  <c r="K1227" i="21"/>
  <c r="M1227" i="21"/>
  <c r="L1227" i="21"/>
  <c r="J1227" i="21"/>
  <c r="I1227" i="21"/>
  <c r="Q1226" i="21"/>
  <c r="O1226" i="21"/>
  <c r="P1226" i="21"/>
  <c r="L1228" i="21"/>
  <c r="I1228" i="21"/>
  <c r="K1228" i="21"/>
  <c r="M1228" i="21"/>
  <c r="J1228" i="21"/>
  <c r="H1229" i="21"/>
  <c r="O1227" i="21"/>
  <c r="Q1227" i="21"/>
  <c r="P1227" i="21"/>
  <c r="P1228" i="21"/>
  <c r="O1228" i="21"/>
  <c r="Q1228" i="21"/>
  <c r="M1229" i="21"/>
  <c r="I1229" i="21"/>
  <c r="L1229" i="21"/>
  <c r="J1229" i="21"/>
  <c r="H1230" i="21"/>
  <c r="K1229" i="21"/>
  <c r="P1229" i="21"/>
  <c r="Q1229" i="21"/>
  <c r="O1229" i="21"/>
  <c r="M1230" i="21"/>
  <c r="K1230" i="21"/>
  <c r="J1230" i="21"/>
  <c r="L1230" i="21"/>
  <c r="I1230" i="21"/>
  <c r="H1231" i="21"/>
  <c r="P1230" i="21"/>
  <c r="Q1230" i="21"/>
  <c r="O1230" i="21"/>
  <c r="H1232" i="21"/>
  <c r="I1231" i="21"/>
  <c r="K1231" i="21"/>
  <c r="M1231" i="21"/>
  <c r="L1231" i="21"/>
  <c r="J1231" i="21"/>
  <c r="K1232" i="21"/>
  <c r="I1232" i="21"/>
  <c r="L1232" i="21"/>
  <c r="J1232" i="21"/>
  <c r="H1233" i="21"/>
  <c r="M1232" i="21"/>
  <c r="P1231" i="21"/>
  <c r="Q1231" i="21"/>
  <c r="O1231" i="21"/>
  <c r="O1232" i="21"/>
  <c r="Q1232" i="21"/>
  <c r="P1232" i="21"/>
  <c r="H1234" i="21"/>
  <c r="M1233" i="21"/>
  <c r="I1233" i="21"/>
  <c r="L1233" i="21"/>
  <c r="K1233" i="21"/>
  <c r="J1233" i="21"/>
  <c r="K1234" i="21"/>
  <c r="M1234" i="21"/>
  <c r="L1234" i="21"/>
  <c r="H1235" i="21"/>
  <c r="I1234" i="21"/>
  <c r="J1234" i="21"/>
  <c r="O1233" i="21"/>
  <c r="Q1233" i="21"/>
  <c r="P1233" i="21"/>
  <c r="L1235" i="21"/>
  <c r="J1235" i="21"/>
  <c r="M1235" i="21"/>
  <c r="K1235" i="21"/>
  <c r="I1235" i="21"/>
  <c r="H1236" i="21"/>
  <c r="O1234" i="21"/>
  <c r="Q1234" i="21"/>
  <c r="P1234" i="21"/>
  <c r="O1235" i="21"/>
  <c r="P1235" i="21"/>
  <c r="Q1235" i="21"/>
  <c r="K1236" i="21"/>
  <c r="H1237" i="21"/>
  <c r="L1236" i="21"/>
  <c r="I1236" i="21"/>
  <c r="J1236" i="21"/>
  <c r="M1236" i="21"/>
  <c r="I1237" i="21"/>
  <c r="L1237" i="21"/>
  <c r="J1237" i="21"/>
  <c r="H1238" i="21"/>
  <c r="K1237" i="21"/>
  <c r="M1237" i="21"/>
  <c r="O1236" i="21"/>
  <c r="Q1236" i="21"/>
  <c r="P1236" i="21"/>
  <c r="O1237" i="21"/>
  <c r="P1237" i="21"/>
  <c r="Q1237" i="21"/>
  <c r="I1238" i="21"/>
  <c r="J1238" i="21"/>
  <c r="H1239" i="21"/>
  <c r="L1238" i="21"/>
  <c r="K1238" i="21"/>
  <c r="M1238" i="21"/>
  <c r="P1238" i="21"/>
  <c r="Q1238" i="21"/>
  <c r="O1238" i="21"/>
  <c r="J1239" i="21"/>
  <c r="I1239" i="21"/>
  <c r="K1239" i="21"/>
  <c r="L1239" i="21"/>
  <c r="H1240" i="21"/>
  <c r="M1239" i="21"/>
  <c r="O1239" i="21"/>
  <c r="P1239" i="21"/>
  <c r="Q1239" i="21"/>
  <c r="K1240" i="21"/>
  <c r="I1240" i="21"/>
  <c r="L1240" i="21"/>
  <c r="J1240" i="21"/>
  <c r="H1241" i="21"/>
  <c r="M1240" i="21"/>
  <c r="Q1240" i="21"/>
  <c r="P1240" i="21"/>
  <c r="O1240" i="21"/>
  <c r="K1241" i="21"/>
  <c r="I1241" i="21"/>
  <c r="J1241" i="21"/>
  <c r="H1242" i="21"/>
  <c r="L1241" i="21"/>
  <c r="M1241" i="21"/>
  <c r="Q1241" i="21"/>
  <c r="O1241" i="21"/>
  <c r="P1241" i="21"/>
  <c r="I1242" i="21"/>
  <c r="M1242" i="21"/>
  <c r="K1242" i="21"/>
  <c r="J1242" i="21"/>
  <c r="H1243" i="21"/>
  <c r="L1242" i="21"/>
  <c r="O1242" i="21"/>
  <c r="P1242" i="21"/>
  <c r="Q1242" i="21"/>
  <c r="K1243" i="21"/>
  <c r="H1244" i="21"/>
  <c r="J1243" i="21"/>
  <c r="M1243" i="21"/>
  <c r="L1243" i="21"/>
  <c r="I1243" i="21"/>
  <c r="J1244" i="21"/>
  <c r="M1244" i="21"/>
  <c r="I1244" i="21"/>
  <c r="H1245" i="21"/>
  <c r="L1244" i="21"/>
  <c r="K1244" i="21"/>
  <c r="P1243" i="21"/>
  <c r="O1243" i="21"/>
  <c r="Q1243" i="21"/>
  <c r="Q1244" i="21"/>
  <c r="P1244" i="21"/>
  <c r="O1244" i="21"/>
  <c r="H1246" i="21"/>
  <c r="K1245" i="21"/>
  <c r="I1245" i="21"/>
  <c r="M1245" i="21"/>
  <c r="L1245" i="21"/>
  <c r="J1245" i="21"/>
  <c r="M1246" i="21"/>
  <c r="I1246" i="21"/>
  <c r="J1246" i="21"/>
  <c r="L1246" i="21"/>
  <c r="K1246" i="21"/>
  <c r="H1247" i="21"/>
  <c r="O1245" i="21"/>
  <c r="P1245" i="21"/>
  <c r="Q1245" i="21"/>
  <c r="O1246" i="21"/>
  <c r="Q1246" i="21"/>
  <c r="P1246" i="21"/>
  <c r="J1247" i="21"/>
  <c r="M1247" i="21"/>
  <c r="I1247" i="21"/>
  <c r="K1247" i="21"/>
  <c r="H1248" i="21"/>
  <c r="L1247" i="21"/>
  <c r="P1247" i="21"/>
  <c r="Q1247" i="21"/>
  <c r="O1247" i="21"/>
  <c r="I1248" i="21"/>
  <c r="M1248" i="21"/>
  <c r="J1248" i="21"/>
  <c r="H1249" i="21"/>
  <c r="L1248" i="21"/>
  <c r="K1248" i="21"/>
  <c r="Q1248" i="21"/>
  <c r="P1248" i="21"/>
  <c r="O1248" i="21"/>
  <c r="J1249" i="21"/>
  <c r="M1249" i="21"/>
  <c r="K1249" i="21"/>
  <c r="I1249" i="21"/>
  <c r="H1250" i="21"/>
  <c r="L1249" i="21"/>
  <c r="O1249" i="21"/>
  <c r="Q1249" i="21"/>
  <c r="P1249" i="21"/>
  <c r="H1251" i="21"/>
  <c r="L1250" i="21"/>
  <c r="M1250" i="21"/>
  <c r="K1250" i="21"/>
  <c r="J1250" i="21"/>
  <c r="I1250" i="21"/>
  <c r="J1251" i="21"/>
  <c r="M1251" i="21"/>
  <c r="K1251" i="21"/>
  <c r="H1252" i="21"/>
  <c r="I1251" i="21"/>
  <c r="L1251" i="21"/>
  <c r="P1250" i="21"/>
  <c r="Q1250" i="21"/>
  <c r="O1250" i="21"/>
  <c r="H1253" i="21"/>
  <c r="M1252" i="21"/>
  <c r="K1252" i="21"/>
  <c r="I1252" i="21"/>
  <c r="L1252" i="21"/>
  <c r="J1252" i="21"/>
  <c r="P1251" i="21"/>
  <c r="Q1251" i="21"/>
  <c r="O1251" i="21"/>
  <c r="J1253" i="21"/>
  <c r="M1253" i="21"/>
  <c r="L1253" i="21"/>
  <c r="I1253" i="21"/>
  <c r="K1253" i="21"/>
  <c r="H1254" i="21"/>
  <c r="O1252" i="21"/>
  <c r="Q1252" i="21"/>
  <c r="P1252" i="21"/>
  <c r="P1253" i="21"/>
  <c r="O1253" i="21"/>
  <c r="Q1253" i="21"/>
  <c r="M1254" i="21"/>
  <c r="H1255" i="21"/>
  <c r="I1254" i="21"/>
  <c r="K1254" i="21"/>
  <c r="L1254" i="21"/>
  <c r="J1254" i="21"/>
  <c r="M1255" i="21"/>
  <c r="I1255" i="21"/>
  <c r="K1255" i="21"/>
  <c r="J1255" i="21"/>
  <c r="L1255" i="21"/>
  <c r="H1256" i="21"/>
  <c r="O1254" i="21"/>
  <c r="Q1254" i="21"/>
  <c r="P1254" i="21"/>
  <c r="P1255" i="21"/>
  <c r="Q1255" i="21"/>
  <c r="O1255" i="21"/>
  <c r="J1256" i="21"/>
  <c r="L1256" i="21"/>
  <c r="H1257" i="21"/>
  <c r="K1256" i="21"/>
  <c r="I1256" i="21"/>
  <c r="M1256" i="21"/>
  <c r="K1257" i="21"/>
  <c r="J1257" i="21"/>
  <c r="M1257" i="21"/>
  <c r="L1257" i="21"/>
  <c r="H1258" i="21"/>
  <c r="I1257" i="21"/>
  <c r="P1256" i="21"/>
  <c r="O1256" i="21"/>
  <c r="Q1256" i="21"/>
  <c r="H1259" i="21"/>
  <c r="L1258" i="21"/>
  <c r="M1258" i="21"/>
  <c r="K1258" i="21"/>
  <c r="I1258" i="21"/>
  <c r="J1258" i="21"/>
  <c r="O1257" i="21"/>
  <c r="Q1257" i="21"/>
  <c r="P1257" i="21"/>
  <c r="K1259" i="21"/>
  <c r="H1260" i="21"/>
  <c r="I1259" i="21"/>
  <c r="J1259" i="21"/>
  <c r="L1259" i="21"/>
  <c r="M1259" i="21"/>
  <c r="O1258" i="21"/>
  <c r="Q1258" i="21"/>
  <c r="P1258" i="21"/>
  <c r="K1260" i="21"/>
  <c r="J1260" i="21"/>
  <c r="H1261" i="21"/>
  <c r="M1260" i="21"/>
  <c r="L1260" i="21"/>
  <c r="I1260" i="21"/>
  <c r="O1259" i="21"/>
  <c r="P1259" i="21"/>
  <c r="Q1259" i="21"/>
  <c r="M1261" i="21"/>
  <c r="J1261" i="21"/>
  <c r="I1261" i="21"/>
  <c r="L1261" i="21"/>
  <c r="H1262" i="21"/>
  <c r="K1261" i="21"/>
  <c r="Q1260" i="21"/>
  <c r="O1260" i="21"/>
  <c r="P1260" i="21"/>
  <c r="Q1261" i="21"/>
  <c r="O1261" i="21"/>
  <c r="P1261" i="21"/>
  <c r="K1262" i="21"/>
  <c r="M1262" i="21"/>
  <c r="J1262" i="21"/>
  <c r="L1262" i="21"/>
  <c r="H1263" i="21"/>
  <c r="I1262" i="21"/>
  <c r="J1263" i="21"/>
  <c r="K1263" i="21"/>
  <c r="M1263" i="21"/>
  <c r="L1263" i="21"/>
  <c r="H1264" i="21"/>
  <c r="I1263" i="21"/>
  <c r="P1262" i="21"/>
  <c r="Q1262" i="21"/>
  <c r="O1262" i="21"/>
  <c r="I1264" i="21"/>
  <c r="K1264" i="21"/>
  <c r="L1264" i="21"/>
  <c r="H1265" i="21"/>
  <c r="J1264" i="21"/>
  <c r="M1264" i="21"/>
  <c r="P1263" i="21"/>
  <c r="Q1263" i="21"/>
  <c r="O1263" i="21"/>
  <c r="Q1264" i="21"/>
  <c r="O1264" i="21"/>
  <c r="P1264" i="21"/>
  <c r="H1266" i="21"/>
  <c r="L1265" i="21"/>
  <c r="J1265" i="21"/>
  <c r="M1265" i="21"/>
  <c r="K1265" i="21"/>
  <c r="I1265" i="21"/>
  <c r="M1266" i="21"/>
  <c r="L1266" i="21"/>
  <c r="H1267" i="21"/>
  <c r="J1266" i="21"/>
  <c r="K1266" i="21"/>
  <c r="I1266" i="21"/>
  <c r="Q1265" i="21"/>
  <c r="O1265" i="21"/>
  <c r="P1265" i="21"/>
  <c r="L1267" i="21"/>
  <c r="J1267" i="21"/>
  <c r="H1268" i="21"/>
  <c r="M1267" i="21"/>
  <c r="I1267" i="21"/>
  <c r="K1267" i="21"/>
  <c r="P1266" i="21"/>
  <c r="Q1266" i="21"/>
  <c r="O1266" i="21"/>
  <c r="I1268" i="21"/>
  <c r="H1269" i="21"/>
  <c r="J1268" i="21"/>
  <c r="L1268" i="21"/>
  <c r="K1268" i="21"/>
  <c r="M1268" i="21"/>
  <c r="O1267" i="21"/>
  <c r="Q1267" i="21"/>
  <c r="P1267" i="21"/>
  <c r="Q1268" i="21"/>
  <c r="P1268" i="21"/>
  <c r="O1268" i="21"/>
  <c r="M1269" i="21"/>
  <c r="K1269" i="21"/>
  <c r="J1269" i="21"/>
  <c r="L1269" i="21"/>
  <c r="H1270" i="21"/>
  <c r="I1269" i="21"/>
  <c r="L1270" i="21"/>
  <c r="J1270" i="21"/>
  <c r="M1270" i="21"/>
  <c r="K1270" i="21"/>
  <c r="H1271" i="21"/>
  <c r="I1270" i="21"/>
  <c r="O1269" i="21"/>
  <c r="Q1269" i="21"/>
  <c r="P1269" i="21"/>
  <c r="J1271" i="21"/>
  <c r="M1271" i="21"/>
  <c r="L1271" i="21"/>
  <c r="K1271" i="21"/>
  <c r="H1272" i="21"/>
  <c r="I1271" i="21"/>
  <c r="P1270" i="21"/>
  <c r="O1270" i="21"/>
  <c r="Q1270" i="21"/>
  <c r="M1272" i="21"/>
  <c r="J1272" i="21"/>
  <c r="H1273" i="21"/>
  <c r="L1272" i="21"/>
  <c r="I1272" i="21"/>
  <c r="K1272" i="21"/>
  <c r="O1271" i="21"/>
  <c r="Q1271" i="21"/>
  <c r="P1271" i="21"/>
  <c r="M1273" i="21"/>
  <c r="J1273" i="21"/>
  <c r="L1273" i="21"/>
  <c r="I1273" i="21"/>
  <c r="K1273" i="21"/>
  <c r="H1274" i="21"/>
  <c r="O1272" i="21"/>
  <c r="P1272" i="21"/>
  <c r="Q1272" i="21"/>
  <c r="O1273" i="21"/>
  <c r="P1273" i="21"/>
  <c r="Q1273" i="21"/>
  <c r="I1274" i="21"/>
  <c r="J1274" i="21"/>
  <c r="L1274" i="21"/>
  <c r="H1275" i="21"/>
  <c r="M1274" i="21"/>
  <c r="K1274" i="21"/>
  <c r="Q1274" i="21"/>
  <c r="O1274" i="21"/>
  <c r="P1274" i="21"/>
  <c r="H1276" i="21"/>
  <c r="J1275" i="21"/>
  <c r="L1275" i="21"/>
  <c r="I1275" i="21"/>
  <c r="K1275" i="21"/>
  <c r="M1275" i="21"/>
  <c r="K1276" i="21"/>
  <c r="M1276" i="21"/>
  <c r="J1276" i="21"/>
  <c r="H1277" i="21"/>
  <c r="L1276" i="21"/>
  <c r="I1276" i="21"/>
  <c r="P1275" i="21"/>
  <c r="Q1275" i="21"/>
  <c r="O1275" i="21"/>
  <c r="M1277" i="21"/>
  <c r="K1277" i="21"/>
  <c r="H1278" i="21"/>
  <c r="I1277" i="21"/>
  <c r="J1277" i="21"/>
  <c r="L1277" i="21"/>
  <c r="Q1276" i="21"/>
  <c r="P1276" i="21"/>
  <c r="O1276" i="21"/>
  <c r="M1278" i="21"/>
  <c r="K1278" i="21"/>
  <c r="H1279" i="21"/>
  <c r="J1278" i="21"/>
  <c r="L1278" i="21"/>
  <c r="I1278" i="21"/>
  <c r="O1277" i="21"/>
  <c r="P1277" i="21"/>
  <c r="Q1277" i="21"/>
  <c r="I1279" i="21"/>
  <c r="J1279" i="21"/>
  <c r="M1279" i="21"/>
  <c r="K1279" i="21"/>
  <c r="H1280" i="21"/>
  <c r="L1279" i="21"/>
  <c r="P1278" i="21"/>
  <c r="O1278" i="21"/>
  <c r="Q1278" i="21"/>
  <c r="P1279" i="21"/>
  <c r="Q1279" i="21"/>
  <c r="O1279" i="21"/>
  <c r="M1280" i="21"/>
  <c r="L1280" i="21"/>
  <c r="I1280" i="21"/>
  <c r="J1280" i="21"/>
  <c r="K1280" i="21"/>
  <c r="H1281" i="21"/>
  <c r="Q1280" i="21"/>
  <c r="P1280" i="21"/>
  <c r="O1280" i="21"/>
  <c r="H1282" i="21"/>
  <c r="J1281" i="21"/>
  <c r="I1281" i="21"/>
  <c r="K1281" i="21"/>
  <c r="M1281" i="21"/>
  <c r="L1281" i="21"/>
  <c r="M1282" i="21"/>
  <c r="K1282" i="21"/>
  <c r="I1282" i="21"/>
  <c r="J1282" i="21"/>
  <c r="H1283" i="21"/>
  <c r="L1282" i="21"/>
  <c r="Q1281" i="21"/>
  <c r="O1281" i="21"/>
  <c r="Q1282" i="21"/>
  <c r="P1282" i="21"/>
  <c r="O1282" i="21"/>
  <c r="M1283" i="21"/>
  <c r="L1283" i="21"/>
  <c r="K1283" i="21"/>
  <c r="J1283" i="21"/>
  <c r="H1284" i="21"/>
  <c r="I1283" i="21"/>
  <c r="L1284" i="21"/>
  <c r="H1285" i="21"/>
  <c r="M1284" i="21"/>
  <c r="K1284" i="21"/>
  <c r="I1284" i="21"/>
  <c r="J1284" i="21"/>
  <c r="P1283" i="21"/>
  <c r="O1283" i="21"/>
  <c r="Q1283" i="21"/>
  <c r="K1285" i="21"/>
  <c r="L1285" i="21"/>
  <c r="I1285" i="21"/>
  <c r="H1286" i="21"/>
  <c r="M1285" i="21"/>
  <c r="J1285" i="21"/>
  <c r="P1284" i="21"/>
  <c r="Q1284" i="21"/>
  <c r="O1284" i="21"/>
  <c r="Q1285" i="21"/>
  <c r="O1285" i="21"/>
  <c r="P1285" i="21"/>
  <c r="M1286" i="21"/>
  <c r="I1286" i="21"/>
  <c r="H1287" i="21"/>
  <c r="K1286" i="21"/>
  <c r="L1286" i="21"/>
  <c r="J1286" i="21"/>
  <c r="Q1286" i="21"/>
  <c r="O1286" i="21"/>
  <c r="P1286" i="21"/>
  <c r="J1287" i="21"/>
  <c r="M1287" i="21"/>
  <c r="L1287" i="21"/>
  <c r="K1287" i="21"/>
  <c r="I1287" i="21"/>
  <c r="H1288" i="21"/>
  <c r="P1287" i="21"/>
  <c r="Q1287" i="21"/>
  <c r="O1287" i="21"/>
  <c r="K1288" i="21"/>
  <c r="H1289" i="21"/>
  <c r="L1288" i="21"/>
  <c r="J1288" i="21"/>
  <c r="M1288" i="21"/>
  <c r="I1288" i="21"/>
  <c r="J1289" i="21"/>
  <c r="M1289" i="21"/>
  <c r="H1290" i="21"/>
  <c r="K1289" i="21"/>
  <c r="I1289" i="21"/>
  <c r="L1289" i="21"/>
  <c r="Q1288" i="21"/>
  <c r="P1288" i="21"/>
  <c r="K1290" i="21"/>
  <c r="L1290" i="21"/>
  <c r="I1290" i="21"/>
  <c r="M1290" i="21"/>
  <c r="J1290" i="21"/>
  <c r="H1291" i="21"/>
  <c r="O1289" i="21"/>
  <c r="Q1289" i="21"/>
  <c r="P1289" i="21"/>
  <c r="O1290" i="21"/>
  <c r="P1290" i="21"/>
  <c r="Q1290" i="21"/>
  <c r="H1292" i="21"/>
  <c r="J1291" i="21"/>
  <c r="K1291" i="21"/>
  <c r="L1291" i="21"/>
  <c r="I1291" i="21"/>
  <c r="M1291" i="21"/>
  <c r="L1292" i="21"/>
  <c r="J1292" i="21"/>
  <c r="K1292" i="21"/>
  <c r="H1293" i="21"/>
  <c r="I1292" i="21"/>
  <c r="M1292" i="21"/>
  <c r="P1291" i="21"/>
  <c r="Q1291" i="21"/>
  <c r="K1293" i="21"/>
  <c r="H1294" i="21"/>
  <c r="I1293" i="21"/>
  <c r="L1293" i="21"/>
  <c r="J1293" i="21"/>
  <c r="M1293" i="21"/>
  <c r="Q1292" i="21"/>
  <c r="O1292" i="21"/>
  <c r="P1292" i="21"/>
  <c r="M1294" i="21"/>
  <c r="L1294" i="21"/>
  <c r="K1294" i="21"/>
  <c r="J1294" i="21"/>
  <c r="H1295" i="21"/>
  <c r="I1294" i="21"/>
  <c r="P1293" i="21"/>
  <c r="O1293" i="21"/>
  <c r="Q1293" i="21"/>
  <c r="M1295" i="21"/>
  <c r="L1295" i="21"/>
  <c r="J1295" i="21"/>
  <c r="I1295" i="21"/>
  <c r="K1295" i="21"/>
  <c r="P1294" i="21"/>
  <c r="Q1294" i="21"/>
  <c r="O1294" i="21"/>
  <c r="O1295" i="21"/>
  <c r="P1295" i="21"/>
  <c r="Q1295" i="21"/>
  <c r="P33" i="29" l="1"/>
  <c r="P32" i="29"/>
  <c r="P31" i="29"/>
  <c r="P30" i="29"/>
  <c r="P29" i="29"/>
  <c r="P28" i="29"/>
  <c r="P27" i="29"/>
  <c r="P26" i="29"/>
  <c r="P25" i="29"/>
  <c r="P24" i="29"/>
  <c r="Q60" i="13"/>
  <c r="P60" i="13"/>
  <c r="P59" i="13"/>
  <c r="Q59" i="13"/>
  <c r="P23" i="29"/>
  <c r="D14" i="13"/>
  <c r="D8" i="13"/>
  <c r="E8" i="13"/>
  <c r="E12" i="13"/>
  <c r="E15" i="26"/>
  <c r="E8" i="28"/>
  <c r="E11" i="27"/>
  <c r="E14" i="27"/>
  <c r="E3" i="26"/>
  <c r="E5" i="28"/>
  <c r="E16" i="27"/>
  <c r="E3" i="13"/>
  <c r="E7" i="29"/>
  <c r="E7" i="13"/>
  <c r="E10" i="27"/>
  <c r="E13" i="26"/>
  <c r="E9" i="26"/>
  <c r="E6" i="28"/>
  <c r="E15" i="27"/>
  <c r="E6" i="13"/>
  <c r="E8" i="29"/>
  <c r="E15" i="13"/>
  <c r="E6" i="27"/>
  <c r="E4" i="26"/>
  <c r="E12" i="28"/>
  <c r="E16" i="26"/>
  <c r="E9" i="28"/>
  <c r="E5" i="27"/>
  <c r="E4" i="29"/>
  <c r="E10" i="13"/>
  <c r="E4" i="13"/>
  <c r="E9" i="13"/>
  <c r="E10" i="28"/>
  <c r="E6" i="29"/>
  <c r="E13" i="13"/>
  <c r="E7" i="26"/>
  <c r="E3" i="28"/>
  <c r="E12" i="26"/>
  <c r="E8" i="26"/>
  <c r="E11" i="28"/>
  <c r="E4" i="27"/>
  <c r="E11" i="13"/>
  <c r="E7" i="28"/>
  <c r="E12" i="27"/>
  <c r="E16" i="13"/>
  <c r="E15" i="28"/>
  <c r="E9" i="27"/>
  <c r="E16" i="28"/>
  <c r="E11" i="26"/>
  <c r="E3" i="29"/>
  <c r="E13" i="28"/>
  <c r="E5" i="13"/>
  <c r="E9" i="29"/>
  <c r="E4" i="28"/>
  <c r="E6" i="26"/>
  <c r="E5" i="29"/>
  <c r="E3" i="27"/>
  <c r="E7" i="27"/>
  <c r="E8" i="27"/>
  <c r="E10" i="26"/>
  <c r="E5" i="26"/>
  <c r="E14" i="13"/>
  <c r="E14" i="28"/>
  <c r="E13" i="27"/>
  <c r="E14" i="26"/>
  <c r="Q37" i="13"/>
  <c r="P37" i="13"/>
  <c r="D14" i="26"/>
  <c r="D8" i="26"/>
  <c r="H1296" i="21"/>
  <c r="N1255" i="21"/>
  <c r="N598" i="21"/>
  <c r="N47" i="21"/>
  <c r="N1197" i="21"/>
  <c r="N755" i="21"/>
  <c r="R40" i="26"/>
  <c r="N1182" i="21"/>
  <c r="N637" i="21"/>
  <c r="N487" i="21"/>
  <c r="N319" i="21"/>
  <c r="N1159" i="21"/>
  <c r="N592" i="21"/>
  <c r="P6" i="21"/>
  <c r="N254" i="21"/>
  <c r="N429" i="21"/>
  <c r="N1028" i="21"/>
  <c r="N856" i="21"/>
  <c r="N25" i="21"/>
  <c r="N968" i="21"/>
  <c r="N126" i="21"/>
  <c r="N1256" i="21"/>
  <c r="N24" i="21"/>
  <c r="AE107" i="13"/>
  <c r="N656" i="21"/>
  <c r="N998" i="21"/>
  <c r="N19" i="21"/>
  <c r="N925" i="21"/>
  <c r="N707" i="21"/>
  <c r="N1081" i="21"/>
  <c r="N594" i="21"/>
  <c r="N460" i="21"/>
  <c r="N667" i="21"/>
  <c r="N5" i="21"/>
  <c r="N114" i="21"/>
  <c r="N1127" i="21"/>
  <c r="R35" i="26"/>
  <c r="N455" i="21"/>
  <c r="N821" i="21"/>
  <c r="N1132" i="21"/>
  <c r="N773" i="21"/>
  <c r="N77" i="21"/>
  <c r="N1106" i="21"/>
  <c r="R30" i="13"/>
  <c r="N278" i="21"/>
  <c r="N649" i="21"/>
  <c r="N471" i="21"/>
  <c r="N931" i="21"/>
  <c r="N577" i="21"/>
  <c r="N1151" i="21"/>
  <c r="N893" i="21"/>
  <c r="N261" i="21"/>
  <c r="N522" i="21"/>
  <c r="N398" i="21"/>
  <c r="N525" i="21"/>
  <c r="N798" i="21"/>
  <c r="N605" i="21"/>
  <c r="N121" i="21"/>
  <c r="N434" i="21"/>
  <c r="N190" i="21"/>
  <c r="N1139" i="21"/>
  <c r="N67" i="21"/>
  <c r="N320" i="21"/>
  <c r="N1259" i="21"/>
  <c r="N210" i="21"/>
  <c r="N678" i="21"/>
  <c r="N1200" i="21"/>
  <c r="N373" i="21"/>
  <c r="N898" i="21"/>
  <c r="N572" i="21"/>
  <c r="N920" i="21"/>
  <c r="N1165" i="21"/>
  <c r="N103" i="21"/>
  <c r="N40" i="21"/>
  <c r="N189" i="21"/>
  <c r="O1291" i="21"/>
  <c r="J7" i="21"/>
  <c r="N1062" i="21"/>
  <c r="N1067" i="21"/>
  <c r="N1201" i="21"/>
  <c r="N176" i="21"/>
  <c r="N1152" i="21"/>
  <c r="N832" i="21"/>
  <c r="N499" i="21"/>
  <c r="N676" i="21"/>
  <c r="N569" i="21"/>
  <c r="N394" i="21"/>
  <c r="N897" i="21"/>
  <c r="N842" i="21"/>
  <c r="N365" i="21"/>
  <c r="N157" i="21"/>
  <c r="N1257" i="21"/>
  <c r="N1253" i="21"/>
  <c r="N293" i="21"/>
  <c r="N1190" i="21"/>
  <c r="R41" i="28"/>
  <c r="N776" i="21"/>
  <c r="N432" i="21"/>
  <c r="N1072" i="21"/>
  <c r="N887" i="21"/>
  <c r="N718" i="21"/>
  <c r="N739" i="21"/>
  <c r="N51" i="21"/>
  <c r="N1134" i="21"/>
  <c r="N161" i="21"/>
  <c r="N840" i="21"/>
  <c r="N137" i="21"/>
  <c r="N942" i="21"/>
  <c r="N1286" i="21"/>
  <c r="N198" i="21"/>
  <c r="N163" i="21"/>
  <c r="N561" i="21"/>
  <c r="N1130" i="21"/>
  <c r="N1046" i="21"/>
  <c r="N1112" i="21"/>
  <c r="N652" i="21"/>
  <c r="N670" i="21"/>
  <c r="N494" i="21"/>
  <c r="N378" i="21"/>
  <c r="N18" i="21"/>
  <c r="N288" i="21"/>
  <c r="N503" i="21"/>
  <c r="N779" i="21"/>
  <c r="N516" i="21"/>
  <c r="N339" i="21"/>
  <c r="N437" i="21"/>
  <c r="R28" i="13"/>
  <c r="N1053" i="21"/>
  <c r="N334" i="21"/>
  <c r="N994" i="21"/>
  <c r="O1288" i="21"/>
  <c r="N258" i="21"/>
  <c r="N183" i="21"/>
  <c r="N1181" i="21"/>
  <c r="N305" i="21"/>
  <c r="N371" i="21"/>
  <c r="N641" i="21"/>
  <c r="N302" i="21"/>
  <c r="N249" i="21"/>
  <c r="N167" i="21"/>
  <c r="N564" i="21"/>
  <c r="N713" i="21"/>
  <c r="N318" i="21"/>
  <c r="N590" i="21"/>
  <c r="N1223" i="21"/>
  <c r="N611" i="21"/>
  <c r="N1058" i="21"/>
  <c r="R23" i="26"/>
  <c r="N607" i="21"/>
  <c r="T35" i="13"/>
  <c r="N983" i="21"/>
  <c r="N43" i="21"/>
  <c r="N708" i="21"/>
  <c r="N628" i="21"/>
  <c r="N1126" i="21"/>
  <c r="N645" i="21"/>
  <c r="N540" i="21"/>
  <c r="N604" i="21"/>
  <c r="N937" i="21"/>
  <c r="N1188" i="21"/>
  <c r="N621" i="21"/>
  <c r="N565" i="21"/>
  <c r="N351" i="21"/>
  <c r="N1280" i="21"/>
  <c r="N680" i="21"/>
  <c r="N85" i="21"/>
  <c r="N150" i="21"/>
  <c r="N851" i="21"/>
  <c r="N232" i="21"/>
  <c r="N651" i="21"/>
  <c r="N59" i="21"/>
  <c r="N136" i="21"/>
  <c r="N860" i="21"/>
  <c r="N125" i="21"/>
  <c r="N380" i="21"/>
  <c r="N502" i="21"/>
  <c r="N1029" i="21"/>
  <c r="N196" i="21"/>
  <c r="N1194" i="21"/>
  <c r="N1245" i="21"/>
  <c r="N1038" i="21"/>
  <c r="N888" i="21"/>
  <c r="P1281" i="21"/>
  <c r="R33" i="28"/>
  <c r="N828" i="21"/>
  <c r="N981" i="21"/>
  <c r="N753" i="21"/>
  <c r="N1218" i="21"/>
  <c r="N878" i="21"/>
  <c r="N119" i="21"/>
  <c r="N659" i="21"/>
  <c r="N431" i="21"/>
  <c r="N269" i="21"/>
  <c r="N383" i="21"/>
  <c r="N524" i="21"/>
  <c r="N191" i="21"/>
  <c r="N1088" i="21"/>
  <c r="N377" i="21"/>
  <c r="AA106" i="13"/>
  <c r="N194" i="21"/>
  <c r="N61" i="21"/>
  <c r="N748" i="21"/>
  <c r="N791" i="21"/>
  <c r="N549" i="21"/>
  <c r="N1214" i="21"/>
  <c r="N485" i="21"/>
  <c r="N615" i="21"/>
  <c r="N530" i="21"/>
  <c r="N35" i="21"/>
  <c r="N1269" i="21"/>
  <c r="N382" i="21"/>
  <c r="N473" i="21"/>
  <c r="N252" i="21"/>
  <c r="N767" i="21"/>
  <c r="N762" i="21"/>
  <c r="N938" i="21"/>
  <c r="N495" i="21"/>
  <c r="N1179" i="21"/>
  <c r="N693" i="21"/>
  <c r="N303" i="21"/>
  <c r="N327" i="21"/>
  <c r="N369" i="21"/>
  <c r="N350" i="21"/>
  <c r="N243" i="21"/>
  <c r="N314" i="21"/>
  <c r="N1146" i="21"/>
  <c r="R42" i="28"/>
  <c r="N539" i="21"/>
  <c r="N1203" i="21"/>
  <c r="N1104" i="21"/>
  <c r="N236" i="21"/>
  <c r="N465" i="21"/>
  <c r="N14" i="21"/>
  <c r="N1154" i="21"/>
  <c r="N223" i="21"/>
  <c r="N213" i="21"/>
  <c r="N790" i="21"/>
  <c r="N36" i="21"/>
  <c r="N1273" i="21"/>
  <c r="N973" i="21"/>
  <c r="N548" i="21"/>
  <c r="N496" i="21"/>
  <c r="N896" i="21"/>
  <c r="T33" i="27"/>
  <c r="N244" i="21"/>
  <c r="N576" i="21"/>
  <c r="N830" i="21"/>
  <c r="S60" i="13"/>
  <c r="N323" i="21"/>
  <c r="N70" i="21"/>
  <c r="N1254" i="21"/>
  <c r="N1084" i="21"/>
  <c r="N1210" i="21"/>
  <c r="N690" i="21"/>
  <c r="N101" i="21"/>
  <c r="N425" i="21"/>
  <c r="N1068" i="21"/>
  <c r="N902" i="21"/>
  <c r="N1295" i="21"/>
  <c r="N1278" i="21"/>
  <c r="N1184" i="21"/>
  <c r="N546" i="21"/>
  <c r="N312" i="21"/>
  <c r="N1251" i="21"/>
  <c r="N389" i="21"/>
  <c r="N180" i="21"/>
  <c r="N849" i="21"/>
  <c r="N829" i="21"/>
  <c r="N1090" i="21"/>
  <c r="N396" i="21"/>
  <c r="N640" i="21"/>
  <c r="N831" i="21"/>
  <c r="N134" i="21"/>
  <c r="R59" i="13"/>
  <c r="N1097" i="21"/>
  <c r="R26" i="28"/>
  <c r="N638" i="21"/>
  <c r="N1282" i="21"/>
  <c r="N1207" i="21"/>
  <c r="N1099" i="21"/>
  <c r="N1288" i="21"/>
  <c r="N15" i="21"/>
  <c r="O5" i="21"/>
  <c r="N467" i="21"/>
  <c r="N239" i="21"/>
  <c r="N282" i="21"/>
  <c r="N60" i="21"/>
  <c r="N1147" i="21"/>
  <c r="N493" i="21"/>
  <c r="N601" i="21"/>
  <c r="N1137" i="21"/>
  <c r="N992" i="21"/>
  <c r="N955" i="21"/>
  <c r="N794" i="21"/>
  <c r="N883" i="21"/>
  <c r="N551" i="21"/>
  <c r="N476" i="21"/>
  <c r="N1005" i="21"/>
  <c r="N544" i="21"/>
  <c r="N37" i="21"/>
  <c r="N642" i="21"/>
  <c r="N698" i="21"/>
  <c r="N127" i="21"/>
  <c r="N390" i="21"/>
  <c r="N1066" i="21"/>
  <c r="N268" i="21"/>
  <c r="N529" i="21"/>
  <c r="N519" i="21"/>
  <c r="S107" i="13"/>
  <c r="N1107" i="21"/>
  <c r="N262" i="21"/>
  <c r="N1270" i="21"/>
  <c r="N1232" i="21"/>
  <c r="N477" i="21"/>
  <c r="N273" i="21"/>
  <c r="N354" i="21"/>
  <c r="N867" i="21"/>
  <c r="N54" i="21"/>
  <c r="N950" i="21"/>
  <c r="N408" i="21"/>
  <c r="R25" i="26"/>
  <c r="N1092" i="21"/>
  <c r="N1174" i="21"/>
  <c r="N216" i="21"/>
  <c r="N1007" i="21"/>
  <c r="N1012" i="21"/>
  <c r="N786" i="21"/>
  <c r="N353" i="21"/>
  <c r="R45" i="28"/>
  <c r="N1015" i="21"/>
  <c r="N940" i="21"/>
  <c r="N948" i="21"/>
  <c r="N484" i="21"/>
  <c r="N1063" i="21"/>
  <c r="N90" i="21"/>
  <c r="N505" i="21"/>
  <c r="N124" i="21"/>
  <c r="N679" i="21"/>
  <c r="N982" i="21"/>
  <c r="N1164" i="21"/>
  <c r="N182" i="21"/>
  <c r="N766" i="21"/>
  <c r="N734" i="21"/>
  <c r="N178" i="21"/>
  <c r="N65" i="21"/>
  <c r="N1267" i="21"/>
  <c r="N740" i="21"/>
  <c r="N458" i="21"/>
  <c r="N292" i="21"/>
  <c r="N238" i="21"/>
  <c r="N344" i="21"/>
  <c r="N869" i="21"/>
  <c r="N624" i="21"/>
  <c r="R110" i="13"/>
  <c r="N192" i="21"/>
  <c r="N702" i="21"/>
  <c r="N459" i="21"/>
  <c r="N184" i="21"/>
  <c r="N423" i="21"/>
  <c r="N1173" i="21"/>
  <c r="N402" i="21"/>
  <c r="N426" i="21"/>
  <c r="N57" i="21"/>
  <c r="R30" i="28"/>
  <c r="N694" i="21"/>
  <c r="N130" i="21"/>
  <c r="N1217" i="21"/>
  <c r="R27" i="28"/>
  <c r="N847" i="21"/>
  <c r="N385" i="21"/>
  <c r="D8" i="21"/>
  <c r="N559" i="21"/>
  <c r="N1204" i="21"/>
  <c r="N951" i="21"/>
  <c r="N442" i="21"/>
  <c r="N1272" i="21"/>
  <c r="N322" i="21"/>
  <c r="R31" i="13"/>
  <c r="N274" i="21"/>
  <c r="N242" i="21"/>
  <c r="N1180" i="21"/>
  <c r="N1228" i="21"/>
  <c r="N1143" i="21"/>
  <c r="R31" i="26"/>
  <c r="N280" i="21"/>
  <c r="N700" i="21"/>
  <c r="N341" i="21"/>
  <c r="N1108" i="21"/>
  <c r="N695" i="21"/>
  <c r="N470" i="21"/>
  <c r="N289" i="21"/>
  <c r="N934" i="21"/>
  <c r="N796" i="21"/>
  <c r="N410" i="21"/>
  <c r="N1266" i="21"/>
  <c r="N864" i="21"/>
  <c r="N988" i="21"/>
  <c r="N602" i="21"/>
  <c r="N704" i="21"/>
  <c r="N731" i="21"/>
  <c r="N346" i="21"/>
  <c r="N481" i="21"/>
  <c r="N209" i="21"/>
  <c r="N217" i="21"/>
  <c r="N586" i="21"/>
  <c r="N132" i="21"/>
  <c r="N879" i="21"/>
  <c r="N1153" i="21"/>
  <c r="N506" i="21"/>
  <c r="N1274" i="21"/>
  <c r="N927" i="21"/>
  <c r="N333" i="21"/>
  <c r="N1042" i="21"/>
  <c r="N1144" i="21"/>
  <c r="N88" i="21"/>
  <c r="N980" i="21"/>
  <c r="N1211" i="21"/>
  <c r="N947" i="21"/>
  <c r="N993" i="21"/>
  <c r="N632" i="21"/>
  <c r="N687" i="21"/>
  <c r="N486" i="21"/>
  <c r="N972" i="21"/>
  <c r="N1142" i="21"/>
  <c r="AA105" i="13"/>
  <c r="N625" i="21"/>
  <c r="N961" i="21"/>
  <c r="N921" i="21"/>
  <c r="N811" i="21"/>
  <c r="N397" i="21"/>
  <c r="N1033" i="21"/>
  <c r="N756" i="21"/>
  <c r="N620" i="21"/>
  <c r="N890" i="21"/>
  <c r="I7" i="21"/>
  <c r="N7" i="21" s="1"/>
  <c r="N214" i="21"/>
  <c r="N660" i="21"/>
  <c r="N86" i="21"/>
  <c r="N475" i="21"/>
  <c r="N917" i="21"/>
  <c r="N1258" i="21"/>
  <c r="N73" i="21"/>
  <c r="N461" i="21"/>
  <c r="N168" i="21"/>
  <c r="N4" i="21"/>
  <c r="R36" i="28"/>
  <c r="N730" i="21"/>
  <c r="N818" i="21"/>
  <c r="N170" i="21"/>
  <c r="N359" i="21"/>
  <c r="R37" i="28"/>
  <c r="N684" i="21"/>
  <c r="N1131" i="21"/>
  <c r="N772" i="21"/>
  <c r="N669" i="21"/>
  <c r="N1199" i="21"/>
  <c r="N1198" i="21"/>
  <c r="N97" i="21"/>
  <c r="N1041" i="21"/>
  <c r="N960" i="21"/>
  <c r="N709" i="21"/>
  <c r="N511" i="21"/>
  <c r="N664" i="21"/>
  <c r="N939" i="21"/>
  <c r="N958" i="21"/>
  <c r="N102" i="21"/>
  <c r="N128" i="21"/>
  <c r="N424" i="21"/>
  <c r="N685" i="21"/>
  <c r="N957" i="21"/>
  <c r="N1183" i="21"/>
  <c r="N41" i="21"/>
  <c r="N509" i="21"/>
  <c r="N388" i="21"/>
  <c r="N197" i="21"/>
  <c r="N672" i="21"/>
  <c r="N1113" i="21"/>
  <c r="N1238" i="21"/>
  <c r="N253" i="21"/>
  <c r="N1055" i="21"/>
  <c r="N1091" i="21"/>
  <c r="N1231" i="21"/>
  <c r="N654" i="21"/>
  <c r="AA110" i="13"/>
  <c r="N1086" i="21"/>
  <c r="N1036" i="21"/>
  <c r="N480" i="21"/>
  <c r="N600" i="21"/>
  <c r="N587" i="21"/>
  <c r="N220" i="21"/>
  <c r="N355" i="21"/>
  <c r="N591" i="21"/>
  <c r="N1291" i="21"/>
  <c r="N225" i="21"/>
  <c r="N1079" i="21"/>
  <c r="N297" i="21"/>
  <c r="N716" i="21"/>
  <c r="N1098" i="21"/>
  <c r="R37" i="26"/>
  <c r="N653" i="21"/>
  <c r="N111" i="21"/>
  <c r="N413" i="21"/>
  <c r="N979" i="21"/>
  <c r="N478" i="21"/>
  <c r="N800" i="21"/>
  <c r="N165" i="21"/>
  <c r="N1057" i="21"/>
  <c r="N1003" i="21"/>
  <c r="N1208" i="21"/>
  <c r="N395" i="21"/>
  <c r="N207" i="21"/>
  <c r="N106" i="21"/>
  <c r="N1250" i="21"/>
  <c r="R38" i="28"/>
  <c r="N1216" i="21"/>
  <c r="N956" i="21"/>
  <c r="N122" i="21"/>
  <c r="R33" i="13"/>
  <c r="N901" i="21"/>
  <c r="N726" i="21"/>
  <c r="N195" i="21"/>
  <c r="N759" i="21"/>
  <c r="N1138" i="21"/>
  <c r="N581" i="21"/>
  <c r="N1074" i="21"/>
  <c r="N634" i="21"/>
  <c r="N267" i="21"/>
  <c r="N538" i="21"/>
  <c r="N633" i="21"/>
  <c r="N164" i="21"/>
  <c r="N768" i="21"/>
  <c r="T25" i="27"/>
  <c r="N1010" i="21"/>
  <c r="N202" i="21"/>
  <c r="N160" i="21"/>
  <c r="N777" i="21"/>
  <c r="N970" i="21"/>
  <c r="N129" i="21"/>
  <c r="N181" i="21"/>
  <c r="N143" i="21"/>
  <c r="N172" i="21"/>
  <c r="N715" i="21"/>
  <c r="N245" i="21"/>
  <c r="N1018" i="21"/>
  <c r="N326" i="21"/>
  <c r="N399" i="21"/>
  <c r="N20" i="21"/>
  <c r="N858" i="21"/>
  <c r="R25" i="13"/>
  <c r="N1123" i="21"/>
  <c r="N812" i="21"/>
  <c r="N523" i="21"/>
  <c r="N1145" i="21"/>
  <c r="N510" i="21"/>
  <c r="N1101" i="21"/>
  <c r="N749" i="21"/>
  <c r="N823" i="21"/>
  <c r="N1149" i="21"/>
  <c r="N761" i="21"/>
  <c r="N1016" i="21"/>
  <c r="N1116" i="21"/>
  <c r="N348" i="21"/>
  <c r="N488" i="21"/>
  <c r="N1237" i="21"/>
  <c r="N39" i="21"/>
  <c r="N1122" i="21"/>
  <c r="N905" i="21"/>
  <c r="T23" i="27"/>
  <c r="N1224" i="21"/>
  <c r="N1136" i="21"/>
  <c r="N977" i="21"/>
  <c r="N1025" i="21"/>
  <c r="AA108" i="13"/>
  <c r="N655" i="21"/>
  <c r="R28" i="26"/>
  <c r="N420" i="21"/>
  <c r="N366" i="21"/>
  <c r="N381" i="21"/>
  <c r="N80" i="21"/>
  <c r="N428" i="21"/>
  <c r="N520" i="21"/>
  <c r="N839" i="21"/>
  <c r="O7" i="21"/>
  <c r="R39" i="28"/>
  <c r="N877" i="21"/>
  <c r="N1294" i="21"/>
  <c r="N310" i="21"/>
  <c r="N404" i="21"/>
  <c r="N872" i="21"/>
  <c r="N1040" i="21"/>
  <c r="R29" i="26"/>
  <c r="N763" i="21"/>
  <c r="N882" i="21"/>
  <c r="T32" i="27"/>
  <c r="R30" i="26"/>
  <c r="N507" i="21"/>
  <c r="N71" i="21"/>
  <c r="N104" i="21"/>
  <c r="N1160" i="21"/>
  <c r="N155" i="21"/>
  <c r="N259" i="21"/>
  <c r="N1051" i="21"/>
  <c r="N260" i="21"/>
  <c r="N1069" i="21"/>
  <c r="N578" i="21"/>
  <c r="N639" i="21"/>
  <c r="N1241" i="21"/>
  <c r="N177" i="21"/>
  <c r="N971" i="21"/>
  <c r="N1281" i="21"/>
  <c r="N963" i="21"/>
  <c r="N1234" i="21"/>
  <c r="N775" i="21"/>
  <c r="N250" i="21"/>
  <c r="N563" i="21"/>
  <c r="N468" i="21"/>
  <c r="N154" i="21"/>
  <c r="N492" i="21"/>
  <c r="N251" i="21"/>
  <c r="N1119" i="21"/>
  <c r="N1196" i="21"/>
  <c r="N606" i="21"/>
  <c r="N712" i="21"/>
  <c r="N729" i="21"/>
  <c r="N1150" i="21"/>
  <c r="N1192" i="21"/>
  <c r="N264" i="21"/>
  <c r="N21" i="21"/>
  <c r="N738" i="21"/>
  <c r="N699" i="21"/>
  <c r="N66" i="21"/>
  <c r="N1034" i="21"/>
  <c r="N376" i="21"/>
  <c r="T24" i="27"/>
  <c r="N1026" i="21"/>
  <c r="N585" i="21"/>
  <c r="R23" i="28"/>
  <c r="R36" i="26"/>
  <c r="N270" i="21"/>
  <c r="N31" i="21"/>
  <c r="N746" i="21"/>
  <c r="N668" i="21"/>
  <c r="N228" i="21"/>
  <c r="N1093" i="21"/>
  <c r="N352" i="21"/>
  <c r="N688" i="21"/>
  <c r="N732" i="21"/>
  <c r="N965" i="21"/>
  <c r="N291" i="21"/>
  <c r="N498" i="21"/>
  <c r="N1011" i="21"/>
  <c r="N1162" i="21"/>
  <c r="N1193" i="21"/>
  <c r="N240" i="21"/>
  <c r="N815" i="21"/>
  <c r="N907" i="21"/>
  <c r="N1240" i="21"/>
  <c r="N501" i="21"/>
  <c r="N337" i="21"/>
  <c r="N120" i="21"/>
  <c r="N110" i="21"/>
  <c r="N894" i="21"/>
  <c r="N443" i="21"/>
  <c r="N96" i="21"/>
  <c r="N826" i="21"/>
  <c r="N27" i="21"/>
  <c r="N1215" i="21"/>
  <c r="N1178" i="21"/>
  <c r="N1073" i="21"/>
  <c r="N152" i="21"/>
  <c r="N8" i="21"/>
  <c r="N144" i="21"/>
  <c r="N787" i="21"/>
  <c r="N1037" i="21"/>
  <c r="N557" i="21"/>
  <c r="N617" i="21"/>
  <c r="N945" i="21"/>
  <c r="N417" i="21"/>
  <c r="N92" i="21"/>
  <c r="N311" i="21"/>
  <c r="N1109" i="21"/>
  <c r="N717" i="21"/>
  <c r="N616" i="21"/>
  <c r="O8" i="21"/>
  <c r="N1044" i="21"/>
  <c r="N1189" i="21"/>
  <c r="N173" i="21"/>
  <c r="N629" i="21"/>
  <c r="N151" i="21"/>
  <c r="N93" i="21"/>
  <c r="N677" i="21"/>
  <c r="R35" i="13"/>
  <c r="N758" i="21"/>
  <c r="N809" i="21"/>
  <c r="N1049" i="21"/>
  <c r="N1094" i="21"/>
  <c r="N583" i="21"/>
  <c r="N793" i="21"/>
  <c r="N1110" i="21"/>
  <c r="N674" i="21"/>
  <c r="N724" i="21"/>
  <c r="N34" i="21"/>
  <c r="N556" i="21"/>
  <c r="N1024" i="21"/>
  <c r="R32" i="26"/>
  <c r="N908" i="21"/>
  <c r="N903" i="21"/>
  <c r="N517" i="21"/>
  <c r="N328" i="21"/>
  <c r="N683" i="21"/>
  <c r="N1027" i="21"/>
  <c r="N76" i="21"/>
  <c r="N1229" i="21"/>
  <c r="N750" i="21"/>
  <c r="N714" i="21"/>
  <c r="N946" i="21"/>
  <c r="N370" i="21"/>
  <c r="N692" i="21"/>
  <c r="N336" i="21"/>
  <c r="N814" i="21"/>
  <c r="N614" i="21"/>
  <c r="N527" i="21"/>
  <c r="N1017" i="21"/>
  <c r="N338" i="21"/>
  <c r="N284" i="21"/>
  <c r="N852" i="21"/>
  <c r="T60" i="13"/>
  <c r="N1105" i="21"/>
  <c r="N391" i="21"/>
  <c r="N263" i="21"/>
  <c r="N881" i="21"/>
  <c r="N671" i="21"/>
  <c r="N959" i="21"/>
  <c r="N1167" i="21"/>
  <c r="N147" i="21"/>
  <c r="N229" i="21"/>
  <c r="N533" i="21"/>
  <c r="N118" i="21"/>
  <c r="N286" i="21"/>
  <c r="N854" i="21"/>
  <c r="N187" i="21"/>
  <c r="N1004" i="21"/>
  <c r="N1064" i="21"/>
  <c r="N64" i="21"/>
  <c r="N483" i="21"/>
  <c r="N1077" i="21"/>
  <c r="N599" i="21"/>
  <c r="N1056" i="21"/>
  <c r="N290" i="21"/>
  <c r="N166" i="21"/>
  <c r="N55" i="21"/>
  <c r="N9" i="21"/>
  <c r="R31" i="28"/>
  <c r="N987" i="21"/>
  <c r="N42" i="21"/>
  <c r="N1117" i="21"/>
  <c r="N1120" i="21"/>
  <c r="N186" i="21"/>
  <c r="N325" i="21"/>
  <c r="N627" i="21"/>
  <c r="N595" i="21"/>
  <c r="N11" i="21"/>
  <c r="N452" i="21"/>
  <c r="N335" i="21"/>
  <c r="N185" i="21"/>
  <c r="N241" i="21"/>
  <c r="N526" i="21"/>
  <c r="R40" i="28"/>
  <c r="N379" i="21"/>
  <c r="N347" i="21"/>
  <c r="N469" i="21"/>
  <c r="N1140" i="21"/>
  <c r="N926" i="21"/>
  <c r="N914" i="21"/>
  <c r="N427" i="21"/>
  <c r="N44" i="21"/>
  <c r="N665" i="21"/>
  <c r="N865" i="21"/>
  <c r="N1213" i="21"/>
  <c r="N906" i="21"/>
  <c r="N1293" i="21"/>
  <c r="N1045" i="21"/>
  <c r="R23" i="13"/>
  <c r="N1022" i="21"/>
  <c r="N1035" i="21"/>
  <c r="N10" i="21"/>
  <c r="N1148" i="21"/>
  <c r="N969" i="21"/>
  <c r="N608" i="21"/>
  <c r="T31" i="27"/>
  <c r="N855" i="21"/>
  <c r="N317" i="21"/>
  <c r="N149" i="21"/>
  <c r="N439" i="21"/>
  <c r="N880" i="21"/>
  <c r="N566" i="21"/>
  <c r="N725" i="21"/>
  <c r="N783" i="21"/>
  <c r="N231" i="21"/>
  <c r="N784" i="21"/>
  <c r="N294" i="21"/>
  <c r="N558" i="21"/>
  <c r="N1019" i="21"/>
  <c r="N474" i="21"/>
  <c r="N206" i="21"/>
  <c r="N224" i="21"/>
  <c r="N603" i="21"/>
  <c r="N62" i="21"/>
  <c r="N837" i="21"/>
  <c r="N780" i="21"/>
  <c r="N635" i="21"/>
  <c r="N986" i="21"/>
  <c r="N200" i="21"/>
  <c r="N1279" i="21"/>
  <c r="N817" i="21"/>
  <c r="N387" i="21"/>
  <c r="N862" i="21"/>
  <c r="N647" i="21"/>
  <c r="N372" i="21"/>
  <c r="N406" i="21"/>
  <c r="N691" i="21"/>
  <c r="N306" i="21"/>
  <c r="N727" i="21"/>
  <c r="N1243" i="21"/>
  <c r="N797" i="21"/>
  <c r="N1133" i="21"/>
  <c r="N409" i="21"/>
  <c r="N332" i="21"/>
  <c r="N528" i="21"/>
  <c r="S109" i="13"/>
  <c r="N613" i="21"/>
  <c r="N204" i="21"/>
  <c r="N751" i="21"/>
  <c r="N827" i="21"/>
  <c r="N962" i="21"/>
  <c r="N401" i="21"/>
  <c r="R60" i="13"/>
  <c r="N95" i="21"/>
  <c r="N573" i="21"/>
  <c r="N744" i="21"/>
  <c r="N990" i="21"/>
  <c r="N33" i="21"/>
  <c r="N1166" i="21"/>
  <c r="R29" i="13"/>
  <c r="N411" i="21"/>
  <c r="N781" i="21"/>
  <c r="N296" i="21"/>
  <c r="N1227" i="21"/>
  <c r="Q80" i="21"/>
  <c r="N235" i="21"/>
  <c r="N1009" i="21"/>
  <c r="N843" i="21"/>
  <c r="N904" i="21"/>
  <c r="N770" i="21"/>
  <c r="N612" i="21"/>
  <c r="N1276" i="21"/>
  <c r="N1161" i="21"/>
  <c r="N107" i="21"/>
  <c r="N760" i="21"/>
  <c r="N449" i="21"/>
  <c r="N1186" i="21"/>
  <c r="N50" i="21"/>
  <c r="N374" i="21"/>
  <c r="N954" i="21"/>
  <c r="R29" i="28"/>
  <c r="N386" i="21"/>
  <c r="N844" i="21"/>
  <c r="N1052" i="21"/>
  <c r="N113" i="21"/>
  <c r="N58" i="21"/>
  <c r="N227" i="21"/>
  <c r="N682" i="21"/>
  <c r="N555" i="21"/>
  <c r="N1080" i="21"/>
  <c r="N218" i="21"/>
  <c r="N472" i="21"/>
  <c r="N497" i="21"/>
  <c r="N265" i="21"/>
  <c r="N1001" i="21"/>
  <c r="N298" i="21"/>
  <c r="N158" i="21"/>
  <c r="N205" i="21"/>
  <c r="N1172" i="21"/>
  <c r="N156" i="21"/>
  <c r="N915" i="21"/>
  <c r="N857" i="21"/>
  <c r="N148" i="21"/>
  <c r="N479" i="21"/>
  <c r="N412" i="21"/>
  <c r="N295" i="21"/>
  <c r="N834" i="21"/>
  <c r="N991" i="21"/>
  <c r="N537" i="21"/>
  <c r="N307" i="21"/>
  <c r="N16" i="21"/>
  <c r="N308" i="21"/>
  <c r="N315" i="21"/>
  <c r="R35" i="28"/>
  <c r="O550" i="21"/>
  <c r="N728" i="21"/>
  <c r="N1195" i="21"/>
  <c r="N518" i="21"/>
  <c r="R34" i="26"/>
  <c r="N928" i="21"/>
  <c r="N17" i="21"/>
  <c r="N489" i="21"/>
  <c r="N997" i="21"/>
  <c r="T26" i="27"/>
  <c r="N363" i="21"/>
  <c r="N203" i="21"/>
  <c r="N531" i="21"/>
  <c r="N466" i="21"/>
  <c r="N257" i="21"/>
  <c r="N1206" i="21"/>
  <c r="N416" i="21"/>
  <c r="N453" i="21"/>
  <c r="N737" i="21"/>
  <c r="N109" i="21"/>
  <c r="N805" i="21"/>
  <c r="N153" i="21"/>
  <c r="T28" i="27"/>
  <c r="R32" i="28"/>
  <c r="N340" i="21"/>
  <c r="N1239" i="21"/>
  <c r="N1277" i="21"/>
  <c r="N1021" i="21"/>
  <c r="N891" i="21"/>
  <c r="N393" i="21"/>
  <c r="N513" i="21"/>
  <c r="N584" i="21"/>
  <c r="N995" i="21"/>
  <c r="N30" i="21"/>
  <c r="N83" i="21"/>
  <c r="N1039" i="21"/>
  <c r="N562" i="21"/>
  <c r="N1050" i="21"/>
  <c r="N943" i="21"/>
  <c r="N419" i="21"/>
  <c r="N1249" i="21"/>
  <c r="N1114" i="21"/>
  <c r="R39" i="26"/>
  <c r="R44" i="28"/>
  <c r="N850" i="21"/>
  <c r="N56" i="21"/>
  <c r="N1000" i="21"/>
  <c r="N87" i="21"/>
  <c r="N139" i="21"/>
  <c r="N256" i="21"/>
  <c r="N868" i="21"/>
  <c r="R28" i="28"/>
  <c r="N636" i="21"/>
  <c r="N226" i="21"/>
  <c r="N663" i="21"/>
  <c r="N456" i="21"/>
  <c r="N686" i="21"/>
  <c r="N1289" i="21"/>
  <c r="N1121" i="21"/>
  <c r="N112" i="21"/>
  <c r="N1170" i="21"/>
  <c r="R26" i="13"/>
  <c r="N610" i="21"/>
  <c r="N919" i="21"/>
  <c r="N597" i="21"/>
  <c r="N733" i="21"/>
  <c r="N967" i="21"/>
  <c r="N201" i="21"/>
  <c r="N515" i="21"/>
  <c r="N1008" i="21"/>
  <c r="N1002" i="21"/>
  <c r="N1271" i="21"/>
  <c r="N1219" i="21"/>
  <c r="N1163" i="21"/>
  <c r="N1202" i="21"/>
  <c r="N1285" i="21"/>
  <c r="N745" i="21"/>
  <c r="N422" i="21"/>
  <c r="N145" i="21"/>
  <c r="N219" i="21"/>
  <c r="N975" i="21"/>
  <c r="N1060" i="21"/>
  <c r="N1006" i="21"/>
  <c r="N316" i="21"/>
  <c r="N105" i="21"/>
  <c r="N400" i="21"/>
  <c r="N675" i="21"/>
  <c r="N6" i="21"/>
  <c r="N75" i="21"/>
  <c r="N237" i="21"/>
  <c r="N1059" i="21"/>
  <c r="N657" i="21"/>
  <c r="N553" i="21"/>
  <c r="N813" i="21"/>
  <c r="N230" i="21"/>
  <c r="N279" i="21"/>
  <c r="N91" i="21"/>
  <c r="N910" i="21"/>
  <c r="N792" i="21"/>
  <c r="N248" i="21"/>
  <c r="N543" i="21"/>
  <c r="N736" i="21"/>
  <c r="N68" i="21"/>
  <c r="N171" i="21"/>
  <c r="N521" i="21"/>
  <c r="N463" i="21"/>
  <c r="N913" i="21"/>
  <c r="N329" i="21"/>
  <c r="R46" i="28"/>
  <c r="N1087" i="21"/>
  <c r="N135" i="21"/>
  <c r="P7" i="21"/>
  <c r="N1129" i="21"/>
  <c r="N648" i="21"/>
  <c r="N508" i="21"/>
  <c r="N554" i="21"/>
  <c r="N430" i="21"/>
  <c r="R24" i="13"/>
  <c r="N924" i="21"/>
  <c r="N588" i="21"/>
  <c r="M8" i="21"/>
  <c r="N1260" i="21"/>
  <c r="N825" i="21"/>
  <c r="N418" i="21"/>
  <c r="N808" i="21"/>
  <c r="N589" i="21"/>
  <c r="N1014" i="21"/>
  <c r="N719" i="21"/>
  <c r="N79" i="21"/>
  <c r="N1246" i="21"/>
  <c r="N895" i="21"/>
  <c r="N313" i="21"/>
  <c r="N863" i="21"/>
  <c r="N571" i="21"/>
  <c r="N490" i="21"/>
  <c r="N966" i="21"/>
  <c r="N1187" i="21"/>
  <c r="N918" i="21"/>
  <c r="N838" i="21"/>
  <c r="N697" i="21"/>
  <c r="N500" i="21"/>
  <c r="N368" i="21"/>
  <c r="N681" i="21"/>
  <c r="N870" i="21"/>
  <c r="N899" i="21"/>
  <c r="N742" i="21"/>
  <c r="N579" i="21"/>
  <c r="N989" i="21"/>
  <c r="N816" i="21"/>
  <c r="N345" i="21"/>
  <c r="N536" i="21"/>
  <c r="N362" i="21"/>
  <c r="N392" i="21"/>
  <c r="N835" i="21"/>
  <c r="N778" i="21"/>
  <c r="N1171" i="21"/>
  <c r="N1283" i="21"/>
  <c r="N1176" i="21"/>
  <c r="N593" i="21"/>
  <c r="N618" i="21"/>
  <c r="N596" i="21"/>
  <c r="N199" i="21"/>
  <c r="N861" i="21"/>
  <c r="N550" i="21"/>
  <c r="N534" i="21"/>
  <c r="N12" i="21"/>
  <c r="N285" i="21"/>
  <c r="N188" i="21"/>
  <c r="N277" i="21"/>
  <c r="N74" i="21"/>
  <c r="N276" i="21"/>
  <c r="N446" i="21"/>
  <c r="N875" i="21"/>
  <c r="N873" i="21"/>
  <c r="N662" i="21"/>
  <c r="N162" i="21"/>
  <c r="N440" i="21"/>
  <c r="T59" i="13"/>
  <c r="N723" i="21"/>
  <c r="N448" i="21"/>
  <c r="N46" i="21"/>
  <c r="N646" i="21"/>
  <c r="N666" i="21"/>
  <c r="N841" i="21"/>
  <c r="N885" i="21"/>
  <c r="N747" i="21"/>
  <c r="N22" i="21"/>
  <c r="N100" i="21"/>
  <c r="N944" i="21"/>
  <c r="N435" i="21"/>
  <c r="N936" i="21"/>
  <c r="N1043" i="21"/>
  <c r="N819" i="21"/>
  <c r="N361" i="21"/>
  <c r="N703" i="21"/>
  <c r="N567" i="21"/>
  <c r="N953" i="21"/>
  <c r="N1078" i="21"/>
  <c r="N804" i="21"/>
  <c r="N421" i="21"/>
  <c r="N1065" i="21"/>
  <c r="N221" i="21"/>
  <c r="N81" i="21"/>
  <c r="N212" i="21"/>
  <c r="N52" i="21"/>
  <c r="N287" i="21"/>
  <c r="N643" i="21"/>
  <c r="N29" i="21"/>
  <c r="N447" i="21"/>
  <c r="N1103" i="21"/>
  <c r="N1054" i="21"/>
  <c r="N141" i="21"/>
  <c r="N984" i="21"/>
  <c r="N705" i="21"/>
  <c r="N1275" i="21"/>
  <c r="N482" i="21"/>
  <c r="N1191" i="21"/>
  <c r="N94" i="21"/>
  <c r="N545" i="21"/>
  <c r="N138" i="21"/>
  <c r="N1205" i="21"/>
  <c r="N795" i="21"/>
  <c r="N807" i="21"/>
  <c r="N789" i="21"/>
  <c r="N179" i="21"/>
  <c r="N661" i="21"/>
  <c r="R27" i="26"/>
  <c r="N49" i="21"/>
  <c r="N1089" i="21"/>
  <c r="N626" i="21"/>
  <c r="N1252" i="21"/>
  <c r="N405" i="21"/>
  <c r="N1128" i="21"/>
  <c r="N1225" i="21"/>
  <c r="O6" i="21"/>
  <c r="N108" i="21"/>
  <c r="N1100" i="21"/>
  <c r="N283" i="21"/>
  <c r="N542" i="21"/>
  <c r="N932" i="21"/>
  <c r="N1082" i="21"/>
  <c r="N407" i="21"/>
  <c r="N900" i="21"/>
  <c r="N892" i="21"/>
  <c r="N367" i="21"/>
  <c r="N1236" i="21"/>
  <c r="N1032" i="21"/>
  <c r="N711" i="21"/>
  <c r="N208" i="21"/>
  <c r="N89" i="21"/>
  <c r="N1135" i="21"/>
  <c r="N802" i="21"/>
  <c r="N853" i="21"/>
  <c r="N271" i="21"/>
  <c r="N999" i="21"/>
  <c r="N619" i="21"/>
  <c r="N974" i="21"/>
  <c r="N1268" i="21"/>
  <c r="N26" i="21"/>
  <c r="N13" i="21"/>
  <c r="N299" i="21"/>
  <c r="N752" i="21"/>
  <c r="N1220" i="21"/>
  <c r="N131" i="21"/>
  <c r="N1265" i="21"/>
  <c r="N623" i="21"/>
  <c r="N886" i="21"/>
  <c r="N1083" i="21"/>
  <c r="N644" i="21"/>
  <c r="N922" i="21"/>
  <c r="N782" i="21"/>
  <c r="N1102" i="21"/>
  <c r="N1124" i="21"/>
  <c r="N845" i="21"/>
  <c r="N622" i="21"/>
  <c r="N1244" i="21"/>
  <c r="N1071" i="21"/>
  <c r="N454" i="21"/>
  <c r="N445" i="21"/>
  <c r="N414" i="21"/>
  <c r="N658" i="21"/>
  <c r="N349" i="21"/>
  <c r="N785" i="21"/>
  <c r="N1156" i="21"/>
  <c r="N575" i="21"/>
  <c r="N356" i="21"/>
  <c r="N234" i="21"/>
  <c r="N247" i="21"/>
  <c r="N1048" i="21"/>
  <c r="N848" i="21"/>
  <c r="R106" i="13"/>
  <c r="N582" i="21"/>
  <c r="N133" i="21"/>
  <c r="N1076" i="21"/>
  <c r="N1013" i="21"/>
  <c r="N38" i="21"/>
  <c r="R26" i="26"/>
  <c r="N735" i="21"/>
  <c r="N801" i="21"/>
  <c r="N433" i="21"/>
  <c r="N720" i="21"/>
  <c r="N233" i="21"/>
  <c r="N309" i="21"/>
  <c r="N1175" i="21"/>
  <c r="N457" i="21"/>
  <c r="N673" i="21"/>
  <c r="N116" i="21"/>
  <c r="N810" i="21"/>
  <c r="N933" i="21"/>
  <c r="N364" i="21"/>
  <c r="N1242" i="21"/>
  <c r="N357" i="21"/>
  <c r="N514" i="21"/>
  <c r="N803" i="21"/>
  <c r="N48" i="21"/>
  <c r="N721" i="21"/>
  <c r="N532" i="21"/>
  <c r="N764" i="21"/>
  <c r="N706" i="21"/>
  <c r="N360" i="21"/>
  <c r="N1023" i="21"/>
  <c r="N689" i="21"/>
  <c r="R34" i="28"/>
  <c r="N1125" i="21"/>
  <c r="N976" i="21"/>
  <c r="N874" i="21"/>
  <c r="N1284" i="21"/>
  <c r="N300" i="21"/>
  <c r="N1209" i="21"/>
  <c r="N343" i="21"/>
  <c r="N836" i="21"/>
  <c r="N535" i="21"/>
  <c r="N1157" i="21"/>
  <c r="N1261" i="21"/>
  <c r="N568" i="21"/>
  <c r="N82" i="21"/>
  <c r="R24" i="28"/>
  <c r="T30" i="27"/>
  <c r="N1247" i="21"/>
  <c r="N1292" i="21"/>
  <c r="N1096" i="21"/>
  <c r="N441" i="21"/>
  <c r="N215" i="21"/>
  <c r="N174" i="21"/>
  <c r="N1061" i="21"/>
  <c r="N1031" i="21"/>
  <c r="N115" i="21"/>
  <c r="N324" i="21"/>
  <c r="N1290" i="21"/>
  <c r="N609" i="21"/>
  <c r="N1118" i="21"/>
  <c r="N140" i="21"/>
  <c r="N650" i="21"/>
  <c r="N1169" i="21"/>
  <c r="N696" i="21"/>
  <c r="N722" i="21"/>
  <c r="N1177" i="21"/>
  <c r="R38" i="26"/>
  <c r="N1226" i="21"/>
  <c r="N175" i="21"/>
  <c r="N1233" i="21"/>
  <c r="N769" i="21"/>
  <c r="N570" i="21"/>
  <c r="N1158" i="21"/>
  <c r="N72" i="21"/>
  <c r="N69" i="21"/>
  <c r="N876" i="21"/>
  <c r="N1111" i="21"/>
  <c r="T29" i="27"/>
  <c r="N1222" i="21"/>
  <c r="R34" i="13"/>
  <c r="N552" i="21"/>
  <c r="N822" i="21"/>
  <c r="R33" i="26"/>
  <c r="N272" i="21"/>
  <c r="T27" i="27"/>
  <c r="N358" i="21"/>
  <c r="N701" i="21"/>
  <c r="N560" i="21"/>
  <c r="P386" i="21"/>
  <c r="N757" i="21"/>
  <c r="N1075" i="21"/>
  <c r="N462" i="21"/>
  <c r="N98" i="21"/>
  <c r="N996" i="21"/>
  <c r="N275" i="21"/>
  <c r="N1287" i="21"/>
  <c r="N964" i="21"/>
  <c r="N743" i="21"/>
  <c r="N788" i="21"/>
  <c r="N1155" i="21"/>
  <c r="N444" i="21"/>
  <c r="N403" i="21"/>
  <c r="N464" i="21"/>
  <c r="N911" i="21"/>
  <c r="N774" i="21"/>
  <c r="R43" i="28"/>
  <c r="N929" i="21"/>
  <c r="N304" i="21"/>
  <c r="N146" i="21"/>
  <c r="N909" i="21"/>
  <c r="N1030" i="21"/>
  <c r="N541" i="21"/>
  <c r="N547" i="21"/>
  <c r="N1047" i="21"/>
  <c r="R27" i="13"/>
  <c r="N84" i="21"/>
  <c r="N211" i="21"/>
  <c r="N301" i="21"/>
  <c r="N384" i="21"/>
  <c r="N923" i="21"/>
  <c r="N820" i="21"/>
  <c r="R24" i="26"/>
  <c r="N978" i="21"/>
  <c r="N246" i="21"/>
  <c r="N436" i="21"/>
  <c r="N451" i="21"/>
  <c r="N123" i="21"/>
  <c r="N1095" i="21"/>
  <c r="N45" i="21"/>
  <c r="N1262" i="21"/>
  <c r="N375" i="21"/>
  <c r="R25" i="28"/>
  <c r="N1235" i="21"/>
  <c r="N930" i="21"/>
  <c r="N889" i="21"/>
  <c r="N985" i="21"/>
  <c r="N438" i="21"/>
  <c r="L31" i="21"/>
  <c r="N799" i="21"/>
  <c r="N415" i="21"/>
  <c r="N1264" i="21"/>
  <c r="N631" i="21"/>
  <c r="N512" i="21"/>
  <c r="N824" i="21"/>
  <c r="N1221" i="21"/>
  <c r="N574" i="21"/>
  <c r="N1230" i="21"/>
  <c r="N1115" i="21"/>
  <c r="N504" i="21"/>
  <c r="N53" i="21"/>
  <c r="N1085" i="21"/>
  <c r="N266" i="21"/>
  <c r="N884" i="21"/>
  <c r="N806" i="21"/>
  <c r="N916" i="21"/>
  <c r="N222" i="21"/>
  <c r="O418" i="21"/>
  <c r="N771" i="21"/>
  <c r="O38" i="13"/>
  <c r="O39" i="13" s="1"/>
  <c r="N169" i="21"/>
  <c r="N1141" i="21"/>
  <c r="O9" i="21"/>
  <c r="N1168" i="21"/>
  <c r="N1020" i="21"/>
  <c r="N833" i="21"/>
  <c r="N342" i="21"/>
  <c r="N765" i="21"/>
  <c r="N159" i="21"/>
  <c r="N23" i="21"/>
  <c r="N859" i="21"/>
  <c r="N630" i="21"/>
  <c r="N255" i="21"/>
  <c r="N710" i="21"/>
  <c r="N935" i="21"/>
  <c r="N99" i="21"/>
  <c r="N117" i="21"/>
  <c r="N741" i="21"/>
  <c r="T106" i="13"/>
  <c r="N949" i="21"/>
  <c r="N331" i="21"/>
  <c r="N321" i="21"/>
  <c r="N1263" i="21"/>
  <c r="N1248" i="21"/>
  <c r="N142" i="21"/>
  <c r="N281" i="21"/>
  <c r="N193" i="21"/>
  <c r="R32" i="13"/>
  <c r="N450" i="21"/>
  <c r="N941" i="21"/>
  <c r="N754" i="21"/>
  <c r="N63" i="21"/>
  <c r="N1212" i="21"/>
  <c r="N1185" i="21"/>
  <c r="N866" i="21"/>
  <c r="N846" i="21"/>
  <c r="N912" i="21"/>
  <c r="N491" i="21"/>
  <c r="N580" i="21"/>
  <c r="N871" i="21"/>
  <c r="N1070" i="21"/>
  <c r="N330" i="21"/>
  <c r="N78" i="21"/>
  <c r="N952" i="21"/>
  <c r="AA30" i="29"/>
  <c r="AA27" i="29"/>
  <c r="F8" i="21"/>
  <c r="E8" i="21"/>
  <c r="AA24" i="29"/>
  <c r="AA28" i="29"/>
  <c r="AA29" i="29"/>
  <c r="I1296" i="21"/>
  <c r="N1296" i="21" s="1"/>
  <c r="K1296" i="21"/>
  <c r="J1296" i="21"/>
  <c r="L1296" i="21"/>
  <c r="M1296" i="21"/>
  <c r="H1297" i="21"/>
  <c r="Q1296" i="21"/>
  <c r="P1296" i="21"/>
  <c r="O1296" i="21"/>
  <c r="H1298" i="21"/>
  <c r="M1297" i="21"/>
  <c r="J1297" i="21"/>
  <c r="L1297" i="21"/>
  <c r="I1297" i="21"/>
  <c r="N1297" i="21" s="1"/>
  <c r="K1297" i="21"/>
  <c r="I1298" i="21"/>
  <c r="N1298" i="21" s="1"/>
  <c r="K1298" i="21"/>
  <c r="H1299" i="21"/>
  <c r="M1298" i="21"/>
  <c r="J1298" i="21"/>
  <c r="L1298" i="21"/>
  <c r="P1297" i="21"/>
  <c r="O1297" i="21"/>
  <c r="Q1297" i="21"/>
  <c r="Q1298" i="21"/>
  <c r="P1298" i="21"/>
  <c r="O1298" i="21"/>
  <c r="K1299" i="21"/>
  <c r="H1300" i="21"/>
  <c r="J1299" i="21"/>
  <c r="M1299" i="21"/>
  <c r="I1299" i="21"/>
  <c r="N1299" i="21" s="1"/>
  <c r="L1299" i="21"/>
  <c r="I1300" i="21"/>
  <c r="N1300" i="21" s="1"/>
  <c r="L1300" i="21"/>
  <c r="K1300" i="21"/>
  <c r="J1300" i="21"/>
  <c r="H1301" i="21"/>
  <c r="M1300" i="21"/>
  <c r="P1299" i="21"/>
  <c r="O1299" i="21"/>
  <c r="Q1299" i="21"/>
  <c r="O1300" i="21"/>
  <c r="Q1300" i="21"/>
  <c r="P1300" i="21"/>
  <c r="M1301" i="21"/>
  <c r="K1301" i="21"/>
  <c r="I1301" i="21"/>
  <c r="N1301" i="21" s="1"/>
  <c r="L1301" i="21"/>
  <c r="H1302" i="21"/>
  <c r="J1301" i="21"/>
  <c r="Q1301" i="21"/>
  <c r="P1301" i="21"/>
  <c r="O1301" i="21"/>
  <c r="I1302" i="21"/>
  <c r="N1302" i="21" s="1"/>
  <c r="M1302" i="21"/>
  <c r="J1302" i="21"/>
  <c r="H1303" i="21"/>
  <c r="K1302" i="21"/>
  <c r="L1302" i="21"/>
  <c r="Q1302" i="21"/>
  <c r="P1302" i="21"/>
  <c r="O1302" i="21"/>
  <c r="K1303" i="21"/>
  <c r="L1303" i="21"/>
  <c r="H1304" i="21"/>
  <c r="M1303" i="21"/>
  <c r="I1303" i="21"/>
  <c r="N1303" i="21" s="1"/>
  <c r="J1303" i="21"/>
  <c r="M1304" i="21"/>
  <c r="J1304" i="21"/>
  <c r="L1304" i="21"/>
  <c r="I1304" i="21"/>
  <c r="N1304" i="21" s="1"/>
  <c r="H1305" i="21"/>
  <c r="K1304" i="21"/>
  <c r="Q1303" i="21"/>
  <c r="O1303" i="21"/>
  <c r="P1303" i="21"/>
  <c r="Q1304" i="21"/>
  <c r="O1304" i="21"/>
  <c r="P1304" i="21"/>
  <c r="M1305" i="21"/>
  <c r="L1305" i="21"/>
  <c r="J1305" i="21"/>
  <c r="I1305" i="21"/>
  <c r="N1305" i="21" s="1"/>
  <c r="K1305" i="21"/>
  <c r="H1306" i="21"/>
  <c r="Q1305" i="21"/>
  <c r="O1305" i="21"/>
  <c r="P1305" i="21"/>
  <c r="J1306" i="21"/>
  <c r="K1306" i="21"/>
  <c r="L1306" i="21"/>
  <c r="H1307" i="21"/>
  <c r="I1306" i="21"/>
  <c r="N1306" i="21" s="1"/>
  <c r="M1306" i="21"/>
  <c r="I1307" i="21"/>
  <c r="N1307" i="21" s="1"/>
  <c r="L1307" i="21"/>
  <c r="J1307" i="21"/>
  <c r="M1307" i="21"/>
  <c r="H1308" i="21"/>
  <c r="K1307" i="21"/>
  <c r="Q1306" i="21"/>
  <c r="O1306" i="21"/>
  <c r="P1306" i="21"/>
  <c r="P1307" i="21"/>
  <c r="O1307" i="21"/>
  <c r="Q1307" i="21"/>
  <c r="M1308" i="21"/>
  <c r="I1308" i="21"/>
  <c r="N1308" i="21" s="1"/>
  <c r="K1308" i="21"/>
  <c r="J1308" i="21"/>
  <c r="H1309" i="21"/>
  <c r="L1308" i="21"/>
  <c r="O1308" i="21"/>
  <c r="Q1308" i="21"/>
  <c r="P1308" i="21"/>
  <c r="M1309" i="21"/>
  <c r="I1309" i="21"/>
  <c r="N1309" i="21" s="1"/>
  <c r="H1310" i="21"/>
  <c r="K1309" i="21"/>
  <c r="J1309" i="21"/>
  <c r="L1309" i="21"/>
  <c r="Q1309" i="21"/>
  <c r="P1309" i="21"/>
  <c r="O1309" i="21"/>
  <c r="L1310" i="21"/>
  <c r="M1310" i="21"/>
  <c r="J1310" i="21"/>
  <c r="I1310" i="21"/>
  <c r="N1310" i="21" s="1"/>
  <c r="K1310" i="21"/>
  <c r="H1311" i="21"/>
  <c r="O1310" i="21"/>
  <c r="Q1310" i="21"/>
  <c r="P1310" i="21"/>
  <c r="M1311" i="21"/>
  <c r="L1311" i="21"/>
  <c r="J1311" i="21"/>
  <c r="H1312" i="21"/>
  <c r="K1311" i="21"/>
  <c r="I1311" i="21"/>
  <c r="N1311" i="21" s="1"/>
  <c r="J1312" i="21"/>
  <c r="K1312" i="21"/>
  <c r="M1312" i="21"/>
  <c r="I1312" i="21"/>
  <c r="N1312" i="21" s="1"/>
  <c r="L1312" i="21"/>
  <c r="H1313" i="21"/>
  <c r="P1311" i="21"/>
  <c r="Q1311" i="21"/>
  <c r="O1311" i="21"/>
  <c r="O1312" i="21"/>
  <c r="P1312" i="21"/>
  <c r="Q1312" i="21"/>
  <c r="K1313" i="21"/>
  <c r="M1313" i="21"/>
  <c r="J1313" i="21"/>
  <c r="L1313" i="21"/>
  <c r="H1314" i="21"/>
  <c r="I1313" i="21"/>
  <c r="N1313" i="21" s="1"/>
  <c r="J1314" i="21"/>
  <c r="M1314" i="21"/>
  <c r="L1314" i="21"/>
  <c r="I1314" i="21"/>
  <c r="N1314" i="21" s="1"/>
  <c r="K1314" i="21"/>
  <c r="H1315" i="21"/>
  <c r="P1313" i="21"/>
  <c r="O1313" i="21"/>
  <c r="Q1313" i="21"/>
  <c r="O1314" i="21"/>
  <c r="P1314" i="21"/>
  <c r="Q1314" i="21"/>
  <c r="L1315" i="21"/>
  <c r="M1315" i="21"/>
  <c r="H1316" i="21"/>
  <c r="K1315" i="21"/>
  <c r="I1315" i="21"/>
  <c r="N1315" i="21" s="1"/>
  <c r="J1315" i="21"/>
  <c r="M1316" i="21"/>
  <c r="J1316" i="21"/>
  <c r="I1316" i="21"/>
  <c r="N1316" i="21" s="1"/>
  <c r="H1317" i="21"/>
  <c r="K1316" i="21"/>
  <c r="L1316" i="21"/>
  <c r="Q1315" i="21"/>
  <c r="P1315" i="21"/>
  <c r="O1315" i="21"/>
  <c r="P1316" i="21"/>
  <c r="Q1316" i="21"/>
  <c r="O1316" i="21"/>
  <c r="L1317" i="21"/>
  <c r="K1317" i="21"/>
  <c r="M1317" i="21"/>
  <c r="I1317" i="21"/>
  <c r="N1317" i="21" s="1"/>
  <c r="J1317" i="21"/>
  <c r="H1318" i="21"/>
  <c r="O1317" i="21"/>
  <c r="Q1317" i="21"/>
  <c r="P1317" i="21"/>
  <c r="H1319" i="21"/>
  <c r="L1318" i="21"/>
  <c r="K1318" i="21"/>
  <c r="I1318" i="21"/>
  <c r="N1318" i="21" s="1"/>
  <c r="M1318" i="21"/>
  <c r="J1318" i="21"/>
  <c r="J1319" i="21"/>
  <c r="H1320" i="21"/>
  <c r="M1319" i="21"/>
  <c r="I1319" i="21"/>
  <c r="N1319" i="21" s="1"/>
  <c r="K1319" i="21"/>
  <c r="L1319" i="21"/>
  <c r="O1318" i="21"/>
  <c r="P1318" i="21"/>
  <c r="Q1318" i="21"/>
  <c r="L1320" i="21"/>
  <c r="K1320" i="21"/>
  <c r="J1320" i="21"/>
  <c r="M1320" i="21"/>
  <c r="H1321" i="21"/>
  <c r="I1320" i="21"/>
  <c r="N1320" i="21" s="1"/>
  <c r="O1319" i="21"/>
  <c r="Q1319" i="21"/>
  <c r="P1319" i="21"/>
  <c r="K1321" i="21"/>
  <c r="L1321" i="21"/>
  <c r="H1322" i="21"/>
  <c r="I1321" i="21"/>
  <c r="N1321" i="21" s="1"/>
  <c r="J1321" i="21"/>
  <c r="M1321" i="21"/>
  <c r="O1320" i="21"/>
  <c r="Q1320" i="21"/>
  <c r="P1320" i="21"/>
  <c r="M1322" i="21"/>
  <c r="L1322" i="21"/>
  <c r="I1322" i="21"/>
  <c r="N1322" i="21" s="1"/>
  <c r="J1322" i="21"/>
  <c r="K1322" i="21"/>
  <c r="H1323" i="21"/>
  <c r="O1321" i="21"/>
  <c r="Q1321" i="21"/>
  <c r="P1321" i="21"/>
  <c r="P1322" i="21"/>
  <c r="O1322" i="21"/>
  <c r="Q1322" i="21"/>
  <c r="M1323" i="21"/>
  <c r="L1323" i="21"/>
  <c r="K1323" i="21"/>
  <c r="H1324" i="21"/>
  <c r="J1323" i="21"/>
  <c r="I1323" i="21"/>
  <c r="N1323" i="21" s="1"/>
  <c r="M1324" i="21"/>
  <c r="I1324" i="21"/>
  <c r="N1324" i="21" s="1"/>
  <c r="K1324" i="21"/>
  <c r="L1324" i="21"/>
  <c r="J1324" i="21"/>
  <c r="H1325" i="21"/>
  <c r="Q1323" i="21"/>
  <c r="O1323" i="21"/>
  <c r="P1323" i="21"/>
  <c r="P1324" i="21"/>
  <c r="O1324" i="21"/>
  <c r="Q1324" i="21"/>
  <c r="H1326" i="21"/>
  <c r="I1325" i="21"/>
  <c r="N1325" i="21" s="1"/>
  <c r="L1325" i="21"/>
  <c r="M1325" i="21"/>
  <c r="J1325" i="21"/>
  <c r="K1325" i="21"/>
  <c r="H1327" i="21"/>
  <c r="M1326" i="21"/>
  <c r="K1326" i="21"/>
  <c r="L1326" i="21"/>
  <c r="J1326" i="21"/>
  <c r="I1326" i="21"/>
  <c r="N1326" i="21" s="1"/>
  <c r="O1325" i="21"/>
  <c r="P1325" i="21"/>
  <c r="Q1325" i="21"/>
  <c r="I1327" i="21"/>
  <c r="N1327" i="21" s="1"/>
  <c r="M1327" i="21"/>
  <c r="L1327" i="21"/>
  <c r="K1327" i="21"/>
  <c r="H1328" i="21"/>
  <c r="J1327" i="21"/>
  <c r="Q1326" i="21"/>
  <c r="O1326" i="21"/>
  <c r="P1326" i="21"/>
  <c r="P1327" i="21"/>
  <c r="Q1327" i="21"/>
  <c r="O1327" i="21"/>
  <c r="H1329" i="21"/>
  <c r="K1328" i="21"/>
  <c r="M1328" i="21"/>
  <c r="L1328" i="21"/>
  <c r="J1328" i="21"/>
  <c r="I1328" i="21"/>
  <c r="N1328" i="21" s="1"/>
  <c r="M1329" i="21"/>
  <c r="L1329" i="21"/>
  <c r="J1329" i="21"/>
  <c r="I1329" i="21"/>
  <c r="N1329" i="21" s="1"/>
  <c r="H1330" i="21"/>
  <c r="K1329" i="21"/>
  <c r="P1328" i="21"/>
  <c r="Q1328" i="21"/>
  <c r="O1328" i="21"/>
  <c r="O1329" i="21"/>
  <c r="Q1329" i="21"/>
  <c r="P1329" i="21"/>
  <c r="I1330" i="21"/>
  <c r="N1330" i="21" s="1"/>
  <c r="M1330" i="21"/>
  <c r="J1330" i="21"/>
  <c r="K1330" i="21"/>
  <c r="H1331" i="21"/>
  <c r="L1330" i="21"/>
  <c r="Q1330" i="21"/>
  <c r="P1330" i="21"/>
  <c r="O1330" i="21"/>
  <c r="K1331" i="21"/>
  <c r="J1331" i="21"/>
  <c r="L1331" i="21"/>
  <c r="M1331" i="21"/>
  <c r="H1332" i="21"/>
  <c r="I1331" i="21"/>
  <c r="N1331" i="21" s="1"/>
  <c r="L1332" i="21"/>
  <c r="K1332" i="21"/>
  <c r="H1333" i="21"/>
  <c r="J1332" i="21"/>
  <c r="I1332" i="21"/>
  <c r="N1332" i="21" s="1"/>
  <c r="M1332" i="21"/>
  <c r="P1331" i="21"/>
  <c r="Q1331" i="21"/>
  <c r="O1331" i="21"/>
  <c r="J1333" i="21"/>
  <c r="M1333" i="21"/>
  <c r="I1333" i="21"/>
  <c r="N1333" i="21" s="1"/>
  <c r="H1334" i="21"/>
  <c r="K1333" i="21"/>
  <c r="L1333" i="21"/>
  <c r="P1332" i="21"/>
  <c r="Q1332" i="21"/>
  <c r="O1332" i="21"/>
  <c r="O1333" i="21"/>
  <c r="Q1333" i="21"/>
  <c r="P1333" i="21"/>
  <c r="M1334" i="21"/>
  <c r="H1335" i="21"/>
  <c r="K1334" i="21"/>
  <c r="J1334" i="21"/>
  <c r="L1334" i="21"/>
  <c r="I1334" i="21"/>
  <c r="N1334" i="21" s="1"/>
  <c r="K1335" i="21"/>
  <c r="J1335" i="21"/>
  <c r="L1335" i="21"/>
  <c r="I1335" i="21"/>
  <c r="N1335" i="21" s="1"/>
  <c r="H1336" i="21"/>
  <c r="M1335" i="21"/>
  <c r="O1334" i="21"/>
  <c r="P1334" i="21"/>
  <c r="Q1334" i="21"/>
  <c r="Q1335" i="21"/>
  <c r="O1335" i="21"/>
  <c r="P1335" i="21"/>
  <c r="J1336" i="21"/>
  <c r="L1336" i="21"/>
  <c r="H1337" i="21"/>
  <c r="M1336" i="21"/>
  <c r="K1336" i="21"/>
  <c r="I1336" i="21"/>
  <c r="N1336" i="21" s="1"/>
  <c r="M1337" i="21"/>
  <c r="H1338" i="21"/>
  <c r="J1337" i="21"/>
  <c r="L1337" i="21"/>
  <c r="I1337" i="21"/>
  <c r="N1337" i="21" s="1"/>
  <c r="K1337" i="21"/>
  <c r="Q1336" i="21"/>
  <c r="P1336" i="21"/>
  <c r="O1336" i="21"/>
  <c r="M1338" i="21"/>
  <c r="L1338" i="21"/>
  <c r="H1339" i="21"/>
  <c r="K1338" i="21"/>
  <c r="J1338" i="21"/>
  <c r="I1338" i="21"/>
  <c r="N1338" i="21" s="1"/>
  <c r="Q1337" i="21"/>
  <c r="O1337" i="21"/>
  <c r="P1337" i="21"/>
  <c r="I1339" i="21"/>
  <c r="N1339" i="21" s="1"/>
  <c r="K1339" i="21"/>
  <c r="M1339" i="21"/>
  <c r="L1339" i="21"/>
  <c r="H1340" i="21"/>
  <c r="J1339" i="21"/>
  <c r="Q1338" i="21"/>
  <c r="O1338" i="21"/>
  <c r="P1338" i="21"/>
  <c r="P1339" i="21"/>
  <c r="Q1339" i="21"/>
  <c r="O1339" i="21"/>
  <c r="H1341" i="21"/>
  <c r="K1340" i="21"/>
  <c r="J1340" i="21"/>
  <c r="M1340" i="21"/>
  <c r="I1340" i="21"/>
  <c r="N1340" i="21" s="1"/>
  <c r="L1340" i="21"/>
  <c r="J1341" i="21"/>
  <c r="M1341" i="21"/>
  <c r="L1341" i="21"/>
  <c r="H1342" i="21"/>
  <c r="I1341" i="21"/>
  <c r="N1341" i="21" s="1"/>
  <c r="K1341" i="21"/>
  <c r="P1340" i="21"/>
  <c r="O1340" i="21"/>
  <c r="Q1340" i="21"/>
  <c r="M1342" i="21"/>
  <c r="H1343" i="21"/>
  <c r="J1342" i="21"/>
  <c r="L1342" i="21"/>
  <c r="K1342" i="21"/>
  <c r="I1342" i="21"/>
  <c r="N1342" i="21" s="1"/>
  <c r="O1341" i="21"/>
  <c r="Q1341" i="21"/>
  <c r="P1341" i="21"/>
  <c r="K1343" i="21"/>
  <c r="L1343" i="21"/>
  <c r="H1344" i="21"/>
  <c r="I1343" i="21"/>
  <c r="N1343" i="21" s="1"/>
  <c r="M1343" i="21"/>
  <c r="J1343" i="21"/>
  <c r="P1342" i="21"/>
  <c r="Q1342" i="21"/>
  <c r="O1342" i="21"/>
  <c r="K1344" i="21"/>
  <c r="I1344" i="21"/>
  <c r="N1344" i="21" s="1"/>
  <c r="L1344" i="21"/>
  <c r="J1344" i="21"/>
  <c r="M1344" i="21"/>
  <c r="H1345" i="21"/>
  <c r="P1343" i="21"/>
  <c r="Q1343" i="21"/>
  <c r="O1343" i="21"/>
  <c r="Q1344" i="21"/>
  <c r="O1344" i="21"/>
  <c r="P1344" i="21"/>
  <c r="H1346" i="21"/>
  <c r="K1345" i="21"/>
  <c r="M1345" i="21"/>
  <c r="J1345" i="21"/>
  <c r="I1345" i="21"/>
  <c r="N1345" i="21" s="1"/>
  <c r="L1345" i="21"/>
  <c r="M1346" i="21"/>
  <c r="H1347" i="21"/>
  <c r="J1346" i="21"/>
  <c r="K1346" i="21"/>
  <c r="L1346" i="21"/>
  <c r="I1346" i="21"/>
  <c r="N1346" i="21" s="1"/>
  <c r="O1345" i="21"/>
  <c r="Q1345" i="21"/>
  <c r="P1345" i="21"/>
  <c r="L1347" i="21"/>
  <c r="H1348" i="21"/>
  <c r="M1347" i="21"/>
  <c r="J1347" i="21"/>
  <c r="I1347" i="21"/>
  <c r="N1347" i="21" s="1"/>
  <c r="K1347" i="21"/>
  <c r="Q1346" i="21"/>
  <c r="P1346" i="21"/>
  <c r="O1346" i="21"/>
  <c r="J1348" i="21"/>
  <c r="K1348" i="21"/>
  <c r="H1349" i="21"/>
  <c r="M1348" i="21"/>
  <c r="L1348" i="21"/>
  <c r="I1348" i="21"/>
  <c r="N1348" i="21" s="1"/>
  <c r="Q1347" i="21"/>
  <c r="O1347" i="21"/>
  <c r="P1347" i="21"/>
  <c r="J1349" i="21"/>
  <c r="I1349" i="21"/>
  <c r="N1349" i="21" s="1"/>
  <c r="H1350" i="21"/>
  <c r="L1349" i="21"/>
  <c r="K1349" i="21"/>
  <c r="M1349" i="21"/>
  <c r="O1348" i="21"/>
  <c r="P1348" i="21"/>
  <c r="Q1348" i="21"/>
  <c r="Q1349" i="21"/>
  <c r="O1349" i="21"/>
  <c r="P1349" i="21"/>
  <c r="M1350" i="21"/>
  <c r="I1350" i="21"/>
  <c r="N1350" i="21" s="1"/>
  <c r="H1351" i="21"/>
  <c r="K1350" i="21"/>
  <c r="L1350" i="21"/>
  <c r="J1350" i="21"/>
  <c r="P1350" i="21"/>
  <c r="Q1350" i="21"/>
  <c r="O1350" i="21"/>
  <c r="I1351" i="21"/>
  <c r="N1351" i="21" s="1"/>
  <c r="L1351" i="21"/>
  <c r="K1351" i="21"/>
  <c r="H1352" i="21"/>
  <c r="J1351" i="21"/>
  <c r="M1351" i="21"/>
  <c r="O1351" i="21"/>
  <c r="P1351" i="21"/>
  <c r="Q1351" i="21"/>
  <c r="J1352" i="21"/>
  <c r="M1352" i="21"/>
  <c r="I1352" i="21"/>
  <c r="N1352" i="21" s="1"/>
  <c r="K1352" i="21"/>
  <c r="L1352" i="21"/>
  <c r="H1353" i="21"/>
  <c r="O1352" i="21"/>
  <c r="P1352" i="21"/>
  <c r="Q1352" i="21"/>
  <c r="J1353" i="21"/>
  <c r="M1353" i="21"/>
  <c r="I1353" i="21"/>
  <c r="N1353" i="21" s="1"/>
  <c r="K1353" i="21"/>
  <c r="L1353" i="21"/>
  <c r="H1354" i="21"/>
  <c r="Q1353" i="21"/>
  <c r="O1353" i="21"/>
  <c r="P1353" i="21"/>
  <c r="M1354" i="21"/>
  <c r="L1354" i="21"/>
  <c r="H1355" i="21"/>
  <c r="K1354" i="21"/>
  <c r="J1354" i="21"/>
  <c r="I1354" i="21"/>
  <c r="N1354" i="21" s="1"/>
  <c r="K1355" i="21"/>
  <c r="J1355" i="21"/>
  <c r="M1355" i="21"/>
  <c r="L1355" i="21"/>
  <c r="I1355" i="21"/>
  <c r="N1355" i="21" s="1"/>
  <c r="H1356" i="21"/>
  <c r="P1354" i="21"/>
  <c r="Q1354" i="21"/>
  <c r="O1354" i="21"/>
  <c r="Q1355" i="21"/>
  <c r="O1355" i="21"/>
  <c r="P1355" i="21"/>
  <c r="J1356" i="21"/>
  <c r="I1356" i="21"/>
  <c r="N1356" i="21" s="1"/>
  <c r="M1356" i="21"/>
  <c r="L1356" i="21"/>
  <c r="H1357" i="21"/>
  <c r="K1356" i="21"/>
  <c r="O1356" i="21"/>
  <c r="Q1356" i="21"/>
  <c r="P1356" i="21"/>
  <c r="H1358" i="21"/>
  <c r="I1357" i="21"/>
  <c r="N1357" i="21" s="1"/>
  <c r="L1357" i="21"/>
  <c r="J1357" i="21"/>
  <c r="M1357" i="21"/>
  <c r="K1357" i="21"/>
  <c r="L1358" i="21"/>
  <c r="K1358" i="21"/>
  <c r="J1358" i="21"/>
  <c r="M1358" i="21"/>
  <c r="I1358" i="21"/>
  <c r="N1358" i="21" s="1"/>
  <c r="H1359" i="21"/>
  <c r="Q1357" i="21"/>
  <c r="O1357" i="21"/>
  <c r="P1357" i="21"/>
  <c r="O1358" i="21"/>
  <c r="Q1358" i="21"/>
  <c r="P1358" i="21"/>
  <c r="L1359" i="21"/>
  <c r="K1359" i="21"/>
  <c r="I1359" i="21"/>
  <c r="N1359" i="21" s="1"/>
  <c r="H1360" i="21"/>
  <c r="J1359" i="21"/>
  <c r="M1359" i="21"/>
  <c r="Q1359" i="21"/>
  <c r="P1359" i="21"/>
  <c r="O1359" i="21"/>
  <c r="M1360" i="21"/>
  <c r="H1361" i="21"/>
  <c r="L1360" i="21"/>
  <c r="I1360" i="21"/>
  <c r="N1360" i="21" s="1"/>
  <c r="K1360" i="21"/>
  <c r="J1360" i="21"/>
  <c r="L1361" i="21"/>
  <c r="K1361" i="21"/>
  <c r="J1361" i="21"/>
  <c r="I1361" i="21"/>
  <c r="N1361" i="21" s="1"/>
  <c r="M1361" i="21"/>
  <c r="H1362" i="21"/>
  <c r="O1360" i="21"/>
  <c r="Q1360" i="21"/>
  <c r="P1360" i="21"/>
  <c r="Q1361" i="21"/>
  <c r="P1361" i="21"/>
  <c r="O1361" i="21"/>
  <c r="K1362" i="21"/>
  <c r="I1362" i="21"/>
  <c r="N1362" i="21" s="1"/>
  <c r="J1362" i="21"/>
  <c r="L1362" i="21"/>
  <c r="H1363" i="21"/>
  <c r="M1362" i="21"/>
  <c r="P1362" i="21"/>
  <c r="O1362" i="21"/>
  <c r="Q1362" i="21"/>
  <c r="H1364" i="21"/>
  <c r="J1363" i="21"/>
  <c r="M1363" i="21"/>
  <c r="I1363" i="21"/>
  <c r="N1363" i="21" s="1"/>
  <c r="L1363" i="21"/>
  <c r="K1363" i="21"/>
  <c r="J1364" i="21"/>
  <c r="H1365" i="21"/>
  <c r="I1364" i="21"/>
  <c r="N1364" i="21" s="1"/>
  <c r="K1364" i="21"/>
  <c r="L1364" i="21"/>
  <c r="M1364" i="21"/>
  <c r="O1363" i="21"/>
  <c r="P1363" i="21"/>
  <c r="Q1363" i="21"/>
  <c r="I1365" i="21"/>
  <c r="N1365" i="21" s="1"/>
  <c r="L1365" i="21"/>
  <c r="M1365" i="21"/>
  <c r="K1365" i="21"/>
  <c r="J1365" i="21"/>
  <c r="H1366" i="21"/>
  <c r="O1364" i="21"/>
  <c r="P1364" i="21"/>
  <c r="Q1364" i="21"/>
  <c r="Q1365" i="21"/>
  <c r="P1365" i="21"/>
  <c r="O1365" i="21"/>
  <c r="H1367" i="21"/>
  <c r="M1366" i="21"/>
  <c r="J1366" i="21"/>
  <c r="L1366" i="21"/>
  <c r="I1366" i="21"/>
  <c r="N1366" i="21" s="1"/>
  <c r="K1366" i="21"/>
  <c r="K1367" i="21"/>
  <c r="M1367" i="21"/>
  <c r="H1368" i="21"/>
  <c r="L1367" i="21"/>
  <c r="I1367" i="21"/>
  <c r="N1367" i="21" s="1"/>
  <c r="J1367" i="21"/>
  <c r="P1366" i="21"/>
  <c r="Q1366" i="21"/>
  <c r="O1366" i="21"/>
  <c r="I1368" i="21"/>
  <c r="N1368" i="21" s="1"/>
  <c r="J1368" i="21"/>
  <c r="K1368" i="21"/>
  <c r="L1368" i="21"/>
  <c r="H1369" i="21"/>
  <c r="M1368" i="21"/>
  <c r="O1367" i="21"/>
  <c r="Q1367" i="21"/>
  <c r="P1367" i="21"/>
  <c r="O1368" i="21"/>
  <c r="Q1368" i="21"/>
  <c r="P1368" i="21"/>
  <c r="L1369" i="21"/>
  <c r="H1370" i="21"/>
  <c r="J1369" i="21"/>
  <c r="M1369" i="21"/>
  <c r="K1369" i="21"/>
  <c r="I1369" i="21"/>
  <c r="N1369" i="21" s="1"/>
  <c r="M1370" i="21"/>
  <c r="I1370" i="21"/>
  <c r="N1370" i="21" s="1"/>
  <c r="J1370" i="21"/>
  <c r="H1371" i="21"/>
  <c r="L1370" i="21"/>
  <c r="K1370" i="21"/>
  <c r="O1369" i="21"/>
  <c r="P1369" i="21"/>
  <c r="Q1369" i="21"/>
  <c r="P1370" i="21"/>
  <c r="O1370" i="21"/>
  <c r="Q1370" i="21"/>
  <c r="L1371" i="21"/>
  <c r="J1371" i="21"/>
  <c r="I1371" i="21"/>
  <c r="N1371" i="21" s="1"/>
  <c r="K1371" i="21"/>
  <c r="H1372" i="21"/>
  <c r="M1371" i="21"/>
  <c r="P1371" i="21"/>
  <c r="Q1371" i="21"/>
  <c r="O1371" i="21"/>
  <c r="M1372" i="21"/>
  <c r="K1372" i="21"/>
  <c r="H1373" i="21"/>
  <c r="L1372" i="21"/>
  <c r="J1372" i="21"/>
  <c r="I1372" i="21"/>
  <c r="N1372" i="21" s="1"/>
  <c r="J1373" i="21"/>
  <c r="I1373" i="21"/>
  <c r="N1373" i="21" s="1"/>
  <c r="K1373" i="21"/>
  <c r="M1373" i="21"/>
  <c r="L1373" i="21"/>
  <c r="H1374" i="21"/>
  <c r="P1372" i="21"/>
  <c r="Q1372" i="21"/>
  <c r="O1372" i="21"/>
  <c r="P1373" i="21"/>
  <c r="O1373" i="21"/>
  <c r="Q1373" i="21"/>
  <c r="M1374" i="21"/>
  <c r="H1375" i="21"/>
  <c r="I1374" i="21"/>
  <c r="N1374" i="21" s="1"/>
  <c r="K1374" i="21"/>
  <c r="L1374" i="21"/>
  <c r="J1374" i="21"/>
  <c r="K1375" i="21"/>
  <c r="L1375" i="21"/>
  <c r="M1375" i="21"/>
  <c r="J1375" i="21"/>
  <c r="I1375" i="21"/>
  <c r="N1375" i="21" s="1"/>
  <c r="H1376" i="21"/>
  <c r="O1374" i="21"/>
  <c r="Q1374" i="21"/>
  <c r="P1374" i="21"/>
  <c r="Q1375" i="21"/>
  <c r="P1375" i="21"/>
  <c r="O1375" i="21"/>
  <c r="M1376" i="21"/>
  <c r="H1377" i="21"/>
  <c r="K1376" i="21"/>
  <c r="I1376" i="21"/>
  <c r="N1376" i="21" s="1"/>
  <c r="J1376" i="21"/>
  <c r="L1376" i="21"/>
  <c r="J1377" i="21"/>
  <c r="H1378" i="21"/>
  <c r="K1377" i="21"/>
  <c r="M1377" i="21"/>
  <c r="L1377" i="21"/>
  <c r="I1377" i="21"/>
  <c r="N1377" i="21" s="1"/>
  <c r="O1376" i="21"/>
  <c r="Q1376" i="21"/>
  <c r="P1376" i="21"/>
  <c r="I1378" i="21"/>
  <c r="N1378" i="21" s="1"/>
  <c r="J1378" i="21"/>
  <c r="M1378" i="21"/>
  <c r="K1378" i="21"/>
  <c r="H1379" i="21"/>
  <c r="L1378" i="21"/>
  <c r="O1377" i="21"/>
  <c r="P1377" i="21"/>
  <c r="Q1377" i="21"/>
  <c r="O1378" i="21"/>
  <c r="Q1378" i="21"/>
  <c r="P1378" i="21"/>
  <c r="I1379" i="21"/>
  <c r="N1379" i="21" s="1"/>
  <c r="M1379" i="21"/>
  <c r="H1380" i="21"/>
  <c r="K1379" i="21"/>
  <c r="J1379" i="21"/>
  <c r="L1379" i="21"/>
  <c r="Q1379" i="21"/>
  <c r="O1379" i="21"/>
  <c r="P1379" i="21"/>
  <c r="L1380" i="21"/>
  <c r="K1380" i="21"/>
  <c r="I1380" i="21"/>
  <c r="N1380" i="21" s="1"/>
  <c r="J1380" i="21"/>
  <c r="H1381" i="21"/>
  <c r="M1380" i="21"/>
  <c r="O1380" i="21"/>
  <c r="Q1380" i="21"/>
  <c r="P1380" i="21"/>
  <c r="H1382" i="21"/>
  <c r="I1381" i="21"/>
  <c r="N1381" i="21" s="1"/>
  <c r="M1381" i="21"/>
  <c r="J1381" i="21"/>
  <c r="K1381" i="21"/>
  <c r="L1381" i="21"/>
  <c r="K1382" i="21"/>
  <c r="H1383" i="21"/>
  <c r="L1382" i="21"/>
  <c r="I1382" i="21"/>
  <c r="N1382" i="21" s="1"/>
  <c r="J1382" i="21"/>
  <c r="M1382" i="21"/>
  <c r="O1381" i="21"/>
  <c r="Q1381" i="21"/>
  <c r="P1381" i="21"/>
  <c r="J1383" i="21"/>
  <c r="H1384" i="21"/>
  <c r="K1383" i="21"/>
  <c r="L1383" i="21"/>
  <c r="I1383" i="21"/>
  <c r="N1383" i="21" s="1"/>
  <c r="M1383" i="21"/>
  <c r="O1382" i="21"/>
  <c r="P1382" i="21"/>
  <c r="Q1382" i="21"/>
  <c r="I1384" i="21"/>
  <c r="N1384" i="21" s="1"/>
  <c r="J1384" i="21"/>
  <c r="L1384" i="21"/>
  <c r="H1385" i="21"/>
  <c r="K1384" i="21"/>
  <c r="M1384" i="21"/>
  <c r="Q1383" i="21"/>
  <c r="O1383" i="21"/>
  <c r="P1383" i="21"/>
  <c r="O1384" i="21"/>
  <c r="Q1384" i="21"/>
  <c r="P1384" i="21"/>
  <c r="M1385" i="21"/>
  <c r="H1386" i="21"/>
  <c r="L1385" i="21"/>
  <c r="K1385" i="21"/>
  <c r="I1385" i="21"/>
  <c r="N1385" i="21" s="1"/>
  <c r="J1385" i="21"/>
  <c r="L1386" i="21"/>
  <c r="M1386" i="21"/>
  <c r="K1386" i="21"/>
  <c r="I1386" i="21"/>
  <c r="N1386" i="21" s="1"/>
  <c r="J1386" i="21"/>
  <c r="H1387" i="21"/>
  <c r="P1385" i="21"/>
  <c r="O1385" i="21"/>
  <c r="Q1385" i="21"/>
  <c r="P1386" i="21"/>
  <c r="O1386" i="21"/>
  <c r="Q1386" i="21"/>
  <c r="J1387" i="21"/>
  <c r="I1387" i="21"/>
  <c r="N1387" i="21" s="1"/>
  <c r="M1387" i="21"/>
  <c r="H1388" i="21"/>
  <c r="L1387" i="21"/>
  <c r="K1387" i="21"/>
  <c r="P1387" i="21"/>
  <c r="O1387" i="21"/>
  <c r="Q1387" i="21"/>
  <c r="J1388" i="21"/>
  <c r="H1389" i="21"/>
  <c r="I1388" i="21"/>
  <c r="N1388" i="21" s="1"/>
  <c r="K1388" i="21"/>
  <c r="M1388" i="21"/>
  <c r="L1388" i="21"/>
  <c r="H1390" i="21"/>
  <c r="M1389" i="21"/>
  <c r="I1389" i="21"/>
  <c r="N1389" i="21" s="1"/>
  <c r="L1389" i="21"/>
  <c r="K1389" i="21"/>
  <c r="J1389" i="21"/>
  <c r="Q1388" i="21"/>
  <c r="O1388" i="21"/>
  <c r="P1388" i="21"/>
  <c r="I1390" i="21"/>
  <c r="N1390" i="21" s="1"/>
  <c r="J1390" i="21"/>
  <c r="H1391" i="21"/>
  <c r="M1390" i="21"/>
  <c r="L1390" i="21"/>
  <c r="K1390" i="21"/>
  <c r="P1389" i="21"/>
  <c r="Q1389" i="21"/>
  <c r="O1389" i="21"/>
  <c r="P1390" i="21"/>
  <c r="Q1390" i="21"/>
  <c r="O1390" i="21"/>
  <c r="M1391" i="21"/>
  <c r="K1391" i="21"/>
  <c r="J1391" i="21"/>
  <c r="H1392" i="21"/>
  <c r="L1391" i="21"/>
  <c r="I1391" i="21"/>
  <c r="N1391" i="21" s="1"/>
  <c r="I1392" i="21"/>
  <c r="N1392" i="21" s="1"/>
  <c r="H1393" i="21"/>
  <c r="M1392" i="21"/>
  <c r="L1392" i="21"/>
  <c r="K1392" i="21"/>
  <c r="J1392" i="21"/>
  <c r="P1391" i="21"/>
  <c r="O1391" i="21"/>
  <c r="Q1391" i="21"/>
  <c r="Q1392" i="21"/>
  <c r="P1392" i="21"/>
  <c r="O1392" i="21"/>
  <c r="K1393" i="21"/>
  <c r="H1394" i="21"/>
  <c r="I1393" i="21"/>
  <c r="N1393" i="21" s="1"/>
  <c r="J1393" i="21"/>
  <c r="L1393" i="21"/>
  <c r="M1393" i="21"/>
  <c r="H1395" i="21"/>
  <c r="J1394" i="21"/>
  <c r="K1394" i="21"/>
  <c r="L1394" i="21"/>
  <c r="M1394" i="21"/>
  <c r="I1394" i="21"/>
  <c r="N1394" i="21" s="1"/>
  <c r="P1393" i="21"/>
  <c r="Q1393" i="21"/>
  <c r="O1393" i="21"/>
  <c r="K1395" i="21"/>
  <c r="M1395" i="21"/>
  <c r="I1395" i="21"/>
  <c r="N1395" i="21" s="1"/>
  <c r="J1395" i="21"/>
  <c r="H1396" i="21"/>
  <c r="L1395" i="21"/>
  <c r="P1394" i="21"/>
  <c r="Q1394" i="21"/>
  <c r="O1394" i="21"/>
  <c r="O1395" i="21"/>
  <c r="Q1395" i="21"/>
  <c r="P1395" i="21"/>
  <c r="M1396" i="21"/>
  <c r="J1396" i="21"/>
  <c r="I1396" i="21"/>
  <c r="N1396" i="21" s="1"/>
  <c r="H1397" i="21"/>
  <c r="K1396" i="21"/>
  <c r="L1396" i="21"/>
  <c r="O1396" i="21"/>
  <c r="Q1396" i="21"/>
  <c r="P1396" i="21"/>
  <c r="L1397" i="21"/>
  <c r="M1397" i="21"/>
  <c r="I1397" i="21"/>
  <c r="N1397" i="21" s="1"/>
  <c r="K1397" i="21"/>
  <c r="H1398" i="21"/>
  <c r="J1397" i="21"/>
  <c r="Q1397" i="21"/>
  <c r="O1397" i="21"/>
  <c r="P1397" i="21"/>
  <c r="I1398" i="21"/>
  <c r="N1398" i="21" s="1"/>
  <c r="H1399" i="21"/>
  <c r="M1398" i="21"/>
  <c r="J1398" i="21"/>
  <c r="L1398" i="21"/>
  <c r="K1398" i="21"/>
  <c r="O1398" i="21"/>
  <c r="P1398" i="21"/>
  <c r="Q1398" i="21"/>
  <c r="M1399" i="21"/>
  <c r="H1400" i="21"/>
  <c r="J1399" i="21"/>
  <c r="K1399" i="21"/>
  <c r="I1399" i="21"/>
  <c r="N1399" i="21" s="1"/>
  <c r="L1399" i="21"/>
  <c r="L1400" i="21"/>
  <c r="J1400" i="21"/>
  <c r="I1400" i="21"/>
  <c r="N1400" i="21" s="1"/>
  <c r="H1401" i="21"/>
  <c r="M1400" i="21"/>
  <c r="K1400" i="21"/>
  <c r="P1399" i="21"/>
  <c r="O1399" i="21"/>
  <c r="Q1399" i="21"/>
  <c r="P1400" i="21"/>
  <c r="Q1400" i="21"/>
  <c r="O1400" i="21"/>
  <c r="J1401" i="21"/>
  <c r="H1402" i="21"/>
  <c r="K1401" i="21"/>
  <c r="M1401" i="21"/>
  <c r="I1401" i="21"/>
  <c r="N1401" i="21" s="1"/>
  <c r="L1401" i="21"/>
  <c r="H1403" i="21"/>
  <c r="M1402" i="21"/>
  <c r="L1402" i="21"/>
  <c r="J1402" i="21"/>
  <c r="K1402" i="21"/>
  <c r="I1402" i="21"/>
  <c r="N1402" i="21" s="1"/>
  <c r="P1401" i="21"/>
  <c r="Q1401" i="21"/>
  <c r="O1401" i="21"/>
  <c r="J1403" i="21"/>
  <c r="M1403" i="21"/>
  <c r="L1403" i="21"/>
  <c r="H1404" i="21"/>
  <c r="K1403" i="21"/>
  <c r="I1403" i="21"/>
  <c r="N1403" i="21" s="1"/>
  <c r="P1402" i="21"/>
  <c r="O1402" i="21"/>
  <c r="Q1402" i="21"/>
  <c r="H1405" i="21"/>
  <c r="I1404" i="21"/>
  <c r="N1404" i="21" s="1"/>
  <c r="K1404" i="21"/>
  <c r="J1404" i="21"/>
  <c r="M1404" i="21"/>
  <c r="L1404" i="21"/>
  <c r="Q1403" i="21"/>
  <c r="P1403" i="21"/>
  <c r="O1403" i="21"/>
  <c r="L1405" i="21"/>
  <c r="H1406" i="21"/>
  <c r="J1405" i="21"/>
  <c r="I1405" i="21"/>
  <c r="N1405" i="21" s="1"/>
  <c r="M1405" i="21"/>
  <c r="K1405" i="21"/>
  <c r="O1404" i="21"/>
  <c r="Q1404" i="21"/>
  <c r="P1404" i="21"/>
  <c r="L1406" i="21"/>
  <c r="K1406" i="21"/>
  <c r="M1406" i="21"/>
  <c r="J1406" i="21"/>
  <c r="I1406" i="21"/>
  <c r="N1406" i="21" s="1"/>
  <c r="H1407" i="21"/>
  <c r="O1405" i="21"/>
  <c r="Q1405" i="21"/>
  <c r="P1405" i="21"/>
  <c r="P1406" i="21"/>
  <c r="Q1406" i="21"/>
  <c r="O1406" i="21"/>
  <c r="L1407" i="21"/>
  <c r="J1407" i="21"/>
  <c r="M1407" i="21"/>
  <c r="H1408" i="21"/>
  <c r="K1407" i="21"/>
  <c r="I1407" i="21"/>
  <c r="N1407" i="21" s="1"/>
  <c r="M1408" i="21"/>
  <c r="J1408" i="21"/>
  <c r="I1408" i="21"/>
  <c r="N1408" i="21" s="1"/>
  <c r="K1408" i="21"/>
  <c r="H1409" i="21"/>
  <c r="L1408" i="21"/>
  <c r="Q1407" i="21"/>
  <c r="O1407" i="21"/>
  <c r="P1407" i="21"/>
  <c r="Q1408" i="21"/>
  <c r="O1408" i="21"/>
  <c r="P1408" i="21"/>
  <c r="K1409" i="21"/>
  <c r="M1409" i="21"/>
  <c r="I1409" i="21"/>
  <c r="N1409" i="21" s="1"/>
  <c r="H1410" i="21"/>
  <c r="L1409" i="21"/>
  <c r="J1409" i="21"/>
  <c r="O1409" i="21"/>
  <c r="Q1409" i="21"/>
  <c r="P1409" i="21"/>
  <c r="K1410" i="21"/>
  <c r="M1410" i="21"/>
  <c r="J1410" i="21"/>
  <c r="I1410" i="21"/>
  <c r="N1410" i="21" s="1"/>
  <c r="H1411" i="21"/>
  <c r="L1410" i="21"/>
  <c r="Q1410" i="21"/>
  <c r="O1410" i="21"/>
  <c r="P1410" i="21"/>
  <c r="L1411" i="21"/>
  <c r="K1411" i="21"/>
  <c r="H1412" i="21"/>
  <c r="I1411" i="21"/>
  <c r="N1411" i="21" s="1"/>
  <c r="M1411" i="21"/>
  <c r="J1411" i="21"/>
  <c r="J1412" i="21"/>
  <c r="H1413" i="21"/>
  <c r="I1412" i="21"/>
  <c r="N1412" i="21" s="1"/>
  <c r="K1412" i="21"/>
  <c r="L1412" i="21"/>
  <c r="M1412" i="21"/>
  <c r="Q1411" i="21"/>
  <c r="P1411" i="21"/>
  <c r="O1411" i="21"/>
  <c r="J1413" i="21"/>
  <c r="H1414" i="21"/>
  <c r="I1413" i="21"/>
  <c r="N1413" i="21" s="1"/>
  <c r="L1413" i="21"/>
  <c r="K1413" i="21"/>
  <c r="M1413" i="21"/>
  <c r="Q1412" i="21"/>
  <c r="P1412" i="21"/>
  <c r="O1412" i="21"/>
  <c r="M1414" i="21"/>
  <c r="J1414" i="21"/>
  <c r="H1415" i="21"/>
  <c r="K1414" i="21"/>
  <c r="L1414" i="21"/>
  <c r="I1414" i="21"/>
  <c r="N1414" i="21" s="1"/>
  <c r="Q1413" i="21"/>
  <c r="P1413" i="21"/>
  <c r="O1413" i="21"/>
  <c r="I1415" i="21"/>
  <c r="N1415" i="21" s="1"/>
  <c r="L1415" i="21"/>
  <c r="K1415" i="21"/>
  <c r="H1416" i="21"/>
  <c r="M1415" i="21"/>
  <c r="J1415" i="21"/>
  <c r="O1414" i="21"/>
  <c r="Q1414" i="21"/>
  <c r="P1414" i="21"/>
  <c r="P1415" i="21"/>
  <c r="Q1415" i="21"/>
  <c r="O1415" i="21"/>
  <c r="K1416" i="21"/>
  <c r="M1416" i="21"/>
  <c r="L1416" i="21"/>
  <c r="J1416" i="21"/>
  <c r="H1417" i="21"/>
  <c r="I1416" i="21"/>
  <c r="N1416" i="21" s="1"/>
  <c r="M1417" i="21"/>
  <c r="I1417" i="21"/>
  <c r="N1417" i="21" s="1"/>
  <c r="K1417" i="21"/>
  <c r="H1418" i="21"/>
  <c r="L1417" i="21"/>
  <c r="J1417" i="21"/>
  <c r="Q1416" i="21"/>
  <c r="P1416" i="21"/>
  <c r="O1416" i="21"/>
  <c r="P1417" i="21"/>
  <c r="O1417" i="21"/>
  <c r="Q1417" i="21"/>
  <c r="M1418" i="21"/>
  <c r="K1418" i="21"/>
  <c r="I1418" i="21"/>
  <c r="N1418" i="21" s="1"/>
  <c r="L1418" i="21"/>
  <c r="J1418" i="21"/>
  <c r="H1419" i="21"/>
  <c r="P1418" i="21"/>
  <c r="Q1418" i="21"/>
  <c r="O1418" i="21"/>
  <c r="J1419" i="21"/>
  <c r="I1419" i="21"/>
  <c r="N1419" i="21" s="1"/>
  <c r="M1419" i="21"/>
  <c r="H1420" i="21"/>
  <c r="L1419" i="21"/>
  <c r="K1419" i="21"/>
  <c r="Q1419" i="21"/>
  <c r="P1419" i="21"/>
  <c r="O1419" i="21"/>
  <c r="M1420" i="21"/>
  <c r="I1420" i="21"/>
  <c r="N1420" i="21" s="1"/>
  <c r="K1420" i="21"/>
  <c r="J1420" i="21"/>
  <c r="H1421" i="21"/>
  <c r="L1420" i="21"/>
  <c r="O1420" i="21"/>
  <c r="Q1420" i="21"/>
  <c r="P1420" i="21"/>
  <c r="I1421" i="21"/>
  <c r="N1421" i="21" s="1"/>
  <c r="H1422" i="21"/>
  <c r="J1421" i="21"/>
  <c r="L1421" i="21"/>
  <c r="K1421" i="21"/>
  <c r="M1421" i="21"/>
  <c r="Q1421" i="21"/>
  <c r="P1421" i="21"/>
  <c r="O1421" i="21"/>
  <c r="J1422" i="21"/>
  <c r="K1422" i="21"/>
  <c r="H1423" i="21"/>
  <c r="M1422" i="21"/>
  <c r="I1422" i="21"/>
  <c r="N1422" i="21" s="1"/>
  <c r="L1422" i="21"/>
  <c r="K1423" i="21"/>
  <c r="I1423" i="21"/>
  <c r="N1423" i="21" s="1"/>
  <c r="J1423" i="21"/>
  <c r="H1424" i="21"/>
  <c r="M1423" i="21"/>
  <c r="L1423" i="21"/>
  <c r="Q1422" i="21"/>
  <c r="P1422" i="21"/>
  <c r="O1422" i="21"/>
  <c r="O1423" i="21"/>
  <c r="Q1423" i="21"/>
  <c r="P1423" i="21"/>
  <c r="M1424" i="21"/>
  <c r="H1425" i="21"/>
  <c r="J1424" i="21"/>
  <c r="K1424" i="21"/>
  <c r="L1424" i="21"/>
  <c r="I1424" i="21"/>
  <c r="N1424" i="21" s="1"/>
  <c r="K1425" i="21"/>
  <c r="I1425" i="21"/>
  <c r="N1425" i="21" s="1"/>
  <c r="L1425" i="21"/>
  <c r="H1426" i="21"/>
  <c r="M1425" i="21"/>
  <c r="J1425" i="21"/>
  <c r="P1424" i="21"/>
  <c r="O1424" i="21"/>
  <c r="Q1424" i="21"/>
  <c r="O1425" i="21"/>
  <c r="Q1425" i="21"/>
  <c r="P1425" i="21"/>
  <c r="K1426" i="21"/>
  <c r="M1426" i="21"/>
  <c r="H1427" i="21"/>
  <c r="J1426" i="21"/>
  <c r="L1426" i="21"/>
  <c r="I1426" i="21"/>
  <c r="N1426" i="21" s="1"/>
  <c r="I1427" i="21"/>
  <c r="N1427" i="21" s="1"/>
  <c r="L1427" i="21"/>
  <c r="M1427" i="21"/>
  <c r="H1428" i="21"/>
  <c r="K1427" i="21"/>
  <c r="J1427" i="21"/>
  <c r="O1426" i="21"/>
  <c r="P1426" i="21"/>
  <c r="Q1426" i="21"/>
  <c r="P1427" i="21"/>
  <c r="O1427" i="21"/>
  <c r="Q1427" i="21"/>
  <c r="K1428" i="21"/>
  <c r="I1428" i="21"/>
  <c r="N1428" i="21" s="1"/>
  <c r="L1428" i="21"/>
  <c r="J1428" i="21"/>
  <c r="H1429" i="21"/>
  <c r="M1428" i="21"/>
  <c r="P1428" i="21"/>
  <c r="Q1428" i="21"/>
  <c r="O1428" i="21"/>
  <c r="K1429" i="21"/>
  <c r="J1429" i="21"/>
  <c r="M1429" i="21"/>
  <c r="I1429" i="21"/>
  <c r="N1429" i="21" s="1"/>
  <c r="H1430" i="21"/>
  <c r="L1429" i="21"/>
  <c r="P1429" i="21"/>
  <c r="Q1429" i="21"/>
  <c r="O1429" i="21"/>
  <c r="L1430" i="21"/>
  <c r="K1430" i="21"/>
  <c r="H1431" i="21"/>
  <c r="J1430" i="21"/>
  <c r="M1430" i="21"/>
  <c r="I1430" i="21"/>
  <c r="N1430" i="21" s="1"/>
  <c r="J1431" i="21"/>
  <c r="K1431" i="21"/>
  <c r="L1431" i="21"/>
  <c r="I1431" i="21"/>
  <c r="N1431" i="21" s="1"/>
  <c r="H1432" i="21"/>
  <c r="M1431" i="21"/>
  <c r="P1430" i="21"/>
  <c r="O1430" i="21"/>
  <c r="Q1430" i="21"/>
  <c r="P1431" i="21"/>
  <c r="Q1431" i="21"/>
  <c r="O1431" i="21"/>
  <c r="K1432" i="21"/>
  <c r="L1432" i="21"/>
  <c r="H1433" i="21"/>
  <c r="J1432" i="21"/>
  <c r="I1432" i="21"/>
  <c r="N1432" i="21" s="1"/>
  <c r="M1432" i="21"/>
  <c r="I1433" i="21"/>
  <c r="N1433" i="21" s="1"/>
  <c r="K1433" i="21"/>
  <c r="L1433" i="21"/>
  <c r="J1433" i="21"/>
  <c r="M1433" i="21"/>
  <c r="H1434" i="21"/>
  <c r="O1432" i="21"/>
  <c r="P1432" i="21"/>
  <c r="Q1432" i="21"/>
  <c r="O1433" i="21"/>
  <c r="P1433" i="21"/>
  <c r="Q1433" i="21"/>
  <c r="L1434" i="21"/>
  <c r="K1434" i="21"/>
  <c r="H1435" i="21"/>
  <c r="M1434" i="21"/>
  <c r="J1434" i="21"/>
  <c r="I1434" i="21"/>
  <c r="N1434" i="21" s="1"/>
  <c r="K1435" i="21"/>
  <c r="M1435" i="21"/>
  <c r="L1435" i="21"/>
  <c r="I1435" i="21"/>
  <c r="N1435" i="21" s="1"/>
  <c r="H1436" i="21"/>
  <c r="J1435" i="21"/>
  <c r="P1434" i="21"/>
  <c r="O1434" i="21"/>
  <c r="Q1434" i="21"/>
  <c r="P1435" i="21"/>
  <c r="O1435" i="21"/>
  <c r="Q1435" i="21"/>
  <c r="L1436" i="21"/>
  <c r="I1436" i="21"/>
  <c r="N1436" i="21" s="1"/>
  <c r="H1437" i="21"/>
  <c r="J1436" i="21"/>
  <c r="M1436" i="21"/>
  <c r="K1436" i="21"/>
  <c r="O1436" i="21"/>
  <c r="Q1436" i="21"/>
  <c r="P1436" i="21"/>
  <c r="H1438" i="21"/>
  <c r="M1437" i="21"/>
  <c r="K1437" i="21"/>
  <c r="I1437" i="21"/>
  <c r="N1437" i="21" s="1"/>
  <c r="J1437" i="21"/>
  <c r="L1437" i="21"/>
  <c r="M1438" i="21"/>
  <c r="J1438" i="21"/>
  <c r="H1439" i="21"/>
  <c r="L1438" i="21"/>
  <c r="K1438" i="21"/>
  <c r="I1438" i="21"/>
  <c r="N1438" i="21" s="1"/>
  <c r="O1437" i="21"/>
  <c r="P1437" i="21"/>
  <c r="Q1437" i="21"/>
  <c r="M1439" i="21"/>
  <c r="J1439" i="21"/>
  <c r="H1440" i="21"/>
  <c r="K1439" i="21"/>
  <c r="L1439" i="21"/>
  <c r="I1439" i="21"/>
  <c r="N1439" i="21" s="1"/>
  <c r="Q1438" i="21"/>
  <c r="O1438" i="21"/>
  <c r="P1438" i="21"/>
  <c r="I1440" i="21"/>
  <c r="N1440" i="21" s="1"/>
  <c r="L1440" i="21"/>
  <c r="M1440" i="21"/>
  <c r="K1440" i="21"/>
  <c r="H1441" i="21"/>
  <c r="J1440" i="21"/>
  <c r="P1439" i="21"/>
  <c r="Q1439" i="21"/>
  <c r="O1439" i="21"/>
  <c r="O1440" i="21"/>
  <c r="Q1440" i="21"/>
  <c r="P1440" i="21"/>
  <c r="K1441" i="21"/>
  <c r="L1441" i="21"/>
  <c r="H1442" i="21"/>
  <c r="J1441" i="21"/>
  <c r="M1441" i="21"/>
  <c r="I1441" i="21"/>
  <c r="N1441" i="21" s="1"/>
  <c r="I1442" i="21"/>
  <c r="N1442" i="21" s="1"/>
  <c r="H1443" i="21"/>
  <c r="K1442" i="21"/>
  <c r="M1442" i="21"/>
  <c r="L1442" i="21"/>
  <c r="J1442" i="21"/>
  <c r="O1441" i="21"/>
  <c r="P1441" i="21"/>
  <c r="Q1441" i="21"/>
  <c r="Q1442" i="21"/>
  <c r="O1442" i="21"/>
  <c r="P1442" i="21"/>
  <c r="J1443" i="21"/>
  <c r="I1443" i="21"/>
  <c r="N1443" i="21" s="1"/>
  <c r="M1443" i="21"/>
  <c r="K1443" i="21"/>
  <c r="H1444" i="21"/>
  <c r="L1443" i="21"/>
  <c r="O1443" i="21"/>
  <c r="P1443" i="21"/>
  <c r="Q1443" i="21"/>
  <c r="J1444" i="21"/>
  <c r="K1444" i="21"/>
  <c r="I1444" i="21"/>
  <c r="N1444" i="21" s="1"/>
  <c r="L1444" i="21"/>
  <c r="H1445" i="21"/>
  <c r="M1444" i="21"/>
  <c r="O1444" i="21"/>
  <c r="P1444" i="21"/>
  <c r="Q1444" i="21"/>
  <c r="I1445" i="21"/>
  <c r="N1445" i="21" s="1"/>
  <c r="H1446" i="21"/>
  <c r="K1445" i="21"/>
  <c r="L1445" i="21"/>
  <c r="J1445" i="21"/>
  <c r="M1445" i="21"/>
  <c r="Q1445" i="21"/>
  <c r="P1445" i="21"/>
  <c r="O1445" i="21"/>
  <c r="L1446" i="21"/>
  <c r="M1446" i="21"/>
  <c r="K1446" i="21"/>
  <c r="H1447" i="21"/>
  <c r="J1446" i="21"/>
  <c r="I1446" i="21"/>
  <c r="N1446" i="21" s="1"/>
  <c r="M1447" i="21"/>
  <c r="K1447" i="21"/>
  <c r="L1447" i="21"/>
  <c r="H1448" i="21"/>
  <c r="J1447" i="21"/>
  <c r="I1447" i="21"/>
  <c r="N1447" i="21" s="1"/>
  <c r="Q1446" i="21"/>
  <c r="O1446" i="21"/>
  <c r="P1446" i="21"/>
  <c r="J1448" i="21"/>
  <c r="H1449" i="21"/>
  <c r="M1448" i="21"/>
  <c r="L1448" i="21"/>
  <c r="I1448" i="21"/>
  <c r="N1448" i="21" s="1"/>
  <c r="K1448" i="21"/>
  <c r="Q1447" i="21"/>
  <c r="O1447" i="21"/>
  <c r="P1447" i="21"/>
  <c r="I1449" i="21"/>
  <c r="N1449" i="21" s="1"/>
  <c r="K1449" i="21"/>
  <c r="J1449" i="21"/>
  <c r="L1449" i="21"/>
  <c r="M1449" i="21"/>
  <c r="H1450" i="21"/>
  <c r="P1448" i="21"/>
  <c r="Q1448" i="21"/>
  <c r="O1448" i="21"/>
  <c r="Q1449" i="21"/>
  <c r="O1449" i="21"/>
  <c r="P1449" i="21"/>
  <c r="L1450" i="21"/>
  <c r="I1450" i="21"/>
  <c r="N1450" i="21" s="1"/>
  <c r="K1450" i="21"/>
  <c r="J1450" i="21"/>
  <c r="M1450" i="21"/>
  <c r="H1451" i="21"/>
  <c r="P1450" i="21"/>
  <c r="O1450" i="21"/>
  <c r="Q1450" i="21"/>
  <c r="L1451" i="21"/>
  <c r="M1451" i="21"/>
  <c r="J1451" i="21"/>
  <c r="H1452" i="21"/>
  <c r="I1451" i="21"/>
  <c r="N1451" i="21" s="1"/>
  <c r="K1451" i="21"/>
  <c r="M1452" i="21"/>
  <c r="K1452" i="21"/>
  <c r="J1452" i="21"/>
  <c r="L1452" i="21"/>
  <c r="H1453" i="21"/>
  <c r="I1452" i="21"/>
  <c r="N1452" i="21" s="1"/>
  <c r="Q1451" i="21"/>
  <c r="P1451" i="21"/>
  <c r="O1451" i="21"/>
  <c r="H1454" i="21"/>
  <c r="I1453" i="21"/>
  <c r="N1453" i="21" s="1"/>
  <c r="M1453" i="21"/>
  <c r="J1453" i="21"/>
  <c r="K1453" i="21"/>
  <c r="L1453" i="21"/>
  <c r="Q1452" i="21"/>
  <c r="P1452" i="21"/>
  <c r="O1452" i="21"/>
  <c r="I1454" i="21"/>
  <c r="N1454" i="21" s="1"/>
  <c r="H1455" i="21"/>
  <c r="K1454" i="21"/>
  <c r="M1454" i="21"/>
  <c r="L1454" i="21"/>
  <c r="J1454" i="21"/>
  <c r="O1453" i="21"/>
  <c r="P1453" i="21"/>
  <c r="Q1453" i="21"/>
  <c r="P1454" i="21"/>
  <c r="O1454" i="21"/>
  <c r="Q1454" i="21"/>
  <c r="L1455" i="21"/>
  <c r="M1455" i="21"/>
  <c r="J1455" i="21"/>
  <c r="H1456" i="21"/>
  <c r="I1455" i="21"/>
  <c r="N1455" i="21" s="1"/>
  <c r="K1455" i="21"/>
  <c r="I1456" i="21"/>
  <c r="N1456" i="21" s="1"/>
  <c r="M1456" i="21"/>
  <c r="K1456" i="21"/>
  <c r="J1456" i="21"/>
  <c r="H1457" i="21"/>
  <c r="L1456" i="21"/>
  <c r="O1455" i="21"/>
  <c r="Q1455" i="21"/>
  <c r="P1455" i="21"/>
  <c r="O1456" i="21"/>
  <c r="P1456" i="21"/>
  <c r="Q1456" i="21"/>
  <c r="J1457" i="21"/>
  <c r="L1457" i="21"/>
  <c r="M1457" i="21"/>
  <c r="H1458" i="21"/>
  <c r="K1457" i="21"/>
  <c r="I1457" i="21"/>
  <c r="N1457" i="21" s="1"/>
  <c r="H1459" i="21"/>
  <c r="J1458" i="21"/>
  <c r="M1458" i="21"/>
  <c r="L1458" i="21"/>
  <c r="K1458" i="21"/>
  <c r="I1458" i="21"/>
  <c r="N1458" i="21" s="1"/>
  <c r="P1457" i="21"/>
  <c r="Q1457" i="21"/>
  <c r="O1457" i="21"/>
  <c r="J1459" i="21"/>
  <c r="L1459" i="21"/>
  <c r="H1460" i="21"/>
  <c r="K1459" i="21"/>
  <c r="I1459" i="21"/>
  <c r="N1459" i="21" s="1"/>
  <c r="M1459" i="21"/>
  <c r="O1458" i="21"/>
  <c r="P1458" i="21"/>
  <c r="Q1458" i="21"/>
  <c r="H1461" i="21"/>
  <c r="J1460" i="21"/>
  <c r="K1460" i="21"/>
  <c r="M1460" i="21"/>
  <c r="I1460" i="21"/>
  <c r="N1460" i="21" s="1"/>
  <c r="L1460" i="21"/>
  <c r="P1459" i="21"/>
  <c r="Q1459" i="21"/>
  <c r="O1459" i="21"/>
  <c r="H1462" i="21"/>
  <c r="L1461" i="21"/>
  <c r="K1461" i="21"/>
  <c r="M1461" i="21"/>
  <c r="I1461" i="21"/>
  <c r="N1461" i="21" s="1"/>
  <c r="J1461" i="21"/>
  <c r="P1460" i="21"/>
  <c r="Q1460" i="21"/>
  <c r="O1460" i="21"/>
  <c r="M1462" i="21"/>
  <c r="H1463" i="21"/>
  <c r="K1462" i="21"/>
  <c r="L1462" i="21"/>
  <c r="J1462" i="21"/>
  <c r="I1462" i="21"/>
  <c r="N1462" i="21" s="1"/>
  <c r="O1461" i="21"/>
  <c r="Q1461" i="21"/>
  <c r="P1461" i="21"/>
  <c r="L1463" i="21"/>
  <c r="I1463" i="21"/>
  <c r="N1463" i="21" s="1"/>
  <c r="J1463" i="21"/>
  <c r="M1463" i="21"/>
  <c r="H1464" i="21"/>
  <c r="K1463" i="21"/>
  <c r="P1462" i="21"/>
  <c r="O1462" i="21"/>
  <c r="Q1462" i="21"/>
  <c r="Q1463" i="21"/>
  <c r="P1463" i="21"/>
  <c r="O1463" i="21"/>
  <c r="J1464" i="21"/>
  <c r="M1464" i="21"/>
  <c r="K1464" i="21"/>
  <c r="H1465" i="21"/>
  <c r="L1464" i="21"/>
  <c r="I1464" i="21"/>
  <c r="N1464" i="21" s="1"/>
  <c r="M1465" i="21"/>
  <c r="I1465" i="21"/>
  <c r="N1465" i="21" s="1"/>
  <c r="L1465" i="21"/>
  <c r="K1465" i="21"/>
  <c r="H1466" i="21"/>
  <c r="J1465" i="21"/>
  <c r="P1464" i="21"/>
  <c r="O1464" i="21"/>
  <c r="Q1464" i="21"/>
  <c r="P1465" i="21"/>
  <c r="O1465" i="21"/>
  <c r="Q1465" i="21"/>
  <c r="J1466" i="21"/>
  <c r="K1466" i="21"/>
  <c r="I1466" i="21"/>
  <c r="N1466" i="21" s="1"/>
  <c r="M1466" i="21"/>
  <c r="H1467" i="21"/>
  <c r="L1466" i="21"/>
  <c r="Q1466" i="21"/>
  <c r="O1466" i="21"/>
  <c r="P1466" i="21"/>
  <c r="K1467" i="21"/>
  <c r="I1467" i="21"/>
  <c r="N1467" i="21" s="1"/>
  <c r="H1468" i="21"/>
  <c r="J1467" i="21"/>
  <c r="L1467" i="21"/>
  <c r="M1467" i="21"/>
  <c r="O1467" i="21"/>
  <c r="Q1467" i="21"/>
  <c r="P1467" i="21"/>
  <c r="H1469" i="21"/>
  <c r="M1468" i="21"/>
  <c r="J1468" i="21"/>
  <c r="K1468" i="21"/>
  <c r="L1468" i="21"/>
  <c r="I1468" i="21"/>
  <c r="N1468" i="21" s="1"/>
  <c r="K1469" i="21"/>
  <c r="I1469" i="21"/>
  <c r="N1469" i="21" s="1"/>
  <c r="M1469" i="21"/>
  <c r="J1469" i="21"/>
  <c r="L1469" i="21"/>
  <c r="H1470" i="21"/>
  <c r="O1468" i="21"/>
  <c r="P1468" i="21"/>
  <c r="Q1468" i="21"/>
  <c r="O1469" i="21"/>
  <c r="P1469" i="21"/>
  <c r="Q1469" i="21"/>
  <c r="H1471" i="21"/>
  <c r="M1470" i="21"/>
  <c r="L1470" i="21"/>
  <c r="J1470" i="21"/>
  <c r="K1470" i="21"/>
  <c r="I1470" i="21"/>
  <c r="N1470" i="21" s="1"/>
  <c r="M1471" i="21"/>
  <c r="I1471" i="21"/>
  <c r="N1471" i="21" s="1"/>
  <c r="L1471" i="21"/>
  <c r="J1471" i="21"/>
  <c r="H1472" i="21"/>
  <c r="K1471" i="21"/>
  <c r="O1470" i="21"/>
  <c r="P1470" i="21"/>
  <c r="Q1470" i="21"/>
  <c r="Q1471" i="21"/>
  <c r="O1471" i="21"/>
  <c r="P1471" i="21"/>
  <c r="M1472" i="21"/>
  <c r="I1472" i="21"/>
  <c r="N1472" i="21" s="1"/>
  <c r="H1473" i="21"/>
  <c r="K1472" i="21"/>
  <c r="L1472" i="21"/>
  <c r="J1472" i="21"/>
  <c r="P1472" i="21"/>
  <c r="Q1472" i="21"/>
  <c r="O1472" i="21"/>
  <c r="K1473" i="21"/>
  <c r="H1474" i="21"/>
  <c r="M1473" i="21"/>
  <c r="I1473" i="21"/>
  <c r="N1473" i="21" s="1"/>
  <c r="L1473" i="21"/>
  <c r="J1473" i="21"/>
  <c r="L1474" i="21"/>
  <c r="J1474" i="21"/>
  <c r="M1474" i="21"/>
  <c r="K1474" i="21"/>
  <c r="I1474" i="21"/>
  <c r="N1474" i="21" s="1"/>
  <c r="H1475" i="21"/>
  <c r="O1473" i="21"/>
  <c r="P1473" i="21"/>
  <c r="Q1473" i="21"/>
  <c r="O1474" i="21"/>
  <c r="Q1474" i="21"/>
  <c r="P1474" i="21"/>
  <c r="M1475" i="21"/>
  <c r="H1476" i="21"/>
  <c r="K1475" i="21"/>
  <c r="J1475" i="21"/>
  <c r="L1475" i="21"/>
  <c r="I1475" i="21"/>
  <c r="N1475" i="21" s="1"/>
  <c r="I1476" i="21"/>
  <c r="N1476" i="21" s="1"/>
  <c r="M1476" i="21"/>
  <c r="J1476" i="21"/>
  <c r="L1476" i="21"/>
  <c r="H1477" i="21"/>
  <c r="K1476" i="21"/>
  <c r="O1475" i="21"/>
  <c r="Q1475" i="21"/>
  <c r="P1475" i="21"/>
  <c r="P1476" i="21"/>
  <c r="Q1476" i="21"/>
  <c r="O1476" i="21"/>
  <c r="I1477" i="21"/>
  <c r="N1477" i="21" s="1"/>
  <c r="J1477" i="21"/>
  <c r="H1478" i="21"/>
  <c r="M1477" i="21"/>
  <c r="L1477" i="21"/>
  <c r="K1477" i="21"/>
  <c r="P1477" i="21"/>
  <c r="Q1477" i="21"/>
  <c r="O1477" i="21"/>
  <c r="M1478" i="21"/>
  <c r="I1478" i="21"/>
  <c r="N1478" i="21" s="1"/>
  <c r="J1478" i="21"/>
  <c r="L1478" i="21"/>
  <c r="H1479" i="21"/>
  <c r="K1478" i="21"/>
  <c r="P1478" i="21"/>
  <c r="Q1478" i="21"/>
  <c r="O1478" i="21"/>
  <c r="K1479" i="21"/>
  <c r="M1479" i="21"/>
  <c r="L1479" i="21"/>
  <c r="H1480" i="21"/>
  <c r="I1479" i="21"/>
  <c r="N1479" i="21" s="1"/>
  <c r="J1479" i="21"/>
  <c r="L1480" i="21"/>
  <c r="H1481" i="21"/>
  <c r="J1480" i="21"/>
  <c r="K1480" i="21"/>
  <c r="I1480" i="21"/>
  <c r="N1480" i="21" s="1"/>
  <c r="M1480" i="21"/>
  <c r="Q1479" i="21"/>
  <c r="O1479" i="21"/>
  <c r="P1479" i="21"/>
  <c r="M1481" i="21"/>
  <c r="I1481" i="21"/>
  <c r="N1481" i="21" s="1"/>
  <c r="K1481" i="21"/>
  <c r="J1481" i="21"/>
  <c r="H1482" i="21"/>
  <c r="L1481" i="21"/>
  <c r="Q1480" i="21"/>
  <c r="O1480" i="21"/>
  <c r="P1480" i="21"/>
  <c r="O1481" i="21"/>
  <c r="P1481" i="21"/>
  <c r="Q1481" i="21"/>
  <c r="M1482" i="21"/>
  <c r="J1482" i="21"/>
  <c r="H1483" i="21"/>
  <c r="L1482" i="21"/>
  <c r="I1482" i="21"/>
  <c r="N1482" i="21" s="1"/>
  <c r="K1482" i="21"/>
  <c r="I1483" i="21"/>
  <c r="N1483" i="21" s="1"/>
  <c r="K1483" i="21"/>
  <c r="M1483" i="21"/>
  <c r="H1484" i="21"/>
  <c r="J1483" i="21"/>
  <c r="L1483" i="21"/>
  <c r="O1482" i="21"/>
  <c r="Q1482" i="21"/>
  <c r="P1482" i="21"/>
  <c r="P1483" i="21"/>
  <c r="Q1483" i="21"/>
  <c r="O1483" i="21"/>
  <c r="M1484" i="21"/>
  <c r="I1484" i="21"/>
  <c r="N1484" i="21" s="1"/>
  <c r="K1484" i="21"/>
  <c r="L1484" i="21"/>
  <c r="H1485" i="21"/>
  <c r="J1484" i="21"/>
  <c r="O1484" i="21"/>
  <c r="P1484" i="21"/>
  <c r="Q1484" i="21"/>
  <c r="I1485" i="21"/>
  <c r="N1485" i="21" s="1"/>
  <c r="M1485" i="21"/>
  <c r="H1486" i="21"/>
  <c r="K1485" i="21"/>
  <c r="L1485" i="21"/>
  <c r="J1485" i="21"/>
  <c r="P1485" i="21"/>
  <c r="Q1485" i="21"/>
  <c r="O1485" i="21"/>
  <c r="K1486" i="21"/>
  <c r="I1486" i="21"/>
  <c r="N1486" i="21" s="1"/>
  <c r="M1486" i="21"/>
  <c r="H1487" i="21"/>
  <c r="J1486" i="21"/>
  <c r="L1486" i="21"/>
  <c r="O1486" i="21"/>
  <c r="P1486" i="21"/>
  <c r="Q1486" i="21"/>
  <c r="J1487" i="21"/>
  <c r="K1487" i="21"/>
  <c r="I1487" i="21"/>
  <c r="N1487" i="21" s="1"/>
  <c r="H1488" i="21"/>
  <c r="M1487" i="21"/>
  <c r="L1487" i="21"/>
  <c r="P1487" i="21"/>
  <c r="O1487" i="21"/>
  <c r="Q1487" i="21"/>
  <c r="K1488" i="21"/>
  <c r="L1488" i="21"/>
  <c r="H1489" i="21"/>
  <c r="I1488" i="21"/>
  <c r="N1488" i="21" s="1"/>
  <c r="J1488" i="21"/>
  <c r="M1488" i="21"/>
  <c r="J1489" i="21"/>
  <c r="M1489" i="21"/>
  <c r="L1489" i="21"/>
  <c r="H1490" i="21"/>
  <c r="K1489" i="21"/>
  <c r="I1489" i="21"/>
  <c r="N1489" i="21" s="1"/>
  <c r="P1488" i="21"/>
  <c r="O1488" i="21"/>
  <c r="Q1488" i="21"/>
  <c r="K1490" i="21"/>
  <c r="L1490" i="21"/>
  <c r="M1490" i="21"/>
  <c r="H1491" i="21"/>
  <c r="J1490" i="21"/>
  <c r="I1490" i="21"/>
  <c r="N1490" i="21" s="1"/>
  <c r="O1489" i="21"/>
  <c r="P1489" i="21"/>
  <c r="Q1489" i="21"/>
  <c r="H1492" i="21"/>
  <c r="L1491" i="21"/>
  <c r="M1491" i="21"/>
  <c r="J1491" i="21"/>
  <c r="K1491" i="21"/>
  <c r="I1491" i="21"/>
  <c r="N1491" i="21" s="1"/>
  <c r="O1490" i="21"/>
  <c r="Q1490" i="21"/>
  <c r="P1490" i="21"/>
  <c r="H1493" i="21"/>
  <c r="I1492" i="21"/>
  <c r="N1492" i="21" s="1"/>
  <c r="J1492" i="21"/>
  <c r="L1492" i="21"/>
  <c r="K1492" i="21"/>
  <c r="M1492" i="21"/>
  <c r="Q1491" i="21"/>
  <c r="P1491" i="21"/>
  <c r="O1491" i="21"/>
  <c r="H1494" i="21"/>
  <c r="M1493" i="21"/>
  <c r="L1493" i="21"/>
  <c r="K1493" i="21"/>
  <c r="J1493" i="21"/>
  <c r="I1493" i="21"/>
  <c r="N1493" i="21" s="1"/>
  <c r="P1492" i="21"/>
  <c r="O1492" i="21"/>
  <c r="Q1492" i="21"/>
  <c r="I1494" i="21"/>
  <c r="N1494" i="21" s="1"/>
  <c r="J1494" i="21"/>
  <c r="M1494" i="21"/>
  <c r="H1495" i="21"/>
  <c r="L1494" i="21"/>
  <c r="K1494" i="21"/>
  <c r="Q1493" i="21"/>
  <c r="P1493" i="21"/>
  <c r="O1493" i="21"/>
  <c r="P1494" i="21"/>
  <c r="Q1494" i="21"/>
  <c r="O1494" i="21"/>
  <c r="I1495" i="21"/>
  <c r="N1495" i="21" s="1"/>
  <c r="H1496" i="21"/>
  <c r="L1495" i="21"/>
  <c r="K1495" i="21"/>
  <c r="J1495" i="21"/>
  <c r="M1495" i="21"/>
  <c r="P1495" i="21"/>
  <c r="Q1495" i="21"/>
  <c r="O1495" i="21"/>
  <c r="K1496" i="21"/>
  <c r="J1496" i="21"/>
  <c r="I1496" i="21"/>
  <c r="N1496" i="21" s="1"/>
  <c r="L1496" i="21"/>
  <c r="H1497" i="21"/>
  <c r="M1496" i="21"/>
  <c r="Q1496" i="21"/>
  <c r="P1496" i="21"/>
  <c r="O1496" i="21"/>
  <c r="I1497" i="21"/>
  <c r="N1497" i="21" s="1"/>
  <c r="L1497" i="21"/>
  <c r="M1497" i="21"/>
  <c r="H1498" i="21"/>
  <c r="J1497" i="21"/>
  <c r="K1497" i="21"/>
  <c r="O1497" i="21"/>
  <c r="Q1497" i="21"/>
  <c r="P1497" i="21"/>
  <c r="L1498" i="21"/>
  <c r="I1498" i="21"/>
  <c r="N1498" i="21" s="1"/>
  <c r="J1498" i="21"/>
  <c r="M1498" i="21"/>
  <c r="K1498" i="21"/>
  <c r="H1499" i="21"/>
  <c r="Q1498" i="21"/>
  <c r="P1498" i="21"/>
  <c r="O1498" i="21"/>
  <c r="K1499" i="21"/>
  <c r="M1499" i="21"/>
  <c r="J1499" i="21"/>
  <c r="L1499" i="21"/>
  <c r="H1500" i="21"/>
  <c r="I1499" i="21"/>
  <c r="N1499" i="21" s="1"/>
  <c r="H1501" i="21"/>
  <c r="K1500" i="21"/>
  <c r="I1500" i="21"/>
  <c r="N1500" i="21" s="1"/>
  <c r="L1500" i="21"/>
  <c r="M1500" i="21"/>
  <c r="J1500" i="21"/>
  <c r="Q1499" i="21"/>
  <c r="P1499" i="21"/>
  <c r="O1499" i="21"/>
  <c r="I1501" i="21"/>
  <c r="N1501" i="21" s="1"/>
  <c r="M1501" i="21"/>
  <c r="L1501" i="21"/>
  <c r="J1501" i="21"/>
  <c r="K1501" i="21"/>
  <c r="H1502" i="21"/>
  <c r="O1500" i="21"/>
  <c r="P1500" i="21"/>
  <c r="Q1500" i="21"/>
  <c r="Q1501" i="21"/>
  <c r="P1501" i="21"/>
  <c r="O1501" i="21"/>
  <c r="I1502" i="21"/>
  <c r="N1502" i="21" s="1"/>
  <c r="J1502" i="21"/>
  <c r="H1503" i="21"/>
  <c r="M1502" i="21"/>
  <c r="K1502" i="21"/>
  <c r="L1502" i="21"/>
  <c r="P1502" i="21"/>
  <c r="O1502" i="21"/>
  <c r="Q1502" i="21"/>
  <c r="I1503" i="21"/>
  <c r="N1503" i="21" s="1"/>
  <c r="J1503" i="21"/>
  <c r="H1504" i="21"/>
  <c r="L1503" i="21"/>
  <c r="K1503" i="21"/>
  <c r="M1503" i="21"/>
  <c r="O1503" i="21"/>
  <c r="P1503" i="21"/>
  <c r="Q1503" i="21"/>
  <c r="M1504" i="21"/>
  <c r="H1505" i="21"/>
  <c r="J1504" i="21"/>
  <c r="K1504" i="21"/>
  <c r="I1504" i="21"/>
  <c r="N1504" i="21" s="1"/>
  <c r="L1504" i="21"/>
  <c r="L1505" i="21"/>
  <c r="I1505" i="21"/>
  <c r="N1505" i="21" s="1"/>
  <c r="H1506" i="21"/>
  <c r="J1505" i="21"/>
  <c r="K1505" i="21"/>
  <c r="M1505" i="21"/>
  <c r="P1504" i="21"/>
  <c r="O1504" i="21"/>
  <c r="Q1504" i="21"/>
  <c r="Q1505" i="21"/>
  <c r="P1505" i="21"/>
  <c r="O1505" i="21"/>
  <c r="I1506" i="21"/>
  <c r="N1506" i="21" s="1"/>
  <c r="K1506" i="21"/>
  <c r="J1506" i="21"/>
  <c r="L1506" i="21"/>
  <c r="M1506" i="21"/>
  <c r="H1507" i="21"/>
  <c r="O1506" i="21"/>
  <c r="Q1506" i="21"/>
  <c r="P1506" i="21"/>
  <c r="K1507" i="21"/>
  <c r="H1508" i="21"/>
  <c r="L1507" i="21"/>
  <c r="I1507" i="21"/>
  <c r="N1507" i="21" s="1"/>
  <c r="M1507" i="21"/>
  <c r="J1507" i="21"/>
  <c r="I1508" i="21"/>
  <c r="N1508" i="21" s="1"/>
  <c r="M1508" i="21"/>
  <c r="H1509" i="21"/>
  <c r="L1508" i="21"/>
  <c r="K1508" i="21"/>
  <c r="J1508" i="21"/>
  <c r="P1507" i="21"/>
  <c r="Q1507" i="21"/>
  <c r="O1507" i="21"/>
  <c r="O1508" i="21"/>
  <c r="Q1508" i="21"/>
  <c r="P1508" i="21"/>
  <c r="J1509" i="21"/>
  <c r="K1509" i="21"/>
  <c r="H1510" i="21"/>
  <c r="M1509" i="21"/>
  <c r="I1509" i="21"/>
  <c r="N1509" i="21" s="1"/>
  <c r="L1509" i="21"/>
  <c r="H1511" i="21"/>
  <c r="L1510" i="21"/>
  <c r="K1510" i="21"/>
  <c r="J1510" i="21"/>
  <c r="I1510" i="21"/>
  <c r="N1510" i="21" s="1"/>
  <c r="M1510" i="21"/>
  <c r="P1509" i="21"/>
  <c r="O1509" i="21"/>
  <c r="Q1509" i="21"/>
  <c r="K1511" i="21"/>
  <c r="J1511" i="21"/>
  <c r="H1512" i="21"/>
  <c r="M1511" i="21"/>
  <c r="L1511" i="21"/>
  <c r="I1511" i="21"/>
  <c r="N1511" i="21" s="1"/>
  <c r="P1510" i="21"/>
  <c r="Q1510" i="21"/>
  <c r="O1510" i="21"/>
  <c r="L1512" i="21"/>
  <c r="K1512" i="21"/>
  <c r="I1512" i="21"/>
  <c r="N1512" i="21" s="1"/>
  <c r="H1513" i="21"/>
  <c r="M1512" i="21"/>
  <c r="J1512" i="21"/>
  <c r="O1511" i="21"/>
  <c r="P1511" i="21"/>
  <c r="Q1511" i="21"/>
  <c r="P1512" i="21"/>
  <c r="O1512" i="21"/>
  <c r="Q1512" i="21"/>
  <c r="I1513" i="21"/>
  <c r="N1513" i="21" s="1"/>
  <c r="M1513" i="21"/>
  <c r="K1513" i="21"/>
  <c r="H1514" i="21"/>
  <c r="L1513" i="21"/>
  <c r="J1513" i="21"/>
  <c r="P1513" i="21"/>
  <c r="Q1513" i="21"/>
  <c r="O1513" i="21"/>
  <c r="H1515" i="21"/>
  <c r="J1514" i="21"/>
  <c r="K1514" i="21"/>
  <c r="L1514" i="21"/>
  <c r="M1514" i="21"/>
  <c r="I1514" i="21"/>
  <c r="N1514" i="21" s="1"/>
  <c r="M1515" i="21"/>
  <c r="I1515" i="21"/>
  <c r="N1515" i="21" s="1"/>
  <c r="H1516" i="21"/>
  <c r="K1515" i="21"/>
  <c r="L1515" i="21"/>
  <c r="J1515" i="21"/>
  <c r="Q1514" i="21"/>
  <c r="P1514" i="21"/>
  <c r="O1514" i="21"/>
  <c r="Q1515" i="21"/>
  <c r="P1515" i="21"/>
  <c r="O1515" i="21"/>
  <c r="I1516" i="21"/>
  <c r="N1516" i="21" s="1"/>
  <c r="L1516" i="21"/>
  <c r="H1517" i="21"/>
  <c r="K1516" i="21"/>
  <c r="M1516" i="21"/>
  <c r="J1516" i="21"/>
  <c r="O1516" i="21"/>
  <c r="Q1516" i="21"/>
  <c r="P1516" i="21"/>
  <c r="K1517" i="21"/>
  <c r="H1518" i="21"/>
  <c r="M1517" i="21"/>
  <c r="I1517" i="21"/>
  <c r="N1517" i="21" s="1"/>
  <c r="L1517" i="21"/>
  <c r="J1517" i="21"/>
  <c r="I1518" i="21"/>
  <c r="N1518" i="21" s="1"/>
  <c r="L1518" i="21"/>
  <c r="M1518" i="21"/>
  <c r="J1518" i="21"/>
  <c r="K1518" i="21"/>
  <c r="H1519" i="21"/>
  <c r="Q1517" i="21"/>
  <c r="O1517" i="21"/>
  <c r="P1517" i="21"/>
  <c r="O1518" i="21"/>
  <c r="P1518" i="21"/>
  <c r="Q1518" i="21"/>
  <c r="M1519" i="21"/>
  <c r="H1520" i="21"/>
  <c r="L1519" i="21"/>
  <c r="K1519" i="21"/>
  <c r="J1519" i="21"/>
  <c r="I1519" i="21"/>
  <c r="N1519" i="21" s="1"/>
  <c r="K1520" i="21"/>
  <c r="H1521" i="21"/>
  <c r="M1520" i="21"/>
  <c r="I1520" i="21"/>
  <c r="N1520" i="21" s="1"/>
  <c r="L1520" i="21"/>
  <c r="J1520" i="21"/>
  <c r="O1519" i="21"/>
  <c r="Q1519" i="21"/>
  <c r="P1519" i="21"/>
  <c r="H1522" i="21"/>
  <c r="K1521" i="21"/>
  <c r="I1521" i="21"/>
  <c r="N1521" i="21" s="1"/>
  <c r="M1521" i="21"/>
  <c r="L1521" i="21"/>
  <c r="J1521" i="21"/>
  <c r="Q1520" i="21"/>
  <c r="P1520" i="21"/>
  <c r="O1520" i="21"/>
  <c r="L1522" i="21"/>
  <c r="J1522" i="21"/>
  <c r="H1523" i="21"/>
  <c r="M1522" i="21"/>
  <c r="K1522" i="21"/>
  <c r="I1522" i="21"/>
  <c r="N1522" i="21" s="1"/>
  <c r="O1521" i="21"/>
  <c r="P1521" i="21"/>
  <c r="Q1521" i="21"/>
  <c r="H1524" i="21"/>
  <c r="M1523" i="21"/>
  <c r="L1523" i="21"/>
  <c r="J1523" i="21"/>
  <c r="I1523" i="21"/>
  <c r="N1523" i="21" s="1"/>
  <c r="K1523" i="21"/>
  <c r="P1522" i="21"/>
  <c r="Q1522" i="21"/>
  <c r="O1522" i="21"/>
  <c r="M1524" i="21"/>
  <c r="J1524" i="21"/>
  <c r="K1524" i="21"/>
  <c r="I1524" i="21"/>
  <c r="N1524" i="21" s="1"/>
  <c r="H1525" i="21"/>
  <c r="L1524" i="21"/>
  <c r="P1523" i="21"/>
  <c r="O1523" i="21"/>
  <c r="Q1523" i="21"/>
  <c r="P1524" i="21"/>
  <c r="Q1524" i="21"/>
  <c r="O1524" i="21"/>
  <c r="H1526" i="21"/>
  <c r="M1525" i="21"/>
  <c r="J1525" i="21"/>
  <c r="I1525" i="21"/>
  <c r="N1525" i="21" s="1"/>
  <c r="K1525" i="21"/>
  <c r="L1525" i="21"/>
  <c r="H1527" i="21"/>
  <c r="I1526" i="21"/>
  <c r="N1526" i="21" s="1"/>
  <c r="K1526" i="21"/>
  <c r="L1526" i="21"/>
  <c r="J1526" i="21"/>
  <c r="M1526" i="21"/>
  <c r="P1525" i="21"/>
  <c r="O1525" i="21"/>
  <c r="Q1525" i="21"/>
  <c r="M1527" i="21"/>
  <c r="L1527" i="21"/>
  <c r="I1527" i="21"/>
  <c r="N1527" i="21" s="1"/>
  <c r="K1527" i="21"/>
  <c r="H1528" i="21"/>
  <c r="J1527" i="21"/>
  <c r="Q1526" i="21"/>
  <c r="O1526" i="21"/>
  <c r="P1526" i="21"/>
  <c r="P1527" i="21"/>
  <c r="Q1527" i="21"/>
  <c r="O1527" i="21"/>
  <c r="J1528" i="21"/>
  <c r="K1528" i="21"/>
  <c r="L1528" i="21"/>
  <c r="M1528" i="21"/>
  <c r="I1528" i="21"/>
  <c r="N1528" i="21" s="1"/>
  <c r="H1529" i="21"/>
  <c r="P1528" i="21"/>
  <c r="O1528" i="21"/>
  <c r="Q1528" i="21"/>
  <c r="K1529" i="21"/>
  <c r="M1529" i="21"/>
  <c r="I1529" i="21"/>
  <c r="N1529" i="21" s="1"/>
  <c r="L1529" i="21"/>
  <c r="J1529" i="21"/>
  <c r="H1530" i="21"/>
  <c r="Q1529" i="21"/>
  <c r="O1529" i="21"/>
  <c r="P1529" i="21"/>
  <c r="J1530" i="21"/>
  <c r="I1530" i="21"/>
  <c r="N1530" i="21" s="1"/>
  <c r="H1531" i="21"/>
  <c r="M1530" i="21"/>
  <c r="L1530" i="21"/>
  <c r="K1530" i="21"/>
  <c r="P1530" i="21"/>
  <c r="Q1530" i="21"/>
  <c r="O1530" i="21"/>
  <c r="M1531" i="21"/>
  <c r="I1531" i="21"/>
  <c r="N1531" i="21" s="1"/>
  <c r="L1531" i="21"/>
  <c r="J1531" i="21"/>
  <c r="K1531" i="21"/>
  <c r="H1532" i="21"/>
  <c r="P1531" i="21"/>
  <c r="O1531" i="21"/>
  <c r="Q1531" i="21"/>
  <c r="M1532" i="21"/>
  <c r="L1532" i="21"/>
  <c r="J1532" i="21"/>
  <c r="H1533" i="21"/>
  <c r="I1532" i="21"/>
  <c r="N1532" i="21" s="1"/>
  <c r="K1532" i="21"/>
  <c r="I1533" i="21"/>
  <c r="N1533" i="21" s="1"/>
  <c r="K1533" i="21"/>
  <c r="J1533" i="21"/>
  <c r="H1534" i="21"/>
  <c r="M1533" i="21"/>
  <c r="L1533" i="21"/>
  <c r="P1532" i="21"/>
  <c r="Q1532" i="21"/>
  <c r="O1532" i="21"/>
  <c r="Q1533" i="21"/>
  <c r="O1533" i="21"/>
  <c r="P1533" i="21"/>
  <c r="J1534" i="21"/>
  <c r="H1535" i="21"/>
  <c r="I1534" i="21"/>
  <c r="N1534" i="21" s="1"/>
  <c r="M1534" i="21"/>
  <c r="K1534" i="21"/>
  <c r="L1534" i="21"/>
  <c r="L1535" i="21"/>
  <c r="K1535" i="21"/>
  <c r="M1535" i="21"/>
  <c r="H1536" i="21"/>
  <c r="J1535" i="21"/>
  <c r="I1535" i="21"/>
  <c r="N1535" i="21" s="1"/>
  <c r="P1534" i="21"/>
  <c r="Q1534" i="21"/>
  <c r="O1534" i="21"/>
  <c r="L1536" i="21"/>
  <c r="K1536" i="21"/>
  <c r="M1536" i="21"/>
  <c r="I1536" i="21"/>
  <c r="N1536" i="21" s="1"/>
  <c r="H1537" i="21"/>
  <c r="J1536" i="21"/>
  <c r="O1535" i="21"/>
  <c r="P1535" i="21"/>
  <c r="Q1535" i="21"/>
  <c r="P1536" i="21"/>
  <c r="Q1536" i="21"/>
  <c r="O1536" i="21"/>
  <c r="I1537" i="21"/>
  <c r="N1537" i="21" s="1"/>
  <c r="K1537" i="21"/>
  <c r="H1538" i="21"/>
  <c r="L1537" i="21"/>
  <c r="M1537" i="21"/>
  <c r="J1537" i="21"/>
  <c r="P1537" i="21"/>
  <c r="O1537" i="21"/>
  <c r="Q1537" i="21"/>
  <c r="K1538" i="21"/>
  <c r="I1538" i="21"/>
  <c r="N1538" i="21" s="1"/>
  <c r="L1538" i="21"/>
  <c r="H1539" i="21"/>
  <c r="M1538" i="21"/>
  <c r="J1538" i="21"/>
  <c r="Q1538" i="21"/>
  <c r="P1538" i="21"/>
  <c r="O1538" i="21"/>
  <c r="J1539" i="21"/>
  <c r="M1539" i="21"/>
  <c r="I1539" i="21"/>
  <c r="N1539" i="21" s="1"/>
  <c r="L1539" i="21"/>
  <c r="K1539" i="21"/>
  <c r="H1540" i="21"/>
  <c r="O1539" i="21"/>
  <c r="P1539" i="21"/>
  <c r="Q1539" i="21"/>
  <c r="M1540" i="21"/>
  <c r="L1540" i="21"/>
  <c r="H1541" i="21"/>
  <c r="K1540" i="21"/>
  <c r="J1540" i="21"/>
  <c r="I1540" i="21"/>
  <c r="N1540" i="21" s="1"/>
  <c r="L1541" i="21"/>
  <c r="M1541" i="21"/>
  <c r="K1541" i="21"/>
  <c r="I1541" i="21"/>
  <c r="N1541" i="21" s="1"/>
  <c r="J1541" i="21"/>
  <c r="H1542" i="21"/>
  <c r="Q1540" i="21"/>
  <c r="O1540" i="21"/>
  <c r="P1540" i="21"/>
  <c r="P1541" i="21"/>
  <c r="O1541" i="21"/>
  <c r="Q1541" i="21"/>
  <c r="I1542" i="21"/>
  <c r="N1542" i="21" s="1"/>
  <c r="J1542" i="21"/>
  <c r="K1542" i="21"/>
  <c r="M1542" i="21"/>
  <c r="L1542" i="21"/>
  <c r="H1543" i="21"/>
  <c r="P1542" i="21"/>
  <c r="O1542" i="21"/>
  <c r="Q1542" i="21"/>
  <c r="J1543" i="21"/>
  <c r="H1544" i="21"/>
  <c r="K1543" i="21"/>
  <c r="M1543" i="21"/>
  <c r="I1543" i="21"/>
  <c r="N1543" i="21" s="1"/>
  <c r="L1543" i="21"/>
  <c r="J1544" i="21"/>
  <c r="K1544" i="21"/>
  <c r="L1544" i="21"/>
  <c r="H1545" i="21"/>
  <c r="I1544" i="21"/>
  <c r="N1544" i="21" s="1"/>
  <c r="M1544" i="21"/>
  <c r="P1543" i="21"/>
  <c r="O1543" i="21"/>
  <c r="Q1543" i="21"/>
  <c r="M1545" i="21"/>
  <c r="K1545" i="21"/>
  <c r="L1545" i="21"/>
  <c r="H1546" i="21"/>
  <c r="J1545" i="21"/>
  <c r="I1545" i="21"/>
  <c r="N1545" i="21" s="1"/>
  <c r="P1544" i="21"/>
  <c r="Q1544" i="21"/>
  <c r="O1544" i="21"/>
  <c r="J1546" i="21"/>
  <c r="L1546" i="21"/>
  <c r="H1547" i="21"/>
  <c r="K1546" i="21"/>
  <c r="M1546" i="21"/>
  <c r="I1546" i="21"/>
  <c r="N1546" i="21" s="1"/>
  <c r="Q1545" i="21"/>
  <c r="O1545" i="21"/>
  <c r="P1545" i="21"/>
  <c r="I1547" i="21"/>
  <c r="N1547" i="21" s="1"/>
  <c r="M1547" i="21"/>
  <c r="K1547" i="21"/>
  <c r="H1548" i="21"/>
  <c r="L1547" i="21"/>
  <c r="J1547" i="21"/>
  <c r="Q1546" i="21"/>
  <c r="P1546" i="21"/>
  <c r="O1546" i="21"/>
  <c r="P1547" i="21"/>
  <c r="O1547" i="21"/>
  <c r="Q1547" i="21"/>
  <c r="K1548" i="21"/>
  <c r="M1548" i="21"/>
  <c r="I1548" i="21"/>
  <c r="N1548" i="21" s="1"/>
  <c r="H1549" i="21"/>
  <c r="J1548" i="21"/>
  <c r="L1548" i="21"/>
  <c r="P1548" i="21"/>
  <c r="Q1548" i="21"/>
  <c r="O1548" i="21"/>
  <c r="I1549" i="21"/>
  <c r="N1549" i="21" s="1"/>
  <c r="J1549" i="21"/>
  <c r="L1549" i="21"/>
  <c r="M1549" i="21"/>
  <c r="K1549" i="21"/>
  <c r="H1550" i="21"/>
  <c r="P1549" i="21"/>
  <c r="Q1549" i="21"/>
  <c r="O1549" i="21"/>
  <c r="I1550" i="21"/>
  <c r="N1550" i="21" s="1"/>
  <c r="J1550" i="21"/>
  <c r="H1551" i="21"/>
  <c r="K1550" i="21"/>
  <c r="L1550" i="21"/>
  <c r="M1550" i="21"/>
  <c r="Q1550" i="21"/>
  <c r="O1550" i="21"/>
  <c r="P1550" i="21"/>
  <c r="J1551" i="21"/>
  <c r="M1551" i="21"/>
  <c r="L1551" i="21"/>
  <c r="H1552" i="21"/>
  <c r="I1551" i="21"/>
  <c r="N1551" i="21" s="1"/>
  <c r="K1551" i="21"/>
  <c r="K1552" i="21"/>
  <c r="I1552" i="21"/>
  <c r="N1552" i="21" s="1"/>
  <c r="J1552" i="21"/>
  <c r="H1553" i="21"/>
  <c r="M1552" i="21"/>
  <c r="L1552" i="21"/>
  <c r="Q1551" i="21"/>
  <c r="P1551" i="21"/>
  <c r="O1551" i="21"/>
  <c r="P1552" i="21"/>
  <c r="Q1552" i="21"/>
  <c r="O1552" i="21"/>
  <c r="K1553" i="21"/>
  <c r="L1553" i="21"/>
  <c r="I1553" i="21"/>
  <c r="N1553" i="21" s="1"/>
  <c r="M1553" i="21"/>
  <c r="H1554" i="21"/>
  <c r="J1553" i="21"/>
  <c r="O1553" i="21"/>
  <c r="P1553" i="21"/>
  <c r="Q1553" i="21"/>
  <c r="L1554" i="21"/>
  <c r="M1554" i="21"/>
  <c r="H1555" i="21"/>
  <c r="K1554" i="21"/>
  <c r="J1554" i="21"/>
  <c r="I1554" i="21"/>
  <c r="N1554" i="21" s="1"/>
  <c r="J1555" i="21"/>
  <c r="K1555" i="21"/>
  <c r="M1555" i="21"/>
  <c r="I1555" i="21"/>
  <c r="N1555" i="21" s="1"/>
  <c r="H1556" i="21"/>
  <c r="L1555" i="21"/>
  <c r="O1554" i="21"/>
  <c r="Q1554" i="21"/>
  <c r="P1554" i="21"/>
  <c r="O1555" i="21"/>
  <c r="Q1555" i="21"/>
  <c r="P1555" i="21"/>
  <c r="I1556" i="21"/>
  <c r="N1556" i="21" s="1"/>
  <c r="J1556" i="21"/>
  <c r="M1556" i="21"/>
  <c r="K1556" i="21"/>
  <c r="L1556" i="21"/>
  <c r="H1557" i="21"/>
  <c r="Q1556" i="21"/>
  <c r="O1556" i="21"/>
  <c r="P1556" i="21"/>
  <c r="I1557" i="21"/>
  <c r="N1557" i="21" s="1"/>
  <c r="M1557" i="21"/>
  <c r="L1557" i="21"/>
  <c r="H1558" i="21"/>
  <c r="J1557" i="21"/>
  <c r="K1557" i="21"/>
  <c r="P1557" i="21"/>
  <c r="Q1557" i="21"/>
  <c r="O1557" i="21"/>
  <c r="I1558" i="21"/>
  <c r="N1558" i="21" s="1"/>
  <c r="H1559" i="21"/>
  <c r="M1558" i="21"/>
  <c r="J1558" i="21"/>
  <c r="K1558" i="21"/>
  <c r="L1558" i="21"/>
  <c r="Q1558" i="21"/>
  <c r="P1558" i="21"/>
  <c r="O1558" i="21"/>
  <c r="K1559" i="21"/>
  <c r="L1559" i="21"/>
  <c r="J1559" i="21"/>
  <c r="H1560" i="21"/>
  <c r="M1559" i="21"/>
  <c r="I1559" i="21"/>
  <c r="N1559" i="21" s="1"/>
  <c r="L1560" i="21"/>
  <c r="M1560" i="21"/>
  <c r="K1560" i="21"/>
  <c r="J1560" i="21"/>
  <c r="I1560" i="21"/>
  <c r="N1560" i="21" s="1"/>
  <c r="H1561" i="21"/>
  <c r="Q1559" i="21"/>
  <c r="O1559" i="21"/>
  <c r="P1559" i="21"/>
  <c r="P1560" i="21"/>
  <c r="Q1560" i="21"/>
  <c r="O1560" i="21"/>
  <c r="H1562" i="21"/>
  <c r="L1561" i="21"/>
  <c r="I1561" i="21"/>
  <c r="N1561" i="21" s="1"/>
  <c r="K1561" i="21"/>
  <c r="M1561" i="21"/>
  <c r="J1561" i="21"/>
  <c r="K1562" i="21"/>
  <c r="L1562" i="21"/>
  <c r="M1562" i="21"/>
  <c r="J1562" i="21"/>
  <c r="I1562" i="21"/>
  <c r="N1562" i="21" s="1"/>
  <c r="H1563" i="21"/>
  <c r="O1561" i="21"/>
  <c r="Q1561" i="21"/>
  <c r="P1561" i="21"/>
  <c r="P1562" i="21"/>
  <c r="Q1562" i="21"/>
  <c r="O1562" i="21"/>
  <c r="K1563" i="21"/>
  <c r="H1564" i="21"/>
  <c r="I1563" i="21"/>
  <c r="N1563" i="21" s="1"/>
  <c r="L1563" i="21"/>
  <c r="M1563" i="21"/>
  <c r="J1563" i="21"/>
  <c r="H1565" i="21"/>
  <c r="L1564" i="21"/>
  <c r="K1564" i="21"/>
  <c r="J1564" i="21"/>
  <c r="I1564" i="21"/>
  <c r="N1564" i="21" s="1"/>
  <c r="M1564" i="21"/>
  <c r="P1563" i="21"/>
  <c r="Q1563" i="21"/>
  <c r="O1563" i="21"/>
  <c r="L1565" i="21"/>
  <c r="K1565" i="21"/>
  <c r="H1566" i="21"/>
  <c r="J1565" i="21"/>
  <c r="M1565" i="21"/>
  <c r="I1565" i="21"/>
  <c r="N1565" i="21" s="1"/>
  <c r="P1564" i="21"/>
  <c r="Q1564" i="21"/>
  <c r="O1564" i="21"/>
  <c r="M1566" i="21"/>
  <c r="J1566" i="21"/>
  <c r="K1566" i="21"/>
  <c r="L1566" i="21"/>
  <c r="I1566" i="21"/>
  <c r="N1566" i="21" s="1"/>
  <c r="H1567" i="21"/>
  <c r="P1565" i="21"/>
  <c r="O1565" i="21"/>
  <c r="Q1565" i="21"/>
  <c r="Q1566" i="21"/>
  <c r="O1566" i="21"/>
  <c r="P1566" i="21"/>
  <c r="J1567" i="21"/>
  <c r="K1567" i="21"/>
  <c r="L1567" i="21"/>
  <c r="I1567" i="21"/>
  <c r="N1567" i="21" s="1"/>
  <c r="H1568" i="21"/>
  <c r="M1567" i="21"/>
  <c r="P1567" i="21"/>
  <c r="O1567" i="21"/>
  <c r="Q1567" i="21"/>
  <c r="L1568" i="21"/>
  <c r="K1568" i="21"/>
  <c r="J1568" i="21"/>
  <c r="I1568" i="21"/>
  <c r="N1568" i="21" s="1"/>
  <c r="H1569" i="21"/>
  <c r="M1568" i="21"/>
  <c r="Q1568" i="21"/>
  <c r="P1568" i="21"/>
  <c r="O1568" i="21"/>
  <c r="I1569" i="21"/>
  <c r="N1569" i="21" s="1"/>
  <c r="L1569" i="21"/>
  <c r="J1569" i="21"/>
  <c r="M1569" i="21"/>
  <c r="K1569" i="21"/>
  <c r="H1570" i="21"/>
  <c r="P1569" i="21"/>
  <c r="Q1569" i="21"/>
  <c r="O1569" i="21"/>
  <c r="K1570" i="21"/>
  <c r="L1570" i="21"/>
  <c r="I1570" i="21"/>
  <c r="N1570" i="21" s="1"/>
  <c r="J1570" i="21"/>
  <c r="M1570" i="21"/>
  <c r="H1571" i="21"/>
  <c r="Q1570" i="21"/>
  <c r="O1570" i="21"/>
  <c r="P1570" i="21"/>
  <c r="I1571" i="21"/>
  <c r="N1571" i="21" s="1"/>
  <c r="M1571" i="21"/>
  <c r="J1571" i="21"/>
  <c r="K1571" i="21"/>
  <c r="L1571" i="21"/>
  <c r="H1572" i="21"/>
  <c r="Q1571" i="21"/>
  <c r="P1571" i="21"/>
  <c r="O1571" i="21"/>
  <c r="M1572" i="21"/>
  <c r="J1572" i="21"/>
  <c r="K1572" i="21"/>
  <c r="H1573" i="21"/>
  <c r="I1572" i="21"/>
  <c r="N1572" i="21" s="1"/>
  <c r="L1572" i="21"/>
  <c r="H1574" i="21"/>
  <c r="M1573" i="21"/>
  <c r="L1573" i="21"/>
  <c r="K1573" i="21"/>
  <c r="I1573" i="21"/>
  <c r="N1573" i="21" s="1"/>
  <c r="J1573" i="21"/>
  <c r="Q1572" i="21"/>
  <c r="O1572" i="21"/>
  <c r="P1572" i="21"/>
  <c r="I1574" i="21"/>
  <c r="N1574" i="21" s="1"/>
  <c r="H1575" i="21"/>
  <c r="J1574" i="21"/>
  <c r="K1574" i="21"/>
  <c r="M1574" i="21"/>
  <c r="L1574" i="21"/>
  <c r="Q1573" i="21"/>
  <c r="O1573" i="21"/>
  <c r="P1573" i="21"/>
  <c r="Q1574" i="21"/>
  <c r="O1574" i="21"/>
  <c r="P1574" i="21"/>
  <c r="J1575" i="21"/>
  <c r="K1575" i="21"/>
  <c r="L1575" i="21"/>
  <c r="I1575" i="21"/>
  <c r="N1575" i="21" s="1"/>
  <c r="M1575" i="21"/>
  <c r="H1576" i="21"/>
  <c r="O1575" i="21"/>
  <c r="P1575" i="21"/>
  <c r="Q1575" i="21"/>
  <c r="I1576" i="21"/>
  <c r="N1576" i="21" s="1"/>
  <c r="K1576" i="21"/>
  <c r="L1576" i="21"/>
  <c r="J1576" i="21"/>
  <c r="H1577" i="21"/>
  <c r="M1576" i="21"/>
  <c r="O1576" i="21"/>
  <c r="Q1576" i="21"/>
  <c r="P1576" i="21"/>
  <c r="J1577" i="21"/>
  <c r="I1577" i="21"/>
  <c r="N1577" i="21" s="1"/>
  <c r="K1577" i="21"/>
  <c r="L1577" i="21"/>
  <c r="H1578" i="21"/>
  <c r="M1577" i="21"/>
  <c r="Q1577" i="21"/>
  <c r="O1577" i="21"/>
  <c r="P1577" i="21"/>
  <c r="J1578" i="21"/>
  <c r="I1578" i="21"/>
  <c r="N1578" i="21" s="1"/>
  <c r="K1578" i="21"/>
  <c r="M1578" i="21"/>
  <c r="H1579" i="21"/>
  <c r="L1578" i="21"/>
  <c r="P1578" i="21"/>
  <c r="Q1578" i="21"/>
  <c r="O1578" i="21"/>
  <c r="J1579" i="21"/>
  <c r="L1579" i="21"/>
  <c r="H1580" i="21"/>
  <c r="K1579" i="21"/>
  <c r="M1579" i="21"/>
  <c r="I1579" i="21"/>
  <c r="N1579" i="21" s="1"/>
  <c r="I1580" i="21"/>
  <c r="N1580" i="21" s="1"/>
  <c r="K1580" i="21"/>
  <c r="L1580" i="21"/>
  <c r="J1580" i="21"/>
  <c r="H1581" i="21"/>
  <c r="M1580" i="21"/>
  <c r="P1579" i="21"/>
  <c r="Q1579" i="21"/>
  <c r="O1579" i="21"/>
  <c r="O1580" i="21"/>
  <c r="P1580" i="21"/>
  <c r="Q1580" i="21"/>
  <c r="I1581" i="21"/>
  <c r="N1581" i="21" s="1"/>
  <c r="M1581" i="21"/>
  <c r="J1581" i="21"/>
  <c r="K1581" i="21"/>
  <c r="L1581" i="21"/>
  <c r="H1582" i="21"/>
  <c r="Q1581" i="21"/>
  <c r="P1581" i="21"/>
  <c r="O1581" i="21"/>
  <c r="L1582" i="21"/>
  <c r="H1583" i="21"/>
  <c r="J1582" i="21"/>
  <c r="K1582" i="21"/>
  <c r="I1582" i="21"/>
  <c r="N1582" i="21" s="1"/>
  <c r="M1582" i="21"/>
  <c r="I1583" i="21"/>
  <c r="N1583" i="21" s="1"/>
  <c r="K1583" i="21"/>
  <c r="M1583" i="21"/>
  <c r="L1583" i="21"/>
  <c r="J1583" i="21"/>
  <c r="H1584" i="21"/>
  <c r="O1582" i="21"/>
  <c r="P1582" i="21"/>
  <c r="Q1582" i="21"/>
  <c r="P1583" i="21"/>
  <c r="O1583" i="21"/>
  <c r="Q1583" i="21"/>
  <c r="J1584" i="21"/>
  <c r="H1585" i="21"/>
  <c r="M1584" i="21"/>
  <c r="I1584" i="21"/>
  <c r="N1584" i="21" s="1"/>
  <c r="L1584" i="21"/>
  <c r="K1584" i="21"/>
  <c r="J1585" i="21"/>
  <c r="K1585" i="21"/>
  <c r="I1585" i="21"/>
  <c r="N1585" i="21" s="1"/>
  <c r="M1585" i="21"/>
  <c r="L1585" i="21"/>
  <c r="H1586" i="21"/>
  <c r="O1584" i="21"/>
  <c r="P1584" i="21"/>
  <c r="Q1584" i="21"/>
  <c r="Q1585" i="21"/>
  <c r="P1585" i="21"/>
  <c r="O1585" i="21"/>
  <c r="H1587" i="21"/>
  <c r="L1586" i="21"/>
  <c r="M1586" i="21"/>
  <c r="J1586" i="21"/>
  <c r="K1586" i="21"/>
  <c r="I1586" i="21"/>
  <c r="N1586" i="21" s="1"/>
  <c r="J1587" i="21"/>
  <c r="M1587" i="21"/>
  <c r="K1587" i="21"/>
  <c r="I1587" i="21"/>
  <c r="N1587" i="21" s="1"/>
  <c r="L1587" i="21"/>
  <c r="H1588" i="21"/>
  <c r="Q1586" i="21"/>
  <c r="O1586" i="21"/>
  <c r="P1586" i="21"/>
  <c r="O1587" i="21"/>
  <c r="Q1587" i="21"/>
  <c r="P1587" i="21"/>
  <c r="J1588" i="21"/>
  <c r="I1588" i="21"/>
  <c r="N1588" i="21" s="1"/>
  <c r="M1588" i="21"/>
  <c r="H1589" i="21"/>
  <c r="K1588" i="21"/>
  <c r="L1588" i="21"/>
  <c r="O1588" i="21"/>
  <c r="Q1588" i="21"/>
  <c r="P1588" i="21"/>
  <c r="J1589" i="21"/>
  <c r="I1589" i="21"/>
  <c r="N1589" i="21" s="1"/>
  <c r="L1589" i="21"/>
  <c r="M1589" i="21"/>
  <c r="H1590" i="21"/>
  <c r="K1589" i="21"/>
  <c r="O1589" i="21"/>
  <c r="P1589" i="21"/>
  <c r="Q1589" i="21"/>
  <c r="L1590" i="21"/>
  <c r="I1590" i="21"/>
  <c r="N1590" i="21" s="1"/>
  <c r="J1590" i="21"/>
  <c r="M1590" i="21"/>
  <c r="K1590" i="21"/>
  <c r="H1591" i="21"/>
  <c r="Q1590" i="21"/>
  <c r="O1590" i="21"/>
  <c r="P1590" i="21"/>
  <c r="I1591" i="21"/>
  <c r="N1591" i="21" s="1"/>
  <c r="K1591" i="21"/>
  <c r="M1591" i="21"/>
  <c r="L1591" i="21"/>
  <c r="H1592" i="21"/>
  <c r="J1591" i="21"/>
  <c r="O1591" i="21"/>
  <c r="Q1591" i="21"/>
  <c r="P1591" i="21"/>
  <c r="J1592" i="21"/>
  <c r="I1592" i="21"/>
  <c r="N1592" i="21" s="1"/>
  <c r="M1592" i="21"/>
  <c r="L1592" i="21"/>
  <c r="K1592" i="21"/>
  <c r="H1593" i="21"/>
  <c r="Q1592" i="21"/>
  <c r="O1592" i="21"/>
  <c r="P1592" i="21"/>
  <c r="K1593" i="21"/>
  <c r="I1593" i="21"/>
  <c r="N1593" i="21" s="1"/>
  <c r="J1593" i="21"/>
  <c r="H1594" i="21"/>
  <c r="L1593" i="21"/>
  <c r="M1593" i="21"/>
  <c r="O1593" i="21"/>
  <c r="Q1593" i="21"/>
  <c r="P1593" i="21"/>
  <c r="M1594" i="21"/>
  <c r="H1595" i="21"/>
  <c r="I1594" i="21"/>
  <c r="N1594" i="21" s="1"/>
  <c r="J1594" i="21"/>
  <c r="L1594" i="21"/>
  <c r="K1594" i="21"/>
  <c r="J1595" i="21"/>
  <c r="M1595" i="21"/>
  <c r="K1595" i="21"/>
  <c r="H1596" i="21"/>
  <c r="L1595" i="21"/>
  <c r="I1595" i="21"/>
  <c r="N1595" i="21" s="1"/>
  <c r="Q1594" i="21"/>
  <c r="O1594" i="21"/>
  <c r="P1594" i="21"/>
  <c r="H1597" i="21"/>
  <c r="M1596" i="21"/>
  <c r="I1596" i="21"/>
  <c r="N1596" i="21" s="1"/>
  <c r="J1596" i="21"/>
  <c r="K1596" i="21"/>
  <c r="L1596" i="21"/>
  <c r="P1595" i="21"/>
  <c r="Q1595" i="21"/>
  <c r="O1595" i="21"/>
  <c r="J1597" i="21"/>
  <c r="M1597" i="21"/>
  <c r="H1598" i="21"/>
  <c r="I1597" i="21"/>
  <c r="N1597" i="21" s="1"/>
  <c r="K1597" i="21"/>
  <c r="L1597" i="21"/>
  <c r="Q1596" i="21"/>
  <c r="O1596" i="21"/>
  <c r="P1596" i="21"/>
  <c r="H1599" i="21"/>
  <c r="I1598" i="21"/>
  <c r="N1598" i="21" s="1"/>
  <c r="K1598" i="21"/>
  <c r="M1598" i="21"/>
  <c r="L1598" i="21"/>
  <c r="J1598" i="21"/>
  <c r="P1597" i="21"/>
  <c r="Q1597" i="21"/>
  <c r="O1597" i="21"/>
  <c r="J1599" i="21"/>
  <c r="K1599" i="21"/>
  <c r="I1599" i="21"/>
  <c r="N1599" i="21" s="1"/>
  <c r="M1599" i="21"/>
  <c r="L1599" i="21"/>
  <c r="H1600" i="21"/>
  <c r="Q1598" i="21"/>
  <c r="P1598" i="21"/>
  <c r="O1598" i="21"/>
  <c r="Q1599" i="21"/>
  <c r="P1599" i="21"/>
  <c r="O1599" i="21"/>
  <c r="J1600" i="21"/>
  <c r="M1600" i="21"/>
  <c r="L1600" i="21"/>
  <c r="I1600" i="21"/>
  <c r="N1600" i="21" s="1"/>
  <c r="K1600" i="21"/>
  <c r="H1601" i="21"/>
  <c r="Q1600" i="21"/>
  <c r="P1600" i="21"/>
  <c r="O1600" i="21"/>
  <c r="I1601" i="21"/>
  <c r="N1601" i="21" s="1"/>
  <c r="J1601" i="21"/>
  <c r="M1601" i="21"/>
  <c r="L1601" i="21"/>
  <c r="K1601" i="21"/>
  <c r="H1602" i="21"/>
  <c r="O1601" i="21"/>
  <c r="P1601" i="21"/>
  <c r="Q1601" i="21"/>
  <c r="I1602" i="21"/>
  <c r="N1602" i="21" s="1"/>
  <c r="J1602" i="21"/>
  <c r="K1602" i="21"/>
  <c r="L1602" i="21"/>
  <c r="M1602" i="21"/>
  <c r="H1603" i="21"/>
  <c r="O1602" i="21"/>
  <c r="P1602" i="21"/>
  <c r="Q1602" i="21"/>
  <c r="H1604" i="21"/>
  <c r="K1603" i="21"/>
  <c r="M1603" i="21"/>
  <c r="I1603" i="21"/>
  <c r="N1603" i="21" s="1"/>
  <c r="J1603" i="21"/>
  <c r="L1603" i="21"/>
  <c r="L1604" i="21"/>
  <c r="H1605" i="21"/>
  <c r="K1604" i="21"/>
  <c r="J1604" i="21"/>
  <c r="M1604" i="21"/>
  <c r="I1604" i="21"/>
  <c r="N1604" i="21" s="1"/>
  <c r="P1603" i="21"/>
  <c r="Q1603" i="21"/>
  <c r="O1603" i="21"/>
  <c r="M1605" i="21"/>
  <c r="H1606" i="21"/>
  <c r="L1605" i="21"/>
  <c r="K1605" i="21"/>
  <c r="J1605" i="21"/>
  <c r="I1605" i="21"/>
  <c r="N1605" i="21" s="1"/>
  <c r="O1604" i="21"/>
  <c r="Q1604" i="21"/>
  <c r="P1604" i="21"/>
  <c r="J1606" i="21"/>
  <c r="L1606" i="21"/>
  <c r="H1607" i="21"/>
  <c r="M1606" i="21"/>
  <c r="I1606" i="21"/>
  <c r="N1606" i="21" s="1"/>
  <c r="K1606" i="21"/>
  <c r="Q1605" i="21"/>
  <c r="P1605" i="21"/>
  <c r="O1605" i="21"/>
  <c r="M1607" i="21"/>
  <c r="J1607" i="21"/>
  <c r="I1607" i="21"/>
  <c r="N1607" i="21" s="1"/>
  <c r="L1607" i="21"/>
  <c r="K1607" i="21"/>
  <c r="H1608" i="21"/>
  <c r="P1606" i="21"/>
  <c r="O1606" i="21"/>
  <c r="Q1606" i="21"/>
  <c r="P1607" i="21"/>
  <c r="Q1607" i="21"/>
  <c r="O1607" i="21"/>
  <c r="J1608" i="21"/>
  <c r="H1609" i="21"/>
  <c r="L1608" i="21"/>
  <c r="M1608" i="21"/>
  <c r="K1608" i="21"/>
  <c r="I1608" i="21"/>
  <c r="N1608" i="21" s="1"/>
  <c r="J1609" i="21"/>
  <c r="H1610" i="21"/>
  <c r="L1609" i="21"/>
  <c r="I1609" i="21"/>
  <c r="N1609" i="21" s="1"/>
  <c r="K1609" i="21"/>
  <c r="M1609" i="21"/>
  <c r="O1608" i="21"/>
  <c r="P1608" i="21"/>
  <c r="Q1608" i="21"/>
  <c r="H1611" i="21"/>
  <c r="J1610" i="21"/>
  <c r="L1610" i="21"/>
  <c r="M1610" i="21"/>
  <c r="K1610" i="21"/>
  <c r="I1610" i="21"/>
  <c r="N1610" i="21" s="1"/>
  <c r="O1609" i="21"/>
  <c r="Q1609" i="21"/>
  <c r="P1609" i="21"/>
  <c r="J1611" i="21"/>
  <c r="H1612" i="21"/>
  <c r="L1611" i="21"/>
  <c r="K1611" i="21"/>
  <c r="M1611" i="21"/>
  <c r="I1611" i="21"/>
  <c r="N1611" i="21" s="1"/>
  <c r="Q1610" i="21"/>
  <c r="O1610" i="21"/>
  <c r="P1610" i="21"/>
  <c r="I1612" i="21"/>
  <c r="N1612" i="21" s="1"/>
  <c r="M1612" i="21"/>
  <c r="K1612" i="21"/>
  <c r="L1612" i="21"/>
  <c r="J1612" i="21"/>
  <c r="H1613" i="21"/>
  <c r="Q1611" i="21"/>
  <c r="P1611" i="21"/>
  <c r="O1611" i="21"/>
  <c r="P1612" i="21"/>
  <c r="O1612" i="21"/>
  <c r="Q1612" i="21"/>
  <c r="M1613" i="21"/>
  <c r="K1613" i="21"/>
  <c r="L1613" i="21"/>
  <c r="J1613" i="21"/>
  <c r="H1614" i="21"/>
  <c r="I1613" i="21"/>
  <c r="N1613" i="21" s="1"/>
  <c r="L1614" i="21"/>
  <c r="J1614" i="21"/>
  <c r="I1614" i="21"/>
  <c r="N1614" i="21" s="1"/>
  <c r="K1614" i="21"/>
  <c r="M1614" i="21"/>
  <c r="H1615" i="21"/>
  <c r="O1613" i="21"/>
  <c r="P1613" i="21"/>
  <c r="Q1613" i="21"/>
  <c r="O1614" i="21"/>
  <c r="P1614" i="21"/>
  <c r="Q1614" i="21"/>
  <c r="L1615" i="21"/>
  <c r="K1615" i="21"/>
  <c r="J1615" i="21"/>
  <c r="M1615" i="21"/>
  <c r="H1616" i="21"/>
  <c r="I1615" i="21"/>
  <c r="N1615" i="21" s="1"/>
  <c r="J1616" i="21"/>
  <c r="I1616" i="21"/>
  <c r="N1616" i="21" s="1"/>
  <c r="L1616" i="21"/>
  <c r="H1617" i="21"/>
  <c r="M1616" i="21"/>
  <c r="K1616" i="21"/>
  <c r="Q1615" i="21"/>
  <c r="P1615" i="21"/>
  <c r="O1615" i="21"/>
  <c r="Q1616" i="21"/>
  <c r="O1616" i="21"/>
  <c r="P1616" i="21"/>
  <c r="M1617" i="21"/>
  <c r="L1617" i="21"/>
  <c r="I1617" i="21"/>
  <c r="N1617" i="21" s="1"/>
  <c r="J1617" i="21"/>
  <c r="K1617" i="21"/>
  <c r="H1618" i="21"/>
  <c r="O1617" i="21"/>
  <c r="P1617" i="21"/>
  <c r="Q1617" i="21"/>
  <c r="L1618" i="21"/>
  <c r="K1618" i="21"/>
  <c r="H1619" i="21"/>
  <c r="J1618" i="21"/>
  <c r="M1618" i="21"/>
  <c r="I1618" i="21"/>
  <c r="N1618" i="21" s="1"/>
  <c r="L1619" i="21"/>
  <c r="H1620" i="21"/>
  <c r="I1619" i="21"/>
  <c r="N1619" i="21" s="1"/>
  <c r="K1619" i="21"/>
  <c r="M1619" i="21"/>
  <c r="J1619" i="21"/>
  <c r="Q1618" i="21"/>
  <c r="O1618" i="21"/>
  <c r="P1618" i="21"/>
  <c r="H1621" i="21"/>
  <c r="I1620" i="21"/>
  <c r="N1620" i="21" s="1"/>
  <c r="J1620" i="21"/>
  <c r="M1620" i="21"/>
  <c r="K1620" i="21"/>
  <c r="L1620" i="21"/>
  <c r="Q1619" i="21"/>
  <c r="P1619" i="21"/>
  <c r="O1619" i="21"/>
  <c r="H1622" i="21"/>
  <c r="K1621" i="21"/>
  <c r="J1621" i="21"/>
  <c r="I1621" i="21"/>
  <c r="N1621" i="21" s="1"/>
  <c r="L1621" i="21"/>
  <c r="M1621" i="21"/>
  <c r="P1620" i="21"/>
  <c r="Q1620" i="21"/>
  <c r="O1620" i="21"/>
  <c r="K1622" i="21"/>
  <c r="I1622" i="21"/>
  <c r="N1622" i="21" s="1"/>
  <c r="H1623" i="21"/>
  <c r="J1622" i="21"/>
  <c r="M1622" i="21"/>
  <c r="L1622" i="21"/>
  <c r="P1621" i="21"/>
  <c r="Q1621" i="21"/>
  <c r="O1621" i="21"/>
  <c r="Q1622" i="21"/>
  <c r="P1622" i="21"/>
  <c r="O1622" i="21"/>
  <c r="H1624" i="21"/>
  <c r="M1623" i="21"/>
  <c r="L1623" i="21"/>
  <c r="J1623" i="21"/>
  <c r="I1623" i="21"/>
  <c r="N1623" i="21" s="1"/>
  <c r="K1623" i="21"/>
  <c r="K1624" i="21"/>
  <c r="J1624" i="21"/>
  <c r="M1624" i="21"/>
  <c r="H1625" i="21"/>
  <c r="I1624" i="21"/>
  <c r="N1624" i="21" s="1"/>
  <c r="L1624" i="21"/>
  <c r="P1623" i="21"/>
  <c r="Q1623" i="21"/>
  <c r="O1623" i="21"/>
  <c r="J1625" i="21"/>
  <c r="I1625" i="21"/>
  <c r="N1625" i="21" s="1"/>
  <c r="L1625" i="21"/>
  <c r="K1625" i="21"/>
  <c r="H1626" i="21"/>
  <c r="M1625" i="21"/>
  <c r="P1624" i="21"/>
  <c r="O1624" i="21"/>
  <c r="Q1624" i="21"/>
  <c r="P1625" i="21"/>
  <c r="Q1625" i="21"/>
  <c r="O1625" i="21"/>
  <c r="L1626" i="21"/>
  <c r="J1626" i="21"/>
  <c r="I1626" i="21"/>
  <c r="N1626" i="21" s="1"/>
  <c r="H1627" i="21"/>
  <c r="K1626" i="21"/>
  <c r="M1626" i="21"/>
  <c r="O1626" i="21"/>
  <c r="Q1626" i="21"/>
  <c r="P1626" i="21"/>
  <c r="H1628" i="21"/>
  <c r="K1627" i="21"/>
  <c r="M1627" i="21"/>
  <c r="L1627" i="21"/>
  <c r="I1627" i="21"/>
  <c r="N1627" i="21" s="1"/>
  <c r="J1627" i="21"/>
  <c r="M1628" i="21"/>
  <c r="H1629" i="21"/>
  <c r="I1628" i="21"/>
  <c r="N1628" i="21" s="1"/>
  <c r="L1628" i="21"/>
  <c r="J1628" i="21"/>
  <c r="K1628" i="21"/>
  <c r="Q1627" i="21"/>
  <c r="P1627" i="21"/>
  <c r="O1627" i="21"/>
  <c r="M1629" i="21"/>
  <c r="H1630" i="21"/>
  <c r="K1629" i="21"/>
  <c r="J1629" i="21"/>
  <c r="L1629" i="21"/>
  <c r="I1629" i="21"/>
  <c r="N1629" i="21" s="1"/>
  <c r="Q1628" i="21"/>
  <c r="O1628" i="21"/>
  <c r="P1628" i="21"/>
  <c r="L1630" i="21"/>
  <c r="I1630" i="21"/>
  <c r="N1630" i="21" s="1"/>
  <c r="H1631" i="21"/>
  <c r="M1630" i="21"/>
  <c r="K1630" i="21"/>
  <c r="J1630" i="21"/>
  <c r="O1629" i="21"/>
  <c r="Q1629" i="21"/>
  <c r="P1629" i="21"/>
  <c r="Q1630" i="21"/>
  <c r="P1630" i="21"/>
  <c r="O1630" i="21"/>
  <c r="L1631" i="21"/>
  <c r="M1631" i="21"/>
  <c r="I1631" i="21"/>
  <c r="N1631" i="21" s="1"/>
  <c r="H1632" i="21"/>
  <c r="J1631" i="21"/>
  <c r="K1631" i="21"/>
  <c r="O1631" i="21"/>
  <c r="P1631" i="21"/>
  <c r="Q1631" i="21"/>
  <c r="H1633" i="21"/>
  <c r="J1632" i="21"/>
  <c r="I1632" i="21"/>
  <c r="N1632" i="21" s="1"/>
  <c r="M1632" i="21"/>
  <c r="K1632" i="21"/>
  <c r="L1632" i="21"/>
  <c r="J1633" i="21"/>
  <c r="I1633" i="21"/>
  <c r="N1633" i="21" s="1"/>
  <c r="L1633" i="21"/>
  <c r="K1633" i="21"/>
  <c r="H1634" i="21"/>
  <c r="M1633" i="21"/>
  <c r="Q1632" i="21"/>
  <c r="P1632" i="21"/>
  <c r="O1632" i="21"/>
  <c r="P1633" i="21"/>
  <c r="Q1633" i="21"/>
  <c r="O1633" i="21"/>
  <c r="J1634" i="21"/>
  <c r="K1634" i="21"/>
  <c r="I1634" i="21"/>
  <c r="N1634" i="21" s="1"/>
  <c r="H1635" i="21"/>
  <c r="L1634" i="21"/>
  <c r="M1634" i="21"/>
  <c r="Q1634" i="21"/>
  <c r="P1634" i="21"/>
  <c r="O1634" i="21"/>
  <c r="L1635" i="21"/>
  <c r="I1635" i="21"/>
  <c r="N1635" i="21" s="1"/>
  <c r="J1635" i="21"/>
  <c r="M1635" i="21"/>
  <c r="H1636" i="21"/>
  <c r="K1635" i="21"/>
  <c r="O1635" i="21"/>
  <c r="P1635" i="21"/>
  <c r="Q1635" i="21"/>
  <c r="M1636" i="21"/>
  <c r="I1636" i="21"/>
  <c r="N1636" i="21" s="1"/>
  <c r="L1636" i="21"/>
  <c r="K1636" i="21"/>
  <c r="J1636" i="21"/>
  <c r="H1637" i="21"/>
  <c r="P1636" i="21"/>
  <c r="O1636" i="21"/>
  <c r="Q1636" i="21"/>
  <c r="J1637" i="21"/>
  <c r="H1638" i="21"/>
  <c r="M1637" i="21"/>
  <c r="I1637" i="21"/>
  <c r="N1637" i="21" s="1"/>
  <c r="K1637" i="21"/>
  <c r="L1637" i="21"/>
  <c r="K1638" i="21"/>
  <c r="M1638" i="21"/>
  <c r="I1638" i="21"/>
  <c r="N1638" i="21" s="1"/>
  <c r="J1638" i="21"/>
  <c r="L1638" i="21"/>
  <c r="H1639" i="21"/>
  <c r="P1637" i="21"/>
  <c r="Q1637" i="21"/>
  <c r="O1637" i="21"/>
  <c r="Q1638" i="21"/>
  <c r="P1638" i="21"/>
  <c r="O1638" i="21"/>
  <c r="J1639" i="21"/>
  <c r="H1640" i="21"/>
  <c r="L1639" i="21"/>
  <c r="M1639" i="21"/>
  <c r="I1639" i="21"/>
  <c r="N1639" i="21" s="1"/>
  <c r="K1639" i="21"/>
  <c r="H1641" i="21"/>
  <c r="J1640" i="21"/>
  <c r="L1640" i="21"/>
  <c r="I1640" i="21"/>
  <c r="N1640" i="21" s="1"/>
  <c r="K1640" i="21"/>
  <c r="M1640" i="21"/>
  <c r="Q1639" i="21"/>
  <c r="O1639" i="21"/>
  <c r="P1639" i="21"/>
  <c r="H1642" i="21"/>
  <c r="K1641" i="21"/>
  <c r="J1641" i="21"/>
  <c r="L1641" i="21"/>
  <c r="I1641" i="21"/>
  <c r="N1641" i="21" s="1"/>
  <c r="M1641" i="21"/>
  <c r="Q1640" i="21"/>
  <c r="O1640" i="21"/>
  <c r="P1640" i="21"/>
  <c r="H1643" i="21"/>
  <c r="I1642" i="21"/>
  <c r="N1642" i="21" s="1"/>
  <c r="J1642" i="21"/>
  <c r="L1642" i="21"/>
  <c r="M1642" i="21"/>
  <c r="K1642" i="21"/>
  <c r="Q1641" i="21"/>
  <c r="P1641" i="21"/>
  <c r="O1641" i="21"/>
  <c r="M1643" i="21"/>
  <c r="L1643" i="21"/>
  <c r="K1643" i="21"/>
  <c r="J1643" i="21"/>
  <c r="I1643" i="21"/>
  <c r="N1643" i="21" s="1"/>
  <c r="H1644" i="21"/>
  <c r="Q1642" i="21"/>
  <c r="O1642" i="21"/>
  <c r="P1642" i="21"/>
  <c r="P1643" i="21"/>
  <c r="O1643" i="21"/>
  <c r="Q1643" i="21"/>
  <c r="H1645" i="21"/>
  <c r="J1644" i="21"/>
  <c r="L1644" i="21"/>
  <c r="M1644" i="21"/>
  <c r="K1644" i="21"/>
  <c r="I1644" i="21"/>
  <c r="N1644" i="21" s="1"/>
  <c r="J1645" i="21"/>
  <c r="I1645" i="21"/>
  <c r="N1645" i="21" s="1"/>
  <c r="H1646" i="21"/>
  <c r="L1645" i="21"/>
  <c r="M1645" i="21"/>
  <c r="K1645" i="21"/>
  <c r="Q1644" i="21"/>
  <c r="P1644" i="21"/>
  <c r="O1644" i="21"/>
  <c r="Q1645" i="21"/>
  <c r="O1645" i="21"/>
  <c r="P1645" i="21"/>
  <c r="J1646" i="21"/>
  <c r="H1647" i="21"/>
  <c r="L1646" i="21"/>
  <c r="I1646" i="21"/>
  <c r="N1646" i="21" s="1"/>
  <c r="K1646" i="21"/>
  <c r="M1646" i="21"/>
  <c r="L1647" i="21"/>
  <c r="M1647" i="21"/>
  <c r="H1648" i="21"/>
  <c r="J1647" i="21"/>
  <c r="K1647" i="21"/>
  <c r="I1647" i="21"/>
  <c r="N1647" i="21" s="1"/>
  <c r="P1646" i="21"/>
  <c r="Q1646" i="21"/>
  <c r="O1646" i="21"/>
  <c r="J1648" i="21"/>
  <c r="K1648" i="21"/>
  <c r="M1648" i="21"/>
  <c r="H1649" i="21"/>
  <c r="I1648" i="21"/>
  <c r="N1648" i="21" s="1"/>
  <c r="L1648" i="21"/>
  <c r="O1647" i="21"/>
  <c r="Q1647" i="21"/>
  <c r="P1647" i="21"/>
  <c r="L1649" i="21"/>
  <c r="M1649" i="21"/>
  <c r="H1650" i="21"/>
  <c r="I1649" i="21"/>
  <c r="N1649" i="21" s="1"/>
  <c r="J1649" i="21"/>
  <c r="K1649" i="21"/>
  <c r="O1648" i="21"/>
  <c r="P1648" i="21"/>
  <c r="Q1648" i="21"/>
  <c r="K1650" i="21"/>
  <c r="L1650" i="21"/>
  <c r="M1650" i="21"/>
  <c r="I1650" i="21"/>
  <c r="N1650" i="21" s="1"/>
  <c r="H1651" i="21"/>
  <c r="J1650" i="21"/>
  <c r="Q1649" i="21"/>
  <c r="P1649" i="21"/>
  <c r="O1649" i="21"/>
  <c r="Q1650" i="21"/>
  <c r="O1650" i="21"/>
  <c r="P1650" i="21"/>
  <c r="H1652" i="21"/>
  <c r="K1651" i="21"/>
  <c r="L1651" i="21"/>
  <c r="M1651" i="21"/>
  <c r="J1651" i="21"/>
  <c r="I1651" i="21"/>
  <c r="N1651" i="21" s="1"/>
  <c r="M1652" i="21"/>
  <c r="I1652" i="21"/>
  <c r="N1652" i="21" s="1"/>
  <c r="K1652" i="21"/>
  <c r="H1653" i="21"/>
  <c r="J1652" i="21"/>
  <c r="L1652" i="21"/>
  <c r="Q1651" i="21"/>
  <c r="P1651" i="21"/>
  <c r="O1651" i="21"/>
  <c r="O1652" i="21"/>
  <c r="P1652" i="21"/>
  <c r="Q1652" i="21"/>
  <c r="H1654" i="21"/>
  <c r="K1653" i="21"/>
  <c r="J1653" i="21"/>
  <c r="L1653" i="21"/>
  <c r="M1653" i="21"/>
  <c r="I1653" i="21"/>
  <c r="N1653" i="21" s="1"/>
  <c r="K1654" i="21"/>
  <c r="I1654" i="21"/>
  <c r="N1654" i="21" s="1"/>
  <c r="H1655" i="21"/>
  <c r="M1654" i="21"/>
  <c r="J1654" i="21"/>
  <c r="L1654" i="21"/>
  <c r="P1653" i="21"/>
  <c r="Q1653" i="21"/>
  <c r="O1653" i="21"/>
  <c r="Q1654" i="21"/>
  <c r="O1654" i="21"/>
  <c r="P1654" i="21"/>
  <c r="K1655" i="21"/>
  <c r="I1655" i="21"/>
  <c r="N1655" i="21" s="1"/>
  <c r="J1655" i="21"/>
  <c r="H1656" i="21"/>
  <c r="L1655" i="21"/>
  <c r="M1655" i="21"/>
  <c r="Q1655" i="21"/>
  <c r="P1655" i="21"/>
  <c r="O1655" i="21"/>
  <c r="M1656" i="21"/>
  <c r="L1656" i="21"/>
  <c r="K1656" i="21"/>
  <c r="J1656" i="21"/>
  <c r="I1656" i="21"/>
  <c r="N1656" i="21" s="1"/>
  <c r="H1657" i="21"/>
  <c r="P1656" i="21"/>
  <c r="Q1656" i="21"/>
  <c r="O1656" i="21"/>
  <c r="M1657" i="21"/>
  <c r="J1657" i="21"/>
  <c r="K1657" i="21"/>
  <c r="I1657" i="21"/>
  <c r="N1657" i="21" s="1"/>
  <c r="L1657" i="21"/>
  <c r="H1658" i="21"/>
  <c r="O1657" i="21"/>
  <c r="Q1657" i="21"/>
  <c r="P1657" i="21"/>
  <c r="L1658" i="21"/>
  <c r="I1658" i="21"/>
  <c r="N1658" i="21" s="1"/>
  <c r="K1658" i="21"/>
  <c r="M1658" i="21"/>
  <c r="H1659" i="21"/>
  <c r="J1658" i="21"/>
  <c r="P1658" i="21"/>
  <c r="O1658" i="21"/>
  <c r="Q1658" i="21"/>
  <c r="J1659" i="21"/>
  <c r="H1660" i="21"/>
  <c r="I1659" i="21"/>
  <c r="N1659" i="21" s="1"/>
  <c r="M1659" i="21"/>
  <c r="K1659" i="21"/>
  <c r="L1659" i="21"/>
  <c r="K1660" i="21"/>
  <c r="M1660" i="21"/>
  <c r="H1661" i="21"/>
  <c r="I1660" i="21"/>
  <c r="N1660" i="21" s="1"/>
  <c r="J1660" i="21"/>
  <c r="L1660" i="21"/>
  <c r="Q1659" i="21"/>
  <c r="O1659" i="21"/>
  <c r="P1659" i="21"/>
  <c r="H1662" i="21"/>
  <c r="I1661" i="21"/>
  <c r="N1661" i="21" s="1"/>
  <c r="J1661" i="21"/>
  <c r="M1661" i="21"/>
  <c r="L1661" i="21"/>
  <c r="K1661" i="21"/>
  <c r="Q1660" i="21"/>
  <c r="O1660" i="21"/>
  <c r="P1660" i="21"/>
  <c r="K1662" i="21"/>
  <c r="L1662" i="21"/>
  <c r="I1662" i="21"/>
  <c r="N1662" i="21" s="1"/>
  <c r="H1663" i="21"/>
  <c r="J1662" i="21"/>
  <c r="M1662" i="21"/>
  <c r="Q1661" i="21"/>
  <c r="P1661" i="21"/>
  <c r="O1661" i="21"/>
  <c r="P1662" i="21"/>
  <c r="Q1662" i="21"/>
  <c r="O1662" i="21"/>
  <c r="L1663" i="21"/>
  <c r="M1663" i="21"/>
  <c r="K1663" i="21"/>
  <c r="I1663" i="21"/>
  <c r="N1663" i="21" s="1"/>
  <c r="J1663" i="21"/>
  <c r="H1664" i="21"/>
  <c r="P1663" i="21"/>
  <c r="Q1663" i="21"/>
  <c r="O1663" i="21"/>
  <c r="K1664" i="21"/>
  <c r="I1664" i="21"/>
  <c r="N1664" i="21" s="1"/>
  <c r="J1664" i="21"/>
  <c r="L1664" i="21"/>
  <c r="M1664" i="21"/>
  <c r="H1665" i="21"/>
  <c r="P1664" i="21"/>
  <c r="O1664" i="21"/>
  <c r="Q1664" i="21"/>
  <c r="L1665" i="21"/>
  <c r="M1665" i="21"/>
  <c r="J1665" i="21"/>
  <c r="K1665" i="21"/>
  <c r="I1665" i="21"/>
  <c r="N1665" i="21" s="1"/>
  <c r="H1666" i="21"/>
  <c r="Q1665" i="21"/>
  <c r="P1665" i="21"/>
  <c r="O1665" i="21"/>
  <c r="L1666" i="21"/>
  <c r="J1666" i="21"/>
  <c r="H1667" i="21"/>
  <c r="K1666" i="21"/>
  <c r="I1666" i="21"/>
  <c r="N1666" i="21" s="1"/>
  <c r="M1666" i="21"/>
  <c r="H1668" i="21"/>
  <c r="I1667" i="21"/>
  <c r="N1667" i="21" s="1"/>
  <c r="L1667" i="21"/>
  <c r="M1667" i="21"/>
  <c r="J1667" i="21"/>
  <c r="K1667" i="21"/>
  <c r="P1666" i="21"/>
  <c r="O1666" i="21"/>
  <c r="Q1666" i="21"/>
  <c r="M1668" i="21"/>
  <c r="I1668" i="21"/>
  <c r="N1668" i="21" s="1"/>
  <c r="J1668" i="21"/>
  <c r="H1669" i="21"/>
  <c r="K1668" i="21"/>
  <c r="L1668" i="21"/>
  <c r="P1667" i="21"/>
  <c r="Q1667" i="21"/>
  <c r="O1667" i="21"/>
  <c r="O1668" i="21"/>
  <c r="P1668" i="21"/>
  <c r="Q1668" i="21"/>
  <c r="H1670" i="21"/>
  <c r="J1669" i="21"/>
  <c r="K1669" i="21"/>
  <c r="M1669" i="21"/>
  <c r="L1669" i="21"/>
  <c r="I1669" i="21"/>
  <c r="N1669" i="21" s="1"/>
  <c r="K1670" i="21"/>
  <c r="J1670" i="21"/>
  <c r="H1671" i="21"/>
  <c r="I1670" i="21"/>
  <c r="N1670" i="21" s="1"/>
  <c r="M1670" i="21"/>
  <c r="L1670" i="21"/>
  <c r="Q1669" i="21"/>
  <c r="O1669" i="21"/>
  <c r="P1669" i="21"/>
  <c r="K1671" i="21"/>
  <c r="I1671" i="21"/>
  <c r="N1671" i="21" s="1"/>
  <c r="J1671" i="21"/>
  <c r="H1672" i="21"/>
  <c r="M1671" i="21"/>
  <c r="L1671" i="21"/>
  <c r="P1670" i="21"/>
  <c r="O1670" i="21"/>
  <c r="Q1670" i="21"/>
  <c r="O1671" i="21"/>
  <c r="P1671" i="21"/>
  <c r="Q1671" i="21"/>
  <c r="M1672" i="21"/>
  <c r="L1672" i="21"/>
  <c r="K1672" i="21"/>
  <c r="H1673" i="21"/>
  <c r="I1672" i="21"/>
  <c r="N1672" i="21" s="1"/>
  <c r="J1672" i="21"/>
  <c r="L1673" i="21"/>
  <c r="J1673" i="21"/>
  <c r="M1673" i="21"/>
  <c r="I1673" i="21"/>
  <c r="N1673" i="21" s="1"/>
  <c r="H1674" i="21"/>
  <c r="K1673" i="21"/>
  <c r="Q1672" i="21"/>
  <c r="O1672" i="21"/>
  <c r="P1672" i="21"/>
  <c r="P1673" i="21"/>
  <c r="Q1673" i="21"/>
  <c r="O1673" i="21"/>
  <c r="I1674" i="21"/>
  <c r="N1674" i="21" s="1"/>
  <c r="J1674" i="21"/>
  <c r="L1674" i="21"/>
  <c r="M1674" i="21"/>
  <c r="K1674" i="21"/>
  <c r="H1675" i="21"/>
  <c r="P1674" i="21"/>
  <c r="Q1674" i="21"/>
  <c r="O1674" i="21"/>
  <c r="L1675" i="21"/>
  <c r="I1675" i="21"/>
  <c r="N1675" i="21" s="1"/>
  <c r="K1675" i="21"/>
  <c r="M1675" i="21"/>
  <c r="H1676" i="21"/>
  <c r="J1675" i="21"/>
  <c r="Q1675" i="21"/>
  <c r="O1675" i="21"/>
  <c r="P1675" i="21"/>
  <c r="M1676" i="21"/>
  <c r="J1676" i="21"/>
  <c r="L1676" i="21"/>
  <c r="H1677" i="21"/>
  <c r="I1676" i="21"/>
  <c r="N1676" i="21" s="1"/>
  <c r="K1676" i="21"/>
  <c r="H1678" i="21"/>
  <c r="K1677" i="21"/>
  <c r="M1677" i="21"/>
  <c r="J1677" i="21"/>
  <c r="I1677" i="21"/>
  <c r="N1677" i="21" s="1"/>
  <c r="L1677" i="21"/>
  <c r="Q1676" i="21"/>
  <c r="O1676" i="21"/>
  <c r="P1676" i="21"/>
  <c r="I1678" i="21"/>
  <c r="N1678" i="21" s="1"/>
  <c r="H1679" i="21"/>
  <c r="J1678" i="21"/>
  <c r="M1678" i="21"/>
  <c r="L1678" i="21"/>
  <c r="K1678" i="21"/>
  <c r="P1677" i="21"/>
  <c r="O1677" i="21"/>
  <c r="Q1677" i="21"/>
  <c r="Q1678" i="21"/>
  <c r="O1678" i="21"/>
  <c r="P1678" i="21"/>
  <c r="H1680" i="21"/>
  <c r="M1679" i="21"/>
  <c r="J1679" i="21"/>
  <c r="K1679" i="21"/>
  <c r="I1679" i="21"/>
  <c r="N1679" i="21" s="1"/>
  <c r="L1679" i="21"/>
  <c r="M1680" i="21"/>
  <c r="J1680" i="21"/>
  <c r="K1680" i="21"/>
  <c r="L1680" i="21"/>
  <c r="H1681" i="21"/>
  <c r="I1680" i="21"/>
  <c r="N1680" i="21" s="1"/>
  <c r="Q1679" i="21"/>
  <c r="O1679" i="21"/>
  <c r="P1679" i="21"/>
  <c r="I1681" i="21"/>
  <c r="N1681" i="21" s="1"/>
  <c r="L1681" i="21"/>
  <c r="H1682" i="21"/>
  <c r="K1681" i="21"/>
  <c r="J1681" i="21"/>
  <c r="M1681" i="21"/>
  <c r="Q1680" i="21"/>
  <c r="O1680" i="21"/>
  <c r="P1680" i="21"/>
  <c r="O1681" i="21"/>
  <c r="P1681" i="21"/>
  <c r="Q1681" i="21"/>
  <c r="I1682" i="21"/>
  <c r="N1682" i="21" s="1"/>
  <c r="H1683" i="21"/>
  <c r="J1682" i="21"/>
  <c r="M1682" i="21"/>
  <c r="K1682" i="21"/>
  <c r="L1682" i="21"/>
  <c r="O1682" i="21"/>
  <c r="Q1682" i="21"/>
  <c r="P1682" i="21"/>
  <c r="M1683" i="21"/>
  <c r="K1683" i="21"/>
  <c r="I1683" i="21"/>
  <c r="N1683" i="21" s="1"/>
  <c r="H1684" i="21"/>
  <c r="J1683" i="21"/>
  <c r="L1683" i="21"/>
  <c r="P1683" i="21"/>
  <c r="Q1683" i="21"/>
  <c r="O1683" i="21"/>
  <c r="M1684" i="21"/>
  <c r="H1685" i="21"/>
  <c r="L1684" i="21"/>
  <c r="K1684" i="21"/>
  <c r="I1684" i="21"/>
  <c r="N1684" i="21" s="1"/>
  <c r="J1684" i="21"/>
  <c r="L1685" i="21"/>
  <c r="M1685" i="21"/>
  <c r="K1685" i="21"/>
  <c r="I1685" i="21"/>
  <c r="N1685" i="21" s="1"/>
  <c r="H1686" i="21"/>
  <c r="J1685" i="21"/>
  <c r="Q1684" i="21"/>
  <c r="P1684" i="21"/>
  <c r="O1684" i="21"/>
  <c r="P1685" i="21"/>
  <c r="Q1685" i="21"/>
  <c r="O1685" i="21"/>
  <c r="H1687" i="21"/>
  <c r="M1686" i="21"/>
  <c r="I1686" i="21"/>
  <c r="N1686" i="21" s="1"/>
  <c r="L1686" i="21"/>
  <c r="K1686" i="21"/>
  <c r="J1686" i="21"/>
  <c r="I1687" i="21"/>
  <c r="N1687" i="21" s="1"/>
  <c r="H1688" i="21"/>
  <c r="L1687" i="21"/>
  <c r="K1687" i="21"/>
  <c r="J1687" i="21"/>
  <c r="M1687" i="21"/>
  <c r="P1686" i="21"/>
  <c r="O1686" i="21"/>
  <c r="Q1686" i="21"/>
  <c r="Q1687" i="21"/>
  <c r="O1687" i="21"/>
  <c r="P1687" i="21"/>
  <c r="K1688" i="21"/>
  <c r="M1688" i="21"/>
  <c r="L1688" i="21"/>
  <c r="J1688" i="21"/>
  <c r="I1688" i="21"/>
  <c r="N1688" i="21" s="1"/>
  <c r="H1689" i="21"/>
  <c r="P1688" i="21"/>
  <c r="Q1688" i="21"/>
  <c r="O1688" i="21"/>
  <c r="J1689" i="21"/>
  <c r="H1690" i="21"/>
  <c r="K1689" i="21"/>
  <c r="M1689" i="21"/>
  <c r="L1689" i="21"/>
  <c r="I1689" i="21"/>
  <c r="N1689" i="21" s="1"/>
  <c r="L1690" i="21"/>
  <c r="I1690" i="21"/>
  <c r="N1690" i="21" s="1"/>
  <c r="H1691" i="21"/>
  <c r="M1690" i="21"/>
  <c r="J1690" i="21"/>
  <c r="K1690" i="21"/>
  <c r="Q1689" i="21"/>
  <c r="O1689" i="21"/>
  <c r="P1689" i="21"/>
  <c r="O1690" i="21"/>
  <c r="P1690" i="21"/>
  <c r="Q1690" i="21"/>
  <c r="I1691" i="21"/>
  <c r="N1691" i="21" s="1"/>
  <c r="J1691" i="21"/>
  <c r="H1692" i="21"/>
  <c r="M1691" i="21"/>
  <c r="K1691" i="21"/>
  <c r="L1691" i="21"/>
  <c r="Q1691" i="21"/>
  <c r="P1691" i="21"/>
  <c r="O1691" i="21"/>
  <c r="M1692" i="21"/>
  <c r="K1692" i="21"/>
  <c r="H1693" i="21"/>
  <c r="L1692" i="21"/>
  <c r="I1692" i="21"/>
  <c r="N1692" i="21" s="1"/>
  <c r="J1692" i="21"/>
  <c r="J1693" i="21"/>
  <c r="L1693" i="21"/>
  <c r="I1693" i="21"/>
  <c r="N1693" i="21" s="1"/>
  <c r="M1693" i="21"/>
  <c r="K1693" i="21"/>
  <c r="H1694" i="21"/>
  <c r="Q1692" i="21"/>
  <c r="O1692" i="21"/>
  <c r="P1692" i="21"/>
  <c r="O1693" i="21"/>
  <c r="Q1693" i="21"/>
  <c r="P1693" i="21"/>
  <c r="M1694" i="21"/>
  <c r="H1695" i="21"/>
  <c r="J1694" i="21"/>
  <c r="I1694" i="21"/>
  <c r="N1694" i="21" s="1"/>
  <c r="L1694" i="21"/>
  <c r="K1694" i="21"/>
  <c r="L1695" i="21"/>
  <c r="I1695" i="21"/>
  <c r="N1695" i="21" s="1"/>
  <c r="M1695" i="21"/>
  <c r="J1695" i="21"/>
  <c r="K1695" i="21"/>
  <c r="H1696" i="21"/>
  <c r="Q1694" i="21"/>
  <c r="O1694" i="21"/>
  <c r="P1694" i="21"/>
  <c r="O1695" i="21"/>
  <c r="P1695" i="21"/>
  <c r="Q1695" i="21"/>
  <c r="J1696" i="21"/>
  <c r="L1696" i="21"/>
  <c r="M1696" i="21"/>
  <c r="H1697" i="21"/>
  <c r="K1696" i="21"/>
  <c r="I1696" i="21"/>
  <c r="N1696" i="21" s="1"/>
  <c r="M1697" i="21"/>
  <c r="K1697" i="21"/>
  <c r="H1698" i="21"/>
  <c r="L1697" i="21"/>
  <c r="J1697" i="21"/>
  <c r="I1697" i="21"/>
  <c r="N1697" i="21" s="1"/>
  <c r="P1696" i="21"/>
  <c r="Q1696" i="21"/>
  <c r="O1696" i="21"/>
  <c r="J1698" i="21"/>
  <c r="M1698" i="21"/>
  <c r="H1699" i="21"/>
  <c r="L1698" i="21"/>
  <c r="K1698" i="21"/>
  <c r="I1698" i="21"/>
  <c r="N1698" i="21" s="1"/>
  <c r="O1697" i="21"/>
  <c r="P1697" i="21"/>
  <c r="Q1697" i="21"/>
  <c r="K1699" i="21"/>
  <c r="L1699" i="21"/>
  <c r="M1699" i="21"/>
  <c r="H1700" i="21"/>
  <c r="I1699" i="21"/>
  <c r="N1699" i="21" s="1"/>
  <c r="J1699" i="21"/>
  <c r="O1698" i="21"/>
  <c r="P1698" i="21"/>
  <c r="Q1698" i="21"/>
  <c r="M1700" i="21"/>
  <c r="K1700" i="21"/>
  <c r="J1700" i="21"/>
  <c r="I1700" i="21"/>
  <c r="N1700" i="21" s="1"/>
  <c r="H1701" i="21"/>
  <c r="L1700" i="21"/>
  <c r="O1699" i="21"/>
  <c r="Q1699" i="21"/>
  <c r="P1699" i="21"/>
  <c r="O1700" i="21"/>
  <c r="Q1700" i="21"/>
  <c r="P1700" i="21"/>
  <c r="M1701" i="21"/>
  <c r="H1702" i="21"/>
  <c r="I1701" i="21"/>
  <c r="N1701" i="21" s="1"/>
  <c r="J1701" i="21"/>
  <c r="K1701" i="21"/>
  <c r="L1701" i="21"/>
  <c r="M1702" i="21"/>
  <c r="I1702" i="21"/>
  <c r="N1702" i="21" s="1"/>
  <c r="H1703" i="21"/>
  <c r="J1702" i="21"/>
  <c r="L1702" i="21"/>
  <c r="K1702" i="21"/>
  <c r="P1701" i="21"/>
  <c r="Q1701" i="21"/>
  <c r="O1701" i="21"/>
  <c r="Q1702" i="21"/>
  <c r="O1702" i="21"/>
  <c r="P1702" i="21"/>
  <c r="K1703" i="21"/>
  <c r="I1703" i="21"/>
  <c r="N1703" i="21" s="1"/>
  <c r="H1704" i="21"/>
  <c r="J1703" i="21"/>
  <c r="M1703" i="21"/>
  <c r="L1703" i="21"/>
  <c r="O1703" i="21"/>
  <c r="Q1703" i="21"/>
  <c r="P1703" i="21"/>
  <c r="H1705" i="21"/>
  <c r="K1704" i="21"/>
  <c r="J1704" i="21"/>
  <c r="M1704" i="21"/>
  <c r="I1704" i="21"/>
  <c r="N1704" i="21" s="1"/>
  <c r="L1704" i="21"/>
  <c r="L1705" i="21"/>
  <c r="M1705" i="21"/>
  <c r="H1706" i="21"/>
  <c r="K1705" i="21"/>
  <c r="I1705" i="21"/>
  <c r="N1705" i="21" s="1"/>
  <c r="J1705" i="21"/>
  <c r="P1704" i="21"/>
  <c r="O1704" i="21"/>
  <c r="Q1704" i="21"/>
  <c r="H1707" i="21"/>
  <c r="L1706" i="21"/>
  <c r="K1706" i="21"/>
  <c r="J1706" i="21"/>
  <c r="I1706" i="21"/>
  <c r="N1706" i="21" s="1"/>
  <c r="M1706" i="21"/>
  <c r="P1705" i="21"/>
  <c r="O1705" i="21"/>
  <c r="Q1705" i="21"/>
  <c r="K1707" i="21"/>
  <c r="J1707" i="21"/>
  <c r="L1707" i="21"/>
  <c r="H1708" i="21"/>
  <c r="I1707" i="21"/>
  <c r="N1707" i="21" s="1"/>
  <c r="M1707" i="21"/>
  <c r="Q1706" i="21"/>
  <c r="O1706" i="21"/>
  <c r="P1706" i="21"/>
  <c r="J1708" i="21"/>
  <c r="L1708" i="21"/>
  <c r="H1709" i="21"/>
  <c r="K1708" i="21"/>
  <c r="I1708" i="21"/>
  <c r="N1708" i="21" s="1"/>
  <c r="M1708" i="21"/>
  <c r="O1707" i="21"/>
  <c r="P1707" i="21"/>
  <c r="Q1707" i="21"/>
  <c r="H1710" i="21"/>
  <c r="I1709" i="21"/>
  <c r="N1709" i="21" s="1"/>
  <c r="K1709" i="21"/>
  <c r="J1709" i="21"/>
  <c r="L1709" i="21"/>
  <c r="M1709" i="21"/>
  <c r="Q1708" i="21"/>
  <c r="P1708" i="21"/>
  <c r="O1708" i="21"/>
  <c r="M1710" i="21"/>
  <c r="H1711" i="21"/>
  <c r="J1710" i="21"/>
  <c r="K1710" i="21"/>
  <c r="I1710" i="21"/>
  <c r="N1710" i="21" s="1"/>
  <c r="L1710" i="21"/>
  <c r="O1709" i="21"/>
  <c r="Q1709" i="21"/>
  <c r="P1709" i="21"/>
  <c r="J1711" i="21"/>
  <c r="L1711" i="21"/>
  <c r="M1711" i="21"/>
  <c r="K1711" i="21"/>
  <c r="I1711" i="21"/>
  <c r="N1711" i="21" s="1"/>
  <c r="H1712" i="21"/>
  <c r="O1710" i="21"/>
  <c r="Q1710" i="21"/>
  <c r="P1710" i="21"/>
  <c r="O1711" i="21"/>
  <c r="Q1711" i="21"/>
  <c r="P1711" i="21"/>
  <c r="K1712" i="21"/>
  <c r="J1712" i="21"/>
  <c r="I1712" i="21"/>
  <c r="N1712" i="21" s="1"/>
  <c r="M1712" i="21"/>
  <c r="H1713" i="21"/>
  <c r="L1712" i="21"/>
  <c r="Q1712" i="21"/>
  <c r="P1712" i="21"/>
  <c r="O1712" i="21"/>
  <c r="I1713" i="21"/>
  <c r="N1713" i="21" s="1"/>
  <c r="M1713" i="21"/>
  <c r="J1713" i="21"/>
  <c r="L1713" i="21"/>
  <c r="H1714" i="21"/>
  <c r="K1713" i="21"/>
  <c r="O1713" i="21"/>
  <c r="P1713" i="21"/>
  <c r="Q1713" i="21"/>
  <c r="I1714" i="21"/>
  <c r="N1714" i="21" s="1"/>
  <c r="H1715" i="21"/>
  <c r="L1714" i="21"/>
  <c r="J1714" i="21"/>
  <c r="M1714" i="21"/>
  <c r="K1714" i="21"/>
  <c r="Q1714" i="21"/>
  <c r="O1714" i="21"/>
  <c r="P1714" i="21"/>
  <c r="K1715" i="21"/>
  <c r="M1715" i="21"/>
  <c r="I1715" i="21"/>
  <c r="N1715" i="21" s="1"/>
  <c r="J1715" i="21"/>
  <c r="L1715" i="21"/>
  <c r="H1716" i="21"/>
  <c r="P1715" i="21"/>
  <c r="Q1715" i="21"/>
  <c r="O1715" i="21"/>
  <c r="J1716" i="21"/>
  <c r="L1716" i="21"/>
  <c r="K1716" i="21"/>
  <c r="I1716" i="21"/>
  <c r="N1716" i="21" s="1"/>
  <c r="H1717" i="21"/>
  <c r="M1716" i="21"/>
  <c r="P1716" i="21"/>
  <c r="O1716" i="21"/>
  <c r="Q1716" i="21"/>
  <c r="K1717" i="21"/>
  <c r="J1717" i="21"/>
  <c r="H1718" i="21"/>
  <c r="M1717" i="21"/>
  <c r="I1717" i="21"/>
  <c r="N1717" i="21" s="1"/>
  <c r="L1717" i="21"/>
  <c r="J1718" i="21"/>
  <c r="I1718" i="21"/>
  <c r="N1718" i="21" s="1"/>
  <c r="L1718" i="21"/>
  <c r="M1718" i="21"/>
  <c r="H1719" i="21"/>
  <c r="K1718" i="21"/>
  <c r="Q1717" i="21"/>
  <c r="O1717" i="21"/>
  <c r="P1717" i="21"/>
  <c r="O1718" i="21"/>
  <c r="Q1718" i="21"/>
  <c r="P1718" i="21"/>
  <c r="M1719" i="21"/>
  <c r="L1719" i="21"/>
  <c r="I1719" i="21"/>
  <c r="N1719" i="21" s="1"/>
  <c r="K1719" i="21"/>
  <c r="J1719" i="21"/>
  <c r="H1720" i="21"/>
  <c r="O1719" i="21"/>
  <c r="P1719" i="21"/>
  <c r="Q1719" i="21"/>
  <c r="K1720" i="21"/>
  <c r="I1720" i="21"/>
  <c r="N1720" i="21" s="1"/>
  <c r="M1720" i="21"/>
  <c r="J1720" i="21"/>
  <c r="H1721" i="21"/>
  <c r="L1720" i="21"/>
  <c r="O1720" i="21"/>
  <c r="P1720" i="21"/>
  <c r="Q1720" i="21"/>
  <c r="I1721" i="21"/>
  <c r="N1721" i="21" s="1"/>
  <c r="H1722" i="21"/>
  <c r="J1721" i="21"/>
  <c r="L1721" i="21"/>
  <c r="K1721" i="21"/>
  <c r="M1721" i="21"/>
  <c r="O1721" i="21"/>
  <c r="P1721" i="21"/>
  <c r="Q1721" i="21"/>
  <c r="J1722" i="21"/>
  <c r="L1722" i="21"/>
  <c r="K1722" i="21"/>
  <c r="H1723" i="21"/>
  <c r="I1722" i="21"/>
  <c r="N1722" i="21" s="1"/>
  <c r="M1722" i="21"/>
  <c r="I1723" i="21"/>
  <c r="N1723" i="21" s="1"/>
  <c r="K1723" i="21"/>
  <c r="H1724" i="21"/>
  <c r="J1723" i="21"/>
  <c r="L1723" i="21"/>
  <c r="M1723" i="21"/>
  <c r="Q1722" i="21"/>
  <c r="O1722" i="21"/>
  <c r="P1722" i="21"/>
  <c r="Q1723" i="21"/>
  <c r="O1723" i="21"/>
  <c r="P1723" i="21"/>
  <c r="M1724" i="21"/>
  <c r="J1724" i="21"/>
  <c r="I1724" i="21"/>
  <c r="N1724" i="21" s="1"/>
  <c r="L1724" i="21"/>
  <c r="H1725" i="21"/>
  <c r="K1724" i="21"/>
  <c r="P1724" i="21"/>
  <c r="Q1724" i="21"/>
  <c r="O1724" i="21"/>
  <c r="L1725" i="21"/>
  <c r="M1725" i="21"/>
  <c r="J1725" i="21"/>
  <c r="I1725" i="21"/>
  <c r="N1725" i="21" s="1"/>
  <c r="K1725" i="21"/>
  <c r="H1726" i="21"/>
  <c r="P1725" i="21"/>
  <c r="Q1725" i="21"/>
  <c r="O1725" i="21"/>
  <c r="L1726" i="21"/>
  <c r="H1727" i="21"/>
  <c r="K1726" i="21"/>
  <c r="I1726" i="21"/>
  <c r="N1726" i="21" s="1"/>
  <c r="J1726" i="21"/>
  <c r="M1726" i="21"/>
  <c r="H1728" i="21"/>
  <c r="J1727" i="21"/>
  <c r="L1727" i="21"/>
  <c r="M1727" i="21"/>
  <c r="K1727" i="21"/>
  <c r="I1727" i="21"/>
  <c r="N1727" i="21" s="1"/>
  <c r="P1726" i="21"/>
  <c r="Q1726" i="21"/>
  <c r="O1726" i="21"/>
  <c r="K1728" i="21"/>
  <c r="L1728" i="21"/>
  <c r="M1728" i="21"/>
  <c r="I1728" i="21"/>
  <c r="N1728" i="21" s="1"/>
  <c r="J1728" i="21"/>
  <c r="H1729" i="21"/>
  <c r="P1727" i="21"/>
  <c r="O1727" i="21"/>
  <c r="Q1727" i="21"/>
  <c r="O1728" i="21"/>
  <c r="P1728" i="21"/>
  <c r="Q1728" i="21"/>
  <c r="L1729" i="21"/>
  <c r="K1729" i="21"/>
  <c r="J1729" i="21"/>
  <c r="M1729" i="21"/>
  <c r="H1730" i="21"/>
  <c r="I1729" i="21"/>
  <c r="N1729" i="21" s="1"/>
  <c r="J1730" i="21"/>
  <c r="M1730" i="21"/>
  <c r="L1730" i="21"/>
  <c r="I1730" i="21"/>
  <c r="N1730" i="21" s="1"/>
  <c r="K1730" i="21"/>
  <c r="H1731" i="21"/>
  <c r="P1729" i="21"/>
  <c r="O1729" i="21"/>
  <c r="Q1729" i="21"/>
  <c r="Q1730" i="21"/>
  <c r="O1730" i="21"/>
  <c r="P1730" i="21"/>
  <c r="K1731" i="21"/>
  <c r="J1731" i="21"/>
  <c r="I1731" i="21"/>
  <c r="N1731" i="21" s="1"/>
  <c r="M1731" i="21"/>
  <c r="L1731" i="21"/>
  <c r="H1732" i="21"/>
  <c r="O1731" i="21"/>
  <c r="P1731" i="21"/>
  <c r="Q1731" i="21"/>
  <c r="J1732" i="21"/>
  <c r="H1733" i="21"/>
  <c r="K1732" i="21"/>
  <c r="L1732" i="21"/>
  <c r="I1732" i="21"/>
  <c r="N1732" i="21" s="1"/>
  <c r="M1732" i="21"/>
  <c r="J1733" i="21"/>
  <c r="H1734" i="21"/>
  <c r="I1733" i="21"/>
  <c r="N1733" i="21" s="1"/>
  <c r="M1733" i="21"/>
  <c r="K1733" i="21"/>
  <c r="L1733" i="21"/>
  <c r="P1732" i="21"/>
  <c r="O1732" i="21"/>
  <c r="Q1732" i="21"/>
  <c r="M1734" i="21"/>
  <c r="J1734" i="21"/>
  <c r="K1734" i="21"/>
  <c r="L1734" i="21"/>
  <c r="H1735" i="21"/>
  <c r="I1734" i="21"/>
  <c r="N1734" i="21" s="1"/>
  <c r="O1733" i="21"/>
  <c r="Q1733" i="21"/>
  <c r="P1733" i="21"/>
  <c r="K1735" i="21"/>
  <c r="H1736" i="21"/>
  <c r="L1735" i="21"/>
  <c r="I1735" i="21"/>
  <c r="N1735" i="21" s="1"/>
  <c r="M1735" i="21"/>
  <c r="J1735" i="21"/>
  <c r="O1734" i="21"/>
  <c r="P1734" i="21"/>
  <c r="Q1734" i="21"/>
  <c r="L1736" i="21"/>
  <c r="H1737" i="21"/>
  <c r="J1736" i="21"/>
  <c r="I1736" i="21"/>
  <c r="N1736" i="21" s="1"/>
  <c r="M1736" i="21"/>
  <c r="K1736" i="21"/>
  <c r="O1735" i="21"/>
  <c r="P1735" i="21"/>
  <c r="Q1735" i="21"/>
  <c r="I1737" i="21"/>
  <c r="N1737" i="21" s="1"/>
  <c r="M1737" i="21"/>
  <c r="L1737" i="21"/>
  <c r="K1737" i="21"/>
  <c r="J1737" i="21"/>
  <c r="H1738" i="21"/>
  <c r="O1736" i="21"/>
  <c r="P1736" i="21"/>
  <c r="Q1736" i="21"/>
  <c r="Q1737" i="21"/>
  <c r="O1737" i="21"/>
  <c r="P1737" i="21"/>
  <c r="J1738" i="21"/>
  <c r="K1738" i="21"/>
  <c r="I1738" i="21"/>
  <c r="N1738" i="21" s="1"/>
  <c r="L1738" i="21"/>
  <c r="H1739" i="21"/>
  <c r="M1738" i="21"/>
  <c r="P1738" i="21"/>
  <c r="Q1738" i="21"/>
  <c r="O1738" i="21"/>
  <c r="J1739" i="21"/>
  <c r="H1740" i="21"/>
  <c r="M1739" i="21"/>
  <c r="K1739" i="21"/>
  <c r="I1739" i="21"/>
  <c r="N1739" i="21" s="1"/>
  <c r="L1739" i="21"/>
  <c r="K1740" i="21"/>
  <c r="J1740" i="21"/>
  <c r="I1740" i="21"/>
  <c r="N1740" i="21" s="1"/>
  <c r="L1740" i="21"/>
  <c r="H1741" i="21"/>
  <c r="M1740" i="21"/>
  <c r="O1739" i="21"/>
  <c r="P1739" i="21"/>
  <c r="Q1739" i="21"/>
  <c r="O1740" i="21"/>
  <c r="P1740" i="21"/>
  <c r="Q1740" i="21"/>
  <c r="J1741" i="21"/>
  <c r="L1741" i="21"/>
  <c r="I1741" i="21"/>
  <c r="N1741" i="21" s="1"/>
  <c r="K1741" i="21"/>
  <c r="M1741" i="21"/>
  <c r="H1742" i="21"/>
  <c r="O1741" i="21"/>
  <c r="P1741" i="21"/>
  <c r="Q1741" i="21"/>
  <c r="I1742" i="21"/>
  <c r="N1742" i="21" s="1"/>
  <c r="K1742" i="21"/>
  <c r="M1742" i="21"/>
  <c r="H1743" i="21"/>
  <c r="J1742" i="21"/>
  <c r="L1742" i="21"/>
  <c r="O1742" i="21"/>
  <c r="P1742" i="21"/>
  <c r="Q1742" i="21"/>
  <c r="L1743" i="21"/>
  <c r="H1744" i="21"/>
  <c r="J1743" i="21"/>
  <c r="K1743" i="21"/>
  <c r="M1743" i="21"/>
  <c r="I1743" i="21"/>
  <c r="N1743" i="21" s="1"/>
  <c r="H1745" i="21"/>
  <c r="K1744" i="21"/>
  <c r="J1744" i="21"/>
  <c r="L1744" i="21"/>
  <c r="M1744" i="21"/>
  <c r="I1744" i="21"/>
  <c r="N1744" i="21" s="1"/>
  <c r="O1743" i="21"/>
  <c r="P1743" i="21"/>
  <c r="Q1743" i="21"/>
  <c r="I1745" i="21"/>
  <c r="N1745" i="21" s="1"/>
  <c r="K1745" i="21"/>
  <c r="M1745" i="21"/>
  <c r="J1745" i="21"/>
  <c r="H1746" i="21"/>
  <c r="L1745" i="21"/>
  <c r="O1744" i="21"/>
  <c r="Q1744" i="21"/>
  <c r="P1744" i="21"/>
  <c r="O1745" i="21"/>
  <c r="P1745" i="21"/>
  <c r="Q1745" i="21"/>
  <c r="H1747" i="21"/>
  <c r="M1746" i="21"/>
  <c r="L1746" i="21"/>
  <c r="I1746" i="21"/>
  <c r="N1746" i="21" s="1"/>
  <c r="J1746" i="21"/>
  <c r="K1746" i="21"/>
  <c r="H1748" i="21"/>
  <c r="I1747" i="21"/>
  <c r="N1747" i="21" s="1"/>
  <c r="M1747" i="21"/>
  <c r="J1747" i="21"/>
  <c r="K1747" i="21"/>
  <c r="L1747" i="21"/>
  <c r="Q1746" i="21"/>
  <c r="P1746" i="21"/>
  <c r="O1746" i="21"/>
  <c r="I1748" i="21"/>
  <c r="N1748" i="21" s="1"/>
  <c r="L1748" i="21"/>
  <c r="H1749" i="21"/>
  <c r="K1748" i="21"/>
  <c r="M1748" i="21"/>
  <c r="J1748" i="21"/>
  <c r="O1747" i="21"/>
  <c r="Q1747" i="21"/>
  <c r="P1747" i="21"/>
  <c r="O1748" i="21"/>
  <c r="P1748" i="21"/>
  <c r="Q1748" i="21"/>
  <c r="I1749" i="21"/>
  <c r="N1749" i="21" s="1"/>
  <c r="J1749" i="21"/>
  <c r="H1750" i="21"/>
  <c r="L1749" i="21"/>
  <c r="M1749" i="21"/>
  <c r="K1749" i="21"/>
  <c r="O1749" i="21"/>
  <c r="P1749" i="21"/>
  <c r="Q1749" i="21"/>
  <c r="H1751" i="21"/>
  <c r="K1750" i="21"/>
  <c r="L1750" i="21"/>
  <c r="M1750" i="21"/>
  <c r="J1750" i="21"/>
  <c r="I1750" i="21"/>
  <c r="N1750" i="21" s="1"/>
  <c r="I1751" i="21"/>
  <c r="N1751" i="21" s="1"/>
  <c r="L1751" i="21"/>
  <c r="K1751" i="21"/>
  <c r="J1751" i="21"/>
  <c r="M1751" i="21"/>
  <c r="H1752" i="21"/>
  <c r="Q1750" i="21"/>
  <c r="O1750" i="21"/>
  <c r="P1750" i="21"/>
  <c r="O1751" i="21"/>
  <c r="Q1751" i="21"/>
  <c r="P1751" i="21"/>
  <c r="L1752" i="21"/>
  <c r="H1753" i="21"/>
  <c r="M1752" i="21"/>
  <c r="I1752" i="21"/>
  <c r="N1752" i="21" s="1"/>
  <c r="J1752" i="21"/>
  <c r="K1752" i="21"/>
  <c r="L1753" i="21"/>
  <c r="H1754" i="21"/>
  <c r="I1753" i="21"/>
  <c r="N1753" i="21" s="1"/>
  <c r="K1753" i="21"/>
  <c r="J1753" i="21"/>
  <c r="M1753" i="21"/>
  <c r="P1752" i="21"/>
  <c r="Q1752" i="21"/>
  <c r="O1752" i="21"/>
  <c r="J1754" i="21"/>
  <c r="M1754" i="21"/>
  <c r="I1754" i="21"/>
  <c r="N1754" i="21" s="1"/>
  <c r="K1754" i="21"/>
  <c r="L1754" i="21"/>
  <c r="H1755" i="21"/>
  <c r="Q1753" i="21"/>
  <c r="P1753" i="21"/>
  <c r="O1753" i="21"/>
  <c r="O1754" i="21"/>
  <c r="Q1754" i="21"/>
  <c r="P1754" i="21"/>
  <c r="L1755" i="21"/>
  <c r="I1755" i="21"/>
  <c r="N1755" i="21" s="1"/>
  <c r="K1755" i="21"/>
  <c r="H1756" i="21"/>
  <c r="M1755" i="21"/>
  <c r="J1755" i="21"/>
  <c r="Q1755" i="21"/>
  <c r="O1755" i="21"/>
  <c r="P1755" i="21"/>
  <c r="H1757" i="21"/>
  <c r="J1756" i="21"/>
  <c r="M1756" i="21"/>
  <c r="K1756" i="21"/>
  <c r="L1756" i="21"/>
  <c r="I1756" i="21"/>
  <c r="N1756" i="21" s="1"/>
  <c r="I1757" i="21"/>
  <c r="N1757" i="21" s="1"/>
  <c r="L1757" i="21"/>
  <c r="M1757" i="21"/>
  <c r="K1757" i="21"/>
  <c r="J1757" i="21"/>
  <c r="H1758" i="21"/>
  <c r="O1756" i="21"/>
  <c r="Q1756" i="21"/>
  <c r="P1756" i="21"/>
  <c r="O1757" i="21"/>
  <c r="P1757" i="21"/>
  <c r="Q1757" i="21"/>
  <c r="I1758" i="21"/>
  <c r="N1758" i="21" s="1"/>
  <c r="M1758" i="21"/>
  <c r="H1759" i="21"/>
  <c r="L1758" i="21"/>
  <c r="J1758" i="21"/>
  <c r="K1758" i="21"/>
  <c r="P1758" i="21"/>
  <c r="Q1758" i="21"/>
  <c r="O1758" i="21"/>
  <c r="I1759" i="21"/>
  <c r="N1759" i="21" s="1"/>
  <c r="K1759" i="21"/>
  <c r="J1759" i="21"/>
  <c r="M1759" i="21"/>
  <c r="H1760" i="21"/>
  <c r="L1759" i="21"/>
  <c r="P1759" i="21"/>
  <c r="O1759" i="21"/>
  <c r="Q1759" i="21"/>
  <c r="K1760" i="21"/>
  <c r="H1761" i="21"/>
  <c r="J1760" i="21"/>
  <c r="I1760" i="21"/>
  <c r="N1760" i="21" s="1"/>
  <c r="L1760" i="21"/>
  <c r="M1760" i="21"/>
  <c r="M1761" i="21"/>
  <c r="L1761" i="21"/>
  <c r="K1761" i="21"/>
  <c r="I1761" i="21"/>
  <c r="N1761" i="21" s="1"/>
  <c r="H1762" i="21"/>
  <c r="J1761" i="21"/>
  <c r="O1760" i="21"/>
  <c r="Q1760" i="21"/>
  <c r="P1760" i="21"/>
  <c r="Q1761" i="21"/>
  <c r="O1761" i="21"/>
  <c r="P1761" i="21"/>
  <c r="I1762" i="21"/>
  <c r="N1762" i="21" s="1"/>
  <c r="J1762" i="21"/>
  <c r="M1762" i="21"/>
  <c r="K1762" i="21"/>
  <c r="H1763" i="21"/>
  <c r="L1762" i="21"/>
  <c r="P1762" i="21"/>
  <c r="Q1762" i="21"/>
  <c r="O1762" i="21"/>
  <c r="J1763" i="21"/>
  <c r="M1763" i="21"/>
  <c r="I1763" i="21"/>
  <c r="N1763" i="21" s="1"/>
  <c r="L1763" i="21"/>
  <c r="K1763" i="21"/>
  <c r="H1764" i="21"/>
  <c r="O1763" i="21"/>
  <c r="Q1763" i="21"/>
  <c r="P1763" i="21"/>
  <c r="J1764" i="21"/>
  <c r="K1764" i="21"/>
  <c r="H1765" i="21"/>
  <c r="M1764" i="21"/>
  <c r="L1764" i="21"/>
  <c r="I1764" i="21"/>
  <c r="N1764" i="21" s="1"/>
  <c r="L1765" i="21"/>
  <c r="I1765" i="21"/>
  <c r="N1765" i="21" s="1"/>
  <c r="K1765" i="21"/>
  <c r="M1765" i="21"/>
  <c r="H1766" i="21"/>
  <c r="J1765" i="21"/>
  <c r="Q1764" i="21"/>
  <c r="P1764" i="21"/>
  <c r="O1764" i="21"/>
  <c r="Q1765" i="21"/>
  <c r="P1765" i="21"/>
  <c r="O1765" i="21"/>
  <c r="I1766" i="21"/>
  <c r="N1766" i="21" s="1"/>
  <c r="H1767" i="21"/>
  <c r="M1766" i="21"/>
  <c r="K1766" i="21"/>
  <c r="J1766" i="21"/>
  <c r="L1766" i="21"/>
  <c r="O1766" i="21"/>
  <c r="P1766" i="21"/>
  <c r="Q1766" i="21"/>
  <c r="H1768" i="21"/>
  <c r="I1767" i="21"/>
  <c r="N1767" i="21" s="1"/>
  <c r="J1767" i="21"/>
  <c r="K1767" i="21"/>
  <c r="M1767" i="21"/>
  <c r="L1767" i="21"/>
  <c r="M1768" i="21"/>
  <c r="L1768" i="21"/>
  <c r="K1768" i="21"/>
  <c r="J1768" i="21"/>
  <c r="H1769" i="21"/>
  <c r="I1768" i="21"/>
  <c r="N1768" i="21" s="1"/>
  <c r="P1767" i="21"/>
  <c r="Q1767" i="21"/>
  <c r="O1767" i="21"/>
  <c r="H1770" i="21"/>
  <c r="J1769" i="21"/>
  <c r="I1769" i="21"/>
  <c r="N1769" i="21" s="1"/>
  <c r="M1769" i="21"/>
  <c r="L1769" i="21"/>
  <c r="K1769" i="21"/>
  <c r="P1768" i="21"/>
  <c r="O1768" i="21"/>
  <c r="Q1768" i="21"/>
  <c r="I1770" i="21"/>
  <c r="M1770" i="21"/>
  <c r="H1771" i="21"/>
  <c r="K1770" i="21"/>
  <c r="L1770" i="21"/>
  <c r="J1770" i="21"/>
  <c r="O1769" i="21"/>
  <c r="Q1769" i="21"/>
  <c r="P1769" i="21"/>
  <c r="P1770" i="21"/>
  <c r="Q1770" i="21"/>
  <c r="O1770" i="21"/>
  <c r="N1770" i="21"/>
  <c r="I1771" i="21"/>
  <c r="N1771" i="21" s="1"/>
  <c r="L1771" i="21"/>
  <c r="J1771" i="21"/>
  <c r="M1771" i="21"/>
  <c r="H1772" i="21"/>
  <c r="K1771" i="21"/>
  <c r="Q1771" i="21"/>
  <c r="O1771" i="21"/>
  <c r="P1771" i="21"/>
  <c r="I1772" i="21"/>
  <c r="N1772" i="21" s="1"/>
  <c r="L1772" i="21"/>
  <c r="M1772" i="21"/>
  <c r="H1773" i="21"/>
  <c r="K1772" i="21"/>
  <c r="J1772" i="21"/>
  <c r="Q1772" i="21"/>
  <c r="O1772" i="21"/>
  <c r="P1772" i="21"/>
  <c r="L1773" i="21"/>
  <c r="H1774" i="21"/>
  <c r="J1773" i="21"/>
  <c r="I1773" i="21"/>
  <c r="N1773" i="21" s="1"/>
  <c r="K1773" i="21"/>
  <c r="M1773" i="21"/>
  <c r="I1774" i="21"/>
  <c r="N1774" i="21" s="1"/>
  <c r="K1774" i="21"/>
  <c r="L1774" i="21"/>
  <c r="M1774" i="21"/>
  <c r="H1775" i="21"/>
  <c r="J1774" i="21"/>
  <c r="Q1773" i="21"/>
  <c r="P1773" i="21"/>
  <c r="O1773" i="21"/>
  <c r="Q1774" i="21"/>
  <c r="P1774" i="21"/>
  <c r="O1774" i="21"/>
  <c r="L1775" i="21"/>
  <c r="K1775" i="21"/>
  <c r="M1775" i="21"/>
  <c r="J1775" i="21"/>
  <c r="I1775" i="21"/>
  <c r="N1775" i="21" s="1"/>
  <c r="H1776" i="21"/>
  <c r="O1775" i="21"/>
  <c r="P1775" i="21"/>
  <c r="Q1775" i="21"/>
  <c r="I1776" i="21"/>
  <c r="N1776" i="21" s="1"/>
  <c r="L1776" i="21"/>
  <c r="J1776" i="21"/>
  <c r="K1776" i="21"/>
  <c r="H1777" i="21"/>
  <c r="M1776" i="21"/>
  <c r="O1776" i="21"/>
  <c r="Q1776" i="21"/>
  <c r="P1776" i="21"/>
  <c r="I1777" i="21"/>
  <c r="N1777" i="21" s="1"/>
  <c r="M1777" i="21"/>
  <c r="J1777" i="21"/>
  <c r="H1778" i="21"/>
  <c r="L1777" i="21"/>
  <c r="K1777" i="21"/>
  <c r="O1777" i="21"/>
  <c r="Q1777" i="21"/>
  <c r="P1777" i="21"/>
  <c r="L1778" i="21"/>
  <c r="K1778" i="21"/>
  <c r="J1778" i="21"/>
  <c r="I1778" i="21"/>
  <c r="N1778" i="21" s="1"/>
  <c r="M1778" i="21"/>
  <c r="H1779" i="21"/>
  <c r="O1778" i="21"/>
  <c r="Q1778" i="21"/>
  <c r="P1778" i="21"/>
  <c r="L1779" i="21"/>
  <c r="I1779" i="21"/>
  <c r="N1779" i="21" s="1"/>
  <c r="J1779" i="21"/>
  <c r="H1780" i="21"/>
  <c r="K1779" i="21"/>
  <c r="M1779" i="21"/>
  <c r="O1779" i="21"/>
  <c r="Q1779" i="21"/>
  <c r="P1779" i="21"/>
  <c r="J1780" i="21"/>
  <c r="M1780" i="21"/>
  <c r="I1780" i="21"/>
  <c r="N1780" i="21" s="1"/>
  <c r="K1780" i="21"/>
  <c r="L1780" i="21"/>
  <c r="H1781" i="21"/>
  <c r="P1780" i="21"/>
  <c r="Q1780" i="21"/>
  <c r="O1780" i="21"/>
  <c r="K1781" i="21"/>
  <c r="M1781" i="21"/>
  <c r="J1781" i="21"/>
  <c r="L1781" i="21"/>
  <c r="H1782" i="21"/>
  <c r="I1781" i="21"/>
  <c r="N1781" i="21" s="1"/>
  <c r="I1782" i="21"/>
  <c r="N1782" i="21" s="1"/>
  <c r="L1782" i="21"/>
  <c r="J1782" i="21"/>
  <c r="H1783" i="21"/>
  <c r="M1782" i="21"/>
  <c r="K1782" i="21"/>
  <c r="O1781" i="21"/>
  <c r="Q1781" i="21"/>
  <c r="P1781" i="21"/>
  <c r="Q1782" i="21"/>
  <c r="O1782" i="21"/>
  <c r="P1782" i="21"/>
  <c r="K1783" i="21"/>
  <c r="I1783" i="21"/>
  <c r="N1783" i="21" s="1"/>
  <c r="M1783" i="21"/>
  <c r="H1784" i="21"/>
  <c r="J1783" i="21"/>
  <c r="L1783" i="21"/>
  <c r="P1783" i="21"/>
  <c r="Q1783" i="21"/>
  <c r="O1783" i="21"/>
  <c r="K1784" i="21"/>
  <c r="L1784" i="21"/>
  <c r="H1785" i="21"/>
  <c r="I1784" i="21"/>
  <c r="N1784" i="21" s="1"/>
  <c r="J1784" i="21"/>
  <c r="M1784" i="21"/>
  <c r="H1786" i="21"/>
  <c r="M1785" i="21"/>
  <c r="I1785" i="21"/>
  <c r="N1785" i="21" s="1"/>
  <c r="K1785" i="21"/>
  <c r="L1785" i="21"/>
  <c r="J1785" i="21"/>
  <c r="P1784" i="21"/>
  <c r="O1784" i="21"/>
  <c r="Q1784" i="21"/>
  <c r="K1786" i="21"/>
  <c r="L1786" i="21"/>
  <c r="J1786" i="21"/>
  <c r="M1786" i="21"/>
  <c r="H1787" i="21"/>
  <c r="I1786" i="21"/>
  <c r="N1786" i="21" s="1"/>
  <c r="O1785" i="21"/>
  <c r="Q1785" i="21"/>
  <c r="P1785" i="21"/>
  <c r="I1787" i="21"/>
  <c r="N1787" i="21" s="1"/>
  <c r="M1787" i="21"/>
  <c r="H1788" i="21"/>
  <c r="K1787" i="21"/>
  <c r="J1787" i="21"/>
  <c r="L1787" i="21"/>
  <c r="P1786" i="21"/>
  <c r="O1786" i="21"/>
  <c r="Q1786" i="21"/>
  <c r="P1787" i="21"/>
  <c r="O1787" i="21"/>
  <c r="Q1787" i="21"/>
  <c r="M1788" i="21"/>
  <c r="I1788" i="21"/>
  <c r="N1788" i="21" s="1"/>
  <c r="K1788" i="21"/>
  <c r="J1788" i="21"/>
  <c r="H1789" i="21"/>
  <c r="L1788" i="21"/>
  <c r="P1788" i="21"/>
  <c r="Q1788" i="21"/>
  <c r="O1788" i="21"/>
  <c r="I1789" i="21"/>
  <c r="N1789" i="21" s="1"/>
  <c r="K1789" i="21"/>
  <c r="L1789" i="21"/>
  <c r="M1789" i="21"/>
  <c r="J1789" i="21"/>
  <c r="H1790" i="21"/>
  <c r="P1789" i="21"/>
  <c r="Q1789" i="21"/>
  <c r="O1789" i="21"/>
  <c r="K1790" i="21"/>
  <c r="J1790" i="21"/>
  <c r="L1790" i="21"/>
  <c r="M1790" i="21"/>
  <c r="H1791" i="21"/>
  <c r="I1790" i="21"/>
  <c r="N1790" i="21" s="1"/>
  <c r="K1791" i="21"/>
  <c r="J1791" i="21"/>
  <c r="H1792" i="21"/>
  <c r="L1791" i="21"/>
  <c r="M1791" i="21"/>
  <c r="I1791" i="21"/>
  <c r="N1791" i="21" s="1"/>
  <c r="Q1790" i="21"/>
  <c r="P1790" i="21"/>
  <c r="O1790" i="21"/>
  <c r="J1792" i="21"/>
  <c r="K1792" i="21"/>
  <c r="L1792" i="21"/>
  <c r="I1792" i="21"/>
  <c r="N1792" i="21" s="1"/>
  <c r="M1792" i="21"/>
  <c r="H1793" i="21"/>
  <c r="Q1791" i="21"/>
  <c r="O1791" i="21"/>
  <c r="P1791" i="21"/>
  <c r="Q1792" i="21"/>
  <c r="P1792" i="21"/>
  <c r="O1792" i="21"/>
  <c r="J1793" i="21"/>
  <c r="K1793" i="21"/>
  <c r="M1793" i="21"/>
  <c r="L1793" i="21"/>
  <c r="I1793" i="21"/>
  <c r="N1793" i="21" s="1"/>
  <c r="H1794" i="21"/>
  <c r="Q1793" i="21"/>
  <c r="P1793" i="21"/>
  <c r="O1793" i="21"/>
  <c r="M1794" i="21"/>
  <c r="K1794" i="21"/>
  <c r="I1794" i="21"/>
  <c r="N1794" i="21" s="1"/>
  <c r="L1794" i="21"/>
  <c r="H1795" i="21"/>
  <c r="J1794" i="21"/>
  <c r="P1794" i="21"/>
  <c r="Q1794" i="21"/>
  <c r="O1794" i="21"/>
  <c r="L1795" i="21"/>
  <c r="K1795" i="21"/>
  <c r="I1795" i="21"/>
  <c r="N1795" i="21" s="1"/>
  <c r="M1795" i="21"/>
  <c r="J1795" i="21"/>
  <c r="H1796" i="21"/>
  <c r="O1795" i="21"/>
  <c r="Q1795" i="21"/>
  <c r="P1795" i="21"/>
  <c r="J1796" i="21"/>
  <c r="K1796" i="21"/>
  <c r="L1796" i="21"/>
  <c r="H1797" i="21"/>
  <c r="M1796" i="21"/>
  <c r="I1796" i="21"/>
  <c r="N1796" i="21" s="1"/>
  <c r="M1797" i="21"/>
  <c r="H1798" i="21"/>
  <c r="J1797" i="21"/>
  <c r="K1797" i="21"/>
  <c r="I1797" i="21"/>
  <c r="N1797" i="21" s="1"/>
  <c r="L1797" i="21"/>
  <c r="O1796" i="21"/>
  <c r="Q1796" i="21"/>
  <c r="P1796" i="21"/>
  <c r="K1798" i="21"/>
  <c r="I1798" i="21"/>
  <c r="N1798" i="21" s="1"/>
  <c r="H1799" i="21"/>
  <c r="J1798" i="21"/>
  <c r="L1798" i="21"/>
  <c r="M1798" i="21"/>
  <c r="O1797" i="21"/>
  <c r="P1797" i="21"/>
  <c r="Q1797" i="21"/>
  <c r="P1798" i="21"/>
  <c r="O1798" i="21"/>
  <c r="Q1798" i="21"/>
  <c r="I1799" i="21"/>
  <c r="N1799" i="21" s="1"/>
  <c r="L1799" i="21"/>
  <c r="H1800" i="21"/>
  <c r="M1799" i="21"/>
  <c r="K1799" i="21"/>
  <c r="J1799" i="21"/>
  <c r="O1799" i="21"/>
  <c r="P1799" i="21"/>
  <c r="Q1799" i="21"/>
  <c r="H1801" i="21"/>
  <c r="I1800" i="21"/>
  <c r="N1800" i="21" s="1"/>
  <c r="L1800" i="21"/>
  <c r="J1800" i="21"/>
  <c r="M1800" i="21"/>
  <c r="K1800" i="21"/>
  <c r="K1801" i="21"/>
  <c r="M1801" i="21"/>
  <c r="I1801" i="21"/>
  <c r="N1801" i="21" s="1"/>
  <c r="H1802" i="21"/>
  <c r="J1801" i="21"/>
  <c r="L1801" i="21"/>
  <c r="O1800" i="21"/>
  <c r="Q1800" i="21"/>
  <c r="P1800" i="21"/>
  <c r="Q1801" i="21"/>
  <c r="P1801" i="21"/>
  <c r="O1801" i="21"/>
  <c r="J1802" i="21"/>
  <c r="H1803" i="21"/>
  <c r="I1802" i="21"/>
  <c r="N1802" i="21" s="1"/>
  <c r="M1802" i="21"/>
  <c r="K1802" i="21"/>
  <c r="L1802" i="21"/>
  <c r="K1803" i="21"/>
  <c r="J1803" i="21"/>
  <c r="L1803" i="21"/>
  <c r="I1803" i="21"/>
  <c r="N1803" i="21" s="1"/>
  <c r="H1804" i="21"/>
  <c r="M1803" i="21"/>
  <c r="P1802" i="21"/>
  <c r="Q1802" i="21"/>
  <c r="O1802" i="21"/>
  <c r="O1803" i="21"/>
  <c r="Q1803" i="21"/>
  <c r="P1803" i="21"/>
  <c r="H1805" i="21"/>
  <c r="L1804" i="21"/>
  <c r="J1804" i="21"/>
  <c r="I1804" i="21"/>
  <c r="N1804" i="21" s="1"/>
  <c r="K1804" i="21"/>
  <c r="M1804" i="21"/>
  <c r="H1806" i="21"/>
  <c r="I1805" i="21"/>
  <c r="N1805" i="21" s="1"/>
  <c r="J1805" i="21"/>
  <c r="L1805" i="21"/>
  <c r="K1805" i="21"/>
  <c r="M1805" i="21"/>
  <c r="Q1804" i="21"/>
  <c r="P1804" i="21"/>
  <c r="O1804" i="21"/>
  <c r="M1806" i="21"/>
  <c r="I1806" i="21"/>
  <c r="N1806" i="21" s="1"/>
  <c r="J1806" i="21"/>
  <c r="H1807" i="21"/>
  <c r="L1806" i="21"/>
  <c r="K1806" i="21"/>
  <c r="P1805" i="21"/>
  <c r="O1805" i="21"/>
  <c r="Q1805" i="21"/>
  <c r="Q1806" i="21"/>
  <c r="O1806" i="21"/>
  <c r="P1806" i="21"/>
  <c r="I1807" i="21"/>
  <c r="N1807" i="21" s="1"/>
  <c r="J1807" i="21"/>
  <c r="H1808" i="21"/>
  <c r="M1807" i="21"/>
  <c r="K1807" i="21"/>
  <c r="L1807" i="21"/>
  <c r="P1807" i="21"/>
  <c r="Q1807" i="21"/>
  <c r="O1807" i="21"/>
  <c r="L1808" i="21"/>
  <c r="K1808" i="21"/>
  <c r="I1808" i="21"/>
  <c r="N1808" i="21" s="1"/>
  <c r="J1808" i="21"/>
  <c r="M1808" i="21"/>
  <c r="H1809" i="21"/>
  <c r="Q1808" i="21"/>
  <c r="P1808" i="21"/>
  <c r="O1808" i="21"/>
  <c r="K1809" i="21"/>
  <c r="I1809" i="21"/>
  <c r="N1809" i="21" s="1"/>
  <c r="M1809" i="21"/>
  <c r="J1809" i="21"/>
  <c r="H1810" i="21"/>
  <c r="L1809" i="21"/>
  <c r="O1809" i="21"/>
  <c r="Q1809" i="21"/>
  <c r="P1809" i="21"/>
  <c r="L1810" i="21"/>
  <c r="H1811" i="21"/>
  <c r="M1810" i="21"/>
  <c r="J1810" i="21"/>
  <c r="K1810" i="21"/>
  <c r="I1810" i="21"/>
  <c r="N1810" i="21" s="1"/>
  <c r="M1811" i="21"/>
  <c r="I1811" i="21"/>
  <c r="N1811" i="21" s="1"/>
  <c r="K1811" i="21"/>
  <c r="J1811" i="21"/>
  <c r="H1812" i="21"/>
  <c r="L1811" i="21"/>
  <c r="Q1810" i="21"/>
  <c r="P1810" i="21"/>
  <c r="O1810" i="21"/>
  <c r="Q1811" i="21"/>
  <c r="P1811" i="21"/>
  <c r="O1811" i="21"/>
  <c r="L1812" i="21"/>
  <c r="H1813" i="21"/>
  <c r="M1812" i="21"/>
  <c r="K1812" i="21"/>
  <c r="J1812" i="21"/>
  <c r="I1812" i="21"/>
  <c r="N1812" i="21" s="1"/>
  <c r="I1813" i="21"/>
  <c r="N1813" i="21" s="1"/>
  <c r="K1813" i="21"/>
  <c r="M1813" i="21"/>
  <c r="H1814" i="21"/>
  <c r="L1813" i="21"/>
  <c r="J1813" i="21"/>
  <c r="O1812" i="21"/>
  <c r="Q1812" i="21"/>
  <c r="P1812" i="21"/>
  <c r="O1813" i="21"/>
  <c r="Q1813" i="21"/>
  <c r="P1813" i="21"/>
  <c r="M1814" i="21"/>
  <c r="H1815" i="21"/>
  <c r="I1814" i="21"/>
  <c r="N1814" i="21" s="1"/>
  <c r="J1814" i="21"/>
  <c r="K1814" i="21"/>
  <c r="L1814" i="21"/>
  <c r="J1815" i="21"/>
  <c r="H1816" i="21"/>
  <c r="K1815" i="21"/>
  <c r="L1815" i="21"/>
  <c r="M1815" i="21"/>
  <c r="I1815" i="21"/>
  <c r="N1815" i="21" s="1"/>
  <c r="P1814" i="21"/>
  <c r="O1814" i="21"/>
  <c r="Q1814" i="21"/>
  <c r="L1816" i="21"/>
  <c r="I1816" i="21"/>
  <c r="N1816" i="21" s="1"/>
  <c r="K1816" i="21"/>
  <c r="J1816" i="21"/>
  <c r="H1817" i="21"/>
  <c r="M1816" i="21"/>
  <c r="P1815" i="21"/>
  <c r="Q1815" i="21"/>
  <c r="O1815" i="21"/>
  <c r="Q1816" i="21"/>
  <c r="P1816" i="21"/>
  <c r="O1816" i="21"/>
  <c r="J1817" i="21"/>
  <c r="K1817" i="21"/>
  <c r="M1817" i="21"/>
  <c r="I1817" i="21"/>
  <c r="N1817" i="21" s="1"/>
  <c r="H1818" i="21"/>
  <c r="L1817" i="21"/>
  <c r="O1817" i="21"/>
  <c r="P1817" i="21"/>
  <c r="Q1817" i="21"/>
  <c r="L1818" i="21"/>
  <c r="J1818" i="21"/>
  <c r="M1818" i="21"/>
  <c r="K1818" i="21"/>
  <c r="I1818" i="21"/>
  <c r="N1818" i="21" s="1"/>
  <c r="H1819" i="21"/>
  <c r="O1818" i="21"/>
  <c r="Q1818" i="21"/>
  <c r="P1818" i="21"/>
  <c r="M1819" i="21"/>
  <c r="J1819" i="21"/>
  <c r="L1819" i="21"/>
  <c r="I1819" i="21"/>
  <c r="N1819" i="21" s="1"/>
  <c r="H1820" i="21"/>
  <c r="K1819" i="21"/>
  <c r="O1819" i="21"/>
  <c r="Q1819" i="21"/>
  <c r="P1819" i="21"/>
  <c r="I1820" i="21"/>
  <c r="N1820" i="21" s="1"/>
  <c r="H1821" i="21"/>
  <c r="M1820" i="21"/>
  <c r="L1820" i="21"/>
  <c r="K1820" i="21"/>
  <c r="J1820" i="21"/>
  <c r="P1820" i="21"/>
  <c r="Q1820" i="21"/>
  <c r="O1820" i="21"/>
  <c r="H1822" i="21"/>
  <c r="I1821" i="21"/>
  <c r="N1821" i="21" s="1"/>
  <c r="L1821" i="21"/>
  <c r="M1821" i="21"/>
  <c r="J1821" i="21"/>
  <c r="K1821" i="21"/>
  <c r="H1823" i="21"/>
  <c r="J1822" i="21"/>
  <c r="K1822" i="21"/>
  <c r="I1822" i="21"/>
  <c r="N1822" i="21" s="1"/>
  <c r="M1822" i="21"/>
  <c r="L1822" i="21"/>
  <c r="O1821" i="21"/>
  <c r="P1821" i="21"/>
  <c r="Q1821" i="21"/>
  <c r="K1823" i="21"/>
  <c r="I1823" i="21"/>
  <c r="N1823" i="21" s="1"/>
  <c r="M1823" i="21"/>
  <c r="J1823" i="21"/>
  <c r="H1824" i="21"/>
  <c r="L1823" i="21"/>
  <c r="O1822" i="21"/>
  <c r="Q1822" i="21"/>
  <c r="P1822" i="21"/>
  <c r="P1823" i="21"/>
  <c r="O1823" i="21"/>
  <c r="Q1823" i="21"/>
  <c r="L1824" i="21"/>
  <c r="J1824" i="21"/>
  <c r="I1824" i="21"/>
  <c r="N1824" i="21" s="1"/>
  <c r="M1824" i="21"/>
  <c r="K1824" i="21"/>
  <c r="H1825" i="21"/>
  <c r="Q1824" i="21"/>
  <c r="O1824" i="21"/>
  <c r="P1824" i="21"/>
  <c r="K1825" i="21"/>
  <c r="H1826" i="21"/>
  <c r="J1825" i="21"/>
  <c r="I1825" i="21"/>
  <c r="N1825" i="21" s="1"/>
  <c r="M1825" i="21"/>
  <c r="L1825" i="21"/>
  <c r="J1826" i="21"/>
  <c r="H1827" i="21"/>
  <c r="I1826" i="21"/>
  <c r="N1826" i="21" s="1"/>
  <c r="M1826" i="21"/>
  <c r="K1826" i="21"/>
  <c r="L1826" i="21"/>
  <c r="O1825" i="21"/>
  <c r="P1825" i="21"/>
  <c r="Q1825" i="21"/>
  <c r="J1827" i="21"/>
  <c r="M1827" i="21"/>
  <c r="K1827" i="21"/>
  <c r="H1828" i="21"/>
  <c r="L1827" i="21"/>
  <c r="I1827" i="21"/>
  <c r="N1827" i="21" s="1"/>
  <c r="P1826" i="21"/>
  <c r="O1826" i="21"/>
  <c r="Q1826" i="21"/>
  <c r="K1828" i="21"/>
  <c r="M1828" i="21"/>
  <c r="H1829" i="21"/>
  <c r="I1828" i="21"/>
  <c r="N1828" i="21" s="1"/>
  <c r="J1828" i="21"/>
  <c r="L1828" i="21"/>
  <c r="P1827" i="21"/>
  <c r="O1827" i="21"/>
  <c r="Q1827" i="21"/>
  <c r="J1829" i="21"/>
  <c r="I1829" i="21"/>
  <c r="N1829" i="21" s="1"/>
  <c r="M1829" i="21"/>
  <c r="K1829" i="21"/>
  <c r="H1830" i="21"/>
  <c r="L1829" i="21"/>
  <c r="Q1828" i="21"/>
  <c r="O1828" i="21"/>
  <c r="P1828" i="21"/>
  <c r="P1829" i="21"/>
  <c r="Q1829" i="21"/>
  <c r="O1829" i="21"/>
  <c r="I1830" i="21"/>
  <c r="N1830" i="21" s="1"/>
  <c r="H1831" i="21"/>
  <c r="J1830" i="21"/>
  <c r="M1830" i="21"/>
  <c r="K1830" i="21"/>
  <c r="L1830" i="21"/>
  <c r="P1830" i="21"/>
  <c r="Q1830" i="21"/>
  <c r="O1830" i="21"/>
  <c r="L1831" i="21"/>
  <c r="J1831" i="21"/>
  <c r="H1832" i="21"/>
  <c r="K1831" i="21"/>
  <c r="M1831" i="21"/>
  <c r="I1831" i="21"/>
  <c r="N1831" i="21" s="1"/>
  <c r="L1832" i="21"/>
  <c r="K1832" i="21"/>
  <c r="H1833" i="21"/>
  <c r="M1832" i="21"/>
  <c r="I1832" i="21"/>
  <c r="N1832" i="21" s="1"/>
  <c r="J1832" i="21"/>
  <c r="O1831" i="21"/>
  <c r="Q1831" i="21"/>
  <c r="P1831" i="21"/>
  <c r="I1833" i="21"/>
  <c r="N1833" i="21" s="1"/>
  <c r="H1834" i="21"/>
  <c r="L1833" i="21"/>
  <c r="J1833" i="21"/>
  <c r="M1833" i="21"/>
  <c r="K1833" i="21"/>
  <c r="P1832" i="21"/>
  <c r="O1832" i="21"/>
  <c r="Q1832" i="21"/>
  <c r="Q1833" i="21"/>
  <c r="P1833" i="21"/>
  <c r="O1833" i="21"/>
  <c r="H1835" i="21"/>
  <c r="I1834" i="21"/>
  <c r="N1834" i="21" s="1"/>
  <c r="J1834" i="21"/>
  <c r="L1834" i="21"/>
  <c r="K1834" i="21"/>
  <c r="M1834" i="21"/>
  <c r="K1835" i="21"/>
  <c r="J1835" i="21"/>
  <c r="M1835" i="21"/>
  <c r="H1836" i="21"/>
  <c r="L1835" i="21"/>
  <c r="I1835" i="21"/>
  <c r="N1835" i="21" s="1"/>
  <c r="Q1834" i="21"/>
  <c r="O1834" i="21"/>
  <c r="P1834" i="21"/>
  <c r="H1837" i="21"/>
  <c r="L1836" i="21"/>
  <c r="M1836" i="21"/>
  <c r="J1836" i="21"/>
  <c r="K1836" i="21"/>
  <c r="I1836" i="21"/>
  <c r="N1836" i="21" s="1"/>
  <c r="P1835" i="21"/>
  <c r="Q1835" i="21"/>
  <c r="O1835" i="21"/>
  <c r="L1837" i="21"/>
  <c r="M1837" i="21"/>
  <c r="H1838" i="21"/>
  <c r="K1837" i="21"/>
  <c r="J1837" i="21"/>
  <c r="I1837" i="21"/>
  <c r="N1837" i="21" s="1"/>
  <c r="Q1836" i="21"/>
  <c r="O1836" i="21"/>
  <c r="P1836" i="21"/>
  <c r="K1838" i="21"/>
  <c r="I1838" i="21"/>
  <c r="N1838" i="21" s="1"/>
  <c r="M1838" i="21"/>
  <c r="J1838" i="21"/>
  <c r="L1838" i="21"/>
  <c r="H1839" i="21"/>
  <c r="O1837" i="21"/>
  <c r="P1837" i="21"/>
  <c r="Q1837" i="21"/>
  <c r="P1838" i="21"/>
  <c r="O1838" i="21"/>
  <c r="Q1838" i="21"/>
  <c r="L1839" i="21"/>
  <c r="M1839" i="21"/>
  <c r="K1839" i="21"/>
  <c r="H1840" i="21"/>
  <c r="J1839" i="21"/>
  <c r="I1839" i="21"/>
  <c r="N1839" i="21" s="1"/>
  <c r="L1840" i="21"/>
  <c r="M1840" i="21"/>
  <c r="J1840" i="21"/>
  <c r="H1841" i="21"/>
  <c r="I1840" i="21"/>
  <c r="N1840" i="21" s="1"/>
  <c r="K1840" i="21"/>
  <c r="Q1839" i="21"/>
  <c r="O1839" i="21"/>
  <c r="P1839" i="21"/>
  <c r="H1842" i="21"/>
  <c r="L1841" i="21"/>
  <c r="I1841" i="21"/>
  <c r="N1841" i="21" s="1"/>
  <c r="M1841" i="21"/>
  <c r="J1841" i="21"/>
  <c r="K1841" i="21"/>
  <c r="P1840" i="21"/>
  <c r="Q1840" i="21"/>
  <c r="O1840" i="21"/>
  <c r="M1842" i="21"/>
  <c r="I1842" i="21"/>
  <c r="N1842" i="21" s="1"/>
  <c r="H1843" i="21"/>
  <c r="L1842" i="21"/>
  <c r="J1842" i="21"/>
  <c r="K1842" i="21"/>
  <c r="O1841" i="21"/>
  <c r="Q1841" i="21"/>
  <c r="P1841" i="21"/>
  <c r="O1842" i="21"/>
  <c r="P1842" i="21"/>
  <c r="Q1842" i="21"/>
  <c r="J1843" i="21"/>
  <c r="I1843" i="21"/>
  <c r="N1843" i="21" s="1"/>
  <c r="L1843" i="21"/>
  <c r="K1843" i="21"/>
  <c r="M1843" i="21"/>
  <c r="H1844" i="21"/>
  <c r="Q1843" i="21"/>
  <c r="O1843" i="21"/>
  <c r="P1843" i="21"/>
  <c r="M1844" i="21"/>
  <c r="H1845" i="21"/>
  <c r="L1844" i="21"/>
  <c r="K1844" i="21"/>
  <c r="I1844" i="21"/>
  <c r="N1844" i="21" s="1"/>
  <c r="J1844" i="21"/>
  <c r="J1845" i="21"/>
  <c r="M1845" i="21"/>
  <c r="L1845" i="21"/>
  <c r="H1846" i="21"/>
  <c r="I1845" i="21"/>
  <c r="N1845" i="21" s="1"/>
  <c r="K1845" i="21"/>
  <c r="O1844" i="21"/>
  <c r="Q1844" i="21"/>
  <c r="P1844" i="21"/>
  <c r="M1846" i="21"/>
  <c r="H1847" i="21"/>
  <c r="L1846" i="21"/>
  <c r="J1846" i="21"/>
  <c r="K1846" i="21"/>
  <c r="I1846" i="21"/>
  <c r="N1846" i="21" s="1"/>
  <c r="Q1845" i="21"/>
  <c r="O1845" i="21"/>
  <c r="P1845" i="21"/>
  <c r="L1847" i="21"/>
  <c r="I1847" i="21"/>
  <c r="N1847" i="21" s="1"/>
  <c r="M1847" i="21"/>
  <c r="J1847" i="21"/>
  <c r="K1847" i="21"/>
  <c r="H1848" i="21"/>
  <c r="O1846" i="21"/>
  <c r="Q1846" i="21"/>
  <c r="P1846" i="21"/>
  <c r="Q1847" i="21"/>
  <c r="O1847" i="21"/>
  <c r="P1847" i="21"/>
  <c r="I1848" i="21"/>
  <c r="N1848" i="21" s="1"/>
  <c r="J1848" i="21"/>
  <c r="M1848" i="21"/>
  <c r="L1848" i="21"/>
  <c r="H1849" i="21"/>
  <c r="K1848" i="21"/>
  <c r="Q1848" i="21"/>
  <c r="O1848" i="21"/>
  <c r="P1848" i="21"/>
  <c r="K1849" i="21"/>
  <c r="L1849" i="21"/>
  <c r="I1849" i="21"/>
  <c r="N1849" i="21" s="1"/>
  <c r="M1849" i="21"/>
  <c r="H1850" i="21"/>
  <c r="J1849" i="21"/>
  <c r="P1849" i="21"/>
  <c r="Q1849" i="21"/>
  <c r="O1849" i="21"/>
  <c r="L1850" i="21"/>
  <c r="M1850" i="21"/>
  <c r="K1850" i="21"/>
  <c r="I1850" i="21"/>
  <c r="N1850" i="21" s="1"/>
  <c r="J1850" i="21"/>
  <c r="H1851" i="21"/>
  <c r="Q1850" i="21"/>
  <c r="P1850" i="21"/>
  <c r="O1850" i="21"/>
  <c r="H1852" i="21"/>
  <c r="K1851" i="21"/>
  <c r="M1851" i="21"/>
  <c r="L1851" i="21"/>
  <c r="J1851" i="21"/>
  <c r="I1851" i="21"/>
  <c r="N1851" i="21" s="1"/>
  <c r="J1852" i="21"/>
  <c r="L1852" i="21"/>
  <c r="H1853" i="21"/>
  <c r="I1852" i="21"/>
  <c r="N1852" i="21" s="1"/>
  <c r="M1852" i="21"/>
  <c r="K1852" i="21"/>
  <c r="P1851" i="21"/>
  <c r="Q1851" i="21"/>
  <c r="O1851" i="21"/>
  <c r="L1853" i="21"/>
  <c r="M1853" i="21"/>
  <c r="H1854" i="21"/>
  <c r="K1853" i="21"/>
  <c r="I1853" i="21"/>
  <c r="N1853" i="21" s="1"/>
  <c r="J1853" i="21"/>
  <c r="P1852" i="21"/>
  <c r="O1852" i="21"/>
  <c r="Q1852" i="21"/>
  <c r="M1854" i="21"/>
  <c r="K1854" i="21"/>
  <c r="H1855" i="21"/>
  <c r="I1854" i="21"/>
  <c r="N1854" i="21" s="1"/>
  <c r="J1854" i="21"/>
  <c r="L1854" i="21"/>
  <c r="P1853" i="21"/>
  <c r="O1853" i="21"/>
  <c r="Q1853" i="21"/>
  <c r="H1856" i="21"/>
  <c r="I1855" i="21"/>
  <c r="N1855" i="21" s="1"/>
  <c r="J1855" i="21"/>
  <c r="M1855" i="21"/>
  <c r="K1855" i="21"/>
  <c r="L1855" i="21"/>
  <c r="O1854" i="21"/>
  <c r="P1854" i="21"/>
  <c r="Q1854" i="21"/>
  <c r="I1856" i="21"/>
  <c r="N1856" i="21" s="1"/>
  <c r="L1856" i="21"/>
  <c r="K1856" i="21"/>
  <c r="H1857" i="21"/>
  <c r="M1856" i="21"/>
  <c r="J1856" i="21"/>
  <c r="Q1855" i="21"/>
  <c r="P1855" i="21"/>
  <c r="O1855" i="21"/>
  <c r="P1856" i="21"/>
  <c r="Q1856" i="21"/>
  <c r="O1856" i="21"/>
  <c r="I1857" i="21"/>
  <c r="N1857" i="21" s="1"/>
  <c r="M1857" i="21"/>
  <c r="J1857" i="21"/>
  <c r="L1857" i="21"/>
  <c r="H1858" i="21"/>
  <c r="K1857" i="21"/>
  <c r="O1857" i="21"/>
  <c r="P1857" i="21"/>
  <c r="Q1857" i="21"/>
  <c r="I1858" i="21"/>
  <c r="N1858" i="21" s="1"/>
  <c r="L1858" i="21"/>
  <c r="H1859" i="21"/>
  <c r="M1858" i="21"/>
  <c r="J1858" i="21"/>
  <c r="K1858" i="21"/>
  <c r="P1858" i="21"/>
  <c r="Q1858" i="21"/>
  <c r="O1858" i="21"/>
  <c r="H1860" i="21"/>
  <c r="L1859" i="21"/>
  <c r="K1859" i="21"/>
  <c r="I1859" i="21"/>
  <c r="N1859" i="21" s="1"/>
  <c r="M1859" i="21"/>
  <c r="J1859" i="21"/>
  <c r="K1860" i="21"/>
  <c r="H1861" i="21"/>
  <c r="M1860" i="21"/>
  <c r="J1860" i="21"/>
  <c r="I1860" i="21"/>
  <c r="N1860" i="21" s="1"/>
  <c r="L1860" i="21"/>
  <c r="Q1859" i="21"/>
  <c r="P1859" i="21"/>
  <c r="O1859" i="21"/>
  <c r="J1861" i="21"/>
  <c r="K1861" i="21"/>
  <c r="I1861" i="21"/>
  <c r="N1861" i="21" s="1"/>
  <c r="H1862" i="21"/>
  <c r="L1861" i="21"/>
  <c r="M1861" i="21"/>
  <c r="P1860" i="21"/>
  <c r="Q1860" i="21"/>
  <c r="O1860" i="21"/>
  <c r="P1861" i="21"/>
  <c r="O1861" i="21"/>
  <c r="Q1861" i="21"/>
  <c r="K1862" i="21"/>
  <c r="I1862" i="21"/>
  <c r="N1862" i="21" s="1"/>
  <c r="J1862" i="21"/>
  <c r="L1862" i="21"/>
  <c r="M1862" i="21"/>
  <c r="H1863" i="21"/>
  <c r="P1862" i="21"/>
  <c r="O1862" i="21"/>
  <c r="Q1862" i="21"/>
  <c r="J1863" i="21"/>
  <c r="I1863" i="21"/>
  <c r="N1863" i="21" s="1"/>
  <c r="M1863" i="21"/>
  <c r="L1863" i="21"/>
  <c r="H1864" i="21"/>
  <c r="K1863" i="21"/>
  <c r="P1863" i="21"/>
  <c r="Q1863" i="21"/>
  <c r="O1863" i="21"/>
  <c r="M1864" i="21"/>
  <c r="H1865" i="21"/>
  <c r="I1864" i="21"/>
  <c r="N1864" i="21" s="1"/>
  <c r="K1864" i="21"/>
  <c r="L1864" i="21"/>
  <c r="J1864" i="21"/>
  <c r="K1865" i="21"/>
  <c r="H1866" i="21"/>
  <c r="I1865" i="21"/>
  <c r="N1865" i="21" s="1"/>
  <c r="J1865" i="21"/>
  <c r="L1865" i="21"/>
  <c r="M1865" i="21"/>
  <c r="Q1864" i="21"/>
  <c r="P1864" i="21"/>
  <c r="O1864" i="21"/>
  <c r="J1866" i="21"/>
  <c r="I1866" i="21"/>
  <c r="N1866" i="21" s="1"/>
  <c r="L1866" i="21"/>
  <c r="M1866" i="21"/>
  <c r="H1867" i="21"/>
  <c r="K1866" i="21"/>
  <c r="O1865" i="21"/>
  <c r="Q1865" i="21"/>
  <c r="P1865" i="21"/>
  <c r="P1866" i="21"/>
  <c r="O1866" i="21"/>
  <c r="Q1866" i="21"/>
  <c r="H1868" i="21"/>
  <c r="M1867" i="21"/>
  <c r="I1867" i="21"/>
  <c r="N1867" i="21" s="1"/>
  <c r="J1867" i="21"/>
  <c r="K1867" i="21"/>
  <c r="L1867" i="21"/>
  <c r="H1869" i="21"/>
  <c r="K1868" i="21"/>
  <c r="I1868" i="21"/>
  <c r="N1868" i="21" s="1"/>
  <c r="M1868" i="21"/>
  <c r="J1868" i="21"/>
  <c r="L1868" i="21"/>
  <c r="O1867" i="21"/>
  <c r="Q1867" i="21"/>
  <c r="P1867" i="21"/>
  <c r="M1869" i="21"/>
  <c r="H1870" i="21"/>
  <c r="I1869" i="21"/>
  <c r="N1869" i="21" s="1"/>
  <c r="L1869" i="21"/>
  <c r="J1869" i="21"/>
  <c r="K1869" i="21"/>
  <c r="O1868" i="21"/>
  <c r="Q1868" i="21"/>
  <c r="P1868" i="21"/>
  <c r="I1870" i="21"/>
  <c r="N1870" i="21" s="1"/>
  <c r="K1870" i="21"/>
  <c r="M1870" i="21"/>
  <c r="H1871" i="21"/>
  <c r="J1870" i="21"/>
  <c r="L1870" i="21"/>
  <c r="O1869" i="21"/>
  <c r="Q1869" i="21"/>
  <c r="P1869" i="21"/>
  <c r="P1870" i="21"/>
  <c r="Q1870" i="21"/>
  <c r="O1870" i="21"/>
  <c r="M1871" i="21"/>
  <c r="L1871" i="21"/>
  <c r="I1871" i="21"/>
  <c r="N1871" i="21" s="1"/>
  <c r="K1871" i="21"/>
  <c r="J1871" i="21"/>
  <c r="H1872" i="21"/>
  <c r="O1871" i="21"/>
  <c r="Q1871" i="21"/>
  <c r="P1871" i="21"/>
  <c r="M1872" i="21"/>
  <c r="K1872" i="21"/>
  <c r="H1873" i="21"/>
  <c r="I1872" i="21"/>
  <c r="N1872" i="21" s="1"/>
  <c r="L1872" i="21"/>
  <c r="J1872" i="21"/>
  <c r="I1873" i="21"/>
  <c r="N1873" i="21" s="1"/>
  <c r="L1873" i="21"/>
  <c r="H1874" i="21"/>
  <c r="J1873" i="21"/>
  <c r="K1873" i="21"/>
  <c r="M1873" i="21"/>
  <c r="Q1872" i="21"/>
  <c r="O1872" i="21"/>
  <c r="P1872" i="21"/>
  <c r="Q1873" i="21"/>
  <c r="P1873" i="21"/>
  <c r="O1873" i="21"/>
  <c r="I1874" i="21"/>
  <c r="N1874" i="21" s="1"/>
  <c r="J1874" i="21"/>
  <c r="L1874" i="21"/>
  <c r="K1874" i="21"/>
  <c r="M1874" i="21"/>
  <c r="H1875" i="21"/>
  <c r="O1874" i="21"/>
  <c r="Q1874" i="21"/>
  <c r="P1874" i="21"/>
  <c r="M1875" i="21"/>
  <c r="H1876" i="21"/>
  <c r="K1875" i="21"/>
  <c r="L1875" i="21"/>
  <c r="I1875" i="21"/>
  <c r="N1875" i="21" s="1"/>
  <c r="J1875" i="21"/>
  <c r="H1877" i="21"/>
  <c r="L1876" i="21"/>
  <c r="M1876" i="21"/>
  <c r="K1876" i="21"/>
  <c r="J1876" i="21"/>
  <c r="I1876" i="21"/>
  <c r="N1876" i="21" s="1"/>
  <c r="P1875" i="21"/>
  <c r="O1875" i="21"/>
  <c r="Q1875" i="21"/>
  <c r="L1877" i="21"/>
  <c r="J1877" i="21"/>
  <c r="M1877" i="21"/>
  <c r="K1877" i="21"/>
  <c r="H1878" i="21"/>
  <c r="I1877" i="21"/>
  <c r="N1877" i="21" s="1"/>
  <c r="Q1876" i="21"/>
  <c r="P1876" i="21"/>
  <c r="O1876" i="21"/>
  <c r="L1878" i="21"/>
  <c r="H1879" i="21"/>
  <c r="I1878" i="21"/>
  <c r="N1878" i="21" s="1"/>
  <c r="M1878" i="21"/>
  <c r="J1878" i="21"/>
  <c r="K1878" i="21"/>
  <c r="P1877" i="21"/>
  <c r="O1877" i="21"/>
  <c r="Q1877" i="21"/>
  <c r="M1879" i="21"/>
  <c r="J1879" i="21"/>
  <c r="H1880" i="21"/>
  <c r="K1879" i="21"/>
  <c r="I1879" i="21"/>
  <c r="N1879" i="21" s="1"/>
  <c r="L1879" i="21"/>
  <c r="P1878" i="21"/>
  <c r="O1878" i="21"/>
  <c r="Q1878" i="21"/>
  <c r="L1880" i="21"/>
  <c r="H1881" i="21"/>
  <c r="M1880" i="21"/>
  <c r="J1880" i="21"/>
  <c r="K1880" i="21"/>
  <c r="I1880" i="21"/>
  <c r="N1880" i="21" s="1"/>
  <c r="P1879" i="21"/>
  <c r="O1879" i="21"/>
  <c r="Q1879" i="21"/>
  <c r="M1881" i="21"/>
  <c r="L1881" i="21"/>
  <c r="K1881" i="21"/>
  <c r="J1881" i="21"/>
  <c r="I1881" i="21"/>
  <c r="N1881" i="21" s="1"/>
  <c r="H1882" i="21"/>
  <c r="P1880" i="21"/>
  <c r="O1880" i="21"/>
  <c r="Q1880" i="21"/>
  <c r="Q1881" i="21"/>
  <c r="O1881" i="21"/>
  <c r="P1881" i="21"/>
  <c r="J1882" i="21"/>
  <c r="K1882" i="21"/>
  <c r="M1882" i="21"/>
  <c r="I1882" i="21"/>
  <c r="N1882" i="21" s="1"/>
  <c r="H1883" i="21"/>
  <c r="L1882" i="21"/>
  <c r="O1882" i="21"/>
  <c r="P1882" i="21"/>
  <c r="Q1882" i="21"/>
  <c r="K1883" i="21"/>
  <c r="I1883" i="21"/>
  <c r="N1883" i="21" s="1"/>
  <c r="H1884" i="21"/>
  <c r="J1883" i="21"/>
  <c r="M1883" i="21"/>
  <c r="L1883" i="21"/>
  <c r="Q1883" i="21"/>
  <c r="O1883" i="21"/>
  <c r="P1883" i="21"/>
  <c r="K1884" i="21"/>
  <c r="J1884" i="21"/>
  <c r="H1885" i="21"/>
  <c r="L1884" i="21"/>
  <c r="M1884" i="21"/>
  <c r="I1884" i="21"/>
  <c r="N1884" i="21" s="1"/>
  <c r="J1885" i="21"/>
  <c r="K1885" i="21"/>
  <c r="L1885" i="21"/>
  <c r="I1885" i="21"/>
  <c r="N1885" i="21" s="1"/>
  <c r="H1886" i="21"/>
  <c r="M1885" i="21"/>
  <c r="O1884" i="21"/>
  <c r="P1884" i="21"/>
  <c r="Q1884" i="21"/>
  <c r="P1885" i="21"/>
  <c r="Q1885" i="21"/>
  <c r="O1885" i="21"/>
  <c r="I1886" i="21"/>
  <c r="N1886" i="21" s="1"/>
  <c r="H1887" i="21"/>
  <c r="J1886" i="21"/>
  <c r="K1886" i="21"/>
  <c r="M1886" i="21"/>
  <c r="L1886" i="21"/>
  <c r="O1886" i="21"/>
  <c r="P1886" i="21"/>
  <c r="Q1886" i="21"/>
  <c r="K1887" i="21"/>
  <c r="I1887" i="21"/>
  <c r="N1887" i="21" s="1"/>
  <c r="L1887" i="21"/>
  <c r="M1887" i="21"/>
  <c r="J1887" i="21"/>
  <c r="H1888" i="21"/>
  <c r="Q1887" i="21"/>
  <c r="O1887" i="21"/>
  <c r="P1887" i="21"/>
  <c r="K1888" i="21"/>
  <c r="L1888" i="21"/>
  <c r="H1889" i="21"/>
  <c r="J1888" i="21"/>
  <c r="M1888" i="21"/>
  <c r="I1888" i="21"/>
  <c r="N1888" i="21" s="1"/>
  <c r="L1889" i="21"/>
  <c r="K1889" i="21"/>
  <c r="H1890" i="21"/>
  <c r="I1889" i="21"/>
  <c r="N1889" i="21" s="1"/>
  <c r="M1889" i="21"/>
  <c r="J1889" i="21"/>
  <c r="Q1888" i="21"/>
  <c r="O1888" i="21"/>
  <c r="P1888" i="21"/>
  <c r="H1891" i="21"/>
  <c r="L1890" i="21"/>
  <c r="I1890" i="21"/>
  <c r="N1890" i="21" s="1"/>
  <c r="M1890" i="21"/>
  <c r="J1890" i="21"/>
  <c r="K1890" i="21"/>
  <c r="P1889" i="21"/>
  <c r="Q1889" i="21"/>
  <c r="O1889" i="21"/>
  <c r="M1891" i="21"/>
  <c r="K1891" i="21"/>
  <c r="H1892" i="21"/>
  <c r="J1891" i="21"/>
  <c r="I1891" i="21"/>
  <c r="N1891" i="21" s="1"/>
  <c r="L1891" i="21"/>
  <c r="O1890" i="21"/>
  <c r="Q1890" i="21"/>
  <c r="P1890" i="21"/>
  <c r="L1892" i="21"/>
  <c r="H1893" i="21"/>
  <c r="I1892" i="21"/>
  <c r="N1892" i="21" s="1"/>
  <c r="M1892" i="21"/>
  <c r="K1892" i="21"/>
  <c r="J1892" i="21"/>
  <c r="P1891" i="21"/>
  <c r="Q1891" i="21"/>
  <c r="O1891" i="21"/>
  <c r="H1894" i="21"/>
  <c r="L1893" i="21"/>
  <c r="M1893" i="21"/>
  <c r="K1893" i="21"/>
  <c r="I1893" i="21"/>
  <c r="N1893" i="21" s="1"/>
  <c r="J1893" i="21"/>
  <c r="Q1892" i="21"/>
  <c r="P1892" i="21"/>
  <c r="O1892" i="21"/>
  <c r="L1894" i="21"/>
  <c r="I1894" i="21"/>
  <c r="N1894" i="21" s="1"/>
  <c r="J1894" i="21"/>
  <c r="K1894" i="21"/>
  <c r="M1894" i="21"/>
  <c r="H1895" i="21"/>
  <c r="O1893" i="21"/>
  <c r="P1893" i="21"/>
  <c r="Q1893" i="21"/>
  <c r="P1894" i="21"/>
  <c r="O1894" i="21"/>
  <c r="Q1894" i="21"/>
  <c r="H1896" i="21"/>
  <c r="I1895" i="21"/>
  <c r="N1895" i="21" s="1"/>
  <c r="J1895" i="21"/>
  <c r="K1895" i="21"/>
  <c r="M1895" i="21"/>
  <c r="L1895" i="21"/>
  <c r="I1896" i="21"/>
  <c r="N1896" i="21" s="1"/>
  <c r="L1896" i="21"/>
  <c r="H1897" i="21"/>
  <c r="K1896" i="21"/>
  <c r="J1896" i="21"/>
  <c r="M1896" i="21"/>
  <c r="O1895" i="21"/>
  <c r="P1895" i="21"/>
  <c r="Q1895" i="21"/>
  <c r="P1896" i="21"/>
  <c r="Q1896" i="21"/>
  <c r="O1896" i="21"/>
  <c r="K1897" i="21"/>
  <c r="H1898" i="21"/>
  <c r="I1897" i="21"/>
  <c r="N1897" i="21" s="1"/>
  <c r="J1897" i="21"/>
  <c r="L1897" i="21"/>
  <c r="M1897" i="21"/>
  <c r="L1898" i="21"/>
  <c r="J1898" i="21"/>
  <c r="I1898" i="21"/>
  <c r="N1898" i="21" s="1"/>
  <c r="M1898" i="21"/>
  <c r="K1898" i="21"/>
  <c r="H1899" i="21"/>
  <c r="P1897" i="21"/>
  <c r="O1897" i="21"/>
  <c r="Q1897" i="21"/>
  <c r="P1898" i="21"/>
  <c r="O1898" i="21"/>
  <c r="Q1898" i="21"/>
  <c r="I1899" i="21"/>
  <c r="N1899" i="21" s="1"/>
  <c r="J1899" i="21"/>
  <c r="H1900" i="21"/>
  <c r="M1899" i="21"/>
  <c r="L1899" i="21"/>
  <c r="K1899" i="21"/>
  <c r="P1899" i="21"/>
  <c r="Q1899" i="21"/>
  <c r="O1899" i="21"/>
  <c r="H1901" i="21"/>
  <c r="K1900" i="21"/>
  <c r="I1900" i="21"/>
  <c r="N1900" i="21" s="1"/>
  <c r="J1900" i="21"/>
  <c r="M1900" i="21"/>
  <c r="L1900" i="21"/>
  <c r="H1902" i="21"/>
  <c r="L1901" i="21"/>
  <c r="K1901" i="21"/>
  <c r="M1901" i="21"/>
  <c r="I1901" i="21"/>
  <c r="N1901" i="21" s="1"/>
  <c r="J1901" i="21"/>
  <c r="O1900" i="21"/>
  <c r="P1900" i="21"/>
  <c r="Q1900" i="21"/>
  <c r="H1903" i="21"/>
  <c r="K1902" i="21"/>
  <c r="I1902" i="21"/>
  <c r="N1902" i="21" s="1"/>
  <c r="M1902" i="21"/>
  <c r="L1902" i="21"/>
  <c r="J1902" i="21"/>
  <c r="Q1901" i="21"/>
  <c r="P1901" i="21"/>
  <c r="O1901" i="21"/>
  <c r="I1903" i="21"/>
  <c r="N1903" i="21" s="1"/>
  <c r="L1903" i="21"/>
  <c r="J1903" i="21"/>
  <c r="M1903" i="21"/>
  <c r="H1904" i="21"/>
  <c r="K1903" i="21"/>
  <c r="P1902" i="21"/>
  <c r="O1902" i="21"/>
  <c r="Q1902" i="21"/>
  <c r="P1903" i="21"/>
  <c r="Q1903" i="21"/>
  <c r="O1903" i="21"/>
  <c r="L1904" i="21"/>
  <c r="M1904" i="21"/>
  <c r="K1904" i="21"/>
  <c r="J1904" i="21"/>
  <c r="I1904" i="21"/>
  <c r="N1904" i="21" s="1"/>
  <c r="H1905" i="21"/>
  <c r="Q1904" i="21"/>
  <c r="P1904" i="21"/>
  <c r="O1904" i="21"/>
  <c r="L1905" i="21"/>
  <c r="H1906" i="21"/>
  <c r="M1905" i="21"/>
  <c r="K1905" i="21"/>
  <c r="I1905" i="21"/>
  <c r="N1905" i="21" s="1"/>
  <c r="J1905" i="21"/>
  <c r="I1906" i="21"/>
  <c r="N1906" i="21" s="1"/>
  <c r="L1906" i="21"/>
  <c r="H1907" i="21"/>
  <c r="J1906" i="21"/>
  <c r="M1906" i="21"/>
  <c r="K1906" i="21"/>
  <c r="Q1905" i="21"/>
  <c r="O1905" i="21"/>
  <c r="P1905" i="21"/>
  <c r="O1906" i="21"/>
  <c r="P1906" i="21"/>
  <c r="Q1906" i="21"/>
  <c r="I1907" i="21"/>
  <c r="N1907" i="21" s="1"/>
  <c r="K1907" i="21"/>
  <c r="J1907" i="21"/>
  <c r="L1907" i="21"/>
  <c r="M1907" i="21"/>
  <c r="H1908" i="21"/>
  <c r="P1907" i="21"/>
  <c r="O1907" i="21"/>
  <c r="Q1907" i="21"/>
  <c r="I1908" i="21"/>
  <c r="N1908" i="21" s="1"/>
  <c r="J1908" i="21"/>
  <c r="K1908" i="21"/>
  <c r="H1909" i="21"/>
  <c r="L1908" i="21"/>
  <c r="M1908" i="21"/>
  <c r="O1908" i="21"/>
  <c r="Q1908" i="21"/>
  <c r="P1908" i="21"/>
  <c r="H1910" i="21"/>
  <c r="M1909" i="21"/>
  <c r="J1909" i="21"/>
  <c r="K1909" i="21"/>
  <c r="I1909" i="21"/>
  <c r="N1909" i="21" s="1"/>
  <c r="L1909" i="21"/>
  <c r="K1910" i="21"/>
  <c r="H1911" i="21"/>
  <c r="I1910" i="21"/>
  <c r="N1910" i="21" s="1"/>
  <c r="J1910" i="21"/>
  <c r="M1910" i="21"/>
  <c r="L1910" i="21"/>
  <c r="Q1909" i="21"/>
  <c r="O1909" i="21"/>
  <c r="P1909" i="21"/>
  <c r="M1911" i="21"/>
  <c r="J1911" i="21"/>
  <c r="L1911" i="21"/>
  <c r="K1911" i="21"/>
  <c r="H1912" i="21"/>
  <c r="I1911" i="21"/>
  <c r="N1911" i="21" s="1"/>
  <c r="P1910" i="21"/>
  <c r="O1910" i="21"/>
  <c r="Q1910" i="21"/>
  <c r="H1913" i="21"/>
  <c r="J1912" i="21"/>
  <c r="L1912" i="21"/>
  <c r="I1912" i="21"/>
  <c r="N1912" i="21" s="1"/>
  <c r="M1912" i="21"/>
  <c r="K1912" i="21"/>
  <c r="Q1911" i="21"/>
  <c r="P1911" i="21"/>
  <c r="O1911" i="21"/>
  <c r="L1913" i="21"/>
  <c r="K1913" i="21"/>
  <c r="H1914" i="21"/>
  <c r="M1913" i="21"/>
  <c r="J1913" i="21"/>
  <c r="I1913" i="21"/>
  <c r="N1913" i="21" s="1"/>
  <c r="Q1912" i="21"/>
  <c r="O1912" i="21"/>
  <c r="P1912" i="21"/>
  <c r="M1914" i="21"/>
  <c r="H1915" i="21"/>
  <c r="I1914" i="21"/>
  <c r="N1914" i="21" s="1"/>
  <c r="L1914" i="21"/>
  <c r="J1914" i="21"/>
  <c r="K1914" i="21"/>
  <c r="Q1913" i="21"/>
  <c r="O1913" i="21"/>
  <c r="P1913" i="21"/>
  <c r="L1915" i="21"/>
  <c r="K1915" i="21"/>
  <c r="M1915" i="21"/>
  <c r="I1915" i="21"/>
  <c r="N1915" i="21" s="1"/>
  <c r="H1916" i="21"/>
  <c r="J1915" i="21"/>
  <c r="O1914" i="21"/>
  <c r="Q1914" i="21"/>
  <c r="P1914" i="21"/>
  <c r="P1915" i="21"/>
  <c r="Q1915" i="21"/>
  <c r="O1915" i="21"/>
  <c r="I1916" i="21"/>
  <c r="N1916" i="21" s="1"/>
  <c r="K1916" i="21"/>
  <c r="L1916" i="21"/>
  <c r="H1917" i="21"/>
  <c r="J1916" i="21"/>
  <c r="M1916" i="21"/>
  <c r="Q1916" i="21"/>
  <c r="P1916" i="21"/>
  <c r="O1916" i="21"/>
  <c r="H1918" i="21"/>
  <c r="K1917" i="21"/>
  <c r="M1917" i="21"/>
  <c r="J1917" i="21"/>
  <c r="L1917" i="21"/>
  <c r="I1917" i="21"/>
  <c r="N1917" i="21" s="1"/>
  <c r="K1918" i="21"/>
  <c r="M1918" i="21"/>
  <c r="L1918" i="21"/>
  <c r="H1919" i="21"/>
  <c r="I1918" i="21"/>
  <c r="N1918" i="21" s="1"/>
  <c r="J1918" i="21"/>
  <c r="Q1917" i="21"/>
  <c r="O1917" i="21"/>
  <c r="P1917" i="21"/>
  <c r="L1919" i="21"/>
  <c r="I1919" i="21"/>
  <c r="N1919" i="21" s="1"/>
  <c r="M1919" i="21"/>
  <c r="K1919" i="21"/>
  <c r="H1920" i="21"/>
  <c r="J1919" i="21"/>
  <c r="P1918" i="21"/>
  <c r="O1918" i="21"/>
  <c r="Q1918" i="21"/>
  <c r="Q1919" i="21"/>
  <c r="O1919" i="21"/>
  <c r="P1919" i="21"/>
  <c r="M1920" i="21"/>
  <c r="L1920" i="21"/>
  <c r="H1921" i="21"/>
  <c r="I1920" i="21"/>
  <c r="N1920" i="21" s="1"/>
  <c r="J1920" i="21"/>
  <c r="K1920" i="21"/>
  <c r="H1922" i="21"/>
  <c r="M1921" i="21"/>
  <c r="J1921" i="21"/>
  <c r="K1921" i="21"/>
  <c r="L1921" i="21"/>
  <c r="I1921" i="21"/>
  <c r="N1921" i="21" s="1"/>
  <c r="O1920" i="21"/>
  <c r="P1920" i="21"/>
  <c r="Q1920" i="21"/>
  <c r="H1923" i="21"/>
  <c r="M1922" i="21"/>
  <c r="L1922" i="21"/>
  <c r="I1922" i="21"/>
  <c r="N1922" i="21" s="1"/>
  <c r="K1922" i="21"/>
  <c r="J1922" i="21"/>
  <c r="O1921" i="21"/>
  <c r="Q1921" i="21"/>
  <c r="P1921" i="21"/>
  <c r="L1923" i="21"/>
  <c r="H1924" i="21"/>
  <c r="I1923" i="21"/>
  <c r="N1923" i="21" s="1"/>
  <c r="J1923" i="21"/>
  <c r="M1923" i="21"/>
  <c r="K1923" i="21"/>
  <c r="O1922" i="21"/>
  <c r="Q1922" i="21"/>
  <c r="P1922" i="21"/>
  <c r="H1925" i="21"/>
  <c r="K1924" i="21"/>
  <c r="I1924" i="21"/>
  <c r="N1924" i="21" s="1"/>
  <c r="M1924" i="21"/>
  <c r="J1924" i="21"/>
  <c r="L1924" i="21"/>
  <c r="P1923" i="21"/>
  <c r="O1923" i="21"/>
  <c r="Q1923" i="21"/>
  <c r="K1925" i="21"/>
  <c r="L1925" i="21"/>
  <c r="J1925" i="21"/>
  <c r="I1925" i="21"/>
  <c r="N1925" i="21" s="1"/>
  <c r="M1925" i="21"/>
  <c r="H1926" i="21"/>
  <c r="P1924" i="21"/>
  <c r="O1924" i="21"/>
  <c r="Q1924" i="21"/>
  <c r="P1925" i="21"/>
  <c r="Q1925" i="21"/>
  <c r="O1925" i="21"/>
  <c r="K1926" i="21"/>
  <c r="J1926" i="21"/>
  <c r="H1927" i="21"/>
  <c r="M1926" i="21"/>
  <c r="I1926" i="21"/>
  <c r="N1926" i="21" s="1"/>
  <c r="L1926" i="21"/>
  <c r="I1927" i="21"/>
  <c r="N1927" i="21" s="1"/>
  <c r="K1927" i="21"/>
  <c r="H1928" i="21"/>
  <c r="L1927" i="21"/>
  <c r="M1927" i="21"/>
  <c r="J1927" i="21"/>
  <c r="O1926" i="21"/>
  <c r="Q1926" i="21"/>
  <c r="P1926" i="21"/>
  <c r="Q1927" i="21"/>
  <c r="P1927" i="21"/>
  <c r="O1927" i="21"/>
  <c r="K1928" i="21"/>
  <c r="L1928" i="21"/>
  <c r="J1928" i="21"/>
  <c r="I1928" i="21"/>
  <c r="N1928" i="21" s="1"/>
  <c r="M1928" i="21"/>
  <c r="H1929" i="21"/>
  <c r="Q1928" i="21"/>
  <c r="P1928" i="21"/>
  <c r="O1928" i="21"/>
  <c r="J1929" i="21"/>
  <c r="L1929" i="21"/>
  <c r="M1929" i="21"/>
  <c r="I1929" i="21"/>
  <c r="N1929" i="21" s="1"/>
  <c r="K1929" i="21"/>
  <c r="H1930" i="21"/>
  <c r="P1929" i="21"/>
  <c r="O1929" i="21"/>
  <c r="Q1929" i="21"/>
  <c r="L1930" i="21"/>
  <c r="M1930" i="21"/>
  <c r="I1930" i="21"/>
  <c r="N1930" i="21" s="1"/>
  <c r="H1931" i="21"/>
  <c r="J1930" i="21"/>
  <c r="K1930" i="21"/>
  <c r="O1930" i="21"/>
  <c r="P1930" i="21"/>
  <c r="Q1930" i="21"/>
  <c r="K1931" i="21"/>
  <c r="H1932" i="21"/>
  <c r="J1931" i="21"/>
  <c r="I1931" i="21"/>
  <c r="N1931" i="21" s="1"/>
  <c r="L1931" i="21"/>
  <c r="M1931" i="21"/>
  <c r="K1932" i="21"/>
  <c r="H1933" i="21"/>
  <c r="M1932" i="21"/>
  <c r="L1932" i="21"/>
  <c r="J1932" i="21"/>
  <c r="I1932" i="21"/>
  <c r="N1932" i="21" s="1"/>
  <c r="O1931" i="21"/>
  <c r="Q1931" i="21"/>
  <c r="P1931" i="21"/>
  <c r="I1933" i="21"/>
  <c r="N1933" i="21" s="1"/>
  <c r="M1933" i="21"/>
  <c r="H1934" i="21"/>
  <c r="K1933" i="21"/>
  <c r="J1933" i="21"/>
  <c r="L1933" i="21"/>
  <c r="P1932" i="21"/>
  <c r="O1932" i="21"/>
  <c r="Q1932" i="21"/>
  <c r="P1933" i="21"/>
  <c r="Q1933" i="21"/>
  <c r="O1933" i="21"/>
  <c r="M1934" i="21"/>
  <c r="H1935" i="21"/>
  <c r="I1934" i="21"/>
  <c r="N1934" i="21" s="1"/>
  <c r="K1934" i="21"/>
  <c r="J1934" i="21"/>
  <c r="L1934" i="21"/>
  <c r="H1936" i="21"/>
  <c r="I1935" i="21"/>
  <c r="N1935" i="21" s="1"/>
  <c r="J1935" i="21"/>
  <c r="K1935" i="21"/>
  <c r="L1935" i="21"/>
  <c r="M1935" i="21"/>
  <c r="Q1934" i="21"/>
  <c r="P1934" i="21"/>
  <c r="O1934" i="21"/>
  <c r="K1936" i="21"/>
  <c r="L1936" i="21"/>
  <c r="H1937" i="21"/>
  <c r="I1936" i="21"/>
  <c r="N1936" i="21" s="1"/>
  <c r="J1936" i="21"/>
  <c r="M1936" i="21"/>
  <c r="O1935" i="21"/>
  <c r="Q1935" i="21"/>
  <c r="P1935" i="21"/>
  <c r="J1937" i="21"/>
  <c r="K1937" i="21"/>
  <c r="H1938" i="21"/>
  <c r="M1937" i="21"/>
  <c r="L1937" i="21"/>
  <c r="I1937" i="21"/>
  <c r="N1937" i="21" s="1"/>
  <c r="P1936" i="21"/>
  <c r="Q1936" i="21"/>
  <c r="O1936" i="21"/>
  <c r="M1938" i="21"/>
  <c r="L1938" i="21"/>
  <c r="H1939" i="21"/>
  <c r="K1938" i="21"/>
  <c r="I1938" i="21"/>
  <c r="N1938" i="21" s="1"/>
  <c r="J1938" i="21"/>
  <c r="O1937" i="21"/>
  <c r="P1937" i="21"/>
  <c r="Q1937" i="21"/>
  <c r="J1939" i="21"/>
  <c r="L1939" i="21"/>
  <c r="I1939" i="21"/>
  <c r="N1939" i="21" s="1"/>
  <c r="K1939" i="21"/>
  <c r="M1939" i="21"/>
  <c r="H1940" i="21"/>
  <c r="Q1938" i="21"/>
  <c r="P1938" i="21"/>
  <c r="O1938" i="21"/>
  <c r="O1939" i="21"/>
  <c r="Q1939" i="21"/>
  <c r="P1939" i="21"/>
  <c r="J1940" i="21"/>
  <c r="K1940" i="21"/>
  <c r="I1940" i="21"/>
  <c r="N1940" i="21" s="1"/>
  <c r="H1941" i="21"/>
  <c r="M1940" i="21"/>
  <c r="L1940" i="21"/>
  <c r="Q1940" i="21"/>
  <c r="P1940" i="21"/>
  <c r="O1940" i="21"/>
  <c r="M1941" i="21"/>
  <c r="I1941" i="21"/>
  <c r="N1941" i="21" s="1"/>
  <c r="H1942" i="21"/>
  <c r="J1941" i="21"/>
  <c r="K1941" i="21"/>
  <c r="L1941" i="21"/>
  <c r="O1941" i="21"/>
  <c r="Q1941" i="21"/>
  <c r="P1941" i="21"/>
  <c r="H1943" i="21"/>
  <c r="J1942" i="21"/>
  <c r="I1942" i="21"/>
  <c r="N1942" i="21" s="1"/>
  <c r="M1942" i="21"/>
  <c r="L1942" i="21"/>
  <c r="K1942" i="21"/>
  <c r="M1943" i="21"/>
  <c r="H1944" i="21"/>
  <c r="J1943" i="21"/>
  <c r="K1943" i="21"/>
  <c r="L1943" i="21"/>
  <c r="I1943" i="21"/>
  <c r="N1943" i="21" s="1"/>
  <c r="O1942" i="21"/>
  <c r="P1942" i="21"/>
  <c r="Q1942" i="21"/>
  <c r="H1945" i="21"/>
  <c r="K1944" i="21"/>
  <c r="I1944" i="21"/>
  <c r="N1944" i="21" s="1"/>
  <c r="J1944" i="21"/>
  <c r="M1944" i="21"/>
  <c r="L1944" i="21"/>
  <c r="P1943" i="21"/>
  <c r="O1943" i="21"/>
  <c r="Q1943" i="21"/>
  <c r="H1946" i="21"/>
  <c r="J1945" i="21"/>
  <c r="L1945" i="21"/>
  <c r="K1945" i="21"/>
  <c r="M1945" i="21"/>
  <c r="I1945" i="21"/>
  <c r="N1945" i="21" s="1"/>
  <c r="O1944" i="21"/>
  <c r="P1944" i="21"/>
  <c r="Q1944" i="21"/>
  <c r="K1946" i="21"/>
  <c r="H1947" i="21"/>
  <c r="L1946" i="21"/>
  <c r="I1946" i="21"/>
  <c r="N1946" i="21" s="1"/>
  <c r="J1946" i="21"/>
  <c r="M1946" i="21"/>
  <c r="O1945" i="21"/>
  <c r="Q1945" i="21"/>
  <c r="P1945" i="21"/>
  <c r="L1947" i="21"/>
  <c r="J1947" i="21"/>
  <c r="K1947" i="21"/>
  <c r="H1948" i="21"/>
  <c r="M1947" i="21"/>
  <c r="I1947" i="21"/>
  <c r="N1947" i="21" s="1"/>
  <c r="P1946" i="21"/>
  <c r="O1946" i="21"/>
  <c r="Q1946" i="21"/>
  <c r="H1949" i="21"/>
  <c r="L1948" i="21"/>
  <c r="K1948" i="21"/>
  <c r="I1948" i="21"/>
  <c r="N1948" i="21" s="1"/>
  <c r="J1948" i="21"/>
  <c r="M1948" i="21"/>
  <c r="Q1947" i="21"/>
  <c r="O1947" i="21"/>
  <c r="P1947" i="21"/>
  <c r="L1949" i="21"/>
  <c r="H1950" i="21"/>
  <c r="M1949" i="21"/>
  <c r="J1949" i="21"/>
  <c r="I1949" i="21"/>
  <c r="N1949" i="21" s="1"/>
  <c r="K1949" i="21"/>
  <c r="O1948" i="21"/>
  <c r="P1948" i="21"/>
  <c r="Q1948" i="21"/>
  <c r="M1950" i="21"/>
  <c r="J1950" i="21"/>
  <c r="K1950" i="21"/>
  <c r="I1950" i="21"/>
  <c r="N1950" i="21" s="1"/>
  <c r="H1951" i="21"/>
  <c r="L1950" i="21"/>
  <c r="O1949" i="21"/>
  <c r="Q1949" i="21"/>
  <c r="P1949" i="21"/>
  <c r="Q1950" i="21"/>
  <c r="O1950" i="21"/>
  <c r="P1950" i="21"/>
  <c r="L1951" i="21"/>
  <c r="M1951" i="21"/>
  <c r="K1951" i="21"/>
  <c r="J1951" i="21"/>
  <c r="I1951" i="21"/>
  <c r="N1951" i="21" s="1"/>
  <c r="H1952" i="21"/>
  <c r="Q1951" i="21"/>
  <c r="O1951" i="21"/>
  <c r="P1951" i="21"/>
  <c r="K1952" i="21"/>
  <c r="J1952" i="21"/>
  <c r="M1952" i="21"/>
  <c r="H1953" i="21"/>
  <c r="L1952" i="21"/>
  <c r="I1952" i="21"/>
  <c r="N1952" i="21" s="1"/>
  <c r="M1953" i="21"/>
  <c r="I1953" i="21"/>
  <c r="N1953" i="21" s="1"/>
  <c r="L1953" i="21"/>
  <c r="J1953" i="21"/>
  <c r="K1953" i="21"/>
  <c r="H1954" i="21"/>
  <c r="Q1952" i="21"/>
  <c r="O1952" i="21"/>
  <c r="P1952" i="21"/>
  <c r="Q1953" i="21"/>
  <c r="O1953" i="21"/>
  <c r="P1953" i="21"/>
  <c r="M1954" i="21"/>
  <c r="I1954" i="21"/>
  <c r="N1954" i="21" s="1"/>
  <c r="L1954" i="21"/>
  <c r="K1954" i="21"/>
  <c r="H1955" i="21"/>
  <c r="J1954" i="21"/>
  <c r="O1954" i="21"/>
  <c r="P1954" i="21"/>
  <c r="Q1954" i="21"/>
  <c r="K1955" i="21"/>
  <c r="I1955" i="21"/>
  <c r="N1955" i="21" s="1"/>
  <c r="J1955" i="21"/>
  <c r="L1955" i="21"/>
  <c r="M1955" i="21"/>
  <c r="H1956" i="21"/>
  <c r="O1955" i="21"/>
  <c r="P1955" i="21"/>
  <c r="Q1955" i="21"/>
  <c r="J1956" i="21"/>
  <c r="K1956" i="21"/>
  <c r="I1956" i="21"/>
  <c r="N1956" i="21" s="1"/>
  <c r="L1956" i="21"/>
  <c r="M1956" i="21"/>
  <c r="H1957" i="21"/>
  <c r="O1956" i="21"/>
  <c r="P1956" i="21"/>
  <c r="Q1956" i="21"/>
  <c r="H1958" i="21"/>
  <c r="K1957" i="21"/>
  <c r="M1957" i="21"/>
  <c r="J1957" i="21"/>
  <c r="L1957" i="21"/>
  <c r="I1957" i="21"/>
  <c r="N1957" i="21" s="1"/>
  <c r="I1958" i="21"/>
  <c r="N1958" i="21" s="1"/>
  <c r="J1958" i="21"/>
  <c r="H1959" i="21"/>
  <c r="L1958" i="21"/>
  <c r="K1958" i="21"/>
  <c r="M1958" i="21"/>
  <c r="O1957" i="21"/>
  <c r="P1957" i="21"/>
  <c r="Q1957" i="21"/>
  <c r="P1958" i="21"/>
  <c r="O1958" i="21"/>
  <c r="Q1958" i="21"/>
  <c r="J1959" i="21"/>
  <c r="H1960" i="21"/>
  <c r="K1959" i="21"/>
  <c r="L1959" i="21"/>
  <c r="I1959" i="21"/>
  <c r="N1959" i="21" s="1"/>
  <c r="M1959" i="21"/>
  <c r="I1960" i="21"/>
  <c r="N1960" i="21" s="1"/>
  <c r="L1960" i="21"/>
  <c r="J1960" i="21"/>
  <c r="H1961" i="21"/>
  <c r="K1960" i="21"/>
  <c r="M1960" i="21"/>
  <c r="P1959" i="21"/>
  <c r="Q1959" i="21"/>
  <c r="O1959" i="21"/>
  <c r="P1960" i="21"/>
  <c r="Q1960" i="21"/>
  <c r="O1960" i="21"/>
  <c r="L1961" i="21"/>
  <c r="J1961" i="21"/>
  <c r="I1961" i="21"/>
  <c r="N1961" i="21" s="1"/>
  <c r="M1961" i="21"/>
  <c r="K1961" i="21"/>
  <c r="H1962" i="21"/>
  <c r="O1961" i="21"/>
  <c r="Q1961" i="21"/>
  <c r="P1961" i="21"/>
  <c r="K1962" i="21"/>
  <c r="L1962" i="21"/>
  <c r="M1962" i="21"/>
  <c r="H1963" i="21"/>
  <c r="I1962" i="21"/>
  <c r="N1962" i="21" s="1"/>
  <c r="J1962" i="21"/>
  <c r="K1963" i="21"/>
  <c r="J1963" i="21"/>
  <c r="L1963" i="21"/>
  <c r="H1964" i="21"/>
  <c r="M1963" i="21"/>
  <c r="I1963" i="21"/>
  <c r="N1963" i="21" s="1"/>
  <c r="O1962" i="21"/>
  <c r="P1962" i="21"/>
  <c r="Q1962" i="21"/>
  <c r="H1965" i="21"/>
  <c r="M1964" i="21"/>
  <c r="J1964" i="21"/>
  <c r="K1964" i="21"/>
  <c r="I1964" i="21"/>
  <c r="N1964" i="21" s="1"/>
  <c r="L1964" i="21"/>
  <c r="Q1963" i="21"/>
  <c r="O1963" i="21"/>
  <c r="P1963" i="21"/>
  <c r="K1965" i="21"/>
  <c r="H1966" i="21"/>
  <c r="L1965" i="21"/>
  <c r="J1965" i="21"/>
  <c r="M1965" i="21"/>
  <c r="I1965" i="21"/>
  <c r="N1965" i="21" s="1"/>
  <c r="Q1964" i="21"/>
  <c r="O1964" i="21"/>
  <c r="P1964" i="21"/>
  <c r="J1966" i="21"/>
  <c r="K1966" i="21"/>
  <c r="M1966" i="21"/>
  <c r="L1966" i="21"/>
  <c r="H1967" i="21"/>
  <c r="I1966" i="21"/>
  <c r="N1966" i="21" s="1"/>
  <c r="Q1965" i="21"/>
  <c r="O1965" i="21"/>
  <c r="P1965" i="21"/>
  <c r="I1967" i="21"/>
  <c r="N1967" i="21" s="1"/>
  <c r="K1967" i="21"/>
  <c r="H1968" i="21"/>
  <c r="L1967" i="21"/>
  <c r="J1967" i="21"/>
  <c r="M1967" i="21"/>
  <c r="O1966" i="21"/>
  <c r="Q1966" i="21"/>
  <c r="P1966" i="21"/>
  <c r="Q1967" i="21"/>
  <c r="P1967" i="21"/>
  <c r="O1967" i="21"/>
  <c r="I1968" i="21"/>
  <c r="N1968" i="21" s="1"/>
  <c r="K1968" i="21"/>
  <c r="M1968" i="21"/>
  <c r="J1968" i="21"/>
  <c r="L1968" i="21"/>
  <c r="H1969" i="21"/>
  <c r="P1968" i="21"/>
  <c r="Q1968" i="21"/>
  <c r="O1968" i="21"/>
  <c r="I1969" i="21"/>
  <c r="N1969" i="21" s="1"/>
  <c r="J1969" i="21"/>
  <c r="M1969" i="21"/>
  <c r="L1969" i="21"/>
  <c r="H1970" i="21"/>
  <c r="K1969" i="21"/>
  <c r="Q1969" i="21"/>
  <c r="P1969" i="21"/>
  <c r="O1969" i="21"/>
  <c r="L1970" i="21"/>
  <c r="H1971" i="21"/>
  <c r="M1970" i="21"/>
  <c r="K1970" i="21"/>
  <c r="I1970" i="21"/>
  <c r="N1970" i="21" s="1"/>
  <c r="J1970" i="21"/>
  <c r="M1971" i="21"/>
  <c r="H1972" i="21"/>
  <c r="J1971" i="21"/>
  <c r="I1971" i="21"/>
  <c r="N1971" i="21" s="1"/>
  <c r="L1971" i="21"/>
  <c r="K1971" i="21"/>
  <c r="O1970" i="21"/>
  <c r="P1970" i="21"/>
  <c r="Q1970" i="21"/>
  <c r="L1972" i="21"/>
  <c r="J1972" i="21"/>
  <c r="K1972" i="21"/>
  <c r="M1972" i="21"/>
  <c r="I1972" i="21"/>
  <c r="N1972" i="21" s="1"/>
  <c r="H1973" i="21"/>
  <c r="Q1971" i="21"/>
  <c r="O1971" i="21"/>
  <c r="P1971" i="21"/>
  <c r="Q1972" i="21"/>
  <c r="P1972" i="21"/>
  <c r="O1972" i="21"/>
  <c r="M1973" i="21"/>
  <c r="L1973" i="21"/>
  <c r="I1973" i="21"/>
  <c r="N1973" i="21" s="1"/>
  <c r="H1974" i="21"/>
  <c r="K1973" i="21"/>
  <c r="J1973" i="21"/>
  <c r="O1973" i="21"/>
  <c r="Q1973" i="21"/>
  <c r="P1973" i="21"/>
  <c r="L1974" i="21"/>
  <c r="I1974" i="21"/>
  <c r="N1974" i="21" s="1"/>
  <c r="J1974" i="21"/>
  <c r="K1974" i="21"/>
  <c r="M1974" i="21"/>
  <c r="H1975" i="21"/>
  <c r="P1974" i="21"/>
  <c r="Q1974" i="21"/>
  <c r="O1974" i="21"/>
  <c r="H1976" i="21"/>
  <c r="K1975" i="21"/>
  <c r="M1975" i="21"/>
  <c r="J1975" i="21"/>
  <c r="L1975" i="21"/>
  <c r="I1975" i="21"/>
  <c r="N1975" i="21" s="1"/>
  <c r="H1977" i="21"/>
  <c r="J1976" i="21"/>
  <c r="K1976" i="21"/>
  <c r="M1976" i="21"/>
  <c r="L1976" i="21"/>
  <c r="I1976" i="21"/>
  <c r="N1976" i="21" s="1"/>
  <c r="O1975" i="21"/>
  <c r="P1975" i="21"/>
  <c r="Q1975" i="21"/>
  <c r="J1977" i="21"/>
  <c r="L1977" i="21"/>
  <c r="M1977" i="21"/>
  <c r="K1977" i="21"/>
  <c r="H1978" i="21"/>
  <c r="I1977" i="21"/>
  <c r="N1977" i="21" s="1"/>
  <c r="P1976" i="21"/>
  <c r="Q1976" i="21"/>
  <c r="O1976" i="21"/>
  <c r="I1978" i="21"/>
  <c r="N1978" i="21" s="1"/>
  <c r="L1978" i="21"/>
  <c r="H1979" i="21"/>
  <c r="M1978" i="21"/>
  <c r="J1978" i="21"/>
  <c r="K1978" i="21"/>
  <c r="P1977" i="21"/>
  <c r="O1977" i="21"/>
  <c r="Q1977" i="21"/>
  <c r="P1978" i="21"/>
  <c r="Q1978" i="21"/>
  <c r="O1978" i="21"/>
  <c r="I1979" i="21"/>
  <c r="N1979" i="21" s="1"/>
  <c r="M1979" i="21"/>
  <c r="H1980" i="21"/>
  <c r="L1979" i="21"/>
  <c r="J1979" i="21"/>
  <c r="K1979" i="21"/>
  <c r="Q1979" i="21"/>
  <c r="P1979" i="21"/>
  <c r="O1979" i="21"/>
  <c r="H1981" i="21"/>
  <c r="I1980" i="21"/>
  <c r="N1980" i="21" s="1"/>
  <c r="L1980" i="21"/>
  <c r="K1980" i="21"/>
  <c r="J1980" i="21"/>
  <c r="M1980" i="21"/>
  <c r="J1981" i="21"/>
  <c r="L1981" i="21"/>
  <c r="I1981" i="21"/>
  <c r="N1981" i="21" s="1"/>
  <c r="K1981" i="21"/>
  <c r="H1982" i="21"/>
  <c r="M1981" i="21"/>
  <c r="P1980" i="21"/>
  <c r="O1980" i="21"/>
  <c r="Q1980" i="21"/>
  <c r="Q1981" i="21"/>
  <c r="O1981" i="21"/>
  <c r="P1981" i="21"/>
  <c r="L1982" i="21"/>
  <c r="I1982" i="21"/>
  <c r="N1982" i="21" s="1"/>
  <c r="K1982" i="21"/>
  <c r="H1983" i="21"/>
  <c r="M1982" i="21"/>
  <c r="J1982" i="21"/>
  <c r="O1982" i="21"/>
  <c r="P1982" i="21"/>
  <c r="Q1982" i="21"/>
  <c r="L1983" i="21"/>
  <c r="H1984" i="21"/>
  <c r="J1983" i="21"/>
  <c r="K1983" i="21"/>
  <c r="M1983" i="21"/>
  <c r="I1983" i="21"/>
  <c r="N1983" i="21" s="1"/>
  <c r="M1984" i="21"/>
  <c r="H1985" i="21"/>
  <c r="I1984" i="21"/>
  <c r="N1984" i="21" s="1"/>
  <c r="L1984" i="21"/>
  <c r="J1984" i="21"/>
  <c r="K1984" i="21"/>
  <c r="O1983" i="21"/>
  <c r="Q1983" i="21"/>
  <c r="P1983" i="21"/>
  <c r="H1986" i="21"/>
  <c r="K1985" i="21"/>
  <c r="L1985" i="21"/>
  <c r="M1985" i="21"/>
  <c r="I1985" i="21"/>
  <c r="N1985" i="21" s="1"/>
  <c r="J1985" i="21"/>
  <c r="Q1984" i="21"/>
  <c r="O1984" i="21"/>
  <c r="P1984" i="21"/>
  <c r="M1986" i="21"/>
  <c r="K1986" i="21"/>
  <c r="I1986" i="21"/>
  <c r="N1986" i="21" s="1"/>
  <c r="H1987" i="21"/>
  <c r="L1986" i="21"/>
  <c r="J1986" i="21"/>
  <c r="P1985" i="21"/>
  <c r="O1985" i="21"/>
  <c r="Q1985" i="21"/>
  <c r="P1986" i="21"/>
  <c r="Q1986" i="21"/>
  <c r="O1986" i="21"/>
  <c r="J1987" i="21"/>
  <c r="K1987" i="21"/>
  <c r="L1987" i="21"/>
  <c r="I1987" i="21"/>
  <c r="N1987" i="21" s="1"/>
  <c r="M1987" i="21"/>
  <c r="H1988" i="21"/>
  <c r="O1987" i="21"/>
  <c r="Q1987" i="21"/>
  <c r="P1987" i="21"/>
  <c r="K1988" i="21"/>
  <c r="J1988" i="21"/>
  <c r="L1988" i="21"/>
  <c r="M1988" i="21"/>
  <c r="H1989" i="21"/>
  <c r="I1988" i="21"/>
  <c r="N1988" i="21" s="1"/>
  <c r="I1989" i="21"/>
  <c r="N1989" i="21" s="1"/>
  <c r="J1989" i="21"/>
  <c r="L1989" i="21"/>
  <c r="K1989" i="21"/>
  <c r="M1989" i="21"/>
  <c r="H1990" i="21"/>
  <c r="Q1988" i="21"/>
  <c r="P1988" i="21"/>
  <c r="O1988" i="21"/>
  <c r="P1989" i="21"/>
  <c r="Q1989" i="21"/>
  <c r="O1989" i="21"/>
  <c r="H1991" i="21"/>
  <c r="J1990" i="21"/>
  <c r="M1990" i="21"/>
  <c r="I1990" i="21"/>
  <c r="N1990" i="21" s="1"/>
  <c r="K1990" i="21"/>
  <c r="L1990" i="21"/>
  <c r="I1991" i="21"/>
  <c r="N1991" i="21" s="1"/>
  <c r="K1991" i="21"/>
  <c r="H1992" i="21"/>
  <c r="L1991" i="21"/>
  <c r="M1991" i="21"/>
  <c r="J1991" i="21"/>
  <c r="O1990" i="21"/>
  <c r="P1990" i="21"/>
  <c r="Q1990" i="21"/>
  <c r="P1991" i="21"/>
  <c r="O1991" i="21"/>
  <c r="Q1991" i="21"/>
  <c r="I1992" i="21"/>
  <c r="N1992" i="21" s="1"/>
  <c r="L1992" i="21"/>
  <c r="H1993" i="21"/>
  <c r="K1992" i="21"/>
  <c r="M1992" i="21"/>
  <c r="J1992" i="21"/>
  <c r="P1992" i="21"/>
  <c r="Q1992" i="21"/>
  <c r="O1992" i="21"/>
  <c r="J1993" i="21"/>
  <c r="M1993" i="21"/>
  <c r="I1993" i="21"/>
  <c r="N1993" i="21" s="1"/>
  <c r="L1993" i="21"/>
  <c r="H1994" i="21"/>
  <c r="K1993" i="21"/>
  <c r="O1993" i="21"/>
  <c r="P1993" i="21"/>
  <c r="Q1993" i="21"/>
  <c r="L1994" i="21"/>
  <c r="I1994" i="21"/>
  <c r="N1994" i="21" s="1"/>
  <c r="K1994" i="21"/>
  <c r="H1995" i="21"/>
  <c r="M1994" i="21"/>
  <c r="J1994" i="21"/>
  <c r="O1994" i="21"/>
  <c r="Q1994" i="21"/>
  <c r="P1994" i="21"/>
  <c r="M1995" i="21"/>
  <c r="L1995" i="21"/>
  <c r="I1995" i="21"/>
  <c r="N1995" i="21" s="1"/>
  <c r="K1995" i="21"/>
  <c r="H1996" i="21"/>
  <c r="J1995" i="21"/>
  <c r="O1995" i="21"/>
  <c r="P1995" i="21"/>
  <c r="Q1995" i="21"/>
  <c r="L1996" i="21"/>
  <c r="I1996" i="21"/>
  <c r="N1996" i="21" s="1"/>
  <c r="H1997" i="21"/>
  <c r="J1996" i="21"/>
  <c r="K1996" i="21"/>
  <c r="M1996" i="21"/>
  <c r="Q1996" i="21"/>
  <c r="O1996" i="21"/>
  <c r="P1996" i="21"/>
  <c r="M1997" i="21"/>
  <c r="K1997" i="21"/>
  <c r="L1997" i="21"/>
  <c r="J1997" i="21"/>
  <c r="H1998" i="21"/>
  <c r="I1997" i="21"/>
  <c r="N1997" i="21" s="1"/>
  <c r="J1998" i="21"/>
  <c r="I1998" i="21"/>
  <c r="N1998" i="21" s="1"/>
  <c r="M1998" i="21"/>
  <c r="L1998" i="21"/>
  <c r="H1999" i="21"/>
  <c r="K1998" i="21"/>
  <c r="P1997" i="21"/>
  <c r="O1997" i="21"/>
  <c r="Q1997" i="21"/>
  <c r="P1998" i="21"/>
  <c r="Q1998" i="21"/>
  <c r="O1998" i="21"/>
  <c r="I1999" i="21"/>
  <c r="N1999" i="21" s="1"/>
  <c r="J1999" i="21"/>
  <c r="H2000" i="21"/>
  <c r="L1999" i="21"/>
  <c r="M1999" i="21"/>
  <c r="K1999" i="21"/>
  <c r="Q1999" i="21"/>
  <c r="P1999" i="21"/>
  <c r="O1999" i="21"/>
  <c r="K2000" i="21"/>
  <c r="H2001" i="21"/>
  <c r="I2000" i="21"/>
  <c r="N2000" i="21" s="1"/>
  <c r="J2000" i="21"/>
  <c r="M2000" i="21"/>
  <c r="L2000" i="21"/>
  <c r="M2001" i="21"/>
  <c r="J2001" i="21"/>
  <c r="I2001" i="21"/>
  <c r="N2001" i="21" s="1"/>
  <c r="H2002" i="21"/>
  <c r="L2001" i="21"/>
  <c r="K2001" i="21"/>
  <c r="Q2000" i="21"/>
  <c r="P2000" i="21"/>
  <c r="O2000" i="21"/>
  <c r="P2001" i="21"/>
  <c r="O2001" i="21"/>
  <c r="Q2001" i="21"/>
  <c r="M2002" i="21"/>
  <c r="K2002" i="21"/>
  <c r="L2002" i="21"/>
  <c r="H2003" i="21"/>
  <c r="J2002" i="21"/>
  <c r="I2002" i="21"/>
  <c r="N2002" i="21" s="1"/>
  <c r="L2003" i="21"/>
  <c r="I2003" i="21"/>
  <c r="N2003" i="21" s="1"/>
  <c r="M2003" i="21"/>
  <c r="J2003" i="21"/>
  <c r="H2004" i="21"/>
  <c r="K2003" i="21"/>
  <c r="O2002" i="21"/>
  <c r="P2002" i="21"/>
  <c r="Q2002" i="21"/>
  <c r="P2003" i="21"/>
  <c r="O2003" i="21"/>
  <c r="Q2003" i="21"/>
  <c r="M2004" i="21"/>
  <c r="H2005" i="21"/>
  <c r="I2004" i="21"/>
  <c r="N2004" i="21" s="1"/>
  <c r="L2004" i="21"/>
  <c r="K2004" i="21"/>
  <c r="J2004" i="21"/>
  <c r="H2006" i="21"/>
  <c r="L2005" i="21"/>
  <c r="I2005" i="21"/>
  <c r="N2005" i="21" s="1"/>
  <c r="M2005" i="21"/>
  <c r="J2005" i="21"/>
  <c r="K2005" i="21"/>
  <c r="Q2004" i="21"/>
  <c r="O2004" i="21"/>
  <c r="P2004" i="21"/>
  <c r="K2006" i="21"/>
  <c r="L2006" i="21"/>
  <c r="I2006" i="21"/>
  <c r="N2006" i="21" s="1"/>
  <c r="J2006" i="21"/>
  <c r="H2007" i="21"/>
  <c r="M2006" i="21"/>
  <c r="O2005" i="21"/>
  <c r="P2005" i="21"/>
  <c r="Q2005" i="21"/>
  <c r="Q2006" i="21"/>
  <c r="P2006" i="21"/>
  <c r="O2006" i="21"/>
  <c r="I2007" i="21"/>
  <c r="N2007" i="21" s="1"/>
  <c r="H2008" i="21"/>
  <c r="M2007" i="21"/>
  <c r="J2007" i="21"/>
  <c r="K2007" i="21"/>
  <c r="L2007" i="21"/>
  <c r="P2007" i="21"/>
  <c r="Q2007" i="21"/>
  <c r="O2007" i="21"/>
  <c r="J2008" i="21"/>
  <c r="I2008" i="21"/>
  <c r="N2008" i="21" s="1"/>
  <c r="K2008" i="21"/>
  <c r="L2008" i="21"/>
  <c r="M2008" i="21"/>
  <c r="H2009" i="21"/>
  <c r="P2008" i="21"/>
  <c r="Q2008" i="21"/>
  <c r="O2008" i="21"/>
  <c r="H2010" i="21"/>
  <c r="I2009" i="21"/>
  <c r="N2009" i="21" s="1"/>
  <c r="M2009" i="21"/>
  <c r="K2009" i="21"/>
  <c r="L2009" i="21"/>
  <c r="J2009" i="21"/>
  <c r="I2010" i="21"/>
  <c r="N2010" i="21" s="1"/>
  <c r="M2010" i="21"/>
  <c r="K2010" i="21"/>
  <c r="L2010" i="21"/>
  <c r="H2011" i="21"/>
  <c r="J2010" i="21"/>
  <c r="O2009" i="21"/>
  <c r="P2009" i="21"/>
  <c r="Q2009" i="21"/>
  <c r="O2010" i="21"/>
  <c r="P2010" i="21"/>
  <c r="Q2010" i="21"/>
  <c r="I2011" i="21"/>
  <c r="N2011" i="21" s="1"/>
  <c r="M2011" i="21"/>
  <c r="H2012" i="21"/>
  <c r="K2011" i="21"/>
  <c r="J2011" i="21"/>
  <c r="L2011" i="21"/>
  <c r="Q2011" i="21"/>
  <c r="P2011" i="21"/>
  <c r="O2011" i="21"/>
  <c r="M2012" i="21"/>
  <c r="J2012" i="21"/>
  <c r="I2012" i="21"/>
  <c r="N2012" i="21" s="1"/>
  <c r="K2012" i="21"/>
  <c r="H2013" i="21"/>
  <c r="L2012" i="21"/>
  <c r="O2012" i="21"/>
  <c r="P2012" i="21"/>
  <c r="Q2012" i="21"/>
  <c r="M2013" i="21"/>
  <c r="H2014" i="21"/>
  <c r="L2013" i="21"/>
  <c r="J2013" i="21"/>
  <c r="I2013" i="21"/>
  <c r="N2013" i="21" s="1"/>
  <c r="K2013" i="21"/>
  <c r="J2014" i="21"/>
  <c r="K2014" i="21"/>
  <c r="I2014" i="21"/>
  <c r="N2014" i="21" s="1"/>
  <c r="M2014" i="21"/>
  <c r="L2014" i="21"/>
  <c r="H2015" i="21"/>
  <c r="Q2013" i="21"/>
  <c r="O2013" i="21"/>
  <c r="P2013" i="21"/>
  <c r="P2014" i="21"/>
  <c r="Q2014" i="21"/>
  <c r="O2014" i="21"/>
  <c r="M2015" i="21"/>
  <c r="H2016" i="21"/>
  <c r="L2015" i="21"/>
  <c r="J2015" i="21"/>
  <c r="I2015" i="21"/>
  <c r="N2015" i="21" s="1"/>
  <c r="K2015" i="21"/>
  <c r="H2017" i="21"/>
  <c r="K2016" i="21"/>
  <c r="J2016" i="21"/>
  <c r="L2016" i="21"/>
  <c r="I2016" i="21"/>
  <c r="N2016" i="21" s="1"/>
  <c r="M2016" i="21"/>
  <c r="Q2015" i="21"/>
  <c r="O2015" i="21"/>
  <c r="P2015" i="21"/>
  <c r="M2017" i="21"/>
  <c r="J2017" i="21"/>
  <c r="H2018" i="21"/>
  <c r="K2017" i="21"/>
  <c r="I2017" i="21"/>
  <c r="N2017" i="21" s="1"/>
  <c r="L2017" i="21"/>
  <c r="Q2016" i="21"/>
  <c r="P2016" i="21"/>
  <c r="O2016" i="21"/>
  <c r="L2018" i="21"/>
  <c r="I2018" i="21"/>
  <c r="N2018" i="21" s="1"/>
  <c r="H2019" i="21"/>
  <c r="J2018" i="21"/>
  <c r="K2018" i="21"/>
  <c r="M2018" i="21"/>
  <c r="O2017" i="21"/>
  <c r="P2017" i="21"/>
  <c r="Q2017" i="21"/>
  <c r="P2018" i="21"/>
  <c r="O2018" i="21"/>
  <c r="Q2018" i="21"/>
  <c r="M2019" i="21"/>
  <c r="L2019" i="21"/>
  <c r="I2019" i="21"/>
  <c r="N2019" i="21" s="1"/>
  <c r="J2019" i="21"/>
  <c r="H2020" i="21"/>
  <c r="K2019" i="21"/>
  <c r="P2019" i="21"/>
  <c r="O2019" i="21"/>
  <c r="Q2019" i="21"/>
  <c r="I2020" i="21"/>
  <c r="N2020" i="21" s="1"/>
  <c r="M2020" i="21"/>
  <c r="L2020" i="21"/>
  <c r="J2020" i="21"/>
  <c r="K2020" i="21"/>
  <c r="H2021" i="21"/>
  <c r="P2020" i="21"/>
  <c r="O2020" i="21"/>
  <c r="Q2020" i="21"/>
  <c r="M2021" i="21"/>
  <c r="K2021" i="21"/>
  <c r="H2022" i="21"/>
  <c r="I2021" i="21"/>
  <c r="N2021" i="21" s="1"/>
  <c r="J2021" i="21"/>
  <c r="L2021" i="21"/>
  <c r="M2022" i="21"/>
  <c r="I2022" i="21"/>
  <c r="N2022" i="21" s="1"/>
  <c r="J2022" i="21"/>
  <c r="L2022" i="21"/>
  <c r="H2023" i="21"/>
  <c r="K2022" i="21"/>
  <c r="Q2021" i="21"/>
  <c r="O2021" i="21"/>
  <c r="P2021" i="21"/>
  <c r="Q2022" i="21"/>
  <c r="O2022" i="21"/>
  <c r="P2022" i="21"/>
  <c r="I2023" i="21"/>
  <c r="N2023" i="21" s="1"/>
  <c r="J2023" i="21"/>
  <c r="L2023" i="21"/>
  <c r="K2023" i="21"/>
  <c r="M2023" i="21"/>
  <c r="H2024" i="21"/>
  <c r="P2023" i="21"/>
  <c r="Q2023" i="21"/>
  <c r="O2023" i="21"/>
  <c r="K2024" i="21"/>
  <c r="J2024" i="21"/>
  <c r="I2024" i="21"/>
  <c r="N2024" i="21" s="1"/>
  <c r="M2024" i="21"/>
  <c r="H2025" i="21"/>
  <c r="L2024" i="21"/>
  <c r="O2024" i="21"/>
  <c r="Q2024" i="21"/>
  <c r="P2024" i="21"/>
  <c r="H2026" i="21"/>
  <c r="I2025" i="21"/>
  <c r="N2025" i="21" s="1"/>
  <c r="K2025" i="21"/>
  <c r="J2025" i="21"/>
  <c r="L2025" i="21"/>
  <c r="M2025" i="21"/>
  <c r="H2027" i="21"/>
  <c r="M2026" i="21"/>
  <c r="L2026" i="21"/>
  <c r="J2026" i="21"/>
  <c r="K2026" i="21"/>
  <c r="I2026" i="21"/>
  <c r="N2026" i="21" s="1"/>
  <c r="P2025" i="21"/>
  <c r="Q2025" i="21"/>
  <c r="O2025" i="21"/>
  <c r="I2027" i="21"/>
  <c r="N2027" i="21" s="1"/>
  <c r="L2027" i="21"/>
  <c r="M2027" i="21"/>
  <c r="K2027" i="21"/>
  <c r="J2027" i="21"/>
  <c r="H2028" i="21"/>
  <c r="O2026" i="21"/>
  <c r="P2026" i="21"/>
  <c r="Q2026" i="21"/>
  <c r="O2027" i="21"/>
  <c r="Q2027" i="21"/>
  <c r="P2027" i="21"/>
  <c r="J2028" i="21"/>
  <c r="M2028" i="21"/>
  <c r="H2029" i="21"/>
  <c r="I2028" i="21"/>
  <c r="N2028" i="21" s="1"/>
  <c r="L2028" i="21"/>
  <c r="K2028" i="21"/>
  <c r="J2029" i="21"/>
  <c r="H2030" i="21"/>
  <c r="M2029" i="21"/>
  <c r="L2029" i="21"/>
  <c r="K2029" i="21"/>
  <c r="I2029" i="21"/>
  <c r="N2029" i="21" s="1"/>
  <c r="P2028" i="21"/>
  <c r="Q2028" i="21"/>
  <c r="O2028" i="21"/>
  <c r="L2030" i="21"/>
  <c r="K2030" i="21"/>
  <c r="J2030" i="21"/>
  <c r="M2030" i="21"/>
  <c r="I2030" i="21"/>
  <c r="N2030" i="21" s="1"/>
  <c r="H2031" i="21"/>
  <c r="Q2029" i="21"/>
  <c r="O2029" i="21"/>
  <c r="P2029" i="21"/>
  <c r="Q2030" i="21"/>
  <c r="O2030" i="21"/>
  <c r="P2030" i="21"/>
  <c r="L2031" i="21"/>
  <c r="K2031" i="21"/>
  <c r="M2031" i="21"/>
  <c r="H2032" i="21"/>
  <c r="J2031" i="21"/>
  <c r="I2031" i="21"/>
  <c r="N2031" i="21" s="1"/>
  <c r="M2032" i="21"/>
  <c r="K2032" i="21"/>
  <c r="H2033" i="21"/>
  <c r="L2032" i="21"/>
  <c r="J2032" i="21"/>
  <c r="I2032" i="21"/>
  <c r="N2032" i="21" s="1"/>
  <c r="P2031" i="21"/>
  <c r="Q2031" i="21"/>
  <c r="O2031" i="21"/>
  <c r="I2033" i="21"/>
  <c r="N2033" i="21" s="1"/>
  <c r="J2033" i="21"/>
  <c r="M2033" i="21"/>
  <c r="K2033" i="21"/>
  <c r="L2033" i="21"/>
  <c r="H2034" i="21"/>
  <c r="O2032" i="21"/>
  <c r="Q2032" i="21"/>
  <c r="P2032" i="21"/>
  <c r="Q2033" i="21"/>
  <c r="P2033" i="21"/>
  <c r="O2033" i="21"/>
  <c r="K2034" i="21"/>
  <c r="L2034" i="21"/>
  <c r="M2034" i="21"/>
  <c r="J2034" i="21"/>
  <c r="H2035" i="21"/>
  <c r="I2034" i="21"/>
  <c r="N2034" i="21" s="1"/>
  <c r="J2035" i="21"/>
  <c r="L2035" i="21"/>
  <c r="M2035" i="21"/>
  <c r="K2035" i="21"/>
  <c r="I2035" i="21"/>
  <c r="N2035" i="21" s="1"/>
  <c r="H2036" i="21"/>
  <c r="P2034" i="21"/>
  <c r="O2034" i="21"/>
  <c r="Q2034" i="21"/>
  <c r="Q2035" i="21"/>
  <c r="O2035" i="21"/>
  <c r="P2035" i="21"/>
  <c r="M2036" i="21"/>
  <c r="L2036" i="21"/>
  <c r="I2036" i="21"/>
  <c r="N2036" i="21" s="1"/>
  <c r="H2037" i="21"/>
  <c r="K2036" i="21"/>
  <c r="J2036" i="21"/>
  <c r="Q2036" i="21"/>
  <c r="O2036" i="21"/>
  <c r="P2036" i="21"/>
  <c r="K2037" i="21"/>
  <c r="J2037" i="21"/>
  <c r="M2037" i="21"/>
  <c r="L2037" i="21"/>
  <c r="H2038" i="21"/>
  <c r="I2037" i="21"/>
  <c r="N2037" i="21" s="1"/>
  <c r="M2038" i="21"/>
  <c r="I2038" i="21"/>
  <c r="N2038" i="21" s="1"/>
  <c r="L2038" i="21"/>
  <c r="H2039" i="21"/>
  <c r="K2038" i="21"/>
  <c r="J2038" i="21"/>
  <c r="Q2037" i="21"/>
  <c r="O2037" i="21"/>
  <c r="P2037" i="21"/>
  <c r="P2038" i="21"/>
  <c r="Q2038" i="21"/>
  <c r="O2038" i="21"/>
  <c r="L2039" i="21"/>
  <c r="I2039" i="21"/>
  <c r="N2039" i="21" s="1"/>
  <c r="M2039" i="21"/>
  <c r="J2039" i="21"/>
  <c r="H2040" i="21"/>
  <c r="K2039" i="21"/>
  <c r="P2039" i="21"/>
  <c r="Q2039" i="21"/>
  <c r="O2039" i="21"/>
  <c r="H2041" i="21"/>
  <c r="L2040" i="21"/>
  <c r="J2040" i="21"/>
  <c r="K2040" i="21"/>
  <c r="M2040" i="21"/>
  <c r="I2040" i="21"/>
  <c r="N2040" i="21" s="1"/>
  <c r="L2041" i="21"/>
  <c r="J2041" i="21"/>
  <c r="H2042" i="21"/>
  <c r="I2041" i="21"/>
  <c r="N2041" i="21" s="1"/>
  <c r="K2041" i="21"/>
  <c r="M2041" i="21"/>
  <c r="Q2040" i="21"/>
  <c r="O2040" i="21"/>
  <c r="P2040" i="21"/>
  <c r="M2042" i="21"/>
  <c r="L2042" i="21"/>
  <c r="J2042" i="21"/>
  <c r="H2043" i="21"/>
  <c r="I2042" i="21"/>
  <c r="N2042" i="21" s="1"/>
  <c r="K2042" i="21"/>
  <c r="P2041" i="21"/>
  <c r="Q2041" i="21"/>
  <c r="O2041" i="21"/>
  <c r="I2043" i="21"/>
  <c r="N2043" i="21" s="1"/>
  <c r="M2043" i="21"/>
  <c r="K2043" i="21"/>
  <c r="H2044" i="21"/>
  <c r="L2043" i="21"/>
  <c r="J2043" i="21"/>
  <c r="P2042" i="21"/>
  <c r="O2042" i="21"/>
  <c r="Q2042" i="21"/>
  <c r="O2043" i="21"/>
  <c r="P2043" i="21"/>
  <c r="Q2043" i="21"/>
  <c r="H2045" i="21"/>
  <c r="K2044" i="21"/>
  <c r="M2044" i="21"/>
  <c r="I2044" i="21"/>
  <c r="N2044" i="21" s="1"/>
  <c r="J2044" i="21"/>
  <c r="L2044" i="21"/>
  <c r="L2045" i="21"/>
  <c r="K2045" i="21"/>
  <c r="J2045" i="21"/>
  <c r="M2045" i="21"/>
  <c r="H2046" i="21"/>
  <c r="I2045" i="21"/>
  <c r="N2045" i="21" s="1"/>
  <c r="O2044" i="21"/>
  <c r="P2044" i="21"/>
  <c r="Q2044" i="21"/>
  <c r="K2046" i="21"/>
  <c r="L2046" i="21"/>
  <c r="M2046" i="21"/>
  <c r="H2047" i="21"/>
  <c r="I2046" i="21"/>
  <c r="N2046" i="21" s="1"/>
  <c r="J2046" i="21"/>
  <c r="Q2045" i="21"/>
  <c r="O2045" i="21"/>
  <c r="P2045" i="21"/>
  <c r="K2047" i="21"/>
  <c r="H2048" i="21"/>
  <c r="I2047" i="21"/>
  <c r="N2047" i="21" s="1"/>
  <c r="L2047" i="21"/>
  <c r="M2047" i="21"/>
  <c r="J2047" i="21"/>
  <c r="Q2046" i="21"/>
  <c r="O2046" i="21"/>
  <c r="P2046" i="21"/>
  <c r="K2048" i="21"/>
  <c r="I2048" i="21"/>
  <c r="N2048" i="21" s="1"/>
  <c r="M2048" i="21"/>
  <c r="H2049" i="21"/>
  <c r="J2048" i="21"/>
  <c r="L2048" i="21"/>
  <c r="O2047" i="21"/>
  <c r="Q2047" i="21"/>
  <c r="P2047" i="21"/>
  <c r="Q2048" i="21"/>
  <c r="O2048" i="21"/>
  <c r="P2048" i="21"/>
  <c r="J2049" i="21"/>
  <c r="L2049" i="21"/>
  <c r="H2050" i="21"/>
  <c r="M2049" i="21"/>
  <c r="K2049" i="21"/>
  <c r="I2049" i="21"/>
  <c r="N2049" i="21" s="1"/>
  <c r="J2050" i="21"/>
  <c r="L2050" i="21"/>
  <c r="H2051" i="21"/>
  <c r="K2050" i="21"/>
  <c r="I2050" i="21"/>
  <c r="N2050" i="21" s="1"/>
  <c r="M2050" i="21"/>
  <c r="Q2049" i="21"/>
  <c r="O2049" i="21"/>
  <c r="P2049" i="21"/>
  <c r="H2052" i="21"/>
  <c r="M2051" i="21"/>
  <c r="L2051" i="21"/>
  <c r="I2051" i="21"/>
  <c r="N2051" i="21" s="1"/>
  <c r="K2051" i="21"/>
  <c r="J2051" i="21"/>
  <c r="O2050" i="21"/>
  <c r="Q2050" i="21"/>
  <c r="P2050" i="21"/>
  <c r="L2052" i="21"/>
  <c r="H2053" i="21"/>
  <c r="K2052" i="21"/>
  <c r="J2052" i="21"/>
  <c r="I2052" i="21"/>
  <c r="N2052" i="21" s="1"/>
  <c r="M2052" i="21"/>
  <c r="P2051" i="21"/>
  <c r="O2051" i="21"/>
  <c r="Q2051" i="21"/>
  <c r="J2053" i="21"/>
  <c r="H2054" i="21"/>
  <c r="M2053" i="21"/>
  <c r="K2053" i="21"/>
  <c r="L2053" i="21"/>
  <c r="I2053" i="21"/>
  <c r="N2053" i="21" s="1"/>
  <c r="O2052" i="21"/>
  <c r="P2052" i="21"/>
  <c r="Q2052" i="21"/>
  <c r="I2054" i="21"/>
  <c r="N2054" i="21" s="1"/>
  <c r="J2054" i="21"/>
  <c r="M2054" i="21"/>
  <c r="L2054" i="21"/>
  <c r="H2055" i="21"/>
  <c r="K2054" i="21"/>
  <c r="Q2053" i="21"/>
  <c r="O2053" i="21"/>
  <c r="P2053" i="21"/>
  <c r="O2054" i="21"/>
  <c r="P2054" i="21"/>
  <c r="Q2054" i="21"/>
  <c r="L2055" i="21"/>
  <c r="K2055" i="21"/>
  <c r="H2056" i="21"/>
  <c r="I2055" i="21"/>
  <c r="N2055" i="21" s="1"/>
  <c r="M2055" i="21"/>
  <c r="J2055" i="21"/>
  <c r="H2057" i="21"/>
  <c r="L2056" i="21"/>
  <c r="J2056" i="21"/>
  <c r="K2056" i="21"/>
  <c r="M2056" i="21"/>
  <c r="I2056" i="21"/>
  <c r="N2056" i="21" s="1"/>
  <c r="O2055" i="21"/>
  <c r="P2055" i="21"/>
  <c r="Q2055" i="21"/>
  <c r="K2057" i="21"/>
  <c r="I2057" i="21"/>
  <c r="N2057" i="21" s="1"/>
  <c r="J2057" i="21"/>
  <c r="L2057" i="21"/>
  <c r="H2058" i="21"/>
  <c r="M2057" i="21"/>
  <c r="P2056" i="21"/>
  <c r="O2056" i="21"/>
  <c r="Q2056" i="21"/>
  <c r="Q2057" i="21"/>
  <c r="O2057" i="21"/>
  <c r="P2057" i="21"/>
  <c r="H2059" i="21"/>
  <c r="J2058" i="21"/>
  <c r="L2058" i="21"/>
  <c r="K2058" i="21"/>
  <c r="M2058" i="21"/>
  <c r="I2058" i="21"/>
  <c r="N2058" i="21" s="1"/>
  <c r="J2059" i="21"/>
  <c r="M2059" i="21"/>
  <c r="H2060" i="21"/>
  <c r="L2059" i="21"/>
  <c r="K2059" i="21"/>
  <c r="I2059" i="21"/>
  <c r="N2059" i="21" s="1"/>
  <c r="Q2058" i="21"/>
  <c r="P2058" i="21"/>
  <c r="O2058" i="21"/>
  <c r="J2060" i="21"/>
  <c r="L2060" i="21"/>
  <c r="I2060" i="21"/>
  <c r="N2060" i="21" s="1"/>
  <c r="M2060" i="21"/>
  <c r="H2061" i="21"/>
  <c r="K2060" i="21"/>
  <c r="Q2059" i="21"/>
  <c r="P2059" i="21"/>
  <c r="O2059" i="21"/>
  <c r="P2060" i="21"/>
  <c r="O2060" i="21"/>
  <c r="Q2060" i="21"/>
  <c r="K2061" i="21"/>
  <c r="I2061" i="21"/>
  <c r="N2061" i="21" s="1"/>
  <c r="M2061" i="21"/>
  <c r="H2062" i="21"/>
  <c r="L2061" i="21"/>
  <c r="J2061" i="21"/>
  <c r="P2061" i="21"/>
  <c r="Q2061" i="21"/>
  <c r="O2061" i="21"/>
  <c r="H2063" i="21"/>
  <c r="L2062" i="21"/>
  <c r="M2062" i="21"/>
  <c r="J2062" i="21"/>
  <c r="K2062" i="21"/>
  <c r="I2062" i="21"/>
  <c r="N2062" i="21" s="1"/>
  <c r="L2063" i="21"/>
  <c r="I2063" i="21"/>
  <c r="N2063" i="21" s="1"/>
  <c r="M2063" i="21"/>
  <c r="H2064" i="21"/>
  <c r="K2063" i="21"/>
  <c r="J2063" i="21"/>
  <c r="P2062" i="21"/>
  <c r="O2062" i="21"/>
  <c r="Q2062" i="21"/>
  <c r="P2063" i="21"/>
  <c r="O2063" i="21"/>
  <c r="Q2063" i="21"/>
  <c r="J2064" i="21"/>
  <c r="K2064" i="21"/>
  <c r="H2065" i="21"/>
  <c r="M2064" i="21"/>
  <c r="I2064" i="21"/>
  <c r="N2064" i="21" s="1"/>
  <c r="L2064" i="21"/>
  <c r="M2065" i="21"/>
  <c r="H2066" i="21"/>
  <c r="I2065" i="21"/>
  <c r="N2065" i="21" s="1"/>
  <c r="L2065" i="21"/>
  <c r="K2065" i="21"/>
  <c r="J2065" i="21"/>
  <c r="Q2064" i="21"/>
  <c r="P2064" i="21"/>
  <c r="O2064" i="21"/>
  <c r="J2066" i="21"/>
  <c r="H2067" i="21"/>
  <c r="K2066" i="21"/>
  <c r="M2066" i="21"/>
  <c r="L2066" i="21"/>
  <c r="I2066" i="21"/>
  <c r="N2066" i="21" s="1"/>
  <c r="O2065" i="21"/>
  <c r="Q2065" i="21"/>
  <c r="P2065" i="21"/>
  <c r="I2067" i="21"/>
  <c r="N2067" i="21" s="1"/>
  <c r="J2067" i="21"/>
  <c r="M2067" i="21"/>
  <c r="L2067" i="21"/>
  <c r="K2067" i="21"/>
  <c r="H2068" i="21"/>
  <c r="P2066" i="21"/>
  <c r="O2066" i="21"/>
  <c r="Q2066" i="21"/>
  <c r="P2067" i="21"/>
  <c r="Q2067" i="21"/>
  <c r="O2067" i="21"/>
  <c r="M2068" i="21"/>
  <c r="L2068" i="21"/>
  <c r="I2068" i="21"/>
  <c r="N2068" i="21" s="1"/>
  <c r="J2068" i="21"/>
  <c r="H2069" i="21"/>
  <c r="K2068" i="21"/>
  <c r="Q2068" i="21"/>
  <c r="P2068" i="21"/>
  <c r="O2068" i="21"/>
  <c r="J2069" i="21"/>
  <c r="H2070" i="21"/>
  <c r="M2069" i="21"/>
  <c r="I2069" i="21"/>
  <c r="N2069" i="21" s="1"/>
  <c r="L2069" i="21"/>
  <c r="K2069" i="21"/>
  <c r="L2070" i="21"/>
  <c r="K2070" i="21"/>
  <c r="I2070" i="21"/>
  <c r="N2070" i="21" s="1"/>
  <c r="M2070" i="21"/>
  <c r="H2071" i="21"/>
  <c r="J2070" i="21"/>
  <c r="O2069" i="21"/>
  <c r="Q2069" i="21"/>
  <c r="P2069" i="21"/>
  <c r="Q2070" i="21"/>
  <c r="P2070" i="21"/>
  <c r="O2070" i="21"/>
  <c r="L2071" i="21"/>
  <c r="J2071" i="21"/>
  <c r="I2071" i="21"/>
  <c r="N2071" i="21" s="1"/>
  <c r="K2071" i="21"/>
  <c r="M2071" i="21"/>
  <c r="H2072" i="21"/>
  <c r="O2071" i="21"/>
  <c r="P2071" i="21"/>
  <c r="Q2071" i="21"/>
  <c r="M2072" i="21"/>
  <c r="L2072" i="21"/>
  <c r="J2072" i="21"/>
  <c r="H2073" i="21"/>
  <c r="K2072" i="21"/>
  <c r="I2072" i="21"/>
  <c r="N2072" i="21" s="1"/>
  <c r="J2073" i="21"/>
  <c r="H2074" i="21"/>
  <c r="K2073" i="21"/>
  <c r="L2073" i="21"/>
  <c r="M2073" i="21"/>
  <c r="I2073" i="21"/>
  <c r="N2073" i="21" s="1"/>
  <c r="P2072" i="21"/>
  <c r="Q2072" i="21"/>
  <c r="O2072" i="21"/>
  <c r="H2075" i="21"/>
  <c r="K2074" i="21"/>
  <c r="J2074" i="21"/>
  <c r="L2074" i="21"/>
  <c r="M2074" i="21"/>
  <c r="I2074" i="21"/>
  <c r="N2074" i="21" s="1"/>
  <c r="Q2073" i="21"/>
  <c r="P2073" i="21"/>
  <c r="O2073" i="21"/>
  <c r="L2075" i="21"/>
  <c r="M2075" i="21"/>
  <c r="I2075" i="21"/>
  <c r="N2075" i="21" s="1"/>
  <c r="H2076" i="21"/>
  <c r="J2075" i="21"/>
  <c r="K2075" i="21"/>
  <c r="Q2074" i="21"/>
  <c r="P2074" i="21"/>
  <c r="O2074" i="21"/>
  <c r="Q2075" i="21"/>
  <c r="O2075" i="21"/>
  <c r="P2075" i="21"/>
  <c r="M2076" i="21"/>
  <c r="J2076" i="21"/>
  <c r="L2076" i="21"/>
  <c r="I2076" i="21"/>
  <c r="N2076" i="21" s="1"/>
  <c r="H2077" i="21"/>
  <c r="K2076" i="21"/>
  <c r="O2076" i="21"/>
  <c r="Q2076" i="21"/>
  <c r="P2076" i="21"/>
  <c r="H2078" i="21"/>
  <c r="M2077" i="21"/>
  <c r="K2077" i="21"/>
  <c r="I2077" i="21"/>
  <c r="N2077" i="21" s="1"/>
  <c r="L2077" i="21"/>
  <c r="J2077" i="21"/>
  <c r="L2078" i="21"/>
  <c r="K2078" i="21"/>
  <c r="I2078" i="21"/>
  <c r="N2078" i="21" s="1"/>
  <c r="M2078" i="21"/>
  <c r="H2079" i="21"/>
  <c r="J2078" i="21"/>
  <c r="P2077" i="21"/>
  <c r="O2077" i="21"/>
  <c r="Q2077" i="21"/>
  <c r="P2078" i="21"/>
  <c r="O2078" i="21"/>
  <c r="Q2078" i="21"/>
  <c r="M2079" i="21"/>
  <c r="I2079" i="21"/>
  <c r="N2079" i="21" s="1"/>
  <c r="L2079" i="21"/>
  <c r="K2079" i="21"/>
  <c r="H2080" i="21"/>
  <c r="J2079" i="21"/>
  <c r="P2079" i="21"/>
  <c r="O2079" i="21"/>
  <c r="Q2079" i="21"/>
  <c r="I2080" i="21"/>
  <c r="N2080" i="21" s="1"/>
  <c r="K2080" i="21"/>
  <c r="H2081" i="21"/>
  <c r="L2080" i="21"/>
  <c r="M2080" i="21"/>
  <c r="J2080" i="21"/>
  <c r="Q2080" i="21"/>
  <c r="O2080" i="21"/>
  <c r="P2080" i="21"/>
  <c r="M2081" i="21"/>
  <c r="L2081" i="21"/>
  <c r="J2081" i="21"/>
  <c r="I2081" i="21"/>
  <c r="N2081" i="21" s="1"/>
  <c r="H2082" i="21"/>
  <c r="K2081" i="21"/>
  <c r="Q2081" i="21"/>
  <c r="O2081" i="21"/>
  <c r="P2081" i="21"/>
  <c r="M2082" i="21"/>
  <c r="L2082" i="21"/>
  <c r="I2082" i="21"/>
  <c r="N2082" i="21" s="1"/>
  <c r="K2082" i="21"/>
  <c r="J2082" i="21"/>
  <c r="H2083" i="21"/>
  <c r="Q2082" i="21"/>
  <c r="P2082" i="21"/>
  <c r="O2082" i="21"/>
  <c r="I2083" i="21"/>
  <c r="N2083" i="21" s="1"/>
  <c r="M2083" i="21"/>
  <c r="H2084" i="21"/>
  <c r="K2083" i="21"/>
  <c r="L2083" i="21"/>
  <c r="J2083" i="21"/>
  <c r="Q2083" i="21"/>
  <c r="O2083" i="21"/>
  <c r="P2083" i="21"/>
  <c r="K2084" i="21"/>
  <c r="H2085" i="21"/>
  <c r="L2084" i="21"/>
  <c r="J2084" i="21"/>
  <c r="I2084" i="21"/>
  <c r="N2084" i="21" s="1"/>
  <c r="M2084" i="21"/>
  <c r="K2085" i="21"/>
  <c r="H2086" i="21"/>
  <c r="I2085" i="21"/>
  <c r="N2085" i="21" s="1"/>
  <c r="M2085" i="21"/>
  <c r="J2085" i="21"/>
  <c r="L2085" i="21"/>
  <c r="P2084" i="21"/>
  <c r="O2084" i="21"/>
  <c r="Q2084" i="21"/>
  <c r="J2086" i="21"/>
  <c r="H2087" i="21"/>
  <c r="M2086" i="21"/>
  <c r="K2086" i="21"/>
  <c r="I2086" i="21"/>
  <c r="N2086" i="21" s="1"/>
  <c r="L2086" i="21"/>
  <c r="Q2085" i="21"/>
  <c r="P2085" i="21"/>
  <c r="O2085" i="21"/>
  <c r="J2087" i="21"/>
  <c r="M2087" i="21"/>
  <c r="L2087" i="21"/>
  <c r="I2087" i="21"/>
  <c r="N2087" i="21" s="1"/>
  <c r="H2088" i="21"/>
  <c r="K2087" i="21"/>
  <c r="P2086" i="21"/>
  <c r="O2086" i="21"/>
  <c r="Q2086" i="21"/>
  <c r="P2087" i="21"/>
  <c r="O2087" i="21"/>
  <c r="Q2087" i="21"/>
  <c r="H2089" i="21"/>
  <c r="M2088" i="21"/>
  <c r="J2088" i="21"/>
  <c r="I2088" i="21"/>
  <c r="N2088" i="21" s="1"/>
  <c r="K2088" i="21"/>
  <c r="L2088" i="21"/>
  <c r="K2089" i="21"/>
  <c r="J2089" i="21"/>
  <c r="L2089" i="21"/>
  <c r="M2089" i="21"/>
  <c r="I2089" i="21"/>
  <c r="N2089" i="21" s="1"/>
  <c r="H2090" i="21"/>
  <c r="Q2088" i="21"/>
  <c r="P2088" i="21"/>
  <c r="O2088" i="21"/>
  <c r="O2089" i="21"/>
  <c r="P2089" i="21"/>
  <c r="Q2089" i="21"/>
  <c r="I2090" i="21"/>
  <c r="N2090" i="21" s="1"/>
  <c r="J2090" i="21"/>
  <c r="H2091" i="21"/>
  <c r="K2090" i="21"/>
  <c r="L2090" i="21"/>
  <c r="M2090" i="21"/>
  <c r="P2090" i="21"/>
  <c r="O2090" i="21"/>
  <c r="Q2090" i="21"/>
  <c r="J2091" i="21"/>
  <c r="H2092" i="21"/>
  <c r="I2091" i="21"/>
  <c r="N2091" i="21" s="1"/>
  <c r="L2091" i="21"/>
  <c r="K2091" i="21"/>
  <c r="M2091" i="21"/>
  <c r="H2093" i="21"/>
  <c r="L2092" i="21"/>
  <c r="M2092" i="21"/>
  <c r="J2092" i="21"/>
  <c r="I2092" i="21"/>
  <c r="N2092" i="21" s="1"/>
  <c r="K2092" i="21"/>
  <c r="P2091" i="21"/>
  <c r="O2091" i="21"/>
  <c r="Q2091" i="21"/>
  <c r="I2093" i="21"/>
  <c r="N2093" i="21" s="1"/>
  <c r="M2093" i="21"/>
  <c r="L2093" i="21"/>
  <c r="H2094" i="21"/>
  <c r="J2093" i="21"/>
  <c r="K2093" i="21"/>
  <c r="O2092" i="21"/>
  <c r="Q2092" i="21"/>
  <c r="P2092" i="21"/>
  <c r="Q2093" i="21"/>
  <c r="P2093" i="21"/>
  <c r="O2093" i="21"/>
  <c r="I2094" i="21"/>
  <c r="N2094" i="21" s="1"/>
  <c r="H2095" i="21"/>
  <c r="J2094" i="21"/>
  <c r="K2094" i="21"/>
  <c r="L2094" i="21"/>
  <c r="M2094" i="21"/>
  <c r="O2094" i="21"/>
  <c r="Q2094" i="21"/>
  <c r="P2094" i="21"/>
  <c r="M2095" i="21"/>
  <c r="K2095" i="21"/>
  <c r="L2095" i="21"/>
  <c r="I2095" i="21"/>
  <c r="N2095" i="21" s="1"/>
  <c r="H2096" i="21"/>
  <c r="J2095" i="21"/>
  <c r="Q2095" i="21"/>
  <c r="O2095" i="21"/>
  <c r="P2095" i="21"/>
  <c r="M2096" i="21"/>
  <c r="H2097" i="21"/>
  <c r="L2096" i="21"/>
  <c r="K2096" i="21"/>
  <c r="J2096" i="21"/>
  <c r="I2096" i="21"/>
  <c r="N2096" i="21" s="1"/>
  <c r="I2097" i="21"/>
  <c r="N2097" i="21" s="1"/>
  <c r="H2098" i="21"/>
  <c r="M2097" i="21"/>
  <c r="K2097" i="21"/>
  <c r="L2097" i="21"/>
  <c r="J2097" i="21"/>
  <c r="O2096" i="21"/>
  <c r="P2096" i="21"/>
  <c r="Q2096" i="21"/>
  <c r="P2097" i="21"/>
  <c r="Q2097" i="21"/>
  <c r="O2097" i="21"/>
  <c r="K2098" i="21"/>
  <c r="J2098" i="21"/>
  <c r="I2098" i="21"/>
  <c r="N2098" i="21" s="1"/>
  <c r="M2098" i="21"/>
  <c r="H2099" i="21"/>
  <c r="L2098" i="21"/>
  <c r="O2098" i="21"/>
  <c r="P2098" i="21"/>
  <c r="Q2098" i="21"/>
  <c r="M2099" i="21"/>
  <c r="J2099" i="21"/>
  <c r="L2099" i="21"/>
  <c r="K2099" i="21"/>
  <c r="I2099" i="21"/>
  <c r="N2099" i="21" s="1"/>
  <c r="H2100" i="21"/>
  <c r="Q2099" i="21"/>
  <c r="P2099" i="21"/>
  <c r="O2099" i="21"/>
  <c r="M2100" i="21"/>
  <c r="K2100" i="21"/>
  <c r="J2100" i="21"/>
  <c r="H2101" i="21"/>
  <c r="I2100" i="21"/>
  <c r="N2100" i="21" s="1"/>
  <c r="L2100" i="21"/>
  <c r="L2101" i="21"/>
  <c r="K2101" i="21"/>
  <c r="H2102" i="21"/>
  <c r="M2101" i="21"/>
  <c r="I2101" i="21"/>
  <c r="N2101" i="21" s="1"/>
  <c r="J2101" i="21"/>
  <c r="P2100" i="21"/>
  <c r="O2100" i="21"/>
  <c r="Q2100" i="21"/>
  <c r="I2102" i="21"/>
  <c r="N2102" i="21" s="1"/>
  <c r="H2103" i="21"/>
  <c r="M2102" i="21"/>
  <c r="J2102" i="21"/>
  <c r="K2102" i="21"/>
  <c r="L2102" i="21"/>
  <c r="Q2101" i="21"/>
  <c r="O2101" i="21"/>
  <c r="P2101" i="21"/>
  <c r="P2102" i="21"/>
  <c r="Q2102" i="21"/>
  <c r="O2102" i="21"/>
  <c r="J2103" i="21"/>
  <c r="I2103" i="21"/>
  <c r="N2103" i="21" s="1"/>
  <c r="L2103" i="21"/>
  <c r="H2104" i="21"/>
  <c r="M2103" i="21"/>
  <c r="K2103" i="21"/>
  <c r="P2103" i="21"/>
  <c r="Q2103" i="21"/>
  <c r="O2103" i="21"/>
  <c r="M2104" i="21"/>
  <c r="J2104" i="21"/>
  <c r="K2104" i="21"/>
  <c r="L2104" i="21"/>
  <c r="H2105" i="21"/>
  <c r="I2104" i="21"/>
  <c r="N2104" i="21" s="1"/>
  <c r="K2105" i="21"/>
  <c r="I2105" i="21"/>
  <c r="N2105" i="21" s="1"/>
  <c r="M2105" i="21"/>
  <c r="J2105" i="21"/>
  <c r="H2106" i="21"/>
  <c r="L2105" i="21"/>
  <c r="O2104" i="21"/>
  <c r="Q2104" i="21"/>
  <c r="P2104" i="21"/>
  <c r="Q2105" i="21"/>
  <c r="O2105" i="21"/>
  <c r="P2105" i="21"/>
  <c r="M2106" i="21"/>
  <c r="I2106" i="21"/>
  <c r="N2106" i="21" s="1"/>
  <c r="J2106" i="21"/>
  <c r="K2106" i="21"/>
  <c r="H2107" i="21"/>
  <c r="L2106" i="21"/>
  <c r="Q2106" i="21"/>
  <c r="O2106" i="21"/>
  <c r="P2106" i="21"/>
  <c r="H2108" i="21"/>
  <c r="M2107" i="21"/>
  <c r="I2107" i="21"/>
  <c r="N2107" i="21" s="1"/>
  <c r="J2107" i="21"/>
  <c r="K2107" i="21"/>
  <c r="L2107" i="21"/>
  <c r="J2108" i="21"/>
  <c r="M2108" i="21"/>
  <c r="I2108" i="21"/>
  <c r="N2108" i="21" s="1"/>
  <c r="L2108" i="21"/>
  <c r="H2109" i="21"/>
  <c r="K2108" i="21"/>
  <c r="Q2107" i="21"/>
  <c r="O2107" i="21"/>
  <c r="P2107" i="21"/>
  <c r="P2108" i="21"/>
  <c r="O2108" i="21"/>
  <c r="Q2108" i="21"/>
  <c r="K2109" i="21"/>
  <c r="L2109" i="21"/>
  <c r="I2109" i="21"/>
  <c r="N2109" i="21" s="1"/>
  <c r="H2110" i="21"/>
  <c r="M2109" i="21"/>
  <c r="J2109" i="21"/>
  <c r="P2109" i="21"/>
  <c r="Q2109" i="21"/>
  <c r="O2109" i="21"/>
  <c r="L2110" i="21"/>
  <c r="J2110" i="21"/>
  <c r="I2110" i="21"/>
  <c r="N2110" i="21" s="1"/>
  <c r="H2111" i="21"/>
  <c r="M2110" i="21"/>
  <c r="K2110" i="21"/>
  <c r="Q2110" i="21"/>
  <c r="P2110" i="21"/>
  <c r="O2110" i="21"/>
  <c r="K2111" i="21"/>
  <c r="M2111" i="21"/>
  <c r="L2111" i="21"/>
  <c r="I2111" i="21"/>
  <c r="N2111" i="21" s="1"/>
  <c r="J2111" i="21"/>
  <c r="H2112" i="21"/>
  <c r="P2111" i="21"/>
  <c r="O2111" i="21"/>
  <c r="Q2111" i="21"/>
  <c r="L2112" i="21"/>
  <c r="M2112" i="21"/>
  <c r="H2113" i="21"/>
  <c r="J2112" i="21"/>
  <c r="I2112" i="21"/>
  <c r="N2112" i="21" s="1"/>
  <c r="K2112" i="21"/>
  <c r="I2113" i="21"/>
  <c r="N2113" i="21" s="1"/>
  <c r="L2113" i="21"/>
  <c r="J2113" i="21"/>
  <c r="M2113" i="21"/>
  <c r="H2114" i="21"/>
  <c r="K2113" i="21"/>
  <c r="O2112" i="21"/>
  <c r="Q2112" i="21"/>
  <c r="P2112" i="21"/>
  <c r="O2113" i="21"/>
  <c r="Q2113" i="21"/>
  <c r="P2113" i="21"/>
  <c r="H2115" i="21"/>
  <c r="J2114" i="21"/>
  <c r="I2114" i="21"/>
  <c r="N2114" i="21" s="1"/>
  <c r="K2114" i="21"/>
  <c r="M2114" i="21"/>
  <c r="L2114" i="21"/>
  <c r="J2115" i="21"/>
  <c r="K2115" i="21"/>
  <c r="H2116" i="21"/>
  <c r="I2115" i="21"/>
  <c r="N2115" i="21" s="1"/>
  <c r="L2115" i="21"/>
  <c r="M2115" i="21"/>
  <c r="Q2114" i="21"/>
  <c r="O2114" i="21"/>
  <c r="P2114" i="21"/>
  <c r="M2116" i="21"/>
  <c r="J2116" i="21"/>
  <c r="L2116" i="21"/>
  <c r="I2116" i="21"/>
  <c r="N2116" i="21" s="1"/>
  <c r="H2117" i="21"/>
  <c r="K2116" i="21"/>
  <c r="P2115" i="21"/>
  <c r="O2115" i="21"/>
  <c r="Q2115" i="21"/>
  <c r="O2116" i="21"/>
  <c r="Q2116" i="21"/>
  <c r="P2116" i="21"/>
  <c r="M2117" i="21"/>
  <c r="I2117" i="21"/>
  <c r="N2117" i="21" s="1"/>
  <c r="K2117" i="21"/>
  <c r="H2118" i="21"/>
  <c r="J2117" i="21"/>
  <c r="L2117" i="21"/>
  <c r="P2117" i="21"/>
  <c r="O2117" i="21"/>
  <c r="Q2117" i="21"/>
  <c r="J2118" i="21"/>
  <c r="L2118" i="21"/>
  <c r="K2118" i="21"/>
  <c r="M2118" i="21"/>
  <c r="I2118" i="21"/>
  <c r="N2118" i="21" s="1"/>
  <c r="H2119" i="21"/>
  <c r="O2118" i="21"/>
  <c r="Q2118" i="21"/>
  <c r="P2118" i="21"/>
  <c r="K2119" i="21"/>
  <c r="J2119" i="21"/>
  <c r="I2119" i="21"/>
  <c r="N2119" i="21" s="1"/>
  <c r="M2119" i="21"/>
  <c r="H2120" i="21"/>
  <c r="L2119" i="21"/>
  <c r="O2119" i="21"/>
  <c r="P2119" i="21"/>
  <c r="Q2119" i="21"/>
  <c r="I2120" i="21"/>
  <c r="N2120" i="21" s="1"/>
  <c r="M2120" i="21"/>
  <c r="L2120" i="21"/>
  <c r="H2121" i="21"/>
  <c r="J2120" i="21"/>
  <c r="K2120" i="21"/>
  <c r="P2120" i="21"/>
  <c r="Q2120" i="21"/>
  <c r="O2120" i="21"/>
  <c r="I2121" i="21"/>
  <c r="N2121" i="21" s="1"/>
  <c r="L2121" i="21"/>
  <c r="K2121" i="21"/>
  <c r="H2122" i="21"/>
  <c r="J2121" i="21"/>
  <c r="M2121" i="21"/>
  <c r="P2121" i="21"/>
  <c r="O2121" i="21"/>
  <c r="Q2121" i="21"/>
  <c r="M2122" i="21"/>
  <c r="H2123" i="21"/>
  <c r="J2122" i="21"/>
  <c r="K2122" i="21"/>
  <c r="L2122" i="21"/>
  <c r="I2122" i="21"/>
  <c r="N2122" i="21" s="1"/>
  <c r="K2123" i="21"/>
  <c r="I2123" i="21"/>
  <c r="N2123" i="21" s="1"/>
  <c r="L2123" i="21"/>
  <c r="J2123" i="21"/>
  <c r="H2124" i="21"/>
  <c r="M2123" i="21"/>
  <c r="O2122" i="21"/>
  <c r="P2122" i="21"/>
  <c r="Q2122" i="21"/>
  <c r="Q2123" i="21"/>
  <c r="P2123" i="21"/>
  <c r="O2123" i="21"/>
  <c r="K2124" i="21"/>
  <c r="L2124" i="21"/>
  <c r="M2124" i="21"/>
  <c r="I2124" i="21"/>
  <c r="N2124" i="21" s="1"/>
  <c r="H2125" i="21"/>
  <c r="J2124" i="21"/>
  <c r="P2124" i="21"/>
  <c r="Q2124" i="21"/>
  <c r="O2124" i="21"/>
  <c r="M2125" i="21"/>
  <c r="L2125" i="21"/>
  <c r="I2125" i="21"/>
  <c r="N2125" i="21" s="1"/>
  <c r="K2125" i="21"/>
  <c r="H2126" i="21"/>
  <c r="J2125" i="21"/>
  <c r="Q2125" i="21"/>
  <c r="O2125" i="21"/>
  <c r="P2125" i="21"/>
  <c r="M2126" i="21"/>
  <c r="L2126" i="21"/>
  <c r="K2126" i="21"/>
  <c r="I2126" i="21"/>
  <c r="N2126" i="21" s="1"/>
  <c r="H2127" i="21"/>
  <c r="J2126" i="21"/>
  <c r="Q2126" i="21"/>
  <c r="P2126" i="21"/>
  <c r="O2126" i="21"/>
  <c r="J2127" i="21"/>
  <c r="L2127" i="21"/>
  <c r="I2127" i="21"/>
  <c r="N2127" i="21" s="1"/>
  <c r="M2127" i="21"/>
  <c r="H2128" i="21"/>
  <c r="K2127" i="21"/>
  <c r="Q2127" i="21"/>
  <c r="P2127" i="21"/>
  <c r="O2127" i="21"/>
  <c r="M2128" i="21"/>
  <c r="I2128" i="21"/>
  <c r="N2128" i="21" s="1"/>
  <c r="L2128" i="21"/>
  <c r="H2129" i="21"/>
  <c r="J2128" i="21"/>
  <c r="K2128" i="21"/>
  <c r="Q2128" i="21"/>
  <c r="P2128" i="21"/>
  <c r="O2128" i="21"/>
  <c r="L2129" i="21"/>
  <c r="J2129" i="21"/>
  <c r="K2129" i="21"/>
  <c r="I2129" i="21"/>
  <c r="N2129" i="21" s="1"/>
  <c r="M2129" i="21"/>
  <c r="H2130" i="21"/>
  <c r="Q2129" i="21"/>
  <c r="O2129" i="21"/>
  <c r="P2129" i="21"/>
  <c r="J2130" i="21"/>
  <c r="M2130" i="21"/>
  <c r="L2130" i="21"/>
  <c r="H2131" i="21"/>
  <c r="I2130" i="21"/>
  <c r="N2130" i="21" s="1"/>
  <c r="K2130" i="21"/>
  <c r="H2132" i="21"/>
  <c r="K2131" i="21"/>
  <c r="J2131" i="21"/>
  <c r="I2131" i="21"/>
  <c r="N2131" i="21" s="1"/>
  <c r="L2131" i="21"/>
  <c r="M2131" i="21"/>
  <c r="P2130" i="21"/>
  <c r="Q2130" i="21"/>
  <c r="O2130" i="21"/>
  <c r="J2132" i="21"/>
  <c r="K2132" i="21"/>
  <c r="H2133" i="21"/>
  <c r="I2132" i="21"/>
  <c r="N2132" i="21" s="1"/>
  <c r="L2132" i="21"/>
  <c r="M2132" i="21"/>
  <c r="O2131" i="21"/>
  <c r="P2131" i="21"/>
  <c r="Q2131" i="21"/>
  <c r="J2133" i="21"/>
  <c r="H2134" i="21"/>
  <c r="L2133" i="21"/>
  <c r="M2133" i="21"/>
  <c r="K2133" i="21"/>
  <c r="I2133" i="21"/>
  <c r="N2133" i="21" s="1"/>
  <c r="Q2132" i="21"/>
  <c r="O2132" i="21"/>
  <c r="P2132" i="21"/>
  <c r="M2134" i="21"/>
  <c r="L2134" i="21"/>
  <c r="J2134" i="21"/>
  <c r="H2135" i="21"/>
  <c r="I2134" i="21"/>
  <c r="N2134" i="21" s="1"/>
  <c r="K2134" i="21"/>
  <c r="P2133" i="21"/>
  <c r="O2133" i="21"/>
  <c r="Q2133" i="21"/>
  <c r="J2135" i="21"/>
  <c r="I2135" i="21"/>
  <c r="N2135" i="21" s="1"/>
  <c r="M2135" i="21"/>
  <c r="K2135" i="21"/>
  <c r="H2136" i="21"/>
  <c r="L2135" i="21"/>
  <c r="P2134" i="21"/>
  <c r="O2134" i="21"/>
  <c r="Q2134" i="21"/>
  <c r="P2135" i="21"/>
  <c r="Q2135" i="21"/>
  <c r="O2135" i="21"/>
  <c r="I2136" i="21"/>
  <c r="N2136" i="21" s="1"/>
  <c r="J2136" i="21"/>
  <c r="K2136" i="21"/>
  <c r="H2137" i="21"/>
  <c r="M2136" i="21"/>
  <c r="L2136" i="21"/>
  <c r="O2136" i="21"/>
  <c r="Q2136" i="21"/>
  <c r="P2136" i="21"/>
  <c r="L2137" i="21"/>
  <c r="I2137" i="21"/>
  <c r="N2137" i="21" s="1"/>
  <c r="H2138" i="21"/>
  <c r="M2137" i="21"/>
  <c r="K2137" i="21"/>
  <c r="J2137" i="21"/>
  <c r="Q2137" i="21"/>
  <c r="P2137" i="21"/>
  <c r="O2137" i="21"/>
  <c r="L2138" i="21"/>
  <c r="M2138" i="21"/>
  <c r="I2138" i="21"/>
  <c r="N2138" i="21" s="1"/>
  <c r="K2138" i="21"/>
  <c r="H2139" i="21"/>
  <c r="J2138" i="21"/>
  <c r="Q2138" i="21"/>
  <c r="P2138" i="21"/>
  <c r="O2138" i="21"/>
  <c r="H2140" i="21"/>
  <c r="J2139" i="21"/>
  <c r="M2139" i="21"/>
  <c r="K2139" i="21"/>
  <c r="I2139" i="21"/>
  <c r="N2139" i="21" s="1"/>
  <c r="L2139" i="21"/>
  <c r="J2140" i="21"/>
  <c r="L2140" i="21"/>
  <c r="K2140" i="21"/>
  <c r="H2141" i="21"/>
  <c r="M2140" i="21"/>
  <c r="I2140" i="21"/>
  <c r="N2140" i="21" s="1"/>
  <c r="O2139" i="21"/>
  <c r="Q2139" i="21"/>
  <c r="P2139" i="21"/>
  <c r="J2141" i="21"/>
  <c r="L2141" i="21"/>
  <c r="H2142" i="21"/>
  <c r="K2141" i="21"/>
  <c r="M2141" i="21"/>
  <c r="I2141" i="21"/>
  <c r="N2141" i="21" s="1"/>
  <c r="Q2140" i="21"/>
  <c r="P2140" i="21"/>
  <c r="O2140" i="21"/>
  <c r="L2142" i="21"/>
  <c r="M2142" i="21"/>
  <c r="I2142" i="21"/>
  <c r="N2142" i="21" s="1"/>
  <c r="J2142" i="21"/>
  <c r="H2143" i="21"/>
  <c r="K2142" i="21"/>
  <c r="P2141" i="21"/>
  <c r="O2141" i="21"/>
  <c r="Q2141" i="21"/>
  <c r="P2142" i="21"/>
  <c r="O2142" i="21"/>
  <c r="Q2142" i="21"/>
  <c r="I2143" i="21"/>
  <c r="N2143" i="21" s="1"/>
  <c r="H2144" i="21"/>
  <c r="J2143" i="21"/>
  <c r="L2143" i="21"/>
  <c r="K2143" i="21"/>
  <c r="M2143" i="21"/>
  <c r="P2143" i="21"/>
  <c r="Q2143" i="21"/>
  <c r="O2143" i="21"/>
  <c r="J2144" i="21"/>
  <c r="H2145" i="21"/>
  <c r="L2144" i="21"/>
  <c r="K2144" i="21"/>
  <c r="I2144" i="21"/>
  <c r="N2144" i="21" s="1"/>
  <c r="M2144" i="21"/>
  <c r="L2145" i="21"/>
  <c r="J2145" i="21"/>
  <c r="H2146" i="21"/>
  <c r="M2145" i="21"/>
  <c r="K2145" i="21"/>
  <c r="I2145" i="21"/>
  <c r="N2145" i="21" s="1"/>
  <c r="P2144" i="21"/>
  <c r="O2144" i="21"/>
  <c r="Q2144" i="21"/>
  <c r="K2146" i="21"/>
  <c r="J2146" i="21"/>
  <c r="I2146" i="21"/>
  <c r="N2146" i="21" s="1"/>
  <c r="M2146" i="21"/>
  <c r="L2146" i="21"/>
  <c r="H2147" i="21"/>
  <c r="O2145" i="21"/>
  <c r="Q2145" i="21"/>
  <c r="P2145" i="21"/>
  <c r="P2146" i="21"/>
  <c r="O2146" i="21"/>
  <c r="Q2146" i="21"/>
  <c r="I2147" i="21"/>
  <c r="N2147" i="21" s="1"/>
  <c r="L2147" i="21"/>
  <c r="J2147" i="21"/>
  <c r="K2147" i="21"/>
  <c r="M2147" i="21"/>
  <c r="H2148" i="21"/>
  <c r="P2147" i="21"/>
  <c r="Q2147" i="21"/>
  <c r="O2147" i="21"/>
  <c r="I2148" i="21"/>
  <c r="N2148" i="21" s="1"/>
  <c r="L2148" i="21"/>
  <c r="M2148" i="21"/>
  <c r="H2149" i="21"/>
  <c r="J2148" i="21"/>
  <c r="K2148" i="21"/>
  <c r="Q2148" i="21"/>
  <c r="P2148" i="21"/>
  <c r="O2148" i="21"/>
  <c r="L2149" i="21"/>
  <c r="H2150" i="21"/>
  <c r="I2149" i="21"/>
  <c r="N2149" i="21" s="1"/>
  <c r="K2149" i="21"/>
  <c r="M2149" i="21"/>
  <c r="J2149" i="21"/>
  <c r="K2150" i="21"/>
  <c r="I2150" i="21"/>
  <c r="N2150" i="21" s="1"/>
  <c r="M2150" i="21"/>
  <c r="J2150" i="21"/>
  <c r="H2151" i="21"/>
  <c r="L2150" i="21"/>
  <c r="P2149" i="21"/>
  <c r="Q2149" i="21"/>
  <c r="O2149" i="21"/>
  <c r="Q2150" i="21"/>
  <c r="P2150" i="21"/>
  <c r="O2150" i="21"/>
  <c r="H2152" i="21"/>
  <c r="J2151" i="21"/>
  <c r="I2151" i="21"/>
  <c r="N2151" i="21" s="1"/>
  <c r="L2151" i="21"/>
  <c r="K2151" i="21"/>
  <c r="M2151" i="21"/>
  <c r="J2152" i="21"/>
  <c r="H2153" i="21"/>
  <c r="I2152" i="21"/>
  <c r="N2152" i="21" s="1"/>
  <c r="M2152" i="21"/>
  <c r="L2152" i="21"/>
  <c r="K2152" i="21"/>
  <c r="Q2151" i="21"/>
  <c r="P2151" i="21"/>
  <c r="O2151" i="21"/>
  <c r="H2154" i="21"/>
  <c r="I2153" i="21"/>
  <c r="N2153" i="21" s="1"/>
  <c r="L2153" i="21"/>
  <c r="J2153" i="21"/>
  <c r="M2153" i="21"/>
  <c r="K2153" i="21"/>
  <c r="O2152" i="21"/>
  <c r="P2152" i="21"/>
  <c r="Q2152" i="21"/>
  <c r="I2154" i="21"/>
  <c r="N2154" i="21" s="1"/>
  <c r="H2155" i="21"/>
  <c r="M2154" i="21"/>
  <c r="J2154" i="21"/>
  <c r="L2154" i="21"/>
  <c r="K2154" i="21"/>
  <c r="O2153" i="21"/>
  <c r="P2153" i="21"/>
  <c r="Q2153" i="21"/>
  <c r="P2154" i="21"/>
  <c r="O2154" i="21"/>
  <c r="Q2154" i="21"/>
  <c r="J2155" i="21"/>
  <c r="L2155" i="21"/>
  <c r="K2155" i="21"/>
  <c r="H2156" i="21"/>
  <c r="I2155" i="21"/>
  <c r="N2155" i="21" s="1"/>
  <c r="M2155" i="21"/>
  <c r="I2156" i="21"/>
  <c r="N2156" i="21" s="1"/>
  <c r="H2157" i="21"/>
  <c r="M2156" i="21"/>
  <c r="J2156" i="21"/>
  <c r="K2156" i="21"/>
  <c r="L2156" i="21"/>
  <c r="Q2155" i="21"/>
  <c r="O2155" i="21"/>
  <c r="P2155" i="21"/>
  <c r="O2156" i="21"/>
  <c r="P2156" i="21"/>
  <c r="Q2156" i="21"/>
  <c r="H2158" i="21"/>
  <c r="L2157" i="21"/>
  <c r="J2157" i="21"/>
  <c r="I2157" i="21"/>
  <c r="N2157" i="21" s="1"/>
  <c r="M2157" i="21"/>
  <c r="K2157" i="21"/>
  <c r="J2158" i="21"/>
  <c r="K2158" i="21"/>
  <c r="I2158" i="21"/>
  <c r="N2158" i="21" s="1"/>
  <c r="L2158" i="21"/>
  <c r="H2159" i="21"/>
  <c r="M2158" i="21"/>
  <c r="P2157" i="21"/>
  <c r="Q2157" i="21"/>
  <c r="O2157" i="21"/>
  <c r="Q2158" i="21"/>
  <c r="P2158" i="21"/>
  <c r="O2158" i="21"/>
  <c r="H2160" i="21"/>
  <c r="L2159" i="21"/>
  <c r="J2159" i="21"/>
  <c r="I2159" i="21"/>
  <c r="N2159" i="21" s="1"/>
  <c r="K2159" i="21"/>
  <c r="M2159" i="21"/>
  <c r="M2160" i="21"/>
  <c r="J2160" i="21"/>
  <c r="I2160" i="21"/>
  <c r="N2160" i="21" s="1"/>
  <c r="L2160" i="21"/>
  <c r="H2161" i="21"/>
  <c r="K2160" i="21"/>
  <c r="O2159" i="21"/>
  <c r="P2159" i="21"/>
  <c r="Q2159" i="21"/>
  <c r="O2160" i="21"/>
  <c r="Q2160" i="21"/>
  <c r="P2160" i="21"/>
  <c r="K2161" i="21"/>
  <c r="H2162" i="21"/>
  <c r="J2161" i="21"/>
  <c r="M2161" i="21"/>
  <c r="I2161" i="21"/>
  <c r="N2161" i="21" s="1"/>
  <c r="L2161" i="21"/>
  <c r="M2162" i="21"/>
  <c r="I2162" i="21"/>
  <c r="N2162" i="21" s="1"/>
  <c r="H2163" i="21"/>
  <c r="J2162" i="21"/>
  <c r="K2162" i="21"/>
  <c r="L2162" i="21"/>
  <c r="O2161" i="21"/>
  <c r="Q2161" i="21"/>
  <c r="P2161" i="21"/>
  <c r="Q2162" i="21"/>
  <c r="O2162" i="21"/>
  <c r="P2162" i="21"/>
  <c r="J2163" i="21"/>
  <c r="M2163" i="21"/>
  <c r="K2163" i="21"/>
  <c r="L2163" i="21"/>
  <c r="H2164" i="21"/>
  <c r="I2163" i="21"/>
  <c r="N2163" i="21" s="1"/>
  <c r="L2164" i="21"/>
  <c r="M2164" i="21"/>
  <c r="I2164" i="21"/>
  <c r="N2164" i="21" s="1"/>
  <c r="J2164" i="21"/>
  <c r="K2164" i="21"/>
  <c r="H2165" i="21"/>
  <c r="P2163" i="21"/>
  <c r="O2163" i="21"/>
  <c r="Q2163" i="21"/>
  <c r="Q2164" i="21"/>
  <c r="O2164" i="21"/>
  <c r="P2164" i="21"/>
  <c r="K2165" i="21"/>
  <c r="H2166" i="21"/>
  <c r="J2165" i="21"/>
  <c r="M2165" i="21"/>
  <c r="I2165" i="21"/>
  <c r="N2165" i="21" s="1"/>
  <c r="L2165" i="21"/>
  <c r="K2166" i="21"/>
  <c r="M2166" i="21"/>
  <c r="L2166" i="21"/>
  <c r="H2167" i="21"/>
  <c r="I2166" i="21"/>
  <c r="N2166" i="21" s="1"/>
  <c r="J2166" i="21"/>
  <c r="Q2165" i="21"/>
  <c r="O2165" i="21"/>
  <c r="P2165" i="21"/>
  <c r="K2167" i="21"/>
  <c r="L2167" i="21"/>
  <c r="J2167" i="21"/>
  <c r="M2167" i="21"/>
  <c r="I2167" i="21"/>
  <c r="N2167" i="21" s="1"/>
  <c r="H2168" i="21"/>
  <c r="Q2166" i="21"/>
  <c r="O2166" i="21"/>
  <c r="P2166" i="21"/>
  <c r="O2167" i="21"/>
  <c r="P2167" i="21"/>
  <c r="Q2167" i="21"/>
  <c r="I2168" i="21"/>
  <c r="N2168" i="21" s="1"/>
  <c r="K2168" i="21"/>
  <c r="J2168" i="21"/>
  <c r="M2168" i="21"/>
  <c r="L2168" i="21"/>
  <c r="H2169" i="21"/>
  <c r="P2168" i="21"/>
  <c r="Q2168" i="21"/>
  <c r="O2168" i="21"/>
  <c r="K2169" i="21"/>
  <c r="L2169" i="21"/>
  <c r="J2169" i="21"/>
  <c r="M2169" i="21"/>
  <c r="I2169" i="21"/>
  <c r="N2169" i="21" s="1"/>
  <c r="H2170" i="21"/>
  <c r="P2169" i="21"/>
  <c r="Q2169" i="21"/>
  <c r="O2169" i="21"/>
  <c r="M2170" i="21"/>
  <c r="H2171" i="21"/>
  <c r="J2170" i="21"/>
  <c r="K2170" i="21"/>
  <c r="I2170" i="21"/>
  <c r="N2170" i="21" s="1"/>
  <c r="L2170" i="21"/>
  <c r="M2171" i="21"/>
  <c r="L2171" i="21"/>
  <c r="J2171" i="21"/>
  <c r="I2171" i="21"/>
  <c r="N2171" i="21" s="1"/>
  <c r="H2172" i="21"/>
  <c r="K2171" i="21"/>
  <c r="P2170" i="21"/>
  <c r="O2170" i="21"/>
  <c r="Q2170" i="21"/>
  <c r="P2171" i="21"/>
  <c r="O2171" i="21"/>
  <c r="Q2171" i="21"/>
  <c r="H2173" i="21"/>
  <c r="K2172" i="21"/>
  <c r="M2172" i="21"/>
  <c r="L2172" i="21"/>
  <c r="J2172" i="21"/>
  <c r="I2172" i="21"/>
  <c r="N2172" i="21" s="1"/>
  <c r="L2173" i="21"/>
  <c r="H2174" i="21"/>
  <c r="M2173" i="21"/>
  <c r="K2173" i="21"/>
  <c r="J2173" i="21"/>
  <c r="I2173" i="21"/>
  <c r="N2173" i="21" s="1"/>
  <c r="O2172" i="21"/>
  <c r="P2172" i="21"/>
  <c r="Q2172" i="21"/>
  <c r="K2174" i="21"/>
  <c r="M2174" i="21"/>
  <c r="L2174" i="21"/>
  <c r="J2174" i="21"/>
  <c r="H2175" i="21"/>
  <c r="I2174" i="21"/>
  <c r="N2174" i="21" s="1"/>
  <c r="O2173" i="21"/>
  <c r="Q2173" i="21"/>
  <c r="P2173" i="21"/>
  <c r="H2176" i="21"/>
  <c r="K2175" i="21"/>
  <c r="M2175" i="21"/>
  <c r="I2175" i="21"/>
  <c r="N2175" i="21" s="1"/>
  <c r="L2175" i="21"/>
  <c r="J2175" i="21"/>
  <c r="O2174" i="21"/>
  <c r="P2174" i="21"/>
  <c r="Q2174" i="21"/>
  <c r="H2177" i="21"/>
  <c r="J2176" i="21"/>
  <c r="L2176" i="21"/>
  <c r="I2176" i="21"/>
  <c r="N2176" i="21" s="1"/>
  <c r="K2176" i="21"/>
  <c r="M2176" i="21"/>
  <c r="P2175" i="21"/>
  <c r="Q2175" i="21"/>
  <c r="O2175" i="21"/>
  <c r="I2177" i="21"/>
  <c r="N2177" i="21" s="1"/>
  <c r="K2177" i="21"/>
  <c r="H2178" i="21"/>
  <c r="J2177" i="21"/>
  <c r="M2177" i="21"/>
  <c r="L2177" i="21"/>
  <c r="Q2176" i="21"/>
  <c r="P2176" i="21"/>
  <c r="O2176" i="21"/>
  <c r="Q2177" i="21"/>
  <c r="P2177" i="21"/>
  <c r="O2177" i="21"/>
  <c r="J2178" i="21"/>
  <c r="K2178" i="21"/>
  <c r="L2178" i="21"/>
  <c r="M2178" i="21"/>
  <c r="H2179" i="21"/>
  <c r="I2178" i="21"/>
  <c r="N2178" i="21" s="1"/>
  <c r="I2179" i="21"/>
  <c r="N2179" i="21" s="1"/>
  <c r="H2180" i="21"/>
  <c r="J2179" i="21"/>
  <c r="L2179" i="21"/>
  <c r="K2179" i="21"/>
  <c r="M2179" i="21"/>
  <c r="Q2178" i="21"/>
  <c r="O2178" i="21"/>
  <c r="P2178" i="21"/>
  <c r="O2179" i="21"/>
  <c r="P2179" i="21"/>
  <c r="Q2179" i="21"/>
  <c r="M2180" i="21"/>
  <c r="I2180" i="21"/>
  <c r="N2180" i="21" s="1"/>
  <c r="K2180" i="21"/>
  <c r="H2181" i="21"/>
  <c r="L2180" i="21"/>
  <c r="J2180" i="21"/>
  <c r="Q2180" i="21"/>
  <c r="P2180" i="21"/>
  <c r="O2180" i="21"/>
  <c r="J2181" i="21"/>
  <c r="H2182" i="21"/>
  <c r="I2181" i="21"/>
  <c r="N2181" i="21" s="1"/>
  <c r="K2181" i="21"/>
  <c r="M2181" i="21"/>
  <c r="L2181" i="21"/>
  <c r="K2182" i="21"/>
  <c r="J2182" i="21"/>
  <c r="I2182" i="21"/>
  <c r="N2182" i="21" s="1"/>
  <c r="L2182" i="21"/>
  <c r="H2183" i="21"/>
  <c r="M2182" i="21"/>
  <c r="P2181" i="21"/>
  <c r="Q2181" i="21"/>
  <c r="O2181" i="21"/>
  <c r="O2182" i="21"/>
  <c r="P2182" i="21"/>
  <c r="Q2182" i="21"/>
  <c r="I2183" i="21"/>
  <c r="N2183" i="21" s="1"/>
  <c r="J2183" i="21"/>
  <c r="L2183" i="21"/>
  <c r="K2183" i="21"/>
  <c r="M2183" i="21"/>
  <c r="H2184" i="21"/>
  <c r="Q2183" i="21"/>
  <c r="O2183" i="21"/>
  <c r="P2183" i="21"/>
  <c r="L2184" i="21"/>
  <c r="M2184" i="21"/>
  <c r="H2185" i="21"/>
  <c r="J2184" i="21"/>
  <c r="I2184" i="21"/>
  <c r="N2184" i="21" s="1"/>
  <c r="K2184" i="21"/>
  <c r="K2185" i="21"/>
  <c r="J2185" i="21"/>
  <c r="H2186" i="21"/>
  <c r="I2185" i="21"/>
  <c r="N2185" i="21" s="1"/>
  <c r="M2185" i="21"/>
  <c r="L2185" i="21"/>
  <c r="P2184" i="21"/>
  <c r="Q2184" i="21"/>
  <c r="O2184" i="21"/>
  <c r="J2186" i="21"/>
  <c r="M2186" i="21"/>
  <c r="I2186" i="21"/>
  <c r="N2186" i="21" s="1"/>
  <c r="K2186" i="21"/>
  <c r="L2186" i="21"/>
  <c r="H2187" i="21"/>
  <c r="Q2185" i="21"/>
  <c r="O2185" i="21"/>
  <c r="P2185" i="21"/>
  <c r="O2186" i="21"/>
  <c r="Q2186" i="21"/>
  <c r="P2186" i="21"/>
  <c r="I2187" i="21"/>
  <c r="N2187" i="21" s="1"/>
  <c r="L2187" i="21"/>
  <c r="M2187" i="21"/>
  <c r="J2187" i="21"/>
  <c r="H2188" i="21"/>
  <c r="K2187" i="21"/>
  <c r="P2187" i="21"/>
  <c r="Q2187" i="21"/>
  <c r="O2187" i="21"/>
  <c r="M2188" i="21"/>
  <c r="H2189" i="21"/>
  <c r="L2188" i="21"/>
  <c r="J2188" i="21"/>
  <c r="I2188" i="21"/>
  <c r="N2188" i="21" s="1"/>
  <c r="K2188" i="21"/>
  <c r="L2189" i="21"/>
  <c r="J2189" i="21"/>
  <c r="H2190" i="21"/>
  <c r="M2189" i="21"/>
  <c r="I2189" i="21"/>
  <c r="N2189" i="21" s="1"/>
  <c r="K2189" i="21"/>
  <c r="Q2188" i="21"/>
  <c r="O2188" i="21"/>
  <c r="P2188" i="21"/>
  <c r="M2190" i="21"/>
  <c r="K2190" i="21"/>
  <c r="J2190" i="21"/>
  <c r="H2191" i="21"/>
  <c r="L2190" i="21"/>
  <c r="I2190" i="21"/>
  <c r="N2190" i="21" s="1"/>
  <c r="O2189" i="21"/>
  <c r="Q2189" i="21"/>
  <c r="P2189" i="21"/>
  <c r="I2191" i="21"/>
  <c r="N2191" i="21" s="1"/>
  <c r="L2191" i="21"/>
  <c r="H2192" i="21"/>
  <c r="M2191" i="21"/>
  <c r="K2191" i="21"/>
  <c r="J2191" i="21"/>
  <c r="P2190" i="21"/>
  <c r="Q2190" i="21"/>
  <c r="O2190" i="21"/>
  <c r="P2191" i="21"/>
  <c r="Q2191" i="21"/>
  <c r="O2191" i="21"/>
  <c r="K2192" i="21"/>
  <c r="J2192" i="21"/>
  <c r="M2192" i="21"/>
  <c r="L2192" i="21"/>
  <c r="I2192" i="21"/>
  <c r="N2192" i="21" s="1"/>
  <c r="H2193" i="21"/>
  <c r="P2192" i="21"/>
  <c r="Q2192" i="21"/>
  <c r="O2192" i="21"/>
  <c r="J2193" i="21"/>
  <c r="I2193" i="21"/>
  <c r="N2193" i="21" s="1"/>
  <c r="L2193" i="21"/>
  <c r="H2194" i="21"/>
  <c r="M2193" i="21"/>
  <c r="K2193" i="21"/>
  <c r="P2193" i="21"/>
  <c r="O2193" i="21"/>
  <c r="Q2193" i="21"/>
  <c r="M2194" i="21"/>
  <c r="I2194" i="21"/>
  <c r="N2194" i="21" s="1"/>
  <c r="H2195" i="21"/>
  <c r="K2194" i="21"/>
  <c r="L2194" i="21"/>
  <c r="J2194" i="21"/>
  <c r="Q2194" i="21"/>
  <c r="P2194" i="21"/>
  <c r="O2194" i="21"/>
  <c r="J2195" i="21"/>
  <c r="L2195" i="21"/>
  <c r="M2195" i="21"/>
  <c r="I2195" i="21"/>
  <c r="N2195" i="21" s="1"/>
  <c r="K2195" i="21"/>
  <c r="H2196" i="21"/>
  <c r="P2195" i="21"/>
  <c r="O2195" i="21"/>
  <c r="Q2195" i="21"/>
  <c r="J2196" i="21"/>
  <c r="H2197" i="21"/>
  <c r="I2196" i="21"/>
  <c r="N2196" i="21" s="1"/>
  <c r="K2196" i="21"/>
  <c r="M2196" i="21"/>
  <c r="L2196" i="21"/>
  <c r="I2197" i="21"/>
  <c r="N2197" i="21" s="1"/>
  <c r="H2198" i="21"/>
  <c r="L2197" i="21"/>
  <c r="M2197" i="21"/>
  <c r="J2197" i="21"/>
  <c r="K2197" i="21"/>
  <c r="O2196" i="21"/>
  <c r="Q2196" i="21"/>
  <c r="P2196" i="21"/>
  <c r="P2197" i="21"/>
  <c r="Q2197" i="21"/>
  <c r="O2197" i="21"/>
  <c r="L2198" i="21"/>
  <c r="I2198" i="21"/>
  <c r="N2198" i="21" s="1"/>
  <c r="J2198" i="21"/>
  <c r="H2199" i="21"/>
  <c r="M2198" i="21"/>
  <c r="K2198" i="21"/>
  <c r="Q2198" i="21"/>
  <c r="O2198" i="21"/>
  <c r="P2198" i="21"/>
  <c r="I2199" i="21"/>
  <c r="N2199" i="21" s="1"/>
  <c r="H2200" i="21"/>
  <c r="K2199" i="21"/>
  <c r="L2199" i="21"/>
  <c r="M2199" i="21"/>
  <c r="J2199" i="21"/>
  <c r="P2199" i="21"/>
  <c r="O2199" i="21"/>
  <c r="Q2199" i="21"/>
  <c r="I2200" i="21"/>
  <c r="N2200" i="21" s="1"/>
  <c r="L2200" i="21"/>
  <c r="H2201" i="21"/>
  <c r="K2200" i="21"/>
  <c r="J2200" i="21"/>
  <c r="M2200" i="21"/>
  <c r="O2200" i="21"/>
  <c r="P2200" i="21"/>
  <c r="Q2200" i="21"/>
  <c r="I2201" i="21"/>
  <c r="N2201" i="21" s="1"/>
  <c r="M2201" i="21"/>
  <c r="J2201" i="21"/>
  <c r="K2201" i="21"/>
  <c r="L2201" i="21"/>
  <c r="H2202" i="21"/>
  <c r="O2201" i="21"/>
  <c r="P2201" i="21"/>
  <c r="Q2201" i="21"/>
  <c r="J2202" i="21"/>
  <c r="K2202" i="21"/>
  <c r="L2202" i="21"/>
  <c r="I2202" i="21"/>
  <c r="N2202" i="21" s="1"/>
  <c r="M2202" i="21"/>
  <c r="H2203" i="21"/>
  <c r="Q2202" i="21"/>
  <c r="O2202" i="21"/>
  <c r="P2202" i="21"/>
  <c r="K2203" i="21"/>
  <c r="I2203" i="21"/>
  <c r="N2203" i="21" s="1"/>
  <c r="J2203" i="21"/>
  <c r="M2203" i="21"/>
  <c r="H2204" i="21"/>
  <c r="L2203" i="21"/>
  <c r="O2203" i="21"/>
  <c r="P2203" i="21"/>
  <c r="Q2203" i="21"/>
  <c r="L2204" i="21"/>
  <c r="K2204" i="21"/>
  <c r="J2204" i="21"/>
  <c r="I2204" i="21"/>
  <c r="N2204" i="21" s="1"/>
  <c r="H2205" i="21"/>
  <c r="M2204" i="21"/>
  <c r="Q2204" i="21"/>
  <c r="P2204" i="21"/>
  <c r="O2204" i="21"/>
  <c r="M2205" i="21"/>
  <c r="K2205" i="21"/>
  <c r="H2206" i="21"/>
  <c r="J2205" i="21"/>
  <c r="L2205" i="21"/>
  <c r="I2205" i="21"/>
  <c r="N2205" i="21" s="1"/>
  <c r="L2206" i="21"/>
  <c r="M2206" i="21"/>
  <c r="H2207" i="21"/>
  <c r="I2206" i="21"/>
  <c r="N2206" i="21" s="1"/>
  <c r="J2206" i="21"/>
  <c r="K2206" i="21"/>
  <c r="O2205" i="21"/>
  <c r="Q2205" i="21"/>
  <c r="P2205" i="21"/>
  <c r="M2207" i="21"/>
  <c r="I2207" i="21"/>
  <c r="N2207" i="21" s="1"/>
  <c r="J2207" i="21"/>
  <c r="L2207" i="21"/>
  <c r="H2208" i="21"/>
  <c r="K2207" i="21"/>
  <c r="P2206" i="21"/>
  <c r="Q2206" i="21"/>
  <c r="O2206" i="21"/>
  <c r="O2207" i="21"/>
  <c r="P2207" i="21"/>
  <c r="Q2207" i="21"/>
  <c r="J2208" i="21"/>
  <c r="H2209" i="21"/>
  <c r="K2208" i="21"/>
  <c r="M2208" i="21"/>
  <c r="I2208" i="21"/>
  <c r="N2208" i="21" s="1"/>
  <c r="L2208" i="21"/>
  <c r="J2209" i="21"/>
  <c r="M2209" i="21"/>
  <c r="K2209" i="21"/>
  <c r="I2209" i="21"/>
  <c r="N2209" i="21" s="1"/>
  <c r="L2209" i="21"/>
  <c r="H2210" i="21"/>
  <c r="Q2208" i="21"/>
  <c r="P2208" i="21"/>
  <c r="O2208" i="21"/>
  <c r="P2209" i="21"/>
  <c r="O2209" i="21"/>
  <c r="Q2209" i="21"/>
  <c r="H2211" i="21"/>
  <c r="J2210" i="21"/>
  <c r="I2210" i="21"/>
  <c r="N2210" i="21" s="1"/>
  <c r="M2210" i="21"/>
  <c r="L2210" i="21"/>
  <c r="K2210" i="21"/>
  <c r="K2211" i="21"/>
  <c r="J2211" i="21"/>
  <c r="L2211" i="21"/>
  <c r="H2212" i="21"/>
  <c r="I2211" i="21"/>
  <c r="N2211" i="21" s="1"/>
  <c r="M2211" i="21"/>
  <c r="O2210" i="21"/>
  <c r="P2210" i="21"/>
  <c r="Q2210" i="21"/>
  <c r="K2212" i="21"/>
  <c r="I2212" i="21"/>
  <c r="N2212" i="21" s="1"/>
  <c r="J2212" i="21"/>
  <c r="M2212" i="21"/>
  <c r="H2213" i="21"/>
  <c r="L2212" i="21"/>
  <c r="P2211" i="21"/>
  <c r="O2211" i="21"/>
  <c r="Q2211" i="21"/>
  <c r="P2212" i="21"/>
  <c r="Q2212" i="21"/>
  <c r="O2212" i="21"/>
  <c r="L2213" i="21"/>
  <c r="K2213" i="21"/>
  <c r="H2214" i="21"/>
  <c r="M2213" i="21"/>
  <c r="J2213" i="21"/>
  <c r="I2213" i="21"/>
  <c r="N2213" i="21" s="1"/>
  <c r="M2214" i="21"/>
  <c r="K2214" i="21"/>
  <c r="H2215" i="21"/>
  <c r="L2214" i="21"/>
  <c r="I2214" i="21"/>
  <c r="N2214" i="21" s="1"/>
  <c r="J2214" i="21"/>
  <c r="Q2213" i="21"/>
  <c r="P2213" i="21"/>
  <c r="O2213" i="21"/>
  <c r="K2215" i="21"/>
  <c r="L2215" i="21"/>
  <c r="J2215" i="21"/>
  <c r="H2216" i="21"/>
  <c r="I2215" i="21"/>
  <c r="N2215" i="21" s="1"/>
  <c r="M2215" i="21"/>
  <c r="P2214" i="21"/>
  <c r="O2214" i="21"/>
  <c r="Q2214" i="21"/>
  <c r="I2216" i="21"/>
  <c r="N2216" i="21" s="1"/>
  <c r="H2217" i="21"/>
  <c r="K2216" i="21"/>
  <c r="J2216" i="21"/>
  <c r="L2216" i="21"/>
  <c r="M2216" i="21"/>
  <c r="O2215" i="21"/>
  <c r="P2215" i="21"/>
  <c r="Q2215" i="21"/>
  <c r="Q2216" i="21"/>
  <c r="P2216" i="21"/>
  <c r="O2216" i="21"/>
  <c r="M2217" i="21"/>
  <c r="J2217" i="21"/>
  <c r="L2217" i="21"/>
  <c r="H2218" i="21"/>
  <c r="I2217" i="21"/>
  <c r="N2217" i="21" s="1"/>
  <c r="K2217" i="21"/>
  <c r="J2218" i="21"/>
  <c r="L2218" i="21"/>
  <c r="K2218" i="21"/>
  <c r="I2218" i="21"/>
  <c r="N2218" i="21" s="1"/>
  <c r="M2218" i="21"/>
  <c r="H2219" i="21"/>
  <c r="O2217" i="21"/>
  <c r="Q2217" i="21"/>
  <c r="P2217" i="21"/>
  <c r="O2218" i="21"/>
  <c r="Q2218" i="21"/>
  <c r="P2218" i="21"/>
  <c r="J2219" i="21"/>
  <c r="I2219" i="21"/>
  <c r="N2219" i="21" s="1"/>
  <c r="L2219" i="21"/>
  <c r="K2219" i="21"/>
  <c r="H2220" i="21"/>
  <c r="M2219" i="21"/>
  <c r="P2219" i="21"/>
  <c r="Q2219" i="21"/>
  <c r="O2219" i="21"/>
  <c r="L2220" i="21"/>
  <c r="K2220" i="21"/>
  <c r="H2221" i="21"/>
  <c r="J2220" i="21"/>
  <c r="I2220" i="21"/>
  <c r="N2220" i="21" s="1"/>
  <c r="M2220" i="21"/>
  <c r="J2221" i="21"/>
  <c r="M2221" i="21"/>
  <c r="K2221" i="21"/>
  <c r="I2221" i="21"/>
  <c r="N2221" i="21" s="1"/>
  <c r="L2221" i="21"/>
  <c r="H2222" i="21"/>
  <c r="O2220" i="21"/>
  <c r="Q2220" i="21"/>
  <c r="P2220" i="21"/>
  <c r="P2221" i="21"/>
  <c r="Q2221" i="21"/>
  <c r="O2221" i="21"/>
  <c r="I2222" i="21"/>
  <c r="N2222" i="21" s="1"/>
  <c r="H2223" i="21"/>
  <c r="M2222" i="21"/>
  <c r="L2222" i="21"/>
  <c r="J2222" i="21"/>
  <c r="K2222" i="21"/>
  <c r="O2222" i="21"/>
  <c r="Q2222" i="21"/>
  <c r="P2222" i="21"/>
  <c r="I2223" i="21"/>
  <c r="N2223" i="21" s="1"/>
  <c r="H2224" i="21"/>
  <c r="M2223" i="21"/>
  <c r="K2223" i="21"/>
  <c r="J2223" i="21"/>
  <c r="L2223" i="21"/>
  <c r="O2223" i="21"/>
  <c r="Q2223" i="21"/>
  <c r="P2223" i="21"/>
  <c r="M2224" i="21"/>
  <c r="H2225" i="21"/>
  <c r="I2224" i="21"/>
  <c r="N2224" i="21" s="1"/>
  <c r="L2224" i="21"/>
  <c r="K2224" i="21"/>
  <c r="J2224" i="21"/>
  <c r="L2225" i="21"/>
  <c r="J2225" i="21"/>
  <c r="I2225" i="21"/>
  <c r="N2225" i="21" s="1"/>
  <c r="H2226" i="21"/>
  <c r="K2225" i="21"/>
  <c r="M2225" i="21"/>
  <c r="P2224" i="21"/>
  <c r="O2224" i="21"/>
  <c r="Q2224" i="21"/>
  <c r="Q2225" i="21"/>
  <c r="O2225" i="21"/>
  <c r="P2225" i="21"/>
  <c r="H2227" i="21"/>
  <c r="J2226" i="21"/>
  <c r="I2226" i="21"/>
  <c r="N2226" i="21" s="1"/>
  <c r="K2226" i="21"/>
  <c r="L2226" i="21"/>
  <c r="M2226" i="21"/>
  <c r="K2227" i="21"/>
  <c r="J2227" i="21"/>
  <c r="L2227" i="21"/>
  <c r="I2227" i="21"/>
  <c r="N2227" i="21" s="1"/>
  <c r="H2228" i="21"/>
  <c r="M2227" i="21"/>
  <c r="P2226" i="21"/>
  <c r="Q2226" i="21"/>
  <c r="O2226" i="21"/>
  <c r="P2227" i="21"/>
  <c r="O2227" i="21"/>
  <c r="Q2227" i="21"/>
  <c r="M2228" i="21"/>
  <c r="K2228" i="21"/>
  <c r="L2228" i="21"/>
  <c r="H2229" i="21"/>
  <c r="J2228" i="21"/>
  <c r="I2228" i="21"/>
  <c r="N2228" i="21" s="1"/>
  <c r="L2229" i="21"/>
  <c r="J2229" i="21"/>
  <c r="M2229" i="21"/>
  <c r="I2229" i="21"/>
  <c r="N2229" i="21" s="1"/>
  <c r="K2229" i="21"/>
  <c r="H2230" i="21"/>
  <c r="P2228" i="21"/>
  <c r="O2228" i="21"/>
  <c r="Q2228" i="21"/>
  <c r="P2229" i="21"/>
  <c r="Q2229" i="21"/>
  <c r="O2229" i="21"/>
  <c r="M2230" i="21"/>
  <c r="J2230" i="21"/>
  <c r="L2230" i="21"/>
  <c r="H2231" i="21"/>
  <c r="K2230" i="21"/>
  <c r="I2230" i="21"/>
  <c r="N2230" i="21" s="1"/>
  <c r="H2232" i="21"/>
  <c r="J2231" i="21"/>
  <c r="K2231" i="21"/>
  <c r="I2231" i="21"/>
  <c r="N2231" i="21" s="1"/>
  <c r="L2231" i="21"/>
  <c r="M2231" i="21"/>
  <c r="Q2230" i="21"/>
  <c r="P2230" i="21"/>
  <c r="O2230" i="21"/>
  <c r="M2232" i="21"/>
  <c r="I2232" i="21"/>
  <c r="N2232" i="21" s="1"/>
  <c r="H2233" i="21"/>
  <c r="J2232" i="21"/>
  <c r="K2232" i="21"/>
  <c r="L2232" i="21"/>
  <c r="P2231" i="21"/>
  <c r="O2231" i="21"/>
  <c r="Q2231" i="21"/>
  <c r="Q2232" i="21"/>
  <c r="O2232" i="21"/>
  <c r="P2232" i="21"/>
  <c r="K2233" i="21"/>
  <c r="J2233" i="21"/>
  <c r="I2233" i="21"/>
  <c r="N2233" i="21" s="1"/>
  <c r="L2233" i="21"/>
  <c r="M2233" i="21"/>
  <c r="H2234" i="21"/>
  <c r="P2233" i="21"/>
  <c r="Q2233" i="21"/>
  <c r="O2233" i="21"/>
  <c r="J2234" i="21"/>
  <c r="L2234" i="21"/>
  <c r="K2234" i="21"/>
  <c r="I2234" i="21"/>
  <c r="N2234" i="21" s="1"/>
  <c r="H2235" i="21"/>
  <c r="M2234" i="21"/>
  <c r="Q2234" i="21"/>
  <c r="O2234" i="21"/>
  <c r="P2234" i="21"/>
  <c r="M2235" i="21"/>
  <c r="L2235" i="21"/>
  <c r="I2235" i="21"/>
  <c r="N2235" i="21" s="1"/>
  <c r="J2235" i="21"/>
  <c r="H2236" i="21"/>
  <c r="K2235" i="21"/>
  <c r="Q2235" i="21"/>
  <c r="O2235" i="21"/>
  <c r="P2235" i="21"/>
  <c r="H2237" i="21"/>
  <c r="I2236" i="21"/>
  <c r="N2236" i="21" s="1"/>
  <c r="K2236" i="21"/>
  <c r="L2236" i="21"/>
  <c r="J2236" i="21"/>
  <c r="M2236" i="21"/>
  <c r="K2237" i="21"/>
  <c r="H2238" i="21"/>
  <c r="J2237" i="21"/>
  <c r="I2237" i="21"/>
  <c r="N2237" i="21" s="1"/>
  <c r="L2237" i="21"/>
  <c r="M2237" i="21"/>
  <c r="O2236" i="21"/>
  <c r="Q2236" i="21"/>
  <c r="P2236" i="21"/>
  <c r="J2238" i="21"/>
  <c r="M2238" i="21"/>
  <c r="H2239" i="21"/>
  <c r="I2238" i="21"/>
  <c r="N2238" i="21" s="1"/>
  <c r="K2238" i="21"/>
  <c r="L2238" i="21"/>
  <c r="Q2237" i="21"/>
  <c r="P2237" i="21"/>
  <c r="O2237" i="21"/>
  <c r="J2239" i="21"/>
  <c r="H2240" i="21"/>
  <c r="L2239" i="21"/>
  <c r="M2239" i="21"/>
  <c r="K2239" i="21"/>
  <c r="I2239" i="21"/>
  <c r="N2239" i="21" s="1"/>
  <c r="Q2238" i="21"/>
  <c r="P2238" i="21"/>
  <c r="O2238" i="21"/>
  <c r="J2240" i="21"/>
  <c r="I2240" i="21"/>
  <c r="N2240" i="21" s="1"/>
  <c r="K2240" i="21"/>
  <c r="L2240" i="21"/>
  <c r="M2240" i="21"/>
  <c r="H2241" i="21"/>
  <c r="Q2239" i="21"/>
  <c r="P2239" i="21"/>
  <c r="O2239" i="21"/>
  <c r="P2240" i="21"/>
  <c r="Q2240" i="21"/>
  <c r="O2240" i="21"/>
  <c r="I2241" i="21"/>
  <c r="N2241" i="21" s="1"/>
  <c r="J2241" i="21"/>
  <c r="L2241" i="21"/>
  <c r="K2241" i="21"/>
  <c r="M2241" i="21"/>
  <c r="H2242" i="21"/>
  <c r="O2241" i="21"/>
  <c r="Q2241" i="21"/>
  <c r="P2241" i="21"/>
  <c r="L2242" i="21"/>
  <c r="M2242" i="21"/>
  <c r="H2243" i="21"/>
  <c r="K2242" i="21"/>
  <c r="I2242" i="21"/>
  <c r="N2242" i="21" s="1"/>
  <c r="J2242" i="21"/>
  <c r="K2243" i="21"/>
  <c r="L2243" i="21"/>
  <c r="H2244" i="21"/>
  <c r="M2243" i="21"/>
  <c r="I2243" i="21"/>
  <c r="N2243" i="21" s="1"/>
  <c r="J2243" i="21"/>
  <c r="O2242" i="21"/>
  <c r="P2242" i="21"/>
  <c r="Q2242" i="21"/>
  <c r="K2244" i="21"/>
  <c r="M2244" i="21"/>
  <c r="J2244" i="21"/>
  <c r="H2245" i="21"/>
  <c r="I2244" i="21"/>
  <c r="N2244" i="21" s="1"/>
  <c r="L2244" i="21"/>
  <c r="P2243" i="21"/>
  <c r="Q2243" i="21"/>
  <c r="O2243" i="21"/>
  <c r="I2245" i="21"/>
  <c r="N2245" i="21" s="1"/>
  <c r="K2245" i="21"/>
  <c r="L2245" i="21"/>
  <c r="J2245" i="21"/>
  <c r="H2246" i="21"/>
  <c r="M2245" i="21"/>
  <c r="O2244" i="21"/>
  <c r="P2244" i="21"/>
  <c r="Q2244" i="21"/>
  <c r="Q2245" i="21"/>
  <c r="O2245" i="21"/>
  <c r="P2245" i="21"/>
  <c r="L2246" i="21"/>
  <c r="H2247" i="21"/>
  <c r="M2246" i="21"/>
  <c r="I2246" i="21"/>
  <c r="N2246" i="21" s="1"/>
  <c r="J2246" i="21"/>
  <c r="K2246" i="21"/>
  <c r="J2247" i="21"/>
  <c r="K2247" i="21"/>
  <c r="H2248" i="21"/>
  <c r="M2247" i="21"/>
  <c r="I2247" i="21"/>
  <c r="N2247" i="21" s="1"/>
  <c r="L2247" i="21"/>
  <c r="O2246" i="21"/>
  <c r="P2246" i="21"/>
  <c r="Q2246" i="21"/>
  <c r="M2248" i="21"/>
  <c r="J2248" i="21"/>
  <c r="H2249" i="21"/>
  <c r="K2248" i="21"/>
  <c r="L2248" i="21"/>
  <c r="I2248" i="21"/>
  <c r="N2248" i="21" s="1"/>
  <c r="O2247" i="21"/>
  <c r="Q2247" i="21"/>
  <c r="P2247" i="21"/>
  <c r="J2249" i="21"/>
  <c r="I2249" i="21"/>
  <c r="N2249" i="21" s="1"/>
  <c r="M2249" i="21"/>
  <c r="H2250" i="21"/>
  <c r="L2249" i="21"/>
  <c r="K2249" i="21"/>
  <c r="O2248" i="21"/>
  <c r="P2248" i="21"/>
  <c r="Q2248" i="21"/>
  <c r="P2249" i="21"/>
  <c r="O2249" i="21"/>
  <c r="Q2249" i="21"/>
  <c r="M2250" i="21"/>
  <c r="L2250" i="21"/>
  <c r="H2251" i="21"/>
  <c r="K2250" i="21"/>
  <c r="J2250" i="21"/>
  <c r="I2250" i="21"/>
  <c r="N2250" i="21" s="1"/>
  <c r="M2251" i="21"/>
  <c r="K2251" i="21"/>
  <c r="H2252" i="21"/>
  <c r="L2251" i="21"/>
  <c r="J2251" i="21"/>
  <c r="I2251" i="21"/>
  <c r="N2251" i="21" s="1"/>
  <c r="O2250" i="21"/>
  <c r="Q2250" i="21"/>
  <c r="P2250" i="21"/>
  <c r="H2253" i="21"/>
  <c r="L2252" i="21"/>
  <c r="I2252" i="21"/>
  <c r="N2252" i="21" s="1"/>
  <c r="J2252" i="21"/>
  <c r="M2252" i="21"/>
  <c r="K2252" i="21"/>
  <c r="P2251" i="21"/>
  <c r="O2251" i="21"/>
  <c r="Q2251" i="21"/>
  <c r="L2253" i="21"/>
  <c r="H2254" i="21"/>
  <c r="K2253" i="21"/>
  <c r="J2253" i="21"/>
  <c r="M2253" i="21"/>
  <c r="I2253" i="21"/>
  <c r="N2253" i="21" s="1"/>
  <c r="P2252" i="21"/>
  <c r="Q2252" i="21"/>
  <c r="O2252" i="21"/>
  <c r="L2254" i="21"/>
  <c r="I2254" i="21"/>
  <c r="N2254" i="21" s="1"/>
  <c r="H2255" i="21"/>
  <c r="J2254" i="21"/>
  <c r="M2254" i="21"/>
  <c r="K2254" i="21"/>
  <c r="P2253" i="21"/>
  <c r="O2253" i="21"/>
  <c r="Q2253" i="21"/>
  <c r="O2254" i="21"/>
  <c r="Q2254" i="21"/>
  <c r="P2254" i="21"/>
  <c r="J2255" i="21"/>
  <c r="I2255" i="21"/>
  <c r="N2255" i="21" s="1"/>
  <c r="L2255" i="21"/>
  <c r="K2255" i="21"/>
  <c r="M2255" i="21"/>
  <c r="H2256" i="21"/>
  <c r="O2255" i="21"/>
  <c r="P2255" i="21"/>
  <c r="Q2255" i="21"/>
  <c r="K2256" i="21"/>
  <c r="M2256" i="21"/>
  <c r="L2256" i="21"/>
  <c r="J2256" i="21"/>
  <c r="H2257" i="21"/>
  <c r="I2256" i="21"/>
  <c r="N2256" i="21" s="1"/>
  <c r="H2258" i="21"/>
  <c r="M2257" i="21"/>
  <c r="L2257" i="21"/>
  <c r="K2257" i="21"/>
  <c r="I2257" i="21"/>
  <c r="N2257" i="21" s="1"/>
  <c r="J2257" i="21"/>
  <c r="O2256" i="21"/>
  <c r="P2256" i="21"/>
  <c r="Q2256" i="21"/>
  <c r="H2259" i="21"/>
  <c r="M2258" i="21"/>
  <c r="J2258" i="21"/>
  <c r="L2258" i="21"/>
  <c r="I2258" i="21"/>
  <c r="N2258" i="21" s="1"/>
  <c r="K2258" i="21"/>
  <c r="O2257" i="21"/>
  <c r="Q2257" i="21"/>
  <c r="P2257" i="21"/>
  <c r="H2260" i="21"/>
  <c r="K2259" i="21"/>
  <c r="I2259" i="21"/>
  <c r="N2259" i="21" s="1"/>
  <c r="M2259" i="21"/>
  <c r="J2259" i="21"/>
  <c r="L2259" i="21"/>
  <c r="O2258" i="21"/>
  <c r="Q2258" i="21"/>
  <c r="P2258" i="21"/>
  <c r="L2260" i="21"/>
  <c r="H2261" i="21"/>
  <c r="I2260" i="21"/>
  <c r="N2260" i="21" s="1"/>
  <c r="J2260" i="21"/>
  <c r="M2260" i="21"/>
  <c r="K2260" i="21"/>
  <c r="P2259" i="21"/>
  <c r="Q2259" i="21"/>
  <c r="O2259" i="21"/>
  <c r="J2261" i="21"/>
  <c r="L2261" i="21"/>
  <c r="K2261" i="21"/>
  <c r="H2262" i="21"/>
  <c r="I2261" i="21"/>
  <c r="N2261" i="21" s="1"/>
  <c r="M2261" i="21"/>
  <c r="P2260" i="21"/>
  <c r="Q2260" i="21"/>
  <c r="O2260" i="21"/>
  <c r="L2262" i="21"/>
  <c r="I2262" i="21"/>
  <c r="N2262" i="21" s="1"/>
  <c r="M2262" i="21"/>
  <c r="J2262" i="21"/>
  <c r="K2262" i="21"/>
  <c r="H2263" i="21"/>
  <c r="O2261" i="21"/>
  <c r="P2261" i="21"/>
  <c r="Q2261" i="21"/>
  <c r="P2262" i="21"/>
  <c r="O2262" i="21"/>
  <c r="Q2262" i="21"/>
  <c r="K2263" i="21"/>
  <c r="M2263" i="21"/>
  <c r="H2264" i="21"/>
  <c r="L2263" i="21"/>
  <c r="I2263" i="21"/>
  <c r="N2263" i="21" s="1"/>
  <c r="J2263" i="21"/>
  <c r="H2265" i="21"/>
  <c r="J2264" i="21"/>
  <c r="L2264" i="21"/>
  <c r="M2264" i="21"/>
  <c r="I2264" i="21"/>
  <c r="N2264" i="21" s="1"/>
  <c r="K2264" i="21"/>
  <c r="P2263" i="21"/>
  <c r="O2263" i="21"/>
  <c r="Q2263" i="21"/>
  <c r="I2265" i="21"/>
  <c r="N2265" i="21" s="1"/>
  <c r="J2265" i="21"/>
  <c r="K2265" i="21"/>
  <c r="M2265" i="21"/>
  <c r="H2266" i="21"/>
  <c r="L2265" i="21"/>
  <c r="P2264" i="21"/>
  <c r="O2264" i="21"/>
  <c r="Q2264" i="21"/>
  <c r="O2265" i="21"/>
  <c r="P2265" i="21"/>
  <c r="Q2265" i="21"/>
  <c r="J2266" i="21"/>
  <c r="H2267" i="21"/>
  <c r="M2266" i="21"/>
  <c r="I2266" i="21"/>
  <c r="N2266" i="21" s="1"/>
  <c r="L2266" i="21"/>
  <c r="K2266" i="21"/>
  <c r="L2267" i="21"/>
  <c r="H2268" i="21"/>
  <c r="I2267" i="21"/>
  <c r="N2267" i="21" s="1"/>
  <c r="J2267" i="21"/>
  <c r="K2267" i="21"/>
  <c r="M2267" i="21"/>
  <c r="O2266" i="21"/>
  <c r="Q2266" i="21"/>
  <c r="P2266" i="21"/>
  <c r="K2268" i="21"/>
  <c r="J2268" i="21"/>
  <c r="I2268" i="21"/>
  <c r="N2268" i="21" s="1"/>
  <c r="M2268" i="21"/>
  <c r="H2269" i="21"/>
  <c r="L2268" i="21"/>
  <c r="P2267" i="21"/>
  <c r="O2267" i="21"/>
  <c r="Q2267" i="21"/>
  <c r="Q2268" i="21"/>
  <c r="P2268" i="21"/>
  <c r="O2268" i="21"/>
  <c r="H2270" i="21"/>
  <c r="K2269" i="21"/>
  <c r="L2269" i="21"/>
  <c r="M2269" i="21"/>
  <c r="I2269" i="21"/>
  <c r="N2269" i="21" s="1"/>
  <c r="J2269" i="21"/>
  <c r="K2270" i="21"/>
  <c r="J2270" i="21"/>
  <c r="H2271" i="21"/>
  <c r="I2270" i="21"/>
  <c r="N2270" i="21" s="1"/>
  <c r="L2270" i="21"/>
  <c r="M2270" i="21"/>
  <c r="O2269" i="21"/>
  <c r="Q2269" i="21"/>
  <c r="P2269" i="21"/>
  <c r="I2271" i="21"/>
  <c r="N2271" i="21" s="1"/>
  <c r="M2271" i="21"/>
  <c r="H2272" i="21"/>
  <c r="L2271" i="21"/>
  <c r="K2271" i="21"/>
  <c r="J2271" i="21"/>
  <c r="Q2270" i="21"/>
  <c r="O2270" i="21"/>
  <c r="P2270" i="21"/>
  <c r="O2271" i="21"/>
  <c r="P2271" i="21"/>
  <c r="Q2271" i="21"/>
  <c r="I2272" i="21"/>
  <c r="N2272" i="21" s="1"/>
  <c r="L2272" i="21"/>
  <c r="J2272" i="21"/>
  <c r="K2272" i="21"/>
  <c r="M2272" i="21"/>
  <c r="H2273" i="21"/>
  <c r="Q2272" i="21"/>
  <c r="O2272" i="21"/>
  <c r="P2272" i="21"/>
  <c r="J2273" i="21"/>
  <c r="I2273" i="21"/>
  <c r="N2273" i="21" s="1"/>
  <c r="M2273" i="21"/>
  <c r="H2274" i="21"/>
  <c r="K2273" i="21"/>
  <c r="L2273" i="21"/>
  <c r="P2273" i="21"/>
  <c r="Q2273" i="21"/>
  <c r="O2273" i="21"/>
  <c r="K2274" i="21"/>
  <c r="J2274" i="21"/>
  <c r="L2274" i="21"/>
  <c r="I2274" i="21"/>
  <c r="N2274" i="21" s="1"/>
  <c r="H2275" i="21"/>
  <c r="M2274" i="21"/>
  <c r="P2274" i="21"/>
  <c r="Q2274" i="21"/>
  <c r="O2274" i="21"/>
  <c r="H2276" i="21"/>
  <c r="J2275" i="21"/>
  <c r="I2275" i="21"/>
  <c r="N2275" i="21" s="1"/>
  <c r="L2275" i="21"/>
  <c r="K2275" i="21"/>
  <c r="M2275" i="21"/>
  <c r="K2276" i="21"/>
  <c r="M2276" i="21"/>
  <c r="J2276" i="21"/>
  <c r="L2276" i="21"/>
  <c r="H2277" i="21"/>
  <c r="I2276" i="21"/>
  <c r="N2276" i="21" s="1"/>
  <c r="O2275" i="21"/>
  <c r="P2275" i="21"/>
  <c r="Q2275" i="21"/>
  <c r="K2277" i="21"/>
  <c r="M2277" i="21"/>
  <c r="H2278" i="21"/>
  <c r="J2277" i="21"/>
  <c r="L2277" i="21"/>
  <c r="I2277" i="21"/>
  <c r="N2277" i="21" s="1"/>
  <c r="P2276" i="21"/>
  <c r="Q2276" i="21"/>
  <c r="O2276" i="21"/>
  <c r="M2278" i="21"/>
  <c r="J2278" i="21"/>
  <c r="K2278" i="21"/>
  <c r="H2279" i="21"/>
  <c r="I2278" i="21"/>
  <c r="N2278" i="21" s="1"/>
  <c r="L2278" i="21"/>
  <c r="Q2277" i="21"/>
  <c r="P2277" i="21"/>
  <c r="O2277" i="21"/>
  <c r="H2280" i="21"/>
  <c r="J2279" i="21"/>
  <c r="I2279" i="21"/>
  <c r="N2279" i="21" s="1"/>
  <c r="K2279" i="21"/>
  <c r="L2279" i="21"/>
  <c r="M2279" i="21"/>
  <c r="O2278" i="21"/>
  <c r="P2278" i="21"/>
  <c r="Q2278" i="21"/>
  <c r="J2280" i="21"/>
  <c r="K2280" i="21"/>
  <c r="M2280" i="21"/>
  <c r="I2280" i="21"/>
  <c r="N2280" i="21" s="1"/>
  <c r="L2280" i="21"/>
  <c r="H2281" i="21"/>
  <c r="O2279" i="21"/>
  <c r="Q2279" i="21"/>
  <c r="P2279" i="21"/>
  <c r="Q2280" i="21"/>
  <c r="O2280" i="21"/>
  <c r="P2280" i="21"/>
  <c r="H2282" i="21"/>
  <c r="K2281" i="21"/>
  <c r="M2281" i="21"/>
  <c r="J2281" i="21"/>
  <c r="L2281" i="21"/>
  <c r="I2281" i="21"/>
  <c r="N2281" i="21" s="1"/>
  <c r="L2282" i="21"/>
  <c r="I2282" i="21"/>
  <c r="N2282" i="21" s="1"/>
  <c r="M2282" i="21"/>
  <c r="J2282" i="21"/>
  <c r="K2282" i="21"/>
  <c r="H2283" i="21"/>
  <c r="O2281" i="21"/>
  <c r="Q2281" i="21"/>
  <c r="P2281" i="21"/>
  <c r="Q2282" i="21"/>
  <c r="P2282" i="21"/>
  <c r="O2282" i="21"/>
  <c r="I2283" i="21"/>
  <c r="N2283" i="21" s="1"/>
  <c r="K2283" i="21"/>
  <c r="L2283" i="21"/>
  <c r="H2284" i="21"/>
  <c r="J2283" i="21"/>
  <c r="M2283" i="21"/>
  <c r="P2283" i="21"/>
  <c r="Q2283" i="21"/>
  <c r="O2283" i="21"/>
  <c r="K2284" i="21"/>
  <c r="I2284" i="21"/>
  <c r="N2284" i="21" s="1"/>
  <c r="M2284" i="21"/>
  <c r="H2285" i="21"/>
  <c r="L2284" i="21"/>
  <c r="J2284" i="21"/>
  <c r="Q2284" i="21"/>
  <c r="P2284" i="21"/>
  <c r="O2284" i="21"/>
  <c r="K2285" i="21"/>
  <c r="L2285" i="21"/>
  <c r="H2286" i="21"/>
  <c r="J2285" i="21"/>
  <c r="I2285" i="21"/>
  <c r="N2285" i="21" s="1"/>
  <c r="M2285" i="21"/>
  <c r="I2286" i="21"/>
  <c r="N2286" i="21" s="1"/>
  <c r="J2286" i="21"/>
  <c r="L2286" i="21"/>
  <c r="K2286" i="21"/>
  <c r="M2286" i="21"/>
  <c r="H2287" i="21"/>
  <c r="Q2285" i="21"/>
  <c r="O2285" i="21"/>
  <c r="P2285" i="21"/>
  <c r="O2286" i="21"/>
  <c r="P2286" i="21"/>
  <c r="Q2286" i="21"/>
  <c r="L2287" i="21"/>
  <c r="H2288" i="21"/>
  <c r="M2287" i="21"/>
  <c r="J2287" i="21"/>
  <c r="K2287" i="21"/>
  <c r="I2287" i="21"/>
  <c r="N2287" i="21" s="1"/>
  <c r="I2288" i="21"/>
  <c r="N2288" i="21" s="1"/>
  <c r="H2289" i="21"/>
  <c r="K2288" i="21"/>
  <c r="J2288" i="21"/>
  <c r="M2288" i="21"/>
  <c r="L2288" i="21"/>
  <c r="O2287" i="21"/>
  <c r="P2287" i="21"/>
  <c r="Q2287" i="21"/>
  <c r="Q2288" i="21"/>
  <c r="P2288" i="21"/>
  <c r="O2288" i="21"/>
  <c r="I2289" i="21"/>
  <c r="N2289" i="21" s="1"/>
  <c r="M2289" i="21"/>
  <c r="K2289" i="21"/>
  <c r="L2289" i="21"/>
  <c r="J2289" i="21"/>
  <c r="H2290" i="21"/>
  <c r="P2289" i="21"/>
  <c r="Q2289" i="21"/>
  <c r="O2289" i="21"/>
  <c r="I2290" i="21"/>
  <c r="N2290" i="21" s="1"/>
  <c r="J2290" i="21"/>
  <c r="K2290" i="21"/>
  <c r="H2291" i="21"/>
  <c r="L2290" i="21"/>
  <c r="M2290" i="21"/>
  <c r="O2290" i="21"/>
  <c r="Q2290" i="21"/>
  <c r="P2290" i="21"/>
  <c r="M2291" i="21"/>
  <c r="J2291" i="21"/>
  <c r="K2291" i="21"/>
  <c r="L2291" i="21"/>
  <c r="I2291" i="21"/>
  <c r="N2291" i="21" s="1"/>
  <c r="H2292" i="21"/>
  <c r="O2291" i="21"/>
  <c r="P2291" i="21"/>
  <c r="Q2291" i="21"/>
  <c r="H2293" i="21"/>
  <c r="L2292" i="21"/>
  <c r="K2292" i="21"/>
  <c r="M2292" i="21"/>
  <c r="I2292" i="21"/>
  <c r="N2292" i="21" s="1"/>
  <c r="J2292" i="21"/>
  <c r="J2293" i="21"/>
  <c r="H2294" i="21"/>
  <c r="I2293" i="21"/>
  <c r="N2293" i="21" s="1"/>
  <c r="L2293" i="21"/>
  <c r="M2293" i="21"/>
  <c r="K2293" i="21"/>
  <c r="Q2292" i="21"/>
  <c r="O2292" i="21"/>
  <c r="P2292" i="21"/>
  <c r="L2294" i="21"/>
  <c r="K2294" i="21"/>
  <c r="I2294" i="21"/>
  <c r="N2294" i="21" s="1"/>
  <c r="H2295" i="21"/>
  <c r="M2294" i="21"/>
  <c r="J2294" i="21"/>
  <c r="P2293" i="21"/>
  <c r="O2293" i="21"/>
  <c r="Q2293" i="21"/>
  <c r="O2294" i="21"/>
  <c r="P2294" i="21"/>
  <c r="Q2294" i="21"/>
  <c r="L2295" i="21"/>
  <c r="M2295" i="21"/>
  <c r="J2295" i="21"/>
  <c r="H2296" i="21"/>
  <c r="I2295" i="21"/>
  <c r="N2295" i="21" s="1"/>
  <c r="K2295" i="21"/>
  <c r="H2297" i="21"/>
  <c r="L2296" i="21"/>
  <c r="M2296" i="21"/>
  <c r="K2296" i="21"/>
  <c r="J2296" i="21"/>
  <c r="I2296" i="21"/>
  <c r="N2296" i="21" s="1"/>
  <c r="P2295" i="21"/>
  <c r="O2295" i="21"/>
  <c r="Q2295" i="21"/>
  <c r="M2297" i="21"/>
  <c r="L2297" i="21"/>
  <c r="J2297" i="21"/>
  <c r="K2297" i="21"/>
  <c r="I2297" i="21"/>
  <c r="N2297" i="21" s="1"/>
  <c r="H2298" i="21"/>
  <c r="Q2296" i="21"/>
  <c r="P2296" i="21"/>
  <c r="O2296" i="21"/>
  <c r="P2297" i="21"/>
  <c r="Q2297" i="21"/>
  <c r="O2297" i="21"/>
  <c r="L2298" i="21"/>
  <c r="K2298" i="21"/>
  <c r="J2298" i="21"/>
  <c r="M2298" i="21"/>
  <c r="H2299" i="21"/>
  <c r="I2298" i="21"/>
  <c r="N2298" i="21" s="1"/>
  <c r="K2299" i="21"/>
  <c r="H2300" i="21"/>
  <c r="L2299" i="21"/>
  <c r="M2299" i="21"/>
  <c r="J2299" i="21"/>
  <c r="I2299" i="21"/>
  <c r="N2299" i="21" s="1"/>
  <c r="O2298" i="21"/>
  <c r="Q2298" i="21"/>
  <c r="P2298" i="21"/>
  <c r="L2300" i="21"/>
  <c r="H2301" i="21"/>
  <c r="M2300" i="21"/>
  <c r="I2300" i="21"/>
  <c r="N2300" i="21" s="1"/>
  <c r="J2300" i="21"/>
  <c r="K2300" i="21"/>
  <c r="O2299" i="21"/>
  <c r="P2299" i="21"/>
  <c r="Q2299" i="21"/>
  <c r="I2301" i="21"/>
  <c r="N2301" i="21" s="1"/>
  <c r="L2301" i="21"/>
  <c r="K2301" i="21"/>
  <c r="H2302" i="21"/>
  <c r="J2301" i="21"/>
  <c r="M2301" i="21"/>
  <c r="O2300" i="21"/>
  <c r="P2300" i="21"/>
  <c r="Q2300" i="21"/>
  <c r="Q2301" i="21"/>
  <c r="O2301" i="21"/>
  <c r="P2301" i="21"/>
  <c r="K2302" i="21"/>
  <c r="H2303" i="21"/>
  <c r="I2302" i="21"/>
  <c r="N2302" i="21" s="1"/>
  <c r="L2302" i="21"/>
  <c r="J2302" i="21"/>
  <c r="M2302" i="21"/>
  <c r="I2303" i="21"/>
  <c r="N2303" i="21" s="1"/>
  <c r="H2304" i="21"/>
  <c r="L2303" i="21"/>
  <c r="K2303" i="21"/>
  <c r="J2303" i="21"/>
  <c r="M2303" i="21"/>
  <c r="Q2302" i="21"/>
  <c r="P2302" i="21"/>
  <c r="O2302" i="21"/>
  <c r="Q2303" i="21"/>
  <c r="P2303" i="21"/>
  <c r="O2303" i="21"/>
  <c r="L2304" i="21"/>
  <c r="H2305" i="21"/>
  <c r="J2304" i="21"/>
  <c r="M2304" i="21"/>
  <c r="K2304" i="21"/>
  <c r="I2304" i="21"/>
  <c r="N2304" i="21" s="1"/>
  <c r="H2306" i="21"/>
  <c r="I2305" i="21"/>
  <c r="N2305" i="21" s="1"/>
  <c r="L2305" i="21"/>
  <c r="K2305" i="21"/>
  <c r="M2305" i="21"/>
  <c r="J2305" i="21"/>
  <c r="P2304" i="21"/>
  <c r="Q2304" i="21"/>
  <c r="O2304" i="21"/>
  <c r="M2306" i="21"/>
  <c r="K2306" i="21"/>
  <c r="L2306" i="21"/>
  <c r="J2306" i="21"/>
  <c r="I2306" i="21"/>
  <c r="N2306" i="21" s="1"/>
  <c r="H2307" i="21"/>
  <c r="Q2305" i="21"/>
  <c r="O2305" i="21"/>
  <c r="P2305" i="21"/>
  <c r="O2306" i="21"/>
  <c r="P2306" i="21"/>
  <c r="Q2306" i="21"/>
  <c r="M2307" i="21"/>
  <c r="I2307" i="21"/>
  <c r="N2307" i="21" s="1"/>
  <c r="L2307" i="21"/>
  <c r="J2307" i="21"/>
  <c r="K2307" i="21"/>
  <c r="H2308" i="21"/>
  <c r="P2307" i="21"/>
  <c r="Q2307" i="21"/>
  <c r="O2307" i="21"/>
  <c r="I2308" i="21"/>
  <c r="N2308" i="21" s="1"/>
  <c r="H2309" i="21"/>
  <c r="M2308" i="21"/>
  <c r="L2308" i="21"/>
  <c r="K2308" i="21"/>
  <c r="J2308" i="21"/>
  <c r="O2308" i="21"/>
  <c r="Q2308" i="21"/>
  <c r="P2308" i="21"/>
  <c r="H2310" i="21"/>
  <c r="M2309" i="21"/>
  <c r="K2309" i="21"/>
  <c r="L2309" i="21"/>
  <c r="I2309" i="21"/>
  <c r="N2309" i="21" s="1"/>
  <c r="J2309" i="21"/>
  <c r="I2310" i="21"/>
  <c r="N2310" i="21" s="1"/>
  <c r="H2311" i="21"/>
  <c r="L2310" i="21"/>
  <c r="K2310" i="21"/>
  <c r="M2310" i="21"/>
  <c r="J2310" i="21"/>
  <c r="P2309" i="21"/>
  <c r="Q2309" i="21"/>
  <c r="O2309" i="21"/>
  <c r="P2310" i="21"/>
  <c r="O2310" i="21"/>
  <c r="Q2310" i="21"/>
  <c r="K2311" i="21"/>
  <c r="J2311" i="21"/>
  <c r="I2311" i="21"/>
  <c r="N2311" i="21" s="1"/>
  <c r="L2311" i="21"/>
  <c r="H2312" i="21"/>
  <c r="M2311" i="21"/>
  <c r="O2311" i="21"/>
  <c r="Q2311" i="21"/>
  <c r="P2311" i="21"/>
  <c r="H2313" i="21"/>
  <c r="I2312" i="21"/>
  <c r="N2312" i="21" s="1"/>
  <c r="L2312" i="21"/>
  <c r="K2312" i="21"/>
  <c r="J2312" i="21"/>
  <c r="M2312" i="21"/>
  <c r="K2313" i="21"/>
  <c r="L2313" i="21"/>
  <c r="J2313" i="21"/>
  <c r="H2314" i="21"/>
  <c r="M2313" i="21"/>
  <c r="I2313" i="21"/>
  <c r="N2313" i="21" s="1"/>
  <c r="Q2312" i="21"/>
  <c r="O2312" i="21"/>
  <c r="P2312" i="21"/>
  <c r="I2314" i="21"/>
  <c r="N2314" i="21" s="1"/>
  <c r="M2314" i="21"/>
  <c r="J2314" i="21"/>
  <c r="L2314" i="21"/>
  <c r="K2314" i="21"/>
  <c r="H2315" i="21"/>
  <c r="P2313" i="21"/>
  <c r="Q2313" i="21"/>
  <c r="O2313" i="21"/>
  <c r="P2314" i="21"/>
  <c r="O2314" i="21"/>
  <c r="Q2314" i="21"/>
  <c r="L2315" i="21"/>
  <c r="M2315" i="21"/>
  <c r="H2316" i="21"/>
  <c r="I2315" i="21"/>
  <c r="N2315" i="21" s="1"/>
  <c r="K2315" i="21"/>
  <c r="J2315" i="21"/>
  <c r="J2316" i="21"/>
  <c r="M2316" i="21"/>
  <c r="L2316" i="21"/>
  <c r="H2317" i="21"/>
  <c r="I2316" i="21"/>
  <c r="N2316" i="21" s="1"/>
  <c r="K2316" i="21"/>
  <c r="P2315" i="21"/>
  <c r="O2315" i="21"/>
  <c r="Q2315" i="21"/>
  <c r="I2317" i="21"/>
  <c r="N2317" i="21" s="1"/>
  <c r="J2317" i="21"/>
  <c r="M2317" i="21"/>
  <c r="L2317" i="21"/>
  <c r="K2317" i="21"/>
  <c r="H2318" i="21"/>
  <c r="Q2316" i="21"/>
  <c r="P2316" i="21"/>
  <c r="O2316" i="21"/>
  <c r="O2317" i="21"/>
  <c r="Q2317" i="21"/>
  <c r="P2317" i="21"/>
  <c r="M2318" i="21"/>
  <c r="I2318" i="21"/>
  <c r="N2318" i="21" s="1"/>
  <c r="K2318" i="21"/>
  <c r="H2319" i="21"/>
  <c r="L2318" i="21"/>
  <c r="J2318" i="21"/>
  <c r="O2318" i="21"/>
  <c r="Q2318" i="21"/>
  <c r="P2318" i="21"/>
  <c r="I2319" i="21"/>
  <c r="N2319" i="21" s="1"/>
  <c r="M2319" i="21"/>
  <c r="L2319" i="21"/>
  <c r="H2320" i="21"/>
  <c r="K2319" i="21"/>
  <c r="J2319" i="21"/>
  <c r="Q2319" i="21"/>
  <c r="P2319" i="21"/>
  <c r="O2319" i="21"/>
  <c r="K2320" i="21"/>
  <c r="M2320" i="21"/>
  <c r="H2321" i="21"/>
  <c r="J2320" i="21"/>
  <c r="I2320" i="21"/>
  <c r="N2320" i="21" s="1"/>
  <c r="L2320" i="21"/>
  <c r="K2321" i="21"/>
  <c r="L2321" i="21"/>
  <c r="H2322" i="21"/>
  <c r="I2321" i="21"/>
  <c r="N2321" i="21" s="1"/>
  <c r="J2321" i="21"/>
  <c r="M2321" i="21"/>
  <c r="P2320" i="21"/>
  <c r="O2320" i="21"/>
  <c r="Q2320" i="21"/>
  <c r="L2322" i="21"/>
  <c r="I2322" i="21"/>
  <c r="N2322" i="21" s="1"/>
  <c r="M2322" i="21"/>
  <c r="H2323" i="21"/>
  <c r="K2322" i="21"/>
  <c r="J2322" i="21"/>
  <c r="O2321" i="21"/>
  <c r="Q2321" i="21"/>
  <c r="P2321" i="21"/>
  <c r="Q2322" i="21"/>
  <c r="O2322" i="21"/>
  <c r="P2322" i="21"/>
  <c r="L2323" i="21"/>
  <c r="K2323" i="21"/>
  <c r="H2324" i="21"/>
  <c r="M2323" i="21"/>
  <c r="I2323" i="21"/>
  <c r="N2323" i="21" s="1"/>
  <c r="J2323" i="21"/>
  <c r="J2324" i="21"/>
  <c r="I2324" i="21"/>
  <c r="N2324" i="21" s="1"/>
  <c r="K2324" i="21"/>
  <c r="H2325" i="21"/>
  <c r="M2324" i="21"/>
  <c r="L2324" i="21"/>
  <c r="O2323" i="21"/>
  <c r="Q2323" i="21"/>
  <c r="P2323" i="21"/>
  <c r="O2324" i="21"/>
  <c r="Q2324" i="21"/>
  <c r="P2324" i="21"/>
  <c r="J2325" i="21"/>
  <c r="L2325" i="21"/>
  <c r="M2325" i="21"/>
  <c r="K2325" i="21"/>
  <c r="I2325" i="21"/>
  <c r="N2325" i="21" s="1"/>
  <c r="H2326" i="21"/>
  <c r="P2325" i="21"/>
  <c r="O2325" i="21"/>
  <c r="Q2325" i="21"/>
  <c r="K2326" i="21"/>
  <c r="I2326" i="21"/>
  <c r="N2326" i="21" s="1"/>
  <c r="H2327" i="21"/>
  <c r="J2326" i="21"/>
  <c r="L2326" i="21"/>
  <c r="M2326" i="21"/>
  <c r="Q2326" i="21"/>
  <c r="P2326" i="21"/>
  <c r="O2326" i="21"/>
  <c r="I2327" i="21"/>
  <c r="N2327" i="21" s="1"/>
  <c r="K2327" i="21"/>
  <c r="M2327" i="21"/>
  <c r="H2328" i="21"/>
  <c r="L2327" i="21"/>
  <c r="J2327" i="21"/>
  <c r="P2327" i="21"/>
  <c r="Q2327" i="21"/>
  <c r="O2327" i="21"/>
  <c r="L2328" i="21"/>
  <c r="H2329" i="21"/>
  <c r="K2328" i="21"/>
  <c r="M2328" i="21"/>
  <c r="I2328" i="21"/>
  <c r="N2328" i="21" s="1"/>
  <c r="J2328" i="21"/>
  <c r="J2329" i="21"/>
  <c r="I2329" i="21"/>
  <c r="N2329" i="21" s="1"/>
  <c r="K2329" i="21"/>
  <c r="H2330" i="21"/>
  <c r="M2329" i="21"/>
  <c r="L2329" i="21"/>
  <c r="Q2328" i="21"/>
  <c r="O2328" i="21"/>
  <c r="P2328" i="21"/>
  <c r="O2329" i="21"/>
  <c r="Q2329" i="21"/>
  <c r="P2329" i="21"/>
  <c r="K2330" i="21"/>
  <c r="J2330" i="21"/>
  <c r="I2330" i="21"/>
  <c r="N2330" i="21" s="1"/>
  <c r="H2331" i="21"/>
  <c r="M2330" i="21"/>
  <c r="L2330" i="21"/>
  <c r="O2330" i="21"/>
  <c r="P2330" i="21"/>
  <c r="Q2330" i="21"/>
  <c r="I2331" i="21"/>
  <c r="N2331" i="21" s="1"/>
  <c r="L2331" i="21"/>
  <c r="K2331" i="21"/>
  <c r="J2331" i="21"/>
  <c r="M2331" i="21"/>
  <c r="H2332" i="21"/>
  <c r="Q2331" i="21"/>
  <c r="O2331" i="21"/>
  <c r="P2331" i="21"/>
  <c r="H2333" i="21"/>
  <c r="I2332" i="21"/>
  <c r="N2332" i="21" s="1"/>
  <c r="L2332" i="21"/>
  <c r="J2332" i="21"/>
  <c r="M2332" i="21"/>
  <c r="K2332" i="21"/>
  <c r="H2334" i="21"/>
  <c r="J2333" i="21"/>
  <c r="K2333" i="21"/>
  <c r="I2333" i="21"/>
  <c r="N2333" i="21" s="1"/>
  <c r="L2333" i="21"/>
  <c r="M2333" i="21"/>
  <c r="P2332" i="21"/>
  <c r="O2332" i="21"/>
  <c r="Q2332" i="21"/>
  <c r="H2335" i="21"/>
  <c r="L2334" i="21"/>
  <c r="I2334" i="21"/>
  <c r="N2334" i="21" s="1"/>
  <c r="J2334" i="21"/>
  <c r="M2334" i="21"/>
  <c r="K2334" i="21"/>
  <c r="Q2333" i="21"/>
  <c r="P2333" i="21"/>
  <c r="O2333" i="21"/>
  <c r="I2335" i="21"/>
  <c r="N2335" i="21" s="1"/>
  <c r="J2335" i="21"/>
  <c r="M2335" i="21"/>
  <c r="K2335" i="21"/>
  <c r="L2335" i="21"/>
  <c r="H2336" i="21"/>
  <c r="O2334" i="21"/>
  <c r="Q2334" i="21"/>
  <c r="P2334" i="21"/>
  <c r="P2335" i="21"/>
  <c r="Q2335" i="21"/>
  <c r="O2335" i="21"/>
  <c r="K2336" i="21"/>
  <c r="I2336" i="21"/>
  <c r="N2336" i="21" s="1"/>
  <c r="J2336" i="21"/>
  <c r="L2336" i="21"/>
  <c r="H2337" i="21"/>
  <c r="M2336" i="21"/>
  <c r="Q2336" i="21"/>
  <c r="P2336" i="21"/>
  <c r="O2336" i="21"/>
  <c r="K2337" i="21"/>
  <c r="H2338" i="21"/>
  <c r="J2337" i="21"/>
  <c r="I2337" i="21"/>
  <c r="N2337" i="21" s="1"/>
  <c r="M2337" i="21"/>
  <c r="L2337" i="21"/>
  <c r="H2339" i="21"/>
  <c r="M2338" i="21"/>
  <c r="J2338" i="21"/>
  <c r="I2338" i="21"/>
  <c r="N2338" i="21" s="1"/>
  <c r="K2338" i="21"/>
  <c r="L2338" i="21"/>
  <c r="O2337" i="21"/>
  <c r="P2337" i="21"/>
  <c r="Q2337" i="21"/>
  <c r="K2339" i="21"/>
  <c r="I2339" i="21"/>
  <c r="N2339" i="21" s="1"/>
  <c r="L2339" i="21"/>
  <c r="M2339" i="21"/>
  <c r="J2339" i="21"/>
  <c r="H2340" i="21"/>
  <c r="P2338" i="21"/>
  <c r="Q2338" i="21"/>
  <c r="O2338" i="21"/>
  <c r="Q2339" i="21"/>
  <c r="P2339" i="21"/>
  <c r="O2339" i="21"/>
  <c r="H2341" i="21"/>
  <c r="J2340" i="21"/>
  <c r="I2340" i="21"/>
  <c r="N2340" i="21" s="1"/>
  <c r="M2340" i="21"/>
  <c r="K2340" i="21"/>
  <c r="L2340" i="21"/>
  <c r="J2341" i="21"/>
  <c r="L2341" i="21"/>
  <c r="K2341" i="21"/>
  <c r="H2342" i="21"/>
  <c r="I2341" i="21"/>
  <c r="N2341" i="21" s="1"/>
  <c r="M2341" i="21"/>
  <c r="O2340" i="21"/>
  <c r="P2340" i="21"/>
  <c r="Q2340" i="21"/>
  <c r="I2342" i="21"/>
  <c r="N2342" i="21" s="1"/>
  <c r="J2342" i="21"/>
  <c r="M2342" i="21"/>
  <c r="K2342" i="21"/>
  <c r="H2343" i="21"/>
  <c r="L2342" i="21"/>
  <c r="O2341" i="21"/>
  <c r="P2341" i="21"/>
  <c r="Q2341" i="21"/>
  <c r="O2342" i="21"/>
  <c r="P2342" i="21"/>
  <c r="Q2342" i="21"/>
  <c r="M2343" i="21"/>
  <c r="H2344" i="21"/>
  <c r="K2343" i="21"/>
  <c r="J2343" i="21"/>
  <c r="L2343" i="21"/>
  <c r="I2343" i="21"/>
  <c r="N2343" i="21" s="1"/>
  <c r="J2344" i="21"/>
  <c r="K2344" i="21"/>
  <c r="M2344" i="21"/>
  <c r="L2344" i="21"/>
  <c r="I2344" i="21"/>
  <c r="N2344" i="21" s="1"/>
  <c r="H2345" i="21"/>
  <c r="P2343" i="21"/>
  <c r="O2343" i="21"/>
  <c r="Q2343" i="21"/>
  <c r="O2344" i="21"/>
  <c r="Q2344" i="21"/>
  <c r="P2344" i="21"/>
  <c r="J2345" i="21"/>
  <c r="K2345" i="21"/>
  <c r="M2345" i="21"/>
  <c r="I2345" i="21"/>
  <c r="N2345" i="21" s="1"/>
  <c r="L2345" i="21"/>
  <c r="H2346" i="21"/>
  <c r="P2345" i="21"/>
  <c r="O2345" i="21"/>
  <c r="Q2345" i="21"/>
  <c r="I2346" i="21"/>
  <c r="N2346" i="21" s="1"/>
  <c r="H2347" i="21"/>
  <c r="K2346" i="21"/>
  <c r="L2346" i="21"/>
  <c r="M2346" i="21"/>
  <c r="J2346" i="21"/>
  <c r="Q2346" i="21"/>
  <c r="O2346" i="21"/>
  <c r="P2346" i="21"/>
  <c r="H2348" i="21"/>
  <c r="L2347" i="21"/>
  <c r="I2347" i="21"/>
  <c r="N2347" i="21" s="1"/>
  <c r="K2347" i="21"/>
  <c r="M2347" i="21"/>
  <c r="J2347" i="21"/>
  <c r="H2349" i="21"/>
  <c r="L2348" i="21"/>
  <c r="I2348" i="21"/>
  <c r="N2348" i="21" s="1"/>
  <c r="M2348" i="21"/>
  <c r="J2348" i="21"/>
  <c r="K2348" i="21"/>
  <c r="Q2347" i="21"/>
  <c r="O2347" i="21"/>
  <c r="P2347" i="21"/>
  <c r="I2349" i="21"/>
  <c r="N2349" i="21" s="1"/>
  <c r="K2349" i="21"/>
  <c r="M2349" i="21"/>
  <c r="L2349" i="21"/>
  <c r="J2349" i="21"/>
  <c r="H2350" i="21"/>
  <c r="O2348" i="21"/>
  <c r="P2348" i="21"/>
  <c r="Q2348" i="21"/>
  <c r="P2349" i="21"/>
  <c r="Q2349" i="21"/>
  <c r="O2349" i="21"/>
  <c r="M2350" i="21"/>
  <c r="L2350" i="21"/>
  <c r="K2350" i="21"/>
  <c r="I2350" i="21"/>
  <c r="N2350" i="21" s="1"/>
  <c r="J2350" i="21"/>
  <c r="H2351" i="21"/>
  <c r="O2350" i="21"/>
  <c r="P2350" i="21"/>
  <c r="Q2350" i="21"/>
  <c r="H2352" i="21"/>
  <c r="J2351" i="21"/>
  <c r="L2351" i="21"/>
  <c r="M2351" i="21"/>
  <c r="K2351" i="21"/>
  <c r="I2351" i="21"/>
  <c r="N2351" i="21" s="1"/>
  <c r="H2353" i="21"/>
  <c r="J2352" i="21"/>
  <c r="M2352" i="21"/>
  <c r="I2352" i="21"/>
  <c r="N2352" i="21" s="1"/>
  <c r="K2352" i="21"/>
  <c r="L2352" i="21"/>
  <c r="Q2351" i="21"/>
  <c r="P2351" i="21"/>
  <c r="O2351" i="21"/>
  <c r="K2353" i="21"/>
  <c r="L2353" i="21"/>
  <c r="M2353" i="21"/>
  <c r="J2353" i="21"/>
  <c r="I2353" i="21"/>
  <c r="N2353" i="21" s="1"/>
  <c r="H2354" i="21"/>
  <c r="Q2352" i="21"/>
  <c r="P2352" i="21"/>
  <c r="O2352" i="21"/>
  <c r="O2353" i="21"/>
  <c r="P2353" i="21"/>
  <c r="Q2353" i="21"/>
  <c r="J2354" i="21"/>
  <c r="M2354" i="21"/>
  <c r="I2354" i="21"/>
  <c r="N2354" i="21" s="1"/>
  <c r="H2355" i="21"/>
  <c r="K2354" i="21"/>
  <c r="L2354" i="21"/>
  <c r="O2354" i="21"/>
  <c r="P2354" i="21"/>
  <c r="Q2354" i="21"/>
  <c r="M2355" i="21"/>
  <c r="J2355" i="21"/>
  <c r="K2355" i="21"/>
  <c r="L2355" i="21"/>
  <c r="I2355" i="21"/>
  <c r="N2355" i="21" s="1"/>
  <c r="H2356" i="21"/>
  <c r="O2355" i="21"/>
  <c r="Q2355" i="21"/>
  <c r="P2355" i="21"/>
  <c r="I2356" i="21"/>
  <c r="N2356" i="21" s="1"/>
  <c r="M2356" i="21"/>
  <c r="L2356" i="21"/>
  <c r="J2356" i="21"/>
  <c r="K2356" i="21"/>
  <c r="H2357" i="21"/>
  <c r="P2356" i="21"/>
  <c r="O2356" i="21"/>
  <c r="Q2356" i="21"/>
  <c r="M2357" i="21"/>
  <c r="K2357" i="21"/>
  <c r="L2357" i="21"/>
  <c r="H2358" i="21"/>
  <c r="I2357" i="21"/>
  <c r="N2357" i="21" s="1"/>
  <c r="J2357" i="21"/>
  <c r="J2358" i="21"/>
  <c r="L2358" i="21"/>
  <c r="M2358" i="21"/>
  <c r="I2358" i="21"/>
  <c r="N2358" i="21" s="1"/>
  <c r="H2359" i="21"/>
  <c r="K2358" i="21"/>
  <c r="P2357" i="21"/>
  <c r="Q2357" i="21"/>
  <c r="O2357" i="21"/>
  <c r="P2358" i="21"/>
  <c r="Q2358" i="21"/>
  <c r="O2358" i="21"/>
  <c r="H2360" i="21"/>
  <c r="J2359" i="21"/>
  <c r="L2359" i="21"/>
  <c r="I2359" i="21"/>
  <c r="N2359" i="21" s="1"/>
  <c r="K2359" i="21"/>
  <c r="M2359" i="21"/>
  <c r="J2360" i="21"/>
  <c r="L2360" i="21"/>
  <c r="M2360" i="21"/>
  <c r="H2361" i="21"/>
  <c r="K2360" i="21"/>
  <c r="I2360" i="21"/>
  <c r="N2360" i="21" s="1"/>
  <c r="Q2359" i="21"/>
  <c r="O2359" i="21"/>
  <c r="P2359" i="21"/>
  <c r="L2361" i="21"/>
  <c r="H2362" i="21"/>
  <c r="K2361" i="21"/>
  <c r="J2361" i="21"/>
  <c r="I2361" i="21"/>
  <c r="N2361" i="21" s="1"/>
  <c r="M2361" i="21"/>
  <c r="Q2360" i="21"/>
  <c r="O2360" i="21"/>
  <c r="P2360" i="21"/>
  <c r="H2363" i="21"/>
  <c r="K2362" i="21"/>
  <c r="I2362" i="21"/>
  <c r="N2362" i="21" s="1"/>
  <c r="L2362" i="21"/>
  <c r="J2362" i="21"/>
  <c r="M2362" i="21"/>
  <c r="P2361" i="21"/>
  <c r="Q2361" i="21"/>
  <c r="O2361" i="21"/>
  <c r="H2364" i="21"/>
  <c r="J2363" i="21"/>
  <c r="K2363" i="21"/>
  <c r="I2363" i="21"/>
  <c r="N2363" i="21" s="1"/>
  <c r="L2363" i="21"/>
  <c r="M2363" i="21"/>
  <c r="O2362" i="21"/>
  <c r="P2362" i="21"/>
  <c r="Q2362" i="21"/>
  <c r="K2364" i="21"/>
  <c r="I2364" i="21"/>
  <c r="N2364" i="21" s="1"/>
  <c r="J2364" i="21"/>
  <c r="L2364" i="21"/>
  <c r="M2364" i="21"/>
  <c r="H2365" i="21"/>
  <c r="Q2363" i="21"/>
  <c r="O2363" i="21"/>
  <c r="P2363" i="21"/>
  <c r="P2364" i="21"/>
  <c r="Q2364" i="21"/>
  <c r="O2364" i="21"/>
  <c r="L2365" i="21"/>
  <c r="K2365" i="21"/>
  <c r="M2365" i="21"/>
  <c r="H2366" i="21"/>
  <c r="J2365" i="21"/>
  <c r="I2365" i="21"/>
  <c r="N2365" i="21" s="1"/>
  <c r="I2366" i="21"/>
  <c r="N2366" i="21" s="1"/>
  <c r="L2366" i="21"/>
  <c r="H2367" i="21"/>
  <c r="J2366" i="21"/>
  <c r="K2366" i="21"/>
  <c r="M2366" i="21"/>
  <c r="Q2365" i="21"/>
  <c r="P2365" i="21"/>
  <c r="O2365" i="21"/>
  <c r="Q2366" i="21"/>
  <c r="P2366" i="21"/>
  <c r="O2366" i="21"/>
  <c r="H2368" i="21"/>
  <c r="I2367" i="21"/>
  <c r="N2367" i="21" s="1"/>
  <c r="L2367" i="21"/>
  <c r="K2367" i="21"/>
  <c r="M2367" i="21"/>
  <c r="J2367" i="21"/>
  <c r="I2368" i="21"/>
  <c r="N2368" i="21" s="1"/>
  <c r="K2368" i="21"/>
  <c r="L2368" i="21"/>
  <c r="M2368" i="21"/>
  <c r="J2368" i="21"/>
  <c r="H2369" i="21"/>
  <c r="P2367" i="21"/>
  <c r="O2367" i="21"/>
  <c r="Q2367" i="21"/>
  <c r="Q2368" i="21"/>
  <c r="P2368" i="21"/>
  <c r="O2368" i="21"/>
  <c r="M2369" i="21"/>
  <c r="H2370" i="21"/>
  <c r="I2369" i="21"/>
  <c r="N2369" i="21" s="1"/>
  <c r="L2369" i="21"/>
  <c r="J2369" i="21"/>
  <c r="K2369" i="21"/>
  <c r="I2370" i="21"/>
  <c r="N2370" i="21" s="1"/>
  <c r="H2371" i="21"/>
  <c r="M2370" i="21"/>
  <c r="K2370" i="21"/>
  <c r="J2370" i="21"/>
  <c r="L2370" i="21"/>
  <c r="P2369" i="21"/>
  <c r="Q2369" i="21"/>
  <c r="O2369" i="21"/>
  <c r="O2370" i="21"/>
  <c r="P2370" i="21"/>
  <c r="Q2370" i="21"/>
  <c r="M2371" i="21"/>
  <c r="J2371" i="21"/>
  <c r="L2371" i="21"/>
  <c r="K2371" i="21"/>
  <c r="I2371" i="21"/>
  <c r="N2371" i="21" s="1"/>
  <c r="H2372" i="21"/>
  <c r="Q2371" i="21"/>
  <c r="P2371" i="21"/>
  <c r="O2371" i="21"/>
  <c r="I2372" i="21"/>
  <c r="N2372" i="21" s="1"/>
  <c r="L2372" i="21"/>
  <c r="M2372" i="21"/>
  <c r="H2373" i="21"/>
  <c r="K2372" i="21"/>
  <c r="J2372" i="21"/>
  <c r="Q2372" i="21"/>
  <c r="O2372" i="21"/>
  <c r="P2372" i="21"/>
  <c r="J2373" i="21"/>
  <c r="M2373" i="21"/>
  <c r="L2373" i="21"/>
  <c r="K2373" i="21"/>
  <c r="H2374" i="21"/>
  <c r="I2373" i="21"/>
  <c r="N2373" i="21" s="1"/>
  <c r="K2374" i="21"/>
  <c r="L2374" i="21"/>
  <c r="M2374" i="21"/>
  <c r="J2374" i="21"/>
  <c r="I2374" i="21"/>
  <c r="N2374" i="21" s="1"/>
  <c r="H2375" i="21"/>
  <c r="O2373" i="21"/>
  <c r="Q2373" i="21"/>
  <c r="P2373" i="21"/>
  <c r="P2374" i="21"/>
  <c r="O2374" i="21"/>
  <c r="Q2374" i="21"/>
  <c r="I2375" i="21"/>
  <c r="N2375" i="21" s="1"/>
  <c r="J2375" i="21"/>
  <c r="M2375" i="21"/>
  <c r="L2375" i="21"/>
  <c r="K2375" i="21"/>
  <c r="H2376" i="21"/>
  <c r="P2375" i="21"/>
  <c r="Q2375" i="21"/>
  <c r="O2375" i="21"/>
  <c r="I2376" i="21"/>
  <c r="N2376" i="21" s="1"/>
  <c r="L2376" i="21"/>
  <c r="J2376" i="21"/>
  <c r="K2376" i="21"/>
  <c r="M2376" i="21"/>
  <c r="H2377" i="21"/>
  <c r="P2376" i="21"/>
  <c r="O2376" i="21"/>
  <c r="Q2376" i="21"/>
  <c r="L2377" i="21"/>
  <c r="M2377" i="21"/>
  <c r="I2377" i="21"/>
  <c r="N2377" i="21" s="1"/>
  <c r="J2377" i="21"/>
  <c r="H2378" i="21"/>
  <c r="K2377" i="21"/>
  <c r="P2377" i="21"/>
  <c r="O2377" i="21"/>
  <c r="Q2377" i="21"/>
  <c r="L2378" i="21"/>
  <c r="K2378" i="21"/>
  <c r="I2378" i="21"/>
  <c r="N2378" i="21" s="1"/>
  <c r="M2378" i="21"/>
  <c r="J2378" i="21"/>
  <c r="H2379" i="21"/>
  <c r="O2378" i="21"/>
  <c r="P2378" i="21"/>
  <c r="Q2378" i="21"/>
  <c r="I2379" i="21"/>
  <c r="N2379" i="21" s="1"/>
  <c r="K2379" i="21"/>
  <c r="L2379" i="21"/>
  <c r="J2379" i="21"/>
  <c r="M2379" i="21"/>
  <c r="H2380" i="21"/>
  <c r="O2379" i="21"/>
  <c r="P2379" i="21"/>
  <c r="Q2379" i="21"/>
  <c r="K2380" i="21"/>
  <c r="J2380" i="21"/>
  <c r="L2380" i="21"/>
  <c r="H2381" i="21"/>
  <c r="M2380" i="21"/>
  <c r="I2380" i="21"/>
  <c r="N2380" i="21" s="1"/>
  <c r="K2381" i="21"/>
  <c r="J2381" i="21"/>
  <c r="M2381" i="21"/>
  <c r="L2381" i="21"/>
  <c r="I2381" i="21"/>
  <c r="N2381" i="21" s="1"/>
  <c r="H2382" i="21"/>
  <c r="Q2380" i="21"/>
  <c r="O2380" i="21"/>
  <c r="P2380" i="21"/>
  <c r="P2381" i="21"/>
  <c r="O2381" i="21"/>
  <c r="Q2381" i="21"/>
  <c r="I2382" i="21"/>
  <c r="N2382" i="21" s="1"/>
  <c r="H2383" i="21"/>
  <c r="K2382" i="21"/>
  <c r="J2382" i="21"/>
  <c r="L2382" i="21"/>
  <c r="M2382" i="21"/>
  <c r="O2382" i="21"/>
  <c r="P2382" i="21"/>
  <c r="Q2382" i="21"/>
  <c r="L2383" i="21"/>
  <c r="K2383" i="21"/>
  <c r="M2383" i="21"/>
  <c r="J2383" i="21"/>
  <c r="I2383" i="21"/>
  <c r="N2383" i="21" s="1"/>
  <c r="H2384" i="21"/>
  <c r="P2383" i="21"/>
  <c r="O2383" i="21"/>
  <c r="Q2383" i="21"/>
  <c r="L2384" i="21"/>
  <c r="K2384" i="21"/>
  <c r="M2384" i="21"/>
  <c r="J2384" i="21"/>
  <c r="H2385" i="21"/>
  <c r="I2384" i="21"/>
  <c r="N2384" i="21" s="1"/>
  <c r="J2385" i="21"/>
  <c r="I2385" i="21"/>
  <c r="N2385" i="21" s="1"/>
  <c r="M2385" i="21"/>
  <c r="L2385" i="21"/>
  <c r="H2386" i="21"/>
  <c r="K2385" i="21"/>
  <c r="Q2384" i="21"/>
  <c r="P2384" i="21"/>
  <c r="O2384" i="21"/>
  <c r="P2385" i="21"/>
  <c r="O2385" i="21"/>
  <c r="Q2385" i="21"/>
  <c r="H2387" i="21"/>
  <c r="I2386" i="21"/>
  <c r="N2386" i="21" s="1"/>
  <c r="J2386" i="21"/>
  <c r="K2386" i="21"/>
  <c r="M2386" i="21"/>
  <c r="L2386" i="21"/>
  <c r="J2387" i="21"/>
  <c r="K2387" i="21"/>
  <c r="I2387" i="21"/>
  <c r="N2387" i="21" s="1"/>
  <c r="L2387" i="21"/>
  <c r="M2387" i="21"/>
  <c r="H2388" i="21"/>
  <c r="O2386" i="21"/>
  <c r="P2386" i="21"/>
  <c r="Q2386" i="21"/>
  <c r="Q2387" i="21"/>
  <c r="P2387" i="21"/>
  <c r="O2387" i="21"/>
  <c r="I2388" i="21"/>
  <c r="N2388" i="21" s="1"/>
  <c r="J2388" i="21"/>
  <c r="M2388" i="21"/>
  <c r="L2388" i="21"/>
  <c r="H2389" i="21"/>
  <c r="K2388" i="21"/>
  <c r="Q2388" i="21"/>
  <c r="P2388" i="21"/>
  <c r="O2388" i="21"/>
  <c r="K2389" i="21"/>
  <c r="I2389" i="21"/>
  <c r="N2389" i="21" s="1"/>
  <c r="M2389" i="21"/>
  <c r="H2390" i="21"/>
  <c r="J2389" i="21"/>
  <c r="L2389" i="21"/>
  <c r="P2389" i="21"/>
  <c r="O2389" i="21"/>
  <c r="Q2389" i="21"/>
  <c r="J2390" i="21"/>
  <c r="I2390" i="21"/>
  <c r="N2390" i="21" s="1"/>
  <c r="M2390" i="21"/>
  <c r="K2390" i="21"/>
  <c r="H2391" i="21"/>
  <c r="L2390" i="21"/>
  <c r="O2390" i="21"/>
  <c r="Q2390" i="21"/>
  <c r="P2390" i="21"/>
  <c r="L2391" i="21"/>
  <c r="I2391" i="21"/>
  <c r="N2391" i="21" s="1"/>
  <c r="J2391" i="21"/>
  <c r="K2391" i="21"/>
  <c r="H2392" i="21"/>
  <c r="M2391" i="21"/>
  <c r="P2391" i="21"/>
  <c r="Q2391" i="21"/>
  <c r="O2391" i="21"/>
  <c r="M2392" i="21"/>
  <c r="K2392" i="21"/>
  <c r="I2392" i="21"/>
  <c r="N2392" i="21" s="1"/>
  <c r="L2392" i="21"/>
  <c r="J2392" i="21"/>
  <c r="H2393" i="21"/>
  <c r="O2392" i="21"/>
  <c r="Q2392" i="21"/>
  <c r="P2392" i="21"/>
  <c r="K2393" i="21"/>
  <c r="L2393" i="21"/>
  <c r="H2394" i="21"/>
  <c r="I2393" i="21"/>
  <c r="N2393" i="21" s="1"/>
  <c r="J2393" i="21"/>
  <c r="M2393" i="21"/>
  <c r="L2394" i="21"/>
  <c r="I2394" i="21"/>
  <c r="N2394" i="21" s="1"/>
  <c r="H2395" i="21"/>
  <c r="J2394" i="21"/>
  <c r="M2394" i="21"/>
  <c r="K2394" i="21"/>
  <c r="P2393" i="21"/>
  <c r="O2393" i="21"/>
  <c r="Q2393" i="21"/>
  <c r="P2394" i="21"/>
  <c r="Q2394" i="21"/>
  <c r="O2394" i="21"/>
  <c r="I2395" i="21"/>
  <c r="N2395" i="21" s="1"/>
  <c r="L2395" i="21"/>
  <c r="H2396" i="21"/>
  <c r="K2395" i="21"/>
  <c r="J2395" i="21"/>
  <c r="M2395" i="21"/>
  <c r="P2395" i="21"/>
  <c r="O2395" i="21"/>
  <c r="Q2395" i="21"/>
  <c r="L2396" i="21"/>
  <c r="K2396" i="21"/>
  <c r="H2397" i="21"/>
  <c r="I2396" i="21"/>
  <c r="N2396" i="21" s="1"/>
  <c r="J2396" i="21"/>
  <c r="M2396" i="21"/>
  <c r="H2398" i="21"/>
  <c r="L2397" i="21"/>
  <c r="J2397" i="21"/>
  <c r="K2397" i="21"/>
  <c r="I2397" i="21"/>
  <c r="N2397" i="21" s="1"/>
  <c r="M2397" i="21"/>
  <c r="O2396" i="21"/>
  <c r="Q2396" i="21"/>
  <c r="P2396" i="21"/>
  <c r="M2398" i="21"/>
  <c r="J2398" i="21"/>
  <c r="H2399" i="21"/>
  <c r="L2398" i="21"/>
  <c r="K2398" i="21"/>
  <c r="I2398" i="21"/>
  <c r="N2398" i="21" s="1"/>
  <c r="O2397" i="21"/>
  <c r="P2397" i="21"/>
  <c r="Q2397" i="21"/>
  <c r="J2399" i="21"/>
  <c r="I2399" i="21"/>
  <c r="N2399" i="21" s="1"/>
  <c r="H2400" i="21"/>
  <c r="M2399" i="21"/>
  <c r="K2399" i="21"/>
  <c r="L2399" i="21"/>
  <c r="P2398" i="21"/>
  <c r="Q2398" i="21"/>
  <c r="O2398" i="21"/>
  <c r="Q2399" i="21"/>
  <c r="O2399" i="21"/>
  <c r="P2399" i="21"/>
  <c r="I2400" i="21"/>
  <c r="N2400" i="21" s="1"/>
  <c r="L2400" i="21"/>
  <c r="J2400" i="21"/>
  <c r="K2400" i="21"/>
  <c r="M2400" i="21"/>
  <c r="H2401" i="21"/>
  <c r="Q2400" i="21"/>
  <c r="P2400" i="21"/>
  <c r="O2400" i="21"/>
  <c r="M2401" i="21"/>
  <c r="L2401" i="21"/>
  <c r="K2401" i="21"/>
  <c r="H2402" i="21"/>
  <c r="J2401" i="21"/>
  <c r="I2401" i="21"/>
  <c r="N2401" i="21" s="1"/>
  <c r="J2402" i="21"/>
  <c r="K2402" i="21"/>
  <c r="M2402" i="21"/>
  <c r="H2403" i="21"/>
  <c r="L2402" i="21"/>
  <c r="I2402" i="21"/>
  <c r="N2402" i="21" s="1"/>
  <c r="P2401" i="21"/>
  <c r="Q2401" i="21"/>
  <c r="O2401" i="21"/>
  <c r="K2403" i="21"/>
  <c r="H2404" i="21"/>
  <c r="J2403" i="21"/>
  <c r="L2403" i="21"/>
  <c r="M2403" i="21"/>
  <c r="I2403" i="21"/>
  <c r="N2403" i="21" s="1"/>
  <c r="Q2402" i="21"/>
  <c r="O2402" i="21"/>
  <c r="P2402" i="21"/>
  <c r="M2404" i="21"/>
  <c r="K2404" i="21"/>
  <c r="J2404" i="21"/>
  <c r="L2404" i="21"/>
  <c r="H2405" i="21"/>
  <c r="I2404" i="21"/>
  <c r="N2404" i="21" s="1"/>
  <c r="O2403" i="21"/>
  <c r="Q2403" i="21"/>
  <c r="P2403" i="21"/>
  <c r="I2405" i="21"/>
  <c r="N2405" i="21" s="1"/>
  <c r="L2405" i="21"/>
  <c r="M2405" i="21"/>
  <c r="J2405" i="21"/>
  <c r="K2405" i="21"/>
  <c r="H2406" i="21"/>
  <c r="O2404" i="21"/>
  <c r="Q2404" i="21"/>
  <c r="P2404" i="21"/>
  <c r="Q2405" i="21"/>
  <c r="P2405" i="21"/>
  <c r="O2405" i="21"/>
  <c r="M2406" i="21"/>
  <c r="K2406" i="21"/>
  <c r="H2407" i="21"/>
  <c r="J2406" i="21"/>
  <c r="L2406" i="21"/>
  <c r="I2406" i="21"/>
  <c r="N2406" i="21" s="1"/>
  <c r="J2407" i="21"/>
  <c r="K2407" i="21"/>
  <c r="I2407" i="21"/>
  <c r="N2407" i="21" s="1"/>
  <c r="M2407" i="21"/>
  <c r="H2408" i="21"/>
  <c r="L2407" i="21"/>
  <c r="P2406" i="21"/>
  <c r="Q2406" i="21"/>
  <c r="O2406" i="21"/>
  <c r="Q2407" i="21"/>
  <c r="O2407" i="21"/>
  <c r="P2407" i="21"/>
  <c r="L2408" i="21"/>
  <c r="K2408" i="21"/>
  <c r="M2408" i="21"/>
  <c r="H2409" i="21"/>
  <c r="I2408" i="21"/>
  <c r="N2408" i="21" s="1"/>
  <c r="J2408" i="21"/>
  <c r="K2409" i="21"/>
  <c r="H2410" i="21"/>
  <c r="M2409" i="21"/>
  <c r="J2409" i="21"/>
  <c r="L2409" i="21"/>
  <c r="I2409" i="21"/>
  <c r="N2409" i="21" s="1"/>
  <c r="P2408" i="21"/>
  <c r="O2408" i="21"/>
  <c r="Q2408" i="21"/>
  <c r="H2411" i="21"/>
  <c r="L2410" i="21"/>
  <c r="J2410" i="21"/>
  <c r="K2410" i="21"/>
  <c r="M2410" i="21"/>
  <c r="I2410" i="21"/>
  <c r="N2410" i="21" s="1"/>
  <c r="O2409" i="21"/>
  <c r="P2409" i="21"/>
  <c r="Q2409" i="21"/>
  <c r="K2411" i="21"/>
  <c r="L2411" i="21"/>
  <c r="H2412" i="21"/>
  <c r="J2411" i="21"/>
  <c r="M2411" i="21"/>
  <c r="I2411" i="21"/>
  <c r="N2411" i="21" s="1"/>
  <c r="P2410" i="21"/>
  <c r="O2410" i="21"/>
  <c r="Q2410" i="21"/>
  <c r="M2412" i="21"/>
  <c r="J2412" i="21"/>
  <c r="K2412" i="21"/>
  <c r="I2412" i="21"/>
  <c r="N2412" i="21" s="1"/>
  <c r="H2413" i="21"/>
  <c r="L2412" i="21"/>
  <c r="Q2411" i="21"/>
  <c r="O2411" i="21"/>
  <c r="P2411" i="21"/>
  <c r="O2412" i="21"/>
  <c r="Q2412" i="21"/>
  <c r="P2412" i="21"/>
  <c r="K2413" i="21"/>
  <c r="J2413" i="21"/>
  <c r="H2414" i="21"/>
  <c r="I2413" i="21"/>
  <c r="N2413" i="21" s="1"/>
  <c r="L2413" i="21"/>
  <c r="M2413" i="21"/>
  <c r="L2414" i="21"/>
  <c r="J2414" i="21"/>
  <c r="H2415" i="21"/>
  <c r="K2414" i="21"/>
  <c r="I2414" i="21"/>
  <c r="N2414" i="21" s="1"/>
  <c r="M2414" i="21"/>
  <c r="P2413" i="21"/>
  <c r="O2413" i="21"/>
  <c r="Q2413" i="21"/>
  <c r="I2415" i="21"/>
  <c r="N2415" i="21" s="1"/>
  <c r="H2416" i="21"/>
  <c r="L2415" i="21"/>
  <c r="M2415" i="21"/>
  <c r="K2415" i="21"/>
  <c r="J2415" i="21"/>
  <c r="Q2414" i="21"/>
  <c r="P2414" i="21"/>
  <c r="O2414" i="21"/>
  <c r="P2415" i="21"/>
  <c r="O2415" i="21"/>
  <c r="Q2415" i="21"/>
  <c r="I2416" i="21"/>
  <c r="N2416" i="21" s="1"/>
  <c r="K2416" i="21"/>
  <c r="H2417" i="21"/>
  <c r="M2416" i="21"/>
  <c r="J2416" i="21"/>
  <c r="L2416" i="21"/>
  <c r="P2416" i="21"/>
  <c r="O2416" i="21"/>
  <c r="Q2416" i="21"/>
  <c r="M2417" i="21"/>
  <c r="K2417" i="21"/>
  <c r="I2417" i="21"/>
  <c r="N2417" i="21" s="1"/>
  <c r="L2417" i="21"/>
  <c r="H2418" i="21"/>
  <c r="J2417" i="21"/>
  <c r="Q2417" i="21"/>
  <c r="O2417" i="21"/>
  <c r="P2417" i="21"/>
  <c r="M2418" i="21"/>
  <c r="L2418" i="21"/>
  <c r="I2418" i="21"/>
  <c r="N2418" i="21" s="1"/>
  <c r="H2419" i="21"/>
  <c r="K2418" i="21"/>
  <c r="J2418" i="21"/>
  <c r="Q2418" i="21"/>
  <c r="O2418" i="21"/>
  <c r="P2418" i="21"/>
  <c r="H2420" i="21"/>
  <c r="I2419" i="21"/>
  <c r="N2419" i="21" s="1"/>
  <c r="L2419" i="21"/>
  <c r="M2419" i="21"/>
  <c r="K2419" i="21"/>
  <c r="J2419" i="21"/>
  <c r="K2420" i="21"/>
  <c r="M2420" i="21"/>
  <c r="J2420" i="21"/>
  <c r="I2420" i="21"/>
  <c r="N2420" i="21" s="1"/>
  <c r="H2421" i="21"/>
  <c r="L2420" i="21"/>
  <c r="O2419" i="21"/>
  <c r="Q2419" i="21"/>
  <c r="P2419" i="21"/>
  <c r="P2420" i="21"/>
  <c r="O2420" i="21"/>
  <c r="Q2420" i="21"/>
  <c r="K2421" i="21"/>
  <c r="L2421" i="21"/>
  <c r="I2421" i="21"/>
  <c r="N2421" i="21" s="1"/>
  <c r="J2421" i="21"/>
  <c r="H2422" i="21"/>
  <c r="M2421" i="21"/>
  <c r="O2421" i="21"/>
  <c r="P2421" i="21"/>
  <c r="Q2421" i="21"/>
  <c r="H2423" i="21"/>
  <c r="K2422" i="21"/>
  <c r="M2422" i="21"/>
  <c r="I2422" i="21"/>
  <c r="N2422" i="21" s="1"/>
  <c r="J2422" i="21"/>
  <c r="L2422" i="21"/>
  <c r="M2423" i="21"/>
  <c r="J2423" i="21"/>
  <c r="L2423" i="21"/>
  <c r="H2424" i="21"/>
  <c r="K2423" i="21"/>
  <c r="I2423" i="21"/>
  <c r="N2423" i="21" s="1"/>
  <c r="Q2422" i="21"/>
  <c r="P2422" i="21"/>
  <c r="O2422" i="21"/>
  <c r="M2424" i="21"/>
  <c r="H2425" i="21"/>
  <c r="L2424" i="21"/>
  <c r="K2424" i="21"/>
  <c r="I2424" i="21"/>
  <c r="N2424" i="21" s="1"/>
  <c r="J2424" i="21"/>
  <c r="P2423" i="21"/>
  <c r="O2423" i="21"/>
  <c r="Q2423" i="21"/>
  <c r="H2426" i="21"/>
  <c r="L2425" i="21"/>
  <c r="M2425" i="21"/>
  <c r="J2425" i="21"/>
  <c r="I2425" i="21"/>
  <c r="N2425" i="21" s="1"/>
  <c r="K2425" i="21"/>
  <c r="P2424" i="21"/>
  <c r="Q2424" i="21"/>
  <c r="O2424" i="21"/>
  <c r="K2426" i="21"/>
  <c r="J2426" i="21"/>
  <c r="M2426" i="21"/>
  <c r="I2426" i="21"/>
  <c r="N2426" i="21" s="1"/>
  <c r="H2427" i="21"/>
  <c r="L2426" i="21"/>
  <c r="Q2425" i="21"/>
  <c r="P2425" i="21"/>
  <c r="O2425" i="21"/>
  <c r="P2426" i="21"/>
  <c r="O2426" i="21"/>
  <c r="Q2426" i="21"/>
  <c r="J2427" i="21"/>
  <c r="L2427" i="21"/>
  <c r="I2427" i="21"/>
  <c r="N2427" i="21" s="1"/>
  <c r="M2427" i="21"/>
  <c r="K2427" i="21"/>
  <c r="H2428" i="21"/>
  <c r="O2427" i="21"/>
  <c r="Q2427" i="21"/>
  <c r="P2427" i="21"/>
  <c r="K2428" i="21"/>
  <c r="H2429" i="21"/>
  <c r="M2428" i="21"/>
  <c r="L2428" i="21"/>
  <c r="J2428" i="21"/>
  <c r="I2428" i="21"/>
  <c r="N2428" i="21" s="1"/>
  <c r="I2429" i="21"/>
  <c r="N2429" i="21" s="1"/>
  <c r="J2429" i="21"/>
  <c r="K2429" i="21"/>
  <c r="L2429" i="21"/>
  <c r="M2429" i="21"/>
  <c r="H2430" i="21"/>
  <c r="O2428" i="21"/>
  <c r="P2428" i="21"/>
  <c r="Q2428" i="21"/>
  <c r="Q2429" i="21"/>
  <c r="O2429" i="21"/>
  <c r="P2429" i="21"/>
  <c r="H2431" i="21"/>
  <c r="M2430" i="21"/>
  <c r="I2430" i="21"/>
  <c r="N2430" i="21" s="1"/>
  <c r="J2430" i="21"/>
  <c r="L2430" i="21"/>
  <c r="K2430" i="21"/>
  <c r="L2431" i="21"/>
  <c r="J2431" i="21"/>
  <c r="H2432" i="21"/>
  <c r="I2431" i="21"/>
  <c r="N2431" i="21" s="1"/>
  <c r="K2431" i="21"/>
  <c r="M2431" i="21"/>
  <c r="Q2430" i="21"/>
  <c r="O2430" i="21"/>
  <c r="P2430" i="21"/>
  <c r="J2432" i="21"/>
  <c r="M2432" i="21"/>
  <c r="L2432" i="21"/>
  <c r="H2433" i="21"/>
  <c r="I2432" i="21"/>
  <c r="N2432" i="21" s="1"/>
  <c r="K2432" i="21"/>
  <c r="O2431" i="21"/>
  <c r="Q2431" i="21"/>
  <c r="P2431" i="21"/>
  <c r="K2433" i="21"/>
  <c r="H2434" i="21"/>
  <c r="J2433" i="21"/>
  <c r="I2433" i="21"/>
  <c r="N2433" i="21" s="1"/>
  <c r="M2433" i="21"/>
  <c r="L2433" i="21"/>
  <c r="P2432" i="21"/>
  <c r="O2432" i="21"/>
  <c r="Q2432" i="21"/>
  <c r="J2434" i="21"/>
  <c r="K2434" i="21"/>
  <c r="M2434" i="21"/>
  <c r="I2434" i="21"/>
  <c r="N2434" i="21" s="1"/>
  <c r="H2435" i="21"/>
  <c r="L2434" i="21"/>
  <c r="Q2433" i="21"/>
  <c r="P2433" i="21"/>
  <c r="O2433" i="21"/>
  <c r="O2434" i="21"/>
  <c r="P2434" i="21"/>
  <c r="Q2434" i="21"/>
  <c r="L2435" i="21"/>
  <c r="I2435" i="21"/>
  <c r="N2435" i="21" s="1"/>
  <c r="K2435" i="21"/>
  <c r="M2435" i="21"/>
  <c r="H2436" i="21"/>
  <c r="J2435" i="21"/>
  <c r="Q2435" i="21"/>
  <c r="O2435" i="21"/>
  <c r="P2435" i="21"/>
  <c r="I2436" i="21"/>
  <c r="N2436" i="21" s="1"/>
  <c r="H2437" i="21"/>
  <c r="L2436" i="21"/>
  <c r="J2436" i="21"/>
  <c r="K2436" i="21"/>
  <c r="M2436" i="21"/>
  <c r="Q2436" i="21"/>
  <c r="O2436" i="21"/>
  <c r="P2436" i="21"/>
  <c r="H2438" i="21"/>
  <c r="K2437" i="21"/>
  <c r="J2437" i="21"/>
  <c r="I2437" i="21"/>
  <c r="N2437" i="21" s="1"/>
  <c r="L2437" i="21"/>
  <c r="M2437" i="21"/>
  <c r="J2438" i="21"/>
  <c r="H2439" i="21"/>
  <c r="M2438" i="21"/>
  <c r="L2438" i="21"/>
  <c r="K2438" i="21"/>
  <c r="I2438" i="21"/>
  <c r="N2438" i="21" s="1"/>
  <c r="Q2437" i="21"/>
  <c r="O2437" i="21"/>
  <c r="P2437" i="21"/>
  <c r="K2439" i="21"/>
  <c r="H2440" i="21"/>
  <c r="M2439" i="21"/>
  <c r="L2439" i="21"/>
  <c r="J2439" i="21"/>
  <c r="I2439" i="21"/>
  <c r="N2439" i="21" s="1"/>
  <c r="O2438" i="21"/>
  <c r="P2438" i="21"/>
  <c r="Q2438" i="21"/>
  <c r="K2440" i="21"/>
  <c r="H2441" i="21"/>
  <c r="L2440" i="21"/>
  <c r="M2440" i="21"/>
  <c r="J2440" i="21"/>
  <c r="I2440" i="21"/>
  <c r="N2440" i="21" s="1"/>
  <c r="Q2439" i="21"/>
  <c r="O2439" i="21"/>
  <c r="P2439" i="21"/>
  <c r="J2441" i="21"/>
  <c r="M2441" i="21"/>
  <c r="I2441" i="21"/>
  <c r="N2441" i="21" s="1"/>
  <c r="L2441" i="21"/>
  <c r="H2442" i="21"/>
  <c r="K2441" i="21"/>
  <c r="Q2440" i="21"/>
  <c r="O2440" i="21"/>
  <c r="P2440" i="21"/>
  <c r="P2441" i="21"/>
  <c r="O2441" i="21"/>
  <c r="Q2441" i="21"/>
  <c r="K2442" i="21"/>
  <c r="H2443" i="21"/>
  <c r="I2442" i="21"/>
  <c r="N2442" i="21" s="1"/>
  <c r="M2442" i="21"/>
  <c r="J2442" i="21"/>
  <c r="L2442" i="21"/>
  <c r="J2443" i="21"/>
  <c r="I2443" i="21"/>
  <c r="N2443" i="21" s="1"/>
  <c r="M2443" i="21"/>
  <c r="K2443" i="21"/>
  <c r="L2443" i="21"/>
  <c r="H2444" i="21"/>
  <c r="P2442" i="21"/>
  <c r="Q2442" i="21"/>
  <c r="O2442" i="21"/>
  <c r="P2443" i="21"/>
  <c r="Q2443" i="21"/>
  <c r="O2443" i="21"/>
  <c r="H2445" i="21"/>
  <c r="L2444" i="21"/>
  <c r="M2444" i="21"/>
  <c r="K2444" i="21"/>
  <c r="J2444" i="21"/>
  <c r="I2444" i="21"/>
  <c r="N2444" i="21" s="1"/>
  <c r="K2445" i="21"/>
  <c r="H2446" i="21"/>
  <c r="J2445" i="21"/>
  <c r="M2445" i="21"/>
  <c r="L2445" i="21"/>
  <c r="I2445" i="21"/>
  <c r="N2445" i="21" s="1"/>
  <c r="Q2444" i="21"/>
  <c r="O2444" i="21"/>
  <c r="P2444" i="21"/>
  <c r="I2446" i="21"/>
  <c r="N2446" i="21" s="1"/>
  <c r="M2446" i="21"/>
  <c r="J2446" i="21"/>
  <c r="L2446" i="21"/>
  <c r="K2446" i="21"/>
  <c r="H2447" i="21"/>
  <c r="Q2445" i="21"/>
  <c r="P2445" i="21"/>
  <c r="O2445" i="21"/>
  <c r="Q2446" i="21"/>
  <c r="O2446" i="21"/>
  <c r="P2446" i="21"/>
  <c r="K2447" i="21"/>
  <c r="H2448" i="21"/>
  <c r="L2447" i="21"/>
  <c r="J2447" i="21"/>
  <c r="M2447" i="21"/>
  <c r="I2447" i="21"/>
  <c r="N2447" i="21" s="1"/>
  <c r="J2448" i="21"/>
  <c r="H2449" i="21"/>
  <c r="K2448" i="21"/>
  <c r="I2448" i="21"/>
  <c r="N2448" i="21" s="1"/>
  <c r="L2448" i="21"/>
  <c r="M2448" i="21"/>
  <c r="Q2447" i="21"/>
  <c r="P2447" i="21"/>
  <c r="O2447" i="21"/>
  <c r="M2449" i="21"/>
  <c r="K2449" i="21"/>
  <c r="I2449" i="21"/>
  <c r="N2449" i="21" s="1"/>
  <c r="L2449" i="21"/>
  <c r="J2449" i="21"/>
  <c r="H2450" i="21"/>
  <c r="P2448" i="21"/>
  <c r="O2448" i="21"/>
  <c r="Q2448" i="21"/>
  <c r="Q2449" i="21"/>
  <c r="O2449" i="21"/>
  <c r="P2449" i="21"/>
  <c r="I2450" i="21"/>
  <c r="N2450" i="21" s="1"/>
  <c r="M2450" i="21"/>
  <c r="H2451" i="21"/>
  <c r="L2450" i="21"/>
  <c r="J2450" i="21"/>
  <c r="K2450" i="21"/>
  <c r="O2450" i="21"/>
  <c r="P2450" i="21"/>
  <c r="Q2450" i="21"/>
  <c r="J2451" i="21"/>
  <c r="M2451" i="21"/>
  <c r="H2452" i="21"/>
  <c r="I2451" i="21"/>
  <c r="N2451" i="21" s="1"/>
  <c r="L2451" i="21"/>
  <c r="K2451" i="21"/>
  <c r="J2452" i="21"/>
  <c r="K2452" i="21"/>
  <c r="M2452" i="21"/>
  <c r="L2452" i="21"/>
  <c r="H2453" i="21"/>
  <c r="I2452" i="21"/>
  <c r="N2452" i="21" s="1"/>
  <c r="P2451" i="21"/>
  <c r="Q2451" i="21"/>
  <c r="O2451" i="21"/>
  <c r="J2453" i="21"/>
  <c r="H2454" i="21"/>
  <c r="K2453" i="21"/>
  <c r="M2453" i="21"/>
  <c r="L2453" i="21"/>
  <c r="I2453" i="21"/>
  <c r="N2453" i="21" s="1"/>
  <c r="O2452" i="21"/>
  <c r="P2452" i="21"/>
  <c r="Q2452" i="21"/>
  <c r="I2454" i="21"/>
  <c r="N2454" i="21" s="1"/>
  <c r="J2454" i="21"/>
  <c r="M2454" i="21"/>
  <c r="L2454" i="21"/>
  <c r="H2455" i="21"/>
  <c r="K2454" i="21"/>
  <c r="P2453" i="21"/>
  <c r="O2453" i="21"/>
  <c r="Q2453" i="21"/>
  <c r="P2454" i="21"/>
  <c r="O2454" i="21"/>
  <c r="Q2454" i="21"/>
  <c r="H2456" i="21"/>
  <c r="K2455" i="21"/>
  <c r="J2455" i="21"/>
  <c r="I2455" i="21"/>
  <c r="N2455" i="21" s="1"/>
  <c r="L2455" i="21"/>
  <c r="M2455" i="21"/>
  <c r="K2456" i="21"/>
  <c r="J2456" i="21"/>
  <c r="L2456" i="21"/>
  <c r="M2456" i="21"/>
  <c r="H2457" i="21"/>
  <c r="I2456" i="21"/>
  <c r="N2456" i="21" s="1"/>
  <c r="P2455" i="21"/>
  <c r="Q2455" i="21"/>
  <c r="O2455" i="21"/>
  <c r="H2458" i="21"/>
  <c r="K2457" i="21"/>
  <c r="L2457" i="21"/>
  <c r="I2457" i="21"/>
  <c r="N2457" i="21" s="1"/>
  <c r="J2457" i="21"/>
  <c r="M2457" i="21"/>
  <c r="O2456" i="21"/>
  <c r="Q2456" i="21"/>
  <c r="P2456" i="21"/>
  <c r="J2458" i="21"/>
  <c r="K2458" i="21"/>
  <c r="M2458" i="21"/>
  <c r="I2458" i="21"/>
  <c r="N2458" i="21" s="1"/>
  <c r="L2458" i="21"/>
  <c r="H2459" i="21"/>
  <c r="Q2457" i="21"/>
  <c r="P2457" i="21"/>
  <c r="O2457" i="21"/>
  <c r="P2458" i="21"/>
  <c r="O2458" i="21"/>
  <c r="Q2458" i="21"/>
  <c r="L2459" i="21"/>
  <c r="K2459" i="21"/>
  <c r="M2459" i="21"/>
  <c r="J2459" i="21"/>
  <c r="I2459" i="21"/>
  <c r="N2459" i="21" s="1"/>
  <c r="H2460" i="21"/>
  <c r="O2459" i="21"/>
  <c r="P2459" i="21"/>
  <c r="Q2459" i="21"/>
  <c r="H2461" i="21"/>
  <c r="M2460" i="21"/>
  <c r="L2460" i="21"/>
  <c r="I2460" i="21"/>
  <c r="N2460" i="21" s="1"/>
  <c r="K2460" i="21"/>
  <c r="J2460" i="21"/>
  <c r="J2461" i="21"/>
  <c r="M2461" i="21"/>
  <c r="H2462" i="21"/>
  <c r="I2461" i="21"/>
  <c r="N2461" i="21" s="1"/>
  <c r="K2461" i="21"/>
  <c r="L2461" i="21"/>
  <c r="Q2460" i="21"/>
  <c r="P2460" i="21"/>
  <c r="O2460" i="21"/>
  <c r="J2462" i="21"/>
  <c r="M2462" i="21"/>
  <c r="K2462" i="21"/>
  <c r="I2462" i="21"/>
  <c r="N2462" i="21" s="1"/>
  <c r="L2462" i="21"/>
  <c r="H2463" i="21"/>
  <c r="P2461" i="21"/>
  <c r="Q2461" i="21"/>
  <c r="O2461" i="21"/>
  <c r="O2462" i="21"/>
  <c r="Q2462" i="21"/>
  <c r="P2462" i="21"/>
  <c r="J2463" i="21"/>
  <c r="K2463" i="21"/>
  <c r="M2463" i="21"/>
  <c r="L2463" i="21"/>
  <c r="I2463" i="21"/>
  <c r="N2463" i="21" s="1"/>
  <c r="H2464" i="21"/>
  <c r="O2463" i="21"/>
  <c r="Q2463" i="21"/>
  <c r="P2463" i="21"/>
  <c r="L2464" i="21"/>
  <c r="J2464" i="21"/>
  <c r="I2464" i="21"/>
  <c r="N2464" i="21" s="1"/>
  <c r="K2464" i="21"/>
  <c r="H2465" i="21"/>
  <c r="M2464" i="21"/>
  <c r="P2464" i="21"/>
  <c r="O2464" i="21"/>
  <c r="Q2464" i="21"/>
  <c r="L2465" i="21"/>
  <c r="H2466" i="21"/>
  <c r="K2465" i="21"/>
  <c r="J2465" i="21"/>
  <c r="I2465" i="21"/>
  <c r="N2465" i="21" s="1"/>
  <c r="M2465" i="21"/>
  <c r="K2466" i="21"/>
  <c r="I2466" i="21"/>
  <c r="N2466" i="21" s="1"/>
  <c r="M2466" i="21"/>
  <c r="H2467" i="21"/>
  <c r="L2466" i="21"/>
  <c r="J2466" i="21"/>
  <c r="O2465" i="21"/>
  <c r="P2465" i="21"/>
  <c r="Q2465" i="21"/>
  <c r="P2466" i="21"/>
  <c r="Q2466" i="21"/>
  <c r="O2466" i="21"/>
  <c r="L2467" i="21"/>
  <c r="H2468" i="21"/>
  <c r="J2467" i="21"/>
  <c r="M2467" i="21"/>
  <c r="K2467" i="21"/>
  <c r="I2467" i="21"/>
  <c r="N2467" i="21" s="1"/>
  <c r="K2468" i="21"/>
  <c r="H2469" i="21"/>
  <c r="L2468" i="21"/>
  <c r="I2468" i="21"/>
  <c r="N2468" i="21" s="1"/>
  <c r="M2468" i="21"/>
  <c r="J2468" i="21"/>
  <c r="O2467" i="21"/>
  <c r="Q2467" i="21"/>
  <c r="P2467" i="21"/>
  <c r="J2469" i="21"/>
  <c r="K2469" i="21"/>
  <c r="L2469" i="21"/>
  <c r="I2469" i="21"/>
  <c r="N2469" i="21" s="1"/>
  <c r="H2470" i="21"/>
  <c r="M2469" i="21"/>
  <c r="Q2468" i="21"/>
  <c r="O2468" i="21"/>
  <c r="P2468" i="21"/>
  <c r="Q2469" i="21"/>
  <c r="P2469" i="21"/>
  <c r="O2469" i="21"/>
  <c r="J2470" i="21"/>
  <c r="H2471" i="21"/>
  <c r="M2470" i="21"/>
  <c r="I2470" i="21"/>
  <c r="N2470" i="21" s="1"/>
  <c r="L2470" i="21"/>
  <c r="K2470" i="21"/>
  <c r="K2471" i="21"/>
  <c r="M2471" i="21"/>
  <c r="L2471" i="21"/>
  <c r="H2472" i="21"/>
  <c r="J2471" i="21"/>
  <c r="I2471" i="21"/>
  <c r="N2471" i="21" s="1"/>
  <c r="O2470" i="21"/>
  <c r="P2470" i="21"/>
  <c r="Q2470" i="21"/>
  <c r="L2472" i="21"/>
  <c r="M2472" i="21"/>
  <c r="H2473" i="21"/>
  <c r="J2472" i="21"/>
  <c r="I2472" i="21"/>
  <c r="N2472" i="21" s="1"/>
  <c r="K2472" i="21"/>
  <c r="Q2471" i="21"/>
  <c r="P2471" i="21"/>
  <c r="O2471" i="21"/>
  <c r="H2474" i="21"/>
  <c r="K2473" i="21"/>
  <c r="I2473" i="21"/>
  <c r="N2473" i="21" s="1"/>
  <c r="M2473" i="21"/>
  <c r="L2473" i="21"/>
  <c r="J2473" i="21"/>
  <c r="P2472" i="21"/>
  <c r="O2472" i="21"/>
  <c r="Q2472" i="21"/>
  <c r="H2475" i="21"/>
  <c r="J2474" i="21"/>
  <c r="I2474" i="21"/>
  <c r="N2474" i="21" s="1"/>
  <c r="K2474" i="21"/>
  <c r="M2474" i="21"/>
  <c r="L2474" i="21"/>
  <c r="Q2473" i="21"/>
  <c r="P2473" i="21"/>
  <c r="O2473" i="21"/>
  <c r="H2476" i="21"/>
  <c r="K2475" i="21"/>
  <c r="J2475" i="21"/>
  <c r="I2475" i="21"/>
  <c r="N2475" i="21" s="1"/>
  <c r="L2475" i="21"/>
  <c r="M2475" i="21"/>
  <c r="Q2474" i="21"/>
  <c r="P2474" i="21"/>
  <c r="O2474" i="21"/>
  <c r="H2477" i="21"/>
  <c r="L2476" i="21"/>
  <c r="J2476" i="21"/>
  <c r="K2476" i="21"/>
  <c r="M2476" i="21"/>
  <c r="I2476" i="21"/>
  <c r="N2476" i="21" s="1"/>
  <c r="Q2475" i="21"/>
  <c r="P2475" i="21"/>
  <c r="O2475" i="21"/>
  <c r="H2478" i="21"/>
  <c r="M2477" i="21"/>
  <c r="I2477" i="21"/>
  <c r="N2477" i="21" s="1"/>
  <c r="J2477" i="21"/>
  <c r="L2477" i="21"/>
  <c r="K2477" i="21"/>
  <c r="Q2476" i="21"/>
  <c r="P2476" i="21"/>
  <c r="O2476" i="21"/>
  <c r="K2478" i="21"/>
  <c r="L2478" i="21"/>
  <c r="I2478" i="21"/>
  <c r="N2478" i="21" s="1"/>
  <c r="M2478" i="21"/>
  <c r="H2479" i="21"/>
  <c r="J2478" i="21"/>
  <c r="O2477" i="21"/>
  <c r="P2477" i="21"/>
  <c r="Q2477" i="21"/>
  <c r="P2478" i="21"/>
  <c r="Q2478" i="21"/>
  <c r="O2478" i="21"/>
  <c r="L2479" i="21"/>
  <c r="K2479" i="21"/>
  <c r="J2479" i="21"/>
  <c r="M2479" i="21"/>
  <c r="I2479" i="21"/>
  <c r="N2479" i="21" s="1"/>
  <c r="H2480" i="21"/>
  <c r="O2479" i="21"/>
  <c r="Q2479" i="21"/>
  <c r="P2479" i="21"/>
  <c r="L2480" i="21"/>
  <c r="K2480" i="21"/>
  <c r="M2480" i="21"/>
  <c r="I2480" i="21"/>
  <c r="N2480" i="21" s="1"/>
  <c r="H2481" i="21"/>
  <c r="J2480" i="21"/>
  <c r="O2480" i="21"/>
  <c r="Q2480" i="21"/>
  <c r="P2480" i="21"/>
  <c r="H2482" i="21"/>
  <c r="J2481" i="21"/>
  <c r="L2481" i="21"/>
  <c r="K2481" i="21"/>
  <c r="I2481" i="21"/>
  <c r="N2481" i="21" s="1"/>
  <c r="M2481" i="21"/>
  <c r="K2482" i="21"/>
  <c r="H2483" i="21"/>
  <c r="M2482" i="21"/>
  <c r="J2482" i="21"/>
  <c r="L2482" i="21"/>
  <c r="I2482" i="21"/>
  <c r="N2482" i="21" s="1"/>
  <c r="Q2481" i="21"/>
  <c r="O2481" i="21"/>
  <c r="P2481" i="21"/>
  <c r="M2483" i="21"/>
  <c r="L2483" i="21"/>
  <c r="H2484" i="21"/>
  <c r="J2483" i="21"/>
  <c r="K2483" i="21"/>
  <c r="I2483" i="21"/>
  <c r="N2483" i="21" s="1"/>
  <c r="P2482" i="21"/>
  <c r="O2482" i="21"/>
  <c r="Q2482" i="21"/>
  <c r="M2484" i="21"/>
  <c r="K2484" i="21"/>
  <c r="I2484" i="21"/>
  <c r="N2484" i="21" s="1"/>
  <c r="J2484" i="21"/>
  <c r="H2485" i="21"/>
  <c r="L2484" i="21"/>
  <c r="P2483" i="21"/>
  <c r="Q2483" i="21"/>
  <c r="O2483" i="21"/>
  <c r="P2484" i="21"/>
  <c r="Q2484" i="21"/>
  <c r="O2484" i="21"/>
  <c r="H2486" i="21"/>
  <c r="L2485" i="21"/>
  <c r="I2485" i="21"/>
  <c r="N2485" i="21" s="1"/>
  <c r="J2485" i="21"/>
  <c r="M2485" i="21"/>
  <c r="K2485" i="21"/>
  <c r="H2487" i="21"/>
  <c r="K2486" i="21"/>
  <c r="I2486" i="21"/>
  <c r="N2486" i="21" s="1"/>
  <c r="M2486" i="21"/>
  <c r="L2486" i="21"/>
  <c r="J2486" i="21"/>
  <c r="Q2485" i="21"/>
  <c r="P2485" i="21"/>
  <c r="O2485" i="21"/>
  <c r="K2487" i="21"/>
  <c r="M2487" i="21"/>
  <c r="I2487" i="21"/>
  <c r="N2487" i="21" s="1"/>
  <c r="L2487" i="21"/>
  <c r="J2487" i="21"/>
  <c r="H2488" i="21"/>
  <c r="O2486" i="21"/>
  <c r="P2486" i="21"/>
  <c r="Q2486" i="21"/>
  <c r="O2487" i="21"/>
  <c r="P2487" i="21"/>
  <c r="Q2487" i="21"/>
  <c r="L2488" i="21"/>
  <c r="M2488" i="21"/>
  <c r="K2488" i="21"/>
  <c r="J2488" i="21"/>
  <c r="H2489" i="21"/>
  <c r="I2488" i="21"/>
  <c r="N2488" i="21" s="1"/>
  <c r="M2489" i="21"/>
  <c r="L2489" i="21"/>
  <c r="K2489" i="21"/>
  <c r="J2489" i="21"/>
  <c r="H2490" i="21"/>
  <c r="I2489" i="21"/>
  <c r="N2489" i="21" s="1"/>
  <c r="P2488" i="21"/>
  <c r="Q2488" i="21"/>
  <c r="O2488" i="21"/>
  <c r="M2490" i="21"/>
  <c r="K2490" i="21"/>
  <c r="J2490" i="21"/>
  <c r="L2490" i="21"/>
  <c r="H2491" i="21"/>
  <c r="I2490" i="21"/>
  <c r="N2490" i="21" s="1"/>
  <c r="O2489" i="21"/>
  <c r="Q2489" i="21"/>
  <c r="P2489" i="21"/>
  <c r="M2491" i="21"/>
  <c r="I2491" i="21"/>
  <c r="N2491" i="21" s="1"/>
  <c r="K2491" i="21"/>
  <c r="J2491" i="21"/>
  <c r="H2492" i="21"/>
  <c r="L2491" i="21"/>
  <c r="O2490" i="21"/>
  <c r="Q2490" i="21"/>
  <c r="P2490" i="21"/>
  <c r="Q2491" i="21"/>
  <c r="P2491" i="21"/>
  <c r="O2491" i="21"/>
  <c r="I2492" i="21"/>
  <c r="N2492" i="21" s="1"/>
  <c r="H2493" i="21"/>
  <c r="L2492" i="21"/>
  <c r="K2492" i="21"/>
  <c r="M2492" i="21"/>
  <c r="J2492" i="21"/>
  <c r="Q2492" i="21"/>
  <c r="P2492" i="21"/>
  <c r="O2492" i="21"/>
  <c r="J2493" i="21"/>
  <c r="I2493" i="21"/>
  <c r="N2493" i="21" s="1"/>
  <c r="L2493" i="21"/>
  <c r="K2493" i="21"/>
  <c r="H2494" i="21"/>
  <c r="M2493" i="21"/>
  <c r="P2493" i="21"/>
  <c r="Q2493" i="21"/>
  <c r="O2493" i="21"/>
  <c r="J2494" i="21"/>
  <c r="K2494" i="21"/>
  <c r="H2495" i="21"/>
  <c r="I2494" i="21"/>
  <c r="N2494" i="21" s="1"/>
  <c r="L2494" i="21"/>
  <c r="M2494" i="21"/>
  <c r="I2495" i="21"/>
  <c r="N2495" i="21" s="1"/>
  <c r="M2495" i="21"/>
  <c r="H2496" i="21"/>
  <c r="K2495" i="21"/>
  <c r="J2495" i="21"/>
  <c r="L2495" i="21"/>
  <c r="Q2494" i="21"/>
  <c r="O2494" i="21"/>
  <c r="P2494" i="21"/>
  <c r="O2495" i="21"/>
  <c r="P2495" i="21"/>
  <c r="Q2495" i="21"/>
  <c r="H2497" i="21"/>
  <c r="M2496" i="21"/>
  <c r="J2496" i="21"/>
  <c r="L2496" i="21"/>
  <c r="I2496" i="21"/>
  <c r="N2496" i="21" s="1"/>
  <c r="K2496" i="21"/>
  <c r="I2497" i="21"/>
  <c r="N2497" i="21" s="1"/>
  <c r="J2497" i="21"/>
  <c r="M2497" i="21"/>
  <c r="L2497" i="21"/>
  <c r="K2497" i="21"/>
  <c r="H2498" i="21"/>
  <c r="O2496" i="21"/>
  <c r="P2496" i="21"/>
  <c r="Q2496" i="21"/>
  <c r="Q2497" i="21"/>
  <c r="O2497" i="21"/>
  <c r="P2497" i="21"/>
  <c r="M2498" i="21"/>
  <c r="K2498" i="21"/>
  <c r="H2499" i="21"/>
  <c r="I2498" i="21"/>
  <c r="N2498" i="21" s="1"/>
  <c r="J2498" i="21"/>
  <c r="L2498" i="21"/>
  <c r="M2499" i="21"/>
  <c r="H2500" i="21"/>
  <c r="J2499" i="21"/>
  <c r="K2499" i="21"/>
  <c r="I2499" i="21"/>
  <c r="N2499" i="21" s="1"/>
  <c r="L2499" i="21"/>
  <c r="Q2498" i="21"/>
  <c r="P2498" i="21"/>
  <c r="O2498" i="21"/>
  <c r="J2500" i="21"/>
  <c r="L2500" i="21"/>
  <c r="K2500" i="21"/>
  <c r="M2500" i="21"/>
  <c r="I2500" i="21"/>
  <c r="N2500" i="21" s="1"/>
  <c r="H2501" i="21"/>
  <c r="Q2499" i="21"/>
  <c r="O2499" i="21"/>
  <c r="P2499" i="21"/>
  <c r="O2500" i="21"/>
  <c r="Q2500" i="21"/>
  <c r="P2500" i="21"/>
  <c r="K2501" i="21"/>
  <c r="L2501" i="21"/>
  <c r="I2501" i="21"/>
  <c r="N2501" i="21" s="1"/>
  <c r="M2501" i="21"/>
  <c r="J2501" i="21"/>
  <c r="H2502" i="21"/>
  <c r="O2501" i="21"/>
  <c r="P2501" i="21"/>
  <c r="Q2501" i="21"/>
  <c r="J2502" i="21"/>
  <c r="M2502" i="21"/>
  <c r="L2502" i="21"/>
  <c r="H2503" i="21"/>
  <c r="K2502" i="21"/>
  <c r="I2502" i="21"/>
  <c r="N2502" i="21" s="1"/>
  <c r="M2503" i="21"/>
  <c r="I2503" i="21"/>
  <c r="N2503" i="21" s="1"/>
  <c r="K2503" i="21"/>
  <c r="J2503" i="21"/>
  <c r="H2504" i="21"/>
  <c r="L2503" i="21"/>
  <c r="Q2502" i="21"/>
  <c r="O2502" i="21"/>
  <c r="P2502" i="21"/>
  <c r="Q2503" i="21"/>
  <c r="O2503" i="21"/>
  <c r="P2503" i="21"/>
  <c r="L2504" i="21"/>
  <c r="M2504" i="21"/>
  <c r="J2504" i="21"/>
  <c r="I2504" i="21"/>
  <c r="N2504" i="21" s="1"/>
  <c r="H2505" i="21"/>
  <c r="K2504" i="21"/>
  <c r="O2504" i="21"/>
  <c r="P2504" i="21"/>
  <c r="Q2504" i="21"/>
  <c r="H2506" i="21"/>
  <c r="M2505" i="21"/>
  <c r="K2505" i="21"/>
  <c r="L2505" i="21"/>
  <c r="I2505" i="21"/>
  <c r="N2505" i="21" s="1"/>
  <c r="J2505" i="21"/>
  <c r="I2506" i="21"/>
  <c r="N2506" i="21" s="1"/>
  <c r="K2506" i="21"/>
  <c r="L2506" i="21"/>
  <c r="M2506" i="21"/>
  <c r="J2506" i="21"/>
  <c r="H2507" i="21"/>
  <c r="P2505" i="21"/>
  <c r="Q2505" i="21"/>
  <c r="O2505" i="21"/>
  <c r="P2506" i="21"/>
  <c r="O2506" i="21"/>
  <c r="Q2506" i="21"/>
  <c r="L2507" i="21"/>
  <c r="J2507" i="21"/>
  <c r="I2507" i="21"/>
  <c r="N2507" i="21" s="1"/>
  <c r="M2507" i="21"/>
  <c r="H2508" i="21"/>
  <c r="K2507" i="21"/>
  <c r="Q2507" i="21"/>
  <c r="P2507" i="21"/>
  <c r="O2507" i="21"/>
  <c r="J2508" i="21"/>
  <c r="M2508" i="21"/>
  <c r="I2508" i="21"/>
  <c r="N2508" i="21" s="1"/>
  <c r="L2508" i="21"/>
  <c r="K2508" i="21"/>
  <c r="H2509" i="21"/>
  <c r="O2508" i="21"/>
  <c r="P2508" i="21"/>
  <c r="Q2508" i="21"/>
  <c r="M2509" i="21"/>
  <c r="L2509" i="21"/>
  <c r="I2509" i="21"/>
  <c r="N2509" i="21" s="1"/>
  <c r="H2510" i="21"/>
  <c r="J2509" i="21"/>
  <c r="K2509" i="21"/>
  <c r="Q2509" i="21"/>
  <c r="P2509" i="21"/>
  <c r="O2509" i="21"/>
  <c r="K2510" i="21"/>
  <c r="M2510" i="21"/>
  <c r="I2510" i="21"/>
  <c r="N2510" i="21" s="1"/>
  <c r="J2510" i="21"/>
  <c r="H2511" i="21"/>
  <c r="L2510" i="21"/>
  <c r="P2510" i="21"/>
  <c r="Q2510" i="21"/>
  <c r="O2510" i="21"/>
  <c r="I2511" i="21"/>
  <c r="N2511" i="21" s="1"/>
  <c r="M2511" i="21"/>
  <c r="L2511" i="21"/>
  <c r="J2511" i="21"/>
  <c r="K2511" i="21"/>
  <c r="H2512" i="21"/>
  <c r="P2511" i="21"/>
  <c r="O2511" i="21"/>
  <c r="Q2511" i="21"/>
  <c r="J2512" i="21"/>
  <c r="M2512" i="21"/>
  <c r="L2512" i="21"/>
  <c r="H2513" i="21"/>
  <c r="K2512" i="21"/>
  <c r="I2512" i="21"/>
  <c r="N2512" i="21" s="1"/>
  <c r="L2513" i="21"/>
  <c r="J2513" i="21"/>
  <c r="H2514" i="21"/>
  <c r="K2513" i="21"/>
  <c r="M2513" i="21"/>
  <c r="I2513" i="21"/>
  <c r="N2513" i="21" s="1"/>
  <c r="Q2512" i="21"/>
  <c r="O2512" i="21"/>
  <c r="P2512" i="21"/>
  <c r="I2514" i="21"/>
  <c r="N2514" i="21" s="1"/>
  <c r="H2515" i="21"/>
  <c r="L2514" i="21"/>
  <c r="K2514" i="21"/>
  <c r="J2514" i="21"/>
  <c r="M2514" i="21"/>
  <c r="O2513" i="21"/>
  <c r="Q2513" i="21"/>
  <c r="P2513" i="21"/>
  <c r="P2514" i="21"/>
  <c r="O2514" i="21"/>
  <c r="Q2514" i="21"/>
  <c r="H2516" i="21"/>
  <c r="I2515" i="21"/>
  <c r="N2515" i="21" s="1"/>
  <c r="L2515" i="21"/>
  <c r="J2515" i="21"/>
  <c r="M2515" i="21"/>
  <c r="K2515" i="21"/>
  <c r="L2516" i="21"/>
  <c r="K2516" i="21"/>
  <c r="I2516" i="21"/>
  <c r="N2516" i="21" s="1"/>
  <c r="M2516" i="21"/>
  <c r="H2517" i="21"/>
  <c r="J2516" i="21"/>
  <c r="Q2515" i="21"/>
  <c r="P2515" i="21"/>
  <c r="O2515" i="21"/>
  <c r="P2516" i="21"/>
  <c r="O2516" i="21"/>
  <c r="Q2516" i="21"/>
  <c r="J2517" i="21"/>
  <c r="I2517" i="21"/>
  <c r="N2517" i="21" s="1"/>
  <c r="L2517" i="21"/>
  <c r="M2517" i="21"/>
  <c r="H2518" i="21"/>
  <c r="K2517" i="21"/>
  <c r="O2517" i="21"/>
  <c r="P2517" i="21"/>
  <c r="Q2517" i="21"/>
  <c r="H2519" i="21"/>
  <c r="K2518" i="21"/>
  <c r="J2518" i="21"/>
  <c r="L2518" i="21"/>
  <c r="I2518" i="21"/>
  <c r="N2518" i="21" s="1"/>
  <c r="M2518" i="21"/>
  <c r="H2520" i="21"/>
  <c r="J2519" i="21"/>
  <c r="I2519" i="21"/>
  <c r="N2519" i="21" s="1"/>
  <c r="M2519" i="21"/>
  <c r="K2519" i="21"/>
  <c r="L2519" i="21"/>
  <c r="Q2518" i="21"/>
  <c r="O2518" i="21"/>
  <c r="P2518" i="21"/>
  <c r="J2520" i="21"/>
  <c r="L2520" i="21"/>
  <c r="M2520" i="21"/>
  <c r="I2520" i="21"/>
  <c r="N2520" i="21" s="1"/>
  <c r="K2520" i="21"/>
  <c r="H2521" i="21"/>
  <c r="O2519" i="21"/>
  <c r="P2519" i="21"/>
  <c r="Q2519" i="21"/>
  <c r="Q2520" i="21"/>
  <c r="O2520" i="21"/>
  <c r="P2520" i="21"/>
  <c r="H2522" i="21"/>
  <c r="M2521" i="21"/>
  <c r="K2521" i="21"/>
  <c r="L2521" i="21"/>
  <c r="I2521" i="21"/>
  <c r="N2521" i="21" s="1"/>
  <c r="J2521" i="21"/>
  <c r="I2522" i="21"/>
  <c r="N2522" i="21" s="1"/>
  <c r="L2522" i="21"/>
  <c r="K2522" i="21"/>
  <c r="M2522" i="21"/>
  <c r="J2522" i="21"/>
  <c r="H2523" i="21"/>
  <c r="Q2521" i="21"/>
  <c r="P2521" i="21"/>
  <c r="O2521" i="21"/>
  <c r="P2522" i="21"/>
  <c r="Q2522" i="21"/>
  <c r="O2522" i="21"/>
  <c r="M2523" i="21"/>
  <c r="I2523" i="21"/>
  <c r="N2523" i="21" s="1"/>
  <c r="H2524" i="21"/>
  <c r="J2523" i="21"/>
  <c r="K2523" i="21"/>
  <c r="L2523" i="21"/>
  <c r="Q2523" i="21"/>
  <c r="O2523" i="21"/>
  <c r="P2523" i="21"/>
  <c r="H2525" i="21"/>
  <c r="J2524" i="21"/>
  <c r="K2524" i="21"/>
  <c r="L2524" i="21"/>
  <c r="I2524" i="21"/>
  <c r="N2524" i="21" s="1"/>
  <c r="M2524" i="21"/>
  <c r="I2525" i="21"/>
  <c r="N2525" i="21" s="1"/>
  <c r="M2525" i="21"/>
  <c r="J2525" i="21"/>
  <c r="L2525" i="21"/>
  <c r="H2526" i="21"/>
  <c r="K2525" i="21"/>
  <c r="Q2524" i="21"/>
  <c r="P2524" i="21"/>
  <c r="O2524" i="21"/>
  <c r="P2525" i="21"/>
  <c r="Q2525" i="21"/>
  <c r="O2525" i="21"/>
  <c r="H2527" i="21"/>
  <c r="I2526" i="21"/>
  <c r="N2526" i="21" s="1"/>
  <c r="K2526" i="21"/>
  <c r="J2526" i="21"/>
  <c r="M2526" i="21"/>
  <c r="L2526" i="21"/>
  <c r="J2527" i="21"/>
  <c r="L2527" i="21"/>
  <c r="H2528" i="21"/>
  <c r="I2527" i="21"/>
  <c r="N2527" i="21" s="1"/>
  <c r="M2527" i="21"/>
  <c r="K2527" i="21"/>
  <c r="P2526" i="21"/>
  <c r="O2526" i="21"/>
  <c r="Q2526" i="21"/>
  <c r="K2528" i="21"/>
  <c r="J2528" i="21"/>
  <c r="L2528" i="21"/>
  <c r="I2528" i="21"/>
  <c r="N2528" i="21" s="1"/>
  <c r="H2529" i="21"/>
  <c r="M2528" i="21"/>
  <c r="P2527" i="21"/>
  <c r="Q2527" i="21"/>
  <c r="O2527" i="21"/>
  <c r="P2528" i="21"/>
  <c r="O2528" i="21"/>
  <c r="Q2528" i="21"/>
  <c r="H2530" i="21"/>
  <c r="J2529" i="21"/>
  <c r="L2529" i="21"/>
  <c r="M2529" i="21"/>
  <c r="I2529" i="21"/>
  <c r="N2529" i="21" s="1"/>
  <c r="K2529" i="21"/>
  <c r="I2530" i="21"/>
  <c r="N2530" i="21" s="1"/>
  <c r="L2530" i="21"/>
  <c r="M2530" i="21"/>
  <c r="K2530" i="21"/>
  <c r="J2530" i="21"/>
  <c r="H2531" i="21"/>
  <c r="O2529" i="21"/>
  <c r="Q2529" i="21"/>
  <c r="P2529" i="21"/>
  <c r="O2530" i="21"/>
  <c r="Q2530" i="21"/>
  <c r="P2530" i="21"/>
  <c r="L2531" i="21"/>
  <c r="K2531" i="21"/>
  <c r="I2531" i="21"/>
  <c r="N2531" i="21" s="1"/>
  <c r="M2531" i="21"/>
  <c r="H2532" i="21"/>
  <c r="J2531" i="21"/>
  <c r="P2531" i="21"/>
  <c r="O2531" i="21"/>
  <c r="Q2531" i="21"/>
  <c r="H2533" i="21"/>
  <c r="I2532" i="21"/>
  <c r="N2532" i="21" s="1"/>
  <c r="M2532" i="21"/>
  <c r="L2532" i="21"/>
  <c r="K2532" i="21"/>
  <c r="J2532" i="21"/>
  <c r="L2533" i="21"/>
  <c r="J2533" i="21"/>
  <c r="K2533" i="21"/>
  <c r="I2533" i="21"/>
  <c r="N2533" i="21" s="1"/>
  <c r="M2533" i="21"/>
  <c r="H2534" i="21"/>
  <c r="Q2532" i="21"/>
  <c r="O2532" i="21"/>
  <c r="P2532" i="21"/>
  <c r="Q2533" i="21"/>
  <c r="P2533" i="21"/>
  <c r="O2533" i="21"/>
  <c r="I2534" i="21"/>
  <c r="N2534" i="21" s="1"/>
  <c r="K2534" i="21"/>
  <c r="H2535" i="21"/>
  <c r="L2534" i="21"/>
  <c r="M2534" i="21"/>
  <c r="J2534" i="21"/>
  <c r="Q2534" i="21"/>
  <c r="P2534" i="21"/>
  <c r="O2534" i="21"/>
  <c r="L2535" i="21"/>
  <c r="M2535" i="21"/>
  <c r="I2535" i="21"/>
  <c r="N2535" i="21" s="1"/>
  <c r="K2535" i="21"/>
  <c r="J2535" i="21"/>
  <c r="H2536" i="21"/>
  <c r="O2535" i="21"/>
  <c r="Q2535" i="21"/>
  <c r="P2535" i="21"/>
  <c r="K2536" i="21"/>
  <c r="H2537" i="21"/>
  <c r="I2536" i="21"/>
  <c r="N2536" i="21" s="1"/>
  <c r="L2536" i="21"/>
  <c r="M2536" i="21"/>
  <c r="J2536" i="21"/>
  <c r="H2538" i="21"/>
  <c r="K2537" i="21"/>
  <c r="I2537" i="21"/>
  <c r="N2537" i="21" s="1"/>
  <c r="J2537" i="21"/>
  <c r="M2537" i="21"/>
  <c r="L2537" i="21"/>
  <c r="P2536" i="21"/>
  <c r="Q2536" i="21"/>
  <c r="O2536" i="21"/>
  <c r="J2538" i="21"/>
  <c r="L2538" i="21"/>
  <c r="K2538" i="21"/>
  <c r="H2539" i="21"/>
  <c r="I2538" i="21"/>
  <c r="N2538" i="21" s="1"/>
  <c r="M2538" i="21"/>
  <c r="O2537" i="21"/>
  <c r="P2537" i="21"/>
  <c r="Q2537" i="21"/>
  <c r="J2539" i="21"/>
  <c r="L2539" i="21"/>
  <c r="M2539" i="21"/>
  <c r="I2539" i="21"/>
  <c r="N2539" i="21" s="1"/>
  <c r="K2539" i="21"/>
  <c r="H2540" i="21"/>
  <c r="Q2538" i="21"/>
  <c r="O2538" i="21"/>
  <c r="P2538" i="21"/>
  <c r="P2539" i="21"/>
  <c r="Q2539" i="21"/>
  <c r="O2539" i="21"/>
  <c r="M2540" i="21"/>
  <c r="H2541" i="21"/>
  <c r="K2540" i="21"/>
  <c r="J2540" i="21"/>
  <c r="L2540" i="21"/>
  <c r="I2540" i="21"/>
  <c r="N2540" i="21" s="1"/>
  <c r="K2541" i="21"/>
  <c r="L2541" i="21"/>
  <c r="I2541" i="21"/>
  <c r="N2541" i="21" s="1"/>
  <c r="M2541" i="21"/>
  <c r="H2542" i="21"/>
  <c r="J2541" i="21"/>
  <c r="Q2540" i="21"/>
  <c r="P2540" i="21"/>
  <c r="O2540" i="21"/>
  <c r="Q2541" i="21"/>
  <c r="P2541" i="21"/>
  <c r="O2541" i="21"/>
  <c r="I2542" i="21"/>
  <c r="N2542" i="21" s="1"/>
  <c r="M2542" i="21"/>
  <c r="L2542" i="21"/>
  <c r="J2542" i="21"/>
  <c r="K2542" i="21"/>
  <c r="H2543" i="21"/>
  <c r="P2542" i="21"/>
  <c r="O2542" i="21"/>
  <c r="Q2542" i="21"/>
  <c r="I2543" i="21"/>
  <c r="N2543" i="21" s="1"/>
  <c r="J2543" i="21"/>
  <c r="K2543" i="21"/>
  <c r="H2544" i="21"/>
  <c r="M2543" i="21"/>
  <c r="L2543" i="21"/>
  <c r="P2543" i="21"/>
  <c r="Q2543" i="21"/>
  <c r="O2543" i="21"/>
  <c r="J2544" i="21"/>
  <c r="K2544" i="21"/>
  <c r="H2545" i="21"/>
  <c r="M2544" i="21"/>
  <c r="L2544" i="21"/>
  <c r="I2544" i="21"/>
  <c r="N2544" i="21" s="1"/>
  <c r="J2545" i="21"/>
  <c r="I2545" i="21"/>
  <c r="N2545" i="21" s="1"/>
  <c r="K2545" i="21"/>
  <c r="M2545" i="21"/>
  <c r="H2546" i="21"/>
  <c r="L2545" i="21"/>
  <c r="Q2544" i="21"/>
  <c r="O2544" i="21"/>
  <c r="P2544" i="21"/>
  <c r="Q2545" i="21"/>
  <c r="O2545" i="21"/>
  <c r="P2545" i="21"/>
  <c r="H2547" i="21"/>
  <c r="J2546" i="21"/>
  <c r="I2546" i="21"/>
  <c r="N2546" i="21" s="1"/>
  <c r="L2546" i="21"/>
  <c r="M2546" i="21"/>
  <c r="K2546" i="21"/>
  <c r="H2548" i="21"/>
  <c r="I2547" i="21"/>
  <c r="N2547" i="21" s="1"/>
  <c r="L2547" i="21"/>
  <c r="M2547" i="21"/>
  <c r="J2547" i="21"/>
  <c r="K2547" i="21"/>
  <c r="Q2546" i="21"/>
  <c r="O2546" i="21"/>
  <c r="P2546" i="21"/>
  <c r="J2548" i="21"/>
  <c r="I2548" i="21"/>
  <c r="N2548" i="21" s="1"/>
  <c r="H2549" i="21"/>
  <c r="K2548" i="21"/>
  <c r="L2548" i="21"/>
  <c r="M2548" i="21"/>
  <c r="P2547" i="21"/>
  <c r="O2547" i="21"/>
  <c r="Q2547" i="21"/>
  <c r="Q2548" i="21"/>
  <c r="P2548" i="21"/>
  <c r="O2548" i="21"/>
  <c r="H2550" i="21"/>
  <c r="M2549" i="21"/>
  <c r="I2549" i="21"/>
  <c r="N2549" i="21" s="1"/>
  <c r="K2549" i="21"/>
  <c r="L2549" i="21"/>
  <c r="J2549" i="21"/>
  <c r="K2550" i="21"/>
  <c r="H2551" i="21"/>
  <c r="I2550" i="21"/>
  <c r="N2550" i="21" s="1"/>
  <c r="L2550" i="21"/>
  <c r="J2550" i="21"/>
  <c r="M2550" i="21"/>
  <c r="P2549" i="21"/>
  <c r="O2549" i="21"/>
  <c r="Q2549" i="21"/>
  <c r="L2551" i="21"/>
  <c r="H2552" i="21"/>
  <c r="K2551" i="21"/>
  <c r="J2551" i="21"/>
  <c r="M2551" i="21"/>
  <c r="I2551" i="21"/>
  <c r="N2551" i="21" s="1"/>
  <c r="Q2550" i="21"/>
  <c r="P2550" i="21"/>
  <c r="O2550" i="21"/>
  <c r="I2552" i="21"/>
  <c r="N2552" i="21" s="1"/>
  <c r="K2552" i="21"/>
  <c r="H2553" i="21"/>
  <c r="J2552" i="21"/>
  <c r="M2552" i="21"/>
  <c r="L2552" i="21"/>
  <c r="Q2551" i="21"/>
  <c r="P2551" i="21"/>
  <c r="O2551" i="21"/>
  <c r="P2552" i="21"/>
  <c r="Q2552" i="21"/>
  <c r="O2552" i="21"/>
  <c r="I2553" i="21"/>
  <c r="N2553" i="21" s="1"/>
  <c r="M2553" i="21"/>
  <c r="L2553" i="21"/>
  <c r="J2553" i="21"/>
  <c r="K2553" i="21"/>
  <c r="H2554" i="21"/>
  <c r="P2553" i="21"/>
  <c r="Q2553" i="21"/>
  <c r="O2553" i="21"/>
  <c r="J2554" i="21"/>
  <c r="H2555" i="21"/>
  <c r="L2554" i="21"/>
  <c r="I2554" i="21"/>
  <c r="N2554" i="21" s="1"/>
  <c r="M2554" i="21"/>
  <c r="K2554" i="21"/>
  <c r="I2555" i="21"/>
  <c r="N2555" i="21" s="1"/>
  <c r="J2555" i="21"/>
  <c r="M2555" i="21"/>
  <c r="L2555" i="21"/>
  <c r="K2555" i="21"/>
  <c r="H2556" i="21"/>
  <c r="O2554" i="21"/>
  <c r="P2554" i="21"/>
  <c r="Q2554" i="21"/>
  <c r="Q2555" i="21"/>
  <c r="O2555" i="21"/>
  <c r="P2555" i="21"/>
  <c r="L2556" i="21"/>
  <c r="I2556" i="21"/>
  <c r="N2556" i="21" s="1"/>
  <c r="H2557" i="21"/>
  <c r="J2556" i="21"/>
  <c r="M2556" i="21"/>
  <c r="K2556" i="21"/>
  <c r="O2556" i="21"/>
  <c r="P2556" i="21"/>
  <c r="Q2556" i="21"/>
  <c r="I2557" i="21"/>
  <c r="N2557" i="21" s="1"/>
  <c r="L2557" i="21"/>
  <c r="K2557" i="21"/>
  <c r="M2557" i="21"/>
  <c r="H2558" i="21"/>
  <c r="J2557" i="21"/>
  <c r="P2557" i="21"/>
  <c r="O2557" i="21"/>
  <c r="Q2557" i="21"/>
  <c r="I2558" i="21"/>
  <c r="N2558" i="21" s="1"/>
  <c r="J2558" i="21"/>
  <c r="H2559" i="21"/>
  <c r="L2558" i="21"/>
  <c r="K2558" i="21"/>
  <c r="M2558" i="21"/>
  <c r="Q2558" i="21"/>
  <c r="O2558" i="21"/>
  <c r="P2558" i="21"/>
  <c r="M2559" i="21"/>
  <c r="H2560" i="21"/>
  <c r="J2559" i="21"/>
  <c r="L2559" i="21"/>
  <c r="K2559" i="21"/>
  <c r="I2559" i="21"/>
  <c r="N2559" i="21" s="1"/>
  <c r="H2561" i="21"/>
  <c r="M2560" i="21"/>
  <c r="K2560" i="21"/>
  <c r="L2560" i="21"/>
  <c r="I2560" i="21"/>
  <c r="N2560" i="21" s="1"/>
  <c r="J2560" i="21"/>
  <c r="Q2559" i="21"/>
  <c r="P2559" i="21"/>
  <c r="O2559" i="21"/>
  <c r="H2562" i="21"/>
  <c r="L2561" i="21"/>
  <c r="J2561" i="21"/>
  <c r="M2561" i="21"/>
  <c r="I2561" i="21"/>
  <c r="N2561" i="21" s="1"/>
  <c r="K2561" i="21"/>
  <c r="Q2560" i="21"/>
  <c r="P2560" i="21"/>
  <c r="O2560" i="21"/>
  <c r="M2562" i="21"/>
  <c r="K2562" i="21"/>
  <c r="H2563" i="21"/>
  <c r="J2562" i="21"/>
  <c r="L2562" i="21"/>
  <c r="I2562" i="21"/>
  <c r="N2562" i="21" s="1"/>
  <c r="O2561" i="21"/>
  <c r="Q2561" i="21"/>
  <c r="P2561" i="21"/>
  <c r="I2563" i="21"/>
  <c r="N2563" i="21" s="1"/>
  <c r="J2563" i="21"/>
  <c r="L2563" i="21"/>
  <c r="K2563" i="21"/>
  <c r="M2563" i="21"/>
  <c r="H2564" i="21"/>
  <c r="O2562" i="21"/>
  <c r="P2562" i="21"/>
  <c r="Q2562" i="21"/>
  <c r="O2563" i="21"/>
  <c r="Q2563" i="21"/>
  <c r="P2563" i="21"/>
  <c r="J2564" i="21"/>
  <c r="L2564" i="21"/>
  <c r="K2564" i="21"/>
  <c r="M2564" i="21"/>
  <c r="H2565" i="21"/>
  <c r="I2564" i="21"/>
  <c r="N2564" i="21" s="1"/>
  <c r="M2565" i="21"/>
  <c r="J2565" i="21"/>
  <c r="I2565" i="21"/>
  <c r="N2565" i="21" s="1"/>
  <c r="H2566" i="21"/>
  <c r="K2565" i="21"/>
  <c r="L2565" i="21"/>
  <c r="P2564" i="21"/>
  <c r="O2564" i="21"/>
  <c r="Q2564" i="21"/>
  <c r="P2565" i="21"/>
  <c r="O2565" i="21"/>
  <c r="Q2565" i="21"/>
  <c r="I2566" i="21"/>
  <c r="N2566" i="21" s="1"/>
  <c r="J2566" i="21"/>
  <c r="L2566" i="21"/>
  <c r="H2567" i="21"/>
  <c r="M2566" i="21"/>
  <c r="K2566" i="21"/>
  <c r="Q2566" i="21"/>
  <c r="O2566" i="21"/>
  <c r="P2566" i="21"/>
  <c r="H2568" i="21"/>
  <c r="M2567" i="21"/>
  <c r="L2567" i="21"/>
  <c r="I2567" i="21"/>
  <c r="N2567" i="21" s="1"/>
  <c r="J2567" i="21"/>
  <c r="K2567" i="21"/>
  <c r="H2569" i="21"/>
  <c r="I2568" i="21"/>
  <c r="N2568" i="21" s="1"/>
  <c r="L2568" i="21"/>
  <c r="J2568" i="21"/>
  <c r="M2568" i="21"/>
  <c r="K2568" i="21"/>
  <c r="O2567" i="21"/>
  <c r="P2567" i="21"/>
  <c r="Q2567" i="21"/>
  <c r="K2569" i="21"/>
  <c r="J2569" i="21"/>
  <c r="M2569" i="21"/>
  <c r="L2569" i="21"/>
  <c r="I2569" i="21"/>
  <c r="N2569" i="21" s="1"/>
  <c r="H2570" i="21"/>
  <c r="O2568" i="21"/>
  <c r="Q2568" i="21"/>
  <c r="P2568" i="21"/>
  <c r="O2569" i="21"/>
  <c r="Q2569" i="21"/>
  <c r="P2569" i="21"/>
  <c r="J2570" i="21"/>
  <c r="L2570" i="21"/>
  <c r="M2570" i="21"/>
  <c r="K2570" i="21"/>
  <c r="I2570" i="21"/>
  <c r="N2570" i="21" s="1"/>
  <c r="H2571" i="21"/>
  <c r="O2570" i="21"/>
  <c r="Q2570" i="21"/>
  <c r="P2570" i="21"/>
  <c r="K2571" i="21"/>
  <c r="L2571" i="21"/>
  <c r="J2571" i="21"/>
  <c r="I2571" i="21"/>
  <c r="N2571" i="21" s="1"/>
  <c r="M2571" i="21"/>
  <c r="H2572" i="21"/>
  <c r="P2571" i="21"/>
  <c r="O2571" i="21"/>
  <c r="Q2571" i="21"/>
  <c r="K2572" i="21"/>
  <c r="L2572" i="21"/>
  <c r="I2572" i="21"/>
  <c r="N2572" i="21" s="1"/>
  <c r="M2572" i="21"/>
  <c r="H2573" i="21"/>
  <c r="J2572" i="21"/>
  <c r="P2572" i="21"/>
  <c r="O2572" i="21"/>
  <c r="Q2572" i="21"/>
  <c r="I2573" i="21"/>
  <c r="N2573" i="21" s="1"/>
  <c r="J2573" i="21"/>
  <c r="H2574" i="21"/>
  <c r="L2573" i="21"/>
  <c r="M2573" i="21"/>
  <c r="K2573" i="21"/>
  <c r="P2573" i="21"/>
  <c r="Q2573" i="21"/>
  <c r="O2573" i="21"/>
  <c r="M2574" i="21"/>
  <c r="L2574" i="21"/>
  <c r="H2575" i="21"/>
  <c r="J2574" i="21"/>
  <c r="K2574" i="21"/>
  <c r="I2574" i="21"/>
  <c r="N2574" i="21" s="1"/>
  <c r="H2576" i="21"/>
  <c r="J2575" i="21"/>
  <c r="L2575" i="21"/>
  <c r="K2575" i="21"/>
  <c r="I2575" i="21"/>
  <c r="N2575" i="21" s="1"/>
  <c r="M2575" i="21"/>
  <c r="O2574" i="21"/>
  <c r="Q2574" i="21"/>
  <c r="P2574" i="21"/>
  <c r="M2576" i="21"/>
  <c r="L2576" i="21"/>
  <c r="H2577" i="21"/>
  <c r="K2576" i="21"/>
  <c r="I2576" i="21"/>
  <c r="N2576" i="21" s="1"/>
  <c r="J2576" i="21"/>
  <c r="P2575" i="21"/>
  <c r="Q2575" i="21"/>
  <c r="O2575" i="21"/>
  <c r="H2578" i="21"/>
  <c r="J2577" i="21"/>
  <c r="K2577" i="21"/>
  <c r="I2577" i="21"/>
  <c r="N2577" i="21" s="1"/>
  <c r="L2577" i="21"/>
  <c r="M2577" i="21"/>
  <c r="O2576" i="21"/>
  <c r="Q2576" i="21"/>
  <c r="P2576" i="21"/>
  <c r="H2579" i="21"/>
  <c r="I2578" i="21"/>
  <c r="N2578" i="21" s="1"/>
  <c r="M2578" i="21"/>
  <c r="K2578" i="21"/>
  <c r="L2578" i="21"/>
  <c r="J2578" i="21"/>
  <c r="Q2577" i="21"/>
  <c r="P2577" i="21"/>
  <c r="O2577" i="21"/>
  <c r="I2579" i="21"/>
  <c r="N2579" i="21" s="1"/>
  <c r="K2579" i="21"/>
  <c r="J2579" i="21"/>
  <c r="H2580" i="21"/>
  <c r="L2579" i="21"/>
  <c r="M2579" i="21"/>
  <c r="O2578" i="21"/>
  <c r="P2578" i="21"/>
  <c r="Q2578" i="21"/>
  <c r="O2579" i="21"/>
  <c r="P2579" i="21"/>
  <c r="Q2579" i="21"/>
  <c r="J2580" i="21"/>
  <c r="H2581" i="21"/>
  <c r="M2580" i="21"/>
  <c r="K2580" i="21"/>
  <c r="L2580" i="21"/>
  <c r="I2580" i="21"/>
  <c r="N2580" i="21" s="1"/>
  <c r="K2581" i="21"/>
  <c r="I2581" i="21"/>
  <c r="N2581" i="21" s="1"/>
  <c r="L2581" i="21"/>
  <c r="H2582" i="21"/>
  <c r="M2581" i="21"/>
  <c r="J2581" i="21"/>
  <c r="P2580" i="21"/>
  <c r="Q2580" i="21"/>
  <c r="O2580" i="21"/>
  <c r="Q2581" i="21"/>
  <c r="P2581" i="21"/>
  <c r="O2581" i="21"/>
  <c r="K2582" i="21"/>
  <c r="M2582" i="21"/>
  <c r="H2583" i="21"/>
  <c r="J2582" i="21"/>
  <c r="L2582" i="21"/>
  <c r="I2582" i="21"/>
  <c r="N2582" i="21" s="1"/>
  <c r="H2584" i="21"/>
  <c r="K2583" i="21"/>
  <c r="I2583" i="21"/>
  <c r="N2583" i="21" s="1"/>
  <c r="M2583" i="21"/>
  <c r="L2583" i="21"/>
  <c r="J2583" i="21"/>
  <c r="O2582" i="21"/>
  <c r="Q2582" i="21"/>
  <c r="P2582" i="21"/>
  <c r="K2584" i="21"/>
  <c r="H2585" i="21"/>
  <c r="I2584" i="21"/>
  <c r="N2584" i="21" s="1"/>
  <c r="M2584" i="21"/>
  <c r="L2584" i="21"/>
  <c r="J2584" i="21"/>
  <c r="O2583" i="21"/>
  <c r="P2583" i="21"/>
  <c r="Q2583" i="21"/>
  <c r="J2585" i="21"/>
  <c r="H2586" i="21"/>
  <c r="L2585" i="21"/>
  <c r="M2585" i="21"/>
  <c r="K2585" i="21"/>
  <c r="I2585" i="21"/>
  <c r="N2585" i="21" s="1"/>
  <c r="O2584" i="21"/>
  <c r="P2584" i="21"/>
  <c r="Q2584" i="21"/>
  <c r="L2586" i="21"/>
  <c r="M2586" i="21"/>
  <c r="J2586" i="21"/>
  <c r="H2587" i="21"/>
  <c r="K2586" i="21"/>
  <c r="I2586" i="21"/>
  <c r="N2586" i="21" s="1"/>
  <c r="O2585" i="21"/>
  <c r="Q2585" i="21"/>
  <c r="P2585" i="21"/>
  <c r="K2587" i="21"/>
  <c r="L2587" i="21"/>
  <c r="J2587" i="21"/>
  <c r="I2587" i="21"/>
  <c r="N2587" i="21" s="1"/>
  <c r="H2588" i="21"/>
  <c r="M2587" i="21"/>
  <c r="O2586" i="21"/>
  <c r="Q2586" i="21"/>
  <c r="P2586" i="21"/>
  <c r="O2587" i="21"/>
  <c r="P2587" i="21"/>
  <c r="Q2587" i="21"/>
  <c r="K2588" i="21"/>
  <c r="H2589" i="21"/>
  <c r="J2588" i="21"/>
  <c r="I2588" i="21"/>
  <c r="N2588" i="21" s="1"/>
  <c r="M2588" i="21"/>
  <c r="L2588" i="21"/>
  <c r="L2589" i="21"/>
  <c r="M2589" i="21"/>
  <c r="I2589" i="21"/>
  <c r="N2589" i="21" s="1"/>
  <c r="K2589" i="21"/>
  <c r="J2589" i="21"/>
  <c r="H2590" i="21"/>
  <c r="P2588" i="21"/>
  <c r="Q2588" i="21"/>
  <c r="O2588" i="21"/>
  <c r="P2589" i="21"/>
  <c r="O2589" i="21"/>
  <c r="Q2589" i="21"/>
  <c r="K2590" i="21"/>
  <c r="H2591" i="21"/>
  <c r="J2590" i="21"/>
  <c r="M2590" i="21"/>
  <c r="I2590" i="21"/>
  <c r="N2590" i="21" s="1"/>
  <c r="L2590" i="21"/>
  <c r="I2591" i="21"/>
  <c r="N2591" i="21" s="1"/>
  <c r="L2591" i="21"/>
  <c r="K2591" i="21"/>
  <c r="H2592" i="21"/>
  <c r="J2591" i="21"/>
  <c r="M2591" i="21"/>
  <c r="Q2590" i="21"/>
  <c r="O2590" i="21"/>
  <c r="P2590" i="21"/>
  <c r="P2591" i="21"/>
  <c r="Q2591" i="21"/>
  <c r="O2591" i="21"/>
  <c r="L2592" i="21"/>
  <c r="K2592" i="21"/>
  <c r="H2593" i="21"/>
  <c r="J2592" i="21"/>
  <c r="I2592" i="21"/>
  <c r="N2592" i="21" s="1"/>
  <c r="M2592" i="21"/>
  <c r="H2594" i="21"/>
  <c r="J2593" i="21"/>
  <c r="K2593" i="21"/>
  <c r="I2593" i="21"/>
  <c r="N2593" i="21" s="1"/>
  <c r="M2593" i="21"/>
  <c r="L2593" i="21"/>
  <c r="O2592" i="21"/>
  <c r="Q2592" i="21"/>
  <c r="P2592" i="21"/>
  <c r="L2594" i="21"/>
  <c r="M2594" i="21"/>
  <c r="K2594" i="21"/>
  <c r="J2594" i="21"/>
  <c r="H2595" i="21"/>
  <c r="I2594" i="21"/>
  <c r="N2594" i="21" s="1"/>
  <c r="P2593" i="21"/>
  <c r="Q2593" i="21"/>
  <c r="O2593" i="21"/>
  <c r="K2595" i="21"/>
  <c r="M2595" i="21"/>
  <c r="H2596" i="21"/>
  <c r="L2595" i="21"/>
  <c r="I2595" i="21"/>
  <c r="N2595" i="21" s="1"/>
  <c r="J2595" i="21"/>
  <c r="O2594" i="21"/>
  <c r="Q2594" i="21"/>
  <c r="P2594" i="21"/>
  <c r="H2597" i="21"/>
  <c r="I2596" i="21"/>
  <c r="N2596" i="21" s="1"/>
  <c r="L2596" i="21"/>
  <c r="J2596" i="21"/>
  <c r="M2596" i="21"/>
  <c r="K2596" i="21"/>
  <c r="P2595" i="21"/>
  <c r="O2595" i="21"/>
  <c r="Q2595" i="21"/>
  <c r="M2597" i="21"/>
  <c r="J2597" i="21"/>
  <c r="K2597" i="21"/>
  <c r="I2597" i="21"/>
  <c r="N2597" i="21" s="1"/>
  <c r="H2598" i="21"/>
  <c r="L2597" i="21"/>
  <c r="P2596" i="21"/>
  <c r="O2596" i="21"/>
  <c r="Q2596" i="21"/>
  <c r="O2597" i="21"/>
  <c r="Q2597" i="21"/>
  <c r="P2597" i="21"/>
  <c r="I2598" i="21"/>
  <c r="N2598" i="21" s="1"/>
  <c r="M2598" i="21"/>
  <c r="K2598" i="21"/>
  <c r="L2598" i="21"/>
  <c r="J2598" i="21"/>
  <c r="H2599" i="21"/>
  <c r="O2598" i="21"/>
  <c r="P2598" i="21"/>
  <c r="Q2598" i="21"/>
  <c r="J2599" i="21"/>
  <c r="H2600" i="21"/>
  <c r="I2599" i="21"/>
  <c r="N2599" i="21" s="1"/>
  <c r="L2599" i="21"/>
  <c r="M2599" i="21"/>
  <c r="K2599" i="21"/>
  <c r="M2600" i="21"/>
  <c r="H2601" i="21"/>
  <c r="K2600" i="21"/>
  <c r="J2600" i="21"/>
  <c r="L2600" i="21"/>
  <c r="I2600" i="21"/>
  <c r="N2600" i="21" s="1"/>
  <c r="P2599" i="21"/>
  <c r="O2599" i="21"/>
  <c r="Q2599" i="21"/>
  <c r="I2601" i="21"/>
  <c r="N2601" i="21" s="1"/>
  <c r="L2601" i="21"/>
  <c r="J2601" i="21"/>
  <c r="K2601" i="21"/>
  <c r="H2602" i="21"/>
  <c r="M2601" i="21"/>
  <c r="P2600" i="21"/>
  <c r="Q2600" i="21"/>
  <c r="O2600" i="21"/>
  <c r="Q2601" i="21"/>
  <c r="O2601" i="21"/>
  <c r="P2601" i="21"/>
  <c r="I2602" i="21"/>
  <c r="N2602" i="21" s="1"/>
  <c r="K2602" i="21"/>
  <c r="J2602" i="21"/>
  <c r="H2603" i="21"/>
  <c r="L2602" i="21"/>
  <c r="M2602" i="21"/>
  <c r="O2602" i="21"/>
  <c r="Q2602" i="21"/>
  <c r="P2602" i="21"/>
  <c r="J2603" i="21"/>
  <c r="K2603" i="21"/>
  <c r="L2603" i="21"/>
  <c r="H2604" i="21"/>
  <c r="I2603" i="21"/>
  <c r="N2603" i="21" s="1"/>
  <c r="M2603" i="21"/>
  <c r="I2604" i="21"/>
  <c r="N2604" i="21" s="1"/>
  <c r="M2604" i="21"/>
  <c r="K2604" i="21"/>
  <c r="H2605" i="21"/>
  <c r="J2604" i="21"/>
  <c r="L2604" i="21"/>
  <c r="Q2603" i="21"/>
  <c r="P2603" i="21"/>
  <c r="O2603" i="21"/>
  <c r="Q2604" i="21"/>
  <c r="P2604" i="21"/>
  <c r="O2604" i="21"/>
  <c r="L2605" i="21"/>
  <c r="M2605" i="21"/>
  <c r="I2605" i="21"/>
  <c r="N2605" i="21" s="1"/>
  <c r="J2605" i="21"/>
  <c r="K2605" i="21"/>
  <c r="H2606" i="21"/>
  <c r="O2605" i="21"/>
  <c r="Q2605" i="21"/>
  <c r="P2605" i="21"/>
  <c r="H2607" i="21"/>
  <c r="L2606" i="21"/>
  <c r="J2606" i="21"/>
  <c r="I2606" i="21"/>
  <c r="N2606" i="21" s="1"/>
  <c r="M2606" i="21"/>
  <c r="K2606" i="21"/>
  <c r="M2607" i="21"/>
  <c r="L2607" i="21"/>
  <c r="H2608" i="21"/>
  <c r="I2607" i="21"/>
  <c r="N2607" i="21" s="1"/>
  <c r="J2607" i="21"/>
  <c r="K2607" i="21"/>
  <c r="O2606" i="21"/>
  <c r="P2606" i="21"/>
  <c r="Q2606" i="21"/>
  <c r="L2608" i="21"/>
  <c r="J2608" i="21"/>
  <c r="M2608" i="21"/>
  <c r="H2609" i="21"/>
  <c r="I2608" i="21"/>
  <c r="N2608" i="21" s="1"/>
  <c r="K2608" i="21"/>
  <c r="Q2607" i="21"/>
  <c r="O2607" i="21"/>
  <c r="P2607" i="21"/>
  <c r="K2609" i="21"/>
  <c r="H2610" i="21"/>
  <c r="I2609" i="21"/>
  <c r="N2609" i="21" s="1"/>
  <c r="J2609" i="21"/>
  <c r="M2609" i="21"/>
  <c r="L2609" i="21"/>
  <c r="O2608" i="21"/>
  <c r="Q2608" i="21"/>
  <c r="P2608" i="21"/>
  <c r="L2610" i="21"/>
  <c r="M2610" i="21"/>
  <c r="J2610" i="21"/>
  <c r="H2611" i="21"/>
  <c r="I2610" i="21"/>
  <c r="N2610" i="21" s="1"/>
  <c r="K2610" i="21"/>
  <c r="P2609" i="21"/>
  <c r="Q2609" i="21"/>
  <c r="O2609" i="21"/>
  <c r="K2611" i="21"/>
  <c r="J2611" i="21"/>
  <c r="M2611" i="21"/>
  <c r="L2611" i="21"/>
  <c r="I2611" i="21"/>
  <c r="N2611" i="21" s="1"/>
  <c r="H2612" i="21"/>
  <c r="O2610" i="21"/>
  <c r="P2610" i="21"/>
  <c r="Q2610" i="21"/>
  <c r="P2611" i="21"/>
  <c r="Q2611" i="21"/>
  <c r="O2611" i="21"/>
  <c r="K2612" i="21"/>
  <c r="M2612" i="21"/>
  <c r="H2613" i="21"/>
  <c r="L2612" i="21"/>
  <c r="I2612" i="21"/>
  <c r="N2612" i="21" s="1"/>
  <c r="J2612" i="21"/>
  <c r="H2614" i="21"/>
  <c r="J2613" i="21"/>
  <c r="I2613" i="21"/>
  <c r="N2613" i="21" s="1"/>
  <c r="K2613" i="21"/>
  <c r="M2613" i="21"/>
  <c r="L2613" i="21"/>
  <c r="O2612" i="21"/>
  <c r="P2612" i="21"/>
  <c r="Q2612" i="21"/>
  <c r="L2614" i="21"/>
  <c r="J2614" i="21"/>
  <c r="I2614" i="21"/>
  <c r="N2614" i="21" s="1"/>
  <c r="H2615" i="21"/>
  <c r="K2614" i="21"/>
  <c r="M2614" i="21"/>
  <c r="P2613" i="21"/>
  <c r="Q2613" i="21"/>
  <c r="O2613" i="21"/>
  <c r="P2614" i="21"/>
  <c r="O2614" i="21"/>
  <c r="Q2614" i="21"/>
  <c r="J2615" i="21"/>
  <c r="M2615" i="21"/>
  <c r="K2615" i="21"/>
  <c r="L2615" i="21"/>
  <c r="I2615" i="21"/>
  <c r="N2615" i="21" s="1"/>
  <c r="H2616" i="21"/>
  <c r="Q2615" i="21"/>
  <c r="O2615" i="21"/>
  <c r="P2615" i="21"/>
  <c r="L2616" i="21"/>
  <c r="H2617" i="21"/>
  <c r="I2616" i="21"/>
  <c r="N2616" i="21" s="1"/>
  <c r="J2616" i="21"/>
  <c r="M2616" i="21"/>
  <c r="K2616" i="21"/>
  <c r="I2617" i="21"/>
  <c r="N2617" i="21" s="1"/>
  <c r="L2617" i="21"/>
  <c r="H2618" i="21"/>
  <c r="J2617" i="21"/>
  <c r="K2617" i="21"/>
  <c r="M2617" i="21"/>
  <c r="O2616" i="21"/>
  <c r="P2616" i="21"/>
  <c r="Q2616" i="21"/>
  <c r="P2617" i="21"/>
  <c r="Q2617" i="21"/>
  <c r="O2617" i="21"/>
  <c r="L2618" i="21"/>
  <c r="K2618" i="21"/>
  <c r="J2618" i="21"/>
  <c r="M2618" i="21"/>
  <c r="H2619" i="21"/>
  <c r="I2618" i="21"/>
  <c r="N2618" i="21" s="1"/>
  <c r="I2619" i="21"/>
  <c r="N2619" i="21" s="1"/>
  <c r="L2619" i="21"/>
  <c r="M2619" i="21"/>
  <c r="K2619" i="21"/>
  <c r="H2620" i="21"/>
  <c r="J2619" i="21"/>
  <c r="P2618" i="21"/>
  <c r="O2618" i="21"/>
  <c r="Q2618" i="21"/>
  <c r="P2619" i="21"/>
  <c r="O2619" i="21"/>
  <c r="Q2619" i="21"/>
  <c r="H2621" i="21"/>
  <c r="J2620" i="21"/>
  <c r="M2620" i="21"/>
  <c r="L2620" i="21"/>
  <c r="I2620" i="21"/>
  <c r="N2620" i="21" s="1"/>
  <c r="K2620" i="21"/>
  <c r="M2621" i="21"/>
  <c r="J2621" i="21"/>
  <c r="L2621" i="21"/>
  <c r="I2621" i="21"/>
  <c r="N2621" i="21" s="1"/>
  <c r="K2621" i="21"/>
  <c r="H2622" i="21"/>
  <c r="O2620" i="21"/>
  <c r="P2620" i="21"/>
  <c r="Q2620" i="21"/>
  <c r="P2621" i="21"/>
  <c r="Q2621" i="21"/>
  <c r="O2621" i="21"/>
  <c r="I2622" i="21"/>
  <c r="N2622" i="21" s="1"/>
  <c r="M2622" i="21"/>
  <c r="H2623" i="21"/>
  <c r="L2622" i="21"/>
  <c r="K2622" i="21"/>
  <c r="J2622" i="21"/>
  <c r="O2622" i="21"/>
  <c r="P2622" i="21"/>
  <c r="Q2622" i="21"/>
  <c r="I2623" i="21"/>
  <c r="N2623" i="21" s="1"/>
  <c r="J2623" i="21"/>
  <c r="M2623" i="21"/>
  <c r="K2623" i="21"/>
  <c r="H2624" i="21"/>
  <c r="L2623" i="21"/>
  <c r="O2623" i="21"/>
  <c r="P2623" i="21"/>
  <c r="Q2623" i="21"/>
  <c r="I2624" i="21"/>
  <c r="N2624" i="21" s="1"/>
  <c r="J2624" i="21"/>
  <c r="H2625" i="21"/>
  <c r="M2624" i="21"/>
  <c r="L2624" i="21"/>
  <c r="K2624" i="21"/>
  <c r="P2624" i="21"/>
  <c r="O2624" i="21"/>
  <c r="Q2624" i="21"/>
  <c r="K2625" i="21"/>
  <c r="I2625" i="21"/>
  <c r="N2625" i="21" s="1"/>
  <c r="M2625" i="21"/>
  <c r="H2626" i="21"/>
  <c r="L2625" i="21"/>
  <c r="J2625" i="21"/>
  <c r="Q2625" i="21"/>
  <c r="O2625" i="21"/>
  <c r="P2625" i="21"/>
  <c r="K2626" i="21"/>
  <c r="L2626" i="21"/>
  <c r="J2626" i="21"/>
  <c r="H2627" i="21"/>
  <c r="M2626" i="21"/>
  <c r="I2626" i="21"/>
  <c r="N2626" i="21" s="1"/>
  <c r="M2627" i="21"/>
  <c r="J2627" i="21"/>
  <c r="H2628" i="21"/>
  <c r="L2627" i="21"/>
  <c r="I2627" i="21"/>
  <c r="N2627" i="21" s="1"/>
  <c r="K2627" i="21"/>
  <c r="O2626" i="21"/>
  <c r="Q2626" i="21"/>
  <c r="P2626" i="21"/>
  <c r="I2628" i="21"/>
  <c r="N2628" i="21" s="1"/>
  <c r="L2628" i="21"/>
  <c r="M2628" i="21"/>
  <c r="H2629" i="21"/>
  <c r="J2628" i="21"/>
  <c r="K2628" i="21"/>
  <c r="Q2627" i="21"/>
  <c r="P2627" i="21"/>
  <c r="O2627" i="21"/>
  <c r="P2628" i="21"/>
  <c r="Q2628" i="21"/>
  <c r="O2628" i="21"/>
  <c r="I2629" i="21"/>
  <c r="N2629" i="21" s="1"/>
  <c r="M2629" i="21"/>
  <c r="J2629" i="21"/>
  <c r="L2629" i="21"/>
  <c r="H2630" i="21"/>
  <c r="K2629" i="21"/>
  <c r="O2629" i="21"/>
  <c r="Q2629" i="21"/>
  <c r="P2629" i="21"/>
  <c r="I2630" i="21"/>
  <c r="N2630" i="21" s="1"/>
  <c r="L2630" i="21"/>
  <c r="M2630" i="21"/>
  <c r="H2631" i="21"/>
  <c r="K2630" i="21"/>
  <c r="J2630" i="21"/>
  <c r="P2630" i="21"/>
  <c r="Q2630" i="21"/>
  <c r="O2630" i="21"/>
  <c r="M2631" i="21"/>
  <c r="K2631" i="21"/>
  <c r="H2632" i="21"/>
  <c r="J2631" i="21"/>
  <c r="I2631" i="21"/>
  <c r="N2631" i="21" s="1"/>
  <c r="L2631" i="21"/>
  <c r="M2632" i="21"/>
  <c r="K2632" i="21"/>
  <c r="L2632" i="21"/>
  <c r="J2632" i="21"/>
  <c r="H2633" i="21"/>
  <c r="I2632" i="21"/>
  <c r="N2632" i="21" s="1"/>
  <c r="Q2631" i="21"/>
  <c r="P2631" i="21"/>
  <c r="O2631" i="21"/>
  <c r="L2633" i="21"/>
  <c r="J2633" i="21"/>
  <c r="K2633" i="21"/>
  <c r="M2633" i="21"/>
  <c r="I2633" i="21"/>
  <c r="N2633" i="21" s="1"/>
  <c r="H2634" i="21"/>
  <c r="P2632" i="21"/>
  <c r="Q2632" i="21"/>
  <c r="O2632" i="21"/>
  <c r="O2633" i="21"/>
  <c r="Q2633" i="21"/>
  <c r="P2633" i="21"/>
  <c r="H2635" i="21"/>
  <c r="M2634" i="21"/>
  <c r="J2634" i="21"/>
  <c r="K2634" i="21"/>
  <c r="I2634" i="21"/>
  <c r="N2634" i="21" s="1"/>
  <c r="L2634" i="21"/>
  <c r="H2636" i="21"/>
  <c r="J2635" i="21"/>
  <c r="L2635" i="21"/>
  <c r="I2635" i="21"/>
  <c r="N2635" i="21" s="1"/>
  <c r="K2635" i="21"/>
  <c r="M2635" i="21"/>
  <c r="O2634" i="21"/>
  <c r="Q2634" i="21"/>
  <c r="P2634" i="21"/>
  <c r="M2636" i="21"/>
  <c r="L2636" i="21"/>
  <c r="J2636" i="21"/>
  <c r="K2636" i="21"/>
  <c r="H2637" i="21"/>
  <c r="I2636" i="21"/>
  <c r="N2636" i="21" s="1"/>
  <c r="O2635" i="21"/>
  <c r="Q2635" i="21"/>
  <c r="P2635" i="21"/>
  <c r="J2637" i="21"/>
  <c r="M2637" i="21"/>
  <c r="L2637" i="21"/>
  <c r="I2637" i="21"/>
  <c r="N2637" i="21" s="1"/>
  <c r="K2637" i="21"/>
  <c r="H2638" i="21"/>
  <c r="Q2636" i="21"/>
  <c r="O2636" i="21"/>
  <c r="P2636" i="21"/>
  <c r="Q2637" i="21"/>
  <c r="O2637" i="21"/>
  <c r="P2637" i="21"/>
  <c r="J2638" i="21"/>
  <c r="M2638" i="21"/>
  <c r="I2638" i="21"/>
  <c r="N2638" i="21" s="1"/>
  <c r="H2639" i="21"/>
  <c r="L2638" i="21"/>
  <c r="K2638" i="21"/>
  <c r="O2638" i="21"/>
  <c r="Q2638" i="21"/>
  <c r="P2638" i="21"/>
  <c r="M2639" i="21"/>
  <c r="H2640" i="21"/>
  <c r="J2639" i="21"/>
  <c r="L2639" i="21"/>
  <c r="K2639" i="21"/>
  <c r="I2639" i="21"/>
  <c r="N2639" i="21" s="1"/>
  <c r="M2640" i="21"/>
  <c r="L2640" i="21"/>
  <c r="K2640" i="21"/>
  <c r="H2641" i="21"/>
  <c r="I2640" i="21"/>
  <c r="N2640" i="21" s="1"/>
  <c r="J2640" i="21"/>
  <c r="P2639" i="21"/>
  <c r="Q2639" i="21"/>
  <c r="O2639" i="21"/>
  <c r="M2641" i="21"/>
  <c r="K2641" i="21"/>
  <c r="H2642" i="21"/>
  <c r="L2641" i="21"/>
  <c r="I2641" i="21"/>
  <c r="N2641" i="21" s="1"/>
  <c r="J2641" i="21"/>
  <c r="O2640" i="21"/>
  <c r="P2640" i="21"/>
  <c r="Q2640" i="21"/>
  <c r="K2642" i="21"/>
  <c r="J2642" i="21"/>
  <c r="I2642" i="21"/>
  <c r="N2642" i="21" s="1"/>
  <c r="M2642" i="21"/>
  <c r="H2643" i="21"/>
  <c r="L2642" i="21"/>
  <c r="Q2641" i="21"/>
  <c r="P2641" i="21"/>
  <c r="O2641" i="21"/>
  <c r="Q2642" i="21"/>
  <c r="P2642" i="21"/>
  <c r="O2642" i="21"/>
  <c r="L2643" i="21"/>
  <c r="I2643" i="21"/>
  <c r="N2643" i="21" s="1"/>
  <c r="J2643" i="21"/>
  <c r="H2644" i="21"/>
  <c r="M2643" i="21"/>
  <c r="K2643" i="21"/>
  <c r="Q2643" i="21"/>
  <c r="P2643" i="21"/>
  <c r="O2643" i="21"/>
  <c r="M2644" i="21"/>
  <c r="L2644" i="21"/>
  <c r="H2645" i="21"/>
  <c r="J2644" i="21"/>
  <c r="K2644" i="21"/>
  <c r="I2644" i="21"/>
  <c r="N2644" i="21" s="1"/>
  <c r="I2645" i="21"/>
  <c r="N2645" i="21" s="1"/>
  <c r="L2645" i="21"/>
  <c r="H2646" i="21"/>
  <c r="K2645" i="21"/>
  <c r="J2645" i="21"/>
  <c r="M2645" i="21"/>
  <c r="P2644" i="21"/>
  <c r="Q2644" i="21"/>
  <c r="O2644" i="21"/>
  <c r="O2645" i="21"/>
  <c r="P2645" i="21"/>
  <c r="Q2645" i="21"/>
  <c r="M2646" i="21"/>
  <c r="J2646" i="21"/>
  <c r="L2646" i="21"/>
  <c r="H2647" i="21"/>
  <c r="I2646" i="21"/>
  <c r="N2646" i="21" s="1"/>
  <c r="K2646" i="21"/>
  <c r="M2647" i="21"/>
  <c r="H2648" i="21"/>
  <c r="I2647" i="21"/>
  <c r="N2647" i="21" s="1"/>
  <c r="J2647" i="21"/>
  <c r="K2647" i="21"/>
  <c r="L2647" i="21"/>
  <c r="Q2646" i="21"/>
  <c r="P2646" i="21"/>
  <c r="O2646" i="21"/>
  <c r="L2648" i="21"/>
  <c r="J2648" i="21"/>
  <c r="H2649" i="21"/>
  <c r="M2648" i="21"/>
  <c r="K2648" i="21"/>
  <c r="I2648" i="21"/>
  <c r="N2648" i="21" s="1"/>
  <c r="O2647" i="21"/>
  <c r="P2647" i="21"/>
  <c r="Q2647" i="21"/>
  <c r="J2649" i="21"/>
  <c r="I2649" i="21"/>
  <c r="N2649" i="21" s="1"/>
  <c r="H2650" i="21"/>
  <c r="L2649" i="21"/>
  <c r="M2649" i="21"/>
  <c r="K2649" i="21"/>
  <c r="O2648" i="21"/>
  <c r="P2648" i="21"/>
  <c r="Q2648" i="21"/>
  <c r="P2649" i="21"/>
  <c r="Q2649" i="21"/>
  <c r="O2649" i="21"/>
  <c r="M2650" i="21"/>
  <c r="H2651" i="21"/>
  <c r="J2650" i="21"/>
  <c r="L2650" i="21"/>
  <c r="K2650" i="21"/>
  <c r="I2650" i="21"/>
  <c r="N2650" i="21" s="1"/>
  <c r="K2651" i="21"/>
  <c r="H2652" i="21"/>
  <c r="L2651" i="21"/>
  <c r="M2651" i="21"/>
  <c r="I2651" i="21"/>
  <c r="N2651" i="21" s="1"/>
  <c r="J2651" i="21"/>
  <c r="P2650" i="21"/>
  <c r="Q2650" i="21"/>
  <c r="O2650" i="21"/>
  <c r="M2652" i="21"/>
  <c r="I2652" i="21"/>
  <c r="N2652" i="21" s="1"/>
  <c r="H2653" i="21"/>
  <c r="K2652" i="21"/>
  <c r="L2652" i="21"/>
  <c r="J2652" i="21"/>
  <c r="P2651" i="21"/>
  <c r="Q2651" i="21"/>
  <c r="O2651" i="21"/>
  <c r="Q2652" i="21"/>
  <c r="P2652" i="21"/>
  <c r="O2652" i="21"/>
  <c r="J2653" i="21"/>
  <c r="K2653" i="21"/>
  <c r="H2654" i="21"/>
  <c r="H2655" i="21" s="1"/>
  <c r="M2653" i="21"/>
  <c r="L2653" i="21"/>
  <c r="I2653" i="21"/>
  <c r="N2653" i="21" s="1"/>
  <c r="L2654" i="21"/>
  <c r="K2654" i="21"/>
  <c r="J2654" i="21"/>
  <c r="I2654" i="21"/>
  <c r="N2654" i="21" s="1"/>
  <c r="M2654" i="21"/>
  <c r="P2653" i="21"/>
  <c r="O2653" i="21"/>
  <c r="Q2653" i="21"/>
  <c r="O2654" i="21"/>
  <c r="P2654" i="21"/>
  <c r="Q2654" i="21"/>
  <c r="S39" i="13"/>
  <c r="G3" i="13"/>
  <c r="I14" i="13"/>
  <c r="G13" i="13"/>
  <c r="G13" i="27"/>
  <c r="G10" i="26"/>
  <c r="I10" i="26"/>
  <c r="G6" i="26"/>
  <c r="G8" i="27"/>
  <c r="G14" i="13"/>
  <c r="G3" i="26"/>
  <c r="G13" i="26"/>
  <c r="I8" i="26"/>
  <c r="G8" i="13"/>
  <c r="G3" i="27"/>
  <c r="I12" i="13"/>
  <c r="G5" i="28"/>
  <c r="G8" i="26"/>
  <c r="G11" i="26"/>
  <c r="I3" i="27"/>
  <c r="I14" i="26"/>
  <c r="I15" i="27"/>
  <c r="I4" i="26"/>
  <c r="I7" i="28"/>
  <c r="I12" i="26"/>
  <c r="I13" i="13"/>
  <c r="I6" i="27"/>
  <c r="I11" i="13"/>
  <c r="G12" i="26"/>
  <c r="I6" i="28"/>
  <c r="I7" i="27"/>
  <c r="G7" i="13"/>
  <c r="G5" i="26"/>
  <c r="I15" i="13"/>
  <c r="G7" i="26"/>
  <c r="I14" i="27"/>
  <c r="G12" i="13"/>
  <c r="I13" i="26"/>
  <c r="G6" i="27"/>
  <c r="I8" i="28"/>
  <c r="I6" i="13"/>
  <c r="I8" i="27"/>
  <c r="G8" i="28"/>
  <c r="I5" i="26"/>
  <c r="I4" i="27"/>
  <c r="I7" i="13"/>
  <c r="I11" i="27"/>
  <c r="I10" i="27"/>
  <c r="G11" i="13"/>
  <c r="G6" i="28"/>
  <c r="I5" i="28"/>
  <c r="G5" i="13"/>
  <c r="G15" i="26"/>
  <c r="G6" i="13"/>
  <c r="G15" i="27"/>
  <c r="G10" i="27"/>
  <c r="I11" i="26"/>
  <c r="I7" i="26"/>
  <c r="G7" i="27"/>
  <c r="I15" i="26"/>
  <c r="I13" i="27"/>
  <c r="I4" i="28"/>
  <c r="G14" i="27"/>
  <c r="G15" i="13"/>
  <c r="I4" i="13"/>
  <c r="G4" i="28"/>
  <c r="I5" i="13"/>
  <c r="I3" i="28"/>
  <c r="G11" i="27"/>
  <c r="G4" i="13"/>
  <c r="G7" i="28"/>
  <c r="G4" i="26"/>
  <c r="G14" i="26"/>
  <c r="I8" i="13"/>
  <c r="G5" i="27"/>
  <c r="I3" i="26"/>
  <c r="G4" i="27"/>
  <c r="I12" i="27"/>
  <c r="I6" i="26"/>
  <c r="I3" i="13"/>
  <c r="G3" i="28"/>
  <c r="G10" i="13"/>
  <c r="I10" i="13"/>
  <c r="I5" i="27"/>
  <c r="G12" i="27"/>
  <c r="I2655" i="21"/>
  <c r="K2655" i="21"/>
  <c r="L2655" i="21"/>
  <c r="M2655" i="21"/>
  <c r="R39" i="13"/>
  <c r="T39" i="13"/>
  <c r="P2655" i="21"/>
  <c r="Q2655" i="21"/>
  <c r="O2655" i="21"/>
  <c r="Q39" i="13" l="1"/>
  <c r="P39" i="13"/>
  <c r="P38" i="13"/>
  <c r="Q38" i="13"/>
  <c r="J12" i="27"/>
  <c r="H12" i="27"/>
  <c r="H15" i="27"/>
  <c r="J15" i="27"/>
  <c r="K15" i="27" s="1"/>
  <c r="J11" i="27"/>
  <c r="H11" i="27"/>
  <c r="H10" i="27"/>
  <c r="J10" i="27"/>
  <c r="H14" i="27"/>
  <c r="J14" i="27"/>
  <c r="H13" i="27"/>
  <c r="J13" i="27"/>
  <c r="J8" i="26"/>
  <c r="H8" i="26"/>
  <c r="H6" i="26"/>
  <c r="J6" i="26"/>
  <c r="H4" i="26"/>
  <c r="J4" i="26"/>
  <c r="J5" i="26"/>
  <c r="H5" i="26"/>
  <c r="J3" i="28"/>
  <c r="H3" i="28"/>
  <c r="H10" i="26"/>
  <c r="J10" i="26"/>
  <c r="H5" i="13"/>
  <c r="J5" i="13"/>
  <c r="J7" i="26"/>
  <c r="H7" i="26"/>
  <c r="H5" i="27"/>
  <c r="J5" i="27"/>
  <c r="H6" i="13"/>
  <c r="J6" i="13"/>
  <c r="J3" i="13"/>
  <c r="H3" i="13"/>
  <c r="H8" i="27"/>
  <c r="J8" i="27"/>
  <c r="H7" i="28"/>
  <c r="J7" i="28"/>
  <c r="H8" i="13"/>
  <c r="J8" i="13"/>
  <c r="H7" i="27"/>
  <c r="J7" i="27"/>
  <c r="J6" i="28"/>
  <c r="H6" i="28"/>
  <c r="H5" i="28"/>
  <c r="J5" i="28"/>
  <c r="H3" i="27"/>
  <c r="J3" i="27"/>
  <c r="H3" i="26"/>
  <c r="J3" i="26"/>
  <c r="H4" i="27"/>
  <c r="J4" i="27"/>
  <c r="J4" i="13"/>
  <c r="H4" i="13"/>
  <c r="J6" i="27"/>
  <c r="H6" i="27"/>
  <c r="J4" i="28"/>
  <c r="H4" i="28"/>
  <c r="H10" i="13"/>
  <c r="J10" i="13"/>
  <c r="J7" i="13"/>
  <c r="H7" i="13"/>
  <c r="H8" i="28"/>
  <c r="J8" i="28"/>
  <c r="D15" i="13"/>
  <c r="D9" i="13"/>
  <c r="D16" i="13" s="1"/>
  <c r="D15" i="26"/>
  <c r="D9" i="26"/>
  <c r="D16" i="26" s="1"/>
  <c r="J12" i="13"/>
  <c r="J11" i="13"/>
  <c r="H11" i="13"/>
  <c r="J13" i="13"/>
  <c r="H13" i="13"/>
  <c r="H12" i="13"/>
  <c r="H14" i="13"/>
  <c r="J14" i="13"/>
  <c r="J15" i="13"/>
  <c r="H15" i="13"/>
  <c r="H12" i="26"/>
  <c r="H13" i="26"/>
  <c r="J14" i="26"/>
  <c r="H14" i="26"/>
  <c r="J13" i="26"/>
  <c r="H11" i="26"/>
  <c r="J11" i="26"/>
  <c r="J12" i="26"/>
  <c r="J15" i="26"/>
  <c r="H15" i="26"/>
  <c r="O40" i="13"/>
  <c r="O41" i="13"/>
  <c r="T110" i="13"/>
  <c r="J2655" i="21"/>
  <c r="T108" i="13"/>
  <c r="S38" i="13"/>
  <c r="T38" i="13"/>
  <c r="R107" i="13"/>
  <c r="T105" i="13"/>
  <c r="Q7" i="21"/>
  <c r="AA109" i="13"/>
  <c r="AA107" i="13"/>
  <c r="H2656" i="21"/>
  <c r="D9" i="21"/>
  <c r="S41" i="13"/>
  <c r="N2655" i="21"/>
  <c r="S40" i="13"/>
  <c r="R109" i="13"/>
  <c r="F9" i="21"/>
  <c r="I13" i="28"/>
  <c r="G13" i="28"/>
  <c r="G14" i="28"/>
  <c r="I10" i="28"/>
  <c r="G10" i="28"/>
  <c r="G15" i="28"/>
  <c r="I14" i="28"/>
  <c r="I12" i="28"/>
  <c r="G12" i="28"/>
  <c r="I11" i="28"/>
  <c r="G11" i="28"/>
  <c r="I15" i="28"/>
  <c r="E9" i="21"/>
  <c r="L2656" i="21"/>
  <c r="M2656" i="21"/>
  <c r="K2656" i="21"/>
  <c r="I2656" i="21"/>
  <c r="J2656" i="21"/>
  <c r="T40" i="13"/>
  <c r="R40" i="13"/>
  <c r="P2656" i="21"/>
  <c r="Q2656" i="21"/>
  <c r="Q40" i="13" l="1"/>
  <c r="P40" i="13"/>
  <c r="J15" i="28"/>
  <c r="H11" i="28"/>
  <c r="H10" i="28"/>
  <c r="J14" i="28"/>
  <c r="H14" i="28"/>
  <c r="H13" i="28"/>
  <c r="J13" i="28"/>
  <c r="H12" i="28"/>
  <c r="J12" i="28"/>
  <c r="H15" i="28"/>
  <c r="J11" i="28"/>
  <c r="J10" i="28"/>
  <c r="K10" i="28" s="1"/>
  <c r="Q41" i="13"/>
  <c r="P41" i="13"/>
  <c r="K3" i="26"/>
  <c r="K7" i="27"/>
  <c r="K5" i="13"/>
  <c r="K8" i="28"/>
  <c r="K6" i="27"/>
  <c r="K3" i="27"/>
  <c r="K8" i="13"/>
  <c r="K6" i="13"/>
  <c r="K10" i="26"/>
  <c r="K13" i="27"/>
  <c r="K10" i="13"/>
  <c r="K8" i="27"/>
  <c r="K6" i="26"/>
  <c r="K10" i="27"/>
  <c r="K7" i="13"/>
  <c r="K4" i="13"/>
  <c r="K3" i="28"/>
  <c r="K6" i="28"/>
  <c r="K11" i="27"/>
  <c r="K7" i="28"/>
  <c r="K5" i="28"/>
  <c r="K4" i="26"/>
  <c r="K14" i="27"/>
  <c r="K4" i="28"/>
  <c r="K8" i="26"/>
  <c r="K5" i="26"/>
  <c r="K4" i="27"/>
  <c r="K7" i="26"/>
  <c r="K3" i="13"/>
  <c r="K12" i="27"/>
  <c r="K5" i="27"/>
  <c r="K14" i="13"/>
  <c r="K13" i="13"/>
  <c r="K11" i="26"/>
  <c r="K12" i="13"/>
  <c r="K15" i="26"/>
  <c r="K11" i="28"/>
  <c r="K12" i="26"/>
  <c r="K11" i="13"/>
  <c r="K15" i="13"/>
  <c r="K13" i="26"/>
  <c r="K14" i="26"/>
  <c r="R38" i="13"/>
  <c r="H2657" i="21"/>
  <c r="O42" i="13"/>
  <c r="T109" i="13"/>
  <c r="N2656" i="21"/>
  <c r="I2657" i="21"/>
  <c r="P2657" i="21"/>
  <c r="T41" i="13"/>
  <c r="N2657" i="21"/>
  <c r="R41" i="13"/>
  <c r="Q2657" i="21"/>
  <c r="O2656" i="21"/>
  <c r="M2657" i="21"/>
  <c r="K2657" i="21"/>
  <c r="O2657" i="21"/>
  <c r="L2657" i="21"/>
  <c r="H2658" i="21"/>
  <c r="J2657" i="21"/>
  <c r="O43" i="13"/>
  <c r="O44" i="13" s="1"/>
  <c r="T107" i="13"/>
  <c r="D10" i="21"/>
  <c r="F10" i="21"/>
  <c r="E10" i="21"/>
  <c r="J2658" i="21"/>
  <c r="L2658" i="21"/>
  <c r="I2658" i="21"/>
  <c r="H2659" i="21"/>
  <c r="M2658" i="21"/>
  <c r="O45" i="13"/>
  <c r="S44" i="13"/>
  <c r="N2658" i="21"/>
  <c r="P2658" i="21"/>
  <c r="Q2658" i="21"/>
  <c r="O2658" i="21"/>
  <c r="K2659" i="21"/>
  <c r="H2660" i="21"/>
  <c r="I2659" i="21"/>
  <c r="L2659" i="21"/>
  <c r="J2659" i="21"/>
  <c r="O46" i="13"/>
  <c r="S45" i="13"/>
  <c r="T44" i="13"/>
  <c r="R44" i="13"/>
  <c r="H2661" i="21"/>
  <c r="I2660" i="21"/>
  <c r="L2660" i="21"/>
  <c r="K2660" i="21"/>
  <c r="M2660" i="21"/>
  <c r="J2660" i="21"/>
  <c r="Q2659" i="21"/>
  <c r="O2659" i="21"/>
  <c r="N2659" i="21"/>
  <c r="O47" i="13"/>
  <c r="S46" i="13"/>
  <c r="R45" i="13"/>
  <c r="T45" i="13"/>
  <c r="I2661" i="21"/>
  <c r="H2662" i="21"/>
  <c r="L2661" i="21"/>
  <c r="J2661" i="21"/>
  <c r="M2661" i="21"/>
  <c r="K2661" i="21"/>
  <c r="P2660" i="21"/>
  <c r="N2660" i="21"/>
  <c r="Q2660" i="21"/>
  <c r="O2660" i="21"/>
  <c r="S47" i="13"/>
  <c r="O48" i="13"/>
  <c r="R46" i="13"/>
  <c r="T46" i="13"/>
  <c r="O2661" i="21"/>
  <c r="N2661" i="21"/>
  <c r="Q2661" i="21"/>
  <c r="P2661" i="21"/>
  <c r="L2662" i="21"/>
  <c r="K2662" i="21"/>
  <c r="J2662" i="21"/>
  <c r="H2663" i="21"/>
  <c r="I2662" i="21"/>
  <c r="M2662" i="21"/>
  <c r="R47" i="13"/>
  <c r="T47" i="13"/>
  <c r="S48" i="13"/>
  <c r="O49" i="13"/>
  <c r="I2663" i="21"/>
  <c r="J2663" i="21"/>
  <c r="M2663" i="21"/>
  <c r="K2663" i="21"/>
  <c r="H2664" i="21"/>
  <c r="L2663" i="21"/>
  <c r="O2662" i="21"/>
  <c r="Q2662" i="21"/>
  <c r="P2662" i="21"/>
  <c r="N2662" i="21"/>
  <c r="T48" i="13"/>
  <c r="R48" i="13"/>
  <c r="O50" i="13"/>
  <c r="S49" i="13"/>
  <c r="N2663" i="21"/>
  <c r="O2663" i="21"/>
  <c r="Q2663" i="21"/>
  <c r="P2663" i="21"/>
  <c r="L2664" i="21"/>
  <c r="H2665" i="21"/>
  <c r="I2664" i="21"/>
  <c r="K2664" i="21"/>
  <c r="J2664" i="21"/>
  <c r="M2664" i="21"/>
  <c r="S50" i="13"/>
  <c r="O51" i="13"/>
  <c r="R49" i="13"/>
  <c r="T49" i="13"/>
  <c r="K2665" i="21"/>
  <c r="I2665" i="21"/>
  <c r="M2665" i="21"/>
  <c r="J2665" i="21"/>
  <c r="L2665" i="21"/>
  <c r="H2666" i="21"/>
  <c r="N2664" i="21"/>
  <c r="Q2664" i="21"/>
  <c r="O2664" i="21"/>
  <c r="P2664" i="21"/>
  <c r="T50" i="13"/>
  <c r="R50" i="13"/>
  <c r="O52" i="13"/>
  <c r="S51" i="13"/>
  <c r="Q2665" i="21"/>
  <c r="N2665" i="21"/>
  <c r="O2665" i="21"/>
  <c r="P2665" i="21"/>
  <c r="J2666" i="21"/>
  <c r="I2666" i="21"/>
  <c r="K2666" i="21"/>
  <c r="L2666" i="21"/>
  <c r="M2666" i="21"/>
  <c r="H2667" i="21"/>
  <c r="S52" i="13"/>
  <c r="O53" i="13"/>
  <c r="R51" i="13"/>
  <c r="T51" i="13"/>
  <c r="P2666" i="21"/>
  <c r="Q2666" i="21"/>
  <c r="O2666" i="21"/>
  <c r="N2666" i="21"/>
  <c r="H2668" i="21"/>
  <c r="L2667" i="21"/>
  <c r="K2667" i="21"/>
  <c r="J2667" i="21"/>
  <c r="I2667" i="21"/>
  <c r="M2667" i="21"/>
  <c r="T52" i="13"/>
  <c r="R52" i="13"/>
  <c r="S53" i="13"/>
  <c r="O54" i="13"/>
  <c r="K2668" i="21"/>
  <c r="H2669" i="21"/>
  <c r="J2668" i="21"/>
  <c r="I2668" i="21"/>
  <c r="M2668" i="21"/>
  <c r="L2668" i="21"/>
  <c r="Q2667" i="21"/>
  <c r="P2667" i="21"/>
  <c r="O2667" i="21"/>
  <c r="N2667" i="21"/>
  <c r="T53" i="13"/>
  <c r="R53" i="13"/>
  <c r="O55" i="13"/>
  <c r="S54" i="13"/>
  <c r="I2669" i="21"/>
  <c r="M2669" i="21"/>
  <c r="L2669" i="21"/>
  <c r="H2670" i="21"/>
  <c r="J2669" i="21"/>
  <c r="K2669" i="21"/>
  <c r="Q2668" i="21"/>
  <c r="P2668" i="21"/>
  <c r="N2668" i="21"/>
  <c r="O2668" i="21"/>
  <c r="S55" i="13"/>
  <c r="O56" i="13"/>
  <c r="R54" i="13"/>
  <c r="T54" i="13"/>
  <c r="O2669" i="21"/>
  <c r="P2669" i="21"/>
  <c r="N2669" i="21"/>
  <c r="Q2669" i="21"/>
  <c r="L2670" i="21"/>
  <c r="K2670" i="21"/>
  <c r="H2671" i="21"/>
  <c r="M2670" i="21"/>
  <c r="I2670" i="21"/>
  <c r="J2670" i="21"/>
  <c r="T55" i="13"/>
  <c r="R55" i="13"/>
  <c r="S56" i="13"/>
  <c r="O57" i="13"/>
  <c r="I2671" i="21"/>
  <c r="K2671" i="21"/>
  <c r="J2671" i="21"/>
  <c r="M2671" i="21"/>
  <c r="H2672" i="21"/>
  <c r="L2671" i="21"/>
  <c r="P2670" i="21"/>
  <c r="N2670" i="21"/>
  <c r="O2670" i="21"/>
  <c r="Q2670" i="21"/>
  <c r="T56" i="13"/>
  <c r="R56" i="13"/>
  <c r="S57" i="13"/>
  <c r="O58" i="13"/>
  <c r="Q2671" i="21"/>
  <c r="P2671" i="21"/>
  <c r="O2671" i="21"/>
  <c r="N2671" i="21"/>
  <c r="K2672" i="21"/>
  <c r="H2673" i="21"/>
  <c r="J2672" i="21"/>
  <c r="I2672" i="21"/>
  <c r="L2672" i="21"/>
  <c r="M2672" i="21"/>
  <c r="R57" i="13"/>
  <c r="T57" i="13"/>
  <c r="H2674" i="21"/>
  <c r="I2673" i="21"/>
  <c r="M2673" i="21"/>
  <c r="K2673" i="21"/>
  <c r="J2673" i="21"/>
  <c r="L2673" i="21"/>
  <c r="O2672" i="21"/>
  <c r="N2672" i="21"/>
  <c r="P2672" i="21"/>
  <c r="Q2672" i="21"/>
  <c r="I2674" i="21"/>
  <c r="J2674" i="21"/>
  <c r="K2674" i="21"/>
  <c r="M2674" i="21"/>
  <c r="H2675" i="21"/>
  <c r="L2674" i="21"/>
  <c r="O2673" i="21"/>
  <c r="P2673" i="21"/>
  <c r="N2673" i="21"/>
  <c r="Q2673" i="21"/>
  <c r="Q2674" i="21"/>
  <c r="O2674" i="21"/>
  <c r="P2674" i="21"/>
  <c r="N2674" i="21"/>
  <c r="H2676" i="21"/>
  <c r="M2675" i="21"/>
  <c r="L2675" i="21"/>
  <c r="J2675" i="21"/>
  <c r="K2675" i="21"/>
  <c r="I2675" i="21"/>
  <c r="I2676" i="21"/>
  <c r="L2676" i="21"/>
  <c r="K2676" i="21"/>
  <c r="H2677" i="21"/>
  <c r="M2676" i="21"/>
  <c r="J2676" i="21"/>
  <c r="Q2675" i="21"/>
  <c r="N2675" i="21"/>
  <c r="O2675" i="21"/>
  <c r="P2675" i="21"/>
  <c r="N2676" i="21"/>
  <c r="O2676" i="21"/>
  <c r="Q2676" i="21"/>
  <c r="P2676" i="21"/>
  <c r="K2677" i="21"/>
  <c r="J2677" i="21"/>
  <c r="L2677" i="21"/>
  <c r="H2678" i="21"/>
  <c r="I2677" i="21"/>
  <c r="M2677" i="21"/>
  <c r="M2678" i="21"/>
  <c r="H2679" i="21"/>
  <c r="I2678" i="21"/>
  <c r="L2678" i="21"/>
  <c r="K2678" i="21"/>
  <c r="J2678" i="21"/>
  <c r="N2677" i="21"/>
  <c r="Q2677" i="21"/>
  <c r="P2677" i="21"/>
  <c r="O2677" i="21"/>
  <c r="J2679" i="21"/>
  <c r="M2679" i="21"/>
  <c r="H2680" i="21"/>
  <c r="L2679" i="21"/>
  <c r="I2679" i="21"/>
  <c r="K2679" i="21"/>
  <c r="P2678" i="21"/>
  <c r="Q2678" i="21"/>
  <c r="N2678" i="21"/>
  <c r="O2678" i="21"/>
  <c r="J2680" i="21"/>
  <c r="K2680" i="21"/>
  <c r="H2681" i="21"/>
  <c r="I2680" i="21"/>
  <c r="M2680" i="21"/>
  <c r="L2680" i="21"/>
  <c r="P2679" i="21"/>
  <c r="N2679" i="21"/>
  <c r="Q2679" i="21"/>
  <c r="O2679" i="21"/>
  <c r="H2682" i="21"/>
  <c r="K2681" i="21"/>
  <c r="J2681" i="21"/>
  <c r="I2681" i="21"/>
  <c r="M2681" i="21"/>
  <c r="L2681" i="21"/>
  <c r="O2680" i="21"/>
  <c r="N2680" i="21"/>
  <c r="P2680" i="21"/>
  <c r="Q2680" i="21"/>
  <c r="J2682" i="21"/>
  <c r="L2682" i="21"/>
  <c r="I2682" i="21"/>
  <c r="M2682" i="21"/>
  <c r="H2683" i="21"/>
  <c r="K2682" i="21"/>
  <c r="O2681" i="21"/>
  <c r="N2681" i="21"/>
  <c r="Q2681" i="21"/>
  <c r="P2681" i="21"/>
  <c r="Q2682" i="21"/>
  <c r="O2682" i="21"/>
  <c r="P2682" i="21"/>
  <c r="N2682" i="21"/>
  <c r="M2683" i="21"/>
  <c r="L2683" i="21"/>
  <c r="H2684" i="21"/>
  <c r="J2683" i="21"/>
  <c r="I2683" i="21"/>
  <c r="K2683" i="21"/>
  <c r="K2684" i="21"/>
  <c r="H2685" i="21"/>
  <c r="J2684" i="21"/>
  <c r="I2684" i="21"/>
  <c r="M2684" i="21"/>
  <c r="L2684" i="21"/>
  <c r="N2683" i="21"/>
  <c r="Q2683" i="21"/>
  <c r="O2683" i="21"/>
  <c r="P2683" i="21"/>
  <c r="I2685" i="21"/>
  <c r="J2685" i="21"/>
  <c r="M2685" i="21"/>
  <c r="H2686" i="21"/>
  <c r="L2685" i="21"/>
  <c r="K2685" i="21"/>
  <c r="N2684" i="21"/>
  <c r="O2684" i="21"/>
  <c r="Q2684" i="21"/>
  <c r="P2684" i="21"/>
  <c r="P2685" i="21"/>
  <c r="Q2685" i="21"/>
  <c r="N2685" i="21"/>
  <c r="O2685" i="21"/>
  <c r="J2686" i="21"/>
  <c r="L2686" i="21"/>
  <c r="K2686" i="21"/>
  <c r="I2686" i="21"/>
  <c r="M2686" i="21"/>
  <c r="H2687" i="21"/>
  <c r="Q2686" i="21"/>
  <c r="O2686" i="21"/>
  <c r="P2686" i="21"/>
  <c r="N2686" i="21"/>
  <c r="J2687" i="21"/>
  <c r="M2687" i="21"/>
  <c r="H2688" i="21"/>
  <c r="L2687" i="21"/>
  <c r="I2687" i="21"/>
  <c r="K2687" i="21"/>
  <c r="J2688" i="21"/>
  <c r="I2688" i="21"/>
  <c r="H2689" i="21"/>
  <c r="M2688" i="21"/>
  <c r="L2688" i="21"/>
  <c r="K2688" i="21"/>
  <c r="N2687" i="21"/>
  <c r="Q2687" i="21"/>
  <c r="P2687" i="21"/>
  <c r="O2687" i="21"/>
  <c r="Q2688" i="21"/>
  <c r="N2688" i="21"/>
  <c r="O2688" i="21"/>
  <c r="P2688" i="21"/>
  <c r="K2689" i="21"/>
  <c r="I2689" i="21"/>
  <c r="M2689" i="21"/>
  <c r="L2689" i="21"/>
  <c r="J2689" i="21"/>
  <c r="H2690" i="21"/>
  <c r="P2689" i="21"/>
  <c r="N2689" i="21"/>
  <c r="Q2689" i="21"/>
  <c r="O2689" i="21"/>
  <c r="L2690" i="21"/>
  <c r="M2690" i="21"/>
  <c r="J2690" i="21"/>
  <c r="H2691" i="21"/>
  <c r="I2690" i="21"/>
  <c r="K2690" i="21"/>
  <c r="K2691" i="21"/>
  <c r="H2692" i="21"/>
  <c r="M2691" i="21"/>
  <c r="L2691" i="21"/>
  <c r="J2691" i="21"/>
  <c r="I2691" i="21"/>
  <c r="P2690" i="21"/>
  <c r="Q2690" i="21"/>
  <c r="N2690" i="21"/>
  <c r="O2690" i="21"/>
  <c r="M2692" i="21"/>
  <c r="L2692" i="21"/>
  <c r="K2692" i="21"/>
  <c r="H2693" i="21"/>
  <c r="I2692" i="21"/>
  <c r="J2692" i="21"/>
  <c r="P2691" i="21"/>
  <c r="N2691" i="21"/>
  <c r="Q2691" i="21"/>
  <c r="O2691" i="21"/>
  <c r="I2693" i="21"/>
  <c r="M2693" i="21"/>
  <c r="L2693" i="21"/>
  <c r="H2694" i="21"/>
  <c r="K2693" i="21"/>
  <c r="J2693" i="21"/>
  <c r="O2692" i="21"/>
  <c r="Q2692" i="21"/>
  <c r="N2692" i="21"/>
  <c r="P2692" i="21"/>
  <c r="P2693" i="21"/>
  <c r="O2693" i="21"/>
  <c r="N2693" i="21"/>
  <c r="Q2693" i="21"/>
  <c r="K2694" i="21"/>
  <c r="J2694" i="21"/>
  <c r="M2694" i="21"/>
  <c r="H2695" i="21"/>
  <c r="I2694" i="21"/>
  <c r="L2694" i="21"/>
  <c r="L2695" i="21"/>
  <c r="J2695" i="21"/>
  <c r="H2696" i="21"/>
  <c r="K2695" i="21"/>
  <c r="I2695" i="21"/>
  <c r="M2695" i="21"/>
  <c r="Q2694" i="21"/>
  <c r="O2694" i="21"/>
  <c r="P2694" i="21"/>
  <c r="N2694" i="21"/>
  <c r="J2696" i="21"/>
  <c r="I2696" i="21"/>
  <c r="H2697" i="21"/>
  <c r="K2696" i="21"/>
  <c r="M2696" i="21"/>
  <c r="L2696" i="21"/>
  <c r="Q2695" i="21"/>
  <c r="P2695" i="21"/>
  <c r="O2695" i="21"/>
  <c r="N2695" i="21"/>
  <c r="Q2696" i="21"/>
  <c r="N2696" i="21"/>
  <c r="P2696" i="21"/>
  <c r="O2696" i="21"/>
  <c r="J2697" i="21"/>
  <c r="H2698" i="21"/>
  <c r="I2697" i="21"/>
  <c r="M2697" i="21"/>
  <c r="K2697" i="21"/>
  <c r="L2697" i="21"/>
  <c r="L2698" i="21"/>
  <c r="I2698" i="21"/>
  <c r="M2698" i="21"/>
  <c r="H2699" i="21"/>
  <c r="K2698" i="21"/>
  <c r="J2698" i="21"/>
  <c r="Q2697" i="21"/>
  <c r="N2697" i="21"/>
  <c r="O2697" i="21"/>
  <c r="P2697" i="21"/>
  <c r="O2698" i="21"/>
  <c r="P2698" i="21"/>
  <c r="Q2698" i="21"/>
  <c r="N2698" i="21"/>
  <c r="I2699" i="21"/>
  <c r="M2699" i="21"/>
  <c r="H2700" i="21"/>
  <c r="J2699" i="21"/>
  <c r="L2699" i="21"/>
  <c r="K2699" i="21"/>
  <c r="O2699" i="21"/>
  <c r="N2699" i="21"/>
  <c r="P2699" i="21"/>
  <c r="Q2699" i="21"/>
  <c r="L2700" i="21"/>
  <c r="J2700" i="21"/>
  <c r="I2700" i="21"/>
  <c r="K2700" i="21"/>
  <c r="M2700" i="21"/>
  <c r="H2701" i="21"/>
  <c r="N2700" i="21"/>
  <c r="O2700" i="21"/>
  <c r="P2700" i="21"/>
  <c r="Q2700" i="21"/>
  <c r="J2701" i="21"/>
  <c r="H2702" i="21"/>
  <c r="I2701" i="21"/>
  <c r="K2701" i="21"/>
  <c r="M2701" i="21"/>
  <c r="L2701" i="21"/>
  <c r="H2703" i="21"/>
  <c r="M2702" i="21"/>
  <c r="K2702" i="21"/>
  <c r="J2702" i="21"/>
  <c r="L2702" i="21"/>
  <c r="I2702" i="21"/>
  <c r="P2701" i="21"/>
  <c r="N2701" i="21"/>
  <c r="O2701" i="21"/>
  <c r="Q2701" i="21"/>
  <c r="K2703" i="21"/>
  <c r="I2703" i="21"/>
  <c r="L2703" i="21"/>
  <c r="J2703" i="21"/>
  <c r="H2704" i="21"/>
  <c r="M2703" i="21"/>
  <c r="O2702" i="21"/>
  <c r="N2702" i="21"/>
  <c r="Q2702" i="21"/>
  <c r="P2702" i="21"/>
  <c r="P2703" i="21"/>
  <c r="O2703" i="21"/>
  <c r="N2703" i="21"/>
  <c r="Q2703" i="21"/>
  <c r="M2704" i="21"/>
  <c r="L2704" i="21"/>
  <c r="J2704" i="21"/>
  <c r="I2704" i="21"/>
  <c r="H2705" i="21"/>
  <c r="K2704" i="21"/>
  <c r="Q2704" i="21"/>
  <c r="P2704" i="21"/>
  <c r="O2704" i="21"/>
  <c r="N2704" i="21"/>
  <c r="K2705" i="21"/>
  <c r="M2705" i="21"/>
  <c r="L2705" i="21"/>
  <c r="J2705" i="21"/>
  <c r="H2706" i="21"/>
  <c r="I2705" i="21"/>
  <c r="K2706" i="21"/>
  <c r="I2706" i="21"/>
  <c r="L2706" i="21"/>
  <c r="H2707" i="21"/>
  <c r="M2706" i="21"/>
  <c r="J2706" i="21"/>
  <c r="P2705" i="21"/>
  <c r="N2705" i="21"/>
  <c r="Q2705" i="21"/>
  <c r="O2705" i="21"/>
  <c r="O2706" i="21"/>
  <c r="P2706" i="21"/>
  <c r="Q2706" i="21"/>
  <c r="N2706" i="21"/>
  <c r="I2707" i="21"/>
  <c r="K2707" i="21"/>
  <c r="M2707" i="21"/>
  <c r="L2707" i="21"/>
  <c r="H2708" i="21"/>
  <c r="J2707" i="21"/>
  <c r="P2707" i="21"/>
  <c r="N2707" i="21"/>
  <c r="O2707" i="21"/>
  <c r="Q2707" i="21"/>
  <c r="L2708" i="21"/>
  <c r="K2708" i="21"/>
  <c r="I2708" i="21"/>
  <c r="M2708" i="21"/>
  <c r="H2709" i="21"/>
  <c r="J2708" i="21"/>
  <c r="N2708" i="21"/>
  <c r="Q2708" i="21"/>
  <c r="P2708" i="21"/>
  <c r="O2708" i="21"/>
  <c r="I2709" i="21"/>
  <c r="L2709" i="21"/>
  <c r="K2709" i="21"/>
  <c r="J2709" i="21"/>
  <c r="M2709" i="21"/>
  <c r="H2710" i="21"/>
  <c r="N2709" i="21"/>
  <c r="Q2709" i="21"/>
  <c r="P2709" i="21"/>
  <c r="O2709" i="21"/>
  <c r="M2710" i="21"/>
  <c r="L2710" i="21"/>
  <c r="H2711" i="21"/>
  <c r="I2710" i="21"/>
  <c r="K2710" i="21"/>
  <c r="J2710" i="21"/>
  <c r="I2711" i="21"/>
  <c r="J2711" i="21"/>
  <c r="M2711" i="21"/>
  <c r="H2712" i="21"/>
  <c r="L2711" i="21"/>
  <c r="K2711" i="21"/>
  <c r="Q2710" i="21"/>
  <c r="N2710" i="21"/>
  <c r="O2710" i="21"/>
  <c r="P2710" i="21"/>
  <c r="N2711" i="21"/>
  <c r="Q2711" i="21"/>
  <c r="O2711" i="21"/>
  <c r="P2711" i="21"/>
  <c r="I2712" i="21"/>
  <c r="K2712" i="21"/>
  <c r="J2712" i="21"/>
  <c r="M2712" i="21"/>
  <c r="L2712" i="21"/>
  <c r="H2713" i="21"/>
  <c r="P2712" i="21"/>
  <c r="O2712" i="21"/>
  <c r="Q2712" i="21"/>
  <c r="N2712" i="21"/>
  <c r="I2713" i="21"/>
  <c r="K2713" i="21"/>
  <c r="L2713" i="21"/>
  <c r="H2714" i="21"/>
  <c r="J2713" i="21"/>
  <c r="M2713" i="21"/>
  <c r="P2713" i="21"/>
  <c r="Q2713" i="21"/>
  <c r="O2713" i="21"/>
  <c r="N2713" i="21"/>
  <c r="J2714" i="21"/>
  <c r="I2714" i="21"/>
  <c r="H2715" i="21"/>
  <c r="L2714" i="21"/>
  <c r="K2714" i="21"/>
  <c r="M2714" i="21"/>
  <c r="Q2714" i="21"/>
  <c r="O2714" i="21"/>
  <c r="P2714" i="21"/>
  <c r="N2714" i="21"/>
  <c r="I2715" i="21"/>
  <c r="J2715" i="21"/>
  <c r="K2715" i="21"/>
  <c r="L2715" i="21"/>
  <c r="H2716" i="21"/>
  <c r="M2715" i="21"/>
  <c r="N2715" i="21"/>
  <c r="Q2715" i="21"/>
  <c r="O2715" i="21"/>
  <c r="P2715" i="21"/>
  <c r="H2717" i="21"/>
  <c r="J2716" i="21"/>
  <c r="L2716" i="21"/>
  <c r="K2716" i="21"/>
  <c r="I2716" i="21"/>
  <c r="M2716" i="21"/>
  <c r="I2717" i="21"/>
  <c r="K2717" i="21"/>
  <c r="J2717" i="21"/>
  <c r="L2717" i="21"/>
  <c r="M2717" i="21"/>
  <c r="H2718" i="21"/>
  <c r="P2716" i="21"/>
  <c r="Q2716" i="21"/>
  <c r="N2716" i="21"/>
  <c r="O2716" i="21"/>
  <c r="N2717" i="21"/>
  <c r="O2717" i="21"/>
  <c r="Q2717" i="21"/>
  <c r="P2717" i="21"/>
  <c r="M2718" i="21"/>
  <c r="I2718" i="21"/>
  <c r="L2718" i="21"/>
  <c r="K2718" i="21"/>
  <c r="J2718" i="21"/>
  <c r="H2719" i="21"/>
  <c r="O2718" i="21"/>
  <c r="Q2718" i="21"/>
  <c r="P2718" i="21"/>
  <c r="N2718" i="21"/>
  <c r="L2719" i="21"/>
  <c r="J2719" i="21"/>
  <c r="I2719" i="21"/>
  <c r="K2719" i="21"/>
  <c r="M2719" i="21"/>
  <c r="H2720" i="21"/>
  <c r="P2719" i="21"/>
  <c r="N2719" i="21"/>
  <c r="Q2719" i="21"/>
  <c r="O2719" i="21"/>
  <c r="H2721" i="21"/>
  <c r="L2720" i="21"/>
  <c r="M2720" i="21"/>
  <c r="K2720" i="21"/>
  <c r="I2720" i="21"/>
  <c r="J2720" i="21"/>
  <c r="M2721" i="21"/>
  <c r="H2722" i="21"/>
  <c r="L2721" i="21"/>
  <c r="K2721" i="21"/>
  <c r="J2721" i="21"/>
  <c r="I2721" i="21"/>
  <c r="Q2720" i="21"/>
  <c r="N2720" i="21"/>
  <c r="O2720" i="21"/>
  <c r="P2720" i="21"/>
  <c r="J2722" i="21"/>
  <c r="H2723" i="21"/>
  <c r="I2722" i="21"/>
  <c r="M2722" i="21"/>
  <c r="K2722" i="21"/>
  <c r="L2722" i="21"/>
  <c r="O2721" i="21"/>
  <c r="Q2721" i="21"/>
  <c r="N2721" i="21"/>
  <c r="P2721" i="21"/>
  <c r="J2723" i="21"/>
  <c r="K2723" i="21"/>
  <c r="L2723" i="21"/>
  <c r="M2723" i="21"/>
  <c r="I2723" i="21"/>
  <c r="H2724" i="21"/>
  <c r="Q2722" i="21"/>
  <c r="N2722" i="21"/>
  <c r="P2722" i="21"/>
  <c r="O2722" i="21"/>
  <c r="P2723" i="21"/>
  <c r="Q2723" i="21"/>
  <c r="N2723" i="21"/>
  <c r="O2723" i="21"/>
  <c r="J2724" i="21"/>
  <c r="H2725" i="21"/>
  <c r="K2724" i="21"/>
  <c r="L2724" i="21"/>
  <c r="M2724" i="21"/>
  <c r="I2724" i="21"/>
  <c r="K2725" i="21"/>
  <c r="M2725" i="21"/>
  <c r="L2725" i="21"/>
  <c r="H2726" i="21"/>
  <c r="J2725" i="21"/>
  <c r="I2725" i="21"/>
  <c r="N2724" i="21"/>
  <c r="Q2724" i="21"/>
  <c r="O2724" i="21"/>
  <c r="P2724" i="21"/>
  <c r="H2727" i="21"/>
  <c r="J2726" i="21"/>
  <c r="K2726" i="21"/>
  <c r="M2726" i="21"/>
  <c r="I2726" i="21"/>
  <c r="L2726" i="21"/>
  <c r="O2725" i="21"/>
  <c r="P2725" i="21"/>
  <c r="N2725" i="21"/>
  <c r="Q2725" i="21"/>
  <c r="L2727" i="21"/>
  <c r="I2727" i="21"/>
  <c r="M2727" i="21"/>
  <c r="J2727" i="21"/>
  <c r="H2728" i="21"/>
  <c r="K2727" i="21"/>
  <c r="Q2726" i="21"/>
  <c r="N2726" i="21"/>
  <c r="O2726" i="21"/>
  <c r="P2726" i="21"/>
  <c r="N2727" i="21"/>
  <c r="Q2727" i="21"/>
  <c r="O2727" i="21"/>
  <c r="P2727" i="21"/>
  <c r="K2728" i="21"/>
  <c r="J2728" i="21"/>
  <c r="I2728" i="21"/>
  <c r="H2729" i="21"/>
  <c r="M2728" i="21"/>
  <c r="L2728" i="21"/>
  <c r="Q2728" i="21"/>
  <c r="P2728" i="21"/>
  <c r="O2728" i="21"/>
  <c r="N2728" i="21"/>
  <c r="M2729" i="21"/>
  <c r="J2729" i="21"/>
  <c r="L2729" i="21"/>
  <c r="H2730" i="21"/>
  <c r="I2729" i="21"/>
  <c r="K2729" i="21"/>
  <c r="J2730" i="21"/>
  <c r="H2731" i="21"/>
  <c r="K2730" i="21"/>
  <c r="L2730" i="21"/>
  <c r="M2730" i="21"/>
  <c r="I2730" i="21"/>
  <c r="Q2729" i="21"/>
  <c r="N2729" i="21"/>
  <c r="P2729" i="21"/>
  <c r="O2729" i="21"/>
  <c r="H2732" i="21"/>
  <c r="M2731" i="21"/>
  <c r="J2731" i="21"/>
  <c r="L2731" i="21"/>
  <c r="I2731" i="21"/>
  <c r="K2731" i="21"/>
  <c r="Q2730" i="21"/>
  <c r="P2730" i="21"/>
  <c r="N2730" i="21"/>
  <c r="O2730" i="21"/>
  <c r="H2733" i="21"/>
  <c r="K2732" i="21"/>
  <c r="J2732" i="21"/>
  <c r="M2732" i="21"/>
  <c r="L2732" i="21"/>
  <c r="I2732" i="21"/>
  <c r="O2731" i="21"/>
  <c r="P2731" i="21"/>
  <c r="N2731" i="21"/>
  <c r="Q2731" i="21"/>
  <c r="M2733" i="21"/>
  <c r="L2733" i="21"/>
  <c r="J2733" i="21"/>
  <c r="I2733" i="21"/>
  <c r="K2733" i="21"/>
  <c r="H2734" i="21"/>
  <c r="N2732" i="21"/>
  <c r="O2732" i="21"/>
  <c r="Q2732" i="21"/>
  <c r="P2732" i="21"/>
  <c r="N2733" i="21"/>
  <c r="O2733" i="21"/>
  <c r="P2733" i="21"/>
  <c r="Q2733" i="21"/>
  <c r="J2734" i="21"/>
  <c r="M2734" i="21"/>
  <c r="K2734" i="21"/>
  <c r="L2734" i="21"/>
  <c r="I2734" i="21"/>
  <c r="H2735" i="21"/>
  <c r="P2734" i="21"/>
  <c r="O2734" i="21"/>
  <c r="Q2734" i="21"/>
  <c r="N2734" i="21"/>
  <c r="M2735" i="21"/>
  <c r="L2735" i="21"/>
  <c r="K2735" i="21"/>
  <c r="I2735" i="21"/>
  <c r="J2735" i="21"/>
  <c r="H2736" i="21"/>
  <c r="P2735" i="21"/>
  <c r="Q2735" i="21"/>
  <c r="O2735" i="21"/>
  <c r="N2735" i="21"/>
  <c r="H2737" i="21"/>
  <c r="L2736" i="21"/>
  <c r="I2736" i="21"/>
  <c r="J2736" i="21"/>
  <c r="M2736" i="21"/>
  <c r="K2736" i="21"/>
  <c r="K2737" i="21"/>
  <c r="M2737" i="21"/>
  <c r="I2737" i="21"/>
  <c r="L2737" i="21"/>
  <c r="J2737" i="21"/>
  <c r="H2738" i="21"/>
  <c r="N2736" i="21"/>
  <c r="Q2736" i="21"/>
  <c r="P2736" i="21"/>
  <c r="O2736" i="21"/>
  <c r="N2737" i="21"/>
  <c r="O2737" i="21"/>
  <c r="P2737" i="21"/>
  <c r="Q2737" i="21"/>
  <c r="M2738" i="21"/>
  <c r="K2738" i="21"/>
  <c r="J2738" i="21"/>
  <c r="L2738" i="21"/>
  <c r="H2739" i="21"/>
  <c r="I2738" i="21"/>
  <c r="J2739" i="21"/>
  <c r="L2739" i="21"/>
  <c r="I2739" i="21"/>
  <c r="M2739" i="21"/>
  <c r="H2740" i="21"/>
  <c r="K2739" i="21"/>
  <c r="N2738" i="21"/>
  <c r="P2738" i="21"/>
  <c r="Q2738" i="21"/>
  <c r="O2738" i="21"/>
  <c r="Q2739" i="21"/>
  <c r="O2739" i="21"/>
  <c r="N2739" i="21"/>
  <c r="P2739" i="21"/>
  <c r="L2740" i="21"/>
  <c r="I2740" i="21"/>
  <c r="K2740" i="21"/>
  <c r="H2741" i="21"/>
  <c r="J2740" i="21"/>
  <c r="M2740" i="21"/>
  <c r="P2740" i="21"/>
  <c r="N2740" i="21"/>
  <c r="Q2740" i="21"/>
  <c r="O2740" i="21"/>
  <c r="J2741" i="21"/>
  <c r="I2741" i="21"/>
  <c r="H2742" i="21"/>
  <c r="K2741" i="21"/>
  <c r="M2741" i="21"/>
  <c r="L2741" i="21"/>
  <c r="O2741" i="21"/>
  <c r="Q2741" i="21"/>
  <c r="N2741" i="21"/>
  <c r="P2741" i="21"/>
  <c r="M2742" i="21"/>
  <c r="J2742" i="21"/>
  <c r="H2743" i="21"/>
  <c r="I2742" i="21"/>
  <c r="K2742" i="21"/>
  <c r="L2742" i="21"/>
  <c r="M2743" i="21"/>
  <c r="H2744" i="21"/>
  <c r="J2743" i="21"/>
  <c r="K2743" i="21"/>
  <c r="I2743" i="21"/>
  <c r="L2743" i="21"/>
  <c r="P2742" i="21"/>
  <c r="O2742" i="21"/>
  <c r="N2742" i="21"/>
  <c r="Q2742" i="21"/>
  <c r="M2744" i="21"/>
  <c r="I2744" i="21"/>
  <c r="K2744" i="21"/>
  <c r="J2744" i="21"/>
  <c r="L2744" i="21"/>
  <c r="H2745" i="21"/>
  <c r="N2743" i="21"/>
  <c r="P2743" i="21"/>
  <c r="Q2743" i="21"/>
  <c r="O2743" i="21"/>
  <c r="O2744" i="21"/>
  <c r="N2744" i="21"/>
  <c r="P2744" i="21"/>
  <c r="Q2744" i="21"/>
  <c r="I2745" i="21"/>
  <c r="M2745" i="21"/>
  <c r="H2746" i="21"/>
  <c r="L2745" i="21"/>
  <c r="J2745" i="21"/>
  <c r="K2745" i="21"/>
  <c r="Q2745" i="21"/>
  <c r="O2745" i="21"/>
  <c r="P2745" i="21"/>
  <c r="N2745" i="21"/>
  <c r="L2746" i="21"/>
  <c r="K2746" i="21"/>
  <c r="H2747" i="21"/>
  <c r="J2746" i="21"/>
  <c r="I2746" i="21"/>
  <c r="M2746" i="21"/>
  <c r="H2748" i="21"/>
  <c r="J2747" i="21"/>
  <c r="I2747" i="21"/>
  <c r="K2747" i="21"/>
  <c r="M2747" i="21"/>
  <c r="L2747" i="21"/>
  <c r="N2746" i="21"/>
  <c r="P2746" i="21"/>
  <c r="Q2746" i="21"/>
  <c r="O2746" i="21"/>
  <c r="J2748" i="21"/>
  <c r="M2748" i="21"/>
  <c r="H2749" i="21"/>
  <c r="L2748" i="21"/>
  <c r="I2748" i="21"/>
  <c r="K2748" i="21"/>
  <c r="P2747" i="21"/>
  <c r="N2747" i="21"/>
  <c r="O2747" i="21"/>
  <c r="Q2747" i="21"/>
  <c r="H2750" i="21"/>
  <c r="J2749" i="21"/>
  <c r="K2749" i="21"/>
  <c r="L2749" i="21"/>
  <c r="I2749" i="21"/>
  <c r="M2749" i="21"/>
  <c r="N2748" i="21"/>
  <c r="O2748" i="21"/>
  <c r="P2748" i="21"/>
  <c r="Q2748" i="21"/>
  <c r="J2750" i="21"/>
  <c r="H2751" i="21"/>
  <c r="K2750" i="21"/>
  <c r="I2750" i="21"/>
  <c r="M2750" i="21"/>
  <c r="L2750" i="21"/>
  <c r="Q2749" i="21"/>
  <c r="O2749" i="21"/>
  <c r="P2749" i="21"/>
  <c r="N2749" i="21"/>
  <c r="M2751" i="21"/>
  <c r="K2751" i="21"/>
  <c r="I2751" i="21"/>
  <c r="J2751" i="21"/>
  <c r="H2752" i="21"/>
  <c r="L2751" i="21"/>
  <c r="N2750" i="21"/>
  <c r="P2750" i="21"/>
  <c r="Q2750" i="21"/>
  <c r="O2750" i="21"/>
  <c r="N2751" i="21"/>
  <c r="O2751" i="21"/>
  <c r="Q2751" i="21"/>
  <c r="P2751" i="21"/>
  <c r="M2752" i="21"/>
  <c r="J2752" i="21"/>
  <c r="I2752" i="21"/>
  <c r="H2753" i="21"/>
  <c r="K2752" i="21"/>
  <c r="L2752" i="21"/>
  <c r="N2752" i="21"/>
  <c r="P2752" i="21"/>
  <c r="Q2752" i="21"/>
  <c r="O2752" i="21"/>
  <c r="K2753" i="21"/>
  <c r="L2753" i="21"/>
  <c r="H2754" i="21"/>
  <c r="J2753" i="21"/>
  <c r="I2753" i="21"/>
  <c r="M2753" i="21"/>
  <c r="H2755" i="21"/>
  <c r="I2754" i="21"/>
  <c r="L2754" i="21"/>
  <c r="K2754" i="21"/>
  <c r="J2754" i="21"/>
  <c r="M2754" i="21"/>
  <c r="N2753" i="21"/>
  <c r="O2753" i="21"/>
  <c r="P2753" i="21"/>
  <c r="Q2753" i="21"/>
  <c r="L2755" i="21"/>
  <c r="M2755" i="21"/>
  <c r="J2755" i="21"/>
  <c r="K2755" i="21"/>
  <c r="I2755" i="21"/>
  <c r="H2756" i="21"/>
  <c r="P2754" i="21"/>
  <c r="Q2754" i="21"/>
  <c r="O2754" i="21"/>
  <c r="N2754" i="21"/>
  <c r="P2755" i="21"/>
  <c r="N2755" i="21"/>
  <c r="O2755" i="21"/>
  <c r="Q2755" i="21"/>
  <c r="I2756" i="21"/>
  <c r="M2756" i="21"/>
  <c r="L2756" i="21"/>
  <c r="H2757" i="21"/>
  <c r="J2756" i="21"/>
  <c r="K2756" i="21"/>
  <c r="P2756" i="21"/>
  <c r="N2756" i="21"/>
  <c r="Q2756" i="21"/>
  <c r="O2756" i="21"/>
  <c r="L2757" i="21"/>
  <c r="I2757" i="21"/>
  <c r="H2758" i="21"/>
  <c r="K2757" i="21"/>
  <c r="M2757" i="21"/>
  <c r="J2757" i="21"/>
  <c r="N2757" i="21"/>
  <c r="Q2757" i="21"/>
  <c r="P2757" i="21"/>
  <c r="O2757" i="21"/>
  <c r="I2758" i="21"/>
  <c r="J2758" i="21"/>
  <c r="L2758" i="21"/>
  <c r="H2759" i="21"/>
  <c r="K2758" i="21"/>
  <c r="M2758" i="21"/>
  <c r="O2758" i="21"/>
  <c r="P2758" i="21"/>
  <c r="N2758" i="21"/>
  <c r="Q2758" i="21"/>
  <c r="K2759" i="21"/>
  <c r="M2759" i="21"/>
  <c r="L2759" i="21"/>
  <c r="I2759" i="21"/>
  <c r="J2759" i="21"/>
  <c r="H2760" i="21"/>
  <c r="Q2759" i="21"/>
  <c r="N2759" i="21"/>
  <c r="O2759" i="21"/>
  <c r="P2759" i="21"/>
  <c r="J2760" i="21"/>
  <c r="H2761" i="21"/>
  <c r="L2760" i="21"/>
  <c r="M2760" i="21"/>
  <c r="K2760" i="21"/>
  <c r="I2760" i="21"/>
  <c r="J2761" i="21"/>
  <c r="H2762" i="21"/>
  <c r="K2761" i="21"/>
  <c r="I2761" i="21"/>
  <c r="M2761" i="21"/>
  <c r="L2761" i="21"/>
  <c r="P2760" i="21"/>
  <c r="O2760" i="21"/>
  <c r="N2760" i="21"/>
  <c r="Q2760" i="21"/>
  <c r="K2762" i="21"/>
  <c r="I2762" i="21"/>
  <c r="H2763" i="21"/>
  <c r="M2762" i="21"/>
  <c r="J2762" i="21"/>
  <c r="L2762" i="21"/>
  <c r="O2761" i="21"/>
  <c r="Q2761" i="21"/>
  <c r="P2761" i="21"/>
  <c r="N2761" i="21"/>
  <c r="O2762" i="21"/>
  <c r="N2762" i="21"/>
  <c r="Q2762" i="21"/>
  <c r="P2762" i="21"/>
  <c r="J2763" i="21"/>
  <c r="I2763" i="21"/>
  <c r="H2764" i="21"/>
  <c r="M2763" i="21"/>
  <c r="L2763" i="21"/>
  <c r="K2763" i="21"/>
  <c r="O2763" i="21"/>
  <c r="Q2763" i="21"/>
  <c r="P2763" i="21"/>
  <c r="N2763" i="21"/>
  <c r="K2764" i="21"/>
  <c r="L2764" i="21"/>
  <c r="I2764" i="21"/>
  <c r="J2764" i="21"/>
  <c r="M2764" i="21"/>
  <c r="H2765" i="21"/>
  <c r="P2764" i="21"/>
  <c r="Q2764" i="21"/>
  <c r="O2764" i="21"/>
  <c r="N2764" i="21"/>
  <c r="M2765" i="21"/>
  <c r="L2765" i="21"/>
  <c r="H2766" i="21"/>
  <c r="K2765" i="21"/>
  <c r="I2765" i="21"/>
  <c r="J2765" i="21"/>
  <c r="I2766" i="21"/>
  <c r="K2766" i="21"/>
  <c r="H2767" i="21"/>
  <c r="M2766" i="21"/>
  <c r="J2766" i="21"/>
  <c r="L2766" i="21"/>
  <c r="N2765" i="21"/>
  <c r="Q2765" i="21"/>
  <c r="O2765" i="21"/>
  <c r="P2765" i="21"/>
  <c r="N2766" i="21"/>
  <c r="Q2766" i="21"/>
  <c r="O2766" i="21"/>
  <c r="P2766" i="21"/>
  <c r="M2767" i="21"/>
  <c r="K2767" i="21"/>
  <c r="I2767" i="21"/>
  <c r="H2768" i="21"/>
  <c r="J2767" i="21"/>
  <c r="L2767" i="21"/>
  <c r="P2767" i="21"/>
  <c r="N2767" i="21"/>
  <c r="O2767" i="21"/>
  <c r="Q2767" i="21"/>
  <c r="H2769" i="21"/>
  <c r="M2768" i="21"/>
  <c r="K2768" i="21"/>
  <c r="J2768" i="21"/>
  <c r="L2768" i="21"/>
  <c r="I2768" i="21"/>
  <c r="L2769" i="21"/>
  <c r="I2769" i="21"/>
  <c r="H2770" i="21"/>
  <c r="J2769" i="21"/>
  <c r="M2769" i="21"/>
  <c r="K2769" i="21"/>
  <c r="O2768" i="21"/>
  <c r="N2768" i="21"/>
  <c r="P2768" i="21"/>
  <c r="Q2768" i="21"/>
  <c r="O2769" i="21"/>
  <c r="N2769" i="21"/>
  <c r="P2769" i="21"/>
  <c r="Q2769" i="21"/>
  <c r="L2770" i="21"/>
  <c r="I2770" i="21"/>
  <c r="H2771" i="21"/>
  <c r="M2770" i="21"/>
  <c r="J2770" i="21"/>
  <c r="K2770" i="21"/>
  <c r="Q2770" i="21"/>
  <c r="P2770" i="21"/>
  <c r="N2770" i="21"/>
  <c r="O2770" i="21"/>
  <c r="I2771" i="21"/>
  <c r="H2772" i="21"/>
  <c r="L2771" i="21"/>
  <c r="K2771" i="21"/>
  <c r="M2771" i="21"/>
  <c r="J2771" i="21"/>
  <c r="P2771" i="21"/>
  <c r="O2771" i="21"/>
  <c r="N2771" i="21"/>
  <c r="Q2771" i="21"/>
  <c r="L2772" i="21"/>
  <c r="H2773" i="21"/>
  <c r="M2772" i="21"/>
  <c r="K2772" i="21"/>
  <c r="I2772" i="21"/>
  <c r="J2772" i="21"/>
  <c r="J2773" i="21"/>
  <c r="K2773" i="21"/>
  <c r="I2773" i="21"/>
  <c r="L2773" i="21"/>
  <c r="M2773" i="21"/>
  <c r="H2774" i="21"/>
  <c r="Q2772" i="21"/>
  <c r="N2772" i="21"/>
  <c r="O2772" i="21"/>
  <c r="P2772" i="21"/>
  <c r="Q2773" i="21"/>
  <c r="P2773" i="21"/>
  <c r="N2773" i="21"/>
  <c r="O2773" i="21"/>
  <c r="J2774" i="21"/>
  <c r="K2774" i="21"/>
  <c r="L2774" i="21"/>
  <c r="H2775" i="21"/>
  <c r="I2774" i="21"/>
  <c r="M2774" i="21"/>
  <c r="I2775" i="21"/>
  <c r="M2775" i="21"/>
  <c r="J2775" i="21"/>
  <c r="K2775" i="21"/>
  <c r="H2776" i="21"/>
  <c r="L2775" i="21"/>
  <c r="N2774" i="21"/>
  <c r="O2774" i="21"/>
  <c r="P2774" i="21"/>
  <c r="Q2774" i="21"/>
  <c r="N2775" i="21"/>
  <c r="P2775" i="21"/>
  <c r="O2775" i="21"/>
  <c r="Q2775" i="21"/>
  <c r="K2776" i="21"/>
  <c r="I2776" i="21"/>
  <c r="H2777" i="21"/>
  <c r="M2776" i="21"/>
  <c r="L2776" i="21"/>
  <c r="J2776" i="21"/>
  <c r="P2776" i="21"/>
  <c r="Q2776" i="21"/>
  <c r="N2776" i="21"/>
  <c r="O2776" i="21"/>
  <c r="I2777" i="21"/>
  <c r="J2777" i="21"/>
  <c r="H2778" i="21"/>
  <c r="M2777" i="21"/>
  <c r="K2777" i="21"/>
  <c r="L2777" i="21"/>
  <c r="N2777" i="21"/>
  <c r="P2777" i="21"/>
  <c r="Q2777" i="21"/>
  <c r="O2777" i="21"/>
  <c r="K2778" i="21"/>
  <c r="I2778" i="21"/>
  <c r="H2779" i="21"/>
  <c r="L2778" i="21"/>
  <c r="M2778" i="21"/>
  <c r="J2778" i="21"/>
  <c r="O2778" i="21"/>
  <c r="Q2778" i="21"/>
  <c r="P2778" i="21"/>
  <c r="N2778" i="21"/>
  <c r="J2779" i="21"/>
  <c r="K2779" i="21"/>
  <c r="I2779" i="21"/>
  <c r="M2779" i="21"/>
  <c r="H2780" i="21"/>
  <c r="L2779" i="21"/>
  <c r="O2779" i="21"/>
  <c r="N2779" i="21"/>
  <c r="Q2779" i="21"/>
  <c r="P2779" i="21"/>
  <c r="J2780" i="21"/>
  <c r="K2780" i="21"/>
  <c r="H2781" i="21"/>
  <c r="M2780" i="21"/>
  <c r="L2780" i="21"/>
  <c r="I2780" i="21"/>
  <c r="H2782" i="21"/>
  <c r="M2781" i="21"/>
  <c r="J2781" i="21"/>
  <c r="L2781" i="21"/>
  <c r="K2781" i="21"/>
  <c r="I2781" i="21"/>
  <c r="Q2780" i="21"/>
  <c r="O2780" i="21"/>
  <c r="N2780" i="21"/>
  <c r="P2780" i="21"/>
  <c r="H2783" i="21"/>
  <c r="J2782" i="21"/>
  <c r="I2782" i="21"/>
  <c r="L2782" i="21"/>
  <c r="K2782" i="21"/>
  <c r="M2782" i="21"/>
  <c r="P2781" i="21"/>
  <c r="O2781" i="21"/>
  <c r="N2781" i="21"/>
  <c r="Q2781" i="21"/>
  <c r="L2783" i="21"/>
  <c r="H2784" i="21"/>
  <c r="I2783" i="21"/>
  <c r="M2783" i="21"/>
  <c r="K2783" i="21"/>
  <c r="J2783" i="21"/>
  <c r="P2782" i="21"/>
  <c r="Q2782" i="21"/>
  <c r="N2782" i="21"/>
  <c r="O2782" i="21"/>
  <c r="L2784" i="21"/>
  <c r="M2784" i="21"/>
  <c r="H2785" i="21"/>
  <c r="K2784" i="21"/>
  <c r="J2784" i="21"/>
  <c r="I2784" i="21"/>
  <c r="O2783" i="21"/>
  <c r="N2783" i="21"/>
  <c r="P2783" i="21"/>
  <c r="Q2783" i="21"/>
  <c r="L2785" i="21"/>
  <c r="H2786" i="21"/>
  <c r="J2785" i="21"/>
  <c r="I2785" i="21"/>
  <c r="M2785" i="21"/>
  <c r="K2785" i="21"/>
  <c r="O2784" i="21"/>
  <c r="N2784" i="21"/>
  <c r="Q2784" i="21"/>
  <c r="P2784" i="21"/>
  <c r="J2786" i="21"/>
  <c r="H2787" i="21"/>
  <c r="K2786" i="21"/>
  <c r="M2786" i="21"/>
  <c r="L2786" i="21"/>
  <c r="I2786" i="21"/>
  <c r="O2785" i="21"/>
  <c r="N2785" i="21"/>
  <c r="P2785" i="21"/>
  <c r="Q2785" i="21"/>
  <c r="J2787" i="21"/>
  <c r="I2787" i="21"/>
  <c r="L2787" i="21"/>
  <c r="H2788" i="21"/>
  <c r="M2787" i="21"/>
  <c r="K2787" i="21"/>
  <c r="Q2786" i="21"/>
  <c r="O2786" i="21"/>
  <c r="P2786" i="21"/>
  <c r="N2786" i="21"/>
  <c r="P2787" i="21"/>
  <c r="N2787" i="21"/>
  <c r="Q2787" i="21"/>
  <c r="O2787" i="21"/>
  <c r="J2788" i="21"/>
  <c r="K2788" i="21"/>
  <c r="I2788" i="21"/>
  <c r="L2788" i="21"/>
  <c r="H2789" i="21"/>
  <c r="M2788" i="21"/>
  <c r="N2788" i="21"/>
  <c r="O2788" i="21"/>
  <c r="Q2788" i="21"/>
  <c r="P2788" i="21"/>
  <c r="M2789" i="21"/>
  <c r="I2789" i="21"/>
  <c r="L2789" i="21"/>
  <c r="K2789" i="21"/>
  <c r="J2789" i="21"/>
  <c r="H2790" i="21"/>
  <c r="N2789" i="21"/>
  <c r="P2789" i="21"/>
  <c r="Q2789" i="21"/>
  <c r="O2789" i="21"/>
  <c r="H2791" i="21"/>
  <c r="J2790" i="21"/>
  <c r="I2790" i="21"/>
  <c r="L2790" i="21"/>
  <c r="K2790" i="21"/>
  <c r="M2790" i="21"/>
  <c r="I2791" i="21"/>
  <c r="M2791" i="21"/>
  <c r="J2791" i="21"/>
  <c r="L2791" i="21"/>
  <c r="H2792" i="21"/>
  <c r="K2791" i="21"/>
  <c r="O2790" i="21"/>
  <c r="Q2790" i="21"/>
  <c r="N2790" i="21"/>
  <c r="P2790" i="21"/>
  <c r="Q2791" i="21"/>
  <c r="P2791" i="21"/>
  <c r="N2791" i="21"/>
  <c r="O2791" i="21"/>
  <c r="H2793" i="21"/>
  <c r="I2792" i="21"/>
  <c r="K2792" i="21"/>
  <c r="M2792" i="21"/>
  <c r="L2792" i="21"/>
  <c r="J2792" i="21"/>
  <c r="J2793" i="21"/>
  <c r="L2793" i="21"/>
  <c r="K2793" i="21"/>
  <c r="M2793" i="21"/>
  <c r="H2794" i="21"/>
  <c r="I2793" i="21"/>
  <c r="P2792" i="21"/>
  <c r="Q2792" i="21"/>
  <c r="O2792" i="21"/>
  <c r="N2792" i="21"/>
  <c r="J2794" i="21"/>
  <c r="L2794" i="21"/>
  <c r="M2794" i="21"/>
  <c r="H2795" i="21"/>
  <c r="K2794" i="21"/>
  <c r="I2794" i="21"/>
  <c r="Q2793" i="21"/>
  <c r="P2793" i="21"/>
  <c r="N2793" i="21"/>
  <c r="O2793" i="21"/>
  <c r="H2796" i="21"/>
  <c r="J2795" i="21"/>
  <c r="I2795" i="21"/>
  <c r="K2795" i="21"/>
  <c r="M2795" i="21"/>
  <c r="L2795" i="21"/>
  <c r="P2794" i="21"/>
  <c r="Q2794" i="21"/>
  <c r="N2794" i="21"/>
  <c r="O2794" i="21"/>
  <c r="I2796" i="21"/>
  <c r="M2796" i="21"/>
  <c r="H2797" i="21"/>
  <c r="L2796" i="21"/>
  <c r="J2796" i="21"/>
  <c r="K2796" i="21"/>
  <c r="Q2795" i="21"/>
  <c r="P2795" i="21"/>
  <c r="O2795" i="21"/>
  <c r="N2795" i="21"/>
  <c r="Q2796" i="21"/>
  <c r="P2796" i="21"/>
  <c r="N2796" i="21"/>
  <c r="O2796" i="21"/>
  <c r="L2797" i="21"/>
  <c r="M2797" i="21"/>
  <c r="H2798" i="21"/>
  <c r="J2797" i="21"/>
  <c r="I2797" i="21"/>
  <c r="K2797" i="21"/>
  <c r="J2798" i="21"/>
  <c r="H2799" i="21"/>
  <c r="K2798" i="21"/>
  <c r="L2798" i="21"/>
  <c r="M2798" i="21"/>
  <c r="I2798" i="21"/>
  <c r="Q2797" i="21"/>
  <c r="P2797" i="21"/>
  <c r="N2797" i="21"/>
  <c r="O2797" i="21"/>
  <c r="M2799" i="21"/>
  <c r="L2799" i="21"/>
  <c r="H2800" i="21"/>
  <c r="J2799" i="21"/>
  <c r="K2799" i="21"/>
  <c r="I2799" i="21"/>
  <c r="O2798" i="21"/>
  <c r="P2798" i="21"/>
  <c r="N2798" i="21"/>
  <c r="Q2798" i="21"/>
  <c r="M2800" i="21"/>
  <c r="J2800" i="21"/>
  <c r="L2800" i="21"/>
  <c r="I2800" i="21"/>
  <c r="K2800" i="21"/>
  <c r="H2801" i="21"/>
  <c r="N2799" i="21"/>
  <c r="P2799" i="21"/>
  <c r="Q2799" i="21"/>
  <c r="O2799" i="21"/>
  <c r="P2800" i="21"/>
  <c r="Q2800" i="21"/>
  <c r="O2800" i="21"/>
  <c r="N2800" i="21"/>
  <c r="H2802" i="21"/>
  <c r="J2801" i="21"/>
  <c r="K2801" i="21"/>
  <c r="L2801" i="21"/>
  <c r="I2801" i="21"/>
  <c r="M2801" i="21"/>
  <c r="L2802" i="21"/>
  <c r="H2803" i="21"/>
  <c r="J2802" i="21"/>
  <c r="I2802" i="21"/>
  <c r="K2802" i="21"/>
  <c r="M2802" i="21"/>
  <c r="Q2801" i="21"/>
  <c r="O2801" i="21"/>
  <c r="P2801" i="21"/>
  <c r="N2801" i="21"/>
  <c r="M2803" i="21"/>
  <c r="J2803" i="21"/>
  <c r="K2803" i="21"/>
  <c r="L2803" i="21"/>
  <c r="H2804" i="21"/>
  <c r="I2803" i="21"/>
  <c r="N2802" i="21"/>
  <c r="Q2802" i="21"/>
  <c r="P2802" i="21"/>
  <c r="O2802" i="21"/>
  <c r="H2805" i="21"/>
  <c r="L2804" i="21"/>
  <c r="K2804" i="21"/>
  <c r="J2804" i="21"/>
  <c r="I2804" i="21"/>
  <c r="M2804" i="21"/>
  <c r="N2803" i="21"/>
  <c r="P2803" i="21"/>
  <c r="Q2803" i="21"/>
  <c r="O2803" i="21"/>
  <c r="H2806" i="21"/>
  <c r="L2805" i="21"/>
  <c r="M2805" i="21"/>
  <c r="I2805" i="21"/>
  <c r="K2805" i="21"/>
  <c r="J2805" i="21"/>
  <c r="P2804" i="21"/>
  <c r="O2804" i="21"/>
  <c r="N2804" i="21"/>
  <c r="Q2804" i="21"/>
  <c r="I2806" i="21"/>
  <c r="H2807" i="21"/>
  <c r="J2806" i="21"/>
  <c r="L2806" i="21"/>
  <c r="K2806" i="21"/>
  <c r="M2806" i="21"/>
  <c r="O2805" i="21"/>
  <c r="Q2805" i="21"/>
  <c r="N2805" i="21"/>
  <c r="P2805" i="21"/>
  <c r="N2806" i="21"/>
  <c r="P2806" i="21"/>
  <c r="O2806" i="21"/>
  <c r="Q2806" i="21"/>
  <c r="L2807" i="21"/>
  <c r="M2807" i="21"/>
  <c r="H2808" i="21"/>
  <c r="I2807" i="21"/>
  <c r="J2807" i="21"/>
  <c r="K2807" i="21"/>
  <c r="J2808" i="21"/>
  <c r="K2808" i="21"/>
  <c r="L2808" i="21"/>
  <c r="M2808" i="21"/>
  <c r="I2808" i="21"/>
  <c r="H2809" i="21"/>
  <c r="O2807" i="21"/>
  <c r="N2807" i="21"/>
  <c r="P2807" i="21"/>
  <c r="Q2807" i="21"/>
  <c r="Q2808" i="21"/>
  <c r="N2808" i="21"/>
  <c r="O2808" i="21"/>
  <c r="P2808" i="21"/>
  <c r="M2809" i="21"/>
  <c r="K2809" i="21"/>
  <c r="J2809" i="21"/>
  <c r="L2809" i="21"/>
  <c r="I2809" i="21"/>
  <c r="H2810" i="21"/>
  <c r="Q2809" i="21"/>
  <c r="N2809" i="21"/>
  <c r="O2809" i="21"/>
  <c r="P2809" i="21"/>
  <c r="I2810" i="21"/>
  <c r="M2810" i="21"/>
  <c r="L2810" i="21"/>
  <c r="H2811" i="21"/>
  <c r="J2810" i="21"/>
  <c r="K2810" i="21"/>
  <c r="P2810" i="21"/>
  <c r="N2810" i="21"/>
  <c r="Q2810" i="21"/>
  <c r="O2810" i="21"/>
  <c r="L2811" i="21"/>
  <c r="M2811" i="21"/>
  <c r="K2811" i="21"/>
  <c r="I2811" i="21"/>
  <c r="H2812" i="21"/>
  <c r="J2811" i="21"/>
  <c r="N2811" i="21"/>
  <c r="P2811" i="21"/>
  <c r="O2811" i="21"/>
  <c r="Q2811" i="21"/>
  <c r="K2812" i="21"/>
  <c r="I2812" i="21"/>
  <c r="L2812" i="21"/>
  <c r="J2812" i="21"/>
  <c r="H2813" i="21"/>
  <c r="M2812" i="21"/>
  <c r="P2812" i="21"/>
  <c r="Q2812" i="21"/>
  <c r="N2812" i="21"/>
  <c r="O2812" i="21"/>
  <c r="H2814" i="21"/>
  <c r="I2813" i="21"/>
  <c r="K2813" i="21"/>
  <c r="M2813" i="21"/>
  <c r="L2813" i="21"/>
  <c r="J2813" i="21"/>
  <c r="L2814" i="21"/>
  <c r="H2815" i="21"/>
  <c r="M2814" i="21"/>
  <c r="J2814" i="21"/>
  <c r="I2814" i="21"/>
  <c r="K2814" i="21"/>
  <c r="Q2813" i="21"/>
  <c r="O2813" i="21"/>
  <c r="P2813" i="21"/>
  <c r="N2813" i="21"/>
  <c r="I2815" i="21"/>
  <c r="M2815" i="21"/>
  <c r="L2815" i="21"/>
  <c r="H2816" i="21"/>
  <c r="J2815" i="21"/>
  <c r="K2815" i="21"/>
  <c r="Q2814" i="21"/>
  <c r="P2814" i="21"/>
  <c r="O2814" i="21"/>
  <c r="N2814" i="21"/>
  <c r="Q2815" i="21"/>
  <c r="P2815" i="21"/>
  <c r="O2815" i="21"/>
  <c r="N2815" i="21"/>
  <c r="I2816" i="21"/>
  <c r="M2816" i="21"/>
  <c r="K2816" i="21"/>
  <c r="L2816" i="21"/>
  <c r="J2816" i="21"/>
  <c r="H2817" i="21"/>
  <c r="Q2816" i="21"/>
  <c r="N2816" i="21"/>
  <c r="O2816" i="21"/>
  <c r="P2816" i="21"/>
  <c r="I2817" i="21"/>
  <c r="J2817" i="21"/>
  <c r="M2817" i="21"/>
  <c r="L2817" i="21"/>
  <c r="K2817" i="21"/>
  <c r="H2818" i="21"/>
  <c r="N2817" i="21"/>
  <c r="O2817" i="21"/>
  <c r="P2817" i="21"/>
  <c r="Q2817" i="21"/>
  <c r="J2818" i="21"/>
  <c r="L2818" i="21"/>
  <c r="I2818" i="21"/>
  <c r="M2818" i="21"/>
  <c r="H2819" i="21"/>
  <c r="K2818" i="21"/>
  <c r="P2818" i="21"/>
  <c r="N2818" i="21"/>
  <c r="O2818" i="21"/>
  <c r="Q2818" i="21"/>
  <c r="M2819" i="21"/>
  <c r="L2819" i="21"/>
  <c r="J2819" i="21"/>
  <c r="K2819" i="21"/>
  <c r="H2820" i="21"/>
  <c r="I2819" i="21"/>
  <c r="L2820" i="21"/>
  <c r="M2820" i="21"/>
  <c r="H2821" i="21"/>
  <c r="K2820" i="21"/>
  <c r="I2820" i="21"/>
  <c r="J2820" i="21"/>
  <c r="P2819" i="21"/>
  <c r="Q2819" i="21"/>
  <c r="O2819" i="21"/>
  <c r="N2819" i="21"/>
  <c r="H2822" i="21"/>
  <c r="L2821" i="21"/>
  <c r="J2821" i="21"/>
  <c r="I2821" i="21"/>
  <c r="M2821" i="21"/>
  <c r="K2821" i="21"/>
  <c r="O2820" i="21"/>
  <c r="Q2820" i="21"/>
  <c r="P2820" i="21"/>
  <c r="N2820" i="21"/>
  <c r="H2823" i="21"/>
  <c r="I2822" i="21"/>
  <c r="M2822" i="21"/>
  <c r="K2822" i="21"/>
  <c r="L2822" i="21"/>
  <c r="J2822" i="21"/>
  <c r="O2821" i="21"/>
  <c r="P2821" i="21"/>
  <c r="Q2821" i="21"/>
  <c r="N2821" i="21"/>
  <c r="K2823" i="21"/>
  <c r="I2823" i="21"/>
  <c r="M2823" i="21"/>
  <c r="L2823" i="21"/>
  <c r="J2823" i="21"/>
  <c r="H2824" i="21"/>
  <c r="P2822" i="21"/>
  <c r="O2822" i="21"/>
  <c r="Q2822" i="21"/>
  <c r="N2822" i="21"/>
  <c r="N2823" i="21"/>
  <c r="O2823" i="21"/>
  <c r="Q2823" i="21"/>
  <c r="P2823" i="21"/>
  <c r="J2824" i="21"/>
  <c r="L2824" i="21"/>
  <c r="I2824" i="21"/>
  <c r="K2824" i="21"/>
  <c r="M2824" i="21"/>
  <c r="H2825" i="21"/>
  <c r="O2824" i="21"/>
  <c r="Q2824" i="21"/>
  <c r="N2824" i="21"/>
  <c r="P2824" i="21"/>
  <c r="H2826" i="21"/>
  <c r="M2825" i="21"/>
  <c r="K2825" i="21"/>
  <c r="I2825" i="21"/>
  <c r="J2825" i="21"/>
  <c r="L2825" i="21"/>
  <c r="H2827" i="21"/>
  <c r="J2826" i="21"/>
  <c r="L2826" i="21"/>
  <c r="K2826" i="21"/>
  <c r="I2826" i="21"/>
  <c r="M2826" i="21"/>
  <c r="Q2825" i="21"/>
  <c r="P2825" i="21"/>
  <c r="O2825" i="21"/>
  <c r="N2825" i="21"/>
  <c r="J2827" i="21"/>
  <c r="I2827" i="21"/>
  <c r="H2828" i="21"/>
  <c r="M2827" i="21"/>
  <c r="L2827" i="21"/>
  <c r="K2827" i="21"/>
  <c r="P2826" i="21"/>
  <c r="O2826" i="21"/>
  <c r="N2826" i="21"/>
  <c r="Q2826" i="21"/>
  <c r="O2827" i="21"/>
  <c r="N2827" i="21"/>
  <c r="P2827" i="21"/>
  <c r="Q2827" i="21"/>
  <c r="I2828" i="21"/>
  <c r="L2828" i="21"/>
  <c r="J2828" i="21"/>
  <c r="K2828" i="21"/>
  <c r="H2829" i="21"/>
  <c r="M2828" i="21"/>
  <c r="O2828" i="21"/>
  <c r="N2828" i="21"/>
  <c r="P2828" i="21"/>
  <c r="Q2828" i="21"/>
  <c r="M2829" i="21"/>
  <c r="K2829" i="21"/>
  <c r="H2830" i="21"/>
  <c r="I2829" i="21"/>
  <c r="L2829" i="21"/>
  <c r="J2829" i="21"/>
  <c r="K2830" i="21"/>
  <c r="J2830" i="21"/>
  <c r="M2830" i="21"/>
  <c r="L2830" i="21"/>
  <c r="I2830" i="21"/>
  <c r="H2831" i="21"/>
  <c r="N2829" i="21"/>
  <c r="Q2829" i="21"/>
  <c r="O2829" i="21"/>
  <c r="P2829" i="21"/>
  <c r="Q2830" i="21"/>
  <c r="O2830" i="21"/>
  <c r="P2830" i="21"/>
  <c r="N2830" i="21"/>
  <c r="L2831" i="21"/>
  <c r="J2831" i="21"/>
  <c r="K2831" i="21"/>
  <c r="I2831" i="21"/>
  <c r="M2831" i="21"/>
  <c r="H2832" i="21"/>
  <c r="Q2831" i="21"/>
  <c r="P2831" i="21"/>
  <c r="N2831" i="21"/>
  <c r="O2831" i="21"/>
  <c r="L2832" i="21"/>
  <c r="H2833" i="21"/>
  <c r="J2832" i="21"/>
  <c r="I2832" i="21"/>
  <c r="M2832" i="21"/>
  <c r="K2832" i="21"/>
  <c r="M2833" i="21"/>
  <c r="I2833" i="21"/>
  <c r="L2833" i="21"/>
  <c r="K2833" i="21"/>
  <c r="H2834" i="21"/>
  <c r="J2833" i="21"/>
  <c r="O2832" i="21"/>
  <c r="P2832" i="21"/>
  <c r="N2832" i="21"/>
  <c r="Q2832" i="21"/>
  <c r="P2833" i="21"/>
  <c r="N2833" i="21"/>
  <c r="Q2833" i="21"/>
  <c r="O2833" i="21"/>
  <c r="H2835" i="21"/>
  <c r="L2834" i="21"/>
  <c r="K2834" i="21"/>
  <c r="I2834" i="21"/>
  <c r="J2834" i="21"/>
  <c r="M2834" i="21"/>
  <c r="J2835" i="21"/>
  <c r="H2836" i="21"/>
  <c r="L2835" i="21"/>
  <c r="M2835" i="21"/>
  <c r="I2835" i="21"/>
  <c r="K2835" i="21"/>
  <c r="N2834" i="21"/>
  <c r="O2834" i="21"/>
  <c r="P2834" i="21"/>
  <c r="Q2834" i="21"/>
  <c r="L2836" i="21"/>
  <c r="M2836" i="21"/>
  <c r="K2836" i="21"/>
  <c r="I2836" i="21"/>
  <c r="J2836" i="21"/>
  <c r="H2837" i="21"/>
  <c r="N2835" i="21"/>
  <c r="O2835" i="21"/>
  <c r="P2835" i="21"/>
  <c r="Q2835" i="21"/>
  <c r="O2836" i="21"/>
  <c r="P2836" i="21"/>
  <c r="Q2836" i="21"/>
  <c r="N2836" i="21"/>
  <c r="H2838" i="21"/>
  <c r="M2837" i="21"/>
  <c r="J2837" i="21"/>
  <c r="I2837" i="21"/>
  <c r="L2837" i="21"/>
  <c r="K2837" i="21"/>
  <c r="J2838" i="21"/>
  <c r="H2839" i="21"/>
  <c r="K2838" i="21"/>
  <c r="L2838" i="21"/>
  <c r="I2838" i="21"/>
  <c r="M2838" i="21"/>
  <c r="N2837" i="21"/>
  <c r="P2837" i="21"/>
  <c r="Q2837" i="21"/>
  <c r="O2837" i="21"/>
  <c r="L2839" i="21"/>
  <c r="M2839" i="21"/>
  <c r="I2839" i="21"/>
  <c r="H2840" i="21"/>
  <c r="K2839" i="21"/>
  <c r="J2839" i="21"/>
  <c r="Q2838" i="21"/>
  <c r="P2838" i="21"/>
  <c r="N2838" i="21"/>
  <c r="O2838" i="21"/>
  <c r="N2839" i="21"/>
  <c r="Q2839" i="21"/>
  <c r="P2839" i="21"/>
  <c r="O2839" i="21"/>
  <c r="I2840" i="21"/>
  <c r="L2840" i="21"/>
  <c r="J2840" i="21"/>
  <c r="M2840" i="21"/>
  <c r="K2840" i="21"/>
  <c r="H2841" i="21"/>
  <c r="N2840" i="21"/>
  <c r="Q2840" i="21"/>
  <c r="P2840" i="21"/>
  <c r="O2840" i="21"/>
  <c r="K2841" i="21"/>
  <c r="H2842" i="21"/>
  <c r="L2841" i="21"/>
  <c r="I2841" i="21"/>
  <c r="J2841" i="21"/>
  <c r="M2841" i="21"/>
  <c r="I2842" i="21"/>
  <c r="J2842" i="21"/>
  <c r="M2842" i="21"/>
  <c r="L2842" i="21"/>
  <c r="H2843" i="21"/>
  <c r="K2842" i="21"/>
  <c r="P2841" i="21"/>
  <c r="Q2841" i="21"/>
  <c r="N2841" i="21"/>
  <c r="O2841" i="21"/>
  <c r="O2842" i="21"/>
  <c r="N2842" i="21"/>
  <c r="Q2842" i="21"/>
  <c r="P2842" i="21"/>
  <c r="H2844" i="21"/>
  <c r="L2843" i="21"/>
  <c r="K2843" i="21"/>
  <c r="J2843" i="21"/>
  <c r="I2843" i="21"/>
  <c r="M2843" i="21"/>
  <c r="K2844" i="21"/>
  <c r="M2844" i="21"/>
  <c r="L2844" i="21"/>
  <c r="J2844" i="21"/>
  <c r="I2844" i="21"/>
  <c r="H2845" i="21"/>
  <c r="P2843" i="21"/>
  <c r="Q2843" i="21"/>
  <c r="N2843" i="21"/>
  <c r="O2843" i="21"/>
  <c r="N2844" i="21"/>
  <c r="O2844" i="21"/>
  <c r="P2844" i="21"/>
  <c r="Q2844" i="21"/>
  <c r="H2846" i="21"/>
  <c r="L2845" i="21"/>
  <c r="J2845" i="21"/>
  <c r="K2845" i="21"/>
  <c r="I2845" i="21"/>
  <c r="M2845" i="21"/>
  <c r="J2846" i="21"/>
  <c r="L2846" i="21"/>
  <c r="H2847" i="21"/>
  <c r="M2846" i="21"/>
  <c r="K2846" i="21"/>
  <c r="I2846" i="21"/>
  <c r="Q2845" i="21"/>
  <c r="P2845" i="21"/>
  <c r="O2845" i="21"/>
  <c r="N2845" i="21"/>
  <c r="M2847" i="21"/>
  <c r="I2847" i="21"/>
  <c r="H2848" i="21"/>
  <c r="J2847" i="21"/>
  <c r="K2847" i="21"/>
  <c r="L2847" i="21"/>
  <c r="O2846" i="21"/>
  <c r="Q2846" i="21"/>
  <c r="P2846" i="21"/>
  <c r="N2846" i="21"/>
  <c r="P2847" i="21"/>
  <c r="N2847" i="21"/>
  <c r="O2847" i="21"/>
  <c r="Q2847" i="21"/>
  <c r="K2848" i="21"/>
  <c r="J2848" i="21"/>
  <c r="M2848" i="21"/>
  <c r="L2848" i="21"/>
  <c r="H2849" i="21"/>
  <c r="I2848" i="21"/>
  <c r="I2849" i="21"/>
  <c r="M2849" i="21"/>
  <c r="L2849" i="21"/>
  <c r="K2849" i="21"/>
  <c r="J2849" i="21"/>
  <c r="H2850" i="21"/>
  <c r="O2848" i="21"/>
  <c r="P2848" i="21"/>
  <c r="Q2848" i="21"/>
  <c r="N2848" i="21"/>
  <c r="P2849" i="21"/>
  <c r="O2849" i="21"/>
  <c r="Q2849" i="21"/>
  <c r="N2849" i="21"/>
  <c r="I2850" i="21"/>
  <c r="J2850" i="21"/>
  <c r="M2850" i="21"/>
  <c r="K2850" i="21"/>
  <c r="L2850" i="21"/>
  <c r="H2851" i="21"/>
  <c r="Q2850" i="21"/>
  <c r="P2850" i="21"/>
  <c r="O2850" i="21"/>
  <c r="N2850" i="21"/>
  <c r="K2851" i="21"/>
  <c r="H2852" i="21"/>
  <c r="M2851" i="21"/>
  <c r="J2851" i="21"/>
  <c r="L2851" i="21"/>
  <c r="I2851" i="21"/>
  <c r="M2852" i="21"/>
  <c r="J2852" i="21"/>
  <c r="L2852" i="21"/>
  <c r="H2853" i="21"/>
  <c r="K2852" i="21"/>
  <c r="I2852" i="21"/>
  <c r="O2851" i="21"/>
  <c r="N2851" i="21"/>
  <c r="P2851" i="21"/>
  <c r="Q2851" i="21"/>
  <c r="I2853" i="21"/>
  <c r="J2853" i="21"/>
  <c r="M2853" i="21"/>
  <c r="H2854" i="21"/>
  <c r="L2853" i="21"/>
  <c r="K2853" i="21"/>
  <c r="Q2852" i="21"/>
  <c r="N2852" i="21"/>
  <c r="P2852" i="21"/>
  <c r="O2852" i="21"/>
  <c r="N2853" i="21"/>
  <c r="P2853" i="21"/>
  <c r="Q2853" i="21"/>
  <c r="O2853" i="21"/>
  <c r="I2854" i="21"/>
  <c r="J2854" i="21"/>
  <c r="K2854" i="21"/>
  <c r="M2854" i="21"/>
  <c r="L2854" i="21"/>
  <c r="H2855" i="21"/>
  <c r="N2854" i="21"/>
  <c r="P2854" i="21"/>
  <c r="O2854" i="21"/>
  <c r="Q2854" i="21"/>
  <c r="K2855" i="21"/>
  <c r="L2855" i="21"/>
  <c r="H2856" i="21"/>
  <c r="M2855" i="21"/>
  <c r="J2855" i="21"/>
  <c r="I2855" i="21"/>
  <c r="L2856" i="21"/>
  <c r="H2857" i="21"/>
  <c r="M2856" i="21"/>
  <c r="K2856" i="21"/>
  <c r="I2856" i="21"/>
  <c r="J2856" i="21"/>
  <c r="O2855" i="21"/>
  <c r="N2855" i="21"/>
  <c r="Q2855" i="21"/>
  <c r="P2855" i="21"/>
  <c r="L2857" i="21"/>
  <c r="M2857" i="21"/>
  <c r="I2857" i="21"/>
  <c r="H2858" i="21"/>
  <c r="K2857" i="21"/>
  <c r="J2857" i="21"/>
  <c r="Q2856" i="21"/>
  <c r="N2856" i="21"/>
  <c r="O2856" i="21"/>
  <c r="P2856" i="21"/>
  <c r="P2857" i="21"/>
  <c r="O2857" i="21"/>
  <c r="Q2857" i="21"/>
  <c r="N2857" i="21"/>
  <c r="L2858" i="21"/>
  <c r="I2858" i="21"/>
  <c r="K2858" i="21"/>
  <c r="H2859" i="21"/>
  <c r="M2858" i="21"/>
  <c r="J2858" i="21"/>
  <c r="P2858" i="21"/>
  <c r="N2858" i="21"/>
  <c r="Q2858" i="21"/>
  <c r="O2858" i="21"/>
  <c r="H2860" i="21"/>
  <c r="J2859" i="21"/>
  <c r="M2859" i="21"/>
  <c r="I2859" i="21"/>
  <c r="K2859" i="21"/>
  <c r="L2859" i="21"/>
  <c r="J2860" i="21"/>
  <c r="H2861" i="21"/>
  <c r="L2860" i="21"/>
  <c r="K2860" i="21"/>
  <c r="M2860" i="21"/>
  <c r="I2860" i="21"/>
  <c r="N2859" i="21"/>
  <c r="O2859" i="21"/>
  <c r="Q2859" i="21"/>
  <c r="P2859" i="21"/>
  <c r="L2861" i="21"/>
  <c r="K2861" i="21"/>
  <c r="I2861" i="21"/>
  <c r="J2861" i="21"/>
  <c r="H2862" i="21"/>
  <c r="M2861" i="21"/>
  <c r="Q2860" i="21"/>
  <c r="N2860" i="21"/>
  <c r="P2860" i="21"/>
  <c r="O2860" i="21"/>
  <c r="P2861" i="21"/>
  <c r="O2861" i="21"/>
  <c r="Q2861" i="21"/>
  <c r="N2861" i="21"/>
  <c r="I2862" i="21"/>
  <c r="K2862" i="21"/>
  <c r="H2863" i="21"/>
  <c r="J2862" i="21"/>
  <c r="M2862" i="21"/>
  <c r="L2862" i="21"/>
  <c r="Q2862" i="21"/>
  <c r="P2862" i="21"/>
  <c r="O2862" i="21"/>
  <c r="N2862" i="21"/>
  <c r="L2863" i="21"/>
  <c r="J2863" i="21"/>
  <c r="I2863" i="21"/>
  <c r="H2864" i="21"/>
  <c r="M2863" i="21"/>
  <c r="K2863" i="21"/>
  <c r="Q2863" i="21"/>
  <c r="O2863" i="21"/>
  <c r="P2863" i="21"/>
  <c r="N2863" i="21"/>
  <c r="I2864" i="21"/>
  <c r="L2864" i="21"/>
  <c r="H2865" i="21"/>
  <c r="K2864" i="21"/>
  <c r="M2864" i="21"/>
  <c r="J2864" i="21"/>
  <c r="N2864" i="21"/>
  <c r="O2864" i="21"/>
  <c r="Q2864" i="21"/>
  <c r="P2864" i="21"/>
  <c r="J2865" i="21"/>
  <c r="K2865" i="21"/>
  <c r="L2865" i="21"/>
  <c r="H2866" i="21"/>
  <c r="M2865" i="21"/>
  <c r="I2865" i="21"/>
  <c r="H2867" i="21"/>
  <c r="J2866" i="21"/>
  <c r="M2866" i="21"/>
  <c r="L2866" i="21"/>
  <c r="K2866" i="21"/>
  <c r="I2866" i="21"/>
  <c r="N2865" i="21"/>
  <c r="Q2865" i="21"/>
  <c r="O2865" i="21"/>
  <c r="P2865" i="21"/>
  <c r="M2867" i="21"/>
  <c r="H2868" i="21"/>
  <c r="I2867" i="21"/>
  <c r="L2867" i="21"/>
  <c r="J2867" i="21"/>
  <c r="K2867" i="21"/>
  <c r="O2866" i="21"/>
  <c r="Q2866" i="21"/>
  <c r="P2866" i="21"/>
  <c r="N2866" i="21"/>
  <c r="L2868" i="21"/>
  <c r="J2868" i="21"/>
  <c r="K2868" i="21"/>
  <c r="I2868" i="21"/>
  <c r="H2869" i="21"/>
  <c r="M2868" i="21"/>
  <c r="O2867" i="21"/>
  <c r="P2867" i="21"/>
  <c r="N2867" i="21"/>
  <c r="Q2867" i="21"/>
  <c r="P2868" i="21"/>
  <c r="O2868" i="21"/>
  <c r="N2868" i="21"/>
  <c r="Q2868" i="21"/>
  <c r="J2869" i="21"/>
  <c r="M2869" i="21"/>
  <c r="L2869" i="21"/>
  <c r="H2870" i="21"/>
  <c r="K2869" i="21"/>
  <c r="I2869" i="21"/>
  <c r="I2870" i="21"/>
  <c r="M2870" i="21"/>
  <c r="J2870" i="21"/>
  <c r="K2870" i="21"/>
  <c r="H2871" i="21"/>
  <c r="L2870" i="21"/>
  <c r="Q2869" i="21"/>
  <c r="O2869" i="21"/>
  <c r="P2869" i="21"/>
  <c r="N2869" i="21"/>
  <c r="Q2870" i="21"/>
  <c r="O2870" i="21"/>
  <c r="N2870" i="21"/>
  <c r="P2870" i="21"/>
  <c r="L2871" i="21"/>
  <c r="H2872" i="21"/>
  <c r="J2871" i="21"/>
  <c r="M2871" i="21"/>
  <c r="I2871" i="21"/>
  <c r="K2871" i="21"/>
  <c r="L2872" i="21"/>
  <c r="H2873" i="21"/>
  <c r="M2872" i="21"/>
  <c r="K2872" i="21"/>
  <c r="J2872" i="21"/>
  <c r="I2872" i="21"/>
  <c r="Q2871" i="21"/>
  <c r="O2871" i="21"/>
  <c r="N2871" i="21"/>
  <c r="P2871" i="21"/>
  <c r="L2873" i="21"/>
  <c r="K2873" i="21"/>
  <c r="M2873" i="21"/>
  <c r="H2874" i="21"/>
  <c r="J2873" i="21"/>
  <c r="I2873" i="21"/>
  <c r="N2872" i="21"/>
  <c r="O2872" i="21"/>
  <c r="P2872" i="21"/>
  <c r="Q2872" i="21"/>
  <c r="K2874" i="21"/>
  <c r="L2874" i="21"/>
  <c r="J2874" i="21"/>
  <c r="I2874" i="21"/>
  <c r="M2874" i="21"/>
  <c r="H2875" i="21"/>
  <c r="Q2873" i="21"/>
  <c r="O2873" i="21"/>
  <c r="N2873" i="21"/>
  <c r="P2873" i="21"/>
  <c r="O2874" i="21"/>
  <c r="N2874" i="21"/>
  <c r="Q2874" i="21"/>
  <c r="P2874" i="21"/>
  <c r="J2875" i="21"/>
  <c r="I2875" i="21"/>
  <c r="M2875" i="21"/>
  <c r="H2876" i="21"/>
  <c r="K2875" i="21"/>
  <c r="L2875" i="21"/>
  <c r="Q2875" i="21"/>
  <c r="P2875" i="21"/>
  <c r="N2875" i="21"/>
  <c r="O2875" i="21"/>
  <c r="K2876" i="21"/>
  <c r="J2876" i="21"/>
  <c r="H2877" i="21"/>
  <c r="I2876" i="21"/>
  <c r="M2876" i="21"/>
  <c r="L2876" i="21"/>
  <c r="I2877" i="21"/>
  <c r="H2878" i="21"/>
  <c r="J2877" i="21"/>
  <c r="K2877" i="21"/>
  <c r="L2877" i="21"/>
  <c r="M2877" i="21"/>
  <c r="Q2876" i="21"/>
  <c r="N2876" i="21"/>
  <c r="O2876" i="21"/>
  <c r="P2876" i="21"/>
  <c r="P2877" i="21"/>
  <c r="N2877" i="21"/>
  <c r="Q2877" i="21"/>
  <c r="O2877" i="21"/>
  <c r="H2879" i="21"/>
  <c r="I2878" i="21"/>
  <c r="J2878" i="21"/>
  <c r="M2878" i="21"/>
  <c r="L2878" i="21"/>
  <c r="K2878" i="21"/>
  <c r="H2880" i="21"/>
  <c r="J2879" i="21"/>
  <c r="M2879" i="21"/>
  <c r="L2879" i="21"/>
  <c r="K2879" i="21"/>
  <c r="I2879" i="21"/>
  <c r="N2878" i="21"/>
  <c r="O2878" i="21"/>
  <c r="P2878" i="21"/>
  <c r="Q2878" i="21"/>
  <c r="L2880" i="21"/>
  <c r="J2880" i="21"/>
  <c r="K2880" i="21"/>
  <c r="H2881" i="21"/>
  <c r="I2880" i="21"/>
  <c r="M2880" i="21"/>
  <c r="Q2879" i="21"/>
  <c r="P2879" i="21"/>
  <c r="N2879" i="21"/>
  <c r="O2879" i="21"/>
  <c r="H2882" i="21"/>
  <c r="I2881" i="21"/>
  <c r="M2881" i="21"/>
  <c r="L2881" i="21"/>
  <c r="J2881" i="21"/>
  <c r="K2881" i="21"/>
  <c r="P2880" i="21"/>
  <c r="Q2880" i="21"/>
  <c r="N2880" i="21"/>
  <c r="O2880" i="21"/>
  <c r="H2883" i="21"/>
  <c r="J2882" i="21"/>
  <c r="I2882" i="21"/>
  <c r="M2882" i="21"/>
  <c r="L2882" i="21"/>
  <c r="K2882" i="21"/>
  <c r="P2881" i="21"/>
  <c r="O2881" i="21"/>
  <c r="N2881" i="21"/>
  <c r="Q2881" i="21"/>
  <c r="I2883" i="21"/>
  <c r="M2883" i="21"/>
  <c r="K2883" i="21"/>
  <c r="J2883" i="21"/>
  <c r="H2884" i="21"/>
  <c r="L2883" i="21"/>
  <c r="N2882" i="21"/>
  <c r="O2882" i="21"/>
  <c r="Q2882" i="21"/>
  <c r="P2882" i="21"/>
  <c r="N2883" i="21"/>
  <c r="Q2883" i="21"/>
  <c r="O2883" i="21"/>
  <c r="P2883" i="21"/>
  <c r="M2884" i="21"/>
  <c r="J2884" i="21"/>
  <c r="L2884" i="21"/>
  <c r="H2885" i="21"/>
  <c r="K2884" i="21"/>
  <c r="I2884" i="21"/>
  <c r="I2885" i="21"/>
  <c r="L2885" i="21"/>
  <c r="J2885" i="21"/>
  <c r="K2885" i="21"/>
  <c r="M2885" i="21"/>
  <c r="H2886" i="21"/>
  <c r="P2884" i="21"/>
  <c r="N2884" i="21"/>
  <c r="Q2884" i="21"/>
  <c r="O2884" i="21"/>
  <c r="N2885" i="21"/>
  <c r="O2885" i="21"/>
  <c r="Q2885" i="21"/>
  <c r="P2885" i="21"/>
  <c r="M2886" i="21"/>
  <c r="K2886" i="21"/>
  <c r="H2887" i="21"/>
  <c r="J2886" i="21"/>
  <c r="I2886" i="21"/>
  <c r="L2886" i="21"/>
  <c r="L2887" i="21"/>
  <c r="K2887" i="21"/>
  <c r="I2887" i="21"/>
  <c r="H2888" i="21"/>
  <c r="M2887" i="21"/>
  <c r="J2887" i="21"/>
  <c r="N2886" i="21"/>
  <c r="P2886" i="21"/>
  <c r="Q2886" i="21"/>
  <c r="O2886" i="21"/>
  <c r="O2887" i="21"/>
  <c r="P2887" i="21"/>
  <c r="Q2887" i="21"/>
  <c r="N2887" i="21"/>
  <c r="K2888" i="21"/>
  <c r="H2889" i="21"/>
  <c r="J2888" i="21"/>
  <c r="M2888" i="21"/>
  <c r="L2888" i="21"/>
  <c r="I2888" i="21"/>
  <c r="H2890" i="21"/>
  <c r="I2889" i="21"/>
  <c r="J2889" i="21"/>
  <c r="L2889" i="21"/>
  <c r="M2889" i="21"/>
  <c r="K2889" i="21"/>
  <c r="N2888" i="21"/>
  <c r="Q2888" i="21"/>
  <c r="O2888" i="21"/>
  <c r="P2888" i="21"/>
  <c r="L2890" i="21"/>
  <c r="M2890" i="21"/>
  <c r="J2890" i="21"/>
  <c r="I2890" i="21"/>
  <c r="H2891" i="21"/>
  <c r="K2890" i="21"/>
  <c r="O2889" i="21"/>
  <c r="N2889" i="21"/>
  <c r="Q2889" i="21"/>
  <c r="P2889" i="21"/>
  <c r="O2890" i="21"/>
  <c r="P2890" i="21"/>
  <c r="N2890" i="21"/>
  <c r="Q2890" i="21"/>
  <c r="J2891" i="21"/>
  <c r="L2891" i="21"/>
  <c r="K2891" i="21"/>
  <c r="M2891" i="21"/>
  <c r="H2892" i="21"/>
  <c r="I2891" i="21"/>
  <c r="H2893" i="21"/>
  <c r="I2892" i="21"/>
  <c r="M2892" i="21"/>
  <c r="L2892" i="21"/>
  <c r="K2892" i="21"/>
  <c r="J2892" i="21"/>
  <c r="P2891" i="21"/>
  <c r="N2891" i="21"/>
  <c r="Q2891" i="21"/>
  <c r="O2891" i="21"/>
  <c r="K2893" i="21"/>
  <c r="H2894" i="21"/>
  <c r="I2893" i="21"/>
  <c r="J2893" i="21"/>
  <c r="M2893" i="21"/>
  <c r="L2893" i="21"/>
  <c r="P2892" i="21"/>
  <c r="Q2892" i="21"/>
  <c r="O2892" i="21"/>
  <c r="N2892" i="21"/>
  <c r="H2895" i="21"/>
  <c r="I2894" i="21"/>
  <c r="L2894" i="21"/>
  <c r="K2894" i="21"/>
  <c r="M2894" i="21"/>
  <c r="J2894" i="21"/>
  <c r="P2893" i="21"/>
  <c r="Q2893" i="21"/>
  <c r="N2893" i="21"/>
  <c r="O2893" i="21"/>
  <c r="J2895" i="21"/>
  <c r="M2895" i="21"/>
  <c r="K2895" i="21"/>
  <c r="H2896" i="21"/>
  <c r="L2895" i="21"/>
  <c r="I2895" i="21"/>
  <c r="P2894" i="21"/>
  <c r="O2894" i="21"/>
  <c r="Q2894" i="21"/>
  <c r="N2894" i="21"/>
  <c r="J2896" i="21"/>
  <c r="K2896" i="21"/>
  <c r="L2896" i="21"/>
  <c r="M2896" i="21"/>
  <c r="H2897" i="21"/>
  <c r="I2896" i="21"/>
  <c r="N2895" i="21"/>
  <c r="P2895" i="21"/>
  <c r="Q2895" i="21"/>
  <c r="O2895" i="21"/>
  <c r="K2897" i="21"/>
  <c r="J2897" i="21"/>
  <c r="I2897" i="21"/>
  <c r="L2897" i="21"/>
  <c r="M2897" i="21"/>
  <c r="H2898" i="21"/>
  <c r="N2896" i="21"/>
  <c r="Q2896" i="21"/>
  <c r="P2896" i="21"/>
  <c r="O2896" i="21"/>
  <c r="N2897" i="21"/>
  <c r="Q2897" i="21"/>
  <c r="O2897" i="21"/>
  <c r="P2897" i="21"/>
  <c r="H2899" i="21"/>
  <c r="M2898" i="21"/>
  <c r="K2898" i="21"/>
  <c r="J2898" i="21"/>
  <c r="I2898" i="21"/>
  <c r="L2898" i="21"/>
  <c r="I2899" i="21"/>
  <c r="L2899" i="21"/>
  <c r="M2899" i="21"/>
  <c r="J2899" i="21"/>
  <c r="K2899" i="21"/>
  <c r="H2900" i="21"/>
  <c r="O2898" i="21"/>
  <c r="Q2898" i="21"/>
  <c r="P2898" i="21"/>
  <c r="N2898" i="21"/>
  <c r="Q2899" i="21"/>
  <c r="P2899" i="21"/>
  <c r="N2899" i="21"/>
  <c r="O2899" i="21"/>
  <c r="L2900" i="21"/>
  <c r="I2900" i="21"/>
  <c r="J2900" i="21"/>
  <c r="H2901" i="21"/>
  <c r="M2900" i="21"/>
  <c r="K2900" i="21"/>
  <c r="Q2900" i="21"/>
  <c r="N2900" i="21"/>
  <c r="P2900" i="21"/>
  <c r="O2900" i="21"/>
  <c r="H2902" i="21"/>
  <c r="M2901" i="21"/>
  <c r="J2901" i="21"/>
  <c r="K2901" i="21"/>
  <c r="L2901" i="21"/>
  <c r="I2901" i="21"/>
  <c r="M2902" i="21"/>
  <c r="L2902" i="21"/>
  <c r="K2902" i="21"/>
  <c r="J2902" i="21"/>
  <c r="H2903" i="21"/>
  <c r="I2902" i="21"/>
  <c r="P2901" i="21"/>
  <c r="O2901" i="21"/>
  <c r="Q2901" i="21"/>
  <c r="N2901" i="21"/>
  <c r="H2904" i="21"/>
  <c r="L2903" i="21"/>
  <c r="M2903" i="21"/>
  <c r="K2903" i="21"/>
  <c r="J2903" i="21"/>
  <c r="I2903" i="21"/>
  <c r="P2902" i="21"/>
  <c r="N2902" i="21"/>
  <c r="O2902" i="21"/>
  <c r="Q2902" i="21"/>
  <c r="H2905" i="21"/>
  <c r="J2904" i="21"/>
  <c r="L2904" i="21"/>
  <c r="M2904" i="21"/>
  <c r="I2904" i="21"/>
  <c r="K2904" i="21"/>
  <c r="O2903" i="21"/>
  <c r="N2903" i="21"/>
  <c r="Q2903" i="21"/>
  <c r="P2903" i="21"/>
  <c r="M2905" i="21"/>
  <c r="K2905" i="21"/>
  <c r="L2905" i="21"/>
  <c r="J2905" i="21"/>
  <c r="I2905" i="21"/>
  <c r="H2906" i="21"/>
  <c r="P2904" i="21"/>
  <c r="O2904" i="21"/>
  <c r="Q2904" i="21"/>
  <c r="N2904" i="21"/>
  <c r="N2905" i="21"/>
  <c r="Q2905" i="21"/>
  <c r="O2905" i="21"/>
  <c r="P2905" i="21"/>
  <c r="M2906" i="21"/>
  <c r="J2906" i="21"/>
  <c r="L2906" i="21"/>
  <c r="I2906" i="21"/>
  <c r="H2907" i="21"/>
  <c r="K2906" i="21"/>
  <c r="O2906" i="21"/>
  <c r="P2906" i="21"/>
  <c r="N2906" i="21"/>
  <c r="Q2906" i="21"/>
  <c r="K2907" i="21"/>
  <c r="M2907" i="21"/>
  <c r="H2908" i="21"/>
  <c r="I2907" i="21"/>
  <c r="L2907" i="21"/>
  <c r="J2907" i="21"/>
  <c r="I2908" i="21"/>
  <c r="L2908" i="21"/>
  <c r="K2908" i="21"/>
  <c r="J2908" i="21"/>
  <c r="H2909" i="21"/>
  <c r="M2908" i="21"/>
  <c r="Q2907" i="21"/>
  <c r="P2907" i="21"/>
  <c r="O2907" i="21"/>
  <c r="N2907" i="21"/>
  <c r="O2908" i="21"/>
  <c r="N2908" i="21"/>
  <c r="Q2908" i="21"/>
  <c r="P2908" i="21"/>
  <c r="L2909" i="21"/>
  <c r="J2909" i="21"/>
  <c r="I2909" i="21"/>
  <c r="H2910" i="21"/>
  <c r="K2909" i="21"/>
  <c r="M2909" i="21"/>
  <c r="Q2909" i="21"/>
  <c r="P2909" i="21"/>
  <c r="O2909" i="21"/>
  <c r="N2909" i="21"/>
  <c r="M2910" i="21"/>
  <c r="H2911" i="21"/>
  <c r="L2910" i="21"/>
  <c r="K2910" i="21"/>
  <c r="J2910" i="21"/>
  <c r="I2910" i="21"/>
  <c r="I2911" i="21"/>
  <c r="M2911" i="21"/>
  <c r="K2911" i="21"/>
  <c r="J2911" i="21"/>
  <c r="H2912" i="21"/>
  <c r="L2911" i="21"/>
  <c r="P2910" i="21"/>
  <c r="Q2910" i="21"/>
  <c r="N2910" i="21"/>
  <c r="O2910" i="21"/>
  <c r="Q2911" i="21"/>
  <c r="P2911" i="21"/>
  <c r="O2911" i="21"/>
  <c r="N2911" i="21"/>
  <c r="L2912" i="21"/>
  <c r="H2913" i="21"/>
  <c r="M2912" i="21"/>
  <c r="I2912" i="21"/>
  <c r="K2912" i="21"/>
  <c r="J2912" i="21"/>
  <c r="M2913" i="21"/>
  <c r="K2913" i="21"/>
  <c r="I2913" i="21"/>
  <c r="L2913" i="21"/>
  <c r="H2914" i="21"/>
  <c r="J2913" i="21"/>
  <c r="N2912" i="21"/>
  <c r="Q2912" i="21"/>
  <c r="O2912" i="21"/>
  <c r="P2912" i="21"/>
  <c r="O2913" i="21"/>
  <c r="P2913" i="21"/>
  <c r="N2913" i="21"/>
  <c r="Q2913" i="21"/>
  <c r="M2914" i="21"/>
  <c r="I2914" i="21"/>
  <c r="L2914" i="21"/>
  <c r="H2915" i="21"/>
  <c r="K2914" i="21"/>
  <c r="J2914" i="21"/>
  <c r="N2914" i="21"/>
  <c r="Q2914" i="21"/>
  <c r="O2914" i="21"/>
  <c r="P2914" i="21"/>
  <c r="I2915" i="21"/>
  <c r="M2915" i="21"/>
  <c r="L2915" i="21"/>
  <c r="J2915" i="21"/>
  <c r="K2915" i="21"/>
  <c r="H2916" i="21"/>
  <c r="O2915" i="21"/>
  <c r="N2915" i="21"/>
  <c r="P2915" i="21"/>
  <c r="Q2915" i="21"/>
  <c r="K2916" i="21"/>
  <c r="J2916" i="21"/>
  <c r="M2916" i="21"/>
  <c r="I2916" i="21"/>
  <c r="H2917" i="21"/>
  <c r="L2916" i="21"/>
  <c r="N2916" i="21"/>
  <c r="O2916" i="21"/>
  <c r="P2916" i="21"/>
  <c r="Q2916" i="21"/>
  <c r="I2917" i="21"/>
  <c r="J2917" i="21"/>
  <c r="M2917" i="21"/>
  <c r="L2917" i="21"/>
  <c r="K2917" i="21"/>
  <c r="H2918" i="21"/>
  <c r="P2917" i="21"/>
  <c r="Q2917" i="21"/>
  <c r="O2917" i="21"/>
  <c r="N2917" i="21"/>
  <c r="J2918" i="21"/>
  <c r="K2918" i="21"/>
  <c r="H2919" i="21"/>
  <c r="I2918" i="21"/>
  <c r="L2918" i="21"/>
  <c r="M2918" i="21"/>
  <c r="H2920" i="21"/>
  <c r="J2919" i="21"/>
  <c r="I2919" i="21"/>
  <c r="K2919" i="21"/>
  <c r="M2919" i="21"/>
  <c r="L2919" i="21"/>
  <c r="N2918" i="21"/>
  <c r="Q2918" i="21"/>
  <c r="P2918" i="21"/>
  <c r="O2918" i="21"/>
  <c r="L2920" i="21"/>
  <c r="H2921" i="21"/>
  <c r="I2920" i="21"/>
  <c r="K2920" i="21"/>
  <c r="J2920" i="21"/>
  <c r="M2920" i="21"/>
  <c r="N2919" i="21"/>
  <c r="O2919" i="21"/>
  <c r="P2919" i="21"/>
  <c r="Q2919" i="21"/>
  <c r="J2921" i="21"/>
  <c r="H2922" i="21"/>
  <c r="L2921" i="21"/>
  <c r="M2921" i="21"/>
  <c r="I2921" i="21"/>
  <c r="K2921" i="21"/>
  <c r="P2920" i="21"/>
  <c r="Q2920" i="21"/>
  <c r="N2920" i="21"/>
  <c r="O2920" i="21"/>
  <c r="K2922" i="21"/>
  <c r="H2923" i="21"/>
  <c r="J2922" i="21"/>
  <c r="I2922" i="21"/>
  <c r="L2922" i="21"/>
  <c r="M2922" i="21"/>
  <c r="N2921" i="21"/>
  <c r="O2921" i="21"/>
  <c r="Q2921" i="21"/>
  <c r="P2921" i="21"/>
  <c r="I2923" i="21"/>
  <c r="K2923" i="21"/>
  <c r="J2923" i="21"/>
  <c r="L2923" i="21"/>
  <c r="H2924" i="21"/>
  <c r="M2923" i="21"/>
  <c r="Q2922" i="21"/>
  <c r="P2922" i="21"/>
  <c r="N2922" i="21"/>
  <c r="O2922" i="21"/>
  <c r="P2923" i="21"/>
  <c r="O2923" i="21"/>
  <c r="Q2923" i="21"/>
  <c r="N2923" i="21"/>
  <c r="K2924" i="21"/>
  <c r="H2925" i="21"/>
  <c r="I2924" i="21"/>
  <c r="J2924" i="21"/>
  <c r="L2924" i="21"/>
  <c r="M2924" i="21"/>
  <c r="K2925" i="21"/>
  <c r="H2926" i="21"/>
  <c r="M2925" i="21"/>
  <c r="L2925" i="21"/>
  <c r="I2925" i="21"/>
  <c r="J2925" i="21"/>
  <c r="Q2924" i="21"/>
  <c r="N2924" i="21"/>
  <c r="P2924" i="21"/>
  <c r="O2924" i="21"/>
  <c r="H2927" i="21"/>
  <c r="L2926" i="21"/>
  <c r="I2926" i="21"/>
  <c r="J2926" i="21"/>
  <c r="K2926" i="21"/>
  <c r="M2926" i="21"/>
  <c r="P2925" i="21"/>
  <c r="N2925" i="21"/>
  <c r="O2925" i="21"/>
  <c r="Q2925" i="21"/>
  <c r="H2928" i="21"/>
  <c r="L2927" i="21"/>
  <c r="I2927" i="21"/>
  <c r="M2927" i="21"/>
  <c r="J2927" i="21"/>
  <c r="K2927" i="21"/>
  <c r="O2926" i="21"/>
  <c r="P2926" i="21"/>
  <c r="N2926" i="21"/>
  <c r="Q2926" i="21"/>
  <c r="M2928" i="21"/>
  <c r="L2928" i="21"/>
  <c r="J2928" i="21"/>
  <c r="K2928" i="21"/>
  <c r="H2929" i="21"/>
  <c r="I2928" i="21"/>
  <c r="Q2927" i="21"/>
  <c r="N2927" i="21"/>
  <c r="P2927" i="21"/>
  <c r="O2927" i="21"/>
  <c r="I2929" i="21"/>
  <c r="H2930" i="21"/>
  <c r="K2929" i="21"/>
  <c r="M2929" i="21"/>
  <c r="J2929" i="21"/>
  <c r="L2929" i="21"/>
  <c r="P2928" i="21"/>
  <c r="O2928" i="21"/>
  <c r="N2928" i="21"/>
  <c r="Q2928" i="21"/>
  <c r="Q2929" i="21"/>
  <c r="P2929" i="21"/>
  <c r="N2929" i="21"/>
  <c r="O2929" i="21"/>
  <c r="M2930" i="21"/>
  <c r="I2930" i="21"/>
  <c r="K2930" i="21"/>
  <c r="L2930" i="21"/>
  <c r="J2930" i="21"/>
  <c r="H2931" i="21"/>
  <c r="N2930" i="21"/>
  <c r="Q2930" i="21"/>
  <c r="P2930" i="21"/>
  <c r="O2930" i="21"/>
  <c r="H2932" i="21"/>
  <c r="K2931" i="21"/>
  <c r="L2931" i="21"/>
  <c r="I2931" i="21"/>
  <c r="M2931" i="21"/>
  <c r="J2931" i="21"/>
  <c r="H2933" i="21"/>
  <c r="L2932" i="21"/>
  <c r="M2932" i="21"/>
  <c r="K2932" i="21"/>
  <c r="I2932" i="21"/>
  <c r="J2932" i="21"/>
  <c r="Q2931" i="21"/>
  <c r="O2931" i="21"/>
  <c r="P2931" i="21"/>
  <c r="N2931" i="21"/>
  <c r="K2933" i="21"/>
  <c r="H2934" i="21"/>
  <c r="M2933" i="21"/>
  <c r="L2933" i="21"/>
  <c r="I2933" i="21"/>
  <c r="J2933" i="21"/>
  <c r="O2932" i="21"/>
  <c r="N2932" i="21"/>
  <c r="P2932" i="21"/>
  <c r="Q2932" i="21"/>
  <c r="J2934" i="21"/>
  <c r="M2934" i="21"/>
  <c r="I2934" i="21"/>
  <c r="L2934" i="21"/>
  <c r="H2935" i="21"/>
  <c r="K2934" i="21"/>
  <c r="N2933" i="21"/>
  <c r="Q2933" i="21"/>
  <c r="O2933" i="21"/>
  <c r="P2933" i="21"/>
  <c r="P2934" i="21"/>
  <c r="Q2934" i="21"/>
  <c r="N2934" i="21"/>
  <c r="O2934" i="21"/>
  <c r="I2935" i="21"/>
  <c r="J2935" i="21"/>
  <c r="M2935" i="21"/>
  <c r="K2935" i="21"/>
  <c r="L2935" i="21"/>
  <c r="H2936" i="21"/>
  <c r="P2935" i="21"/>
  <c r="Q2935" i="21"/>
  <c r="O2935" i="21"/>
  <c r="N2935" i="21"/>
  <c r="M2936" i="21"/>
  <c r="I2936" i="21"/>
  <c r="K2936" i="21"/>
  <c r="L2936" i="21"/>
  <c r="H2937" i="21"/>
  <c r="J2936" i="21"/>
  <c r="P2936" i="21"/>
  <c r="Q2936" i="21"/>
  <c r="O2936" i="21"/>
  <c r="N2936" i="21"/>
  <c r="K2937" i="21"/>
  <c r="I2937" i="21"/>
  <c r="L2937" i="21"/>
  <c r="J2937" i="21"/>
  <c r="M2937" i="21"/>
  <c r="H2938" i="21"/>
  <c r="O2937" i="21"/>
  <c r="Q2937" i="21"/>
  <c r="P2937" i="21"/>
  <c r="N2937" i="21"/>
  <c r="I2938" i="21"/>
  <c r="L2938" i="21"/>
  <c r="J2938" i="21"/>
  <c r="H2939" i="21"/>
  <c r="M2938" i="21"/>
  <c r="K2938" i="21"/>
  <c r="Q2938" i="21"/>
  <c r="N2938" i="21"/>
  <c r="P2938" i="21"/>
  <c r="O2938" i="21"/>
  <c r="M2939" i="21"/>
  <c r="H2940" i="21"/>
  <c r="J2939" i="21"/>
  <c r="K2939" i="21"/>
  <c r="L2939" i="21"/>
  <c r="I2939" i="21"/>
  <c r="H2941" i="21"/>
  <c r="I2940" i="21"/>
  <c r="J2940" i="21"/>
  <c r="M2940" i="21"/>
  <c r="K2940" i="21"/>
  <c r="L2940" i="21"/>
  <c r="Q2939" i="21"/>
  <c r="O2939" i="21"/>
  <c r="N2939" i="21"/>
  <c r="P2939" i="21"/>
  <c r="K2941" i="21"/>
  <c r="H2942" i="21"/>
  <c r="J2941" i="21"/>
  <c r="M2941" i="21"/>
  <c r="I2941" i="21"/>
  <c r="L2941" i="21"/>
  <c r="O2940" i="21"/>
  <c r="N2940" i="21"/>
  <c r="Q2940" i="21"/>
  <c r="P2940" i="21"/>
  <c r="M2942" i="21"/>
  <c r="K2942" i="21"/>
  <c r="I2942" i="21"/>
  <c r="L2942" i="21"/>
  <c r="H2943" i="21"/>
  <c r="J2942" i="21"/>
  <c r="P2941" i="21"/>
  <c r="O2941" i="21"/>
  <c r="Q2941" i="21"/>
  <c r="N2941" i="21"/>
  <c r="Q2942" i="21"/>
  <c r="P2942" i="21"/>
  <c r="O2942" i="21"/>
  <c r="N2942" i="21"/>
  <c r="K2943" i="21"/>
  <c r="I2943" i="21"/>
  <c r="H2944" i="21"/>
  <c r="J2943" i="21"/>
  <c r="M2943" i="21"/>
  <c r="L2943" i="21"/>
  <c r="N2943" i="21"/>
  <c r="P2943" i="21"/>
  <c r="Q2943" i="21"/>
  <c r="O2943" i="21"/>
  <c r="K2944" i="21"/>
  <c r="L2944" i="21"/>
  <c r="M2944" i="21"/>
  <c r="I2944" i="21"/>
  <c r="J2944" i="21"/>
  <c r="H2945" i="21"/>
  <c r="P2944" i="21"/>
  <c r="Q2944" i="21"/>
  <c r="O2944" i="21"/>
  <c r="N2944" i="21"/>
  <c r="J2945" i="21"/>
  <c r="K2945" i="21"/>
  <c r="H2946" i="21"/>
  <c r="I2945" i="21"/>
  <c r="M2945" i="21"/>
  <c r="L2945" i="21"/>
  <c r="M2946" i="21"/>
  <c r="H2947" i="21"/>
  <c r="I2946" i="21"/>
  <c r="K2946" i="21"/>
  <c r="L2946" i="21"/>
  <c r="J2946" i="21"/>
  <c r="N2945" i="21"/>
  <c r="P2945" i="21"/>
  <c r="O2945" i="21"/>
  <c r="Q2945" i="21"/>
  <c r="K2947" i="21"/>
  <c r="M2947" i="21"/>
  <c r="J2947" i="21"/>
  <c r="H2948" i="21"/>
  <c r="I2947" i="21"/>
  <c r="L2947" i="21"/>
  <c r="N2946" i="21"/>
  <c r="P2946" i="21"/>
  <c r="O2946" i="21"/>
  <c r="Q2946" i="21"/>
  <c r="I2948" i="21"/>
  <c r="K2948" i="21"/>
  <c r="H2949" i="21"/>
  <c r="J2948" i="21"/>
  <c r="M2948" i="21"/>
  <c r="L2948" i="21"/>
  <c r="Q2947" i="21"/>
  <c r="P2947" i="21"/>
  <c r="N2947" i="21"/>
  <c r="O2947" i="21"/>
  <c r="N2948" i="21"/>
  <c r="Q2948" i="21"/>
  <c r="P2948" i="21"/>
  <c r="O2948" i="21"/>
  <c r="K2949" i="21"/>
  <c r="M2949" i="21"/>
  <c r="J2949" i="21"/>
  <c r="H2950" i="21"/>
  <c r="I2949" i="21"/>
  <c r="L2949" i="21"/>
  <c r="K2950" i="21"/>
  <c r="J2950" i="21"/>
  <c r="L2950" i="21"/>
  <c r="H2951" i="21"/>
  <c r="I2950" i="21"/>
  <c r="M2950" i="21"/>
  <c r="P2949" i="21"/>
  <c r="O2949" i="21"/>
  <c r="Q2949" i="21"/>
  <c r="N2949" i="21"/>
  <c r="K2951" i="21"/>
  <c r="H2952" i="21"/>
  <c r="I2951" i="21"/>
  <c r="L2951" i="21"/>
  <c r="J2951" i="21"/>
  <c r="M2951" i="21"/>
  <c r="Q2950" i="21"/>
  <c r="N2950" i="21"/>
  <c r="P2950" i="21"/>
  <c r="O2950" i="21"/>
  <c r="L2952" i="21"/>
  <c r="M2952" i="21"/>
  <c r="J2952" i="21"/>
  <c r="K2952" i="21"/>
  <c r="I2952" i="21"/>
  <c r="H2953" i="21"/>
  <c r="Q2951" i="21"/>
  <c r="P2951" i="21"/>
  <c r="N2951" i="21"/>
  <c r="O2951" i="21"/>
  <c r="Q2952" i="21"/>
  <c r="O2952" i="21"/>
  <c r="N2952" i="21"/>
  <c r="P2952" i="21"/>
  <c r="K2953" i="21"/>
  <c r="I2953" i="21"/>
  <c r="M2953" i="21"/>
  <c r="H2954" i="21"/>
  <c r="J2953" i="21"/>
  <c r="L2953" i="21"/>
  <c r="P2953" i="21"/>
  <c r="N2953" i="21"/>
  <c r="O2953" i="21"/>
  <c r="Q2953" i="21"/>
  <c r="L2954" i="21"/>
  <c r="M2954" i="21"/>
  <c r="I2954" i="21"/>
  <c r="H2955" i="21"/>
  <c r="J2954" i="21"/>
  <c r="K2954" i="21"/>
  <c r="Q2954" i="21"/>
  <c r="N2954" i="21"/>
  <c r="P2954" i="21"/>
  <c r="O2954" i="21"/>
  <c r="H2956" i="21"/>
  <c r="K2955" i="21"/>
  <c r="M2955" i="21"/>
  <c r="L2955" i="21"/>
  <c r="I2955" i="21"/>
  <c r="J2955" i="21"/>
  <c r="L2956" i="21"/>
  <c r="K2956" i="21"/>
  <c r="M2956" i="21"/>
  <c r="I2956" i="21"/>
  <c r="J2956" i="21"/>
  <c r="H2957" i="21"/>
  <c r="P2955" i="21"/>
  <c r="N2955" i="21"/>
  <c r="Q2955" i="21"/>
  <c r="O2955" i="21"/>
  <c r="O2956" i="21"/>
  <c r="Q2956" i="21"/>
  <c r="P2956" i="21"/>
  <c r="N2956" i="21"/>
  <c r="K2957" i="21"/>
  <c r="L2957" i="21"/>
  <c r="H2958" i="21"/>
  <c r="I2957" i="21"/>
  <c r="J2957" i="21"/>
  <c r="M2957" i="21"/>
  <c r="M2958" i="21"/>
  <c r="H2959" i="21"/>
  <c r="J2958" i="21"/>
  <c r="L2958" i="21"/>
  <c r="K2958" i="21"/>
  <c r="I2958" i="21"/>
  <c r="O2957" i="21"/>
  <c r="N2957" i="21"/>
  <c r="P2957" i="21"/>
  <c r="Q2957" i="21"/>
  <c r="I2959" i="21"/>
  <c r="J2959" i="21"/>
  <c r="M2959" i="21"/>
  <c r="K2959" i="21"/>
  <c r="H2960" i="21"/>
  <c r="L2959" i="21"/>
  <c r="N2958" i="21"/>
  <c r="Q2958" i="21"/>
  <c r="O2958" i="21"/>
  <c r="P2958" i="21"/>
  <c r="N2959" i="21"/>
  <c r="O2959" i="21"/>
  <c r="Q2959" i="21"/>
  <c r="P2959" i="21"/>
  <c r="J2960" i="21"/>
  <c r="L2960" i="21"/>
  <c r="M2960" i="21"/>
  <c r="I2960" i="21"/>
  <c r="H2961" i="21"/>
  <c r="K2960" i="21"/>
  <c r="Q2960" i="21"/>
  <c r="O2960" i="21"/>
  <c r="P2960" i="21"/>
  <c r="N2960" i="21"/>
  <c r="J2961" i="21"/>
  <c r="M2961" i="21"/>
  <c r="L2961" i="21"/>
  <c r="K2961" i="21"/>
  <c r="H2962" i="21"/>
  <c r="I2961" i="21"/>
  <c r="H2963" i="21"/>
  <c r="I2962" i="21"/>
  <c r="M2962" i="21"/>
  <c r="J2962" i="21"/>
  <c r="K2962" i="21"/>
  <c r="L2962" i="21"/>
  <c r="N2961" i="21"/>
  <c r="P2961" i="21"/>
  <c r="Q2961" i="21"/>
  <c r="O2961" i="21"/>
  <c r="I2963" i="21"/>
  <c r="L2963" i="21"/>
  <c r="K2963" i="21"/>
  <c r="J2963" i="21"/>
  <c r="M2963" i="21"/>
  <c r="H2964" i="21"/>
  <c r="N2962" i="21"/>
  <c r="P2962" i="21"/>
  <c r="O2962" i="21"/>
  <c r="Q2962" i="21"/>
  <c r="P2963" i="21"/>
  <c r="Q2963" i="21"/>
  <c r="N2963" i="21"/>
  <c r="O2963" i="21"/>
  <c r="K2964" i="21"/>
  <c r="H2965" i="21"/>
  <c r="J2964" i="21"/>
  <c r="I2964" i="21"/>
  <c r="M2964" i="21"/>
  <c r="L2964" i="21"/>
  <c r="M2965" i="21"/>
  <c r="L2965" i="21"/>
  <c r="J2965" i="21"/>
  <c r="H2966" i="21"/>
  <c r="I2965" i="21"/>
  <c r="K2965" i="21"/>
  <c r="P2964" i="21"/>
  <c r="N2964" i="21"/>
  <c r="Q2964" i="21"/>
  <c r="O2964" i="21"/>
  <c r="H2967" i="21"/>
  <c r="I2966" i="21"/>
  <c r="J2966" i="21"/>
  <c r="L2966" i="21"/>
  <c r="K2966" i="21"/>
  <c r="M2966" i="21"/>
  <c r="P2965" i="21"/>
  <c r="O2965" i="21"/>
  <c r="Q2965" i="21"/>
  <c r="N2965" i="21"/>
  <c r="H2968" i="21"/>
  <c r="J2967" i="21"/>
  <c r="K2967" i="21"/>
  <c r="L2967" i="21"/>
  <c r="M2967" i="21"/>
  <c r="I2967" i="21"/>
  <c r="O2966" i="21"/>
  <c r="Q2966" i="21"/>
  <c r="N2966" i="21"/>
  <c r="P2966" i="21"/>
  <c r="J2968" i="21"/>
  <c r="L2968" i="21"/>
  <c r="K2968" i="21"/>
  <c r="M2968" i="21"/>
  <c r="H2969" i="21"/>
  <c r="I2968" i="21"/>
  <c r="O2967" i="21"/>
  <c r="Q2967" i="21"/>
  <c r="P2967" i="21"/>
  <c r="N2967" i="21"/>
  <c r="J2969" i="21"/>
  <c r="I2969" i="21"/>
  <c r="H2970" i="21"/>
  <c r="L2969" i="21"/>
  <c r="K2969" i="21"/>
  <c r="M2969" i="21"/>
  <c r="Q2968" i="21"/>
  <c r="O2968" i="21"/>
  <c r="P2968" i="21"/>
  <c r="N2968" i="21"/>
  <c r="N2969" i="21"/>
  <c r="Q2969" i="21"/>
  <c r="P2969" i="21"/>
  <c r="O2969" i="21"/>
  <c r="H2971" i="21"/>
  <c r="M2970" i="21"/>
  <c r="K2970" i="21"/>
  <c r="L2970" i="21"/>
  <c r="J2970" i="21"/>
  <c r="I2970" i="21"/>
  <c r="K2971" i="21"/>
  <c r="I2971" i="21"/>
  <c r="H2972" i="21"/>
  <c r="M2971" i="21"/>
  <c r="L2971" i="21"/>
  <c r="J2971" i="21"/>
  <c r="Q2970" i="21"/>
  <c r="O2970" i="21"/>
  <c r="P2970" i="21"/>
  <c r="N2970" i="21"/>
  <c r="O2971" i="21"/>
  <c r="P2971" i="21"/>
  <c r="Q2971" i="21"/>
  <c r="N2971" i="21"/>
  <c r="I2972" i="21"/>
  <c r="J2972" i="21"/>
  <c r="K2972" i="21"/>
  <c r="L2972" i="21"/>
  <c r="M2972" i="21"/>
  <c r="H2973" i="21"/>
  <c r="Q2972" i="21"/>
  <c r="P2972" i="21"/>
  <c r="O2972" i="21"/>
  <c r="N2972" i="21"/>
  <c r="I2973" i="21"/>
  <c r="J2973" i="21"/>
  <c r="H2974" i="21"/>
  <c r="K2973" i="21"/>
  <c r="M2973" i="21"/>
  <c r="L2973" i="21"/>
  <c r="Q2973" i="21"/>
  <c r="O2973" i="21"/>
  <c r="P2973" i="21"/>
  <c r="N2973" i="21"/>
  <c r="L2974" i="21"/>
  <c r="M2974" i="21"/>
  <c r="H2975" i="21"/>
  <c r="J2974" i="21"/>
  <c r="I2974" i="21"/>
  <c r="K2974" i="21"/>
  <c r="H2976" i="21"/>
  <c r="L2975" i="21"/>
  <c r="I2975" i="21"/>
  <c r="J2975" i="21"/>
  <c r="M2975" i="21"/>
  <c r="K2975" i="21"/>
  <c r="N2974" i="21"/>
  <c r="Q2974" i="21"/>
  <c r="O2974" i="21"/>
  <c r="P2974" i="21"/>
  <c r="M2976" i="21"/>
  <c r="L2976" i="21"/>
  <c r="I2976" i="21"/>
  <c r="J2976" i="21"/>
  <c r="K2976" i="21"/>
  <c r="H2977" i="21"/>
  <c r="Q2975" i="21"/>
  <c r="N2975" i="21"/>
  <c r="O2975" i="21"/>
  <c r="P2975" i="21"/>
  <c r="N2976" i="21"/>
  <c r="Q2976" i="21"/>
  <c r="P2976" i="21"/>
  <c r="O2976" i="21"/>
  <c r="L2977" i="21"/>
  <c r="J2977" i="21"/>
  <c r="I2977" i="21"/>
  <c r="M2977" i="21"/>
  <c r="K2977" i="21"/>
  <c r="H2978" i="21"/>
  <c r="P2977" i="21"/>
  <c r="Q2977" i="21"/>
  <c r="O2977" i="21"/>
  <c r="N2977" i="21"/>
  <c r="L2978" i="21"/>
  <c r="K2978" i="21"/>
  <c r="J2978" i="21"/>
  <c r="H2979" i="21"/>
  <c r="M2978" i="21"/>
  <c r="I2978" i="21"/>
  <c r="H2980" i="21"/>
  <c r="I2979" i="21"/>
  <c r="J2979" i="21"/>
  <c r="M2979" i="21"/>
  <c r="L2979" i="21"/>
  <c r="K2979" i="21"/>
  <c r="N2978" i="21"/>
  <c r="P2978" i="21"/>
  <c r="O2978" i="21"/>
  <c r="Q2978" i="21"/>
  <c r="L2980" i="21"/>
  <c r="K2980" i="21"/>
  <c r="I2980" i="21"/>
  <c r="H2981" i="21"/>
  <c r="M2980" i="21"/>
  <c r="J2980" i="21"/>
  <c r="O2979" i="21"/>
  <c r="Q2979" i="21"/>
  <c r="P2979" i="21"/>
  <c r="N2979" i="21"/>
  <c r="P2980" i="21"/>
  <c r="O2980" i="21"/>
  <c r="Q2980" i="21"/>
  <c r="N2980" i="21"/>
  <c r="L2981" i="21"/>
  <c r="J2981" i="21"/>
  <c r="M2981" i="21"/>
  <c r="I2981" i="21"/>
  <c r="K2981" i="21"/>
  <c r="H2982" i="21"/>
  <c r="Q2981" i="21"/>
  <c r="O2981" i="21"/>
  <c r="P2981" i="21"/>
  <c r="N2981" i="21"/>
  <c r="I2982" i="21"/>
  <c r="K2982" i="21"/>
  <c r="L2982" i="21"/>
  <c r="M2982" i="21"/>
  <c r="H2983" i="21"/>
  <c r="J2982" i="21"/>
  <c r="P2982" i="21"/>
  <c r="Q2982" i="21"/>
  <c r="N2982" i="21"/>
  <c r="O2982" i="21"/>
  <c r="K2983" i="21"/>
  <c r="I2983" i="21"/>
  <c r="H2984" i="21"/>
  <c r="J2983" i="21"/>
  <c r="M2983" i="21"/>
  <c r="L2983" i="21"/>
  <c r="O2983" i="21"/>
  <c r="N2983" i="21"/>
  <c r="P2983" i="21"/>
  <c r="Q2983" i="21"/>
  <c r="L2984" i="21"/>
  <c r="K2984" i="21"/>
  <c r="I2984" i="21"/>
  <c r="M2984" i="21"/>
  <c r="H2985" i="21"/>
  <c r="J2984" i="21"/>
  <c r="N2984" i="21"/>
  <c r="P2984" i="21"/>
  <c r="O2984" i="21"/>
  <c r="Q2984" i="21"/>
  <c r="K2985" i="21"/>
  <c r="L2985" i="21"/>
  <c r="M2985" i="21"/>
  <c r="H2986" i="21"/>
  <c r="I2985" i="21"/>
  <c r="J2985" i="21"/>
  <c r="L2986" i="21"/>
  <c r="H2987" i="21"/>
  <c r="J2986" i="21"/>
  <c r="M2986" i="21"/>
  <c r="I2986" i="21"/>
  <c r="K2986" i="21"/>
  <c r="P2985" i="21"/>
  <c r="O2985" i="21"/>
  <c r="Q2985" i="21"/>
  <c r="N2985" i="21"/>
  <c r="I2987" i="21"/>
  <c r="L2987" i="21"/>
  <c r="H2988" i="21"/>
  <c r="K2987" i="21"/>
  <c r="J2987" i="21"/>
  <c r="M2987" i="21"/>
  <c r="Q2986" i="21"/>
  <c r="P2986" i="21"/>
  <c r="O2986" i="21"/>
  <c r="N2986" i="21"/>
  <c r="N2987" i="21"/>
  <c r="Q2987" i="21"/>
  <c r="O2987" i="21"/>
  <c r="P2987" i="21"/>
  <c r="H2989" i="21"/>
  <c r="I2988" i="21"/>
  <c r="J2988" i="21"/>
  <c r="L2988" i="21"/>
  <c r="M2988" i="21"/>
  <c r="K2988" i="21"/>
  <c r="M2989" i="21"/>
  <c r="H2990" i="21"/>
  <c r="I2989" i="21"/>
  <c r="J2989" i="21"/>
  <c r="K2989" i="21"/>
  <c r="L2989" i="21"/>
  <c r="O2988" i="21"/>
  <c r="Q2988" i="21"/>
  <c r="P2988" i="21"/>
  <c r="N2988" i="21"/>
  <c r="I2990" i="21"/>
  <c r="J2990" i="21"/>
  <c r="L2990" i="21"/>
  <c r="K2990" i="21"/>
  <c r="H2991" i="21"/>
  <c r="M2990" i="21"/>
  <c r="Q2989" i="21"/>
  <c r="P2989" i="21"/>
  <c r="O2989" i="21"/>
  <c r="N2989" i="21"/>
  <c r="Q2990" i="21"/>
  <c r="O2990" i="21"/>
  <c r="P2990" i="21"/>
  <c r="N2990" i="21"/>
  <c r="J2991" i="21"/>
  <c r="I2991" i="21"/>
  <c r="H2992" i="21"/>
  <c r="K2991" i="21"/>
  <c r="L2991" i="21"/>
  <c r="M2991" i="21"/>
  <c r="N2991" i="21"/>
  <c r="O2991" i="21"/>
  <c r="P2991" i="21"/>
  <c r="Q2991" i="21"/>
  <c r="J2992" i="21"/>
  <c r="H2993" i="21"/>
  <c r="K2992" i="21"/>
  <c r="L2992" i="21"/>
  <c r="I2992" i="21"/>
  <c r="M2992" i="21"/>
  <c r="J2993" i="21"/>
  <c r="I2993" i="21"/>
  <c r="H2994" i="21"/>
  <c r="M2993" i="21"/>
  <c r="K2993" i="21"/>
  <c r="L2993" i="21"/>
  <c r="N2992" i="21"/>
  <c r="P2992" i="21"/>
  <c r="Q2992" i="21"/>
  <c r="O2992" i="21"/>
  <c r="P2993" i="21"/>
  <c r="N2993" i="21"/>
  <c r="Q2993" i="21"/>
  <c r="O2993" i="21"/>
  <c r="L2994" i="21"/>
  <c r="M2994" i="21"/>
  <c r="K2994" i="21"/>
  <c r="I2994" i="21"/>
  <c r="J2994" i="21"/>
  <c r="H2995" i="21"/>
  <c r="P2994" i="21"/>
  <c r="N2994" i="21"/>
  <c r="O2994" i="21"/>
  <c r="Q2994" i="21"/>
  <c r="J2995" i="21"/>
  <c r="K2995" i="21"/>
  <c r="H2996" i="21"/>
  <c r="L2995" i="21"/>
  <c r="I2995" i="21"/>
  <c r="M2995" i="21"/>
  <c r="M2996" i="21"/>
  <c r="J2996" i="21"/>
  <c r="L2996" i="21"/>
  <c r="H2997" i="21"/>
  <c r="K2996" i="21"/>
  <c r="I2996" i="21"/>
  <c r="P2995" i="21"/>
  <c r="N2995" i="21"/>
  <c r="O2995" i="21"/>
  <c r="Q2995" i="21"/>
  <c r="I2997" i="21"/>
  <c r="L2997" i="21"/>
  <c r="M2997" i="21"/>
  <c r="K2997" i="21"/>
  <c r="H2998" i="21"/>
  <c r="J2997" i="21"/>
  <c r="Q2996" i="21"/>
  <c r="N2996" i="21"/>
  <c r="O2996" i="21"/>
  <c r="P2996" i="21"/>
  <c r="P2997" i="21"/>
  <c r="N2997" i="21"/>
  <c r="O2997" i="21"/>
  <c r="Q2997" i="21"/>
  <c r="J2998" i="21"/>
  <c r="L2998" i="21"/>
  <c r="I2998" i="21"/>
  <c r="M2998" i="21"/>
  <c r="H2999" i="21"/>
  <c r="K2998" i="21"/>
  <c r="O2998" i="21"/>
  <c r="P2998" i="21"/>
  <c r="N2998" i="21"/>
  <c r="Q2998" i="21"/>
  <c r="I2999" i="21"/>
  <c r="L2999" i="21"/>
  <c r="J2999" i="21"/>
  <c r="H3000" i="21"/>
  <c r="K2999" i="21"/>
  <c r="M2999" i="21"/>
  <c r="O2999" i="21"/>
  <c r="N2999" i="21"/>
  <c r="Q2999" i="21"/>
  <c r="P2999" i="21"/>
  <c r="J3000" i="21"/>
  <c r="L3000" i="21"/>
  <c r="M3000" i="21"/>
  <c r="I3000" i="21"/>
  <c r="K3000" i="21"/>
  <c r="H3001" i="21"/>
  <c r="Q3000" i="21"/>
  <c r="O3000" i="21"/>
  <c r="N3000" i="21"/>
  <c r="P3000" i="21"/>
  <c r="M3001" i="21"/>
  <c r="J3001" i="21"/>
  <c r="I3001" i="21"/>
  <c r="L3001" i="21"/>
  <c r="K3001" i="21"/>
  <c r="H3002" i="21"/>
  <c r="O3001" i="21"/>
  <c r="Q3001" i="21"/>
  <c r="P3001" i="21"/>
  <c r="N3001" i="21"/>
  <c r="H3003" i="21"/>
  <c r="I3002" i="21"/>
  <c r="M3002" i="21"/>
  <c r="K3002" i="21"/>
  <c r="L3002" i="21"/>
  <c r="J3002" i="21"/>
  <c r="H3004" i="21"/>
  <c r="I3003" i="21"/>
  <c r="M3003" i="21"/>
  <c r="J3003" i="21"/>
  <c r="K3003" i="21"/>
  <c r="L3003" i="21"/>
  <c r="P3002" i="21"/>
  <c r="Q3002" i="21"/>
  <c r="O3002" i="21"/>
  <c r="N3002" i="21"/>
  <c r="L3004" i="21"/>
  <c r="I3004" i="21"/>
  <c r="H3005" i="21"/>
  <c r="J3004" i="21"/>
  <c r="M3004" i="21"/>
  <c r="K3004" i="21"/>
  <c r="P3003" i="21"/>
  <c r="Q3003" i="21"/>
  <c r="N3003" i="21"/>
  <c r="O3003" i="21"/>
  <c r="P3004" i="21"/>
  <c r="Q3004" i="21"/>
  <c r="N3004" i="21"/>
  <c r="O3004" i="21"/>
  <c r="M3005" i="21"/>
  <c r="J3005" i="21"/>
  <c r="H3006" i="21"/>
  <c r="I3005" i="21"/>
  <c r="K3005" i="21"/>
  <c r="L3005" i="21"/>
  <c r="H3007" i="21"/>
  <c r="L3006" i="21"/>
  <c r="K3006" i="21"/>
  <c r="M3006" i="21"/>
  <c r="J3006" i="21"/>
  <c r="I3006" i="21"/>
  <c r="N3005" i="21"/>
  <c r="P3005" i="21"/>
  <c r="O3005" i="21"/>
  <c r="Q3005" i="21"/>
  <c r="H3008" i="21"/>
  <c r="I3007" i="21"/>
  <c r="K3007" i="21"/>
  <c r="L3007" i="21"/>
  <c r="J3007" i="21"/>
  <c r="M3007" i="21"/>
  <c r="O3006" i="21"/>
  <c r="Q3006" i="21"/>
  <c r="N3006" i="21"/>
  <c r="P3006" i="21"/>
  <c r="K3008" i="21"/>
  <c r="M3008" i="21"/>
  <c r="L3008" i="21"/>
  <c r="J3008" i="21"/>
  <c r="H3009" i="21"/>
  <c r="I3008" i="21"/>
  <c r="N3007" i="21"/>
  <c r="P3007" i="21"/>
  <c r="Q3007" i="21"/>
  <c r="O3007" i="21"/>
  <c r="H3010" i="21"/>
  <c r="K3009" i="21"/>
  <c r="J3009" i="21"/>
  <c r="M3009" i="21"/>
  <c r="I3009" i="21"/>
  <c r="L3009" i="21"/>
  <c r="O3008" i="21"/>
  <c r="N3008" i="21"/>
  <c r="P3008" i="21"/>
  <c r="Q3008" i="21"/>
  <c r="K3010" i="21"/>
  <c r="M3010" i="21"/>
  <c r="J3010" i="21"/>
  <c r="H3011" i="21"/>
  <c r="I3010" i="21"/>
  <c r="L3010" i="21"/>
  <c r="P3009" i="21"/>
  <c r="N3009" i="21"/>
  <c r="O3009" i="21"/>
  <c r="Q3009" i="21"/>
  <c r="M3011" i="21"/>
  <c r="H3012" i="21"/>
  <c r="L3011" i="21"/>
  <c r="J3011" i="21"/>
  <c r="I3011" i="21"/>
  <c r="K3011" i="21"/>
  <c r="O3010" i="21"/>
  <c r="P3010" i="21"/>
  <c r="N3010" i="21"/>
  <c r="Q3010" i="21"/>
  <c r="J3012" i="21"/>
  <c r="M3012" i="21"/>
  <c r="I3012" i="21"/>
  <c r="K3012" i="21"/>
  <c r="H3013" i="21"/>
  <c r="L3012" i="21"/>
  <c r="O3011" i="21"/>
  <c r="P3011" i="21"/>
  <c r="Q3011" i="21"/>
  <c r="N3011" i="21"/>
  <c r="P3012" i="21"/>
  <c r="O3012" i="21"/>
  <c r="N3012" i="21"/>
  <c r="Q3012" i="21"/>
  <c r="H3014" i="21"/>
  <c r="J3013" i="21"/>
  <c r="I3013" i="21"/>
  <c r="M3013" i="21"/>
  <c r="L3013" i="21"/>
  <c r="K3013" i="21"/>
  <c r="H3015" i="21"/>
  <c r="I3014" i="21"/>
  <c r="J3014" i="21"/>
  <c r="L3014" i="21"/>
  <c r="K3014" i="21"/>
  <c r="M3014" i="21"/>
  <c r="P3013" i="21"/>
  <c r="Q3013" i="21"/>
  <c r="N3013" i="21"/>
  <c r="O3013" i="21"/>
  <c r="L3015" i="21"/>
  <c r="H3016" i="21"/>
  <c r="M3015" i="21"/>
  <c r="J3015" i="21"/>
  <c r="I3015" i="21"/>
  <c r="K3015" i="21"/>
  <c r="P3014" i="21"/>
  <c r="N3014" i="21"/>
  <c r="O3014" i="21"/>
  <c r="Q3014" i="21"/>
  <c r="L3016" i="21"/>
  <c r="K3016" i="21"/>
  <c r="H3017" i="21"/>
  <c r="I3016" i="21"/>
  <c r="M3016" i="21"/>
  <c r="J3016" i="21"/>
  <c r="N3015" i="21"/>
  <c r="Q3015" i="21"/>
  <c r="O3015" i="21"/>
  <c r="P3015" i="21"/>
  <c r="J3017" i="21"/>
  <c r="K3017" i="21"/>
  <c r="H3018" i="21"/>
  <c r="I3017" i="21"/>
  <c r="M3017" i="21"/>
  <c r="L3017" i="21"/>
  <c r="O3016" i="21"/>
  <c r="Q3016" i="21"/>
  <c r="P3016" i="21"/>
  <c r="N3016" i="21"/>
  <c r="M3018" i="21"/>
  <c r="I3018" i="21"/>
  <c r="L3018" i="21"/>
  <c r="H3019" i="21"/>
  <c r="K3018" i="21"/>
  <c r="J3018" i="21"/>
  <c r="N3017" i="21"/>
  <c r="P3017" i="21"/>
  <c r="O3017" i="21"/>
  <c r="Q3017" i="21"/>
  <c r="P3018" i="21"/>
  <c r="O3018" i="21"/>
  <c r="N3018" i="21"/>
  <c r="Q3018" i="21"/>
  <c r="J3019" i="21"/>
  <c r="H3020" i="21"/>
  <c r="L3019" i="21"/>
  <c r="K3019" i="21"/>
  <c r="M3019" i="21"/>
  <c r="I3019" i="21"/>
  <c r="J3020" i="21"/>
  <c r="H3021" i="21"/>
  <c r="M3020" i="21"/>
  <c r="L3020" i="21"/>
  <c r="K3020" i="21"/>
  <c r="I3020" i="21"/>
  <c r="N3019" i="21"/>
  <c r="Q3019" i="21"/>
  <c r="O3019" i="21"/>
  <c r="P3019" i="21"/>
  <c r="H3022" i="21"/>
  <c r="M3021" i="21"/>
  <c r="J3021" i="21"/>
  <c r="I3021" i="21"/>
  <c r="L3021" i="21"/>
  <c r="K3021" i="21"/>
  <c r="P3020" i="21"/>
  <c r="O3020" i="21"/>
  <c r="Q3020" i="21"/>
  <c r="N3020" i="21"/>
  <c r="H3023" i="21"/>
  <c r="K3022" i="21"/>
  <c r="M3022" i="21"/>
  <c r="I3022" i="21"/>
  <c r="L3022" i="21"/>
  <c r="J3022" i="21"/>
  <c r="Q3021" i="21"/>
  <c r="N3021" i="21"/>
  <c r="P3021" i="21"/>
  <c r="O3021" i="21"/>
  <c r="J3023" i="21"/>
  <c r="L3023" i="21"/>
  <c r="H3024" i="21"/>
  <c r="K3023" i="21"/>
  <c r="I3023" i="21"/>
  <c r="M3023" i="21"/>
  <c r="N3022" i="21"/>
  <c r="O3022" i="21"/>
  <c r="P3022" i="21"/>
  <c r="Q3022" i="21"/>
  <c r="K3024" i="21"/>
  <c r="J3024" i="21"/>
  <c r="M3024" i="21"/>
  <c r="H3025" i="21"/>
  <c r="L3024" i="21"/>
  <c r="I3024" i="21"/>
  <c r="P3023" i="21"/>
  <c r="N3023" i="21"/>
  <c r="O3023" i="21"/>
  <c r="Q3023" i="21"/>
  <c r="M3025" i="21"/>
  <c r="L3025" i="21"/>
  <c r="H3026" i="21"/>
  <c r="J3025" i="21"/>
  <c r="K3025" i="21"/>
  <c r="I3025" i="21"/>
  <c r="N3024" i="21"/>
  <c r="O3024" i="21"/>
  <c r="Q3024" i="21"/>
  <c r="P3024" i="21"/>
  <c r="I3026" i="21"/>
  <c r="M3026" i="21"/>
  <c r="J3026" i="21"/>
  <c r="H3027" i="21"/>
  <c r="K3026" i="21"/>
  <c r="L3026" i="21"/>
  <c r="P3025" i="21"/>
  <c r="Q3025" i="21"/>
  <c r="O3025" i="21"/>
  <c r="N3025" i="21"/>
  <c r="Q3026" i="21"/>
  <c r="N3026" i="21"/>
  <c r="P3026" i="21"/>
  <c r="O3026" i="21"/>
  <c r="M3027" i="21"/>
  <c r="J3027" i="21"/>
  <c r="I3027" i="21"/>
  <c r="H3028" i="21"/>
  <c r="K3027" i="21"/>
  <c r="L3027" i="21"/>
  <c r="P3027" i="21"/>
  <c r="N3027" i="21"/>
  <c r="Q3027" i="21"/>
  <c r="O3027" i="21"/>
  <c r="I3028" i="21"/>
  <c r="K3028" i="21"/>
  <c r="J3028" i="21"/>
  <c r="M3028" i="21"/>
  <c r="H3029" i="21"/>
  <c r="L3028" i="21"/>
  <c r="Q3028" i="21"/>
  <c r="P3028" i="21"/>
  <c r="N3028" i="21"/>
  <c r="O3028" i="21"/>
  <c r="H3030" i="21"/>
  <c r="I3029" i="21"/>
  <c r="L3029" i="21"/>
  <c r="K3029" i="21"/>
  <c r="M3029" i="21"/>
  <c r="J3029" i="21"/>
  <c r="J3030" i="21"/>
  <c r="I3030" i="21"/>
  <c r="M3030" i="21"/>
  <c r="H3031" i="21"/>
  <c r="L3030" i="21"/>
  <c r="K3030" i="21"/>
  <c r="O3029" i="21"/>
  <c r="P3029" i="21"/>
  <c r="Q3029" i="21"/>
  <c r="N3029" i="21"/>
  <c r="P3030" i="21"/>
  <c r="O3030" i="21"/>
  <c r="N3030" i="21"/>
  <c r="Q3030" i="21"/>
  <c r="M3031" i="21"/>
  <c r="K3031" i="21"/>
  <c r="J3031" i="21"/>
  <c r="L3031" i="21"/>
  <c r="H3032" i="21"/>
  <c r="I3031" i="21"/>
  <c r="J3032" i="21"/>
  <c r="H3033" i="21"/>
  <c r="K3032" i="21"/>
  <c r="M3032" i="21"/>
  <c r="L3032" i="21"/>
  <c r="I3032" i="21"/>
  <c r="Q3031" i="21"/>
  <c r="N3031" i="21"/>
  <c r="O3031" i="21"/>
  <c r="P3031" i="21"/>
  <c r="H3034" i="21"/>
  <c r="L3033" i="21"/>
  <c r="M3033" i="21"/>
  <c r="K3033" i="21"/>
  <c r="J3033" i="21"/>
  <c r="I3033" i="21"/>
  <c r="Q3032" i="21"/>
  <c r="P3032" i="21"/>
  <c r="N3032" i="21"/>
  <c r="O3032" i="21"/>
  <c r="J3034" i="21"/>
  <c r="K3034" i="21"/>
  <c r="M3034" i="21"/>
  <c r="I3034" i="21"/>
  <c r="L3034" i="21"/>
  <c r="H3035" i="21"/>
  <c r="P3033" i="21"/>
  <c r="N3033" i="21"/>
  <c r="Q3033" i="21"/>
  <c r="O3033" i="21"/>
  <c r="P3034" i="21"/>
  <c r="O3034" i="21"/>
  <c r="N3034" i="21"/>
  <c r="Q3034" i="21"/>
  <c r="J3035" i="21"/>
  <c r="I3035" i="21"/>
  <c r="M3035" i="21"/>
  <c r="K3035" i="21"/>
  <c r="L3035" i="21"/>
  <c r="H3036" i="21"/>
  <c r="P3035" i="21"/>
  <c r="N3035" i="21"/>
  <c r="Q3035" i="21"/>
  <c r="O3035" i="21"/>
  <c r="M3036" i="21"/>
  <c r="J3036" i="21"/>
  <c r="K3036" i="21"/>
  <c r="H3037" i="21"/>
  <c r="I3036" i="21"/>
  <c r="L3036" i="21"/>
  <c r="I3037" i="21"/>
  <c r="M3037" i="21"/>
  <c r="K3037" i="21"/>
  <c r="J3037" i="21"/>
  <c r="L3037" i="21"/>
  <c r="H3038" i="21"/>
  <c r="Q3036" i="21"/>
  <c r="N3036" i="21"/>
  <c r="O3036" i="21"/>
  <c r="P3036" i="21"/>
  <c r="Q3037" i="21"/>
  <c r="N3037" i="21"/>
  <c r="P3037" i="21"/>
  <c r="O3037" i="21"/>
  <c r="L3038" i="21"/>
  <c r="I3038" i="21"/>
  <c r="M3038" i="21"/>
  <c r="K3038" i="21"/>
  <c r="H3039" i="21"/>
  <c r="J3038" i="21"/>
  <c r="Q3038" i="21"/>
  <c r="P3038" i="21"/>
  <c r="N3038" i="21"/>
  <c r="O3038" i="21"/>
  <c r="M3039" i="21"/>
  <c r="J3039" i="21"/>
  <c r="L3039" i="21"/>
  <c r="K3039" i="21"/>
  <c r="I3039" i="21"/>
  <c r="H3040" i="21"/>
  <c r="O3039" i="21"/>
  <c r="Q3039" i="21"/>
  <c r="N3039" i="21"/>
  <c r="P3039" i="21"/>
  <c r="H3041" i="21"/>
  <c r="I3040" i="21"/>
  <c r="L3040" i="21"/>
  <c r="J3040" i="21"/>
  <c r="M3040" i="21"/>
  <c r="K3040" i="21"/>
  <c r="I3041" i="21"/>
  <c r="K3041" i="21"/>
  <c r="J3041" i="21"/>
  <c r="L3041" i="21"/>
  <c r="M3041" i="21"/>
  <c r="H3042" i="21"/>
  <c r="Q3040" i="21"/>
  <c r="P3040" i="21"/>
  <c r="O3040" i="21"/>
  <c r="N3040" i="21"/>
  <c r="Q3041" i="21"/>
  <c r="O3041" i="21"/>
  <c r="N3041" i="21"/>
  <c r="P3041" i="21"/>
  <c r="H3043" i="21"/>
  <c r="L3042" i="21"/>
  <c r="M3042" i="21"/>
  <c r="I3042" i="21"/>
  <c r="J3042" i="21"/>
  <c r="K3042" i="21"/>
  <c r="K3043" i="21"/>
  <c r="H3044" i="21"/>
  <c r="I3043" i="21"/>
  <c r="M3043" i="21"/>
  <c r="L3043" i="21"/>
  <c r="J3043" i="21"/>
  <c r="Q3042" i="21"/>
  <c r="O3042" i="21"/>
  <c r="P3042" i="21"/>
  <c r="N3042" i="21"/>
  <c r="J3044" i="21"/>
  <c r="H3045" i="21"/>
  <c r="K3044" i="21"/>
  <c r="I3044" i="21"/>
  <c r="L3044" i="21"/>
  <c r="M3044" i="21"/>
  <c r="O3043" i="21"/>
  <c r="P3043" i="21"/>
  <c r="Q3043" i="21"/>
  <c r="N3043" i="21"/>
  <c r="K3045" i="21"/>
  <c r="H3046" i="21"/>
  <c r="J3045" i="21"/>
  <c r="M3045" i="21"/>
  <c r="I3045" i="21"/>
  <c r="L3045" i="21"/>
  <c r="O3044" i="21"/>
  <c r="P3044" i="21"/>
  <c r="Q3044" i="21"/>
  <c r="N3044" i="21"/>
  <c r="I3046" i="21"/>
  <c r="H3047" i="21"/>
  <c r="M3046" i="21"/>
  <c r="L3046" i="21"/>
  <c r="K3046" i="21"/>
  <c r="J3046" i="21"/>
  <c r="Q3045" i="21"/>
  <c r="N3045" i="21"/>
  <c r="O3045" i="21"/>
  <c r="P3045" i="21"/>
  <c r="N3046" i="21"/>
  <c r="Q3046" i="21"/>
  <c r="O3046" i="21"/>
  <c r="P3046" i="21"/>
  <c r="K3047" i="21"/>
  <c r="L3047" i="21"/>
  <c r="H3048" i="21"/>
  <c r="J3047" i="21"/>
  <c r="I3047" i="21"/>
  <c r="M3047" i="21"/>
  <c r="J3048" i="21"/>
  <c r="H3049" i="21"/>
  <c r="L3048" i="21"/>
  <c r="K3048" i="21"/>
  <c r="M3048" i="21"/>
  <c r="I3048" i="21"/>
  <c r="Q3047" i="21"/>
  <c r="P3047" i="21"/>
  <c r="N3047" i="21"/>
  <c r="O3047" i="21"/>
  <c r="K3049" i="21"/>
  <c r="H3050" i="21"/>
  <c r="J3049" i="21"/>
  <c r="L3049" i="21"/>
  <c r="M3049" i="21"/>
  <c r="I3049" i="21"/>
  <c r="Q3048" i="21"/>
  <c r="O3048" i="21"/>
  <c r="N3048" i="21"/>
  <c r="P3048" i="21"/>
  <c r="M3050" i="21"/>
  <c r="H3051" i="21"/>
  <c r="L3050" i="21"/>
  <c r="J3050" i="21"/>
  <c r="I3050" i="21"/>
  <c r="K3050" i="21"/>
  <c r="P3049" i="21"/>
  <c r="N3049" i="21"/>
  <c r="Q3049" i="21"/>
  <c r="O3049" i="21"/>
  <c r="L3051" i="21"/>
  <c r="I3051" i="21"/>
  <c r="M3051" i="21"/>
  <c r="J3051" i="21"/>
  <c r="H3052" i="21"/>
  <c r="K3051" i="21"/>
  <c r="P3050" i="21"/>
  <c r="N3050" i="21"/>
  <c r="O3050" i="21"/>
  <c r="Q3050" i="21"/>
  <c r="P3051" i="21"/>
  <c r="N3051" i="21"/>
  <c r="Q3051" i="21"/>
  <c r="O3051" i="21"/>
  <c r="J3052" i="21"/>
  <c r="L3052" i="21"/>
  <c r="I3052" i="21"/>
  <c r="H3053" i="21"/>
  <c r="M3052" i="21"/>
  <c r="K3052" i="21"/>
  <c r="N3052" i="21"/>
  <c r="O3052" i="21"/>
  <c r="P3052" i="21"/>
  <c r="Q3052" i="21"/>
  <c r="K3053" i="21"/>
  <c r="I3053" i="21"/>
  <c r="J3053" i="21"/>
  <c r="L3053" i="21"/>
  <c r="M3053" i="21"/>
  <c r="H3054" i="21"/>
  <c r="Q3053" i="21"/>
  <c r="P3053" i="21"/>
  <c r="N3053" i="21"/>
  <c r="O3053" i="21"/>
  <c r="H3055" i="21"/>
  <c r="L3054" i="21"/>
  <c r="J3054" i="21"/>
  <c r="I3054" i="21"/>
  <c r="M3054" i="21"/>
  <c r="K3054" i="21"/>
  <c r="I3055" i="21"/>
  <c r="K3055" i="21"/>
  <c r="H3056" i="21"/>
  <c r="L3055" i="21"/>
  <c r="J3055" i="21"/>
  <c r="M3055" i="21"/>
  <c r="Q3054" i="21"/>
  <c r="N3054" i="21"/>
  <c r="O3054" i="21"/>
  <c r="P3054" i="21"/>
  <c r="P3055" i="21"/>
  <c r="N3055" i="21"/>
  <c r="Q3055" i="21"/>
  <c r="O3055" i="21"/>
  <c r="L3056" i="21"/>
  <c r="J3056" i="21"/>
  <c r="K3056" i="21"/>
  <c r="M3056" i="21"/>
  <c r="H3057" i="21"/>
  <c r="I3056" i="21"/>
  <c r="K3057" i="21"/>
  <c r="I3057" i="21"/>
  <c r="H3058" i="21"/>
  <c r="L3057" i="21"/>
  <c r="M3057" i="21"/>
  <c r="J3057" i="21"/>
  <c r="P3056" i="21"/>
  <c r="Q3056" i="21"/>
  <c r="O3056" i="21"/>
  <c r="N3056" i="21"/>
  <c r="N3057" i="21"/>
  <c r="O3057" i="21"/>
  <c r="P3057" i="21"/>
  <c r="Q3057" i="21"/>
  <c r="K3058" i="21"/>
  <c r="L3058" i="21"/>
  <c r="H3059" i="21"/>
  <c r="M3058" i="21"/>
  <c r="I3058" i="21"/>
  <c r="J3058" i="21"/>
  <c r="L3059" i="21"/>
  <c r="H3060" i="21"/>
  <c r="M3059" i="21"/>
  <c r="K3059" i="21"/>
  <c r="J3059" i="21"/>
  <c r="I3059" i="21"/>
  <c r="N3058" i="21"/>
  <c r="Q3058" i="21"/>
  <c r="P3058" i="21"/>
  <c r="O3058" i="21"/>
  <c r="H3061" i="21"/>
  <c r="K3060" i="21"/>
  <c r="M3060" i="21"/>
  <c r="J3060" i="21"/>
  <c r="I3060" i="21"/>
  <c r="L3060" i="21"/>
  <c r="O3059" i="21"/>
  <c r="P3059" i="21"/>
  <c r="Q3059" i="21"/>
  <c r="N3059" i="21"/>
  <c r="K3061" i="21"/>
  <c r="L3061" i="21"/>
  <c r="I3061" i="21"/>
  <c r="M3061" i="21"/>
  <c r="J3061" i="21"/>
  <c r="H3062" i="21"/>
  <c r="Q3060" i="21"/>
  <c r="P3060" i="21"/>
  <c r="N3060" i="21"/>
  <c r="O3060" i="21"/>
  <c r="Q3061" i="21"/>
  <c r="P3061" i="21"/>
  <c r="N3061" i="21"/>
  <c r="O3061" i="21"/>
  <c r="M3062" i="21"/>
  <c r="K3062" i="21"/>
  <c r="H3063" i="21"/>
  <c r="I3062" i="21"/>
  <c r="J3062" i="21"/>
  <c r="L3062" i="21"/>
  <c r="K3063" i="21"/>
  <c r="L3063" i="21"/>
  <c r="M3063" i="21"/>
  <c r="I3063" i="21"/>
  <c r="J3063" i="21"/>
  <c r="H3064" i="21"/>
  <c r="N3062" i="21"/>
  <c r="Q3062" i="21"/>
  <c r="P3062" i="21"/>
  <c r="O3062" i="21"/>
  <c r="P3063" i="21"/>
  <c r="O3063" i="21"/>
  <c r="Q3063" i="21"/>
  <c r="N3063" i="21"/>
  <c r="L3064" i="21"/>
  <c r="I3064" i="21"/>
  <c r="M3064" i="21"/>
  <c r="K3064" i="21"/>
  <c r="J3064" i="21"/>
  <c r="H3065" i="21"/>
  <c r="N3064" i="21"/>
  <c r="O3064" i="21"/>
  <c r="Q3064" i="21"/>
  <c r="P3064" i="21"/>
  <c r="K3065" i="21"/>
  <c r="L3065" i="21"/>
  <c r="H3066" i="21"/>
  <c r="I3065" i="21"/>
  <c r="M3065" i="21"/>
  <c r="J3065" i="21"/>
  <c r="M3066" i="21"/>
  <c r="K3066" i="21"/>
  <c r="J3066" i="21"/>
  <c r="H3067" i="21"/>
  <c r="L3066" i="21"/>
  <c r="I3066" i="21"/>
  <c r="Q3065" i="21"/>
  <c r="O3065" i="21"/>
  <c r="N3065" i="21"/>
  <c r="P3065" i="21"/>
  <c r="I3067" i="21"/>
  <c r="M3067" i="21"/>
  <c r="L3067" i="21"/>
  <c r="K3067" i="21"/>
  <c r="H3068" i="21"/>
  <c r="J3067" i="21"/>
  <c r="N3066" i="21"/>
  <c r="P3066" i="21"/>
  <c r="O3066" i="21"/>
  <c r="Q3066" i="21"/>
  <c r="Q3067" i="21"/>
  <c r="N3067" i="21"/>
  <c r="O3067" i="21"/>
  <c r="P3067" i="21"/>
  <c r="J3068" i="21"/>
  <c r="I3068" i="21"/>
  <c r="H3069" i="21"/>
  <c r="L3068" i="21"/>
  <c r="M3068" i="21"/>
  <c r="K3068" i="21"/>
  <c r="Q3068" i="21"/>
  <c r="O3068" i="21"/>
  <c r="N3068" i="21"/>
  <c r="P3068" i="21"/>
  <c r="H3070" i="21"/>
  <c r="I3069" i="21"/>
  <c r="L3069" i="21"/>
  <c r="M3069" i="21"/>
  <c r="J3069" i="21"/>
  <c r="K3069" i="21"/>
  <c r="L3070" i="21"/>
  <c r="H3071" i="21"/>
  <c r="M3070" i="21"/>
  <c r="J3070" i="21"/>
  <c r="K3070" i="21"/>
  <c r="I3070" i="21"/>
  <c r="N3069" i="21"/>
  <c r="Q3069" i="21"/>
  <c r="P3069" i="21"/>
  <c r="O3069" i="21"/>
  <c r="J3071" i="21"/>
  <c r="M3071" i="21"/>
  <c r="L3071" i="21"/>
  <c r="I3071" i="21"/>
  <c r="H3072" i="21"/>
  <c r="K3071" i="21"/>
  <c r="N3070" i="21"/>
  <c r="Q3070" i="21"/>
  <c r="P3070" i="21"/>
  <c r="O3070" i="21"/>
  <c r="O3071" i="21"/>
  <c r="P3071" i="21"/>
  <c r="Q3071" i="21"/>
  <c r="N3071" i="21"/>
  <c r="L3072" i="21"/>
  <c r="I3072" i="21"/>
  <c r="J3072" i="21"/>
  <c r="H3073" i="21"/>
  <c r="K3072" i="21"/>
  <c r="M3072" i="21"/>
  <c r="O3072" i="21"/>
  <c r="N3072" i="21"/>
  <c r="P3072" i="21"/>
  <c r="Q3072" i="21"/>
  <c r="M3073" i="21"/>
  <c r="I3073" i="21"/>
  <c r="L3073" i="21"/>
  <c r="J3073" i="21"/>
  <c r="H3074" i="21"/>
  <c r="K3073" i="21"/>
  <c r="N3073" i="21"/>
  <c r="O3073" i="21"/>
  <c r="P3073" i="21"/>
  <c r="Q3073" i="21"/>
  <c r="L3074" i="21"/>
  <c r="J3074" i="21"/>
  <c r="K3074" i="21"/>
  <c r="I3074" i="21"/>
  <c r="M3074" i="21"/>
  <c r="H3075" i="21"/>
  <c r="Q3074" i="21"/>
  <c r="P3074" i="21"/>
  <c r="O3074" i="21"/>
  <c r="N3074" i="21"/>
  <c r="K3075" i="21"/>
  <c r="L3075" i="21"/>
  <c r="J3075" i="21"/>
  <c r="M3075" i="21"/>
  <c r="H3076" i="21"/>
  <c r="I3075" i="21"/>
  <c r="M3076" i="21"/>
  <c r="H3077" i="21"/>
  <c r="L3076" i="21"/>
  <c r="K3076" i="21"/>
  <c r="I3076" i="21"/>
  <c r="J3076" i="21"/>
  <c r="Q3075" i="21"/>
  <c r="N3075" i="21"/>
  <c r="O3075" i="21"/>
  <c r="P3075" i="21"/>
  <c r="J3077" i="21"/>
  <c r="I3077" i="21"/>
  <c r="H3078" i="21"/>
  <c r="L3077" i="21"/>
  <c r="K3077" i="21"/>
  <c r="M3077" i="21"/>
  <c r="Q3076" i="21"/>
  <c r="O3076" i="21"/>
  <c r="P3076" i="21"/>
  <c r="N3076" i="21"/>
  <c r="P3077" i="21"/>
  <c r="N3077" i="21"/>
  <c r="O3077" i="21"/>
  <c r="Q3077" i="21"/>
  <c r="K3078" i="21"/>
  <c r="H3079" i="21"/>
  <c r="M3078" i="21"/>
  <c r="L3078" i="21"/>
  <c r="I3078" i="21"/>
  <c r="J3078" i="21"/>
  <c r="I3079" i="21"/>
  <c r="J3079" i="21"/>
  <c r="K3079" i="21"/>
  <c r="L3079" i="21"/>
  <c r="H3080" i="21"/>
  <c r="M3079" i="21"/>
  <c r="N3078" i="21"/>
  <c r="O3078" i="21"/>
  <c r="P3078" i="21"/>
  <c r="Q3078" i="21"/>
  <c r="O3079" i="21"/>
  <c r="N3079" i="21"/>
  <c r="P3079" i="21"/>
  <c r="Q3079" i="21"/>
  <c r="I3080" i="21"/>
  <c r="K3080" i="21"/>
  <c r="H3081" i="21"/>
  <c r="M3080" i="21"/>
  <c r="L3080" i="21"/>
  <c r="J3080" i="21"/>
  <c r="N3080" i="21"/>
  <c r="O3080" i="21"/>
  <c r="Q3080" i="21"/>
  <c r="P3080" i="21"/>
  <c r="M3081" i="21"/>
  <c r="I3081" i="21"/>
  <c r="H3082" i="21"/>
  <c r="J3081" i="21"/>
  <c r="L3081" i="21"/>
  <c r="K3081" i="21"/>
  <c r="N3081" i="21"/>
  <c r="Q3081" i="21"/>
  <c r="P3081" i="21"/>
  <c r="O3081" i="21"/>
  <c r="K3082" i="21"/>
  <c r="M3082" i="21"/>
  <c r="L3082" i="21"/>
  <c r="H3083" i="21"/>
  <c r="J3082" i="21"/>
  <c r="I3082" i="21"/>
  <c r="K3083" i="21"/>
  <c r="L3083" i="21"/>
  <c r="I3083" i="21"/>
  <c r="J3083" i="21"/>
  <c r="H3084" i="21"/>
  <c r="M3083" i="21"/>
  <c r="O3082" i="21"/>
  <c r="N3082" i="21"/>
  <c r="Q3082" i="21"/>
  <c r="P3082" i="21"/>
  <c r="P3083" i="21"/>
  <c r="Q3083" i="21"/>
  <c r="N3083" i="21"/>
  <c r="O3083" i="21"/>
  <c r="H3085" i="21"/>
  <c r="L3084" i="21"/>
  <c r="I3084" i="21"/>
  <c r="J3084" i="21"/>
  <c r="K3084" i="21"/>
  <c r="M3084" i="21"/>
  <c r="I3085" i="21"/>
  <c r="H3086" i="21"/>
  <c r="J3085" i="21"/>
  <c r="M3085" i="21"/>
  <c r="L3085" i="21"/>
  <c r="K3085" i="21"/>
  <c r="O3084" i="21"/>
  <c r="Q3084" i="21"/>
  <c r="N3084" i="21"/>
  <c r="P3084" i="21"/>
  <c r="Q3085" i="21"/>
  <c r="O3085" i="21"/>
  <c r="N3085" i="21"/>
  <c r="P3085" i="21"/>
  <c r="I3086" i="21"/>
  <c r="K3086" i="21"/>
  <c r="M3086" i="21"/>
  <c r="H3087" i="21"/>
  <c r="L3086" i="21"/>
  <c r="J3086" i="21"/>
  <c r="P3086" i="21"/>
  <c r="O3086" i="21"/>
  <c r="N3086" i="21"/>
  <c r="Q3086" i="21"/>
  <c r="M3087" i="21"/>
  <c r="I3087" i="21"/>
  <c r="L3087" i="21"/>
  <c r="K3087" i="21"/>
  <c r="H3088" i="21"/>
  <c r="J3087" i="21"/>
  <c r="O3087" i="21"/>
  <c r="Q3087" i="21"/>
  <c r="N3087" i="21"/>
  <c r="P3087" i="21"/>
  <c r="K3088" i="21"/>
  <c r="M3088" i="21"/>
  <c r="H3089" i="21"/>
  <c r="L3088" i="21"/>
  <c r="J3088" i="21"/>
  <c r="I3088" i="21"/>
  <c r="H3090" i="21"/>
  <c r="M3089" i="21"/>
  <c r="I3089" i="21"/>
  <c r="J3089" i="21"/>
  <c r="L3089" i="21"/>
  <c r="K3089" i="21"/>
  <c r="Q3088" i="21"/>
  <c r="P3088" i="21"/>
  <c r="N3088" i="21"/>
  <c r="O3088" i="21"/>
  <c r="I3090" i="21"/>
  <c r="H3091" i="21"/>
  <c r="L3090" i="21"/>
  <c r="K3090" i="21"/>
  <c r="M3090" i="21"/>
  <c r="J3090" i="21"/>
  <c r="N3089" i="21"/>
  <c r="O3089" i="21"/>
  <c r="Q3089" i="21"/>
  <c r="P3089" i="21"/>
  <c r="O3090" i="21"/>
  <c r="Q3090" i="21"/>
  <c r="P3090" i="21"/>
  <c r="N3090" i="21"/>
  <c r="L3091" i="21"/>
  <c r="K3091" i="21"/>
  <c r="I3091" i="21"/>
  <c r="M3091" i="21"/>
  <c r="H3092" i="21"/>
  <c r="J3091" i="21"/>
  <c r="Q3091" i="21"/>
  <c r="P3091" i="21"/>
  <c r="N3091" i="21"/>
  <c r="O3091" i="21"/>
  <c r="I3092" i="21"/>
  <c r="J3092" i="21"/>
  <c r="L3092" i="21"/>
  <c r="M3092" i="21"/>
  <c r="K3092" i="21"/>
  <c r="H3093" i="21"/>
  <c r="P3092" i="21"/>
  <c r="O3092" i="21"/>
  <c r="Q3092" i="21"/>
  <c r="N3092" i="21"/>
  <c r="J3093" i="21"/>
  <c r="K3093" i="21"/>
  <c r="M3093" i="21"/>
  <c r="L3093" i="21"/>
  <c r="I3093" i="21"/>
  <c r="H3094" i="21"/>
  <c r="N3093" i="21"/>
  <c r="Q3093" i="21"/>
  <c r="O3093" i="21"/>
  <c r="P3093" i="21"/>
  <c r="L3094" i="21"/>
  <c r="M3094" i="21"/>
  <c r="K3094" i="21"/>
  <c r="J3094" i="21"/>
  <c r="H3095" i="21"/>
  <c r="I3094" i="21"/>
  <c r="M3095" i="21"/>
  <c r="L3095" i="21"/>
  <c r="J3095" i="21"/>
  <c r="K3095" i="21"/>
  <c r="H3096" i="21"/>
  <c r="I3095" i="21"/>
  <c r="P3094" i="21"/>
  <c r="O3094" i="21"/>
  <c r="Q3094" i="21"/>
  <c r="N3094" i="21"/>
  <c r="M3096" i="21"/>
  <c r="J3096" i="21"/>
  <c r="L3096" i="21"/>
  <c r="K3096" i="21"/>
  <c r="H3097" i="21"/>
  <c r="I3096" i="21"/>
  <c r="Q3095" i="21"/>
  <c r="P3095" i="21"/>
  <c r="N3095" i="21"/>
  <c r="O3095" i="21"/>
  <c r="K3097" i="21"/>
  <c r="J3097" i="21"/>
  <c r="I3097" i="21"/>
  <c r="L3097" i="21"/>
  <c r="H3098" i="21"/>
  <c r="M3097" i="21"/>
  <c r="Q3096" i="21"/>
  <c r="P3096" i="21"/>
  <c r="N3096" i="21"/>
  <c r="O3096" i="21"/>
  <c r="N3097" i="21"/>
  <c r="Q3097" i="21"/>
  <c r="O3097" i="21"/>
  <c r="P3097" i="21"/>
  <c r="M3098" i="21"/>
  <c r="I3098" i="21"/>
  <c r="K3098" i="21"/>
  <c r="H3099" i="21"/>
  <c r="J3098" i="21"/>
  <c r="L3098" i="21"/>
  <c r="Q3098" i="21"/>
  <c r="N3098" i="21"/>
  <c r="O3098" i="21"/>
  <c r="P3098" i="21"/>
  <c r="K3099" i="21"/>
  <c r="J3099" i="21"/>
  <c r="L3099" i="21"/>
  <c r="M3099" i="21"/>
  <c r="H3100" i="21"/>
  <c r="I3099" i="21"/>
  <c r="I3100" i="21"/>
  <c r="J3100" i="21"/>
  <c r="L3100" i="21"/>
  <c r="H3101" i="21"/>
  <c r="M3100" i="21"/>
  <c r="K3100" i="21"/>
  <c r="Q3099" i="21"/>
  <c r="N3099" i="21"/>
  <c r="O3099" i="21"/>
  <c r="P3099" i="21"/>
  <c r="P3100" i="21"/>
  <c r="O3100" i="21"/>
  <c r="Q3100" i="21"/>
  <c r="N3100" i="21"/>
  <c r="L3101" i="21"/>
  <c r="K3101" i="21"/>
  <c r="M3101" i="21"/>
  <c r="H3102" i="21"/>
  <c r="I3101" i="21"/>
  <c r="J3101" i="21"/>
  <c r="I3102" i="21"/>
  <c r="L3102" i="21"/>
  <c r="K3102" i="21"/>
  <c r="H3103" i="21"/>
  <c r="J3102" i="21"/>
  <c r="M3102" i="21"/>
  <c r="P3101" i="21"/>
  <c r="O3101" i="21"/>
  <c r="N3101" i="21"/>
  <c r="Q3101" i="21"/>
  <c r="Q3102" i="21"/>
  <c r="P3102" i="21"/>
  <c r="N3102" i="21"/>
  <c r="O3102" i="21"/>
  <c r="M3103" i="21"/>
  <c r="I3103" i="21"/>
  <c r="J3103" i="21"/>
  <c r="K3103" i="21"/>
  <c r="H3104" i="21"/>
  <c r="L3103" i="21"/>
  <c r="P3103" i="21"/>
  <c r="N3103" i="21"/>
  <c r="Q3103" i="21"/>
  <c r="O3103" i="21"/>
  <c r="M3104" i="21"/>
  <c r="L3104" i="21"/>
  <c r="H3105" i="21"/>
  <c r="J3104" i="21"/>
  <c r="K3104" i="21"/>
  <c r="I3104" i="21"/>
  <c r="J3105" i="21"/>
  <c r="K3105" i="21"/>
  <c r="I3105" i="21"/>
  <c r="L3105" i="21"/>
  <c r="M3105" i="21"/>
  <c r="H3106" i="21"/>
  <c r="Q3104" i="21"/>
  <c r="P3104" i="21"/>
  <c r="N3104" i="21"/>
  <c r="O3104" i="21"/>
  <c r="N3105" i="21"/>
  <c r="Q3105" i="21"/>
  <c r="P3105" i="21"/>
  <c r="O3105" i="21"/>
  <c r="L3106" i="21"/>
  <c r="K3106" i="21"/>
  <c r="H3107" i="21"/>
  <c r="M3106" i="21"/>
  <c r="J3106" i="21"/>
  <c r="I3106" i="21"/>
  <c r="H3108" i="21"/>
  <c r="L3107" i="21"/>
  <c r="M3107" i="21"/>
  <c r="K3107" i="21"/>
  <c r="J3107" i="21"/>
  <c r="I3107" i="21"/>
  <c r="O3106" i="21"/>
  <c r="P3106" i="21"/>
  <c r="N3106" i="21"/>
  <c r="Q3106" i="21"/>
  <c r="H3109" i="21"/>
  <c r="M3108" i="21"/>
  <c r="K3108" i="21"/>
  <c r="I3108" i="21"/>
  <c r="L3108" i="21"/>
  <c r="J3108" i="21"/>
  <c r="N3107" i="21"/>
  <c r="O3107" i="21"/>
  <c r="Q3107" i="21"/>
  <c r="P3107" i="21"/>
  <c r="H3110" i="21"/>
  <c r="L3109" i="21"/>
  <c r="M3109" i="21"/>
  <c r="J3109" i="21"/>
  <c r="I3109" i="21"/>
  <c r="K3109" i="21"/>
  <c r="O3108" i="21"/>
  <c r="N3108" i="21"/>
  <c r="P3108" i="21"/>
  <c r="Q3108" i="21"/>
  <c r="J3110" i="21"/>
  <c r="H3111" i="21"/>
  <c r="M3110" i="21"/>
  <c r="L3110" i="21"/>
  <c r="I3110" i="21"/>
  <c r="K3110" i="21"/>
  <c r="N3109" i="21"/>
  <c r="O3109" i="21"/>
  <c r="Q3109" i="21"/>
  <c r="P3109" i="21"/>
  <c r="L3111" i="21"/>
  <c r="J3111" i="21"/>
  <c r="H3112" i="21"/>
  <c r="I3111" i="21"/>
  <c r="M3111" i="21"/>
  <c r="K3111" i="21"/>
  <c r="O3110" i="21"/>
  <c r="P3110" i="21"/>
  <c r="N3110" i="21"/>
  <c r="Q3110" i="21"/>
  <c r="L3112" i="21"/>
  <c r="J3112" i="21"/>
  <c r="H3113" i="21"/>
  <c r="I3112" i="21"/>
  <c r="K3112" i="21"/>
  <c r="M3112" i="21"/>
  <c r="O3111" i="21"/>
  <c r="P3111" i="21"/>
  <c r="N3111" i="21"/>
  <c r="Q3111" i="21"/>
  <c r="L3113" i="21"/>
  <c r="J3113" i="21"/>
  <c r="K3113" i="21"/>
  <c r="I3113" i="21"/>
  <c r="H3114" i="21"/>
  <c r="M3113" i="21"/>
  <c r="N3112" i="21"/>
  <c r="P3112" i="21"/>
  <c r="Q3112" i="21"/>
  <c r="O3112" i="21"/>
  <c r="P3113" i="21"/>
  <c r="O3113" i="21"/>
  <c r="Q3113" i="21"/>
  <c r="N3113" i="21"/>
  <c r="J3114" i="21"/>
  <c r="K3114" i="21"/>
  <c r="M3114" i="21"/>
  <c r="L3114" i="21"/>
  <c r="H3115" i="21"/>
  <c r="I3114" i="21"/>
  <c r="J3115" i="21"/>
  <c r="L3115" i="21"/>
  <c r="K3115" i="21"/>
  <c r="H3116" i="21"/>
  <c r="M3115" i="21"/>
  <c r="I3115" i="21"/>
  <c r="P3114" i="21"/>
  <c r="N3114" i="21"/>
  <c r="Q3114" i="21"/>
  <c r="O3114" i="21"/>
  <c r="M3116" i="21"/>
  <c r="J3116" i="21"/>
  <c r="H3117" i="21"/>
  <c r="K3116" i="21"/>
  <c r="I3116" i="21"/>
  <c r="L3116" i="21"/>
  <c r="P3115" i="21"/>
  <c r="N3115" i="21"/>
  <c r="O3115" i="21"/>
  <c r="Q3115" i="21"/>
  <c r="I3117" i="21"/>
  <c r="J3117" i="21"/>
  <c r="H3118" i="21"/>
  <c r="M3117" i="21"/>
  <c r="L3117" i="21"/>
  <c r="K3117" i="21"/>
  <c r="O3116" i="21"/>
  <c r="N3116" i="21"/>
  <c r="Q3116" i="21"/>
  <c r="P3116" i="21"/>
  <c r="N3117" i="21"/>
  <c r="O3117" i="21"/>
  <c r="P3117" i="21"/>
  <c r="Q3117" i="21"/>
  <c r="I3118" i="21"/>
  <c r="J3118" i="21"/>
  <c r="M3118" i="21"/>
  <c r="K3118" i="21"/>
  <c r="L3118" i="21"/>
  <c r="H3119" i="21"/>
  <c r="N3118" i="21"/>
  <c r="O3118" i="21"/>
  <c r="P3118" i="21"/>
  <c r="Q3118" i="21"/>
  <c r="I3119" i="21"/>
  <c r="M3119" i="21"/>
  <c r="J3119" i="21"/>
  <c r="K3119" i="21"/>
  <c r="H3120" i="21"/>
  <c r="L3119" i="21"/>
  <c r="P3119" i="21"/>
  <c r="N3119" i="21"/>
  <c r="O3119" i="21"/>
  <c r="Q3119" i="21"/>
  <c r="I3120" i="21"/>
  <c r="K3120" i="21"/>
  <c r="J3120" i="21"/>
  <c r="M3120" i="21"/>
  <c r="L3120" i="21"/>
  <c r="H3121" i="21"/>
  <c r="N3120" i="21"/>
  <c r="Q3120" i="21"/>
  <c r="O3120" i="21"/>
  <c r="P3120" i="21"/>
  <c r="I3121" i="21"/>
  <c r="M3121" i="21"/>
  <c r="J3121" i="21"/>
  <c r="L3121" i="21"/>
  <c r="K3121" i="21"/>
  <c r="H3122" i="21"/>
  <c r="Q3121" i="21"/>
  <c r="O3121" i="21"/>
  <c r="N3121" i="21"/>
  <c r="P3121" i="21"/>
  <c r="I3122" i="21"/>
  <c r="J3122" i="21"/>
  <c r="L3122" i="21"/>
  <c r="H3123" i="21"/>
  <c r="K3122" i="21"/>
  <c r="M3122" i="21"/>
  <c r="O3122" i="21"/>
  <c r="Q3122" i="21"/>
  <c r="N3122" i="21"/>
  <c r="P3122" i="21"/>
  <c r="I3123" i="21"/>
  <c r="L3123" i="21"/>
  <c r="M3123" i="21"/>
  <c r="H3124" i="21"/>
  <c r="J3123" i="21"/>
  <c r="K3123" i="21"/>
  <c r="O3123" i="21"/>
  <c r="P3123" i="21"/>
  <c r="N3123" i="21"/>
  <c r="Q3123" i="21"/>
  <c r="K3124" i="21"/>
  <c r="J3124" i="21"/>
  <c r="I3124" i="21"/>
  <c r="L3124" i="21"/>
  <c r="H3125" i="21"/>
  <c r="M3124" i="21"/>
  <c r="Q3124" i="21"/>
  <c r="N3124" i="21"/>
  <c r="P3124" i="21"/>
  <c r="O3124" i="21"/>
  <c r="M3125" i="21"/>
  <c r="J3125" i="21"/>
  <c r="H3126" i="21"/>
  <c r="L3125" i="21"/>
  <c r="K3125" i="21"/>
  <c r="I3125" i="21"/>
  <c r="J3126" i="21"/>
  <c r="M3126" i="21"/>
  <c r="H3127" i="21"/>
  <c r="L3126" i="21"/>
  <c r="I3126" i="21"/>
  <c r="K3126" i="21"/>
  <c r="O3125" i="21"/>
  <c r="Q3125" i="21"/>
  <c r="N3125" i="21"/>
  <c r="P3125" i="21"/>
  <c r="M3127" i="21"/>
  <c r="I3127" i="21"/>
  <c r="H3128" i="21"/>
  <c r="J3127" i="21"/>
  <c r="K3127" i="21"/>
  <c r="L3127" i="21"/>
  <c r="O3126" i="21"/>
  <c r="N3126" i="21"/>
  <c r="Q3126" i="21"/>
  <c r="P3126" i="21"/>
  <c r="O3127" i="21"/>
  <c r="Q3127" i="21"/>
  <c r="N3127" i="21"/>
  <c r="P3127" i="21"/>
  <c r="J3128" i="21"/>
  <c r="M3128" i="21"/>
  <c r="H3129" i="21"/>
  <c r="L3128" i="21"/>
  <c r="I3128" i="21"/>
  <c r="K3128" i="21"/>
  <c r="M3129" i="21"/>
  <c r="I3129" i="21"/>
  <c r="H3130" i="21"/>
  <c r="J3129" i="21"/>
  <c r="L3129" i="21"/>
  <c r="K3129" i="21"/>
  <c r="O3128" i="21"/>
  <c r="Q3128" i="21"/>
  <c r="P3128" i="21"/>
  <c r="N3128" i="21"/>
  <c r="Q3129" i="21"/>
  <c r="P3129" i="21"/>
  <c r="O3129" i="21"/>
  <c r="N3129" i="21"/>
  <c r="I3130" i="21"/>
  <c r="K3130" i="21"/>
  <c r="J3130" i="21"/>
  <c r="M3130" i="21"/>
  <c r="H3131" i="21"/>
  <c r="L3130" i="21"/>
  <c r="O3130" i="21"/>
  <c r="N3130" i="21"/>
  <c r="Q3130" i="21"/>
  <c r="P3130" i="21"/>
  <c r="K3131" i="21"/>
  <c r="M3131" i="21"/>
  <c r="H3132" i="21"/>
  <c r="I3131" i="21"/>
  <c r="L3131" i="21"/>
  <c r="J3131" i="21"/>
  <c r="I3132" i="21"/>
  <c r="L3132" i="21"/>
  <c r="J3132" i="21"/>
  <c r="M3132" i="21"/>
  <c r="H3133" i="21"/>
  <c r="K3132" i="21"/>
  <c r="O3131" i="21"/>
  <c r="N3131" i="21"/>
  <c r="P3131" i="21"/>
  <c r="Q3131" i="21"/>
  <c r="N3132" i="21"/>
  <c r="Q3132" i="21"/>
  <c r="O3132" i="21"/>
  <c r="P3132" i="21"/>
  <c r="I3133" i="21"/>
  <c r="L3133" i="21"/>
  <c r="J3133" i="21"/>
  <c r="H3134" i="21"/>
  <c r="K3133" i="21"/>
  <c r="M3133" i="21"/>
  <c r="O3133" i="21"/>
  <c r="Q3133" i="21"/>
  <c r="P3133" i="21"/>
  <c r="N3133" i="21"/>
  <c r="L3134" i="21"/>
  <c r="M3134" i="21"/>
  <c r="J3134" i="21"/>
  <c r="K3134" i="21"/>
  <c r="H3135" i="21"/>
  <c r="I3134" i="21"/>
  <c r="I3135" i="21"/>
  <c r="M3135" i="21"/>
  <c r="H3136" i="21"/>
  <c r="K3135" i="21"/>
  <c r="L3135" i="21"/>
  <c r="J3135" i="21"/>
  <c r="Q3134" i="21"/>
  <c r="O3134" i="21"/>
  <c r="N3134" i="21"/>
  <c r="P3134" i="21"/>
  <c r="P3135" i="21"/>
  <c r="O3135" i="21"/>
  <c r="N3135" i="21"/>
  <c r="Q3135" i="21"/>
  <c r="H3137" i="21"/>
  <c r="M3136" i="21"/>
  <c r="K3136" i="21"/>
  <c r="J3136" i="21"/>
  <c r="L3136" i="21"/>
  <c r="I3136" i="21"/>
  <c r="L3137" i="21"/>
  <c r="H3138" i="21"/>
  <c r="K3137" i="21"/>
  <c r="M3137" i="21"/>
  <c r="I3137" i="21"/>
  <c r="J3137" i="21"/>
  <c r="P3136" i="21"/>
  <c r="O3136" i="21"/>
  <c r="Q3136" i="21"/>
  <c r="N3136" i="21"/>
  <c r="M3138" i="21"/>
  <c r="K3138" i="21"/>
  <c r="J3138" i="21"/>
  <c r="I3138" i="21"/>
  <c r="L3138" i="21"/>
  <c r="H3139" i="21"/>
  <c r="P3137" i="21"/>
  <c r="N3137" i="21"/>
  <c r="O3137" i="21"/>
  <c r="Q3137" i="21"/>
  <c r="N3138" i="21"/>
  <c r="Q3138" i="21"/>
  <c r="O3138" i="21"/>
  <c r="P3138" i="21"/>
  <c r="I3139" i="21"/>
  <c r="K3139" i="21"/>
  <c r="H3140" i="21"/>
  <c r="M3139" i="21"/>
  <c r="J3139" i="21"/>
  <c r="L3139" i="21"/>
  <c r="N3139" i="21"/>
  <c r="O3139" i="21"/>
  <c r="P3139" i="21"/>
  <c r="Q3139" i="21"/>
  <c r="I3140" i="21"/>
  <c r="K3140" i="21"/>
  <c r="H3141" i="21"/>
  <c r="L3140" i="21"/>
  <c r="M3140" i="21"/>
  <c r="J3140" i="21"/>
  <c r="N3140" i="21"/>
  <c r="P3140" i="21"/>
  <c r="Q3140" i="21"/>
  <c r="O3140" i="21"/>
  <c r="M3141" i="21"/>
  <c r="L3141" i="21"/>
  <c r="K3141" i="21"/>
  <c r="I3141" i="21"/>
  <c r="J3141" i="21"/>
  <c r="H3142" i="21"/>
  <c r="N3141" i="21"/>
  <c r="Q3141" i="21"/>
  <c r="P3141" i="21"/>
  <c r="O3141" i="21"/>
  <c r="K3142" i="21"/>
  <c r="H3143" i="21"/>
  <c r="L3142" i="21"/>
  <c r="J3142" i="21"/>
  <c r="M3142" i="21"/>
  <c r="I3142" i="21"/>
  <c r="L3143" i="21"/>
  <c r="H3144" i="21"/>
  <c r="J3143" i="21"/>
  <c r="M3143" i="21"/>
  <c r="K3143" i="21"/>
  <c r="I3143" i="21"/>
  <c r="O3142" i="21"/>
  <c r="N3142" i="21"/>
  <c r="P3142" i="21"/>
  <c r="Q3142" i="21"/>
  <c r="I3144" i="21"/>
  <c r="H3145" i="21"/>
  <c r="L3144" i="21"/>
  <c r="M3144" i="21"/>
  <c r="J3144" i="21"/>
  <c r="K3144" i="21"/>
  <c r="O3143" i="21"/>
  <c r="Q3143" i="21"/>
  <c r="N3143" i="21"/>
  <c r="P3143" i="21"/>
  <c r="Q3144" i="21"/>
  <c r="O3144" i="21"/>
  <c r="P3144" i="21"/>
  <c r="N3144" i="21"/>
  <c r="L3145" i="21"/>
  <c r="I3145" i="21"/>
  <c r="M3145" i="21"/>
  <c r="K3145" i="21"/>
  <c r="H3146" i="21"/>
  <c r="J3145" i="21"/>
  <c r="P3145" i="21"/>
  <c r="Q3145" i="21"/>
  <c r="N3145" i="21"/>
  <c r="O3145" i="21"/>
  <c r="L3146" i="21"/>
  <c r="J3146" i="21"/>
  <c r="M3146" i="21"/>
  <c r="H3147" i="21"/>
  <c r="I3146" i="21"/>
  <c r="K3146" i="21"/>
  <c r="L3147" i="21"/>
  <c r="J3147" i="21"/>
  <c r="I3147" i="21"/>
  <c r="M3147" i="21"/>
  <c r="K3147" i="21"/>
  <c r="H3148" i="21"/>
  <c r="O3146" i="21"/>
  <c r="N3146" i="21"/>
  <c r="P3146" i="21"/>
  <c r="Q3146" i="21"/>
  <c r="N3147" i="21"/>
  <c r="Q3147" i="21"/>
  <c r="P3147" i="21"/>
  <c r="O3147" i="21"/>
  <c r="H3149" i="21"/>
  <c r="I3148" i="21"/>
  <c r="L3148" i="21"/>
  <c r="J3148" i="21"/>
  <c r="M3148" i="21"/>
  <c r="K3148" i="21"/>
  <c r="J3149" i="21"/>
  <c r="M3149" i="21"/>
  <c r="H3150" i="21"/>
  <c r="L3149" i="21"/>
  <c r="K3149" i="21"/>
  <c r="I3149" i="21"/>
  <c r="P3148" i="21"/>
  <c r="N3148" i="21"/>
  <c r="Q3148" i="21"/>
  <c r="O3148" i="21"/>
  <c r="I3150" i="21"/>
  <c r="J3150" i="21"/>
  <c r="H3151" i="21"/>
  <c r="K3150" i="21"/>
  <c r="L3150" i="21"/>
  <c r="M3150" i="21"/>
  <c r="Q3149" i="21"/>
  <c r="P3149" i="21"/>
  <c r="O3149" i="21"/>
  <c r="N3149" i="21"/>
  <c r="N3150" i="21"/>
  <c r="P3150" i="21"/>
  <c r="Q3150" i="21"/>
  <c r="O3150" i="21"/>
  <c r="J3151" i="21"/>
  <c r="I3151" i="21"/>
  <c r="L3151" i="21"/>
  <c r="M3151" i="21"/>
  <c r="K3151" i="21"/>
  <c r="H3152" i="21"/>
  <c r="O3151" i="21"/>
  <c r="N3151" i="21"/>
  <c r="P3151" i="21"/>
  <c r="Q3151" i="21"/>
  <c r="I3152" i="21"/>
  <c r="M3152" i="21"/>
  <c r="H3153" i="21"/>
  <c r="K3152" i="21"/>
  <c r="J3152" i="21"/>
  <c r="L3152" i="21"/>
  <c r="P3152" i="21"/>
  <c r="O3152" i="21"/>
  <c r="Q3152" i="21"/>
  <c r="N3152" i="21"/>
  <c r="L3153" i="21"/>
  <c r="H3154" i="21"/>
  <c r="I3153" i="21"/>
  <c r="J3153" i="21"/>
  <c r="M3153" i="21"/>
  <c r="K3153" i="21"/>
  <c r="I3154" i="21"/>
  <c r="J3154" i="21"/>
  <c r="L3154" i="21"/>
  <c r="K3154" i="21"/>
  <c r="H3155" i="21"/>
  <c r="M3154" i="21"/>
  <c r="O3153" i="21"/>
  <c r="P3153" i="21"/>
  <c r="Q3153" i="21"/>
  <c r="N3153" i="21"/>
  <c r="O3154" i="21"/>
  <c r="Q3154" i="21"/>
  <c r="P3154" i="21"/>
  <c r="N3154" i="21"/>
  <c r="M3155" i="21"/>
  <c r="H3156" i="21"/>
  <c r="K3155" i="21"/>
  <c r="J3155" i="21"/>
  <c r="I3155" i="21"/>
  <c r="L3155" i="21"/>
  <c r="K3156" i="21"/>
  <c r="L3156" i="21"/>
  <c r="M3156" i="21"/>
  <c r="H3157" i="21"/>
  <c r="J3156" i="21"/>
  <c r="I3156" i="21"/>
  <c r="N3155" i="21"/>
  <c r="P3155" i="21"/>
  <c r="Q3155" i="21"/>
  <c r="O3155" i="21"/>
  <c r="L3157" i="21"/>
  <c r="H3158" i="21"/>
  <c r="K3157" i="21"/>
  <c r="J3157" i="21"/>
  <c r="M3157" i="21"/>
  <c r="I3157" i="21"/>
  <c r="O3156" i="21"/>
  <c r="P3156" i="21"/>
  <c r="N3156" i="21"/>
  <c r="Q3156" i="21"/>
  <c r="J3158" i="21"/>
  <c r="L3158" i="21"/>
  <c r="M3158" i="21"/>
  <c r="H3159" i="21"/>
  <c r="I3158" i="21"/>
  <c r="K3158" i="21"/>
  <c r="O3157" i="21"/>
  <c r="P3157" i="21"/>
  <c r="N3157" i="21"/>
  <c r="Q3157" i="21"/>
  <c r="L3159" i="21"/>
  <c r="I3159" i="21"/>
  <c r="K3159" i="21"/>
  <c r="H3160" i="21"/>
  <c r="M3159" i="21"/>
  <c r="J3159" i="21"/>
  <c r="P3158" i="21"/>
  <c r="N3158" i="21"/>
  <c r="O3158" i="21"/>
  <c r="Q3158" i="21"/>
  <c r="P3159" i="21"/>
  <c r="N3159" i="21"/>
  <c r="Q3159" i="21"/>
  <c r="O3159" i="21"/>
  <c r="J3160" i="21"/>
  <c r="K3160" i="21"/>
  <c r="I3160" i="21"/>
  <c r="L3160" i="21"/>
  <c r="H3161" i="21"/>
  <c r="M3160" i="21"/>
  <c r="P3160" i="21"/>
  <c r="Q3160" i="21"/>
  <c r="O3160" i="21"/>
  <c r="N3160" i="21"/>
  <c r="L3161" i="21"/>
  <c r="K3161" i="21"/>
  <c r="M3161" i="21"/>
  <c r="I3161" i="21"/>
  <c r="J3161" i="21"/>
  <c r="H3162" i="21"/>
  <c r="O3161" i="21"/>
  <c r="N3161" i="21"/>
  <c r="Q3161" i="21"/>
  <c r="P3161" i="21"/>
  <c r="L3162" i="21"/>
  <c r="H3163" i="21"/>
  <c r="J3162" i="21"/>
  <c r="K3162" i="21"/>
  <c r="M3162" i="21"/>
  <c r="I3162" i="21"/>
  <c r="K3163" i="21"/>
  <c r="L3163" i="21"/>
  <c r="I3163" i="21"/>
  <c r="H3164" i="21"/>
  <c r="J3163" i="21"/>
  <c r="M3163" i="21"/>
  <c r="N3162" i="21"/>
  <c r="O3162" i="21"/>
  <c r="Q3162" i="21"/>
  <c r="P3162" i="21"/>
  <c r="O3163" i="21"/>
  <c r="Q3163" i="21"/>
  <c r="P3163" i="21"/>
  <c r="N3163" i="21"/>
  <c r="M3164" i="21"/>
  <c r="L3164" i="21"/>
  <c r="J3164" i="21"/>
  <c r="H3165" i="21"/>
  <c r="K3164" i="21"/>
  <c r="I3164" i="21"/>
  <c r="J3165" i="21"/>
  <c r="H3166" i="21"/>
  <c r="K3165" i="21"/>
  <c r="I3165" i="21"/>
  <c r="L3165" i="21"/>
  <c r="M3165" i="21"/>
  <c r="P3164" i="21"/>
  <c r="Q3164" i="21"/>
  <c r="N3164" i="21"/>
  <c r="O3164" i="21"/>
  <c r="H3167" i="21"/>
  <c r="L3166" i="21"/>
  <c r="M3166" i="21"/>
  <c r="K3166" i="21"/>
  <c r="J3166" i="21"/>
  <c r="I3166" i="21"/>
  <c r="N3165" i="21"/>
  <c r="Q3165" i="21"/>
  <c r="O3165" i="21"/>
  <c r="P3165" i="21"/>
  <c r="H3168" i="21"/>
  <c r="I3167" i="21"/>
  <c r="L3167" i="21"/>
  <c r="K3167" i="21"/>
  <c r="J3167" i="21"/>
  <c r="M3167" i="21"/>
  <c r="O3166" i="21"/>
  <c r="N3166" i="21"/>
  <c r="Q3166" i="21"/>
  <c r="P3166" i="21"/>
  <c r="H3169" i="21"/>
  <c r="K3168" i="21"/>
  <c r="L3168" i="21"/>
  <c r="I3168" i="21"/>
  <c r="J3168" i="21"/>
  <c r="M3168" i="21"/>
  <c r="N3167" i="21"/>
  <c r="P3167" i="21"/>
  <c r="O3167" i="21"/>
  <c r="Q3167" i="21"/>
  <c r="L3169" i="21"/>
  <c r="I3169" i="21"/>
  <c r="M3169" i="21"/>
  <c r="K3169" i="21"/>
  <c r="J3169" i="21"/>
  <c r="H3170" i="21"/>
  <c r="P3168" i="21"/>
  <c r="N3168" i="21"/>
  <c r="O3168" i="21"/>
  <c r="Q3168" i="21"/>
  <c r="P3169" i="21"/>
  <c r="O3169" i="21"/>
  <c r="Q3169" i="21"/>
  <c r="N3169" i="21"/>
  <c r="K3170" i="21"/>
  <c r="I3170" i="21"/>
  <c r="L3170" i="21"/>
  <c r="J3170" i="21"/>
  <c r="H3171" i="21"/>
  <c r="M3170" i="21"/>
  <c r="Q3170" i="21"/>
  <c r="N3170" i="21"/>
  <c r="O3170" i="21"/>
  <c r="P3170" i="21"/>
  <c r="H3172" i="21"/>
  <c r="K3171" i="21"/>
  <c r="I3171" i="21"/>
  <c r="J3171" i="21"/>
  <c r="L3171" i="21"/>
  <c r="M3171" i="21"/>
  <c r="L3172" i="21"/>
  <c r="J3172" i="21"/>
  <c r="M3172" i="21"/>
  <c r="K3172" i="21"/>
  <c r="I3172" i="21"/>
  <c r="H3173" i="21"/>
  <c r="O3171" i="21"/>
  <c r="Q3171" i="21"/>
  <c r="P3171" i="21"/>
  <c r="N3171" i="21"/>
  <c r="P3172" i="21"/>
  <c r="Q3172" i="21"/>
  <c r="N3172" i="21"/>
  <c r="O3172" i="21"/>
  <c r="H3174" i="21"/>
  <c r="L3173" i="21"/>
  <c r="M3173" i="21"/>
  <c r="K3173" i="21"/>
  <c r="J3173" i="21"/>
  <c r="I3173" i="21"/>
  <c r="H3175" i="21"/>
  <c r="K3174" i="21"/>
  <c r="I3174" i="21"/>
  <c r="M3174" i="21"/>
  <c r="J3174" i="21"/>
  <c r="L3174" i="21"/>
  <c r="N3173" i="21"/>
  <c r="O3173" i="21"/>
  <c r="Q3173" i="21"/>
  <c r="P3173" i="21"/>
  <c r="L3175" i="21"/>
  <c r="M3175" i="21"/>
  <c r="K3175" i="21"/>
  <c r="J3175" i="21"/>
  <c r="H3176" i="21"/>
  <c r="I3175" i="21"/>
  <c r="N3174" i="21"/>
  <c r="O3174" i="21"/>
  <c r="Q3174" i="21"/>
  <c r="P3174" i="21"/>
  <c r="M3176" i="21"/>
  <c r="H3177" i="21"/>
  <c r="I3176" i="21"/>
  <c r="K3176" i="21"/>
  <c r="L3176" i="21"/>
  <c r="J3176" i="21"/>
  <c r="P3175" i="21"/>
  <c r="O3175" i="21"/>
  <c r="Q3175" i="21"/>
  <c r="N3175" i="21"/>
  <c r="K3177" i="21"/>
  <c r="I3177" i="21"/>
  <c r="L3177" i="21"/>
  <c r="H3178" i="21"/>
  <c r="M3177" i="21"/>
  <c r="J3177" i="21"/>
  <c r="O3176" i="21"/>
  <c r="N3176" i="21"/>
  <c r="Q3176" i="21"/>
  <c r="P3176" i="21"/>
  <c r="N3177" i="21"/>
  <c r="P3177" i="21"/>
  <c r="Q3177" i="21"/>
  <c r="O3177" i="21"/>
  <c r="I3178" i="21"/>
  <c r="J3178" i="21"/>
  <c r="L3178" i="21"/>
  <c r="K3178" i="21"/>
  <c r="H3179" i="21"/>
  <c r="M3178" i="21"/>
  <c r="P3178" i="21"/>
  <c r="N3178" i="21"/>
  <c r="Q3178" i="21"/>
  <c r="O3178" i="21"/>
  <c r="K3179" i="21"/>
  <c r="L3179" i="21"/>
  <c r="H3180" i="21"/>
  <c r="M3179" i="21"/>
  <c r="J3179" i="21"/>
  <c r="I3179" i="21"/>
  <c r="M3180" i="21"/>
  <c r="H3181" i="21"/>
  <c r="L3180" i="21"/>
  <c r="K3180" i="21"/>
  <c r="I3180" i="21"/>
  <c r="J3180" i="21"/>
  <c r="N3179" i="21"/>
  <c r="O3179" i="21"/>
  <c r="Q3179" i="21"/>
  <c r="P3179" i="21"/>
  <c r="K3181" i="21"/>
  <c r="H3182" i="21"/>
  <c r="J3181" i="21"/>
  <c r="L3181" i="21"/>
  <c r="M3181" i="21"/>
  <c r="I3181" i="21"/>
  <c r="P3180" i="21"/>
  <c r="N3180" i="21"/>
  <c r="Q3180" i="21"/>
  <c r="O3180" i="21"/>
  <c r="H3183" i="21"/>
  <c r="L3182" i="21"/>
  <c r="I3182" i="21"/>
  <c r="J3182" i="21"/>
  <c r="M3182" i="21"/>
  <c r="K3182" i="21"/>
  <c r="P3181" i="21"/>
  <c r="N3181" i="21"/>
  <c r="Q3181" i="21"/>
  <c r="O3181" i="21"/>
  <c r="H3184" i="21"/>
  <c r="I3183" i="21"/>
  <c r="J3183" i="21"/>
  <c r="K3183" i="21"/>
  <c r="L3183" i="21"/>
  <c r="M3183" i="21"/>
  <c r="N3182" i="21"/>
  <c r="O3182" i="21"/>
  <c r="P3182" i="21"/>
  <c r="Q3182" i="21"/>
  <c r="H3185" i="21"/>
  <c r="K3184" i="21"/>
  <c r="I3184" i="21"/>
  <c r="L3184" i="21"/>
  <c r="M3184" i="21"/>
  <c r="J3184" i="21"/>
  <c r="P3183" i="21"/>
  <c r="Q3183" i="21"/>
  <c r="O3183" i="21"/>
  <c r="N3183" i="21"/>
  <c r="L3185" i="21"/>
  <c r="H3186" i="21"/>
  <c r="M3185" i="21"/>
  <c r="I3185" i="21"/>
  <c r="J3185" i="21"/>
  <c r="K3185" i="21"/>
  <c r="N3184" i="21"/>
  <c r="P3184" i="21"/>
  <c r="Q3184" i="21"/>
  <c r="O3184" i="21"/>
  <c r="H3187" i="21"/>
  <c r="L3186" i="21"/>
  <c r="M3186" i="21"/>
  <c r="K3186" i="21"/>
  <c r="I3186" i="21"/>
  <c r="J3186" i="21"/>
  <c r="Q3185" i="21"/>
  <c r="P3185" i="21"/>
  <c r="N3185" i="21"/>
  <c r="O3185" i="21"/>
  <c r="J3187" i="21"/>
  <c r="K3187" i="21"/>
  <c r="H3188" i="21"/>
  <c r="M3187" i="21"/>
  <c r="L3187" i="21"/>
  <c r="I3187" i="21"/>
  <c r="N3186" i="21"/>
  <c r="O3186" i="21"/>
  <c r="Q3186" i="21"/>
  <c r="P3186" i="21"/>
  <c r="I3188" i="21"/>
  <c r="J3188" i="21"/>
  <c r="M3188" i="21"/>
  <c r="H3189" i="21"/>
  <c r="L3188" i="21"/>
  <c r="K3188" i="21"/>
  <c r="P3187" i="21"/>
  <c r="N3187" i="21"/>
  <c r="O3187" i="21"/>
  <c r="Q3187" i="21"/>
  <c r="Q3188" i="21"/>
  <c r="N3188" i="21"/>
  <c r="P3188" i="21"/>
  <c r="O3188" i="21"/>
  <c r="J3189" i="21"/>
  <c r="H3190" i="21"/>
  <c r="M3189" i="21"/>
  <c r="I3189" i="21"/>
  <c r="L3189" i="21"/>
  <c r="K3189" i="21"/>
  <c r="L3190" i="21"/>
  <c r="K3190" i="21"/>
  <c r="I3190" i="21"/>
  <c r="M3190" i="21"/>
  <c r="H3191" i="21"/>
  <c r="J3190" i="21"/>
  <c r="P3189" i="21"/>
  <c r="O3189" i="21"/>
  <c r="Q3189" i="21"/>
  <c r="N3189" i="21"/>
  <c r="Q3190" i="21"/>
  <c r="P3190" i="21"/>
  <c r="N3190" i="21"/>
  <c r="O3190" i="21"/>
  <c r="K3191" i="21"/>
  <c r="I3191" i="21"/>
  <c r="J3191" i="21"/>
  <c r="M3191" i="21"/>
  <c r="L3191" i="21"/>
  <c r="H3192" i="21"/>
  <c r="O3191" i="21"/>
  <c r="P3191" i="21"/>
  <c r="Q3191" i="21"/>
  <c r="N3191" i="21"/>
  <c r="H3193" i="21"/>
  <c r="J3192" i="21"/>
  <c r="I3192" i="21"/>
  <c r="L3192" i="21"/>
  <c r="M3192" i="21"/>
  <c r="K3192" i="21"/>
  <c r="K3193" i="21"/>
  <c r="L3193" i="21"/>
  <c r="J3193" i="21"/>
  <c r="H3194" i="21"/>
  <c r="I3193" i="21"/>
  <c r="M3193" i="21"/>
  <c r="P3192" i="21"/>
  <c r="Q3192" i="21"/>
  <c r="O3192" i="21"/>
  <c r="N3192" i="21"/>
  <c r="K3194" i="21"/>
  <c r="I3194" i="21"/>
  <c r="M3194" i="21"/>
  <c r="H3195" i="21"/>
  <c r="L3194" i="21"/>
  <c r="J3194" i="21"/>
  <c r="N3193" i="21"/>
  <c r="O3193" i="21"/>
  <c r="Q3193" i="21"/>
  <c r="P3193" i="21"/>
  <c r="O3194" i="21"/>
  <c r="Q3194" i="21"/>
  <c r="N3194" i="21"/>
  <c r="P3194" i="21"/>
  <c r="I3195" i="21"/>
  <c r="K3195" i="21"/>
  <c r="J3195" i="21"/>
  <c r="L3195" i="21"/>
  <c r="H3196" i="21"/>
  <c r="M3195" i="21"/>
  <c r="Q3195" i="21"/>
  <c r="N3195" i="21"/>
  <c r="P3195" i="21"/>
  <c r="O3195" i="21"/>
  <c r="J3196" i="21"/>
  <c r="M3196" i="21"/>
  <c r="I3196" i="21"/>
  <c r="K3196" i="21"/>
  <c r="H3197" i="21"/>
  <c r="L3196" i="21"/>
  <c r="P3196" i="21"/>
  <c r="Q3196" i="21"/>
  <c r="N3196" i="21"/>
  <c r="O3196" i="21"/>
  <c r="K3197" i="21"/>
  <c r="M3197" i="21"/>
  <c r="I3197" i="21"/>
  <c r="J3197" i="21"/>
  <c r="H3198" i="21"/>
  <c r="L3197" i="21"/>
  <c r="P3197" i="21"/>
  <c r="O3197" i="21"/>
  <c r="N3197" i="21"/>
  <c r="Q3197" i="21"/>
  <c r="J3198" i="21"/>
  <c r="H3199" i="21"/>
  <c r="L3198" i="21"/>
  <c r="K3198" i="21"/>
  <c r="M3198" i="21"/>
  <c r="I3198" i="21"/>
  <c r="I3199" i="21"/>
  <c r="J3199" i="21"/>
  <c r="K3199" i="21"/>
  <c r="M3199" i="21"/>
  <c r="L3199" i="21"/>
  <c r="H3200" i="21"/>
  <c r="N3198" i="21"/>
  <c r="P3198" i="21"/>
  <c r="Q3198" i="21"/>
  <c r="O3198" i="21"/>
  <c r="Q3199" i="21"/>
  <c r="O3199" i="21"/>
  <c r="N3199" i="21"/>
  <c r="P3199" i="21"/>
  <c r="I3200" i="21"/>
  <c r="K3200" i="21"/>
  <c r="J3200" i="21"/>
  <c r="H3201" i="21"/>
  <c r="L3200" i="21"/>
  <c r="M3200" i="21"/>
  <c r="Q3200" i="21"/>
  <c r="P3200" i="21"/>
  <c r="N3200" i="21"/>
  <c r="O3200" i="21"/>
  <c r="J3201" i="21"/>
  <c r="H3202" i="21"/>
  <c r="I3201" i="21"/>
  <c r="K3201" i="21"/>
  <c r="L3201" i="21"/>
  <c r="M3201" i="21"/>
  <c r="L3202" i="21"/>
  <c r="M3202" i="21"/>
  <c r="J3202" i="21"/>
  <c r="I3202" i="21"/>
  <c r="H3203" i="21"/>
  <c r="K3202" i="21"/>
  <c r="N3201" i="21"/>
  <c r="P3201" i="21"/>
  <c r="Q3201" i="21"/>
  <c r="O3201" i="21"/>
  <c r="P3202" i="21"/>
  <c r="Q3202" i="21"/>
  <c r="O3202" i="21"/>
  <c r="N3202" i="21"/>
  <c r="I3203" i="21"/>
  <c r="H3204" i="21"/>
  <c r="J3203" i="21"/>
  <c r="L3203" i="21"/>
  <c r="M3203" i="21"/>
  <c r="K3203" i="21"/>
  <c r="N3203" i="21"/>
  <c r="P3203" i="21"/>
  <c r="O3203" i="21"/>
  <c r="Q3203" i="21"/>
  <c r="I3204" i="21"/>
  <c r="J3204" i="21"/>
  <c r="H3205" i="21"/>
  <c r="L3204" i="21"/>
  <c r="K3204" i="21"/>
  <c r="M3204" i="21"/>
  <c r="Q3204" i="21"/>
  <c r="P3204" i="21"/>
  <c r="O3204" i="21"/>
  <c r="N3204" i="21"/>
  <c r="I3205" i="21"/>
  <c r="K3205" i="21"/>
  <c r="J3205" i="21"/>
  <c r="M3205" i="21"/>
  <c r="H3206" i="21"/>
  <c r="L3205" i="21"/>
  <c r="Q3205" i="21"/>
  <c r="N3205" i="21"/>
  <c r="P3205" i="21"/>
  <c r="O3205" i="21"/>
  <c r="H3207" i="21"/>
  <c r="M3206" i="21"/>
  <c r="I3206" i="21"/>
  <c r="K3206" i="21"/>
  <c r="J3206" i="21"/>
  <c r="L3206" i="21"/>
  <c r="K3207" i="21"/>
  <c r="I3207" i="21"/>
  <c r="J3207" i="21"/>
  <c r="L3207" i="21"/>
  <c r="H3208" i="21"/>
  <c r="M3207" i="21"/>
  <c r="P3206" i="21"/>
  <c r="N3206" i="21"/>
  <c r="O3206" i="21"/>
  <c r="Q3206" i="21"/>
  <c r="Q3207" i="21"/>
  <c r="P3207" i="21"/>
  <c r="N3207" i="21"/>
  <c r="O3207" i="21"/>
  <c r="M3208" i="21"/>
  <c r="J3208" i="21"/>
  <c r="H3209" i="21"/>
  <c r="I3208" i="21"/>
  <c r="L3208" i="21"/>
  <c r="K3208" i="21"/>
  <c r="L3209" i="21"/>
  <c r="M3209" i="21"/>
  <c r="I3209" i="21"/>
  <c r="K3209" i="21"/>
  <c r="H3210" i="21"/>
  <c r="J3209" i="21"/>
  <c r="O3208" i="21"/>
  <c r="N3208" i="21"/>
  <c r="P3208" i="21"/>
  <c r="Q3208" i="21"/>
  <c r="P3209" i="21"/>
  <c r="O3209" i="21"/>
  <c r="Q3209" i="21"/>
  <c r="N3209" i="21"/>
  <c r="L3210" i="21"/>
  <c r="H3211" i="21"/>
  <c r="I3210" i="21"/>
  <c r="K3210" i="21"/>
  <c r="M3210" i="21"/>
  <c r="J3210" i="21"/>
  <c r="M3211" i="21"/>
  <c r="I3211" i="21"/>
  <c r="L3211" i="21"/>
  <c r="K3211" i="21"/>
  <c r="J3211" i="21"/>
  <c r="H3212" i="21"/>
  <c r="N3210" i="21"/>
  <c r="O3210" i="21"/>
  <c r="Q3210" i="21"/>
  <c r="P3210" i="21"/>
  <c r="N3211" i="21"/>
  <c r="Q3211" i="21"/>
  <c r="O3211" i="21"/>
  <c r="P3211" i="21"/>
  <c r="L3212" i="21"/>
  <c r="H3213" i="21"/>
  <c r="J3212" i="21"/>
  <c r="K3212" i="21"/>
  <c r="M3212" i="21"/>
  <c r="I3212" i="21"/>
  <c r="I3213" i="21"/>
  <c r="K3213" i="21"/>
  <c r="M3213" i="21"/>
  <c r="H3214" i="21"/>
  <c r="L3213" i="21"/>
  <c r="J3213" i="21"/>
  <c r="O3212" i="21"/>
  <c r="Q3212" i="21"/>
  <c r="P3212" i="21"/>
  <c r="N3212" i="21"/>
  <c r="N3213" i="21"/>
  <c r="O3213" i="21"/>
  <c r="Q3213" i="21"/>
  <c r="P3213" i="21"/>
  <c r="I3214" i="21"/>
  <c r="H3215" i="21"/>
  <c r="K3214" i="21"/>
  <c r="J3214" i="21"/>
  <c r="L3214" i="21"/>
  <c r="M3214" i="21"/>
  <c r="O3214" i="21"/>
  <c r="Q3214" i="21"/>
  <c r="N3214" i="21"/>
  <c r="P3214" i="21"/>
  <c r="L3215" i="21"/>
  <c r="M3215" i="21"/>
  <c r="J3215" i="21"/>
  <c r="I3215" i="21"/>
  <c r="H3216" i="21"/>
  <c r="K3215" i="21"/>
  <c r="Q3215" i="21"/>
  <c r="P3215" i="21"/>
  <c r="O3215" i="21"/>
  <c r="N3215" i="21"/>
  <c r="H3217" i="21"/>
  <c r="I3216" i="21"/>
  <c r="J3216" i="21"/>
  <c r="L3216" i="21"/>
  <c r="M3216" i="21"/>
  <c r="K3216" i="21"/>
  <c r="I3217" i="21"/>
  <c r="M3217" i="21"/>
  <c r="K3217" i="21"/>
  <c r="H3218" i="21"/>
  <c r="J3217" i="21"/>
  <c r="L3217" i="21"/>
  <c r="O3216" i="21"/>
  <c r="P3216" i="21"/>
  <c r="N3216" i="21"/>
  <c r="Q3216" i="21"/>
  <c r="P3217" i="21"/>
  <c r="O3217" i="21"/>
  <c r="Q3217" i="21"/>
  <c r="N3217" i="21"/>
  <c r="J3218" i="21"/>
  <c r="H3219" i="21"/>
  <c r="L3218" i="21"/>
  <c r="I3218" i="21"/>
  <c r="K3218" i="21"/>
  <c r="M3218" i="21"/>
  <c r="I3219" i="21"/>
  <c r="J3219" i="21"/>
  <c r="H3220" i="21"/>
  <c r="M3219" i="21"/>
  <c r="K3219" i="21"/>
  <c r="L3219" i="21"/>
  <c r="Q3218" i="21"/>
  <c r="O3218" i="21"/>
  <c r="N3218" i="21"/>
  <c r="P3218" i="21"/>
  <c r="O3219" i="21"/>
  <c r="P3219" i="21"/>
  <c r="N3219" i="21"/>
  <c r="Q3219" i="21"/>
  <c r="I3220" i="21"/>
  <c r="J3220" i="21"/>
  <c r="L3220" i="21"/>
  <c r="M3220" i="21"/>
  <c r="K3220" i="21"/>
  <c r="H3221" i="21"/>
  <c r="P3220" i="21"/>
  <c r="O3220" i="21"/>
  <c r="Q3220" i="21"/>
  <c r="N3220" i="21"/>
  <c r="K3221" i="21"/>
  <c r="H3222" i="21"/>
  <c r="J3221" i="21"/>
  <c r="L3221" i="21"/>
  <c r="M3221" i="21"/>
  <c r="I3221" i="21"/>
  <c r="L3222" i="21"/>
  <c r="I3222" i="21"/>
  <c r="H3223" i="21"/>
  <c r="K3222" i="21"/>
  <c r="M3222" i="21"/>
  <c r="J3222" i="21"/>
  <c r="Q3221" i="21"/>
  <c r="P3221" i="21"/>
  <c r="O3221" i="21"/>
  <c r="N3221" i="21"/>
  <c r="O3222" i="21"/>
  <c r="Q3222" i="21"/>
  <c r="P3222" i="21"/>
  <c r="N3222" i="21"/>
  <c r="H3224" i="21"/>
  <c r="L3223" i="21"/>
  <c r="K3223" i="21"/>
  <c r="I3223" i="21"/>
  <c r="J3223" i="21"/>
  <c r="M3223" i="21"/>
  <c r="H3225" i="21"/>
  <c r="L3224" i="21"/>
  <c r="K3224" i="21"/>
  <c r="M3224" i="21"/>
  <c r="I3224" i="21"/>
  <c r="J3224" i="21"/>
  <c r="O3223" i="21"/>
  <c r="P3223" i="21"/>
  <c r="Q3223" i="21"/>
  <c r="N3223" i="21"/>
  <c r="M3225" i="21"/>
  <c r="I3225" i="21"/>
  <c r="J3225" i="21"/>
  <c r="K3225" i="21"/>
  <c r="L3225" i="21"/>
  <c r="H3226" i="21"/>
  <c r="N3224" i="21"/>
  <c r="P3224" i="21"/>
  <c r="O3224" i="21"/>
  <c r="Q3224" i="21"/>
  <c r="O3225" i="21"/>
  <c r="P3225" i="21"/>
  <c r="N3225" i="21"/>
  <c r="Q3225" i="21"/>
  <c r="I3226" i="21"/>
  <c r="K3226" i="21"/>
  <c r="M3226" i="21"/>
  <c r="J3226" i="21"/>
  <c r="H3227" i="21"/>
  <c r="L3226" i="21"/>
  <c r="O3226" i="21"/>
  <c r="P3226" i="21"/>
  <c r="N3226" i="21"/>
  <c r="Q3226" i="21"/>
  <c r="H3228" i="21"/>
  <c r="K3227" i="21"/>
  <c r="M3227" i="21"/>
  <c r="I3227" i="21"/>
  <c r="J3227" i="21"/>
  <c r="L3227" i="21"/>
  <c r="M3228" i="21"/>
  <c r="I3228" i="21"/>
  <c r="J3228" i="21"/>
  <c r="K3228" i="21"/>
  <c r="H3229" i="21"/>
  <c r="L3228" i="21"/>
  <c r="Q3227" i="21"/>
  <c r="P3227" i="21"/>
  <c r="N3227" i="21"/>
  <c r="O3227" i="21"/>
  <c r="O3228" i="21"/>
  <c r="N3228" i="21"/>
  <c r="P3228" i="21"/>
  <c r="Q3228" i="21"/>
  <c r="L3229" i="21"/>
  <c r="H3230" i="21"/>
  <c r="I3229" i="21"/>
  <c r="K3229" i="21"/>
  <c r="M3229" i="21"/>
  <c r="J3229" i="21"/>
  <c r="K3230" i="21"/>
  <c r="I3230" i="21"/>
  <c r="J3230" i="21"/>
  <c r="H3231" i="21"/>
  <c r="M3230" i="21"/>
  <c r="L3230" i="21"/>
  <c r="P3229" i="21"/>
  <c r="O3229" i="21"/>
  <c r="Q3229" i="21"/>
  <c r="N3229" i="21"/>
  <c r="N3230" i="21"/>
  <c r="Q3230" i="21"/>
  <c r="O3230" i="21"/>
  <c r="P3230" i="21"/>
  <c r="I3231" i="21"/>
  <c r="K3231" i="21"/>
  <c r="L3231" i="21"/>
  <c r="H3232" i="21"/>
  <c r="J3231" i="21"/>
  <c r="M3231" i="21"/>
  <c r="Q3231" i="21"/>
  <c r="N3231" i="21"/>
  <c r="O3231" i="21"/>
  <c r="P3231" i="21"/>
  <c r="K3232" i="21"/>
  <c r="M3232" i="21"/>
  <c r="J3232" i="21"/>
  <c r="H3233" i="21"/>
  <c r="I3232" i="21"/>
  <c r="L3232" i="21"/>
  <c r="M3233" i="21"/>
  <c r="J3233" i="21"/>
  <c r="K3233" i="21"/>
  <c r="H3234" i="21"/>
  <c r="L3233" i="21"/>
  <c r="I3233" i="21"/>
  <c r="P3232" i="21"/>
  <c r="O3232" i="21"/>
  <c r="N3232" i="21"/>
  <c r="Q3232" i="21"/>
  <c r="K3234" i="21"/>
  <c r="H3235" i="21"/>
  <c r="J3234" i="21"/>
  <c r="M3234" i="21"/>
  <c r="L3234" i="21"/>
  <c r="I3234" i="21"/>
  <c r="O3233" i="21"/>
  <c r="N3233" i="21"/>
  <c r="Q3233" i="21"/>
  <c r="P3233" i="21"/>
  <c r="J3235" i="21"/>
  <c r="M3235" i="21"/>
  <c r="H3236" i="21"/>
  <c r="K3235" i="21"/>
  <c r="L3235" i="21"/>
  <c r="I3235" i="21"/>
  <c r="Q3234" i="21"/>
  <c r="P3234" i="21"/>
  <c r="N3234" i="21"/>
  <c r="O3234" i="21"/>
  <c r="I3236" i="21"/>
  <c r="H3237" i="21"/>
  <c r="J3236" i="21"/>
  <c r="L3236" i="21"/>
  <c r="K3236" i="21"/>
  <c r="M3236" i="21"/>
  <c r="P3235" i="21"/>
  <c r="O3235" i="21"/>
  <c r="N3235" i="21"/>
  <c r="Q3235" i="21"/>
  <c r="N3236" i="21"/>
  <c r="O3236" i="21"/>
  <c r="Q3236" i="21"/>
  <c r="P3236" i="21"/>
  <c r="M3237" i="21"/>
  <c r="K3237" i="21"/>
  <c r="I3237" i="21"/>
  <c r="L3237" i="21"/>
  <c r="H3238" i="21"/>
  <c r="J3237" i="21"/>
  <c r="Q3237" i="21"/>
  <c r="P3237" i="21"/>
  <c r="O3237" i="21"/>
  <c r="N3237" i="21"/>
  <c r="M3238" i="21"/>
  <c r="J3238" i="21"/>
  <c r="L3238" i="21"/>
  <c r="I3238" i="21"/>
  <c r="H3239" i="21"/>
  <c r="K3238" i="21"/>
  <c r="O3238" i="21"/>
  <c r="Q3238" i="21"/>
  <c r="N3238" i="21"/>
  <c r="P3238" i="21"/>
  <c r="I3239" i="21"/>
  <c r="K3239" i="21"/>
  <c r="L3239" i="21"/>
  <c r="H3240" i="21"/>
  <c r="J3239" i="21"/>
  <c r="M3239" i="21"/>
  <c r="N3239" i="21"/>
  <c r="P3239" i="21"/>
  <c r="O3239" i="21"/>
  <c r="Q3239" i="21"/>
  <c r="I3240" i="21"/>
  <c r="K3240" i="21"/>
  <c r="L3240" i="21"/>
  <c r="M3240" i="21"/>
  <c r="J3240" i="21"/>
  <c r="H3241" i="21"/>
  <c r="P3240" i="21"/>
  <c r="N3240" i="21"/>
  <c r="O3240" i="21"/>
  <c r="Q3240" i="21"/>
  <c r="I3241" i="21"/>
  <c r="M3241" i="21"/>
  <c r="J3241" i="21"/>
  <c r="K3241" i="21"/>
  <c r="H3242" i="21"/>
  <c r="L3241" i="21"/>
  <c r="P3241" i="21"/>
  <c r="O3241" i="21"/>
  <c r="N3241" i="21"/>
  <c r="Q3241" i="21"/>
  <c r="I3242" i="21"/>
  <c r="J3242" i="21"/>
  <c r="K3242" i="21"/>
  <c r="H3243" i="21"/>
  <c r="L3242" i="21"/>
  <c r="M3242" i="21"/>
  <c r="N3242" i="21"/>
  <c r="O3242" i="21"/>
  <c r="P3242" i="21"/>
  <c r="Q3242" i="21"/>
  <c r="H3244" i="21"/>
  <c r="I3243" i="21"/>
  <c r="K3243" i="21"/>
  <c r="M3243" i="21"/>
  <c r="J3243" i="21"/>
  <c r="L3243" i="21"/>
  <c r="K3244" i="21"/>
  <c r="L3244" i="21"/>
  <c r="M3244" i="21"/>
  <c r="I3244" i="21"/>
  <c r="J3244" i="21"/>
  <c r="H3245" i="21"/>
  <c r="N3243" i="21"/>
  <c r="O3243" i="21"/>
  <c r="Q3243" i="21"/>
  <c r="P3243" i="21"/>
  <c r="N3244" i="21"/>
  <c r="P3244" i="21"/>
  <c r="Q3244" i="21"/>
  <c r="O3244" i="21"/>
  <c r="I3245" i="21"/>
  <c r="H3246" i="21"/>
  <c r="M3245" i="21"/>
  <c r="J3245" i="21"/>
  <c r="K3245" i="21"/>
  <c r="L3245" i="21"/>
  <c r="N3245" i="21"/>
  <c r="O3245" i="21"/>
  <c r="P3245" i="21"/>
  <c r="Q3245" i="21"/>
  <c r="M3246" i="21"/>
  <c r="L3246" i="21"/>
  <c r="I3246" i="21"/>
  <c r="K3246" i="21"/>
  <c r="J3246" i="21"/>
  <c r="H3247" i="21"/>
  <c r="O3246" i="21"/>
  <c r="P3246" i="21"/>
  <c r="Q3246" i="21"/>
  <c r="N3246" i="21"/>
  <c r="J3247" i="21"/>
  <c r="I3247" i="21"/>
  <c r="L3247" i="21"/>
  <c r="M3247" i="21"/>
  <c r="K3247" i="21"/>
  <c r="H3248" i="21"/>
  <c r="O3247" i="21"/>
  <c r="Q3247" i="21"/>
  <c r="N3247" i="21"/>
  <c r="P3247" i="21"/>
  <c r="J3248" i="21"/>
  <c r="K3248" i="21"/>
  <c r="L3248" i="21"/>
  <c r="H3249" i="21"/>
  <c r="I3248" i="21"/>
  <c r="M3248" i="21"/>
  <c r="L3249" i="21"/>
  <c r="I3249" i="21"/>
  <c r="M3249" i="21"/>
  <c r="H3250" i="21"/>
  <c r="J3249" i="21"/>
  <c r="K3249" i="21"/>
  <c r="O3248" i="21"/>
  <c r="P3248" i="21"/>
  <c r="N3248" i="21"/>
  <c r="Q3248" i="21"/>
  <c r="Q3249" i="21"/>
  <c r="N3249" i="21"/>
  <c r="O3249" i="21"/>
  <c r="P3249" i="21"/>
  <c r="L3250" i="21"/>
  <c r="I3250" i="21"/>
  <c r="H3251" i="21"/>
  <c r="M3250" i="21"/>
  <c r="K3250" i="21"/>
  <c r="J3250" i="21"/>
  <c r="N3250" i="21"/>
  <c r="Q3250" i="21"/>
  <c r="P3250" i="21"/>
  <c r="O3250" i="21"/>
  <c r="J3251" i="21"/>
  <c r="K3251" i="21"/>
  <c r="H3252" i="21"/>
  <c r="I3251" i="21"/>
  <c r="M3251" i="21"/>
  <c r="L3251" i="21"/>
  <c r="M3252" i="21"/>
  <c r="L3252" i="21"/>
  <c r="I3252" i="21"/>
  <c r="J3252" i="21"/>
  <c r="K3252" i="21"/>
  <c r="H3253" i="21"/>
  <c r="Q3251" i="21"/>
  <c r="P3251" i="21"/>
  <c r="N3251" i="21"/>
  <c r="O3251" i="21"/>
  <c r="O3252" i="21"/>
  <c r="N3252" i="21"/>
  <c r="P3252" i="21"/>
  <c r="Q3252" i="21"/>
  <c r="H3254" i="21"/>
  <c r="L3253" i="21"/>
  <c r="M3253" i="21"/>
  <c r="K3253" i="21"/>
  <c r="I3253" i="21"/>
  <c r="J3253" i="21"/>
  <c r="J3254" i="21"/>
  <c r="K3254" i="21"/>
  <c r="L3254" i="21"/>
  <c r="M3254" i="21"/>
  <c r="H3255" i="21"/>
  <c r="I3254" i="21"/>
  <c r="O3253" i="21"/>
  <c r="Q3253" i="21"/>
  <c r="N3253" i="21"/>
  <c r="P3253" i="21"/>
  <c r="K3255" i="21"/>
  <c r="H3256" i="21"/>
  <c r="J3255" i="21"/>
  <c r="M3255" i="21"/>
  <c r="L3255" i="21"/>
  <c r="I3255" i="21"/>
  <c r="O3254" i="21"/>
  <c r="Q3254" i="21"/>
  <c r="N3254" i="21"/>
  <c r="P3254" i="21"/>
  <c r="H3257" i="21"/>
  <c r="I3256" i="21"/>
  <c r="K3256" i="21"/>
  <c r="M3256" i="21"/>
  <c r="L3256" i="21"/>
  <c r="J3256" i="21"/>
  <c r="O3255" i="21"/>
  <c r="Q3255" i="21"/>
  <c r="N3255" i="21"/>
  <c r="P3255" i="21"/>
  <c r="M3257" i="21"/>
  <c r="K3257" i="21"/>
  <c r="L3257" i="21"/>
  <c r="J3257" i="21"/>
  <c r="I3257" i="21"/>
  <c r="H3258" i="21"/>
  <c r="N3256" i="21"/>
  <c r="P3256" i="21"/>
  <c r="O3256" i="21"/>
  <c r="Q3256" i="21"/>
  <c r="O3257" i="21"/>
  <c r="Q3257" i="21"/>
  <c r="P3257" i="21"/>
  <c r="N3257" i="21"/>
  <c r="L3258" i="21"/>
  <c r="J3258" i="21"/>
  <c r="K3258" i="21"/>
  <c r="I3258" i="21"/>
  <c r="H3259" i="21"/>
  <c r="M3258" i="21"/>
  <c r="O3258" i="21"/>
  <c r="P3258" i="21"/>
  <c r="N3258" i="21"/>
  <c r="Q3258" i="21"/>
  <c r="J3259" i="21"/>
  <c r="I3259" i="21"/>
  <c r="K3259" i="21"/>
  <c r="L3259" i="21"/>
  <c r="M3259" i="21"/>
  <c r="H3260" i="21"/>
  <c r="P3259" i="21"/>
  <c r="Q3259" i="21"/>
  <c r="O3259" i="21"/>
  <c r="N3259" i="21"/>
  <c r="M3260" i="21"/>
  <c r="J3260" i="21"/>
  <c r="L3260" i="21"/>
  <c r="I3260" i="21"/>
  <c r="H3261" i="21"/>
  <c r="K3260" i="21"/>
  <c r="O3260" i="21"/>
  <c r="Q3260" i="21"/>
  <c r="N3260" i="21"/>
  <c r="P3260" i="21"/>
  <c r="M3261" i="21"/>
  <c r="L3261" i="21"/>
  <c r="J3261" i="21"/>
  <c r="H3262" i="21"/>
  <c r="I3261" i="21"/>
  <c r="K3261" i="21"/>
  <c r="I3262" i="21"/>
  <c r="K3262" i="21"/>
  <c r="M3262" i="21"/>
  <c r="L3262" i="21"/>
  <c r="J3262" i="21"/>
  <c r="H3263" i="21"/>
  <c r="O3261" i="21"/>
  <c r="Q3261" i="21"/>
  <c r="P3261" i="21"/>
  <c r="N3261" i="21"/>
  <c r="Q3262" i="21"/>
  <c r="N3262" i="21"/>
  <c r="O3262" i="21"/>
  <c r="P3262" i="21"/>
  <c r="L3263" i="21"/>
  <c r="H3264" i="21"/>
  <c r="K3263" i="21"/>
  <c r="M3263" i="21"/>
  <c r="I3263" i="21"/>
  <c r="J3263" i="21"/>
  <c r="H3265" i="21"/>
  <c r="L3264" i="21"/>
  <c r="M3264" i="21"/>
  <c r="J3264" i="21"/>
  <c r="K3264" i="21"/>
  <c r="I3264" i="21"/>
  <c r="N3263" i="21"/>
  <c r="Q3263" i="21"/>
  <c r="P3263" i="21"/>
  <c r="O3263" i="21"/>
  <c r="H3266" i="21"/>
  <c r="I3265" i="21"/>
  <c r="M3265" i="21"/>
  <c r="K3265" i="21"/>
  <c r="J3265" i="21"/>
  <c r="L3265" i="21"/>
  <c r="P3264" i="21"/>
  <c r="O3264" i="21"/>
  <c r="Q3264" i="21"/>
  <c r="N3264" i="21"/>
  <c r="L3266" i="21"/>
  <c r="J3266" i="21"/>
  <c r="I3266" i="21"/>
  <c r="M3266" i="21"/>
  <c r="H3267" i="21"/>
  <c r="K3266" i="21"/>
  <c r="Q3265" i="21"/>
  <c r="O3265" i="21"/>
  <c r="N3265" i="21"/>
  <c r="P3265" i="21"/>
  <c r="N3266" i="21"/>
  <c r="Q3266" i="21"/>
  <c r="P3266" i="21"/>
  <c r="O3266" i="21"/>
  <c r="J3267" i="21"/>
  <c r="K3267" i="21"/>
  <c r="L3267" i="21"/>
  <c r="I3267" i="21"/>
  <c r="H3268" i="21"/>
  <c r="M3267" i="21"/>
  <c r="O3267" i="21"/>
  <c r="Q3267" i="21"/>
  <c r="N3267" i="21"/>
  <c r="P3267" i="21"/>
  <c r="H3269" i="21"/>
  <c r="L3268" i="21"/>
  <c r="J3268" i="21"/>
  <c r="I3268" i="21"/>
  <c r="K3268" i="21"/>
  <c r="M3268" i="21"/>
  <c r="H3270" i="21"/>
  <c r="I3269" i="21"/>
  <c r="M3269" i="21"/>
  <c r="J3269" i="21"/>
  <c r="K3269" i="21"/>
  <c r="L3269" i="21"/>
  <c r="Q3268" i="21"/>
  <c r="O3268" i="21"/>
  <c r="N3268" i="21"/>
  <c r="P3268" i="21"/>
  <c r="L3270" i="21"/>
  <c r="J3270" i="21"/>
  <c r="M3270" i="21"/>
  <c r="I3270" i="21"/>
  <c r="K3270" i="21"/>
  <c r="H3271" i="21"/>
  <c r="O3269" i="21"/>
  <c r="N3269" i="21"/>
  <c r="Q3269" i="21"/>
  <c r="P3269" i="21"/>
  <c r="Q3270" i="21"/>
  <c r="P3270" i="21"/>
  <c r="N3270" i="21"/>
  <c r="O3270" i="21"/>
  <c r="J3271" i="21"/>
  <c r="M3271" i="21"/>
  <c r="K3271" i="21"/>
  <c r="H3272" i="21"/>
  <c r="I3271" i="21"/>
  <c r="L3271" i="21"/>
  <c r="K3272" i="21"/>
  <c r="H3273" i="21"/>
  <c r="J3272" i="21"/>
  <c r="I3272" i="21"/>
  <c r="L3272" i="21"/>
  <c r="M3272" i="21"/>
  <c r="Q3271" i="21"/>
  <c r="N3271" i="21"/>
  <c r="O3271" i="21"/>
  <c r="P3271" i="21"/>
  <c r="M3273" i="21"/>
  <c r="H3274" i="21"/>
  <c r="L3273" i="21"/>
  <c r="J3273" i="21"/>
  <c r="K3273" i="21"/>
  <c r="I3273" i="21"/>
  <c r="O3272" i="21"/>
  <c r="Q3272" i="21"/>
  <c r="N3272" i="21"/>
  <c r="P3272" i="21"/>
  <c r="I3274" i="21"/>
  <c r="M3274" i="21"/>
  <c r="K3274" i="21"/>
  <c r="L3274" i="21"/>
  <c r="J3274" i="21"/>
  <c r="H3275" i="21"/>
  <c r="O3273" i="21"/>
  <c r="Q3273" i="21"/>
  <c r="P3273" i="21"/>
  <c r="N3273" i="21"/>
  <c r="O3274" i="21"/>
  <c r="N3274" i="21"/>
  <c r="Q3274" i="21"/>
  <c r="P3274" i="21"/>
  <c r="K3275" i="21"/>
  <c r="L3275" i="21"/>
  <c r="J3275" i="21"/>
  <c r="H3276" i="21"/>
  <c r="M3275" i="21"/>
  <c r="I3275" i="21"/>
  <c r="I3276" i="21"/>
  <c r="K3276" i="21"/>
  <c r="H3277" i="21"/>
  <c r="J3276" i="21"/>
  <c r="L3276" i="21"/>
  <c r="M3276" i="21"/>
  <c r="P3275" i="21"/>
  <c r="Q3275" i="21"/>
  <c r="O3275" i="21"/>
  <c r="N3275" i="21"/>
  <c r="P3276" i="21"/>
  <c r="N3276" i="21"/>
  <c r="O3276" i="21"/>
  <c r="Q3276" i="21"/>
  <c r="M3277" i="21"/>
  <c r="I3277" i="21"/>
  <c r="H3278" i="21"/>
  <c r="L3277" i="21"/>
  <c r="J3277" i="21"/>
  <c r="K3277" i="21"/>
  <c r="O3277" i="21"/>
  <c r="N3277" i="21"/>
  <c r="P3277" i="21"/>
  <c r="Q3277" i="21"/>
  <c r="L3278" i="21"/>
  <c r="I3278" i="21"/>
  <c r="K3278" i="21"/>
  <c r="M3278" i="21"/>
  <c r="J3278" i="21"/>
  <c r="H3279" i="21"/>
  <c r="O3278" i="21"/>
  <c r="N3278" i="21"/>
  <c r="P3278" i="21"/>
  <c r="Q3278" i="21"/>
  <c r="H3280" i="21"/>
  <c r="M3279" i="21"/>
  <c r="K3279" i="21"/>
  <c r="L3279" i="21"/>
  <c r="I3279" i="21"/>
  <c r="J3279" i="21"/>
  <c r="J3280" i="21"/>
  <c r="M3280" i="21"/>
  <c r="H3281" i="21"/>
  <c r="K3280" i="21"/>
  <c r="I3280" i="21"/>
  <c r="L3280" i="21"/>
  <c r="N3279" i="21"/>
  <c r="O3279" i="21"/>
  <c r="P3279" i="21"/>
  <c r="Q3279" i="21"/>
  <c r="M3281" i="21"/>
  <c r="J3281" i="21"/>
  <c r="I3281" i="21"/>
  <c r="H3282" i="21"/>
  <c r="K3281" i="21"/>
  <c r="L3281" i="21"/>
  <c r="O3280" i="21"/>
  <c r="Q3280" i="21"/>
  <c r="P3280" i="21"/>
  <c r="N3280" i="21"/>
  <c r="O3281" i="21"/>
  <c r="Q3281" i="21"/>
  <c r="N3281" i="21"/>
  <c r="P3281" i="21"/>
  <c r="I3282" i="21"/>
  <c r="J3282" i="21"/>
  <c r="H3283" i="21"/>
  <c r="K3282" i="21"/>
  <c r="M3282" i="21"/>
  <c r="L3282" i="21"/>
  <c r="Q3282" i="21"/>
  <c r="P3282" i="21"/>
  <c r="O3282" i="21"/>
  <c r="N3282" i="21"/>
  <c r="J3283" i="21"/>
  <c r="H3284" i="21"/>
  <c r="I3283" i="21"/>
  <c r="M3283" i="21"/>
  <c r="L3283" i="21"/>
  <c r="K3283" i="21"/>
  <c r="M3284" i="21"/>
  <c r="K3284" i="21"/>
  <c r="H3285" i="21"/>
  <c r="L3284" i="21"/>
  <c r="I3284" i="21"/>
  <c r="J3284" i="21"/>
  <c r="Q3283" i="21"/>
  <c r="O3283" i="21"/>
  <c r="N3283" i="21"/>
  <c r="P3283" i="21"/>
  <c r="K3285" i="21"/>
  <c r="M3285" i="21"/>
  <c r="I3285" i="21"/>
  <c r="H3286" i="21"/>
  <c r="J3285" i="21"/>
  <c r="L3285" i="21"/>
  <c r="N3284" i="21"/>
  <c r="P3284" i="21"/>
  <c r="Q3284" i="21"/>
  <c r="O3284" i="21"/>
  <c r="Q3285" i="21"/>
  <c r="N3285" i="21"/>
  <c r="P3285" i="21"/>
  <c r="O3285" i="21"/>
  <c r="I3286" i="21"/>
  <c r="J3286" i="21"/>
  <c r="H3287" i="21"/>
  <c r="L3286" i="21"/>
  <c r="M3286" i="21"/>
  <c r="K3286" i="21"/>
  <c r="P3286" i="21"/>
  <c r="O3286" i="21"/>
  <c r="Q3286" i="21"/>
  <c r="N3286" i="21"/>
  <c r="K3287" i="21"/>
  <c r="J3287" i="21"/>
  <c r="L3287" i="21"/>
  <c r="M3287" i="21"/>
  <c r="I3287" i="21"/>
  <c r="H3288" i="21"/>
  <c r="Q3287" i="21"/>
  <c r="N3287" i="21"/>
  <c r="O3287" i="21"/>
  <c r="P3287" i="21"/>
  <c r="M3288" i="21"/>
  <c r="H3289" i="21"/>
  <c r="L3288" i="21"/>
  <c r="J3288" i="21"/>
  <c r="K3288" i="21"/>
  <c r="I3288" i="21"/>
  <c r="J3289" i="21"/>
  <c r="I3289" i="21"/>
  <c r="L3289" i="21"/>
  <c r="H3290" i="21"/>
  <c r="M3289" i="21"/>
  <c r="K3289" i="21"/>
  <c r="O3288" i="21"/>
  <c r="N3288" i="21"/>
  <c r="P3288" i="21"/>
  <c r="Q3288" i="21"/>
  <c r="P3289" i="21"/>
  <c r="Q3289" i="21"/>
  <c r="O3289" i="21"/>
  <c r="N3289" i="21"/>
  <c r="I3290" i="21"/>
  <c r="H3291" i="21"/>
  <c r="L3290" i="21"/>
  <c r="J3290" i="21"/>
  <c r="M3290" i="21"/>
  <c r="K3290" i="21"/>
  <c r="P3290" i="21"/>
  <c r="O3290" i="21"/>
  <c r="Q3290" i="21"/>
  <c r="N3290" i="21"/>
  <c r="M3291" i="21"/>
  <c r="L3291" i="21"/>
  <c r="J3291" i="21"/>
  <c r="K3291" i="21"/>
  <c r="H3292" i="21"/>
  <c r="I3291" i="21"/>
  <c r="M3292" i="21"/>
  <c r="K3292" i="21"/>
  <c r="L3292" i="21"/>
  <c r="I3292" i="21"/>
  <c r="J3292" i="21"/>
  <c r="H3293" i="21"/>
  <c r="N3291" i="21"/>
  <c r="Q3291" i="21"/>
  <c r="P3291" i="21"/>
  <c r="O3291" i="21"/>
  <c r="P3292" i="21"/>
  <c r="Q3292" i="21"/>
  <c r="N3292" i="21"/>
  <c r="O3292" i="21"/>
  <c r="M3293" i="21"/>
  <c r="J3293" i="21"/>
  <c r="I3293" i="21"/>
  <c r="H3294" i="21"/>
  <c r="K3293" i="21"/>
  <c r="L3293" i="21"/>
  <c r="O3293" i="21"/>
  <c r="Q3293" i="21"/>
  <c r="P3293" i="21"/>
  <c r="N3293" i="21"/>
  <c r="H3295" i="21"/>
  <c r="I3294" i="21"/>
  <c r="J3294" i="21"/>
  <c r="K3294" i="21"/>
  <c r="M3294" i="21"/>
  <c r="L3294" i="21"/>
  <c r="M3295" i="21"/>
  <c r="I3295" i="21"/>
  <c r="L3295" i="21"/>
  <c r="J3295" i="21"/>
  <c r="K3295" i="21"/>
  <c r="H3296" i="21"/>
  <c r="N3294" i="21"/>
  <c r="P3294" i="21"/>
  <c r="Q3294" i="21"/>
  <c r="O3294" i="21"/>
  <c r="N3295" i="21"/>
  <c r="P3295" i="21"/>
  <c r="O3295" i="21"/>
  <c r="Q3295" i="21"/>
  <c r="H3297" i="21"/>
  <c r="M3296" i="21"/>
  <c r="J3296" i="21"/>
  <c r="I3296" i="21"/>
  <c r="L3296" i="21"/>
  <c r="K3296" i="21"/>
  <c r="M3297" i="21"/>
  <c r="L3297" i="21"/>
  <c r="K3297" i="21"/>
  <c r="J3297" i="21"/>
  <c r="H3298" i="21"/>
  <c r="I3297" i="21"/>
  <c r="N3296" i="21"/>
  <c r="O3296" i="21"/>
  <c r="P3296" i="21"/>
  <c r="Q3296" i="21"/>
  <c r="L3298" i="21"/>
  <c r="H3299" i="21"/>
  <c r="I3298" i="21"/>
  <c r="J3298" i="21"/>
  <c r="M3298" i="21"/>
  <c r="K3298" i="21"/>
  <c r="P3297" i="21"/>
  <c r="O3297" i="21"/>
  <c r="Q3297" i="21"/>
  <c r="N3297" i="21"/>
  <c r="I3299" i="21"/>
  <c r="K3299" i="21"/>
  <c r="H3300" i="21"/>
  <c r="J3299" i="21"/>
  <c r="M3299" i="21"/>
  <c r="L3299" i="21"/>
  <c r="Q3298" i="21"/>
  <c r="N3298" i="21"/>
  <c r="P3298" i="21"/>
  <c r="O3298" i="21"/>
  <c r="O3299" i="21"/>
  <c r="Q3299" i="21"/>
  <c r="P3299" i="21"/>
  <c r="N3299" i="21"/>
  <c r="J3300" i="21"/>
  <c r="H3301" i="21"/>
  <c r="K3300" i="21"/>
  <c r="I3300" i="21"/>
  <c r="L3300" i="21"/>
  <c r="M3300" i="21"/>
  <c r="J3301" i="21"/>
  <c r="L3301" i="21"/>
  <c r="M3301" i="21"/>
  <c r="I3301" i="21"/>
  <c r="K3301" i="21"/>
  <c r="H3302" i="21"/>
  <c r="P3300" i="21"/>
  <c r="Q3300" i="21"/>
  <c r="O3300" i="21"/>
  <c r="N3300" i="21"/>
  <c r="P3301" i="21"/>
  <c r="Q3301" i="21"/>
  <c r="N3301" i="21"/>
  <c r="O3301" i="21"/>
  <c r="L3302" i="21"/>
  <c r="K3302" i="21"/>
  <c r="H3303" i="21"/>
  <c r="J3302" i="21"/>
  <c r="M3302" i="21"/>
  <c r="I3302" i="21"/>
  <c r="I3303" i="21"/>
  <c r="J3303" i="21"/>
  <c r="H3304" i="21"/>
  <c r="M3303" i="21"/>
  <c r="L3303" i="21"/>
  <c r="K3303" i="21"/>
  <c r="P3302" i="21"/>
  <c r="O3302" i="21"/>
  <c r="Q3302" i="21"/>
  <c r="N3302" i="21"/>
  <c r="P3303" i="21"/>
  <c r="O3303" i="21"/>
  <c r="Q3303" i="21"/>
  <c r="N3303" i="21"/>
  <c r="M3304" i="21"/>
  <c r="K3304" i="21"/>
  <c r="L3304" i="21"/>
  <c r="I3304" i="21"/>
  <c r="H3305" i="21"/>
  <c r="J3304" i="21"/>
  <c r="O3304" i="21"/>
  <c r="Q3304" i="21"/>
  <c r="P3304" i="21"/>
  <c r="N3304" i="21"/>
  <c r="K3305" i="21"/>
  <c r="J3305" i="21"/>
  <c r="M3305" i="21"/>
  <c r="I3305" i="21"/>
  <c r="H3306" i="21"/>
  <c r="L3305" i="21"/>
  <c r="O3305" i="21"/>
  <c r="Q3305" i="21"/>
  <c r="N3305" i="21"/>
  <c r="P3305" i="21"/>
  <c r="K3306" i="21"/>
  <c r="M3306" i="21"/>
  <c r="I3306" i="21"/>
  <c r="J3306" i="21"/>
  <c r="H3307" i="21"/>
  <c r="L3306" i="21"/>
  <c r="N3306" i="21"/>
  <c r="Q3306" i="21"/>
  <c r="P3306" i="21"/>
  <c r="O3306" i="21"/>
  <c r="K3307" i="21"/>
  <c r="J3307" i="21"/>
  <c r="I3307" i="21"/>
  <c r="H3308" i="21"/>
  <c r="L3307" i="21"/>
  <c r="M3307" i="21"/>
  <c r="N3307" i="21"/>
  <c r="P3307" i="21"/>
  <c r="O3307" i="21"/>
  <c r="Q3307" i="21"/>
  <c r="H3309" i="21"/>
  <c r="I3308" i="21"/>
  <c r="J3308" i="21"/>
  <c r="M3308" i="21"/>
  <c r="K3308" i="21"/>
  <c r="L3308" i="21"/>
  <c r="J3309" i="21"/>
  <c r="L3309" i="21"/>
  <c r="K3309" i="21"/>
  <c r="H3310" i="21"/>
  <c r="M3309" i="21"/>
  <c r="I3309" i="21"/>
  <c r="N3308" i="21"/>
  <c r="P3308" i="21"/>
  <c r="O3308" i="21"/>
  <c r="Q3308" i="21"/>
  <c r="K3310" i="21"/>
  <c r="L3310" i="21"/>
  <c r="H3311" i="21"/>
  <c r="M3310" i="21"/>
  <c r="I3310" i="21"/>
  <c r="J3310" i="21"/>
  <c r="O3309" i="21"/>
  <c r="N3309" i="21"/>
  <c r="P3309" i="21"/>
  <c r="Q3309" i="21"/>
  <c r="I3311" i="21"/>
  <c r="H3312" i="21"/>
  <c r="J3311" i="21"/>
  <c r="K3311" i="21"/>
  <c r="L3311" i="21"/>
  <c r="M3311" i="21"/>
  <c r="Q3310" i="21"/>
  <c r="P3310" i="21"/>
  <c r="O3310" i="21"/>
  <c r="N3310" i="21"/>
  <c r="N3311" i="21"/>
  <c r="P3311" i="21"/>
  <c r="Q3311" i="21"/>
  <c r="O3311" i="21"/>
  <c r="I3312" i="21"/>
  <c r="J3312" i="21"/>
  <c r="K3312" i="21"/>
  <c r="M3312" i="21"/>
  <c r="H3313" i="21"/>
  <c r="L3312" i="21"/>
  <c r="N3312" i="21"/>
  <c r="P3312" i="21"/>
  <c r="Q3312" i="21"/>
  <c r="O3312" i="21"/>
  <c r="L3313" i="21"/>
  <c r="M3313" i="21"/>
  <c r="K3313" i="21"/>
  <c r="I3313" i="21"/>
  <c r="J3313" i="21"/>
  <c r="H3314" i="21"/>
  <c r="Q3313" i="21"/>
  <c r="N3313" i="21"/>
  <c r="O3313" i="21"/>
  <c r="P3313" i="21"/>
  <c r="L3314" i="21"/>
  <c r="I3314" i="21"/>
  <c r="J3314" i="21"/>
  <c r="H3315" i="21"/>
  <c r="M3314" i="21"/>
  <c r="K3314" i="21"/>
  <c r="N3314" i="21"/>
  <c r="O3314" i="21"/>
  <c r="P3314" i="21"/>
  <c r="Q3314" i="21"/>
  <c r="K3315" i="21"/>
  <c r="J3315" i="21"/>
  <c r="H3316" i="21"/>
  <c r="I3315" i="21"/>
  <c r="L3315" i="21"/>
  <c r="M3315" i="21"/>
  <c r="L3316" i="21"/>
  <c r="K3316" i="21"/>
  <c r="J3316" i="21"/>
  <c r="I3316" i="21"/>
  <c r="H3317" i="21"/>
  <c r="M3316" i="21"/>
  <c r="O3315" i="21"/>
  <c r="Q3315" i="21"/>
  <c r="N3315" i="21"/>
  <c r="P3315" i="21"/>
  <c r="O3316" i="21"/>
  <c r="Q3316" i="21"/>
  <c r="P3316" i="21"/>
  <c r="N3316" i="21"/>
  <c r="M3317" i="21"/>
  <c r="H3318" i="21"/>
  <c r="I3317" i="21"/>
  <c r="K3317" i="21"/>
  <c r="L3317" i="21"/>
  <c r="J3317" i="21"/>
  <c r="I3318" i="21"/>
  <c r="L3318" i="21"/>
  <c r="M3318" i="21"/>
  <c r="H3319" i="21"/>
  <c r="K3318" i="21"/>
  <c r="J3318" i="21"/>
  <c r="Q3317" i="21"/>
  <c r="O3317" i="21"/>
  <c r="N3317" i="21"/>
  <c r="P3317" i="21"/>
  <c r="N3318" i="21"/>
  <c r="Q3318" i="21"/>
  <c r="P3318" i="21"/>
  <c r="O3318" i="21"/>
  <c r="L3319" i="21"/>
  <c r="J3319" i="21"/>
  <c r="H3320" i="21"/>
  <c r="K3319" i="21"/>
  <c r="M3319" i="21"/>
  <c r="I3319" i="21"/>
  <c r="M3320" i="21"/>
  <c r="K3320" i="21"/>
  <c r="J3320" i="21"/>
  <c r="I3320" i="21"/>
  <c r="L3320" i="21"/>
  <c r="H3321" i="21"/>
  <c r="P3319" i="21"/>
  <c r="N3319" i="21"/>
  <c r="Q3319" i="21"/>
  <c r="O3319" i="21"/>
  <c r="P3320" i="21"/>
  <c r="Q3320" i="21"/>
  <c r="O3320" i="21"/>
  <c r="N3320" i="21"/>
  <c r="L3321" i="21"/>
  <c r="J3321" i="21"/>
  <c r="I3321" i="21"/>
  <c r="M3321" i="21"/>
  <c r="K3321" i="21"/>
  <c r="H3322" i="21"/>
  <c r="P3321" i="21"/>
  <c r="O3321" i="21"/>
  <c r="Q3321" i="21"/>
  <c r="N3321" i="21"/>
  <c r="K3322" i="21"/>
  <c r="M3322" i="21"/>
  <c r="H3323" i="21"/>
  <c r="L3322" i="21"/>
  <c r="J3322" i="21"/>
  <c r="I3322" i="21"/>
  <c r="K3323" i="21"/>
  <c r="L3323" i="21"/>
  <c r="I3323" i="21"/>
  <c r="M3323" i="21"/>
  <c r="H3324" i="21"/>
  <c r="J3323" i="21"/>
  <c r="Q3322" i="21"/>
  <c r="P3322" i="21"/>
  <c r="O3322" i="21"/>
  <c r="N3322" i="21"/>
  <c r="Q3323" i="21"/>
  <c r="N3323" i="21"/>
  <c r="P3323" i="21"/>
  <c r="O3323" i="21"/>
  <c r="K3324" i="21"/>
  <c r="M3324" i="21"/>
  <c r="I3324" i="21"/>
  <c r="J3324" i="21"/>
  <c r="H3325" i="21"/>
  <c r="L3324" i="21"/>
  <c r="Q3324" i="21"/>
  <c r="P3324" i="21"/>
  <c r="N3324" i="21"/>
  <c r="O3324" i="21"/>
  <c r="M3325" i="21"/>
  <c r="J3325" i="21"/>
  <c r="H3326" i="21"/>
  <c r="L3325" i="21"/>
  <c r="K3325" i="21"/>
  <c r="I3325" i="21"/>
  <c r="H3327" i="21"/>
  <c r="M3326" i="21"/>
  <c r="K3326" i="21"/>
  <c r="L3326" i="21"/>
  <c r="J3326" i="21"/>
  <c r="I3326" i="21"/>
  <c r="N3325" i="21"/>
  <c r="O3325" i="21"/>
  <c r="Q3325" i="21"/>
  <c r="P3325" i="21"/>
  <c r="I3327" i="21"/>
  <c r="M3327" i="21"/>
  <c r="K3327" i="21"/>
  <c r="H3328" i="21"/>
  <c r="L3327" i="21"/>
  <c r="J3327" i="21"/>
  <c r="N3326" i="21"/>
  <c r="P3326" i="21"/>
  <c r="Q3326" i="21"/>
  <c r="O3326" i="21"/>
  <c r="N3327" i="21"/>
  <c r="O3327" i="21"/>
  <c r="Q3327" i="21"/>
  <c r="P3327" i="21"/>
  <c r="H3329" i="21"/>
  <c r="K3328" i="21"/>
  <c r="I3328" i="21"/>
  <c r="J3328" i="21"/>
  <c r="M3328" i="21"/>
  <c r="L3328" i="21"/>
  <c r="K3329" i="21"/>
  <c r="J3329" i="21"/>
  <c r="H3330" i="21"/>
  <c r="M3329" i="21"/>
  <c r="I3329" i="21"/>
  <c r="L3329" i="21"/>
  <c r="Q3328" i="21"/>
  <c r="P3328" i="21"/>
  <c r="N3328" i="21"/>
  <c r="O3328" i="21"/>
  <c r="H3331" i="21"/>
  <c r="J3330" i="21"/>
  <c r="M3330" i="21"/>
  <c r="K3330" i="21"/>
  <c r="L3330" i="21"/>
  <c r="I3330" i="21"/>
  <c r="O3329" i="21"/>
  <c r="Q3329" i="21"/>
  <c r="N3329" i="21"/>
  <c r="P3329" i="21"/>
  <c r="L3331" i="21"/>
  <c r="J3331" i="21"/>
  <c r="M3331" i="21"/>
  <c r="I3331" i="21"/>
  <c r="K3331" i="21"/>
  <c r="H3332" i="21"/>
  <c r="Q3330" i="21"/>
  <c r="O3330" i="21"/>
  <c r="P3330" i="21"/>
  <c r="N3330" i="21"/>
  <c r="O3331" i="21"/>
  <c r="P3331" i="21"/>
  <c r="N3331" i="21"/>
  <c r="Q3331" i="21"/>
  <c r="I3332" i="21"/>
  <c r="J3332" i="21"/>
  <c r="K3332" i="21"/>
  <c r="L3332" i="21"/>
  <c r="H3333" i="21"/>
  <c r="M3332" i="21"/>
  <c r="P3332" i="21"/>
  <c r="N3332" i="21"/>
  <c r="Q3332" i="21"/>
  <c r="O3332" i="21"/>
  <c r="K3333" i="21"/>
  <c r="L3333" i="21"/>
  <c r="J3333" i="21"/>
  <c r="I3333" i="21"/>
  <c r="M3333" i="21"/>
  <c r="H3334" i="21"/>
  <c r="Q3333" i="21"/>
  <c r="N3333" i="21"/>
  <c r="P3333" i="21"/>
  <c r="O3333" i="21"/>
  <c r="H3335" i="21"/>
  <c r="K3334" i="21"/>
  <c r="J3334" i="21"/>
  <c r="M3334" i="21"/>
  <c r="I3334" i="21"/>
  <c r="L3334" i="21"/>
  <c r="K3335" i="21"/>
  <c r="I3335" i="21"/>
  <c r="H3336" i="21"/>
  <c r="M3335" i="21"/>
  <c r="J3335" i="21"/>
  <c r="L3335" i="21"/>
  <c r="P3334" i="21"/>
  <c r="O3334" i="21"/>
  <c r="Q3334" i="21"/>
  <c r="N3334" i="21"/>
  <c r="P3335" i="21"/>
  <c r="O3335" i="21"/>
  <c r="N3335" i="21"/>
  <c r="Q3335" i="21"/>
  <c r="L3336" i="21"/>
  <c r="J3336" i="21"/>
  <c r="K3336" i="21"/>
  <c r="H3337" i="21"/>
  <c r="I3336" i="21"/>
  <c r="M3336" i="21"/>
  <c r="L3337" i="21"/>
  <c r="J3337" i="21"/>
  <c r="H3338" i="21"/>
  <c r="K3337" i="21"/>
  <c r="I3337" i="21"/>
  <c r="M3337" i="21"/>
  <c r="N3336" i="21"/>
  <c r="Q3336" i="21"/>
  <c r="P3336" i="21"/>
  <c r="O3336" i="21"/>
  <c r="H3339" i="21"/>
  <c r="K3338" i="21"/>
  <c r="L3338" i="21"/>
  <c r="J3338" i="21"/>
  <c r="I3338" i="21"/>
  <c r="M3338" i="21"/>
  <c r="P3337" i="21"/>
  <c r="O3337" i="21"/>
  <c r="Q3337" i="21"/>
  <c r="N3337" i="21"/>
  <c r="L3339" i="21"/>
  <c r="K3339" i="21"/>
  <c r="I3339" i="21"/>
  <c r="J3339" i="21"/>
  <c r="H3340" i="21"/>
  <c r="M3339" i="21"/>
  <c r="O3338" i="21"/>
  <c r="Q3338" i="21"/>
  <c r="P3338" i="21"/>
  <c r="N3338" i="21"/>
  <c r="Q3339" i="21"/>
  <c r="P3339" i="21"/>
  <c r="N3339" i="21"/>
  <c r="O3339" i="21"/>
  <c r="K3340" i="21"/>
  <c r="J3340" i="21"/>
  <c r="M3340" i="21"/>
  <c r="H3341" i="21"/>
  <c r="L3340" i="21"/>
  <c r="I3340" i="21"/>
  <c r="K3341" i="21"/>
  <c r="J3341" i="21"/>
  <c r="H3342" i="21"/>
  <c r="I3341" i="21"/>
  <c r="M3341" i="21"/>
  <c r="L3341" i="21"/>
  <c r="O3340" i="21"/>
  <c r="N3340" i="21"/>
  <c r="Q3340" i="21"/>
  <c r="P3340" i="21"/>
  <c r="M3342" i="21"/>
  <c r="L3342" i="21"/>
  <c r="K3342" i="21"/>
  <c r="I3342" i="21"/>
  <c r="H3343" i="21"/>
  <c r="J3342" i="21"/>
  <c r="N3341" i="21"/>
  <c r="O3341" i="21"/>
  <c r="Q3341" i="21"/>
  <c r="P3341" i="21"/>
  <c r="Q3342" i="21"/>
  <c r="N3342" i="21"/>
  <c r="P3342" i="21"/>
  <c r="O3342" i="21"/>
  <c r="J3343" i="21"/>
  <c r="L3343" i="21"/>
  <c r="M3343" i="21"/>
  <c r="H3344" i="21"/>
  <c r="K3343" i="21"/>
  <c r="I3343" i="21"/>
  <c r="M3344" i="21"/>
  <c r="L3344" i="21"/>
  <c r="I3344" i="21"/>
  <c r="K3344" i="21"/>
  <c r="J3344" i="21"/>
  <c r="H3345" i="21"/>
  <c r="Q3343" i="21"/>
  <c r="N3343" i="21"/>
  <c r="O3343" i="21"/>
  <c r="P3343" i="21"/>
  <c r="O3344" i="21"/>
  <c r="N3344" i="21"/>
  <c r="Q3344" i="21"/>
  <c r="P3344" i="21"/>
  <c r="J3345" i="21"/>
  <c r="M3345" i="21"/>
  <c r="L3345" i="21"/>
  <c r="H3346" i="21"/>
  <c r="I3345" i="21"/>
  <c r="K3345" i="21"/>
  <c r="H3347" i="21"/>
  <c r="J3346" i="21"/>
  <c r="L3346" i="21"/>
  <c r="M3346" i="21"/>
  <c r="K3346" i="21"/>
  <c r="I3346" i="21"/>
  <c r="O3345" i="21"/>
  <c r="P3345" i="21"/>
  <c r="N3345" i="21"/>
  <c r="Q3345" i="21"/>
  <c r="M3347" i="21"/>
  <c r="I3347" i="21"/>
  <c r="J3347" i="21"/>
  <c r="H3348" i="21"/>
  <c r="L3347" i="21"/>
  <c r="K3347" i="21"/>
  <c r="Q3346" i="21"/>
  <c r="N3346" i="21"/>
  <c r="O3346" i="21"/>
  <c r="P3346" i="21"/>
  <c r="Q3347" i="21"/>
  <c r="P3347" i="21"/>
  <c r="N3347" i="21"/>
  <c r="O3347" i="21"/>
  <c r="I3348" i="21"/>
  <c r="J3348" i="21"/>
  <c r="H3349" i="21"/>
  <c r="K3348" i="21"/>
  <c r="L3348" i="21"/>
  <c r="M3348" i="21"/>
  <c r="O3348" i="21"/>
  <c r="N3348" i="21"/>
  <c r="P3348" i="21"/>
  <c r="Q3348" i="21"/>
  <c r="K3349" i="21"/>
  <c r="H3350" i="21"/>
  <c r="M3349" i="21"/>
  <c r="I3349" i="21"/>
  <c r="L3349" i="21"/>
  <c r="J3349" i="21"/>
  <c r="H3351" i="21"/>
  <c r="J3350" i="21"/>
  <c r="L3350" i="21"/>
  <c r="M3350" i="21"/>
  <c r="K3350" i="21"/>
  <c r="I3350" i="21"/>
  <c r="N3349" i="21"/>
  <c r="O3349" i="21"/>
  <c r="P3349" i="21"/>
  <c r="Q3349" i="21"/>
  <c r="I3351" i="21"/>
  <c r="L3351" i="21"/>
  <c r="J3351" i="21"/>
  <c r="K3351" i="21"/>
  <c r="M3351" i="21"/>
  <c r="H3352" i="21"/>
  <c r="Q3350" i="21"/>
  <c r="N3350" i="21"/>
  <c r="P3350" i="21"/>
  <c r="O3350" i="21"/>
  <c r="N3351" i="21"/>
  <c r="O3351" i="21"/>
  <c r="Q3351" i="21"/>
  <c r="P3351" i="21"/>
  <c r="K3352" i="21"/>
  <c r="I3352" i="21"/>
  <c r="J3352" i="21"/>
  <c r="L3352" i="21"/>
  <c r="M3352" i="21"/>
  <c r="H3353" i="21"/>
  <c r="P3352" i="21"/>
  <c r="N3352" i="21"/>
  <c r="O3352" i="21"/>
  <c r="Q3352" i="21"/>
  <c r="L3353" i="21"/>
  <c r="M3353" i="21"/>
  <c r="H3354" i="21"/>
  <c r="K3353" i="21"/>
  <c r="J3353" i="21"/>
  <c r="I3353" i="21"/>
  <c r="L3354" i="21"/>
  <c r="H3355" i="21"/>
  <c r="M3354" i="21"/>
  <c r="K3354" i="21"/>
  <c r="J3354" i="21"/>
  <c r="I3354" i="21"/>
  <c r="Q3353" i="21"/>
  <c r="N3353" i="21"/>
  <c r="P3353" i="21"/>
  <c r="O3353" i="21"/>
  <c r="M3355" i="21"/>
  <c r="J3355" i="21"/>
  <c r="H3356" i="21"/>
  <c r="I3355" i="21"/>
  <c r="L3355" i="21"/>
  <c r="K3355" i="21"/>
  <c r="N3354" i="21"/>
  <c r="O3354" i="21"/>
  <c r="Q3354" i="21"/>
  <c r="P3354" i="21"/>
  <c r="J3356" i="21"/>
  <c r="I3356" i="21"/>
  <c r="L3356" i="21"/>
  <c r="H3357" i="21"/>
  <c r="M3356" i="21"/>
  <c r="K3356" i="21"/>
  <c r="O3355" i="21"/>
  <c r="Q3355" i="21"/>
  <c r="N3355" i="21"/>
  <c r="P3355" i="21"/>
  <c r="P3356" i="21"/>
  <c r="O3356" i="21"/>
  <c r="Q3356" i="21"/>
  <c r="N3356" i="21"/>
  <c r="L3357" i="21"/>
  <c r="K3357" i="21"/>
  <c r="I3357" i="21"/>
  <c r="J3357" i="21"/>
  <c r="M3357" i="21"/>
  <c r="H3358" i="21"/>
  <c r="Q3357" i="21"/>
  <c r="O3357" i="21"/>
  <c r="P3357" i="21"/>
  <c r="N3357" i="21"/>
  <c r="L3358" i="21"/>
  <c r="K3358" i="21"/>
  <c r="H3359" i="21"/>
  <c r="M3358" i="21"/>
  <c r="I3358" i="21"/>
  <c r="J3358" i="21"/>
  <c r="H3360" i="21"/>
  <c r="M3359" i="21"/>
  <c r="K3359" i="21"/>
  <c r="I3359" i="21"/>
  <c r="L3359" i="21"/>
  <c r="J3359" i="21"/>
  <c r="P3358" i="21"/>
  <c r="O3358" i="21"/>
  <c r="N3358" i="21"/>
  <c r="Q3358" i="21"/>
  <c r="J3360" i="21"/>
  <c r="K3360" i="21"/>
  <c r="M3360" i="21"/>
  <c r="L3360" i="21"/>
  <c r="H3361" i="21"/>
  <c r="I3360" i="21"/>
  <c r="P3359" i="21"/>
  <c r="O3359" i="21"/>
  <c r="N3359" i="21"/>
  <c r="Q3359" i="21"/>
  <c r="M3361" i="21"/>
  <c r="L3361" i="21"/>
  <c r="K3361" i="21"/>
  <c r="J3361" i="21"/>
  <c r="H3362" i="21"/>
  <c r="I3361" i="21"/>
  <c r="N3360" i="21"/>
  <c r="P3360" i="21"/>
  <c r="O3360" i="21"/>
  <c r="Q3360" i="21"/>
  <c r="H3363" i="21"/>
  <c r="J3362" i="21"/>
  <c r="M3362" i="21"/>
  <c r="I3362" i="21"/>
  <c r="L3362" i="21"/>
  <c r="K3362" i="21"/>
  <c r="P3361" i="21"/>
  <c r="O3361" i="21"/>
  <c r="Q3361" i="21"/>
  <c r="N3361" i="21"/>
  <c r="M3363" i="21"/>
  <c r="L3363" i="21"/>
  <c r="H3364" i="21"/>
  <c r="J3363" i="21"/>
  <c r="I3363" i="21"/>
  <c r="K3363" i="21"/>
  <c r="Q3362" i="21"/>
  <c r="P3362" i="21"/>
  <c r="N3362" i="21"/>
  <c r="O3362" i="21"/>
  <c r="K3364" i="21"/>
  <c r="M3364" i="21"/>
  <c r="L3364" i="21"/>
  <c r="H3365" i="21"/>
  <c r="I3364" i="21"/>
  <c r="J3364" i="21"/>
  <c r="P3363" i="21"/>
  <c r="N3363" i="21"/>
  <c r="Q3363" i="21"/>
  <c r="O3363" i="21"/>
  <c r="L3365" i="21"/>
  <c r="M3365" i="21"/>
  <c r="J3365" i="21"/>
  <c r="I3365" i="21"/>
  <c r="K3365" i="21"/>
  <c r="H3366" i="21"/>
  <c r="N3364" i="21"/>
  <c r="O3364" i="21"/>
  <c r="P3364" i="21"/>
  <c r="Q3364" i="21"/>
  <c r="N3365" i="21"/>
  <c r="P3365" i="21"/>
  <c r="O3365" i="21"/>
  <c r="Q3365" i="21"/>
  <c r="J3366" i="21"/>
  <c r="K3366" i="21"/>
  <c r="L3366" i="21"/>
  <c r="I3366" i="21"/>
  <c r="H3367" i="21"/>
  <c r="M3366" i="21"/>
  <c r="O3366" i="21"/>
  <c r="N3366" i="21"/>
  <c r="Q3366" i="21"/>
  <c r="P3366" i="21"/>
  <c r="L3367" i="21"/>
  <c r="M3367" i="21"/>
  <c r="K3367" i="21"/>
  <c r="H3368" i="21"/>
  <c r="J3367" i="21"/>
  <c r="I3367" i="21"/>
  <c r="H3369" i="21"/>
  <c r="I3368" i="21"/>
  <c r="L3368" i="21"/>
  <c r="M3368" i="21"/>
  <c r="J3368" i="21"/>
  <c r="K3368" i="21"/>
  <c r="N3367" i="21"/>
  <c r="Q3367" i="21"/>
  <c r="O3367" i="21"/>
  <c r="P3367" i="21"/>
  <c r="K3369" i="21"/>
  <c r="L3369" i="21"/>
  <c r="I3369" i="21"/>
  <c r="H3370" i="21"/>
  <c r="M3369" i="21"/>
  <c r="J3369" i="21"/>
  <c r="P3368" i="21"/>
  <c r="O3368" i="21"/>
  <c r="N3368" i="21"/>
  <c r="Q3368" i="21"/>
  <c r="Q3369" i="21"/>
  <c r="N3369" i="21"/>
  <c r="P3369" i="21"/>
  <c r="O3369" i="21"/>
  <c r="J3370" i="21"/>
  <c r="L3370" i="21"/>
  <c r="M3370" i="21"/>
  <c r="K3370" i="21"/>
  <c r="I3370" i="21"/>
  <c r="H3371" i="21"/>
  <c r="P3370" i="21"/>
  <c r="O3370" i="21"/>
  <c r="N3370" i="21"/>
  <c r="Q3370" i="21"/>
  <c r="I3371" i="21"/>
  <c r="H3372" i="21"/>
  <c r="J3371" i="21"/>
  <c r="K3371" i="21"/>
  <c r="M3371" i="21"/>
  <c r="L3371" i="21"/>
  <c r="N3371" i="21"/>
  <c r="O3371" i="21"/>
  <c r="P3371" i="21"/>
  <c r="Q3371" i="21"/>
  <c r="K3372" i="21"/>
  <c r="J3372" i="21"/>
  <c r="I3372" i="21"/>
  <c r="M3372" i="21"/>
  <c r="L3372" i="21"/>
  <c r="H3373" i="21"/>
  <c r="Q3372" i="21"/>
  <c r="N3372" i="21"/>
  <c r="P3372" i="21"/>
  <c r="O3372" i="21"/>
  <c r="L3373" i="21"/>
  <c r="K3373" i="21"/>
  <c r="H3374" i="21"/>
  <c r="M3373" i="21"/>
  <c r="J3373" i="21"/>
  <c r="I3373" i="21"/>
  <c r="J3374" i="21"/>
  <c r="K3374" i="21"/>
  <c r="M3374" i="21"/>
  <c r="I3374" i="21"/>
  <c r="L3374" i="21"/>
  <c r="H3375" i="21"/>
  <c r="Q3373" i="21"/>
  <c r="N3373" i="21"/>
  <c r="O3373" i="21"/>
  <c r="P3373" i="21"/>
  <c r="N3374" i="21"/>
  <c r="P3374" i="21"/>
  <c r="O3374" i="21"/>
  <c r="Q3374" i="21"/>
  <c r="J3375" i="21"/>
  <c r="M3375" i="21"/>
  <c r="L3375" i="21"/>
  <c r="H3376" i="21"/>
  <c r="I3375" i="21"/>
  <c r="K3375" i="21"/>
  <c r="J3376" i="21"/>
  <c r="M3376" i="21"/>
  <c r="H3377" i="21"/>
  <c r="L3376" i="21"/>
  <c r="I3376" i="21"/>
  <c r="K3376" i="21"/>
  <c r="P3375" i="21"/>
  <c r="Q3375" i="21"/>
  <c r="N3375" i="21"/>
  <c r="O3375" i="21"/>
  <c r="L3377" i="21"/>
  <c r="J3377" i="21"/>
  <c r="M3377" i="21"/>
  <c r="H3378" i="21"/>
  <c r="K3377" i="21"/>
  <c r="I3377" i="21"/>
  <c r="O3376" i="21"/>
  <c r="N3376" i="21"/>
  <c r="P3376" i="21"/>
  <c r="Q3376" i="21"/>
  <c r="K3378" i="21"/>
  <c r="L3378" i="21"/>
  <c r="I3378" i="21"/>
  <c r="J3378" i="21"/>
  <c r="H3379" i="21"/>
  <c r="M3378" i="21"/>
  <c r="P3377" i="21"/>
  <c r="N3377" i="21"/>
  <c r="Q3377" i="21"/>
  <c r="O3377" i="21"/>
  <c r="O3378" i="21"/>
  <c r="N3378" i="21"/>
  <c r="Q3378" i="21"/>
  <c r="P3378" i="21"/>
  <c r="H3380" i="21"/>
  <c r="K3379" i="21"/>
  <c r="J3379" i="21"/>
  <c r="M3379" i="21"/>
  <c r="I3379" i="21"/>
  <c r="L3379" i="21"/>
  <c r="M3380" i="21"/>
  <c r="H3381" i="21"/>
  <c r="L3380" i="21"/>
  <c r="K3380" i="21"/>
  <c r="I3380" i="21"/>
  <c r="J3380" i="21"/>
  <c r="Q3379" i="21"/>
  <c r="N3379" i="21"/>
  <c r="P3379" i="21"/>
  <c r="O3379" i="21"/>
  <c r="K3381" i="21"/>
  <c r="J3381" i="21"/>
  <c r="L3381" i="21"/>
  <c r="H3382" i="21"/>
  <c r="I3381" i="21"/>
  <c r="M3381" i="21"/>
  <c r="O3380" i="21"/>
  <c r="P3380" i="21"/>
  <c r="Q3380" i="21"/>
  <c r="N3380" i="21"/>
  <c r="L3382" i="21"/>
  <c r="M3382" i="21"/>
  <c r="H3383" i="21"/>
  <c r="J3382" i="21"/>
  <c r="K3382" i="21"/>
  <c r="I3382" i="21"/>
  <c r="P3381" i="21"/>
  <c r="N3381" i="21"/>
  <c r="O3381" i="21"/>
  <c r="Q3381" i="21"/>
  <c r="K3383" i="21"/>
  <c r="L3383" i="21"/>
  <c r="H3384" i="21"/>
  <c r="M3383" i="21"/>
  <c r="I3383" i="21"/>
  <c r="J3383" i="21"/>
  <c r="N3382" i="21"/>
  <c r="P3382" i="21"/>
  <c r="O3382" i="21"/>
  <c r="Q3382" i="21"/>
  <c r="L3384" i="21"/>
  <c r="H3385" i="21"/>
  <c r="M3384" i="21"/>
  <c r="J3384" i="21"/>
  <c r="K3384" i="21"/>
  <c r="I3384" i="21"/>
  <c r="N3383" i="21"/>
  <c r="O3383" i="21"/>
  <c r="Q3383" i="21"/>
  <c r="P3383" i="21"/>
  <c r="M3385" i="21"/>
  <c r="H3386" i="21"/>
  <c r="I3385" i="21"/>
  <c r="J3385" i="21"/>
  <c r="K3385" i="21"/>
  <c r="L3385" i="21"/>
  <c r="Q3384" i="21"/>
  <c r="O3384" i="21"/>
  <c r="P3384" i="21"/>
  <c r="N3384" i="21"/>
  <c r="H3387" i="21"/>
  <c r="I3386" i="21"/>
  <c r="L3386" i="21"/>
  <c r="J3386" i="21"/>
  <c r="K3386" i="21"/>
  <c r="M3386" i="21"/>
  <c r="N3385" i="21"/>
  <c r="P3385" i="21"/>
  <c r="O3385" i="21"/>
  <c r="Q3385" i="21"/>
  <c r="H3388" i="21"/>
  <c r="J3387" i="21"/>
  <c r="K3387" i="21"/>
  <c r="M3387" i="21"/>
  <c r="L3387" i="21"/>
  <c r="I3387" i="21"/>
  <c r="Q3386" i="21"/>
  <c r="N3386" i="21"/>
  <c r="P3386" i="21"/>
  <c r="O3386" i="21"/>
  <c r="I3388" i="21"/>
  <c r="J3388" i="21"/>
  <c r="H3389" i="21"/>
  <c r="M3388" i="21"/>
  <c r="K3388" i="21"/>
  <c r="L3388" i="21"/>
  <c r="Q3387" i="21"/>
  <c r="P3387" i="21"/>
  <c r="N3387" i="21"/>
  <c r="O3387" i="21"/>
  <c r="P3388" i="21"/>
  <c r="Q3388" i="21"/>
  <c r="O3388" i="21"/>
  <c r="N3388" i="21"/>
  <c r="L3389" i="21"/>
  <c r="I3389" i="21"/>
  <c r="H3390" i="21"/>
  <c r="M3389" i="21"/>
  <c r="J3389" i="21"/>
  <c r="K3389" i="21"/>
  <c r="Q3389" i="21"/>
  <c r="P3389" i="21"/>
  <c r="O3389" i="21"/>
  <c r="N3389" i="21"/>
  <c r="M3390" i="21"/>
  <c r="L3390" i="21"/>
  <c r="I3390" i="21"/>
  <c r="K3390" i="21"/>
  <c r="J3390" i="21"/>
  <c r="H3391" i="21"/>
  <c r="P3390" i="21"/>
  <c r="N3390" i="21"/>
  <c r="O3390" i="21"/>
  <c r="Q3390" i="21"/>
  <c r="M3391" i="21"/>
  <c r="H3392" i="21"/>
  <c r="K3391" i="21"/>
  <c r="L3391" i="21"/>
  <c r="J3391" i="21"/>
  <c r="I3391" i="21"/>
  <c r="I3392" i="21"/>
  <c r="H3393" i="21"/>
  <c r="M3392" i="21"/>
  <c r="L3392" i="21"/>
  <c r="K3392" i="21"/>
  <c r="J3392" i="21"/>
  <c r="P3391" i="21"/>
  <c r="N3391" i="21"/>
  <c r="O3391" i="21"/>
  <c r="Q3391" i="21"/>
  <c r="Q3392" i="21"/>
  <c r="P3392" i="21"/>
  <c r="O3392" i="21"/>
  <c r="N3392" i="21"/>
  <c r="J3393" i="21"/>
  <c r="M3393" i="21"/>
  <c r="L3393" i="21"/>
  <c r="K3393" i="21"/>
  <c r="I3393" i="21"/>
  <c r="H3394" i="21"/>
  <c r="O3393" i="21"/>
  <c r="N3393" i="21"/>
  <c r="P3393" i="21"/>
  <c r="Q3393" i="21"/>
  <c r="L3394" i="21"/>
  <c r="H3395" i="21"/>
  <c r="M3394" i="21"/>
  <c r="K3394" i="21"/>
  <c r="I3394" i="21"/>
  <c r="J3394" i="21"/>
  <c r="L3395" i="21"/>
  <c r="H3396" i="21"/>
  <c r="J3395" i="21"/>
  <c r="M3395" i="21"/>
  <c r="K3395" i="21"/>
  <c r="I3395" i="21"/>
  <c r="P3394" i="21"/>
  <c r="N3394" i="21"/>
  <c r="O3394" i="21"/>
  <c r="Q3394" i="21"/>
  <c r="J3396" i="21"/>
  <c r="M3396" i="21"/>
  <c r="I3396" i="21"/>
  <c r="L3396" i="21"/>
  <c r="K3396" i="21"/>
  <c r="H3397" i="21"/>
  <c r="Q3395" i="21"/>
  <c r="O3395" i="21"/>
  <c r="N3395" i="21"/>
  <c r="P3395" i="21"/>
  <c r="Q3396" i="21"/>
  <c r="O3396" i="21"/>
  <c r="P3396" i="21"/>
  <c r="N3396" i="21"/>
  <c r="H3398" i="21"/>
  <c r="M3397" i="21"/>
  <c r="J3397" i="21"/>
  <c r="I3397" i="21"/>
  <c r="K3397" i="21"/>
  <c r="L3397" i="21"/>
  <c r="J3398" i="21"/>
  <c r="L3398" i="21"/>
  <c r="M3398" i="21"/>
  <c r="K3398" i="21"/>
  <c r="I3398" i="21"/>
  <c r="H3399" i="21"/>
  <c r="P3397" i="21"/>
  <c r="N3397" i="21"/>
  <c r="O3397" i="21"/>
  <c r="Q3397" i="21"/>
  <c r="P3398" i="21"/>
  <c r="N3398" i="21"/>
  <c r="O3398" i="21"/>
  <c r="Q3398" i="21"/>
  <c r="H3400" i="21"/>
  <c r="L3399" i="21"/>
  <c r="K3399" i="21"/>
  <c r="I3399" i="21"/>
  <c r="M3399" i="21"/>
  <c r="J3399" i="21"/>
  <c r="I3400" i="21"/>
  <c r="L3400" i="21"/>
  <c r="K3400" i="21"/>
  <c r="J3400" i="21"/>
  <c r="H3401" i="21"/>
  <c r="M3400" i="21"/>
  <c r="Q3399" i="21"/>
  <c r="O3399" i="21"/>
  <c r="N3399" i="21"/>
  <c r="P3399" i="21"/>
  <c r="P3400" i="21"/>
  <c r="Q3400" i="21"/>
  <c r="N3400" i="21"/>
  <c r="O3400" i="21"/>
  <c r="M3401" i="21"/>
  <c r="H3402" i="21"/>
  <c r="J3401" i="21"/>
  <c r="K3401" i="21"/>
  <c r="I3401" i="21"/>
  <c r="L3401" i="21"/>
  <c r="L3402" i="21"/>
  <c r="K3402" i="21"/>
  <c r="J3402" i="21"/>
  <c r="M3402" i="21"/>
  <c r="H3403" i="21"/>
  <c r="I3402" i="21"/>
  <c r="N3401" i="21"/>
  <c r="O3401" i="21"/>
  <c r="Q3401" i="21"/>
  <c r="P3401" i="21"/>
  <c r="I3403" i="21"/>
  <c r="M3403" i="21"/>
  <c r="H3404" i="21"/>
  <c r="J3403" i="21"/>
  <c r="K3403" i="21"/>
  <c r="L3403" i="21"/>
  <c r="P3402" i="21"/>
  <c r="N3402" i="21"/>
  <c r="Q3402" i="21"/>
  <c r="O3402" i="21"/>
  <c r="Q3403" i="21"/>
  <c r="N3403" i="21"/>
  <c r="P3403" i="21"/>
  <c r="O3403" i="21"/>
  <c r="J3404" i="21"/>
  <c r="K3404" i="21"/>
  <c r="H3405" i="21"/>
  <c r="I3404" i="21"/>
  <c r="L3404" i="21"/>
  <c r="M3404" i="21"/>
  <c r="L3405" i="21"/>
  <c r="K3405" i="21"/>
  <c r="J3405" i="21"/>
  <c r="H3406" i="21"/>
  <c r="I3405" i="21"/>
  <c r="M3405" i="21"/>
  <c r="N3404" i="21"/>
  <c r="O3404" i="21"/>
  <c r="Q3404" i="21"/>
  <c r="P3404" i="21"/>
  <c r="I3406" i="21"/>
  <c r="K3406" i="21"/>
  <c r="M3406" i="21"/>
  <c r="L3406" i="21"/>
  <c r="H3407" i="21"/>
  <c r="J3406" i="21"/>
  <c r="Q3405" i="21"/>
  <c r="O3405" i="21"/>
  <c r="P3405" i="21"/>
  <c r="N3405" i="21"/>
  <c r="O3406" i="21"/>
  <c r="P3406" i="21"/>
  <c r="N3406" i="21"/>
  <c r="Q3406" i="21"/>
  <c r="M3407" i="21"/>
  <c r="I3407" i="21"/>
  <c r="K3407" i="21"/>
  <c r="H3408" i="21"/>
  <c r="J3407" i="21"/>
  <c r="L3407" i="21"/>
  <c r="N3407" i="21"/>
  <c r="P3407" i="21"/>
  <c r="Q3407" i="21"/>
  <c r="O3407" i="21"/>
  <c r="J3408" i="21"/>
  <c r="M3408" i="21"/>
  <c r="L3408" i="21"/>
  <c r="K3408" i="21"/>
  <c r="H3409" i="21"/>
  <c r="I3408" i="21"/>
  <c r="J3409" i="21"/>
  <c r="L3409" i="21"/>
  <c r="K3409" i="21"/>
  <c r="M3409" i="21"/>
  <c r="I3409" i="21"/>
  <c r="H3410" i="21"/>
  <c r="Q3408" i="21"/>
  <c r="O3408" i="21"/>
  <c r="P3408" i="21"/>
  <c r="N3408" i="21"/>
  <c r="N3409" i="21"/>
  <c r="O3409" i="21"/>
  <c r="Q3409" i="21"/>
  <c r="P3409" i="21"/>
  <c r="J3410" i="21"/>
  <c r="H3411" i="21"/>
  <c r="K3410" i="21"/>
  <c r="L3410" i="21"/>
  <c r="M3410" i="21"/>
  <c r="I3410" i="21"/>
  <c r="L3411" i="21"/>
  <c r="J3411" i="21"/>
  <c r="I3411" i="21"/>
  <c r="H3412" i="21"/>
  <c r="M3411" i="21"/>
  <c r="K3411" i="21"/>
  <c r="Q3410" i="21"/>
  <c r="N3410" i="21"/>
  <c r="O3410" i="21"/>
  <c r="P3410" i="21"/>
  <c r="P3411" i="21"/>
  <c r="O3411" i="21"/>
  <c r="N3411" i="21"/>
  <c r="Q3411" i="21"/>
  <c r="I3412" i="21"/>
  <c r="M3412" i="21"/>
  <c r="L3412" i="21"/>
  <c r="J3412" i="21"/>
  <c r="H3413" i="21"/>
  <c r="K3412" i="21"/>
  <c r="O3412" i="21"/>
  <c r="Q3412" i="21"/>
  <c r="P3412" i="21"/>
  <c r="N3412" i="21"/>
  <c r="L3413" i="21"/>
  <c r="I3413" i="21"/>
  <c r="J3413" i="21"/>
  <c r="H3414" i="21"/>
  <c r="M3413" i="21"/>
  <c r="K3413" i="21"/>
  <c r="P3413" i="21"/>
  <c r="O3413" i="21"/>
  <c r="Q3413" i="21"/>
  <c r="N3413" i="21"/>
  <c r="L3414" i="21"/>
  <c r="M3414" i="21"/>
  <c r="I3414" i="21"/>
  <c r="J3414" i="21"/>
  <c r="K3414" i="21"/>
  <c r="H3415" i="21"/>
  <c r="O3414" i="21"/>
  <c r="Q3414" i="21"/>
  <c r="P3414" i="21"/>
  <c r="N3414" i="21"/>
  <c r="K3415" i="21"/>
  <c r="M3415" i="21"/>
  <c r="I3415" i="21"/>
  <c r="L3415" i="21"/>
  <c r="H3416" i="21"/>
  <c r="J3415" i="21"/>
  <c r="N3415" i="21"/>
  <c r="O3415" i="21"/>
  <c r="P3415" i="21"/>
  <c r="Q3415" i="21"/>
  <c r="M3416" i="21"/>
  <c r="H3417" i="21"/>
  <c r="K3416" i="21"/>
  <c r="I3416" i="21"/>
  <c r="L3416" i="21"/>
  <c r="J3416" i="21"/>
  <c r="I3417" i="21"/>
  <c r="M3417" i="21"/>
  <c r="H3418" i="21"/>
  <c r="J3417" i="21"/>
  <c r="L3417" i="21"/>
  <c r="K3417" i="21"/>
  <c r="O3416" i="21"/>
  <c r="N3416" i="21"/>
  <c r="Q3416" i="21"/>
  <c r="P3416" i="21"/>
  <c r="O3417" i="21"/>
  <c r="N3417" i="21"/>
  <c r="P3417" i="21"/>
  <c r="Q3417" i="21"/>
  <c r="M3418" i="21"/>
  <c r="I3418" i="21"/>
  <c r="J3418" i="21"/>
  <c r="K3418" i="21"/>
  <c r="H3419" i="21"/>
  <c r="L3418" i="21"/>
  <c r="N3418" i="21"/>
  <c r="Q3418" i="21"/>
  <c r="P3418" i="21"/>
  <c r="O3418" i="21"/>
  <c r="M3419" i="21"/>
  <c r="K3419" i="21"/>
  <c r="J3419" i="21"/>
  <c r="I3419" i="21"/>
  <c r="L3419" i="21"/>
  <c r="H3420" i="21"/>
  <c r="Q3419" i="21"/>
  <c r="O3419" i="21"/>
  <c r="P3419" i="21"/>
  <c r="N3419" i="21"/>
  <c r="H3421" i="21"/>
  <c r="K3420" i="21"/>
  <c r="J3420" i="21"/>
  <c r="I3420" i="21"/>
  <c r="M3420" i="21"/>
  <c r="L3420" i="21"/>
  <c r="H3422" i="21"/>
  <c r="J3421" i="21"/>
  <c r="M3421" i="21"/>
  <c r="L3421" i="21"/>
  <c r="K3421" i="21"/>
  <c r="I3421" i="21"/>
  <c r="P3420" i="21"/>
  <c r="O3420" i="21"/>
  <c r="Q3420" i="21"/>
  <c r="N3420" i="21"/>
  <c r="H3423" i="21"/>
  <c r="M3422" i="21"/>
  <c r="K3422" i="21"/>
  <c r="I3422" i="21"/>
  <c r="L3422" i="21"/>
  <c r="J3422" i="21"/>
  <c r="N3421" i="21"/>
  <c r="O3421" i="21"/>
  <c r="Q3421" i="21"/>
  <c r="P3421" i="21"/>
  <c r="H3424" i="21"/>
  <c r="J3423" i="21"/>
  <c r="L3423" i="21"/>
  <c r="I3423" i="21"/>
  <c r="K3423" i="21"/>
  <c r="M3423" i="21"/>
  <c r="O3422" i="21"/>
  <c r="Q3422" i="21"/>
  <c r="P3422" i="21"/>
  <c r="N3422" i="21"/>
  <c r="M3424" i="21"/>
  <c r="I3424" i="21"/>
  <c r="J3424" i="21"/>
  <c r="L3424" i="21"/>
  <c r="H3425" i="21"/>
  <c r="K3424" i="21"/>
  <c r="P3423" i="21"/>
  <c r="Q3423" i="21"/>
  <c r="N3423" i="21"/>
  <c r="O3423" i="21"/>
  <c r="P3424" i="21"/>
  <c r="O3424" i="21"/>
  <c r="Q3424" i="21"/>
  <c r="N3424" i="21"/>
  <c r="L3425" i="21"/>
  <c r="H3426" i="21"/>
  <c r="K3425" i="21"/>
  <c r="I3425" i="21"/>
  <c r="M3425" i="21"/>
  <c r="J3425" i="21"/>
  <c r="I3426" i="21"/>
  <c r="H3427" i="21"/>
  <c r="M3426" i="21"/>
  <c r="J3426" i="21"/>
  <c r="K3426" i="21"/>
  <c r="L3426" i="21"/>
  <c r="Q3425" i="21"/>
  <c r="N3425" i="21"/>
  <c r="O3425" i="21"/>
  <c r="P3425" i="21"/>
  <c r="O3426" i="21"/>
  <c r="N3426" i="21"/>
  <c r="P3426" i="21"/>
  <c r="Q3426" i="21"/>
  <c r="H3428" i="21"/>
  <c r="J3427" i="21"/>
  <c r="L3427" i="21"/>
  <c r="M3427" i="21"/>
  <c r="K3427" i="21"/>
  <c r="I3427" i="21"/>
  <c r="L3428" i="21"/>
  <c r="I3428" i="21"/>
  <c r="K3428" i="21"/>
  <c r="J3428" i="21"/>
  <c r="M3428" i="21"/>
  <c r="H3429" i="21"/>
  <c r="P3427" i="21"/>
  <c r="O3427" i="21"/>
  <c r="N3427" i="21"/>
  <c r="Q3427" i="21"/>
  <c r="P3428" i="21"/>
  <c r="N3428" i="21"/>
  <c r="Q3428" i="21"/>
  <c r="O3428" i="21"/>
  <c r="H3430" i="21"/>
  <c r="K3429" i="21"/>
  <c r="M3429" i="21"/>
  <c r="J3429" i="21"/>
  <c r="L3429" i="21"/>
  <c r="I3429" i="21"/>
  <c r="I3430" i="21"/>
  <c r="M3430" i="21"/>
  <c r="J3430" i="21"/>
  <c r="L3430" i="21"/>
  <c r="H3431" i="21"/>
  <c r="K3430" i="21"/>
  <c r="P3429" i="21"/>
  <c r="O3429" i="21"/>
  <c r="N3429" i="21"/>
  <c r="Q3429" i="21"/>
  <c r="O3430" i="21"/>
  <c r="P3430" i="21"/>
  <c r="Q3430" i="21"/>
  <c r="N3430" i="21"/>
  <c r="I3431" i="21"/>
  <c r="L3431" i="21"/>
  <c r="J3431" i="21"/>
  <c r="H3432" i="21"/>
  <c r="K3431" i="21"/>
  <c r="M3431" i="21"/>
  <c r="P3431" i="21"/>
  <c r="O3431" i="21"/>
  <c r="N3431" i="21"/>
  <c r="Q3431" i="21"/>
  <c r="I3432" i="21"/>
  <c r="M3432" i="21"/>
  <c r="K3432" i="21"/>
  <c r="H3433" i="21"/>
  <c r="J3432" i="21"/>
  <c r="L3432" i="21"/>
  <c r="P3432" i="21"/>
  <c r="N3432" i="21"/>
  <c r="O3432" i="21"/>
  <c r="Q3432" i="21"/>
  <c r="K3433" i="21"/>
  <c r="I3433" i="21"/>
  <c r="L3433" i="21"/>
  <c r="M3433" i="21"/>
  <c r="H3434" i="21"/>
  <c r="J3433" i="21"/>
  <c r="Q3433" i="21"/>
  <c r="N3433" i="21"/>
  <c r="O3433" i="21"/>
  <c r="P3433" i="21"/>
  <c r="I3434" i="21"/>
  <c r="M3434" i="21"/>
  <c r="H3435" i="21"/>
  <c r="J3434" i="21"/>
  <c r="L3434" i="21"/>
  <c r="K3434" i="21"/>
  <c r="N3434" i="21"/>
  <c r="P3434" i="21"/>
  <c r="O3434" i="21"/>
  <c r="Q3434" i="21"/>
  <c r="L3435" i="21"/>
  <c r="J3435" i="21"/>
  <c r="I3435" i="21"/>
  <c r="H3436" i="21"/>
  <c r="M3435" i="21"/>
  <c r="K3435" i="21"/>
  <c r="N3435" i="21"/>
  <c r="P3435" i="21"/>
  <c r="Q3435" i="21"/>
  <c r="O3435" i="21"/>
  <c r="M3436" i="21"/>
  <c r="K3436" i="21"/>
  <c r="I3436" i="21"/>
  <c r="L3436" i="21"/>
  <c r="H3437" i="21"/>
  <c r="J3436" i="21"/>
  <c r="P3436" i="21"/>
  <c r="Q3436" i="21"/>
  <c r="O3436" i="21"/>
  <c r="N3436" i="21"/>
  <c r="I3437" i="21"/>
  <c r="M3437" i="21"/>
  <c r="L3437" i="21"/>
  <c r="H3438" i="21"/>
  <c r="J3437" i="21"/>
  <c r="K3437" i="21"/>
  <c r="O3437" i="21"/>
  <c r="Q3437" i="21"/>
  <c r="P3437" i="21"/>
  <c r="N3437" i="21"/>
  <c r="L3438" i="21"/>
  <c r="J3438" i="21"/>
  <c r="K3438" i="21"/>
  <c r="H3439" i="21"/>
  <c r="I3438" i="21"/>
  <c r="M3438" i="21"/>
  <c r="M3439" i="21"/>
  <c r="L3439" i="21"/>
  <c r="H3440" i="21"/>
  <c r="K3439" i="21"/>
  <c r="J3439" i="21"/>
  <c r="I3439" i="21"/>
  <c r="O3438" i="21"/>
  <c r="P3438" i="21"/>
  <c r="N3438" i="21"/>
  <c r="Q3438" i="21"/>
  <c r="H3441" i="21"/>
  <c r="J3440" i="21"/>
  <c r="M3440" i="21"/>
  <c r="L3440" i="21"/>
  <c r="K3440" i="21"/>
  <c r="I3440" i="21"/>
  <c r="N3439" i="21"/>
  <c r="Q3439" i="21"/>
  <c r="P3439" i="21"/>
  <c r="O3439" i="21"/>
  <c r="K3441" i="21"/>
  <c r="I3441" i="21"/>
  <c r="M3441" i="21"/>
  <c r="L3441" i="21"/>
  <c r="H3442" i="21"/>
  <c r="J3441" i="21"/>
  <c r="N3440" i="21"/>
  <c r="O3440" i="21"/>
  <c r="P3440" i="21"/>
  <c r="Q3440" i="21"/>
  <c r="P3441" i="21"/>
  <c r="Q3441" i="21"/>
  <c r="O3441" i="21"/>
  <c r="N3441" i="21"/>
  <c r="J3442" i="21"/>
  <c r="K3442" i="21"/>
  <c r="H3443" i="21"/>
  <c r="M3442" i="21"/>
  <c r="L3442" i="21"/>
  <c r="I3442" i="21"/>
  <c r="I3443" i="21"/>
  <c r="J3443" i="21"/>
  <c r="K3443" i="21"/>
  <c r="H3444" i="21"/>
  <c r="L3443" i="21"/>
  <c r="M3443" i="21"/>
  <c r="O3442" i="21"/>
  <c r="Q3442" i="21"/>
  <c r="P3442" i="21"/>
  <c r="N3442" i="21"/>
  <c r="P3443" i="21"/>
  <c r="N3443" i="21"/>
  <c r="O3443" i="21"/>
  <c r="Q3443" i="21"/>
  <c r="J3444" i="21"/>
  <c r="L3444" i="21"/>
  <c r="I3444" i="21"/>
  <c r="H3445" i="21"/>
  <c r="K3444" i="21"/>
  <c r="M3444" i="21"/>
  <c r="N3444" i="21"/>
  <c r="O3444" i="21"/>
  <c r="Q3444" i="21"/>
  <c r="P3444" i="21"/>
  <c r="K3445" i="21"/>
  <c r="I3445" i="21"/>
  <c r="J3445" i="21"/>
  <c r="L3445" i="21"/>
  <c r="H3446" i="21"/>
  <c r="M3445" i="21"/>
  <c r="P3445" i="21"/>
  <c r="N3445" i="21"/>
  <c r="O3445" i="21"/>
  <c r="Q3445" i="21"/>
  <c r="I3446" i="21"/>
  <c r="L3446" i="21"/>
  <c r="H3447" i="21"/>
  <c r="K3446" i="21"/>
  <c r="J3446" i="21"/>
  <c r="M3446" i="21"/>
  <c r="O3446" i="21"/>
  <c r="P3446" i="21"/>
  <c r="N3446" i="21"/>
  <c r="Q3446" i="21"/>
  <c r="I3447" i="21"/>
  <c r="M3447" i="21"/>
  <c r="K3447" i="21"/>
  <c r="H3448" i="21"/>
  <c r="L3447" i="21"/>
  <c r="J3447" i="21"/>
  <c r="N3447" i="21"/>
  <c r="O3447" i="21"/>
  <c r="Q3447" i="21"/>
  <c r="P3447" i="21"/>
  <c r="I3448" i="21"/>
  <c r="J3448" i="21"/>
  <c r="M3448" i="21"/>
  <c r="L3448" i="21"/>
  <c r="K3448" i="21"/>
  <c r="H3449" i="21"/>
  <c r="P3448" i="21"/>
  <c r="Q3448" i="21"/>
  <c r="O3448" i="21"/>
  <c r="N3448" i="21"/>
  <c r="I3449" i="21"/>
  <c r="L3449" i="21"/>
  <c r="J3449" i="21"/>
  <c r="H3450" i="21"/>
  <c r="K3449" i="21"/>
  <c r="M3449" i="21"/>
  <c r="N3449" i="21"/>
  <c r="O3449" i="21"/>
  <c r="P3449" i="21"/>
  <c r="Q3449" i="21"/>
  <c r="L3450" i="21"/>
  <c r="M3450" i="21"/>
  <c r="J3450" i="21"/>
  <c r="H3451" i="21"/>
  <c r="I3450" i="21"/>
  <c r="K3450" i="21"/>
  <c r="L3451" i="21"/>
  <c r="K3451" i="21"/>
  <c r="H3452" i="21"/>
  <c r="I3451" i="21"/>
  <c r="J3451" i="21"/>
  <c r="M3451" i="21"/>
  <c r="P3450" i="21"/>
  <c r="N3450" i="21"/>
  <c r="O3450" i="21"/>
  <c r="Q3450" i="21"/>
  <c r="J3452" i="21"/>
  <c r="L3452" i="21"/>
  <c r="M3452" i="21"/>
  <c r="H3453" i="21"/>
  <c r="I3452" i="21"/>
  <c r="K3452" i="21"/>
  <c r="Q3451" i="21"/>
  <c r="N3451" i="21"/>
  <c r="P3451" i="21"/>
  <c r="O3451" i="21"/>
  <c r="I3453" i="21"/>
  <c r="L3453" i="21"/>
  <c r="H3454" i="21"/>
  <c r="M3453" i="21"/>
  <c r="J3453" i="21"/>
  <c r="K3453" i="21"/>
  <c r="Q3452" i="21"/>
  <c r="N3452" i="21"/>
  <c r="O3452" i="21"/>
  <c r="P3452" i="21"/>
  <c r="P3453" i="21"/>
  <c r="O3453" i="21"/>
  <c r="Q3453" i="21"/>
  <c r="N3453" i="21"/>
  <c r="J3454" i="21"/>
  <c r="L3454" i="21"/>
  <c r="K3454" i="21"/>
  <c r="I3454" i="21"/>
  <c r="M3454" i="21"/>
  <c r="H3455" i="21"/>
  <c r="P3454" i="21"/>
  <c r="O3454" i="21"/>
  <c r="N3454" i="21"/>
  <c r="Q3454" i="21"/>
  <c r="K3455" i="21"/>
  <c r="M3455" i="21"/>
  <c r="J3455" i="21"/>
  <c r="H3456" i="21"/>
  <c r="L3455" i="21"/>
  <c r="I3455" i="21"/>
  <c r="K3456" i="21"/>
  <c r="I3456" i="21"/>
  <c r="J3456" i="21"/>
  <c r="H3457" i="21"/>
  <c r="M3456" i="21"/>
  <c r="L3456" i="21"/>
  <c r="O3455" i="21"/>
  <c r="Q3455" i="21"/>
  <c r="P3455" i="21"/>
  <c r="N3455" i="21"/>
  <c r="O3456" i="21"/>
  <c r="N3456" i="21"/>
  <c r="P3456" i="21"/>
  <c r="Q3456" i="21"/>
  <c r="K3457" i="21"/>
  <c r="L3457" i="21"/>
  <c r="I3457" i="21"/>
  <c r="H3458" i="21"/>
  <c r="J3457" i="21"/>
  <c r="M3457" i="21"/>
  <c r="N3457" i="21"/>
  <c r="O3457" i="21"/>
  <c r="P3457" i="21"/>
  <c r="Q3457" i="21"/>
  <c r="L3458" i="21"/>
  <c r="I3458" i="21"/>
  <c r="J3458" i="21"/>
  <c r="K3458" i="21"/>
  <c r="M3458" i="21"/>
  <c r="H3459" i="21"/>
  <c r="N3458" i="21"/>
  <c r="P3458" i="21"/>
  <c r="Q3458" i="21"/>
  <c r="O3458" i="21"/>
  <c r="M3459" i="21"/>
  <c r="H3460" i="21"/>
  <c r="L3459" i="21"/>
  <c r="K3459" i="21"/>
  <c r="I3459" i="21"/>
  <c r="J3459" i="21"/>
  <c r="L3460" i="21"/>
  <c r="H3461" i="21"/>
  <c r="K3460" i="21"/>
  <c r="I3460" i="21"/>
  <c r="M3460" i="21"/>
  <c r="J3460" i="21"/>
  <c r="N3459" i="21"/>
  <c r="Q3459" i="21"/>
  <c r="P3459" i="21"/>
  <c r="O3459" i="21"/>
  <c r="I3461" i="21"/>
  <c r="H3462" i="21"/>
  <c r="J3461" i="21"/>
  <c r="M3461" i="21"/>
  <c r="K3461" i="21"/>
  <c r="L3461" i="21"/>
  <c r="P3460" i="21"/>
  <c r="O3460" i="21"/>
  <c r="N3460" i="21"/>
  <c r="Q3460" i="21"/>
  <c r="P3461" i="21"/>
  <c r="N3461" i="21"/>
  <c r="O3461" i="21"/>
  <c r="Q3461" i="21"/>
  <c r="K3462" i="21"/>
  <c r="H3463" i="21"/>
  <c r="L3462" i="21"/>
  <c r="M3462" i="21"/>
  <c r="I3462" i="21"/>
  <c r="J3462" i="21"/>
  <c r="M3463" i="21"/>
  <c r="K3463" i="21"/>
  <c r="J3463" i="21"/>
  <c r="I3463" i="21"/>
  <c r="H3464" i="21"/>
  <c r="L3463" i="21"/>
  <c r="Q3462" i="21"/>
  <c r="P3462" i="21"/>
  <c r="N3462" i="21"/>
  <c r="O3462" i="21"/>
  <c r="P3463" i="21"/>
  <c r="Q3463" i="21"/>
  <c r="O3463" i="21"/>
  <c r="N3463" i="21"/>
  <c r="I3464" i="21"/>
  <c r="J3464" i="21"/>
  <c r="K3464" i="21"/>
  <c r="L3464" i="21"/>
  <c r="M3464" i="21"/>
  <c r="H3465" i="21"/>
  <c r="Q3464" i="21"/>
  <c r="O3464" i="21"/>
  <c r="N3464" i="21"/>
  <c r="P3464" i="21"/>
  <c r="M3465" i="21"/>
  <c r="K3465" i="21"/>
  <c r="L3465" i="21"/>
  <c r="H3466" i="21"/>
  <c r="I3465" i="21"/>
  <c r="J3465" i="21"/>
  <c r="K3466" i="21"/>
  <c r="I3466" i="21"/>
  <c r="M3466" i="21"/>
  <c r="H3467" i="21"/>
  <c r="J3466" i="21"/>
  <c r="L3466" i="21"/>
  <c r="N3465" i="21"/>
  <c r="P3465" i="21"/>
  <c r="O3465" i="21"/>
  <c r="Q3465" i="21"/>
  <c r="Q3466" i="21"/>
  <c r="N3466" i="21"/>
  <c r="P3466" i="21"/>
  <c r="O3466" i="21"/>
  <c r="K3467" i="21"/>
  <c r="H3468" i="21"/>
  <c r="L3467" i="21"/>
  <c r="I3467" i="21"/>
  <c r="J3467" i="21"/>
  <c r="M3467" i="21"/>
  <c r="I3468" i="21"/>
  <c r="L3468" i="21"/>
  <c r="M3468" i="21"/>
  <c r="K3468" i="21"/>
  <c r="H3469" i="21"/>
  <c r="J3468" i="21"/>
  <c r="O3467" i="21"/>
  <c r="N3467" i="21"/>
  <c r="P3467" i="21"/>
  <c r="Q3467" i="21"/>
  <c r="Q3468" i="21"/>
  <c r="N3468" i="21"/>
  <c r="P3468" i="21"/>
  <c r="O3468" i="21"/>
  <c r="I3469" i="21"/>
  <c r="K3469" i="21"/>
  <c r="H3470" i="21"/>
  <c r="J3469" i="21"/>
  <c r="M3469" i="21"/>
  <c r="L3469" i="21"/>
  <c r="O3469" i="21"/>
  <c r="Q3469" i="21"/>
  <c r="P3469" i="21"/>
  <c r="N3469" i="21"/>
  <c r="K3470" i="21"/>
  <c r="J3470" i="21"/>
  <c r="M3470" i="21"/>
  <c r="I3470" i="21"/>
  <c r="L3470" i="21"/>
  <c r="H3471" i="21"/>
  <c r="Q3470" i="21"/>
  <c r="N3470" i="21"/>
  <c r="P3470" i="21"/>
  <c r="O3470" i="21"/>
  <c r="K3471" i="21"/>
  <c r="J3471" i="21"/>
  <c r="I3471" i="21"/>
  <c r="M3471" i="21"/>
  <c r="H3472" i="21"/>
  <c r="L3471" i="21"/>
  <c r="P3471" i="21"/>
  <c r="N3471" i="21"/>
  <c r="O3471" i="21"/>
  <c r="Q3471" i="21"/>
  <c r="J3472" i="21"/>
  <c r="L3472" i="21"/>
  <c r="I3472" i="21"/>
  <c r="H3473" i="21"/>
  <c r="M3472" i="21"/>
  <c r="K3472" i="21"/>
  <c r="O3472" i="21"/>
  <c r="Q3472" i="21"/>
  <c r="N3472" i="21"/>
  <c r="P3472" i="21"/>
  <c r="L3473" i="21"/>
  <c r="J3473" i="21"/>
  <c r="K3473" i="21"/>
  <c r="M3473" i="21"/>
  <c r="I3473" i="21"/>
  <c r="H3474" i="21"/>
  <c r="P3473" i="21"/>
  <c r="Q3473" i="21"/>
  <c r="O3473" i="21"/>
  <c r="N3473" i="21"/>
  <c r="K3474" i="21"/>
  <c r="M3474" i="21"/>
  <c r="H3475" i="21"/>
  <c r="I3474" i="21"/>
  <c r="L3474" i="21"/>
  <c r="J3474" i="21"/>
  <c r="K3475" i="21"/>
  <c r="L3475" i="21"/>
  <c r="J3475" i="21"/>
  <c r="M3475" i="21"/>
  <c r="H3476" i="21"/>
  <c r="I3475" i="21"/>
  <c r="P3474" i="21"/>
  <c r="N3474" i="21"/>
  <c r="Q3474" i="21"/>
  <c r="O3474" i="21"/>
  <c r="M3476" i="21"/>
  <c r="K3476" i="21"/>
  <c r="J3476" i="21"/>
  <c r="H3477" i="21"/>
  <c r="I3476" i="21"/>
  <c r="L3476" i="21"/>
  <c r="N3475" i="21"/>
  <c r="Q3475" i="21"/>
  <c r="O3475" i="21"/>
  <c r="P3475" i="21"/>
  <c r="L3477" i="21"/>
  <c r="J3477" i="21"/>
  <c r="I3477" i="21"/>
  <c r="K3477" i="21"/>
  <c r="H3478" i="21"/>
  <c r="M3477" i="21"/>
  <c r="O3476" i="21"/>
  <c r="N3476" i="21"/>
  <c r="P3476" i="21"/>
  <c r="Q3476" i="21"/>
  <c r="P3477" i="21"/>
  <c r="Q3477" i="21"/>
  <c r="O3477" i="21"/>
  <c r="N3477" i="21"/>
  <c r="K3478" i="21"/>
  <c r="J3478" i="21"/>
  <c r="I3478" i="21"/>
  <c r="M3478" i="21"/>
  <c r="L3478" i="21"/>
  <c r="H3479" i="21"/>
  <c r="Q3478" i="21"/>
  <c r="O3478" i="21"/>
  <c r="N3478" i="21"/>
  <c r="P3478" i="21"/>
  <c r="I3479" i="21"/>
  <c r="K3479" i="21"/>
  <c r="L3479" i="21"/>
  <c r="M3479" i="21"/>
  <c r="J3479" i="21"/>
  <c r="H3480" i="21"/>
  <c r="O3479" i="21"/>
  <c r="Q3479" i="21"/>
  <c r="N3479" i="21"/>
  <c r="P3479" i="21"/>
  <c r="K3480" i="21"/>
  <c r="H3481" i="21"/>
  <c r="I3480" i="21"/>
  <c r="J3480" i="21"/>
  <c r="M3480" i="21"/>
  <c r="L3480" i="21"/>
  <c r="L3481" i="21"/>
  <c r="I3481" i="21"/>
  <c r="H3482" i="21"/>
  <c r="M3481" i="21"/>
  <c r="J3481" i="21"/>
  <c r="K3481" i="21"/>
  <c r="O3480" i="21"/>
  <c r="P3480" i="21"/>
  <c r="N3480" i="21"/>
  <c r="Q3480" i="21"/>
  <c r="Q3481" i="21"/>
  <c r="N3481" i="21"/>
  <c r="O3481" i="21"/>
  <c r="P3481" i="21"/>
  <c r="L3482" i="21"/>
  <c r="I3482" i="21"/>
  <c r="M3482" i="21"/>
  <c r="J3482" i="21"/>
  <c r="H3483" i="21"/>
  <c r="K3482" i="21"/>
  <c r="N3482" i="21"/>
  <c r="O3482" i="21"/>
  <c r="Q3482" i="21"/>
  <c r="P3482" i="21"/>
  <c r="H3484" i="21"/>
  <c r="J3483" i="21"/>
  <c r="M3483" i="21"/>
  <c r="I3483" i="21"/>
  <c r="L3483" i="21"/>
  <c r="K3483" i="21"/>
  <c r="M3484" i="21"/>
  <c r="L3484" i="21"/>
  <c r="K3484" i="21"/>
  <c r="H3485" i="21"/>
  <c r="I3484" i="21"/>
  <c r="J3484" i="21"/>
  <c r="O3483" i="21"/>
  <c r="Q3483" i="21"/>
  <c r="N3483" i="21"/>
  <c r="P3483" i="21"/>
  <c r="K3485" i="21"/>
  <c r="H3486" i="21"/>
  <c r="M3485" i="21"/>
  <c r="I3485" i="21"/>
  <c r="L3485" i="21"/>
  <c r="J3485" i="21"/>
  <c r="O3484" i="21"/>
  <c r="P3484" i="21"/>
  <c r="Q3484" i="21"/>
  <c r="N3484" i="21"/>
  <c r="I3486" i="21"/>
  <c r="J3486" i="21"/>
  <c r="H3487" i="21"/>
  <c r="L3486" i="21"/>
  <c r="M3486" i="21"/>
  <c r="K3486" i="21"/>
  <c r="P3485" i="21"/>
  <c r="N3485" i="21"/>
  <c r="O3485" i="21"/>
  <c r="Q3485" i="21"/>
  <c r="P3486" i="21"/>
  <c r="O3486" i="21"/>
  <c r="Q3486" i="21"/>
  <c r="N3486" i="21"/>
  <c r="J3487" i="21"/>
  <c r="K3487" i="21"/>
  <c r="L3487" i="21"/>
  <c r="H3488" i="21"/>
  <c r="I3487" i="21"/>
  <c r="M3487" i="21"/>
  <c r="J3488" i="21"/>
  <c r="L3488" i="21"/>
  <c r="H3489" i="21"/>
  <c r="M3488" i="21"/>
  <c r="K3488" i="21"/>
  <c r="I3488" i="21"/>
  <c r="N3487" i="21"/>
  <c r="Q3487" i="21"/>
  <c r="O3487" i="21"/>
  <c r="P3487" i="21"/>
  <c r="H3490" i="21"/>
  <c r="L3489" i="21"/>
  <c r="K3489" i="21"/>
  <c r="M3489" i="21"/>
  <c r="J3489" i="21"/>
  <c r="I3489" i="21"/>
  <c r="P3488" i="21"/>
  <c r="Q3488" i="21"/>
  <c r="N3488" i="21"/>
  <c r="O3488" i="21"/>
  <c r="M3490" i="21"/>
  <c r="J3490" i="21"/>
  <c r="H3491" i="21"/>
  <c r="K3490" i="21"/>
  <c r="I3490" i="21"/>
  <c r="L3490" i="21"/>
  <c r="Q3489" i="21"/>
  <c r="N3489" i="21"/>
  <c r="P3489" i="21"/>
  <c r="O3489" i="21"/>
  <c r="M3491" i="21"/>
  <c r="J3491" i="21"/>
  <c r="H3492" i="21"/>
  <c r="L3491" i="21"/>
  <c r="K3491" i="21"/>
  <c r="I3491" i="21"/>
  <c r="N3490" i="21"/>
  <c r="P3490" i="21"/>
  <c r="Q3490" i="21"/>
  <c r="O3490" i="21"/>
  <c r="M3492" i="21"/>
  <c r="H3493" i="21"/>
  <c r="L3492" i="21"/>
  <c r="I3492" i="21"/>
  <c r="J3492" i="21"/>
  <c r="K3492" i="21"/>
  <c r="O3491" i="21"/>
  <c r="N3491" i="21"/>
  <c r="P3491" i="21"/>
  <c r="Q3491" i="21"/>
  <c r="K3493" i="21"/>
  <c r="H3494" i="21"/>
  <c r="L3493" i="21"/>
  <c r="J3493" i="21"/>
  <c r="I3493" i="21"/>
  <c r="M3493" i="21"/>
  <c r="P3492" i="21"/>
  <c r="Q3492" i="21"/>
  <c r="N3492" i="21"/>
  <c r="O3492" i="21"/>
  <c r="L3494" i="21"/>
  <c r="H3495" i="21"/>
  <c r="K3494" i="21"/>
  <c r="I3494" i="21"/>
  <c r="J3494" i="21"/>
  <c r="M3494" i="21"/>
  <c r="P3493" i="21"/>
  <c r="N3493" i="21"/>
  <c r="O3493" i="21"/>
  <c r="Q3493" i="21"/>
  <c r="L3495" i="21"/>
  <c r="H3496" i="21"/>
  <c r="K3495" i="21"/>
  <c r="I3495" i="21"/>
  <c r="M3495" i="21"/>
  <c r="J3495" i="21"/>
  <c r="P3494" i="21"/>
  <c r="Q3494" i="21"/>
  <c r="N3494" i="21"/>
  <c r="O3494" i="21"/>
  <c r="H3497" i="21"/>
  <c r="J3496" i="21"/>
  <c r="M3496" i="21"/>
  <c r="K3496" i="21"/>
  <c r="I3496" i="21"/>
  <c r="L3496" i="21"/>
  <c r="P3495" i="21"/>
  <c r="N3495" i="21"/>
  <c r="O3495" i="21"/>
  <c r="Q3495" i="21"/>
  <c r="L3497" i="21"/>
  <c r="M3497" i="21"/>
  <c r="J3497" i="21"/>
  <c r="I3497" i="21"/>
  <c r="K3497" i="21"/>
  <c r="H3498" i="21"/>
  <c r="Q3496" i="21"/>
  <c r="O3496" i="21"/>
  <c r="P3496" i="21"/>
  <c r="N3496" i="21"/>
  <c r="O3497" i="21"/>
  <c r="N3497" i="21"/>
  <c r="P3497" i="21"/>
  <c r="Q3497" i="21"/>
  <c r="M3498" i="21"/>
  <c r="I3498" i="21"/>
  <c r="K3498" i="21"/>
  <c r="J3498" i="21"/>
  <c r="L3498" i="21"/>
  <c r="H3499" i="21"/>
  <c r="P3498" i="21"/>
  <c r="Q3498" i="21"/>
  <c r="O3498" i="21"/>
  <c r="N3498" i="21"/>
  <c r="I3499" i="21"/>
  <c r="J3499" i="21"/>
  <c r="K3499" i="21"/>
  <c r="M3499" i="21"/>
  <c r="L3499" i="21"/>
  <c r="H3500" i="21"/>
  <c r="Q3499" i="21"/>
  <c r="N3499" i="21"/>
  <c r="O3499" i="21"/>
  <c r="P3499" i="21"/>
  <c r="H3501" i="21"/>
  <c r="J3500" i="21"/>
  <c r="M3500" i="21"/>
  <c r="K3500" i="21"/>
  <c r="L3500" i="21"/>
  <c r="I3500" i="21"/>
  <c r="M3501" i="21"/>
  <c r="I3501" i="21"/>
  <c r="K3501" i="21"/>
  <c r="H3502" i="21"/>
  <c r="J3501" i="21"/>
  <c r="L3501" i="21"/>
  <c r="O3500" i="21"/>
  <c r="N3500" i="21"/>
  <c r="P3500" i="21"/>
  <c r="Q3500" i="21"/>
  <c r="Q3501" i="21"/>
  <c r="P3501" i="21"/>
  <c r="N3501" i="21"/>
  <c r="O3501" i="21"/>
  <c r="H3503" i="21"/>
  <c r="J3502" i="21"/>
  <c r="I3502" i="21"/>
  <c r="L3502" i="21"/>
  <c r="K3502" i="21"/>
  <c r="M3502" i="21"/>
  <c r="M3503" i="21"/>
  <c r="J3503" i="21"/>
  <c r="L3503" i="21"/>
  <c r="H3504" i="21"/>
  <c r="I3503" i="21"/>
  <c r="K3503" i="21"/>
  <c r="N3502" i="21"/>
  <c r="P3502" i="21"/>
  <c r="O3502" i="21"/>
  <c r="Q3502" i="21"/>
  <c r="K3504" i="21"/>
  <c r="L3504" i="21"/>
  <c r="M3504" i="21"/>
  <c r="H3505" i="21"/>
  <c r="J3504" i="21"/>
  <c r="I3504" i="21"/>
  <c r="N3503" i="21"/>
  <c r="P3503" i="21"/>
  <c r="Q3503" i="21"/>
  <c r="O3503" i="21"/>
  <c r="L3505" i="21"/>
  <c r="K3505" i="21"/>
  <c r="I3505" i="21"/>
  <c r="J3505" i="21"/>
  <c r="H3506" i="21"/>
  <c r="M3505" i="21"/>
  <c r="Q3504" i="21"/>
  <c r="P3504" i="21"/>
  <c r="N3504" i="21"/>
  <c r="O3504" i="21"/>
  <c r="N3505" i="21"/>
  <c r="P3505" i="21"/>
  <c r="Q3505" i="21"/>
  <c r="O3505" i="21"/>
  <c r="L3506" i="21"/>
  <c r="K3506" i="21"/>
  <c r="M3506" i="21"/>
  <c r="I3506" i="21"/>
  <c r="H3507" i="21"/>
  <c r="J3506" i="21"/>
  <c r="P3506" i="21"/>
  <c r="O3506" i="21"/>
  <c r="Q3506" i="21"/>
  <c r="N3506" i="21"/>
  <c r="J3507" i="21"/>
  <c r="K3507" i="21"/>
  <c r="I3507" i="21"/>
  <c r="H3508" i="21"/>
  <c r="M3507" i="21"/>
  <c r="L3507" i="21"/>
  <c r="Q3507" i="21"/>
  <c r="N3507" i="21"/>
  <c r="P3507" i="21"/>
  <c r="O3507" i="21"/>
  <c r="H3509" i="21"/>
  <c r="M3508" i="21"/>
  <c r="J3508" i="21"/>
  <c r="L3508" i="21"/>
  <c r="K3508" i="21"/>
  <c r="I3508" i="21"/>
  <c r="H3510" i="21"/>
  <c r="K3509" i="21"/>
  <c r="M3509" i="21"/>
  <c r="J3509" i="21"/>
  <c r="L3509" i="21"/>
  <c r="I3509" i="21"/>
  <c r="O3508" i="21"/>
  <c r="P3508" i="21"/>
  <c r="Q3508" i="21"/>
  <c r="N3508" i="21"/>
  <c r="I3510" i="21"/>
  <c r="J3510" i="21"/>
  <c r="H3511" i="21"/>
  <c r="K3510" i="21"/>
  <c r="L3510" i="21"/>
  <c r="M3510" i="21"/>
  <c r="N3509" i="21"/>
  <c r="Q3509" i="21"/>
  <c r="O3509" i="21"/>
  <c r="P3509" i="21"/>
  <c r="Q3510" i="21"/>
  <c r="O3510" i="21"/>
  <c r="N3510" i="21"/>
  <c r="P3510" i="21"/>
  <c r="L3511" i="21"/>
  <c r="H3512" i="21"/>
  <c r="J3511" i="21"/>
  <c r="I3511" i="21"/>
  <c r="K3511" i="21"/>
  <c r="M3511" i="21"/>
  <c r="L3512" i="21"/>
  <c r="M3512" i="21"/>
  <c r="J3512" i="21"/>
  <c r="I3512" i="21"/>
  <c r="K3512" i="21"/>
  <c r="H3513" i="21"/>
  <c r="P3511" i="21"/>
  <c r="Q3511" i="21"/>
  <c r="O3511" i="21"/>
  <c r="N3511" i="21"/>
  <c r="N3512" i="21"/>
  <c r="P3512" i="21"/>
  <c r="Q3512" i="21"/>
  <c r="O3512" i="21"/>
  <c r="L3513" i="21"/>
  <c r="M3513" i="21"/>
  <c r="I3513" i="21"/>
  <c r="H3514" i="21"/>
  <c r="K3513" i="21"/>
  <c r="J3513" i="21"/>
  <c r="Q3513" i="21"/>
  <c r="P3513" i="21"/>
  <c r="N3513" i="21"/>
  <c r="O3513" i="21"/>
  <c r="L3514" i="21"/>
  <c r="J3514" i="21"/>
  <c r="M3514" i="21"/>
  <c r="I3514" i="21"/>
  <c r="H3515" i="21"/>
  <c r="K3514" i="21"/>
  <c r="P3514" i="21"/>
  <c r="O3514" i="21"/>
  <c r="Q3514" i="21"/>
  <c r="N3514" i="21"/>
  <c r="L3515" i="21"/>
  <c r="K3515" i="21"/>
  <c r="M3515" i="21"/>
  <c r="I3515" i="21"/>
  <c r="H3516" i="21"/>
  <c r="J3515" i="21"/>
  <c r="Q3515" i="21"/>
  <c r="N3515" i="21"/>
  <c r="O3515" i="21"/>
  <c r="P3515" i="21"/>
  <c r="K3516" i="21"/>
  <c r="L3516" i="21"/>
  <c r="M3516" i="21"/>
  <c r="H3517" i="21"/>
  <c r="J3516" i="21"/>
  <c r="I3516" i="21"/>
  <c r="I3517" i="21"/>
  <c r="J3517" i="21"/>
  <c r="H3518" i="21"/>
  <c r="K3517" i="21"/>
  <c r="L3517" i="21"/>
  <c r="M3517" i="21"/>
  <c r="P3516" i="21"/>
  <c r="Q3516" i="21"/>
  <c r="O3516" i="21"/>
  <c r="N3516" i="21"/>
  <c r="P3517" i="21"/>
  <c r="Q3517" i="21"/>
  <c r="O3517" i="21"/>
  <c r="N3517" i="21"/>
  <c r="M3518" i="21"/>
  <c r="J3518" i="21"/>
  <c r="I3518" i="21"/>
  <c r="H3519" i="21"/>
  <c r="L3518" i="21"/>
  <c r="K3518" i="21"/>
  <c r="N3518" i="21"/>
  <c r="P3518" i="21"/>
  <c r="O3518" i="21"/>
  <c r="Q3518" i="21"/>
  <c r="K3519" i="21"/>
  <c r="I3519" i="21"/>
  <c r="L3519" i="21"/>
  <c r="H3520" i="21"/>
  <c r="J3519" i="21"/>
  <c r="M3519" i="21"/>
  <c r="P3519" i="21"/>
  <c r="N3519" i="21"/>
  <c r="O3519" i="21"/>
  <c r="Q3519" i="21"/>
  <c r="I3520" i="21"/>
  <c r="L3520" i="21"/>
  <c r="K3520" i="21"/>
  <c r="H3521" i="21"/>
  <c r="M3520" i="21"/>
  <c r="J3520" i="21"/>
  <c r="O3520" i="21"/>
  <c r="P3520" i="21"/>
  <c r="Q3520" i="21"/>
  <c r="N3520" i="21"/>
  <c r="J3521" i="21"/>
  <c r="L3521" i="21"/>
  <c r="K3521" i="21"/>
  <c r="H3522" i="21"/>
  <c r="I3521" i="21"/>
  <c r="M3521" i="21"/>
  <c r="J3522" i="21"/>
  <c r="M3522" i="21"/>
  <c r="H3523" i="21"/>
  <c r="L3522" i="21"/>
  <c r="K3522" i="21"/>
  <c r="I3522" i="21"/>
  <c r="Q3521" i="21"/>
  <c r="N3521" i="21"/>
  <c r="P3521" i="21"/>
  <c r="O3521" i="21"/>
  <c r="I3523" i="21"/>
  <c r="J3523" i="21"/>
  <c r="M3523" i="21"/>
  <c r="H3524" i="21"/>
  <c r="K3523" i="21"/>
  <c r="L3523" i="21"/>
  <c r="Q3522" i="21"/>
  <c r="N3522" i="21"/>
  <c r="O3522" i="21"/>
  <c r="P3522" i="21"/>
  <c r="O3523" i="21"/>
  <c r="Q3523" i="21"/>
  <c r="P3523" i="21"/>
  <c r="N3523" i="21"/>
  <c r="K3524" i="21"/>
  <c r="L3524" i="21"/>
  <c r="I3524" i="21"/>
  <c r="H3525" i="21"/>
  <c r="M3524" i="21"/>
  <c r="J3524" i="21"/>
  <c r="N3524" i="21"/>
  <c r="P3524" i="21"/>
  <c r="Q3524" i="21"/>
  <c r="O3524" i="21"/>
  <c r="H3526" i="21"/>
  <c r="J3525" i="21"/>
  <c r="I3525" i="21"/>
  <c r="L3525" i="21"/>
  <c r="K3525" i="21"/>
  <c r="M3525" i="21"/>
  <c r="L3526" i="21"/>
  <c r="M3526" i="21"/>
  <c r="I3526" i="21"/>
  <c r="J3526" i="21"/>
  <c r="K3526" i="21"/>
  <c r="H3527" i="21"/>
  <c r="N3525" i="21"/>
  <c r="Q3525" i="21"/>
  <c r="P3525" i="21"/>
  <c r="O3525" i="21"/>
  <c r="O3526" i="21"/>
  <c r="P3526" i="21"/>
  <c r="N3526" i="21"/>
  <c r="Q3526" i="21"/>
  <c r="L3527" i="21"/>
  <c r="I3527" i="21"/>
  <c r="H3528" i="21"/>
  <c r="J3527" i="21"/>
  <c r="M3527" i="21"/>
  <c r="K3527" i="21"/>
  <c r="N3527" i="21"/>
  <c r="P3527" i="21"/>
  <c r="O3527" i="21"/>
  <c r="Q3527" i="21"/>
  <c r="K3528" i="21"/>
  <c r="M3528" i="21"/>
  <c r="I3528" i="21"/>
  <c r="J3528" i="21"/>
  <c r="H3529" i="21"/>
  <c r="L3528" i="21"/>
  <c r="N3528" i="21"/>
  <c r="Q3528" i="21"/>
  <c r="O3528" i="21"/>
  <c r="P3528" i="21"/>
  <c r="M3529" i="21"/>
  <c r="H3530" i="21"/>
  <c r="J3529" i="21"/>
  <c r="K3529" i="21"/>
  <c r="I3529" i="21"/>
  <c r="L3529" i="21"/>
  <c r="K3530" i="21"/>
  <c r="H3531" i="21"/>
  <c r="J3530" i="21"/>
  <c r="M3530" i="21"/>
  <c r="L3530" i="21"/>
  <c r="I3530" i="21"/>
  <c r="O3529" i="21"/>
  <c r="P3529" i="21"/>
  <c r="Q3529" i="21"/>
  <c r="N3529" i="21"/>
  <c r="M3531" i="21"/>
  <c r="K3531" i="21"/>
  <c r="H3532" i="21"/>
  <c r="L3531" i="21"/>
  <c r="I3531" i="21"/>
  <c r="J3531" i="21"/>
  <c r="Q3530" i="21"/>
  <c r="O3530" i="21"/>
  <c r="N3530" i="21"/>
  <c r="P3530" i="21"/>
  <c r="L3532" i="21"/>
  <c r="H3533" i="21"/>
  <c r="M3532" i="21"/>
  <c r="K3532" i="21"/>
  <c r="I3532" i="21"/>
  <c r="J3532" i="21"/>
  <c r="O3531" i="21"/>
  <c r="Q3531" i="21"/>
  <c r="P3531" i="21"/>
  <c r="N3531" i="21"/>
  <c r="I3533" i="21"/>
  <c r="K3533" i="21"/>
  <c r="L3533" i="21"/>
  <c r="J3533" i="21"/>
  <c r="M3533" i="21"/>
  <c r="H3534" i="21"/>
  <c r="N3532" i="21"/>
  <c r="Q3532" i="21"/>
  <c r="O3532" i="21"/>
  <c r="P3532" i="21"/>
  <c r="Q3533" i="21"/>
  <c r="P3533" i="21"/>
  <c r="O3533" i="21"/>
  <c r="N3533" i="21"/>
  <c r="M3534" i="21"/>
  <c r="L3534" i="21"/>
  <c r="H3535" i="21"/>
  <c r="J3534" i="21"/>
  <c r="I3534" i="21"/>
  <c r="K3534" i="21"/>
  <c r="H3536" i="21"/>
  <c r="L3535" i="21"/>
  <c r="M3535" i="21"/>
  <c r="I3535" i="21"/>
  <c r="K3535" i="21"/>
  <c r="J3535" i="21"/>
  <c r="Q3534" i="21"/>
  <c r="N3534" i="21"/>
  <c r="P3534" i="21"/>
  <c r="O3534" i="21"/>
  <c r="K3536" i="21"/>
  <c r="J3536" i="21"/>
  <c r="H3537" i="21"/>
  <c r="M3536" i="21"/>
  <c r="I3536" i="21"/>
  <c r="L3536" i="21"/>
  <c r="N3535" i="21"/>
  <c r="Q3535" i="21"/>
  <c r="O3535" i="21"/>
  <c r="P3535" i="21"/>
  <c r="J3537" i="21"/>
  <c r="L3537" i="21"/>
  <c r="I3537" i="21"/>
  <c r="K3537" i="21"/>
  <c r="M3537" i="21"/>
  <c r="G16" i="27"/>
  <c r="G16" i="28"/>
  <c r="I16" i="27"/>
  <c r="G16" i="13"/>
  <c r="I16" i="13"/>
  <c r="G9" i="26"/>
  <c r="I9" i="27"/>
  <c r="I9" i="26"/>
  <c r="G9" i="27"/>
  <c r="I16" i="28"/>
  <c r="Q3536" i="21"/>
  <c r="N3536" i="21"/>
  <c r="O3536" i="21"/>
  <c r="P3536" i="21"/>
  <c r="P3537" i="21"/>
  <c r="O3537" i="21"/>
  <c r="N3537" i="21"/>
  <c r="Q3537" i="21"/>
  <c r="K13" i="28" l="1"/>
  <c r="K15" i="28"/>
  <c r="K12" i="28"/>
  <c r="K14" i="28"/>
  <c r="Q58" i="13"/>
  <c r="P58" i="13"/>
  <c r="P57" i="13"/>
  <c r="Q57" i="13"/>
  <c r="P56" i="13"/>
  <c r="Q56" i="13"/>
  <c r="P55" i="13"/>
  <c r="Q55" i="13"/>
  <c r="P54" i="13"/>
  <c r="Q54" i="13"/>
  <c r="Q53" i="13"/>
  <c r="P53" i="13"/>
  <c r="P52" i="13"/>
  <c r="Q52" i="13"/>
  <c r="P51" i="13"/>
  <c r="Q51" i="13"/>
  <c r="Q50" i="13"/>
  <c r="P50" i="13"/>
  <c r="Q49" i="13"/>
  <c r="P49" i="13"/>
  <c r="Q48" i="13"/>
  <c r="P48" i="13"/>
  <c r="Q47" i="13"/>
  <c r="P47" i="13"/>
  <c r="P46" i="13"/>
  <c r="Q46" i="13"/>
  <c r="P45" i="13"/>
  <c r="Q45" i="13"/>
  <c r="Q44" i="13"/>
  <c r="P44" i="13"/>
  <c r="P43" i="13"/>
  <c r="Q43" i="13"/>
  <c r="Q42" i="13"/>
  <c r="P42" i="13"/>
  <c r="H16" i="13"/>
  <c r="H9" i="26"/>
  <c r="J9" i="27"/>
  <c r="J9" i="26"/>
  <c r="J16" i="28"/>
  <c r="H9" i="27"/>
  <c r="J16" i="13"/>
  <c r="H16" i="28"/>
  <c r="J16" i="27"/>
  <c r="H16" i="27"/>
  <c r="P2659" i="21"/>
  <c r="K2658" i="21"/>
  <c r="D11" i="21"/>
  <c r="D12" i="21" s="1"/>
  <c r="S43" i="13"/>
  <c r="S58" i="13"/>
  <c r="S42" i="13"/>
  <c r="M2659" i="21"/>
  <c r="T58" i="13"/>
  <c r="R58" i="13"/>
  <c r="I9" i="13"/>
  <c r="G9" i="13"/>
  <c r="F12" i="21"/>
  <c r="G16" i="26"/>
  <c r="E12" i="21"/>
  <c r="I16" i="26"/>
  <c r="F11" i="21"/>
  <c r="I9" i="28"/>
  <c r="E11" i="21"/>
  <c r="G9" i="28"/>
  <c r="T43" i="13"/>
  <c r="R43" i="13"/>
  <c r="T42" i="13"/>
  <c r="R42" i="13"/>
  <c r="K16" i="13" l="1"/>
  <c r="K9" i="26"/>
  <c r="H9" i="13"/>
  <c r="J9" i="13"/>
  <c r="K9" i="13" s="1"/>
  <c r="H9" i="28"/>
  <c r="J9" i="28"/>
  <c r="K9" i="28" s="1"/>
  <c r="J16" i="26"/>
  <c r="H16" i="26"/>
  <c r="K16" i="28"/>
  <c r="K9" i="27"/>
  <c r="K16" i="27"/>
  <c r="D13" i="21"/>
  <c r="F13" i="21"/>
  <c r="E13" i="21"/>
  <c r="K16" i="26" l="1"/>
  <c r="D14" i="21"/>
  <c r="D15" i="21"/>
  <c r="D16" i="21"/>
  <c r="D17" i="21"/>
  <c r="D18" i="21"/>
  <c r="D19" i="21" s="1"/>
  <c r="D20" i="21"/>
  <c r="D21" i="21" s="1"/>
  <c r="D22" i="21" s="1"/>
  <c r="D23" i="21" s="1"/>
  <c r="D24" i="21" s="1"/>
  <c r="D25" i="21" s="1"/>
  <c r="D26" i="21" s="1"/>
  <c r="D27" i="21" s="1"/>
  <c r="D28" i="21" s="1"/>
  <c r="D29" i="21" s="1"/>
  <c r="D30" i="21" s="1"/>
  <c r="D31" i="21" s="1"/>
  <c r="D32" i="21" s="1"/>
  <c r="D33" i="21" s="1"/>
  <c r="D34" i="21" s="1"/>
  <c r="D35" i="21" s="1"/>
  <c r="D36" i="21"/>
  <c r="D37" i="21" s="1"/>
  <c r="D38" i="21" s="1"/>
  <c r="D39" i="21" s="1"/>
  <c r="D40" i="21" s="1"/>
  <c r="D41" i="21" s="1"/>
  <c r="D42" i="21" s="1"/>
  <c r="D43" i="21" s="1"/>
  <c r="D44" i="21"/>
  <c r="D45" i="21" s="1"/>
  <c r="D46" i="21" s="1"/>
  <c r="D47" i="21" s="1"/>
  <c r="D48" i="21" s="1"/>
  <c r="D49" i="21" s="1"/>
  <c r="D50" i="21" s="1"/>
  <c r="D51" i="21" s="1"/>
  <c r="D52" i="21" s="1"/>
  <c r="D53" i="21" s="1"/>
  <c r="D54" i="21" s="1"/>
  <c r="D55" i="21" s="1"/>
  <c r="D56" i="21" s="1"/>
  <c r="D57" i="21" s="1"/>
  <c r="D58" i="21" s="1"/>
  <c r="D59" i="21" s="1"/>
  <c r="D60" i="21"/>
  <c r="D61" i="21" s="1"/>
  <c r="D62" i="21" s="1"/>
  <c r="D63" i="21" s="1"/>
  <c r="D64" i="21" s="1"/>
  <c r="D65" i="21" s="1"/>
  <c r="D66" i="21" s="1"/>
  <c r="D67" i="21" s="1"/>
  <c r="D68" i="21" s="1"/>
  <c r="D69" i="21" s="1"/>
  <c r="D70" i="21" s="1"/>
  <c r="D71" i="21" s="1"/>
  <c r="D72" i="21" s="1"/>
  <c r="D73" i="21" s="1"/>
  <c r="D74" i="21" s="1"/>
  <c r="D75" i="21" s="1"/>
  <c r="D76" i="21"/>
  <c r="D77" i="21" s="1"/>
  <c r="D78" i="21" s="1"/>
  <c r="D79" i="21" s="1"/>
  <c r="D80" i="21" s="1"/>
  <c r="D81" i="21" s="1"/>
  <c r="D82" i="21" s="1"/>
  <c r="D83" i="21" s="1"/>
  <c r="D84" i="21" s="1"/>
  <c r="D85" i="21" s="1"/>
  <c r="D86" i="21" s="1"/>
  <c r="D87" i="21" s="1"/>
  <c r="D88" i="21" s="1"/>
  <c r="D89" i="21" s="1"/>
  <c r="D90" i="21" s="1"/>
  <c r="D91" i="21" s="1"/>
  <c r="D92" i="21"/>
  <c r="D93" i="21" s="1"/>
  <c r="D94" i="21" s="1"/>
  <c r="D95" i="21" s="1"/>
  <c r="D96" i="21" s="1"/>
  <c r="D97" i="21" s="1"/>
  <c r="D98" i="21" s="1"/>
  <c r="D99" i="21" s="1"/>
  <c r="D100" i="21" s="1"/>
  <c r="D101" i="21" s="1"/>
  <c r="D102" i="21" s="1"/>
  <c r="D103" i="21" s="1"/>
  <c r="D104" i="21" s="1"/>
  <c r="D105" i="21" s="1"/>
  <c r="D106" i="21" s="1"/>
  <c r="D107" i="21" s="1"/>
  <c r="D108" i="21"/>
  <c r="D109" i="21" s="1"/>
  <c r="D110" i="21" s="1"/>
  <c r="D111" i="21" s="1"/>
  <c r="D112" i="21" s="1"/>
  <c r="D113" i="21" s="1"/>
  <c r="D114" i="21" s="1"/>
  <c r="D115" i="21" s="1"/>
  <c r="D116" i="21" s="1"/>
  <c r="D117" i="21" s="1"/>
  <c r="D118" i="21" s="1"/>
  <c r="D119" i="21" s="1"/>
  <c r="D120" i="21" s="1"/>
  <c r="D121" i="21" s="1"/>
  <c r="D122" i="21" s="1"/>
  <c r="D123" i="21" s="1"/>
  <c r="D124" i="21"/>
  <c r="D125" i="21" s="1"/>
  <c r="D126" i="21" s="1"/>
  <c r="D127" i="21" s="1"/>
  <c r="D128" i="21" s="1"/>
  <c r="D129" i="21" s="1"/>
  <c r="D130" i="21" s="1"/>
  <c r="D131" i="21" s="1"/>
  <c r="D132" i="21" s="1"/>
  <c r="D133" i="21" s="1"/>
  <c r="D134" i="21" s="1"/>
  <c r="D135" i="21" s="1"/>
  <c r="D136" i="21" s="1"/>
  <c r="D137" i="21" s="1"/>
  <c r="D138" i="21" s="1"/>
  <c r="D139" i="21" s="1"/>
  <c r="D140" i="21"/>
  <c r="D141" i="21" s="1"/>
  <c r="D142" i="21" s="1"/>
  <c r="D143" i="21" s="1"/>
  <c r="D144" i="21" s="1"/>
  <c r="D145" i="21" s="1"/>
  <c r="D146" i="21" s="1"/>
  <c r="D147" i="21" s="1"/>
  <c r="D148" i="21" s="1"/>
  <c r="D149" i="21" s="1"/>
  <c r="D150" i="21" s="1"/>
  <c r="D151" i="21" s="1"/>
  <c r="D152" i="21" s="1"/>
  <c r="D153" i="21" s="1"/>
  <c r="D154" i="21" s="1"/>
  <c r="D155" i="21" s="1"/>
  <c r="D156" i="21"/>
  <c r="D157" i="21" s="1"/>
  <c r="D158" i="21" s="1"/>
  <c r="D159" i="21" s="1"/>
  <c r="D160" i="21" s="1"/>
  <c r="D161" i="21" s="1"/>
  <c r="D162" i="21" s="1"/>
  <c r="D163" i="21" s="1"/>
  <c r="D164" i="21" s="1"/>
  <c r="D165" i="21" s="1"/>
  <c r="D166" i="21" s="1"/>
  <c r="D167" i="21" s="1"/>
  <c r="D168" i="21" s="1"/>
  <c r="D169" i="21" s="1"/>
  <c r="D170" i="21" s="1"/>
  <c r="D171" i="21" s="1"/>
  <c r="D172" i="21"/>
  <c r="D173" i="21" s="1"/>
  <c r="D174" i="21" s="1"/>
  <c r="D175" i="21" s="1"/>
  <c r="D176" i="21" s="1"/>
  <c r="D177" i="21" s="1"/>
  <c r="D178" i="21" s="1"/>
  <c r="D179" i="21" s="1"/>
  <c r="D180" i="21" s="1"/>
  <c r="D181" i="21" s="1"/>
  <c r="D182" i="21" s="1"/>
  <c r="D183" i="21" s="1"/>
  <c r="D184" i="21" s="1"/>
  <c r="D185" i="21" s="1"/>
  <c r="D186" i="21" s="1"/>
  <c r="D187" i="21" s="1"/>
  <c r="D188" i="21"/>
  <c r="D189" i="21" s="1"/>
  <c r="D190" i="21" s="1"/>
  <c r="D191" i="21" s="1"/>
  <c r="D192" i="21" s="1"/>
  <c r="D193" i="21" s="1"/>
  <c r="D194" i="21" s="1"/>
  <c r="D195" i="21" s="1"/>
  <c r="D196" i="21" s="1"/>
  <c r="D197" i="21" s="1"/>
  <c r="D198" i="21" s="1"/>
  <c r="D199" i="21" s="1"/>
  <c r="D200" i="21" s="1"/>
  <c r="D201" i="21" s="1"/>
  <c r="D202" i="21" s="1"/>
  <c r="D203" i="21" s="1"/>
  <c r="D204" i="21" s="1"/>
  <c r="D205" i="21" s="1"/>
  <c r="D206" i="21" s="1"/>
  <c r="D207" i="21" s="1"/>
  <c r="D208" i="21" s="1"/>
  <c r="D209" i="21" s="1"/>
  <c r="D210" i="21" s="1"/>
  <c r="D211" i="21" s="1"/>
  <c r="D212" i="21"/>
  <c r="D213" i="21" s="1"/>
  <c r="D214" i="21" s="1"/>
  <c r="D215" i="21" s="1"/>
  <c r="D216" i="21" s="1"/>
  <c r="D217" i="21" s="1"/>
  <c r="D218" i="21" s="1"/>
  <c r="D219" i="21" s="1"/>
  <c r="D220" i="21"/>
  <c r="D221" i="21" s="1"/>
  <c r="D222" i="21" s="1"/>
  <c r="D223" i="21" s="1"/>
  <c r="D224" i="21" s="1"/>
  <c r="D225" i="21" s="1"/>
  <c r="D226" i="21" s="1"/>
  <c r="D227" i="21" s="1"/>
  <c r="D228" i="21" s="1"/>
  <c r="D229" i="21" s="1"/>
  <c r="D230" i="21" s="1"/>
  <c r="D231" i="21" s="1"/>
  <c r="D232" i="21" s="1"/>
  <c r="D233" i="21" s="1"/>
  <c r="D234" i="21" s="1"/>
  <c r="D235" i="21" s="1"/>
  <c r="D236" i="21"/>
  <c r="D237" i="21" s="1"/>
  <c r="D238" i="21" s="1"/>
  <c r="D239" i="21" s="1"/>
  <c r="D240" i="21" s="1"/>
  <c r="D241" i="21" s="1"/>
  <c r="D242" i="21" s="1"/>
  <c r="D243" i="21" s="1"/>
  <c r="D244" i="21" s="1"/>
  <c r="D245" i="21" s="1"/>
  <c r="D246" i="21" s="1"/>
  <c r="D247" i="21" s="1"/>
  <c r="D248" i="21" s="1"/>
  <c r="D249" i="21" s="1"/>
  <c r="D250" i="21" s="1"/>
  <c r="D251" i="21" s="1"/>
  <c r="D252" i="21"/>
  <c r="D253" i="21" s="1"/>
  <c r="D254" i="21" s="1"/>
  <c r="D255" i="21" s="1"/>
  <c r="D256" i="21" s="1"/>
  <c r="D257" i="21" s="1"/>
  <c r="D258" i="21" s="1"/>
  <c r="D259" i="21" s="1"/>
  <c r="D260" i="21" s="1"/>
  <c r="D261" i="21" s="1"/>
  <c r="F16" i="21"/>
  <c r="E21" i="21"/>
  <c r="F24" i="21"/>
  <c r="F29" i="21"/>
  <c r="E32" i="21"/>
  <c r="F37" i="21"/>
  <c r="E40" i="21"/>
  <c r="E45" i="21"/>
  <c r="F48" i="21"/>
  <c r="F53" i="21"/>
  <c r="F56" i="21"/>
  <c r="F61" i="21"/>
  <c r="E64" i="21"/>
  <c r="E69" i="21"/>
  <c r="F72" i="21"/>
  <c r="F77" i="21"/>
  <c r="F80" i="21"/>
  <c r="E85" i="21"/>
  <c r="E88" i="21"/>
  <c r="F93" i="21"/>
  <c r="E96" i="21"/>
  <c r="E101" i="21"/>
  <c r="E104" i="21"/>
  <c r="F109" i="21"/>
  <c r="E112" i="21"/>
  <c r="F117" i="21"/>
  <c r="F120" i="21"/>
  <c r="F125" i="21"/>
  <c r="E128" i="21"/>
  <c r="F133" i="21"/>
  <c r="E136" i="21"/>
  <c r="E141" i="21"/>
  <c r="E144" i="21"/>
  <c r="F149" i="21"/>
  <c r="E152" i="21"/>
  <c r="F157" i="21"/>
  <c r="F160" i="21"/>
  <c r="F165" i="21"/>
  <c r="E168" i="21"/>
  <c r="F173" i="21"/>
  <c r="F176" i="21"/>
  <c r="E181" i="21"/>
  <c r="F184" i="21"/>
  <c r="E189" i="21"/>
  <c r="E192" i="21"/>
  <c r="E197" i="21"/>
  <c r="E200" i="21"/>
  <c r="F205" i="21"/>
  <c r="E208" i="21"/>
  <c r="E213" i="21"/>
  <c r="E216" i="21"/>
  <c r="E221" i="21"/>
  <c r="E224" i="21"/>
  <c r="E229" i="21"/>
  <c r="E232" i="21"/>
  <c r="E237" i="21"/>
  <c r="F240" i="21"/>
  <c r="E245" i="21"/>
  <c r="F248" i="21"/>
  <c r="E253" i="21"/>
  <c r="E256" i="21"/>
  <c r="E258" i="21"/>
  <c r="E160" i="21"/>
  <c r="F168" i="21"/>
  <c r="E171" i="21"/>
  <c r="E179" i="21"/>
  <c r="F187" i="21"/>
  <c r="E195" i="21"/>
  <c r="F200" i="21"/>
  <c r="F208" i="21"/>
  <c r="F216" i="21"/>
  <c r="F224" i="21"/>
  <c r="E227" i="21"/>
  <c r="E235" i="21"/>
  <c r="E240" i="21"/>
  <c r="E248" i="21"/>
  <c r="F251" i="21"/>
  <c r="F259" i="21"/>
  <c r="F14" i="21"/>
  <c r="F27" i="21"/>
  <c r="E35" i="21"/>
  <c r="F43" i="21"/>
  <c r="F51" i="21"/>
  <c r="F59" i="21"/>
  <c r="F67" i="21"/>
  <c r="E78" i="21"/>
  <c r="E86" i="21"/>
  <c r="F91" i="21"/>
  <c r="F99" i="21"/>
  <c r="F110" i="21"/>
  <c r="E118" i="21"/>
  <c r="F131" i="21"/>
  <c r="F139" i="21"/>
  <c r="F150" i="21"/>
  <c r="F158" i="21"/>
  <c r="F171" i="21"/>
  <c r="E182" i="21"/>
  <c r="E187" i="21"/>
  <c r="F195" i="21"/>
  <c r="E203" i="21"/>
  <c r="E211" i="21"/>
  <c r="E219" i="21"/>
  <c r="F227" i="21"/>
  <c r="E238" i="21"/>
  <c r="F246" i="21"/>
  <c r="E259" i="21"/>
  <c r="E14" i="21"/>
  <c r="E25" i="21"/>
  <c r="F33" i="21"/>
  <c r="F41" i="21"/>
  <c r="E57" i="21"/>
  <c r="F65" i="21"/>
  <c r="F78" i="21"/>
  <c r="E89" i="21"/>
  <c r="F102" i="21"/>
  <c r="F113" i="21"/>
  <c r="F126" i="21"/>
  <c r="E137" i="21"/>
  <c r="F142" i="21"/>
  <c r="E158" i="21"/>
  <c r="F166" i="21"/>
  <c r="F177" i="21"/>
  <c r="F190" i="21"/>
  <c r="E206" i="21"/>
  <c r="E209" i="21"/>
  <c r="F222" i="21"/>
  <c r="E233" i="21"/>
  <c r="E16" i="21"/>
  <c r="E24" i="21"/>
  <c r="E27" i="21"/>
  <c r="F32" i="21"/>
  <c r="F35" i="21"/>
  <c r="F40" i="21"/>
  <c r="E43" i="21"/>
  <c r="E48" i="21"/>
  <c r="E51" i="21"/>
  <c r="E56" i="21"/>
  <c r="E59" i="21"/>
  <c r="F64" i="21"/>
  <c r="E67" i="21"/>
  <c r="E72" i="21"/>
  <c r="F75" i="21"/>
  <c r="E80" i="21"/>
  <c r="E83" i="21"/>
  <c r="F88" i="21"/>
  <c r="E91" i="21"/>
  <c r="F96" i="21"/>
  <c r="E99" i="21"/>
  <c r="F104" i="21"/>
  <c r="F107" i="21"/>
  <c r="F112" i="21"/>
  <c r="F115" i="21"/>
  <c r="E120" i="21"/>
  <c r="E123" i="21"/>
  <c r="F128" i="21"/>
  <c r="E131" i="21"/>
  <c r="F136" i="21"/>
  <c r="E139" i="21"/>
  <c r="F144" i="21"/>
  <c r="E147" i="21"/>
  <c r="F152" i="21"/>
  <c r="F155" i="21"/>
  <c r="F163" i="21"/>
  <c r="E176" i="21"/>
  <c r="E184" i="21"/>
  <c r="F192" i="21"/>
  <c r="F203" i="21"/>
  <c r="F211" i="21"/>
  <c r="F219" i="21"/>
  <c r="F232" i="21"/>
  <c r="F243" i="21"/>
  <c r="F256" i="21"/>
  <c r="F261" i="21"/>
  <c r="F19" i="21"/>
  <c r="E22" i="21"/>
  <c r="E30" i="21"/>
  <c r="F38" i="21"/>
  <c r="F46" i="21"/>
  <c r="E54" i="21"/>
  <c r="F62" i="21"/>
  <c r="E70" i="21"/>
  <c r="E75" i="21"/>
  <c r="F83" i="21"/>
  <c r="F94" i="21"/>
  <c r="E102" i="21"/>
  <c r="E107" i="21"/>
  <c r="E115" i="21"/>
  <c r="F123" i="21"/>
  <c r="E134" i="21"/>
  <c r="E142" i="21"/>
  <c r="F147" i="21"/>
  <c r="E155" i="21"/>
  <c r="E163" i="21"/>
  <c r="E166" i="21"/>
  <c r="E174" i="21"/>
  <c r="F179" i="21"/>
  <c r="E190" i="21"/>
  <c r="E198" i="21"/>
  <c r="F206" i="21"/>
  <c r="E222" i="21"/>
  <c r="F230" i="21"/>
  <c r="E243" i="21"/>
  <c r="E251" i="21"/>
  <c r="E261" i="21"/>
  <c r="F22" i="21"/>
  <c r="F30" i="21"/>
  <c r="E38" i="21"/>
  <c r="E49" i="21"/>
  <c r="E62" i="21"/>
  <c r="F70" i="21"/>
  <c r="F86" i="21"/>
  <c r="E97" i="21"/>
  <c r="E110" i="21"/>
  <c r="F121" i="21"/>
  <c r="F134" i="21"/>
  <c r="F145" i="21"/>
  <c r="F161" i="21"/>
  <c r="F174" i="21"/>
  <c r="E185" i="21"/>
  <c r="E193" i="21"/>
  <c r="F201" i="21"/>
  <c r="F217" i="21"/>
  <c r="F225" i="21"/>
  <c r="E241" i="21"/>
  <c r="E126" i="21"/>
  <c r="E214" i="21"/>
  <c r="F235" i="21"/>
  <c r="F254" i="21"/>
  <c r="E19" i="21"/>
  <c r="E46" i="21"/>
  <c r="F54" i="21"/>
  <c r="F73" i="21"/>
  <c r="E81" i="21"/>
  <c r="E94" i="21"/>
  <c r="E105" i="21"/>
  <c r="F118" i="21"/>
  <c r="F129" i="21"/>
  <c r="E150" i="21"/>
  <c r="E153" i="21"/>
  <c r="F169" i="21"/>
  <c r="F182" i="21"/>
  <c r="F198" i="21"/>
  <c r="F214" i="21"/>
  <c r="F238" i="21"/>
  <c r="F18" i="21"/>
  <c r="F26" i="21"/>
  <c r="E34" i="21"/>
  <c r="F42" i="21"/>
  <c r="F50" i="21"/>
  <c r="E58" i="21"/>
  <c r="E66" i="21"/>
  <c r="E74" i="21"/>
  <c r="F82" i="21"/>
  <c r="F90" i="21"/>
  <c r="E98" i="21"/>
  <c r="F106" i="21"/>
  <c r="F114" i="21"/>
  <c r="F122" i="21"/>
  <c r="F130" i="21"/>
  <c r="E138" i="21"/>
  <c r="E146" i="21"/>
  <c r="F154" i="21"/>
  <c r="F162" i="21"/>
  <c r="E170" i="21"/>
  <c r="E178" i="21"/>
  <c r="F186" i="21"/>
  <c r="E194" i="21"/>
  <c r="F202" i="21"/>
  <c r="E210" i="21"/>
  <c r="E218" i="21"/>
  <c r="F226" i="21"/>
  <c r="F237" i="21"/>
  <c r="F245" i="21"/>
  <c r="E249" i="21"/>
  <c r="F252" i="21"/>
  <c r="E15" i="21"/>
  <c r="E26" i="21"/>
  <c r="E42" i="21"/>
  <c r="E50" i="21"/>
  <c r="F58" i="21"/>
  <c r="F66" i="21"/>
  <c r="E82" i="21"/>
  <c r="E90" i="21"/>
  <c r="F98" i="21"/>
  <c r="E114" i="21"/>
  <c r="E122" i="21"/>
  <c r="F138" i="21"/>
  <c r="E154" i="21"/>
  <c r="E162" i="21"/>
  <c r="F170" i="21"/>
  <c r="E186" i="21"/>
  <c r="F194" i="21"/>
  <c r="F210" i="21"/>
  <c r="E226" i="21"/>
  <c r="E230" i="21"/>
  <c r="E242" i="21"/>
  <c r="F249" i="21"/>
  <c r="F15" i="21"/>
  <c r="F23" i="21"/>
  <c r="E31" i="21"/>
  <c r="E39" i="21"/>
  <c r="E47" i="21"/>
  <c r="E55" i="21"/>
  <c r="F63" i="21"/>
  <c r="F71" i="21"/>
  <c r="F79" i="21"/>
  <c r="F87" i="21"/>
  <c r="F95" i="21"/>
  <c r="F111" i="21"/>
  <c r="F127" i="21"/>
  <c r="E143" i="21"/>
  <c r="E159" i="21"/>
  <c r="E175" i="21"/>
  <c r="E191" i="21"/>
  <c r="E207" i="21"/>
  <c r="F215" i="21"/>
  <c r="E234" i="21"/>
  <c r="E246" i="21"/>
  <c r="F257" i="21"/>
  <c r="E23" i="21"/>
  <c r="F39" i="21"/>
  <c r="F55" i="21"/>
  <c r="E79" i="21"/>
  <c r="E95" i="21"/>
  <c r="E111" i="21"/>
  <c r="E119" i="21"/>
  <c r="F143" i="21"/>
  <c r="F175" i="21"/>
  <c r="E183" i="21"/>
  <c r="F199" i="21"/>
  <c r="E215" i="21"/>
  <c r="E239" i="21"/>
  <c r="E250" i="21"/>
  <c r="F260" i="21"/>
  <c r="E44" i="21"/>
  <c r="E60" i="21"/>
  <c r="E84" i="21"/>
  <c r="F100" i="21"/>
  <c r="F132" i="21"/>
  <c r="E180" i="21"/>
  <c r="F196" i="21"/>
  <c r="F220" i="21"/>
  <c r="F250" i="21"/>
  <c r="F36" i="21"/>
  <c r="E68" i="21"/>
  <c r="F84" i="21"/>
  <c r="F108" i="21"/>
  <c r="E132" i="21"/>
  <c r="F156" i="21"/>
  <c r="E188" i="21"/>
  <c r="E196" i="21"/>
  <c r="E220" i="21"/>
  <c r="F236" i="21"/>
  <c r="E20" i="21"/>
  <c r="E33" i="21"/>
  <c r="F57" i="21"/>
  <c r="F97" i="21"/>
  <c r="E113" i="21"/>
  <c r="E145" i="21"/>
  <c r="E177" i="21"/>
  <c r="F193" i="21"/>
  <c r="F209" i="21"/>
  <c r="F21" i="21"/>
  <c r="E53" i="21"/>
  <c r="F85" i="21"/>
  <c r="F101" i="21"/>
  <c r="E157" i="21"/>
  <c r="E173" i="21"/>
  <c r="E205" i="21"/>
  <c r="F221" i="21"/>
  <c r="E255" i="21"/>
  <c r="E18" i="21"/>
  <c r="F34" i="21"/>
  <c r="F74" i="21"/>
  <c r="E106" i="21"/>
  <c r="E130" i="21"/>
  <c r="F146" i="21"/>
  <c r="F178" i="21"/>
  <c r="E202" i="21"/>
  <c r="F218" i="21"/>
  <c r="F234" i="21"/>
  <c r="E103" i="21"/>
  <c r="F119" i="21"/>
  <c r="F135" i="21"/>
  <c r="E151" i="21"/>
  <c r="E167" i="21"/>
  <c r="F183" i="21"/>
  <c r="E199" i="21"/>
  <c r="E223" i="21"/>
  <c r="F242" i="21"/>
  <c r="F253" i="21"/>
  <c r="E260" i="21"/>
  <c r="F31" i="21"/>
  <c r="F47" i="21"/>
  <c r="E63" i="21"/>
  <c r="E71" i="21"/>
  <c r="E87" i="21"/>
  <c r="F103" i="21"/>
  <c r="E127" i="21"/>
  <c r="E135" i="21"/>
  <c r="F151" i="21"/>
  <c r="F167" i="21"/>
  <c r="F191" i="21"/>
  <c r="F207" i="21"/>
  <c r="E231" i="21"/>
  <c r="E257" i="21"/>
  <c r="E28" i="21"/>
  <c r="F52" i="21"/>
  <c r="E76" i="21"/>
  <c r="E92" i="21"/>
  <c r="F116" i="21"/>
  <c r="E140" i="21"/>
  <c r="E164" i="21"/>
  <c r="F188" i="21"/>
  <c r="E228" i="21"/>
  <c r="F231" i="21"/>
  <c r="F247" i="21"/>
  <c r="F28" i="21"/>
  <c r="E52" i="21"/>
  <c r="F60" i="21"/>
  <c r="F76" i="21"/>
  <c r="F92" i="21"/>
  <c r="F124" i="21"/>
  <c r="F148" i="21"/>
  <c r="F172" i="21"/>
  <c r="E212" i="21"/>
  <c r="F228" i="21"/>
  <c r="F244" i="21"/>
  <c r="F25" i="21"/>
  <c r="E41" i="21"/>
  <c r="E65" i="21"/>
  <c r="F81" i="21"/>
  <c r="F105" i="21"/>
  <c r="E129" i="21"/>
  <c r="F153" i="21"/>
  <c r="F185" i="21"/>
  <c r="E201" i="21"/>
  <c r="E217" i="21"/>
  <c r="E236" i="21"/>
  <c r="F255" i="21"/>
  <c r="E37" i="21"/>
  <c r="E61" i="21"/>
  <c r="F69" i="21"/>
  <c r="E109" i="21"/>
  <c r="E133" i="21"/>
  <c r="E149" i="21"/>
  <c r="F189" i="21"/>
  <c r="F213" i="21"/>
  <c r="F233" i="21"/>
  <c r="F159" i="21"/>
  <c r="F223" i="21"/>
  <c r="E36" i="21"/>
  <c r="F68" i="21"/>
  <c r="E108" i="21"/>
  <c r="E124" i="21"/>
  <c r="E148" i="21"/>
  <c r="E156" i="21"/>
  <c r="E172" i="21"/>
  <c r="E204" i="21"/>
  <c r="F212" i="21"/>
  <c r="F239" i="21"/>
  <c r="E254" i="21"/>
  <c r="F20" i="21"/>
  <c r="F44" i="21"/>
  <c r="E100" i="21"/>
  <c r="E116" i="21"/>
  <c r="F140" i="21"/>
  <c r="F164" i="21"/>
  <c r="F180" i="21"/>
  <c r="F204" i="21"/>
  <c r="E247" i="21"/>
  <c r="F17" i="21"/>
  <c r="F49" i="21"/>
  <c r="E73" i="21"/>
  <c r="F89" i="21"/>
  <c r="E121" i="21"/>
  <c r="F137" i="21"/>
  <c r="E161" i="21"/>
  <c r="E244" i="21"/>
  <c r="E17" i="21"/>
  <c r="F45" i="21"/>
  <c r="E77" i="21"/>
  <c r="E93" i="21"/>
  <c r="E125" i="21"/>
  <c r="F141" i="21"/>
  <c r="F181" i="21"/>
  <c r="F229" i="21"/>
  <c r="E252" i="21"/>
  <c r="E169" i="21"/>
  <c r="E225" i="21"/>
  <c r="F258" i="21"/>
  <c r="E29" i="21"/>
  <c r="E117" i="21"/>
  <c r="E165" i="21"/>
  <c r="F241" i="21"/>
  <c r="F197" i="21"/>
  <c r="I3" i="29"/>
  <c r="G3" i="29"/>
  <c r="J3" i="29" l="1"/>
  <c r="H3" i="29"/>
  <c r="D262" i="21"/>
  <c r="E262" i="21"/>
  <c r="F262" i="21"/>
  <c r="K3" i="29" l="1"/>
  <c r="D263" i="21"/>
  <c r="D264" i="21"/>
  <c r="D265" i="21"/>
  <c r="D266" i="21" s="1"/>
  <c r="D267" i="21"/>
  <c r="D268" i="21" s="1"/>
  <c r="D269" i="21" s="1"/>
  <c r="D270" i="21" s="1"/>
  <c r="D271" i="21" s="1"/>
  <c r="D272" i="21" s="1"/>
  <c r="D273" i="21" s="1"/>
  <c r="D274" i="21" s="1"/>
  <c r="D275" i="21" s="1"/>
  <c r="D276" i="21"/>
  <c r="D277" i="21"/>
  <c r="D278" i="21" s="1"/>
  <c r="D279" i="21" s="1"/>
  <c r="D280" i="21" s="1"/>
  <c r="D281" i="21" s="1"/>
  <c r="D282" i="21" s="1"/>
  <c r="D283" i="21" s="1"/>
  <c r="D284" i="21" s="1"/>
  <c r="D285" i="21" s="1"/>
  <c r="D286" i="21" s="1"/>
  <c r="D287" i="21" s="1"/>
  <c r="D288" i="21" s="1"/>
  <c r="D289" i="21" s="1"/>
  <c r="D290" i="21" s="1"/>
  <c r="D291" i="21" s="1"/>
  <c r="D292" i="21" s="1"/>
  <c r="D293" i="21"/>
  <c r="D294" i="21" s="1"/>
  <c r="D295" i="21" s="1"/>
  <c r="D296" i="21" s="1"/>
  <c r="D297" i="21" s="1"/>
  <c r="D298" i="21" s="1"/>
  <c r="D299" i="21" s="1"/>
  <c r="D300" i="21" s="1"/>
  <c r="D301" i="21" s="1"/>
  <c r="D302" i="21" s="1"/>
  <c r="D303" i="21" s="1"/>
  <c r="D304" i="21" s="1"/>
  <c r="D305" i="21" s="1"/>
  <c r="D306" i="21" s="1"/>
  <c r="D307" i="21" s="1"/>
  <c r="D308" i="21" s="1"/>
  <c r="D309" i="21"/>
  <c r="D310" i="21" s="1"/>
  <c r="D311" i="21" s="1"/>
  <c r="D312" i="21" s="1"/>
  <c r="D313" i="21" s="1"/>
  <c r="D314" i="21" s="1"/>
  <c r="D315" i="21" s="1"/>
  <c r="D316" i="21" s="1"/>
  <c r="D317" i="21" s="1"/>
  <c r="D318" i="21" s="1"/>
  <c r="D319" i="21" s="1"/>
  <c r="D320" i="21" s="1"/>
  <c r="D321" i="21" s="1"/>
  <c r="D322" i="21" s="1"/>
  <c r="D323" i="21" s="1"/>
  <c r="D324" i="21" s="1"/>
  <c r="D325" i="21"/>
  <c r="D326" i="21" s="1"/>
  <c r="D327" i="21" s="1"/>
  <c r="D328" i="21" s="1"/>
  <c r="D329" i="21" s="1"/>
  <c r="D330" i="21" s="1"/>
  <c r="D331" i="21" s="1"/>
  <c r="D332" i="21" s="1"/>
  <c r="D333" i="21" s="1"/>
  <c r="D334" i="21" s="1"/>
  <c r="D335" i="21" s="1"/>
  <c r="D336" i="21" s="1"/>
  <c r="D337" i="21" s="1"/>
  <c r="D338" i="21" s="1"/>
  <c r="D339" i="21" s="1"/>
  <c r="D340" i="21" s="1"/>
  <c r="D341" i="21"/>
  <c r="D342" i="21" s="1"/>
  <c r="D343" i="21" s="1"/>
  <c r="D344" i="21" s="1"/>
  <c r="D345" i="21" s="1"/>
  <c r="D346" i="21" s="1"/>
  <c r="D347" i="21" s="1"/>
  <c r="D348" i="21" s="1"/>
  <c r="D349" i="21" s="1"/>
  <c r="D350" i="21" s="1"/>
  <c r="D351" i="21" s="1"/>
  <c r="D352" i="21" s="1"/>
  <c r="D353" i="21" s="1"/>
  <c r="D354" i="21" s="1"/>
  <c r="D355" i="21" s="1"/>
  <c r="D356" i="21" s="1"/>
  <c r="D357" i="21"/>
  <c r="D358" i="21" s="1"/>
  <c r="D359" i="21" s="1"/>
  <c r="D360" i="21" s="1"/>
  <c r="D361" i="21" s="1"/>
  <c r="D362" i="21" s="1"/>
  <c r="D363" i="21" s="1"/>
  <c r="D364" i="21" s="1"/>
  <c r="D365" i="21" s="1"/>
  <c r="D366" i="21" s="1"/>
  <c r="D367" i="21" s="1"/>
  <c r="D368" i="21" s="1"/>
  <c r="D369" i="21" s="1"/>
  <c r="D370" i="21" s="1"/>
  <c r="D371" i="21" s="1"/>
  <c r="D372" i="21" s="1"/>
  <c r="D373" i="21" s="1"/>
  <c r="D374" i="21" s="1"/>
  <c r="D375" i="21" s="1"/>
  <c r="D376" i="21" s="1"/>
  <c r="D377" i="21" s="1"/>
  <c r="D378" i="21" s="1"/>
  <c r="D379" i="21" s="1"/>
  <c r="D380" i="21" s="1"/>
  <c r="D381" i="21" s="1"/>
  <c r="D382" i="21" s="1"/>
  <c r="D383" i="21" s="1"/>
  <c r="D384" i="21" s="1"/>
  <c r="D385" i="21" s="1"/>
  <c r="D386" i="21" s="1"/>
  <c r="D387" i="21" s="1"/>
  <c r="D388" i="21" s="1"/>
  <c r="D389" i="21" s="1"/>
  <c r="D390" i="21" s="1"/>
  <c r="D391" i="21" s="1"/>
  <c r="D392" i="21" s="1"/>
  <c r="D393" i="21" s="1"/>
  <c r="D394" i="21" s="1"/>
  <c r="D395" i="21" s="1"/>
  <c r="D396" i="21" s="1"/>
  <c r="D397" i="21" s="1"/>
  <c r="D398" i="21" s="1"/>
  <c r="D399" i="21" s="1"/>
  <c r="D400" i="21" s="1"/>
  <c r="D401" i="21" s="1"/>
  <c r="D402" i="21" s="1"/>
  <c r="D403" i="21" s="1"/>
  <c r="D404" i="21" s="1"/>
  <c r="D405" i="21" s="1"/>
  <c r="D406" i="21" s="1"/>
  <c r="D407" i="21" s="1"/>
  <c r="D408" i="21" s="1"/>
  <c r="D409" i="21" s="1"/>
  <c r="D410" i="21" s="1"/>
  <c r="D411" i="21" s="1"/>
  <c r="D412" i="21" s="1"/>
  <c r="D413" i="21" s="1"/>
  <c r="D414" i="21" s="1"/>
  <c r="D415" i="21" s="1"/>
  <c r="D416" i="21" s="1"/>
  <c r="D417" i="21" s="1"/>
  <c r="D418" i="21" s="1"/>
  <c r="D419" i="21" s="1"/>
  <c r="D420" i="21" s="1"/>
  <c r="D421" i="21" s="1"/>
  <c r="D422" i="21" s="1"/>
  <c r="D423" i="21" s="1"/>
  <c r="D424" i="21" s="1"/>
  <c r="D425" i="21" s="1"/>
  <c r="D426" i="21" s="1"/>
  <c r="D427" i="21" s="1"/>
  <c r="D428" i="21" s="1"/>
  <c r="D429" i="21" s="1"/>
  <c r="D430" i="21" s="1"/>
  <c r="D431" i="21" s="1"/>
  <c r="D432" i="21" s="1"/>
  <c r="D433" i="21" s="1"/>
  <c r="D434" i="21" s="1"/>
  <c r="D435" i="21" s="1"/>
  <c r="D436" i="21" s="1"/>
  <c r="D437" i="21" s="1"/>
  <c r="D438" i="21" s="1"/>
  <c r="D439" i="21" s="1"/>
  <c r="D440" i="21" s="1"/>
  <c r="D441" i="21" s="1"/>
  <c r="D442" i="21" s="1"/>
  <c r="D443" i="21" s="1"/>
  <c r="D444" i="21" s="1"/>
  <c r="D445" i="21" s="1"/>
  <c r="D446" i="21" s="1"/>
  <c r="D447" i="21" s="1"/>
  <c r="D448" i="21" s="1"/>
  <c r="D449" i="21" s="1"/>
  <c r="D450" i="21" s="1"/>
  <c r="D451" i="21" s="1"/>
  <c r="D452" i="21" s="1"/>
  <c r="D453" i="21" s="1"/>
  <c r="D454" i="21" s="1"/>
  <c r="D455" i="21" s="1"/>
  <c r="D456" i="21" s="1"/>
  <c r="D457" i="21" s="1"/>
  <c r="D458" i="21" s="1"/>
  <c r="D459" i="21" s="1"/>
  <c r="D460" i="21" s="1"/>
  <c r="D461" i="21" s="1"/>
  <c r="D462" i="21" s="1"/>
  <c r="D463" i="21" s="1"/>
  <c r="D464" i="21" s="1"/>
  <c r="D465" i="21" s="1"/>
  <c r="D466" i="21" s="1"/>
  <c r="D467" i="21" s="1"/>
  <c r="D468" i="21" s="1"/>
  <c r="D469" i="21" s="1"/>
  <c r="D470" i="21" s="1"/>
  <c r="D471" i="21" s="1"/>
  <c r="D472" i="21" s="1"/>
  <c r="D473" i="21" s="1"/>
  <c r="D474" i="21" s="1"/>
  <c r="D475" i="21" s="1"/>
  <c r="D476" i="21" s="1"/>
  <c r="D477" i="21" s="1"/>
  <c r="D478" i="21" s="1"/>
  <c r="D479" i="21" s="1"/>
  <c r="E265" i="21"/>
  <c r="F270" i="21"/>
  <c r="E273" i="21"/>
  <c r="F278" i="21"/>
  <c r="F281" i="21"/>
  <c r="E286" i="21"/>
  <c r="F289" i="21"/>
  <c r="E294" i="21"/>
  <c r="F297" i="21"/>
  <c r="F302" i="21"/>
  <c r="E305" i="21"/>
  <c r="F310" i="21"/>
  <c r="F313" i="21"/>
  <c r="F318" i="21"/>
  <c r="E321" i="21"/>
  <c r="E326" i="21"/>
  <c r="F329" i="21"/>
  <c r="F334" i="21"/>
  <c r="E337" i="21"/>
  <c r="E342" i="21"/>
  <c r="E345" i="21"/>
  <c r="F350" i="21"/>
  <c r="F353" i="21"/>
  <c r="E358" i="21"/>
  <c r="E361" i="21"/>
  <c r="E366" i="21"/>
  <c r="E369" i="21"/>
  <c r="E374" i="21"/>
  <c r="F377" i="21"/>
  <c r="F382" i="21"/>
  <c r="F385" i="21"/>
  <c r="F390" i="21"/>
  <c r="F393" i="21"/>
  <c r="E398" i="21"/>
  <c r="E401" i="21"/>
  <c r="F406" i="21"/>
  <c r="E409" i="21"/>
  <c r="E414" i="21"/>
  <c r="F417" i="21"/>
  <c r="E422" i="21"/>
  <c r="F425" i="21"/>
  <c r="E430" i="21"/>
  <c r="E433" i="21"/>
  <c r="F438" i="21"/>
  <c r="F441" i="21"/>
  <c r="E446" i="21"/>
  <c r="F449" i="21"/>
  <c r="E454" i="21"/>
  <c r="F457" i="21"/>
  <c r="F462" i="21"/>
  <c r="F465" i="21"/>
  <c r="F470" i="21"/>
  <c r="F473" i="21"/>
  <c r="F478" i="21"/>
  <c r="E287" i="21"/>
  <c r="F335" i="21"/>
  <c r="F359" i="21"/>
  <c r="E372" i="21"/>
  <c r="F380" i="21"/>
  <c r="E388" i="21"/>
  <c r="F399" i="21"/>
  <c r="F420" i="21"/>
  <c r="E436" i="21"/>
  <c r="F439" i="21"/>
  <c r="F455" i="21"/>
  <c r="F468" i="21"/>
  <c r="E479" i="21"/>
  <c r="F287" i="21"/>
  <c r="F306" i="21"/>
  <c r="F319" i="21"/>
  <c r="F327" i="21"/>
  <c r="F346" i="21"/>
  <c r="E362" i="21"/>
  <c r="F370" i="21"/>
  <c r="F386" i="21"/>
  <c r="E399" i="21"/>
  <c r="F410" i="21"/>
  <c r="F426" i="21"/>
  <c r="E439" i="21"/>
  <c r="E450" i="21"/>
  <c r="E463" i="21"/>
  <c r="F474" i="21"/>
  <c r="E266" i="21"/>
  <c r="F282" i="21"/>
  <c r="E293" i="21"/>
  <c r="F298" i="21"/>
  <c r="F309" i="21"/>
  <c r="E325" i="21"/>
  <c r="F341" i="21"/>
  <c r="E357" i="21"/>
  <c r="E370" i="21"/>
  <c r="E381" i="21"/>
  <c r="F389" i="21"/>
  <c r="F402" i="21"/>
  <c r="E426" i="21"/>
  <c r="F445" i="21"/>
  <c r="F458" i="21"/>
  <c r="E477" i="21"/>
  <c r="F269" i="21"/>
  <c r="E296" i="21"/>
  <c r="E309" i="21"/>
  <c r="F320" i="21"/>
  <c r="F333" i="21"/>
  <c r="E344" i="21"/>
  <c r="E360" i="21"/>
  <c r="E376" i="21"/>
  <c r="E392" i="21"/>
  <c r="F397" i="21"/>
  <c r="E413" i="21"/>
  <c r="F429" i="21"/>
  <c r="F265" i="21"/>
  <c r="F268" i="21"/>
  <c r="F273" i="21"/>
  <c r="F276" i="21"/>
  <c r="E281" i="21"/>
  <c r="F284" i="21"/>
  <c r="E289" i="21"/>
  <c r="E292" i="21"/>
  <c r="E297" i="21"/>
  <c r="F300" i="21"/>
  <c r="F305" i="21"/>
  <c r="E308" i="21"/>
  <c r="E313" i="21"/>
  <c r="F316" i="21"/>
  <c r="F321" i="21"/>
  <c r="F324" i="21"/>
  <c r="E329" i="21"/>
  <c r="F332" i="21"/>
  <c r="F337" i="21"/>
  <c r="F340" i="21"/>
  <c r="F345" i="21"/>
  <c r="E348" i="21"/>
  <c r="E353" i="21"/>
  <c r="F356" i="21"/>
  <c r="F361" i="21"/>
  <c r="E364" i="21"/>
  <c r="F369" i="21"/>
  <c r="F372" i="21"/>
  <c r="E377" i="21"/>
  <c r="E380" i="21"/>
  <c r="E385" i="21"/>
  <c r="F388" i="21"/>
  <c r="E393" i="21"/>
  <c r="F396" i="21"/>
  <c r="F401" i="21"/>
  <c r="E404" i="21"/>
  <c r="F409" i="21"/>
  <c r="F412" i="21"/>
  <c r="E417" i="21"/>
  <c r="E420" i="21"/>
  <c r="E425" i="21"/>
  <c r="F428" i="21"/>
  <c r="F433" i="21"/>
  <c r="F436" i="21"/>
  <c r="E441" i="21"/>
  <c r="F444" i="21"/>
  <c r="E449" i="21"/>
  <c r="E452" i="21"/>
  <c r="E457" i="21"/>
  <c r="E460" i="21"/>
  <c r="E465" i="21"/>
  <c r="E468" i="21"/>
  <c r="E473" i="21"/>
  <c r="F476" i="21"/>
  <c r="E279" i="21"/>
  <c r="F308" i="21"/>
  <c r="E316" i="21"/>
  <c r="E324" i="21"/>
  <c r="E332" i="21"/>
  <c r="E340" i="21"/>
  <c r="F348" i="21"/>
  <c r="E356" i="21"/>
  <c r="F364" i="21"/>
  <c r="F383" i="21"/>
  <c r="E396" i="21"/>
  <c r="F404" i="21"/>
  <c r="E412" i="21"/>
  <c r="E423" i="21"/>
  <c r="F431" i="21"/>
  <c r="E444" i="21"/>
  <c r="F452" i="21"/>
  <c r="F463" i="21"/>
  <c r="E476" i="21"/>
  <c r="E263" i="21"/>
  <c r="E274" i="21"/>
  <c r="F279" i="21"/>
  <c r="E282" i="21"/>
  <c r="E290" i="21"/>
  <c r="E295" i="21"/>
  <c r="E303" i="21"/>
  <c r="F314" i="21"/>
  <c r="F330" i="21"/>
  <c r="F343" i="21"/>
  <c r="F354" i="21"/>
  <c r="F375" i="21"/>
  <c r="E383" i="21"/>
  <c r="F391" i="21"/>
  <c r="E402" i="21"/>
  <c r="E415" i="21"/>
  <c r="F423" i="21"/>
  <c r="E431" i="21"/>
  <c r="F447" i="21"/>
  <c r="E455" i="21"/>
  <c r="E466" i="21"/>
  <c r="F479" i="21"/>
  <c r="E269" i="21"/>
  <c r="F277" i="21"/>
  <c r="F290" i="21"/>
  <c r="E306" i="21"/>
  <c r="F317" i="21"/>
  <c r="E330" i="21"/>
  <c r="E338" i="21"/>
  <c r="F349" i="21"/>
  <c r="E365" i="21"/>
  <c r="E378" i="21"/>
  <c r="E386" i="21"/>
  <c r="E397" i="21"/>
  <c r="F413" i="21"/>
  <c r="E429" i="21"/>
  <c r="F442" i="21"/>
  <c r="F453" i="21"/>
  <c r="F466" i="21"/>
  <c r="E264" i="21"/>
  <c r="E277" i="21"/>
  <c r="E280" i="21"/>
  <c r="E285" i="21"/>
  <c r="F293" i="21"/>
  <c r="F304" i="21"/>
  <c r="E317" i="21"/>
  <c r="E328" i="21"/>
  <c r="E341" i="21"/>
  <c r="F357" i="21"/>
  <c r="E368" i="21"/>
  <c r="F384" i="21"/>
  <c r="E400" i="21"/>
  <c r="F408" i="21"/>
  <c r="F421" i="21"/>
  <c r="F263" i="21"/>
  <c r="E268" i="21"/>
  <c r="F271" i="21"/>
  <c r="E276" i="21"/>
  <c r="E284" i="21"/>
  <c r="F292" i="21"/>
  <c r="F295" i="21"/>
  <c r="E300" i="21"/>
  <c r="F303" i="21"/>
  <c r="E311" i="21"/>
  <c r="E319" i="21"/>
  <c r="E327" i="21"/>
  <c r="E343" i="21"/>
  <c r="F351" i="21"/>
  <c r="E367" i="21"/>
  <c r="E375" i="21"/>
  <c r="E391" i="21"/>
  <c r="F407" i="21"/>
  <c r="F415" i="21"/>
  <c r="E428" i="21"/>
  <c r="E447" i="21"/>
  <c r="F460" i="21"/>
  <c r="F471" i="21"/>
  <c r="F266" i="21"/>
  <c r="E298" i="21"/>
  <c r="F311" i="21"/>
  <c r="E322" i="21"/>
  <c r="F338" i="21"/>
  <c r="E351" i="21"/>
  <c r="E359" i="21"/>
  <c r="F367" i="21"/>
  <c r="F378" i="21"/>
  <c r="E394" i="21"/>
  <c r="E407" i="21"/>
  <c r="F418" i="21"/>
  <c r="F434" i="21"/>
  <c r="E458" i="21"/>
  <c r="E471" i="21"/>
  <c r="F274" i="21"/>
  <c r="F285" i="21"/>
  <c r="F301" i="21"/>
  <c r="E314" i="21"/>
  <c r="F322" i="21"/>
  <c r="E333" i="21"/>
  <c r="E346" i="21"/>
  <c r="E354" i="21"/>
  <c r="F362" i="21"/>
  <c r="F394" i="21"/>
  <c r="F405" i="21"/>
  <c r="E421" i="21"/>
  <c r="E434" i="21"/>
  <c r="F450" i="21"/>
  <c r="E469" i="21"/>
  <c r="E474" i="21"/>
  <c r="F288" i="21"/>
  <c r="E301" i="21"/>
  <c r="F312" i="21"/>
  <c r="F325" i="21"/>
  <c r="F336" i="21"/>
  <c r="E349" i="21"/>
  <c r="F365" i="21"/>
  <c r="F381" i="21"/>
  <c r="E405" i="21"/>
  <c r="F416" i="21"/>
  <c r="F432" i="21"/>
  <c r="E271" i="21"/>
  <c r="E335" i="21"/>
  <c r="E442" i="21"/>
  <c r="E373" i="21"/>
  <c r="E410" i="21"/>
  <c r="E418" i="21"/>
  <c r="F437" i="21"/>
  <c r="F461" i="21"/>
  <c r="E272" i="21"/>
  <c r="E352" i="21"/>
  <c r="E389" i="21"/>
  <c r="F373" i="21"/>
  <c r="F264" i="21"/>
  <c r="E275" i="21"/>
  <c r="F280" i="21"/>
  <c r="E291" i="21"/>
  <c r="F296" i="21"/>
  <c r="E307" i="21"/>
  <c r="E312" i="21"/>
  <c r="F323" i="21"/>
  <c r="F328" i="21"/>
  <c r="F339" i="21"/>
  <c r="F344" i="21"/>
  <c r="F355" i="21"/>
  <c r="F360" i="21"/>
  <c r="F371" i="21"/>
  <c r="F376" i="21"/>
  <c r="E387" i="21"/>
  <c r="F392" i="21"/>
  <c r="F403" i="21"/>
  <c r="E408" i="21"/>
  <c r="E419" i="21"/>
  <c r="F424" i="21"/>
  <c r="E443" i="21"/>
  <c r="F448" i="21"/>
  <c r="E475" i="21"/>
  <c r="F472" i="21"/>
  <c r="E459" i="21"/>
  <c r="E267" i="21"/>
  <c r="F283" i="21"/>
  <c r="E304" i="21"/>
  <c r="E320" i="21"/>
  <c r="E331" i="21"/>
  <c r="F347" i="21"/>
  <c r="F363" i="21"/>
  <c r="E379" i="21"/>
  <c r="E395" i="21"/>
  <c r="F411" i="21"/>
  <c r="F464" i="21"/>
  <c r="E283" i="21"/>
  <c r="F299" i="21"/>
  <c r="E315" i="21"/>
  <c r="F331" i="21"/>
  <c r="E347" i="21"/>
  <c r="E363" i="21"/>
  <c r="F374" i="21"/>
  <c r="E390" i="21"/>
  <c r="E406" i="21"/>
  <c r="F422" i="21"/>
  <c r="E432" i="21"/>
  <c r="E437" i="21"/>
  <c r="E451" i="21"/>
  <c r="F469" i="21"/>
  <c r="E438" i="21"/>
  <c r="E456" i="21"/>
  <c r="E470" i="21"/>
  <c r="E270" i="21"/>
  <c r="F275" i="21"/>
  <c r="F286" i="21"/>
  <c r="F291" i="21"/>
  <c r="E302" i="21"/>
  <c r="F307" i="21"/>
  <c r="E318" i="21"/>
  <c r="E323" i="21"/>
  <c r="E334" i="21"/>
  <c r="E339" i="21"/>
  <c r="E350" i="21"/>
  <c r="E355" i="21"/>
  <c r="F366" i="21"/>
  <c r="E371" i="21"/>
  <c r="E382" i="21"/>
  <c r="F387" i="21"/>
  <c r="F398" i="21"/>
  <c r="E403" i="21"/>
  <c r="F414" i="21"/>
  <c r="F419" i="21"/>
  <c r="E424" i="21"/>
  <c r="E435" i="21"/>
  <c r="E448" i="21"/>
  <c r="E453" i="21"/>
  <c r="E462" i="21"/>
  <c r="F467" i="21"/>
  <c r="F430" i="21"/>
  <c r="F435" i="21"/>
  <c r="F440" i="21"/>
  <c r="E467" i="21"/>
  <c r="E440" i="21"/>
  <c r="E445" i="21"/>
  <c r="F454" i="21"/>
  <c r="E472" i="21"/>
  <c r="F477" i="21"/>
  <c r="F272" i="21"/>
  <c r="E288" i="21"/>
  <c r="E299" i="21"/>
  <c r="F315" i="21"/>
  <c r="E336" i="21"/>
  <c r="F352" i="21"/>
  <c r="F368" i="21"/>
  <c r="E384" i="21"/>
  <c r="F400" i="21"/>
  <c r="E416" i="21"/>
  <c r="F459" i="21"/>
  <c r="F267" i="21"/>
  <c r="E278" i="21"/>
  <c r="F294" i="21"/>
  <c r="E310" i="21"/>
  <c r="F326" i="21"/>
  <c r="F342" i="21"/>
  <c r="F358" i="21"/>
  <c r="F379" i="21"/>
  <c r="F395" i="21"/>
  <c r="E411" i="21"/>
  <c r="F427" i="21"/>
  <c r="F446" i="21"/>
  <c r="E464" i="21"/>
  <c r="E478" i="21"/>
  <c r="E427" i="21"/>
  <c r="F456" i="21"/>
  <c r="F443" i="21"/>
  <c r="E461" i="21"/>
  <c r="F475" i="21"/>
  <c r="F451" i="21"/>
  <c r="D480" i="21"/>
  <c r="E480" i="21"/>
  <c r="F480" i="21"/>
  <c r="D481" i="21"/>
  <c r="E481" i="21"/>
  <c r="F481" i="21"/>
  <c r="D482" i="21"/>
  <c r="E482" i="21"/>
  <c r="F482" i="21"/>
  <c r="D483" i="21"/>
  <c r="F483" i="21"/>
  <c r="E483" i="21"/>
  <c r="D484" i="21"/>
  <c r="F484" i="21"/>
  <c r="E484" i="21"/>
  <c r="D485" i="21"/>
  <c r="F485" i="21"/>
  <c r="E485" i="21"/>
  <c r="D486" i="21"/>
  <c r="F486" i="21"/>
  <c r="E486" i="21"/>
  <c r="D487" i="21"/>
  <c r="F487" i="21"/>
  <c r="E487" i="21"/>
  <c r="D488" i="21"/>
  <c r="F488" i="21"/>
  <c r="E488" i="21"/>
  <c r="D489" i="21"/>
  <c r="F489" i="21"/>
  <c r="E489" i="21"/>
  <c r="D490" i="21"/>
  <c r="E490" i="21"/>
  <c r="F490" i="21"/>
  <c r="D491" i="21"/>
  <c r="F491" i="21"/>
  <c r="E491" i="21"/>
  <c r="D492" i="21"/>
  <c r="E492" i="21"/>
  <c r="F492" i="21"/>
  <c r="D493" i="21"/>
  <c r="E493" i="21"/>
  <c r="F493" i="21"/>
  <c r="D494" i="21"/>
  <c r="E494" i="21"/>
  <c r="F494" i="21"/>
  <c r="D495" i="21"/>
  <c r="D496" i="21"/>
  <c r="E495" i="21"/>
  <c r="F495" i="21"/>
  <c r="F496" i="21"/>
  <c r="E496" i="21"/>
  <c r="D497" i="21"/>
  <c r="E497" i="21"/>
  <c r="F497" i="21"/>
  <c r="D498" i="21"/>
  <c r="F498" i="21"/>
  <c r="E498" i="21"/>
  <c r="D499" i="21"/>
  <c r="E499" i="21"/>
  <c r="F499" i="21"/>
  <c r="D500" i="21"/>
  <c r="E500" i="21"/>
  <c r="F500" i="21"/>
  <c r="D501" i="21"/>
  <c r="F501" i="21"/>
  <c r="E501" i="21"/>
  <c r="D502" i="21"/>
  <c r="F502" i="21"/>
  <c r="E502" i="21"/>
  <c r="D503" i="21"/>
  <c r="F503" i="21"/>
  <c r="E503" i="21"/>
  <c r="D504" i="21"/>
  <c r="E504" i="21"/>
  <c r="F504" i="21"/>
  <c r="D505" i="21"/>
  <c r="E505" i="21"/>
  <c r="F505" i="21"/>
  <c r="D506" i="21"/>
  <c r="E506" i="21"/>
  <c r="F506" i="21"/>
  <c r="D507" i="21"/>
  <c r="E507" i="21"/>
  <c r="F507" i="21"/>
  <c r="D508" i="21"/>
  <c r="F508" i="21"/>
  <c r="E508" i="21"/>
  <c r="D509" i="21"/>
  <c r="F509" i="21"/>
  <c r="E509" i="21"/>
  <c r="D510" i="21"/>
  <c r="F510" i="21"/>
  <c r="E510" i="21"/>
  <c r="D511" i="21"/>
  <c r="F511" i="21"/>
  <c r="E511" i="21"/>
  <c r="I4" i="29"/>
  <c r="G4" i="29"/>
  <c r="H4" i="29" l="1"/>
  <c r="J4" i="29"/>
  <c r="K4" i="29" s="1"/>
  <c r="D512" i="21"/>
  <c r="E512" i="21"/>
  <c r="F512" i="21"/>
  <c r="D513" i="21"/>
  <c r="F513" i="21"/>
  <c r="E513" i="21"/>
  <c r="D514" i="21"/>
  <c r="E514" i="21"/>
  <c r="F514" i="21"/>
  <c r="D515" i="21"/>
  <c r="E515" i="21"/>
  <c r="F515" i="21"/>
  <c r="D516" i="21"/>
  <c r="F516" i="21"/>
  <c r="E516" i="21"/>
  <c r="D517" i="21"/>
  <c r="F517" i="21"/>
  <c r="E517" i="21"/>
  <c r="D518" i="21"/>
  <c r="F518" i="21"/>
  <c r="E518" i="21"/>
  <c r="D519" i="21"/>
  <c r="E519" i="21"/>
  <c r="F519" i="21"/>
  <c r="D520" i="21"/>
  <c r="E520" i="21"/>
  <c r="F520" i="21"/>
  <c r="D521" i="21"/>
  <c r="E521" i="21"/>
  <c r="F521" i="21"/>
  <c r="D522" i="21"/>
  <c r="E522" i="21"/>
  <c r="F522" i="21"/>
  <c r="D523" i="21"/>
  <c r="F523" i="21"/>
  <c r="E523" i="21"/>
  <c r="D524" i="21"/>
  <c r="F524" i="21"/>
  <c r="E524" i="21"/>
  <c r="D525" i="21"/>
  <c r="F525" i="21"/>
  <c r="E525" i="21"/>
  <c r="D526" i="21"/>
  <c r="E526" i="21"/>
  <c r="F526" i="21"/>
  <c r="D527" i="21"/>
  <c r="F527" i="21"/>
  <c r="E527" i="21"/>
  <c r="D528" i="21"/>
  <c r="E528" i="21"/>
  <c r="F528" i="21"/>
  <c r="D529" i="21"/>
  <c r="F529" i="21"/>
  <c r="E529" i="21"/>
  <c r="D530" i="21"/>
  <c r="E530" i="21"/>
  <c r="F530" i="21"/>
  <c r="D531" i="21"/>
  <c r="F531" i="21"/>
  <c r="E531" i="21"/>
  <c r="D532" i="21"/>
  <c r="E532" i="21"/>
  <c r="F532" i="21"/>
  <c r="D533" i="21"/>
  <c r="E533" i="21"/>
  <c r="F533" i="21"/>
  <c r="D534" i="21"/>
  <c r="E534" i="21"/>
  <c r="F534" i="21"/>
  <c r="D535" i="21"/>
  <c r="E535" i="21"/>
  <c r="F535" i="21"/>
  <c r="D536" i="21"/>
  <c r="E536" i="21"/>
  <c r="F536" i="21"/>
  <c r="D537" i="21"/>
  <c r="E537" i="21"/>
  <c r="F537" i="21"/>
  <c r="D538" i="21"/>
  <c r="F538" i="21"/>
  <c r="E538" i="21"/>
  <c r="D539" i="21"/>
  <c r="E539" i="21"/>
  <c r="F539" i="21"/>
  <c r="D540" i="21"/>
  <c r="E540" i="21"/>
  <c r="F540" i="21"/>
  <c r="D541" i="21"/>
  <c r="E541" i="21"/>
  <c r="F541" i="21"/>
  <c r="D542" i="21"/>
  <c r="F542" i="21"/>
  <c r="E542" i="21"/>
  <c r="D543" i="21"/>
  <c r="E543" i="21"/>
  <c r="F543" i="21"/>
  <c r="D544" i="21"/>
  <c r="E544" i="21"/>
  <c r="F544" i="21"/>
  <c r="D545" i="21"/>
  <c r="F545" i="21"/>
  <c r="E545" i="21"/>
  <c r="D546" i="21"/>
  <c r="E546" i="21"/>
  <c r="F546" i="21"/>
  <c r="D547" i="21"/>
  <c r="F547" i="21"/>
  <c r="E547" i="21"/>
  <c r="D548" i="21"/>
  <c r="F548" i="21"/>
  <c r="E548" i="21"/>
  <c r="D549" i="21"/>
  <c r="E549" i="21"/>
  <c r="F549" i="21"/>
  <c r="D550" i="21"/>
  <c r="E550" i="21"/>
  <c r="F550" i="21"/>
  <c r="D551" i="21"/>
  <c r="E551" i="21"/>
  <c r="F551" i="21"/>
  <c r="D552" i="21"/>
  <c r="F552" i="21"/>
  <c r="E552" i="21"/>
  <c r="D553" i="21"/>
  <c r="E553" i="21"/>
  <c r="F553" i="21"/>
  <c r="D554" i="21"/>
  <c r="E554" i="21"/>
  <c r="F554" i="21"/>
  <c r="D555" i="21"/>
  <c r="F555" i="21"/>
  <c r="E555" i="21"/>
  <c r="D556" i="21"/>
  <c r="F556" i="21"/>
  <c r="E556" i="21"/>
  <c r="D557" i="21"/>
  <c r="F557" i="21"/>
  <c r="E557" i="21"/>
  <c r="D558" i="21"/>
  <c r="E558" i="21"/>
  <c r="F558" i="21"/>
  <c r="D559" i="21"/>
  <c r="E559" i="21"/>
  <c r="F559" i="21"/>
  <c r="D560" i="21"/>
  <c r="F560" i="21"/>
  <c r="E560" i="21"/>
  <c r="D561" i="21"/>
  <c r="F561" i="21"/>
  <c r="E561" i="21"/>
  <c r="D562" i="21"/>
  <c r="F562" i="21"/>
  <c r="E562" i="21"/>
  <c r="D563" i="21"/>
  <c r="F563" i="21"/>
  <c r="E563" i="21"/>
  <c r="D564" i="21"/>
  <c r="E564" i="21"/>
  <c r="F564" i="21"/>
  <c r="D565" i="21"/>
  <c r="F565" i="21"/>
  <c r="E565" i="21"/>
  <c r="D566" i="21"/>
  <c r="E566" i="21"/>
  <c r="F566" i="21"/>
  <c r="D567" i="21"/>
  <c r="F567" i="21"/>
  <c r="E567" i="21"/>
  <c r="D568" i="21"/>
  <c r="F568" i="21"/>
  <c r="E568" i="21"/>
  <c r="D569" i="21"/>
  <c r="E569" i="21"/>
  <c r="F569" i="21"/>
  <c r="D570" i="21"/>
  <c r="E570" i="21"/>
  <c r="F570" i="21"/>
  <c r="D571" i="21"/>
  <c r="E571" i="21"/>
  <c r="F571" i="21"/>
  <c r="D572" i="21"/>
  <c r="F572" i="21"/>
  <c r="E572" i="21"/>
  <c r="D573" i="21"/>
  <c r="E573" i="21"/>
  <c r="F573" i="21"/>
  <c r="D574" i="21"/>
  <c r="E574" i="21"/>
  <c r="F574" i="21"/>
  <c r="D575" i="21"/>
  <c r="E575" i="21"/>
  <c r="F575" i="21"/>
  <c r="D576" i="21"/>
  <c r="F576" i="21"/>
  <c r="E576" i="21"/>
  <c r="D577" i="21"/>
  <c r="E577" i="21"/>
  <c r="F577" i="21"/>
  <c r="D578" i="21"/>
  <c r="E578" i="21"/>
  <c r="F578" i="21"/>
  <c r="D579" i="21"/>
  <c r="F579" i="21"/>
  <c r="E579" i="21"/>
  <c r="D580" i="21"/>
  <c r="E580" i="21"/>
  <c r="F580" i="21"/>
  <c r="D581" i="21"/>
  <c r="E581" i="21"/>
  <c r="F581" i="21"/>
  <c r="D582" i="21"/>
  <c r="E582" i="21"/>
  <c r="F582" i="21"/>
  <c r="D583" i="21"/>
  <c r="E583" i="21"/>
  <c r="F583" i="21"/>
  <c r="D584" i="21"/>
  <c r="F584" i="21"/>
  <c r="E584" i="21"/>
  <c r="D585" i="21"/>
  <c r="F585" i="21"/>
  <c r="E585" i="21"/>
  <c r="D586" i="21"/>
  <c r="F586" i="21"/>
  <c r="E586" i="21"/>
  <c r="D587" i="21"/>
  <c r="E587" i="21"/>
  <c r="F587" i="21"/>
  <c r="D588" i="21"/>
  <c r="E588" i="21"/>
  <c r="F588" i="21"/>
  <c r="D589" i="21"/>
  <c r="E589" i="21"/>
  <c r="F589" i="21"/>
  <c r="D590" i="21"/>
  <c r="E590" i="21"/>
  <c r="F590" i="21"/>
  <c r="D591" i="21"/>
  <c r="D592" i="21"/>
  <c r="F591" i="21"/>
  <c r="E591" i="21"/>
  <c r="E592" i="21"/>
  <c r="F592" i="21"/>
  <c r="D593" i="21"/>
  <c r="E593" i="21"/>
  <c r="F593" i="21"/>
  <c r="D594" i="21"/>
  <c r="E594" i="21"/>
  <c r="F594" i="21"/>
  <c r="D595" i="21"/>
  <c r="F595" i="21"/>
  <c r="E595" i="21"/>
  <c r="D596" i="21"/>
  <c r="E596" i="21"/>
  <c r="F596" i="21"/>
  <c r="D597" i="21"/>
  <c r="E597" i="21"/>
  <c r="F597" i="21"/>
  <c r="D598" i="21"/>
  <c r="F598" i="21"/>
  <c r="E598" i="21"/>
  <c r="D599" i="21"/>
  <c r="F599" i="21"/>
  <c r="E599" i="21"/>
  <c r="D600" i="21"/>
  <c r="F600" i="21"/>
  <c r="E600" i="21"/>
  <c r="D601" i="21"/>
  <c r="E601" i="21"/>
  <c r="F601" i="21"/>
  <c r="D602" i="21"/>
  <c r="E602" i="21"/>
  <c r="F602" i="21"/>
  <c r="D603" i="21"/>
  <c r="E603" i="21"/>
  <c r="F603" i="21"/>
  <c r="D604" i="21"/>
  <c r="E604" i="21"/>
  <c r="F604" i="21"/>
  <c r="D605" i="21"/>
  <c r="F605" i="21"/>
  <c r="E605" i="21"/>
  <c r="D606" i="21"/>
  <c r="F606" i="21"/>
  <c r="E606" i="21"/>
  <c r="D607" i="21"/>
  <c r="E607" i="21"/>
  <c r="F607" i="21"/>
  <c r="D608" i="21"/>
  <c r="E608" i="21"/>
  <c r="F608" i="21"/>
  <c r="D609" i="21"/>
  <c r="E609" i="21"/>
  <c r="F609" i="21"/>
  <c r="D610" i="21"/>
  <c r="E610" i="21"/>
  <c r="F610" i="21"/>
  <c r="D611" i="21"/>
  <c r="E611" i="21"/>
  <c r="F611" i="21"/>
  <c r="D612" i="21"/>
  <c r="F612" i="21"/>
  <c r="E612" i="21"/>
  <c r="D613" i="21"/>
  <c r="F613" i="21"/>
  <c r="E613" i="21"/>
  <c r="D614" i="21"/>
  <c r="E614" i="21"/>
  <c r="F614" i="21"/>
  <c r="D615" i="21"/>
  <c r="E615" i="21"/>
  <c r="F615" i="21"/>
  <c r="D616" i="21"/>
  <c r="E616" i="21"/>
  <c r="F616" i="21"/>
  <c r="D617" i="21"/>
  <c r="F617" i="21"/>
  <c r="E617" i="21"/>
  <c r="D618" i="21"/>
  <c r="E618" i="21"/>
  <c r="F618" i="21"/>
  <c r="D619" i="21"/>
  <c r="E619" i="21"/>
  <c r="F619" i="21"/>
  <c r="D620" i="21"/>
  <c r="F620" i="21"/>
  <c r="E620" i="21"/>
  <c r="D621" i="21"/>
  <c r="F621" i="21"/>
  <c r="E621" i="21"/>
  <c r="D622" i="21"/>
  <c r="E622" i="21"/>
  <c r="F622" i="21"/>
  <c r="D623" i="21"/>
  <c r="F623" i="21"/>
  <c r="E623" i="21"/>
  <c r="D624" i="21"/>
  <c r="E624" i="21"/>
  <c r="F624" i="21"/>
  <c r="D625" i="21"/>
  <c r="F625" i="21"/>
  <c r="E625" i="21"/>
  <c r="D626" i="21"/>
  <c r="F626" i="21"/>
  <c r="E626" i="21"/>
  <c r="D627" i="21"/>
  <c r="E627" i="21"/>
  <c r="F627" i="21"/>
  <c r="D628" i="21"/>
  <c r="E628" i="21"/>
  <c r="F628" i="21"/>
  <c r="D629" i="21"/>
  <c r="F629" i="21"/>
  <c r="E629" i="21"/>
  <c r="D630" i="21"/>
  <c r="F630" i="21"/>
  <c r="E630" i="21"/>
  <c r="D631" i="21"/>
  <c r="E631" i="21"/>
  <c r="F631" i="21"/>
  <c r="D632" i="21"/>
  <c r="F632" i="21"/>
  <c r="E632" i="21"/>
  <c r="D633" i="21"/>
  <c r="E633" i="21"/>
  <c r="F633" i="21"/>
  <c r="D634" i="21"/>
  <c r="F634" i="21"/>
  <c r="E634" i="21"/>
  <c r="D635" i="21"/>
  <c r="F635" i="21"/>
  <c r="E635" i="21"/>
  <c r="D636" i="21"/>
  <c r="F636" i="21"/>
  <c r="E636" i="21"/>
  <c r="D637" i="21"/>
  <c r="F637" i="21"/>
  <c r="E637" i="21"/>
  <c r="D638" i="21"/>
  <c r="E638" i="21"/>
  <c r="F638" i="21"/>
  <c r="D639" i="21"/>
  <c r="E639" i="21"/>
  <c r="F639" i="21"/>
  <c r="D640" i="21"/>
  <c r="E640" i="21"/>
  <c r="F640" i="21"/>
  <c r="D641" i="21"/>
  <c r="E641" i="21"/>
  <c r="F641" i="21"/>
  <c r="D642" i="21"/>
  <c r="E642" i="21"/>
  <c r="F642" i="21"/>
  <c r="D643" i="21"/>
  <c r="F643" i="21"/>
  <c r="E643" i="21"/>
  <c r="D644" i="21"/>
  <c r="F644" i="21"/>
  <c r="E644" i="21"/>
  <c r="D645" i="21"/>
  <c r="E645" i="21"/>
  <c r="F645" i="21"/>
  <c r="D646" i="21"/>
  <c r="E646" i="21"/>
  <c r="F646" i="21"/>
  <c r="D647" i="21"/>
  <c r="F647" i="21"/>
  <c r="E647" i="21"/>
  <c r="D648" i="21"/>
  <c r="E648" i="21"/>
  <c r="F648" i="21"/>
  <c r="D649" i="21"/>
  <c r="F649" i="21"/>
  <c r="E649" i="21"/>
  <c r="D650" i="21"/>
  <c r="F650" i="21"/>
  <c r="E650" i="21"/>
  <c r="D651" i="21"/>
  <c r="E651" i="21"/>
  <c r="F651" i="21"/>
  <c r="D652" i="21"/>
  <c r="F652" i="21"/>
  <c r="E652" i="21"/>
  <c r="D653" i="21"/>
  <c r="E653" i="21"/>
  <c r="F653" i="21"/>
  <c r="D654" i="21"/>
  <c r="F654" i="21"/>
  <c r="E654" i="21"/>
  <c r="D655" i="21"/>
  <c r="F655" i="21"/>
  <c r="E655" i="21"/>
  <c r="D656" i="21"/>
  <c r="F656" i="21"/>
  <c r="E656" i="21"/>
  <c r="D657" i="21"/>
  <c r="E657" i="21"/>
  <c r="F657" i="21"/>
  <c r="D658" i="21"/>
  <c r="E658" i="21"/>
  <c r="F658" i="21"/>
  <c r="D659" i="21"/>
  <c r="E659" i="21"/>
  <c r="F659" i="21"/>
  <c r="D660" i="21"/>
  <c r="E660" i="21"/>
  <c r="F660" i="21"/>
  <c r="D661" i="21"/>
  <c r="E661" i="21"/>
  <c r="F661" i="21"/>
  <c r="D662" i="21"/>
  <c r="F662" i="21"/>
  <c r="E662" i="21"/>
  <c r="D663" i="21"/>
  <c r="F663" i="21"/>
  <c r="E663" i="21"/>
  <c r="D664" i="21"/>
  <c r="F664" i="21"/>
  <c r="E664" i="21"/>
  <c r="D665" i="21"/>
  <c r="E665" i="21"/>
  <c r="F665" i="21"/>
  <c r="D666" i="21"/>
  <c r="E666" i="21"/>
  <c r="F666" i="21"/>
  <c r="D667" i="21"/>
  <c r="F667" i="21"/>
  <c r="E667" i="21"/>
  <c r="D668" i="21"/>
  <c r="F668" i="21"/>
  <c r="E668" i="21"/>
  <c r="D669" i="21"/>
  <c r="E669" i="21"/>
  <c r="F669" i="21"/>
  <c r="D670" i="21"/>
  <c r="E670" i="21"/>
  <c r="F670" i="21"/>
  <c r="D671" i="21"/>
  <c r="F671" i="21"/>
  <c r="E671" i="21"/>
  <c r="D672" i="21"/>
  <c r="F672" i="21"/>
  <c r="E672" i="21"/>
  <c r="D673" i="21"/>
  <c r="F673" i="21"/>
  <c r="E673" i="21"/>
  <c r="D674" i="21"/>
  <c r="E674" i="21"/>
  <c r="F674" i="21"/>
  <c r="D675" i="21"/>
  <c r="F675" i="21"/>
  <c r="E675" i="21"/>
  <c r="G5" i="29"/>
  <c r="I5" i="29"/>
  <c r="J5" i="29" l="1"/>
  <c r="H5" i="29"/>
  <c r="D676" i="21"/>
  <c r="F676" i="21"/>
  <c r="E676" i="21"/>
  <c r="K5" i="29" l="1"/>
  <c r="D677" i="21"/>
  <c r="F677" i="21"/>
  <c r="E677" i="21"/>
  <c r="D678" i="21"/>
  <c r="E678" i="21"/>
  <c r="F678" i="21"/>
  <c r="D679" i="21"/>
  <c r="F679" i="21"/>
  <c r="E679" i="21"/>
  <c r="D680" i="21"/>
  <c r="E680" i="21"/>
  <c r="F680" i="21"/>
  <c r="D681" i="21"/>
  <c r="F681" i="21"/>
  <c r="E681" i="21"/>
  <c r="D682" i="21"/>
  <c r="F682" i="21"/>
  <c r="E682" i="21"/>
  <c r="D683" i="21"/>
  <c r="E683" i="21"/>
  <c r="F683" i="21"/>
  <c r="D684" i="21"/>
  <c r="E684" i="21"/>
  <c r="F684" i="21"/>
  <c r="D685" i="21"/>
  <c r="F685" i="21"/>
  <c r="E685" i="21"/>
  <c r="D686" i="21"/>
  <c r="F686" i="21"/>
  <c r="E686" i="21"/>
  <c r="D687" i="21"/>
  <c r="F687" i="21"/>
  <c r="E687" i="21"/>
  <c r="D688" i="21"/>
  <c r="E688" i="21"/>
  <c r="F688" i="21"/>
  <c r="D689" i="21"/>
  <c r="F689" i="21"/>
  <c r="E689" i="21"/>
  <c r="D690" i="21"/>
  <c r="E690" i="21"/>
  <c r="F690" i="21"/>
  <c r="D691" i="21"/>
  <c r="F691" i="21"/>
  <c r="E691" i="21"/>
  <c r="D692" i="21"/>
  <c r="E692" i="21"/>
  <c r="F692" i="21"/>
  <c r="D693" i="21"/>
  <c r="F693" i="21"/>
  <c r="E693" i="21"/>
  <c r="D694" i="21"/>
  <c r="F694" i="21"/>
  <c r="E694" i="21"/>
  <c r="D695" i="21"/>
  <c r="D696" i="21"/>
  <c r="F695" i="21"/>
  <c r="E695" i="21"/>
  <c r="F696" i="21"/>
  <c r="E696" i="21"/>
  <c r="D697" i="21"/>
  <c r="F697" i="21"/>
  <c r="E697" i="21"/>
  <c r="D698" i="21"/>
  <c r="F698" i="21"/>
  <c r="E698" i="21"/>
  <c r="D699" i="21"/>
  <c r="E699" i="21"/>
  <c r="F699" i="21"/>
  <c r="D700" i="21"/>
  <c r="F700" i="21"/>
  <c r="E700" i="21"/>
  <c r="D701" i="21"/>
  <c r="F701" i="21"/>
  <c r="E701" i="21"/>
  <c r="D702" i="21"/>
  <c r="E702" i="21"/>
  <c r="F702" i="21"/>
  <c r="D703" i="21"/>
  <c r="E703" i="21"/>
  <c r="F703" i="21"/>
  <c r="D704" i="21"/>
  <c r="E704" i="21"/>
  <c r="F704" i="21"/>
  <c r="D705" i="21"/>
  <c r="E705" i="21"/>
  <c r="F705" i="21"/>
  <c r="D706" i="21"/>
  <c r="E706" i="21"/>
  <c r="F706" i="21"/>
  <c r="D707" i="21"/>
  <c r="E707" i="21"/>
  <c r="F707" i="21"/>
  <c r="D708" i="21"/>
  <c r="F708" i="21"/>
  <c r="E708" i="21"/>
  <c r="D709" i="21"/>
  <c r="E709" i="21"/>
  <c r="F709" i="21"/>
  <c r="D710" i="21"/>
  <c r="F710" i="21"/>
  <c r="E710" i="21"/>
  <c r="D711" i="21"/>
  <c r="E711" i="21"/>
  <c r="F711" i="21"/>
  <c r="D712" i="21"/>
  <c r="E712" i="21"/>
  <c r="F712" i="21"/>
  <c r="D713" i="21"/>
  <c r="E713" i="21"/>
  <c r="F713" i="21"/>
  <c r="D714" i="21"/>
  <c r="E714" i="21"/>
  <c r="F714" i="21"/>
  <c r="D715" i="21"/>
  <c r="E715" i="21"/>
  <c r="F715" i="21"/>
  <c r="D716" i="21"/>
  <c r="E716" i="21"/>
  <c r="F716" i="21"/>
  <c r="D717" i="21"/>
  <c r="F717" i="21"/>
  <c r="E717" i="21"/>
  <c r="D718" i="21"/>
  <c r="F718" i="21"/>
  <c r="E718" i="21"/>
  <c r="D719" i="21"/>
  <c r="E719" i="21"/>
  <c r="F719" i="21"/>
  <c r="D720" i="21"/>
  <c r="E720" i="21"/>
  <c r="F720" i="21"/>
  <c r="D721" i="21"/>
  <c r="F721" i="21"/>
  <c r="E721" i="21"/>
  <c r="D722" i="21"/>
  <c r="E722" i="21"/>
  <c r="F722" i="21"/>
  <c r="D723" i="21"/>
  <c r="F723" i="21"/>
  <c r="E723" i="21"/>
  <c r="D724" i="21"/>
  <c r="F724" i="21"/>
  <c r="E724" i="21"/>
  <c r="D725" i="21"/>
  <c r="F725" i="21"/>
  <c r="E725" i="21"/>
  <c r="D726" i="21"/>
  <c r="F726" i="21"/>
  <c r="E726" i="21"/>
  <c r="D727" i="21"/>
  <c r="F727" i="21"/>
  <c r="E727" i="21"/>
  <c r="D728" i="21"/>
  <c r="F728" i="21"/>
  <c r="E728" i="21"/>
  <c r="D729" i="21"/>
  <c r="F729" i="21"/>
  <c r="E729" i="21"/>
  <c r="D730" i="21"/>
  <c r="F730" i="21"/>
  <c r="E730" i="21"/>
  <c r="D731" i="21"/>
  <c r="F731" i="21"/>
  <c r="E731" i="21"/>
  <c r="D732" i="21"/>
  <c r="F732" i="21"/>
  <c r="E732" i="21"/>
  <c r="D733" i="21"/>
  <c r="F733" i="21"/>
  <c r="E733" i="21"/>
  <c r="D734" i="21"/>
  <c r="E734" i="21"/>
  <c r="F734" i="21"/>
  <c r="D735" i="21"/>
  <c r="E735" i="21"/>
  <c r="F735" i="21"/>
  <c r="D736" i="21"/>
  <c r="E736" i="21"/>
  <c r="F736" i="21"/>
  <c r="D737" i="21"/>
  <c r="E737" i="21"/>
  <c r="F737" i="21"/>
  <c r="D738" i="21"/>
  <c r="E738" i="21"/>
  <c r="F738" i="21"/>
  <c r="D739" i="21"/>
  <c r="E739" i="21"/>
  <c r="F739" i="21"/>
  <c r="D740" i="21"/>
  <c r="E740" i="21"/>
  <c r="F740" i="21"/>
  <c r="D741" i="21"/>
  <c r="E741" i="21"/>
  <c r="F741" i="21"/>
  <c r="D742" i="21"/>
  <c r="F742" i="21"/>
  <c r="E742" i="21"/>
  <c r="D743" i="21"/>
  <c r="F743" i="21"/>
  <c r="E743" i="21"/>
  <c r="D744" i="21"/>
  <c r="E744" i="21"/>
  <c r="F744" i="21"/>
  <c r="D745" i="21"/>
  <c r="E745" i="21"/>
  <c r="F745" i="21"/>
  <c r="D746" i="21"/>
  <c r="F746" i="21"/>
  <c r="E746" i="21"/>
  <c r="D747" i="21"/>
  <c r="F747" i="21"/>
  <c r="E747" i="21"/>
  <c r="D748" i="21"/>
  <c r="F748" i="21"/>
  <c r="E748" i="21"/>
  <c r="D749" i="21"/>
  <c r="E749" i="21"/>
  <c r="F749" i="21"/>
  <c r="D750" i="21"/>
  <c r="E750" i="21"/>
  <c r="F750" i="21"/>
  <c r="D751" i="21"/>
  <c r="E751" i="21"/>
  <c r="F751" i="21"/>
  <c r="D752" i="21"/>
  <c r="F752" i="21"/>
  <c r="E752" i="21"/>
  <c r="D753" i="21"/>
  <c r="F753" i="21"/>
  <c r="E753" i="21"/>
  <c r="D754" i="21"/>
  <c r="F754" i="21"/>
  <c r="E754" i="21"/>
  <c r="D755" i="21"/>
  <c r="E755" i="21"/>
  <c r="F755" i="21"/>
  <c r="D756" i="21"/>
  <c r="F756" i="21"/>
  <c r="E756" i="21"/>
  <c r="D757" i="21"/>
  <c r="E757" i="21"/>
  <c r="F757" i="21"/>
  <c r="D758" i="21"/>
  <c r="F758" i="21"/>
  <c r="E758" i="21"/>
  <c r="D759" i="21"/>
  <c r="F759" i="21"/>
  <c r="E759" i="21"/>
  <c r="D760" i="21"/>
  <c r="F760" i="21"/>
  <c r="E760" i="21"/>
  <c r="D761" i="21"/>
  <c r="F761" i="21"/>
  <c r="E761" i="21"/>
  <c r="D762" i="21"/>
  <c r="F762" i="21"/>
  <c r="E762" i="21"/>
  <c r="D763" i="21"/>
  <c r="E763" i="21"/>
  <c r="F763" i="21"/>
  <c r="D764" i="21"/>
  <c r="F764" i="21"/>
  <c r="E764" i="21"/>
  <c r="D765" i="21"/>
  <c r="F765" i="21"/>
  <c r="E765" i="21"/>
  <c r="D766" i="21"/>
  <c r="E766" i="21"/>
  <c r="F766" i="21"/>
  <c r="D767" i="21"/>
  <c r="F767" i="21"/>
  <c r="E767" i="21"/>
  <c r="D768" i="21"/>
  <c r="F768" i="21"/>
  <c r="E768" i="21"/>
  <c r="D769" i="21"/>
  <c r="E769" i="21"/>
  <c r="F769" i="21"/>
  <c r="D770" i="21"/>
  <c r="F770" i="21"/>
  <c r="E770" i="21"/>
  <c r="D771" i="21"/>
  <c r="F771" i="21"/>
  <c r="E771" i="21"/>
  <c r="D772" i="21"/>
  <c r="F772" i="21"/>
  <c r="E772" i="21"/>
  <c r="D773" i="21"/>
  <c r="F773" i="21"/>
  <c r="E773" i="21"/>
  <c r="D774" i="21"/>
  <c r="F774" i="21"/>
  <c r="E774" i="21"/>
  <c r="D775" i="21"/>
  <c r="D776" i="21"/>
  <c r="F775" i="21"/>
  <c r="E775" i="21"/>
  <c r="F776" i="21"/>
  <c r="E776" i="21"/>
  <c r="D777" i="21"/>
  <c r="E777" i="21"/>
  <c r="F777" i="21"/>
  <c r="D778" i="21"/>
  <c r="F778" i="21"/>
  <c r="E778" i="21"/>
  <c r="D779" i="21"/>
  <c r="F779" i="21"/>
  <c r="E779" i="21"/>
  <c r="D780" i="21"/>
  <c r="E780" i="21"/>
  <c r="F780" i="21"/>
  <c r="D781" i="21"/>
  <c r="E781" i="21"/>
  <c r="F781" i="21"/>
  <c r="D782" i="21"/>
  <c r="E782" i="21"/>
  <c r="F782" i="21"/>
  <c r="D783" i="21"/>
  <c r="F783" i="21"/>
  <c r="E783" i="21"/>
  <c r="D784" i="21"/>
  <c r="E784" i="21"/>
  <c r="F784" i="21"/>
  <c r="D785" i="21"/>
  <c r="F785" i="21"/>
  <c r="E785" i="21"/>
  <c r="D786" i="21"/>
  <c r="F786" i="21"/>
  <c r="E786" i="21"/>
  <c r="D787" i="21"/>
  <c r="F787" i="21"/>
  <c r="E787" i="21"/>
  <c r="D788" i="21"/>
  <c r="F788" i="21"/>
  <c r="E788" i="21"/>
  <c r="D789" i="21"/>
  <c r="E789" i="21"/>
  <c r="F789" i="21"/>
  <c r="D790" i="21"/>
  <c r="F790" i="21"/>
  <c r="E790" i="21"/>
  <c r="D791" i="21"/>
  <c r="F791" i="21"/>
  <c r="E791" i="21"/>
  <c r="D792" i="21"/>
  <c r="E792" i="21"/>
  <c r="F792" i="21"/>
  <c r="D793" i="21"/>
  <c r="E793" i="21"/>
  <c r="F793" i="21"/>
  <c r="D794" i="21"/>
  <c r="F794" i="21"/>
  <c r="E794" i="21"/>
  <c r="D795" i="21"/>
  <c r="E795" i="21"/>
  <c r="F795" i="21"/>
  <c r="D796" i="21"/>
  <c r="F796" i="21"/>
  <c r="E796" i="21"/>
  <c r="D797" i="21"/>
  <c r="F797" i="21"/>
  <c r="E797" i="21"/>
  <c r="D798" i="21"/>
  <c r="F798" i="21"/>
  <c r="E798" i="21"/>
  <c r="D799" i="21"/>
  <c r="F799" i="21"/>
  <c r="E799" i="21"/>
  <c r="D800" i="21"/>
  <c r="E800" i="21"/>
  <c r="F800" i="21"/>
  <c r="D801" i="21"/>
  <c r="E801" i="21"/>
  <c r="F801" i="21"/>
  <c r="D802" i="21"/>
  <c r="E802" i="21"/>
  <c r="F802" i="21"/>
  <c r="D803" i="21"/>
  <c r="E803" i="21"/>
  <c r="F803" i="21"/>
  <c r="D804" i="21"/>
  <c r="E804" i="21"/>
  <c r="F804" i="21"/>
  <c r="D805" i="21"/>
  <c r="F805" i="21"/>
  <c r="E805" i="21"/>
  <c r="D806" i="21"/>
  <c r="F806" i="21"/>
  <c r="E806" i="21"/>
  <c r="D807" i="21"/>
  <c r="E807" i="21"/>
  <c r="F807" i="21"/>
  <c r="D808" i="21"/>
  <c r="F808" i="21"/>
  <c r="E808" i="21"/>
  <c r="D809" i="21"/>
  <c r="F809" i="21"/>
  <c r="E809" i="21"/>
  <c r="D810" i="21"/>
  <c r="F810" i="21"/>
  <c r="E810" i="21"/>
  <c r="D811" i="21"/>
  <c r="E811" i="21"/>
  <c r="F811" i="21"/>
  <c r="D812" i="21"/>
  <c r="F812" i="21"/>
  <c r="E812" i="21"/>
  <c r="D813" i="21"/>
  <c r="F813" i="21"/>
  <c r="E813" i="21"/>
  <c r="D814" i="21"/>
  <c r="E814" i="21"/>
  <c r="F814" i="21"/>
  <c r="D815" i="21"/>
  <c r="E815" i="21"/>
  <c r="F815" i="21"/>
  <c r="D816" i="21"/>
  <c r="E816" i="21"/>
  <c r="F816" i="21"/>
  <c r="D817" i="21"/>
  <c r="E817" i="21"/>
  <c r="F817" i="21"/>
  <c r="D818" i="21"/>
  <c r="E818" i="21"/>
  <c r="F818" i="21"/>
  <c r="D819" i="21"/>
  <c r="E819" i="21"/>
  <c r="F819" i="21"/>
  <c r="D820" i="21"/>
  <c r="F820" i="21"/>
  <c r="E820" i="21"/>
  <c r="D821" i="21"/>
  <c r="E821" i="21"/>
  <c r="F821" i="21"/>
  <c r="D822" i="21"/>
  <c r="F822" i="21"/>
  <c r="E822" i="21"/>
  <c r="D823" i="21"/>
  <c r="F823" i="21"/>
  <c r="E823" i="21"/>
  <c r="D824" i="21"/>
  <c r="F824" i="21"/>
  <c r="E824" i="21"/>
  <c r="D825" i="21"/>
  <c r="E825" i="21"/>
  <c r="F825" i="21"/>
  <c r="D826" i="21"/>
  <c r="F826" i="21"/>
  <c r="E826" i="21"/>
  <c r="D827" i="21"/>
  <c r="F827" i="21"/>
  <c r="E827" i="21"/>
  <c r="D828" i="21"/>
  <c r="E828" i="21"/>
  <c r="F828" i="21"/>
  <c r="D829" i="21"/>
  <c r="E829" i="21"/>
  <c r="F829" i="21"/>
  <c r="D830" i="21"/>
  <c r="F830" i="21"/>
  <c r="E830" i="21"/>
  <c r="D831" i="21"/>
  <c r="F831" i="21"/>
  <c r="E831" i="21"/>
  <c r="D832" i="21"/>
  <c r="F832" i="21"/>
  <c r="E832" i="21"/>
  <c r="D833" i="21"/>
  <c r="E833" i="21"/>
  <c r="F833" i="21"/>
  <c r="D834" i="21"/>
  <c r="F834" i="21"/>
  <c r="E834" i="21"/>
  <c r="D835" i="21"/>
  <c r="F835" i="21"/>
  <c r="E835" i="21"/>
  <c r="D836" i="21"/>
  <c r="F836" i="21"/>
  <c r="E836" i="21"/>
  <c r="D837" i="21"/>
  <c r="E837" i="21"/>
  <c r="F837" i="21"/>
  <c r="D838" i="21"/>
  <c r="E838" i="21"/>
  <c r="F838" i="21"/>
  <c r="D839" i="21"/>
  <c r="F839" i="21"/>
  <c r="E839" i="21"/>
  <c r="D840" i="21"/>
  <c r="F840" i="21"/>
  <c r="E840" i="21"/>
  <c r="D841" i="21"/>
  <c r="E841" i="21"/>
  <c r="F841" i="21"/>
  <c r="D842" i="21"/>
  <c r="F842" i="21"/>
  <c r="E842" i="21"/>
  <c r="D843" i="21"/>
  <c r="F843" i="21"/>
  <c r="E843" i="21"/>
  <c r="D844" i="21"/>
  <c r="F844" i="21"/>
  <c r="E844" i="21"/>
  <c r="D845" i="21"/>
  <c r="E845" i="21"/>
  <c r="F845" i="21"/>
  <c r="D846" i="21"/>
  <c r="E846" i="21"/>
  <c r="F846" i="21"/>
  <c r="D847" i="21"/>
  <c r="E847" i="21"/>
  <c r="F847" i="21"/>
  <c r="D848" i="21"/>
  <c r="F848" i="21"/>
  <c r="E848" i="21"/>
  <c r="D849" i="21"/>
  <c r="E849" i="21"/>
  <c r="F849" i="21"/>
  <c r="D850" i="21"/>
  <c r="E850" i="21"/>
  <c r="F850" i="21"/>
  <c r="D851" i="21"/>
  <c r="E851" i="21"/>
  <c r="F851" i="21"/>
  <c r="D852" i="21"/>
  <c r="E852" i="21"/>
  <c r="F852" i="21"/>
  <c r="D853" i="21"/>
  <c r="F853" i="21"/>
  <c r="E853" i="21"/>
  <c r="D854" i="21"/>
  <c r="F854" i="21"/>
  <c r="E854" i="21"/>
  <c r="D855" i="21"/>
  <c r="E855" i="21"/>
  <c r="F855" i="21"/>
  <c r="D856" i="21"/>
  <c r="F856" i="21"/>
  <c r="E856" i="21"/>
  <c r="D857" i="21"/>
  <c r="E857" i="21"/>
  <c r="F857" i="21"/>
  <c r="D858" i="21"/>
  <c r="F858" i="21"/>
  <c r="E858" i="21"/>
  <c r="D859" i="21"/>
  <c r="E859" i="21"/>
  <c r="F859" i="21"/>
  <c r="D860" i="21"/>
  <c r="D861" i="21"/>
  <c r="D862" i="21"/>
  <c r="D863" i="21"/>
  <c r="D864" i="21"/>
  <c r="D865" i="21"/>
  <c r="D866" i="21"/>
  <c r="D867" i="21"/>
  <c r="D868" i="21" s="1"/>
  <c r="E862" i="21"/>
  <c r="E865" i="21"/>
  <c r="F865" i="21"/>
  <c r="F868" i="21"/>
  <c r="F860" i="21"/>
  <c r="F863" i="21"/>
  <c r="E868" i="21"/>
  <c r="E860" i="21"/>
  <c r="E863" i="21"/>
  <c r="E866" i="21"/>
  <c r="F866" i="21"/>
  <c r="E861" i="21"/>
  <c r="F864" i="21"/>
  <c r="F861" i="21"/>
  <c r="E864" i="21"/>
  <c r="E867" i="21"/>
  <c r="F862" i="21"/>
  <c r="F867" i="21"/>
  <c r="D869" i="21"/>
  <c r="E869" i="21"/>
  <c r="F869" i="21"/>
  <c r="D870" i="21"/>
  <c r="F870" i="21"/>
  <c r="E870" i="21"/>
  <c r="D871" i="21"/>
  <c r="F871" i="21"/>
  <c r="E871" i="21"/>
  <c r="D872" i="21"/>
  <c r="E872" i="21"/>
  <c r="F872" i="21"/>
  <c r="D873" i="21"/>
  <c r="F873" i="21"/>
  <c r="E873" i="21"/>
  <c r="D874" i="21"/>
  <c r="F874" i="21"/>
  <c r="E874" i="21"/>
  <c r="D875" i="21"/>
  <c r="D876" i="21"/>
  <c r="F875" i="21"/>
  <c r="E875" i="21"/>
  <c r="F876" i="21"/>
  <c r="E876" i="21"/>
  <c r="D877" i="21"/>
  <c r="D878" i="21"/>
  <c r="D879" i="21"/>
  <c r="D880" i="21"/>
  <c r="D881" i="21"/>
  <c r="D882" i="21"/>
  <c r="D883" i="21"/>
  <c r="D884" i="21"/>
  <c r="D885" i="21" s="1"/>
  <c r="D886" i="21" s="1"/>
  <c r="D887" i="21" s="1"/>
  <c r="D888" i="21" s="1"/>
  <c r="D889" i="21" s="1"/>
  <c r="D890" i="21" s="1"/>
  <c r="D891" i="21" s="1"/>
  <c r="D892" i="21"/>
  <c r="D893" i="21" s="1"/>
  <c r="D894" i="21" s="1"/>
  <c r="D895" i="21" s="1"/>
  <c r="D896" i="21" s="1"/>
  <c r="D897" i="21" s="1"/>
  <c r="D898" i="21" s="1"/>
  <c r="D899" i="21" s="1"/>
  <c r="D900" i="21"/>
  <c r="D901" i="21" s="1"/>
  <c r="D902" i="21" s="1"/>
  <c r="D903" i="21" s="1"/>
  <c r="D904" i="21" s="1"/>
  <c r="D905" i="21" s="1"/>
  <c r="D906" i="21" s="1"/>
  <c r="D907" i="21" s="1"/>
  <c r="D908" i="21"/>
  <c r="D909" i="21" s="1"/>
  <c r="D910" i="21" s="1"/>
  <c r="D911" i="21" s="1"/>
  <c r="D912" i="21" s="1"/>
  <c r="D913" i="21" s="1"/>
  <c r="D914" i="21" s="1"/>
  <c r="D915" i="21" s="1"/>
  <c r="D916" i="21"/>
  <c r="D917" i="21" s="1"/>
  <c r="D918" i="21" s="1"/>
  <c r="D919" i="21" s="1"/>
  <c r="D920" i="21" s="1"/>
  <c r="D921" i="21" s="1"/>
  <c r="D922" i="21" s="1"/>
  <c r="D923" i="21" s="1"/>
  <c r="D924" i="21"/>
  <c r="D925" i="21" s="1"/>
  <c r="D926" i="21" s="1"/>
  <c r="D927" i="21" s="1"/>
  <c r="D928" i="21" s="1"/>
  <c r="D929" i="21" s="1"/>
  <c r="D930" i="21" s="1"/>
  <c r="D931" i="21" s="1"/>
  <c r="D932" i="21"/>
  <c r="D933" i="21" s="1"/>
  <c r="D934" i="21" s="1"/>
  <c r="D935" i="21" s="1"/>
  <c r="D936" i="21" s="1"/>
  <c r="D937" i="21" s="1"/>
  <c r="D938" i="21" s="1"/>
  <c r="D939" i="21" s="1"/>
  <c r="D940" i="21"/>
  <c r="D941" i="21" s="1"/>
  <c r="D942" i="21" s="1"/>
  <c r="D943" i="21" s="1"/>
  <c r="D944" i="21" s="1"/>
  <c r="D945" i="21" s="1"/>
  <c r="D946" i="21" s="1"/>
  <c r="D947" i="21" s="1"/>
  <c r="D948" i="21"/>
  <c r="D949" i="21" s="1"/>
  <c r="D950" i="21" s="1"/>
  <c r="D951" i="21" s="1"/>
  <c r="D952" i="21" s="1"/>
  <c r="D953" i="21" s="1"/>
  <c r="D954" i="21" s="1"/>
  <c r="D955" i="21" s="1"/>
  <c r="D956" i="21"/>
  <c r="D957" i="21" s="1"/>
  <c r="D958" i="21" s="1"/>
  <c r="D959" i="21" s="1"/>
  <c r="D960" i="21" s="1"/>
  <c r="D961" i="21" s="1"/>
  <c r="D962" i="21" s="1"/>
  <c r="D963" i="21" s="1"/>
  <c r="D964" i="21"/>
  <c r="D965" i="21" s="1"/>
  <c r="D966" i="21" s="1"/>
  <c r="D967" i="21" s="1"/>
  <c r="D968" i="21" s="1"/>
  <c r="D969" i="21" s="1"/>
  <c r="D970" i="21" s="1"/>
  <c r="D971" i="21" s="1"/>
  <c r="D972" i="21"/>
  <c r="D973" i="21" s="1"/>
  <c r="D974" i="21" s="1"/>
  <c r="D975" i="21" s="1"/>
  <c r="D976" i="21" s="1"/>
  <c r="D977" i="21" s="1"/>
  <c r="D978" i="21" s="1"/>
  <c r="D979" i="21" s="1"/>
  <c r="D980" i="21"/>
  <c r="D981" i="21" s="1"/>
  <c r="D982" i="21" s="1"/>
  <c r="D983" i="21" s="1"/>
  <c r="D984" i="21" s="1"/>
  <c r="D985" i="21" s="1"/>
  <c r="D986" i="21" s="1"/>
  <c r="D987" i="21" s="1"/>
  <c r="D988" i="21"/>
  <c r="D989" i="21" s="1"/>
  <c r="D990" i="21" s="1"/>
  <c r="D991" i="21" s="1"/>
  <c r="D992" i="21" s="1"/>
  <c r="D993" i="21" s="1"/>
  <c r="D994" i="21" s="1"/>
  <c r="D995" i="21" s="1"/>
  <c r="D996" i="21"/>
  <c r="D997" i="21" s="1"/>
  <c r="D998" i="21" s="1"/>
  <c r="D999" i="21" s="1"/>
  <c r="D1000" i="21" s="1"/>
  <c r="D1001" i="21" s="1"/>
  <c r="D1002" i="21" s="1"/>
  <c r="D1003" i="21" s="1"/>
  <c r="D1004" i="21"/>
  <c r="D1005" i="21" s="1"/>
  <c r="D1006" i="21" s="1"/>
  <c r="D1007" i="21" s="1"/>
  <c r="D1008" i="21" s="1"/>
  <c r="D1009" i="21" s="1"/>
  <c r="D1010" i="21" s="1"/>
  <c r="D1011" i="21" s="1"/>
  <c r="D1012" i="21"/>
  <c r="D1013" i="21" s="1"/>
  <c r="D1014" i="21" s="1"/>
  <c r="D1015" i="21" s="1"/>
  <c r="D1016" i="21" s="1"/>
  <c r="D1017" i="21" s="1"/>
  <c r="D1018" i="21" s="1"/>
  <c r="D1019" i="21" s="1"/>
  <c r="D1020" i="21"/>
  <c r="D1021" i="21" s="1"/>
  <c r="D1022" i="21" s="1"/>
  <c r="D1023" i="21" s="1"/>
  <c r="D1024" i="21" s="1"/>
  <c r="D1025" i="21" s="1"/>
  <c r="D1026" i="21" s="1"/>
  <c r="D1027" i="21" s="1"/>
  <c r="D1028" i="21"/>
  <c r="D1029" i="21" s="1"/>
  <c r="D1030" i="21" s="1"/>
  <c r="D1031" i="21" s="1"/>
  <c r="D1032" i="21" s="1"/>
  <c r="D1033" i="21" s="1"/>
  <c r="D1034" i="21" s="1"/>
  <c r="D1035" i="21" s="1"/>
  <c r="D1036" i="21"/>
  <c r="D1037" i="21" s="1"/>
  <c r="D1038" i="21" s="1"/>
  <c r="D1039" i="21" s="1"/>
  <c r="D1040" i="21" s="1"/>
  <c r="D1041" i="21" s="1"/>
  <c r="D1042" i="21" s="1"/>
  <c r="D1043" i="21" s="1"/>
  <c r="D1044" i="21"/>
  <c r="D1045" i="21" s="1"/>
  <c r="D1046" i="21" s="1"/>
  <c r="D1047" i="21" s="1"/>
  <c r="D1048" i="21" s="1"/>
  <c r="D1049" i="21" s="1"/>
  <c r="D1050" i="21" s="1"/>
  <c r="D1051" i="21" s="1"/>
  <c r="D1052" i="21"/>
  <c r="D1053" i="21" s="1"/>
  <c r="D1054" i="21" s="1"/>
  <c r="D1055" i="21" s="1"/>
  <c r="D1056" i="21" s="1"/>
  <c r="D1057" i="21" s="1"/>
  <c r="D1058" i="21" s="1"/>
  <c r="D1059" i="21" s="1"/>
  <c r="D1060" i="21"/>
  <c r="D1061" i="21" s="1"/>
  <c r="D1062" i="21" s="1"/>
  <c r="D1063" i="21" s="1"/>
  <c r="D1064" i="21" s="1"/>
  <c r="D1065" i="21" s="1"/>
  <c r="D1066" i="21" s="1"/>
  <c r="D1067" i="21" s="1"/>
  <c r="D1068" i="21"/>
  <c r="D1069" i="21" s="1"/>
  <c r="D1070" i="21" s="1"/>
  <c r="D1071" i="21" s="1"/>
  <c r="D1072" i="21" s="1"/>
  <c r="D1073" i="21" s="1"/>
  <c r="D1074" i="21" s="1"/>
  <c r="D1075" i="21" s="1"/>
  <c r="D1076" i="21"/>
  <c r="D1077" i="21" s="1"/>
  <c r="D1078" i="21" s="1"/>
  <c r="D1079" i="21" s="1"/>
  <c r="D1080" i="21" s="1"/>
  <c r="D1081" i="21" s="1"/>
  <c r="D1082" i="21" s="1"/>
  <c r="D1083" i="21" s="1"/>
  <c r="D1084" i="21"/>
  <c r="D1085" i="21" s="1"/>
  <c r="D1086" i="21" s="1"/>
  <c r="D1087" i="21" s="1"/>
  <c r="D1088" i="21" s="1"/>
  <c r="D1089" i="21" s="1"/>
  <c r="D1090" i="21" s="1"/>
  <c r="D1091" i="21" s="1"/>
  <c r="D1092" i="21"/>
  <c r="D1093" i="21" s="1"/>
  <c r="D1094" i="21" s="1"/>
  <c r="D1095" i="21" s="1"/>
  <c r="D1096" i="21" s="1"/>
  <c r="D1097" i="21" s="1"/>
  <c r="D1098" i="21" s="1"/>
  <c r="D1099" i="21" s="1"/>
  <c r="D1100" i="21"/>
  <c r="D1101" i="21" s="1"/>
  <c r="D1102" i="21" s="1"/>
  <c r="D1103" i="21" s="1"/>
  <c r="D1104" i="21" s="1"/>
  <c r="D1105" i="21" s="1"/>
  <c r="D1106" i="21" s="1"/>
  <c r="D1107" i="21" s="1"/>
  <c r="D1108" i="21"/>
  <c r="D1109" i="21" s="1"/>
  <c r="D1110" i="21" s="1"/>
  <c r="D1111" i="21" s="1"/>
  <c r="D1112" i="21" s="1"/>
  <c r="D1113" i="21" s="1"/>
  <c r="D1114" i="21" s="1"/>
  <c r="D1115" i="21" s="1"/>
  <c r="D1116" i="21"/>
  <c r="D1117" i="21" s="1"/>
  <c r="D1118" i="21" s="1"/>
  <c r="D1119" i="21" s="1"/>
  <c r="D1120" i="21" s="1"/>
  <c r="D1121" i="21" s="1"/>
  <c r="D1122" i="21" s="1"/>
  <c r="D1123" i="21" s="1"/>
  <c r="D1124" i="21"/>
  <c r="D1125" i="21" s="1"/>
  <c r="D1126" i="21" s="1"/>
  <c r="D1127" i="21" s="1"/>
  <c r="D1128" i="21" s="1"/>
  <c r="D1129" i="21" s="1"/>
  <c r="D1130" i="21" s="1"/>
  <c r="D1131" i="21" s="1"/>
  <c r="D1132" i="21"/>
  <c r="D1133" i="21" s="1"/>
  <c r="D1134" i="21" s="1"/>
  <c r="D1135" i="21" s="1"/>
  <c r="D1136" i="21" s="1"/>
  <c r="D1137" i="21" s="1"/>
  <c r="D1138" i="21" s="1"/>
  <c r="D1139" i="21" s="1"/>
  <c r="D1140" i="21"/>
  <c r="D1141" i="21" s="1"/>
  <c r="D1142" i="21" s="1"/>
  <c r="D1143" i="21" s="1"/>
  <c r="D1144" i="21" s="1"/>
  <c r="D1145" i="21" s="1"/>
  <c r="D1146" i="21" s="1"/>
  <c r="D1147" i="21" s="1"/>
  <c r="D1148" i="21"/>
  <c r="D1149" i="21" s="1"/>
  <c r="D1150" i="21" s="1"/>
  <c r="D1151" i="21" s="1"/>
  <c r="D1152" i="21" s="1"/>
  <c r="D1153" i="21" s="1"/>
  <c r="D1154" i="21" s="1"/>
  <c r="D1155" i="21" s="1"/>
  <c r="D1156" i="21"/>
  <c r="D1157" i="21" s="1"/>
  <c r="D1158" i="21" s="1"/>
  <c r="D1159" i="21" s="1"/>
  <c r="D1160" i="21" s="1"/>
  <c r="D1161" i="21" s="1"/>
  <c r="D1162" i="21" s="1"/>
  <c r="D1163" i="21" s="1"/>
  <c r="D1164" i="21"/>
  <c r="D1165" i="21" s="1"/>
  <c r="D1166" i="21" s="1"/>
  <c r="D1167" i="21" s="1"/>
  <c r="D1168" i="21" s="1"/>
  <c r="D1169" i="21" s="1"/>
  <c r="D1170" i="21" s="1"/>
  <c r="D1171" i="21" s="1"/>
  <c r="D1172" i="21"/>
  <c r="D1173" i="21" s="1"/>
  <c r="D1174" i="21" s="1"/>
  <c r="D1175" i="21" s="1"/>
  <c r="D1176" i="21" s="1"/>
  <c r="D1177" i="21" s="1"/>
  <c r="D1178" i="21" s="1"/>
  <c r="D1179" i="21" s="1"/>
  <c r="D1180" i="21"/>
  <c r="D1181" i="21" s="1"/>
  <c r="D1182" i="21" s="1"/>
  <c r="D1183" i="21" s="1"/>
  <c r="D1184" i="21" s="1"/>
  <c r="D1185" i="21" s="1"/>
  <c r="D1186" i="21" s="1"/>
  <c r="D1187" i="21" s="1"/>
  <c r="D1188" i="21"/>
  <c r="D1189" i="21" s="1"/>
  <c r="D1190" i="21" s="1"/>
  <c r="D1191" i="21" s="1"/>
  <c r="D1192" i="21" s="1"/>
  <c r="D1193" i="21" s="1"/>
  <c r="D1194" i="21" s="1"/>
  <c r="D1195" i="21" s="1"/>
  <c r="D1196" i="21"/>
  <c r="D1197" i="21" s="1"/>
  <c r="D1198" i="21" s="1"/>
  <c r="D1199" i="21" s="1"/>
  <c r="D1200" i="21" s="1"/>
  <c r="D1201" i="21" s="1"/>
  <c r="D1202" i="21" s="1"/>
  <c r="D1203" i="21" s="1"/>
  <c r="D1204" i="21"/>
  <c r="D1205" i="21" s="1"/>
  <c r="D1206" i="21" s="1"/>
  <c r="D1207" i="21" s="1"/>
  <c r="D1208" i="21" s="1"/>
  <c r="D1209" i="21" s="1"/>
  <c r="D1210" i="21" s="1"/>
  <c r="D1211" i="21" s="1"/>
  <c r="D1212" i="21"/>
  <c r="D1213" i="21" s="1"/>
  <c r="D1214" i="21" s="1"/>
  <c r="D1215" i="21" s="1"/>
  <c r="D1216" i="21" s="1"/>
  <c r="D1217" i="21" s="1"/>
  <c r="D1218" i="21" s="1"/>
  <c r="D1219" i="21" s="1"/>
  <c r="D1220" i="21"/>
  <c r="D1221" i="21" s="1"/>
  <c r="D1222" i="21" s="1"/>
  <c r="D1223" i="21" s="1"/>
  <c r="D1224" i="21" s="1"/>
  <c r="D1225" i="21" s="1"/>
  <c r="D1226" i="21" s="1"/>
  <c r="D1227" i="21" s="1"/>
  <c r="D1228" i="21"/>
  <c r="D1229" i="21" s="1"/>
  <c r="D1230" i="21" s="1"/>
  <c r="D1231" i="21" s="1"/>
  <c r="D1232" i="21" s="1"/>
  <c r="D1233" i="21" s="1"/>
  <c r="D1234" i="21" s="1"/>
  <c r="D1235" i="21" s="1"/>
  <c r="D1236" i="21"/>
  <c r="D1237" i="21" s="1"/>
  <c r="D1238" i="21" s="1"/>
  <c r="D1239" i="21" s="1"/>
  <c r="D1240" i="21" s="1"/>
  <c r="D1241" i="21" s="1"/>
  <c r="D1242" i="21" s="1"/>
  <c r="D1243" i="21" s="1"/>
  <c r="D1244" i="21"/>
  <c r="D1245" i="21" s="1"/>
  <c r="D1246" i="21" s="1"/>
  <c r="D1247" i="21" s="1"/>
  <c r="D1248" i="21" s="1"/>
  <c r="D1249" i="21" s="1"/>
  <c r="D1250" i="21" s="1"/>
  <c r="D1251" i="21" s="1"/>
  <c r="D1252" i="21"/>
  <c r="D1253" i="21" s="1"/>
  <c r="D1254" i="21" s="1"/>
  <c r="D1255" i="21" s="1"/>
  <c r="D1256" i="21" s="1"/>
  <c r="D1257" i="21" s="1"/>
  <c r="D1258" i="21" s="1"/>
  <c r="D1259" i="21" s="1"/>
  <c r="D1260" i="21"/>
  <c r="D1261" i="21" s="1"/>
  <c r="D1262" i="21" s="1"/>
  <c r="D1263" i="21" s="1"/>
  <c r="D1264" i="21" s="1"/>
  <c r="D1265" i="21" s="1"/>
  <c r="D1266" i="21" s="1"/>
  <c r="D1267" i="21" s="1"/>
  <c r="D1268" i="21"/>
  <c r="D1269" i="21" s="1"/>
  <c r="D1270" i="21" s="1"/>
  <c r="D1271" i="21" s="1"/>
  <c r="D1272" i="21" s="1"/>
  <c r="D1273" i="21" s="1"/>
  <c r="D1274" i="21" s="1"/>
  <c r="D1275" i="21" s="1"/>
  <c r="D1276" i="21"/>
  <c r="D1277" i="21" s="1"/>
  <c r="D1278" i="21" s="1"/>
  <c r="D1279" i="21" s="1"/>
  <c r="D1280" i="21" s="1"/>
  <c r="D1281" i="21" s="1"/>
  <c r="D1282" i="21" s="1"/>
  <c r="D1283" i="21" s="1"/>
  <c r="D1284" i="21"/>
  <c r="D1285" i="21" s="1"/>
  <c r="D1286" i="21" s="1"/>
  <c r="D1287" i="21" s="1"/>
  <c r="D1288" i="21" s="1"/>
  <c r="D1289" i="21" s="1"/>
  <c r="D1290" i="21" s="1"/>
  <c r="D1291" i="21" s="1"/>
  <c r="D1292" i="21"/>
  <c r="D1293" i="21" s="1"/>
  <c r="D1294" i="21" s="1"/>
  <c r="D1295" i="21" s="1"/>
  <c r="D1296" i="21" s="1"/>
  <c r="D1297" i="21" s="1"/>
  <c r="D1298" i="21" s="1"/>
  <c r="D1299" i="21" s="1"/>
  <c r="D1300" i="21"/>
  <c r="D1301" i="21" s="1"/>
  <c r="D1302" i="21" s="1"/>
  <c r="D1303" i="21" s="1"/>
  <c r="D1304" i="21" s="1"/>
  <c r="D1305" i="21" s="1"/>
  <c r="D1306" i="21" s="1"/>
  <c r="D1307" i="21" s="1"/>
  <c r="D1308" i="21"/>
  <c r="D1309" i="21" s="1"/>
  <c r="D1310" i="21" s="1"/>
  <c r="D1311" i="21" s="1"/>
  <c r="D1312" i="21" s="1"/>
  <c r="D1313" i="21" s="1"/>
  <c r="D1314" i="21" s="1"/>
  <c r="D1315" i="21" s="1"/>
  <c r="D1316" i="21"/>
  <c r="D1317" i="21" s="1"/>
  <c r="D1318" i="21" s="1"/>
  <c r="D1319" i="21" s="1"/>
  <c r="D1320" i="21" s="1"/>
  <c r="D1321" i="21" s="1"/>
  <c r="D1322" i="21" s="1"/>
  <c r="D1323" i="21" s="1"/>
  <c r="D1324" i="21"/>
  <c r="D1325" i="21" s="1"/>
  <c r="D1326" i="21" s="1"/>
  <c r="D1327" i="21" s="1"/>
  <c r="D1328" i="21" s="1"/>
  <c r="D1329" i="21" s="1"/>
  <c r="D1330" i="21" s="1"/>
  <c r="D1331" i="21" s="1"/>
  <c r="D1332" i="21"/>
  <c r="D1333" i="21" s="1"/>
  <c r="D1334" i="21" s="1"/>
  <c r="D1335" i="21" s="1"/>
  <c r="D1336" i="21" s="1"/>
  <c r="D1337" i="21" s="1"/>
  <c r="D1338" i="21" s="1"/>
  <c r="D1339" i="21" s="1"/>
  <c r="D1340" i="21"/>
  <c r="D1341" i="21" s="1"/>
  <c r="D1342" i="21" s="1"/>
  <c r="D1343" i="21" s="1"/>
  <c r="D1344" i="21" s="1"/>
  <c r="D1345" i="21" s="1"/>
  <c r="D1346" i="21" s="1"/>
  <c r="D1347" i="21" s="1"/>
  <c r="D1348" i="21"/>
  <c r="D1349" i="21" s="1"/>
  <c r="D1350" i="21" s="1"/>
  <c r="D1351" i="21" s="1"/>
  <c r="D1352" i="21" s="1"/>
  <c r="D1353" i="21" s="1"/>
  <c r="D1354" i="21" s="1"/>
  <c r="D1355" i="21" s="1"/>
  <c r="D1356" i="21"/>
  <c r="D1357" i="21" s="1"/>
  <c r="D1358" i="21" s="1"/>
  <c r="D1359" i="21" s="1"/>
  <c r="D1360" i="21" s="1"/>
  <c r="D1361" i="21" s="1"/>
  <c r="D1362" i="21" s="1"/>
  <c r="D1363" i="21" s="1"/>
  <c r="D1364" i="21"/>
  <c r="D1365" i="21" s="1"/>
  <c r="D1366" i="21" s="1"/>
  <c r="D1367" i="21" s="1"/>
  <c r="D1368" i="21" s="1"/>
  <c r="D1369" i="21" s="1"/>
  <c r="D1370" i="21" s="1"/>
  <c r="D1371" i="21" s="1"/>
  <c r="D1372" i="21"/>
  <c r="D1373" i="21" s="1"/>
  <c r="D1374" i="21" s="1"/>
  <c r="D1375" i="21" s="1"/>
  <c r="D1376" i="21" s="1"/>
  <c r="D1377" i="21" s="1"/>
  <c r="D1378" i="21" s="1"/>
  <c r="D1379" i="21" s="1"/>
  <c r="D1380" i="21"/>
  <c r="D1381" i="21" s="1"/>
  <c r="D1382" i="21" s="1"/>
  <c r="D1383" i="21" s="1"/>
  <c r="D1384" i="21" s="1"/>
  <c r="D1385" i="21" s="1"/>
  <c r="D1386" i="21" s="1"/>
  <c r="D1387" i="21" s="1"/>
  <c r="D1388" i="21"/>
  <c r="D1389" i="21" s="1"/>
  <c r="D1390" i="21" s="1"/>
  <c r="D1391" i="21" s="1"/>
  <c r="D1392" i="21" s="1"/>
  <c r="D1393" i="21" s="1"/>
  <c r="D1394" i="21" s="1"/>
  <c r="D1395" i="21" s="1"/>
  <c r="D1396" i="21"/>
  <c r="D1397" i="21" s="1"/>
  <c r="D1398" i="21" s="1"/>
  <c r="D1399" i="21" s="1"/>
  <c r="D1400" i="21" s="1"/>
  <c r="D1401" i="21" s="1"/>
  <c r="D1402" i="21" s="1"/>
  <c r="D1403" i="21" s="1"/>
  <c r="D1404" i="21"/>
  <c r="D1405" i="21" s="1"/>
  <c r="D1406" i="21" s="1"/>
  <c r="D1407" i="21" s="1"/>
  <c r="D1408" i="21" s="1"/>
  <c r="D1409" i="21" s="1"/>
  <c r="D1410" i="21" s="1"/>
  <c r="D1411" i="21" s="1"/>
  <c r="D1412" i="21"/>
  <c r="D1413" i="21" s="1"/>
  <c r="D1414" i="21" s="1"/>
  <c r="D1415" i="21" s="1"/>
  <c r="D1416" i="21" s="1"/>
  <c r="D1417" i="21" s="1"/>
  <c r="D1418" i="21" s="1"/>
  <c r="D1419" i="21" s="1"/>
  <c r="D1420" i="21"/>
  <c r="D1421" i="21" s="1"/>
  <c r="D1422" i="21" s="1"/>
  <c r="D1423" i="21" s="1"/>
  <c r="D1424" i="21" s="1"/>
  <c r="D1425" i="21" s="1"/>
  <c r="D1426" i="21" s="1"/>
  <c r="D1427" i="21" s="1"/>
  <c r="D1428" i="21"/>
  <c r="D1429" i="21" s="1"/>
  <c r="D1430" i="21" s="1"/>
  <c r="D1431" i="21" s="1"/>
  <c r="D1432" i="21" s="1"/>
  <c r="D1433" i="21" s="1"/>
  <c r="D1434" i="21" s="1"/>
  <c r="D1435" i="21" s="1"/>
  <c r="D1436" i="21"/>
  <c r="D1437" i="21" s="1"/>
  <c r="D1438" i="21" s="1"/>
  <c r="D1439" i="21" s="1"/>
  <c r="D1440" i="21" s="1"/>
  <c r="D1441" i="21" s="1"/>
  <c r="D1442" i="21" s="1"/>
  <c r="D1443" i="21" s="1"/>
  <c r="D1444" i="21"/>
  <c r="D1445" i="21" s="1"/>
  <c r="D1446" i="21" s="1"/>
  <c r="D1447" i="21" s="1"/>
  <c r="D1448" i="21" s="1"/>
  <c r="D1449" i="21" s="1"/>
  <c r="D1450" i="21" s="1"/>
  <c r="D1451" i="21" s="1"/>
  <c r="D1452" i="21"/>
  <c r="D1453" i="21" s="1"/>
  <c r="D1454" i="21" s="1"/>
  <c r="D1455" i="21" s="1"/>
  <c r="D1456" i="21" s="1"/>
  <c r="D1457" i="21" s="1"/>
  <c r="D1458" i="21" s="1"/>
  <c r="D1459" i="21" s="1"/>
  <c r="D1460" i="21"/>
  <c r="D1461" i="21" s="1"/>
  <c r="D1462" i="21" s="1"/>
  <c r="D1463" i="21" s="1"/>
  <c r="D1464" i="21" s="1"/>
  <c r="D1465" i="21" s="1"/>
  <c r="D1466" i="21" s="1"/>
  <c r="D1467" i="21" s="1"/>
  <c r="D1468" i="21"/>
  <c r="D1469" i="21" s="1"/>
  <c r="D1470" i="21" s="1"/>
  <c r="D1471" i="21" s="1"/>
  <c r="D1472" i="21" s="1"/>
  <c r="D1473" i="21" s="1"/>
  <c r="D1474" i="21" s="1"/>
  <c r="D1475" i="21" s="1"/>
  <c r="D1476" i="21"/>
  <c r="D1477" i="21" s="1"/>
  <c r="D1478" i="21" s="1"/>
  <c r="D1479" i="21" s="1"/>
  <c r="D1480" i="21" s="1"/>
  <c r="D1481" i="21" s="1"/>
  <c r="D1482" i="21" s="1"/>
  <c r="D1483" i="21" s="1"/>
  <c r="D1484" i="21"/>
  <c r="D1485" i="21" s="1"/>
  <c r="D1486" i="21" s="1"/>
  <c r="D1487" i="21" s="1"/>
  <c r="D1488" i="21" s="1"/>
  <c r="D1489" i="21" s="1"/>
  <c r="D1490" i="21" s="1"/>
  <c r="D1491" i="21" s="1"/>
  <c r="D1492" i="21"/>
  <c r="D1493" i="21" s="1"/>
  <c r="D1494" i="21" s="1"/>
  <c r="D1495" i="21" s="1"/>
  <c r="D1496" i="21" s="1"/>
  <c r="D1497" i="21" s="1"/>
  <c r="D1498" i="21" s="1"/>
  <c r="D1499" i="21" s="1"/>
  <c r="D1500" i="21"/>
  <c r="D1501" i="21" s="1"/>
  <c r="D1502" i="21" s="1"/>
  <c r="D1503" i="21" s="1"/>
  <c r="D1504" i="21" s="1"/>
  <c r="D1505" i="21" s="1"/>
  <c r="D1506" i="21" s="1"/>
  <c r="D1507" i="21" s="1"/>
  <c r="D1508" i="21"/>
  <c r="D1509" i="21" s="1"/>
  <c r="D1510" i="21" s="1"/>
  <c r="D1511" i="21" s="1"/>
  <c r="D1512" i="21" s="1"/>
  <c r="D1513" i="21" s="1"/>
  <c r="D1514" i="21" s="1"/>
  <c r="D1515" i="21" s="1"/>
  <c r="D1516" i="21"/>
  <c r="D1517" i="21" s="1"/>
  <c r="D1518" i="21" s="1"/>
  <c r="D1519" i="21" s="1"/>
  <c r="D1520" i="21" s="1"/>
  <c r="D1521" i="21" s="1"/>
  <c r="D1522" i="21" s="1"/>
  <c r="D1523" i="21"/>
  <c r="D1524" i="21"/>
  <c r="D1525" i="21" s="1"/>
  <c r="D1526" i="21" s="1"/>
  <c r="D1527" i="21" s="1"/>
  <c r="D1528" i="21" s="1"/>
  <c r="D1529" i="21" s="1"/>
  <c r="D1530" i="21" s="1"/>
  <c r="D1531" i="21"/>
  <c r="D1532" i="21"/>
  <c r="D1533" i="21" s="1"/>
  <c r="D1534" i="21" s="1"/>
  <c r="D1535" i="21" s="1"/>
  <c r="D1536" i="21" s="1"/>
  <c r="D1537" i="21" s="1"/>
  <c r="D1538" i="21" s="1"/>
  <c r="D1539" i="21"/>
  <c r="D1540" i="21" s="1"/>
  <c r="D1541" i="21" s="1"/>
  <c r="D1542" i="21" s="1"/>
  <c r="D1543" i="21" s="1"/>
  <c r="D1544" i="21" s="1"/>
  <c r="D1545" i="21" s="1"/>
  <c r="D1546" i="21" s="1"/>
  <c r="D1547" i="21" s="1"/>
  <c r="D1548" i="21" s="1"/>
  <c r="D1549" i="21" s="1"/>
  <c r="D1550" i="21" s="1"/>
  <c r="D1551" i="21" s="1"/>
  <c r="D1552" i="21" s="1"/>
  <c r="D1553" i="21" s="1"/>
  <c r="D1554" i="21" s="1"/>
  <c r="D1555" i="21" s="1"/>
  <c r="D1556" i="21" s="1"/>
  <c r="D1557" i="21" s="1"/>
  <c r="D1558" i="21" s="1"/>
  <c r="D1559" i="21" s="1"/>
  <c r="D1560" i="21" s="1"/>
  <c r="D1561" i="21" s="1"/>
  <c r="D1562" i="21" s="1"/>
  <c r="D1563" i="21" s="1"/>
  <c r="D1564" i="21" s="1"/>
  <c r="D1565" i="21" s="1"/>
  <c r="D1566" i="21" s="1"/>
  <c r="D1567" i="21" s="1"/>
  <c r="D1568" i="21" s="1"/>
  <c r="D1569" i="21" s="1"/>
  <c r="D1570" i="21" s="1"/>
  <c r="D1571" i="21"/>
  <c r="D1572" i="21" s="1"/>
  <c r="D1573" i="21" s="1"/>
  <c r="D1574" i="21" s="1"/>
  <c r="D1575" i="21" s="1"/>
  <c r="D1576" i="21" s="1"/>
  <c r="D1577" i="21" s="1"/>
  <c r="D1578" i="21" s="1"/>
  <c r="D1579" i="21" s="1"/>
  <c r="D1580" i="21" s="1"/>
  <c r="D1581" i="21" s="1"/>
  <c r="D1582" i="21" s="1"/>
  <c r="D1583" i="21" s="1"/>
  <c r="D1584" i="21" s="1"/>
  <c r="D1585" i="21" s="1"/>
  <c r="D1586" i="21" s="1"/>
  <c r="D1587" i="21" s="1"/>
  <c r="D1588" i="21" s="1"/>
  <c r="D1589" i="21" s="1"/>
  <c r="D1590" i="21" s="1"/>
  <c r="D1591" i="21" s="1"/>
  <c r="D1592" i="21" s="1"/>
  <c r="D1593" i="21" s="1"/>
  <c r="D1594" i="21" s="1"/>
  <c r="D1595" i="21" s="1"/>
  <c r="D1596" i="21" s="1"/>
  <c r="D1597" i="21" s="1"/>
  <c r="D1598" i="21" s="1"/>
  <c r="D1599" i="21" s="1"/>
  <c r="D1600" i="21" s="1"/>
  <c r="D1601" i="21" s="1"/>
  <c r="D1602" i="21" s="1"/>
  <c r="D1603" i="21"/>
  <c r="D1604" i="21" s="1"/>
  <c r="D1605" i="21" s="1"/>
  <c r="D1606" i="21" s="1"/>
  <c r="D1607" i="21" s="1"/>
  <c r="D1608" i="21" s="1"/>
  <c r="D1609" i="21" s="1"/>
  <c r="D1610" i="21" s="1"/>
  <c r="D1611" i="21" s="1"/>
  <c r="D1612" i="21" s="1"/>
  <c r="D1613" i="21" s="1"/>
  <c r="D1614" i="21" s="1"/>
  <c r="D1615" i="21" s="1"/>
  <c r="D1616" i="21" s="1"/>
  <c r="D1617" i="21" s="1"/>
  <c r="D1618" i="21" s="1"/>
  <c r="D1619" i="21" s="1"/>
  <c r="D1620" i="21" s="1"/>
  <c r="D1621" i="21" s="1"/>
  <c r="D1622" i="21" s="1"/>
  <c r="D1623" i="21" s="1"/>
  <c r="D1624" i="21" s="1"/>
  <c r="D1625" i="21" s="1"/>
  <c r="D1626" i="21" s="1"/>
  <c r="D1627" i="21" s="1"/>
  <c r="D1628" i="21" s="1"/>
  <c r="D1629" i="21" s="1"/>
  <c r="D1630" i="21" s="1"/>
  <c r="D1631" i="21" s="1"/>
  <c r="D1632" i="21" s="1"/>
  <c r="D1633" i="21" s="1"/>
  <c r="D1634" i="21" s="1"/>
  <c r="D1635" i="21"/>
  <c r="D1636" i="21" s="1"/>
  <c r="D1637" i="21" s="1"/>
  <c r="D1638" i="21" s="1"/>
  <c r="D1639" i="21" s="1"/>
  <c r="D1640" i="21" s="1"/>
  <c r="D1641" i="21" s="1"/>
  <c r="D1642" i="21" s="1"/>
  <c r="D1643" i="21" s="1"/>
  <c r="D1644" i="21" s="1"/>
  <c r="D1645" i="21" s="1"/>
  <c r="D1646" i="21" s="1"/>
  <c r="D1647" i="21" s="1"/>
  <c r="D1648" i="21" s="1"/>
  <c r="D1649" i="21" s="1"/>
  <c r="D1650" i="21" s="1"/>
  <c r="D1651" i="21" s="1"/>
  <c r="D1652" i="21" s="1"/>
  <c r="D1653" i="21" s="1"/>
  <c r="D1654" i="21" s="1"/>
  <c r="D1655" i="21" s="1"/>
  <c r="D1656" i="21" s="1"/>
  <c r="D1657" i="21" s="1"/>
  <c r="D1658" i="21" s="1"/>
  <c r="D1659" i="21" s="1"/>
  <c r="D1660" i="21" s="1"/>
  <c r="D1661" i="21" s="1"/>
  <c r="D1662" i="21" s="1"/>
  <c r="D1663" i="21" s="1"/>
  <c r="D1664" i="21" s="1"/>
  <c r="D1665" i="21" s="1"/>
  <c r="D1666" i="21" s="1"/>
  <c r="D1667" i="21"/>
  <c r="D1668" i="21" s="1"/>
  <c r="D1669" i="21" s="1"/>
  <c r="D1670" i="21" s="1"/>
  <c r="D1671" i="21" s="1"/>
  <c r="D1672" i="21" s="1"/>
  <c r="D1673" i="21" s="1"/>
  <c r="D1674" i="21" s="1"/>
  <c r="D1675" i="21" s="1"/>
  <c r="D1676" i="21" s="1"/>
  <c r="D1677" i="21" s="1"/>
  <c r="D1678" i="21" s="1"/>
  <c r="D1679" i="21" s="1"/>
  <c r="D1680" i="21" s="1"/>
  <c r="D1681" i="21" s="1"/>
  <c r="D1682" i="21" s="1"/>
  <c r="D1683" i="21" s="1"/>
  <c r="D1684" i="21" s="1"/>
  <c r="D1685" i="21" s="1"/>
  <c r="D1686" i="21" s="1"/>
  <c r="D1687" i="21" s="1"/>
  <c r="D1688" i="21" s="1"/>
  <c r="D1689" i="21" s="1"/>
  <c r="D1690" i="21" s="1"/>
  <c r="D1691" i="21" s="1"/>
  <c r="D1692" i="21" s="1"/>
  <c r="D1693" i="21" s="1"/>
  <c r="D1694" i="21" s="1"/>
  <c r="D1695" i="21" s="1"/>
  <c r="D1696" i="21" s="1"/>
  <c r="D1697" i="21" s="1"/>
  <c r="D1698" i="21"/>
  <c r="D1699" i="21" s="1"/>
  <c r="D1700" i="21" s="1"/>
  <c r="D1701" i="21" s="1"/>
  <c r="D1702" i="21" s="1"/>
  <c r="D1703" i="21" s="1"/>
  <c r="D1704" i="21" s="1"/>
  <c r="D1705" i="21" s="1"/>
  <c r="D1706" i="21" s="1"/>
  <c r="D1707" i="21" s="1"/>
  <c r="D1708" i="21" s="1"/>
  <c r="D1709" i="21" s="1"/>
  <c r="D1710" i="21" s="1"/>
  <c r="D1711" i="21" s="1"/>
  <c r="D1712" i="21" s="1"/>
  <c r="D1713" i="21" s="1"/>
  <c r="D1714" i="21" s="1"/>
  <c r="D1715" i="21" s="1"/>
  <c r="D1716" i="21"/>
  <c r="D1717" i="21" s="1"/>
  <c r="D1718" i="21" s="1"/>
  <c r="D1719" i="21" s="1"/>
  <c r="D1720" i="21" s="1"/>
  <c r="D1721" i="21" s="1"/>
  <c r="D1722" i="21" s="1"/>
  <c r="D1723" i="21" s="1"/>
  <c r="D1724" i="21" s="1"/>
  <c r="D1725" i="21" s="1"/>
  <c r="D1726" i="21" s="1"/>
  <c r="D1727" i="21" s="1"/>
  <c r="D1728" i="21" s="1"/>
  <c r="D1729" i="21" s="1"/>
  <c r="D1730" i="21" s="1"/>
  <c r="D1731" i="21" s="1"/>
  <c r="D1732" i="21" s="1"/>
  <c r="D1733" i="21" s="1"/>
  <c r="D1734" i="21" s="1"/>
  <c r="D1735" i="21" s="1"/>
  <c r="D1736" i="21" s="1"/>
  <c r="D1737" i="21" s="1"/>
  <c r="D1738" i="21" s="1"/>
  <c r="D1739" i="21"/>
  <c r="D1740" i="21" s="1"/>
  <c r="D1741" i="21" s="1"/>
  <c r="D1742" i="21" s="1"/>
  <c r="D1743" i="21" s="1"/>
  <c r="D1744" i="21" s="1"/>
  <c r="D1745" i="21" s="1"/>
  <c r="D1746" i="21" s="1"/>
  <c r="D1747" i="21" s="1"/>
  <c r="D1748" i="21" s="1"/>
  <c r="D1749" i="21" s="1"/>
  <c r="D1750" i="21" s="1"/>
  <c r="D1751" i="21" s="1"/>
  <c r="D1752" i="21" s="1"/>
  <c r="D1753" i="21" s="1"/>
  <c r="D1754" i="21" s="1"/>
  <c r="D1755" i="21" s="1"/>
  <c r="D1756" i="21" s="1"/>
  <c r="D1757" i="21" s="1"/>
  <c r="D1758" i="21" s="1"/>
  <c r="D1759" i="21" s="1"/>
  <c r="D1760" i="21" s="1"/>
  <c r="D1761" i="21" s="1"/>
  <c r="D1762" i="21"/>
  <c r="D1763" i="21" s="1"/>
  <c r="D1764" i="21" s="1"/>
  <c r="D1765" i="21" s="1"/>
  <c r="D1766" i="21" s="1"/>
  <c r="D1767" i="21" s="1"/>
  <c r="D1768" i="21" s="1"/>
  <c r="D1769" i="21" s="1"/>
  <c r="D1770" i="21" s="1"/>
  <c r="D1771" i="21" s="1"/>
  <c r="D1772" i="21" s="1"/>
  <c r="D1773" i="21" s="1"/>
  <c r="D1774" i="21" s="1"/>
  <c r="D1775" i="21" s="1"/>
  <c r="D1776" i="21" s="1"/>
  <c r="D1777" i="21" s="1"/>
  <c r="D1778" i="21" s="1"/>
  <c r="D1779" i="21" s="1"/>
  <c r="D1780" i="21"/>
  <c r="D1781" i="21" s="1"/>
  <c r="D1782" i="21" s="1"/>
  <c r="D1783" i="21" s="1"/>
  <c r="D1784" i="21" s="1"/>
  <c r="D1785" i="21" s="1"/>
  <c r="D1786" i="21" s="1"/>
  <c r="D1787" i="21" s="1"/>
  <c r="D1788" i="21" s="1"/>
  <c r="D1789" i="21" s="1"/>
  <c r="D1790" i="21" s="1"/>
  <c r="D1791" i="21" s="1"/>
  <c r="D1792" i="21" s="1"/>
  <c r="D1793" i="21" s="1"/>
  <c r="D1794" i="21" s="1"/>
  <c r="D1795" i="21" s="1"/>
  <c r="D1796" i="21" s="1"/>
  <c r="D1797" i="21" s="1"/>
  <c r="D1798" i="21" s="1"/>
  <c r="D1799" i="21" s="1"/>
  <c r="D1800" i="21" s="1"/>
  <c r="D1801" i="21" s="1"/>
  <c r="D1802" i="21" s="1"/>
  <c r="D1803" i="21"/>
  <c r="D1804" i="21" s="1"/>
  <c r="D1805" i="21" s="1"/>
  <c r="D1806" i="21" s="1"/>
  <c r="D1807" i="21" s="1"/>
  <c r="D1808" i="21" s="1"/>
  <c r="D1809" i="21" s="1"/>
  <c r="D1810" i="21" s="1"/>
  <c r="D1811" i="21" s="1"/>
  <c r="D1812" i="21" s="1"/>
  <c r="D1813" i="21" s="1"/>
  <c r="D1814" i="21" s="1"/>
  <c r="D1815" i="21" s="1"/>
  <c r="D1816" i="21" s="1"/>
  <c r="D1817" i="21" s="1"/>
  <c r="D1818" i="21" s="1"/>
  <c r="D1819" i="21" s="1"/>
  <c r="D1820" i="21" s="1"/>
  <c r="D1821" i="21" s="1"/>
  <c r="D1822" i="21" s="1"/>
  <c r="D1823" i="21" s="1"/>
  <c r="D1824" i="21" s="1"/>
  <c r="D1825" i="21" s="1"/>
  <c r="D1826" i="21"/>
  <c r="D1827" i="21" s="1"/>
  <c r="D1828" i="21" s="1"/>
  <c r="D1829" i="21" s="1"/>
  <c r="D1830" i="21" s="1"/>
  <c r="D1831" i="21" s="1"/>
  <c r="D1832" i="21" s="1"/>
  <c r="D1833" i="21" s="1"/>
  <c r="D1834" i="21" s="1"/>
  <c r="D1835" i="21" s="1"/>
  <c r="D1836" i="21" s="1"/>
  <c r="D1837" i="21" s="1"/>
  <c r="D1838" i="21" s="1"/>
  <c r="D1839" i="21" s="1"/>
  <c r="D1840" i="21" s="1"/>
  <c r="D1841" i="21" s="1"/>
  <c r="D1842" i="21" s="1"/>
  <c r="D1843" i="21" s="1"/>
  <c r="D1844" i="21"/>
  <c r="D1845" i="21" s="1"/>
  <c r="D1846" i="21" s="1"/>
  <c r="D1847" i="21" s="1"/>
  <c r="D1848" i="21" s="1"/>
  <c r="D1849" i="21" s="1"/>
  <c r="D1850" i="21" s="1"/>
  <c r="D1851" i="21" s="1"/>
  <c r="D1852" i="21" s="1"/>
  <c r="D1853" i="21" s="1"/>
  <c r="D1854" i="21" s="1"/>
  <c r="D1855" i="21" s="1"/>
  <c r="D1856" i="21" s="1"/>
  <c r="D1857" i="21" s="1"/>
  <c r="D1858" i="21" s="1"/>
  <c r="D1859" i="21" s="1"/>
  <c r="D1860" i="21" s="1"/>
  <c r="D1861" i="21" s="1"/>
  <c r="D1862" i="21" s="1"/>
  <c r="D1863" i="21" s="1"/>
  <c r="D1864" i="21" s="1"/>
  <c r="D1865" i="21" s="1"/>
  <c r="D1866" i="21" s="1"/>
  <c r="D1867" i="21"/>
  <c r="D1868" i="21" s="1"/>
  <c r="D1869" i="21" s="1"/>
  <c r="D1870" i="21" s="1"/>
  <c r="D1871" i="21" s="1"/>
  <c r="D1872" i="21" s="1"/>
  <c r="D1873" i="21" s="1"/>
  <c r="D1874" i="21" s="1"/>
  <c r="D1875" i="21" s="1"/>
  <c r="D1876" i="21" s="1"/>
  <c r="D1877" i="21" s="1"/>
  <c r="D1878" i="21" s="1"/>
  <c r="D1879" i="21" s="1"/>
  <c r="D1880" i="21" s="1"/>
  <c r="D1881" i="21" s="1"/>
  <c r="D1882" i="21" s="1"/>
  <c r="D1883" i="21" s="1"/>
  <c r="D1884" i="21" s="1"/>
  <c r="D1885" i="21" s="1"/>
  <c r="D1886" i="21" s="1"/>
  <c r="D1887" i="21" s="1"/>
  <c r="D1888" i="21" s="1"/>
  <c r="D1889" i="21" s="1"/>
  <c r="D1890" i="21"/>
  <c r="D1891" i="21" s="1"/>
  <c r="D1892" i="21" s="1"/>
  <c r="D1893" i="21" s="1"/>
  <c r="D1894" i="21" s="1"/>
  <c r="D1895" i="21" s="1"/>
  <c r="D1896" i="21" s="1"/>
  <c r="D1897" i="21" s="1"/>
  <c r="D1898" i="21" s="1"/>
  <c r="D1899" i="21" s="1"/>
  <c r="D1900" i="21" s="1"/>
  <c r="D1901" i="21" s="1"/>
  <c r="D1902" i="21" s="1"/>
  <c r="D1903" i="21" s="1"/>
  <c r="D1904" i="21" s="1"/>
  <c r="D1905" i="21" s="1"/>
  <c r="D1906" i="21"/>
  <c r="D1907" i="21" s="1"/>
  <c r="D1908" i="21" s="1"/>
  <c r="D1909" i="21" s="1"/>
  <c r="D1910" i="21" s="1"/>
  <c r="D1911" i="21" s="1"/>
  <c r="D1912" i="21" s="1"/>
  <c r="D1913" i="21" s="1"/>
  <c r="D1914" i="21" s="1"/>
  <c r="D1915" i="21" s="1"/>
  <c r="D1916" i="21" s="1"/>
  <c r="D1917" i="21" s="1"/>
  <c r="D1918" i="21" s="1"/>
  <c r="D1919" i="21" s="1"/>
  <c r="D1920" i="21" s="1"/>
  <c r="D1921" i="21" s="1"/>
  <c r="D1922" i="21"/>
  <c r="D1923" i="21" s="1"/>
  <c r="D1924" i="21" s="1"/>
  <c r="D1925" i="21" s="1"/>
  <c r="D1926" i="21" s="1"/>
  <c r="D1927" i="21" s="1"/>
  <c r="D1928" i="21" s="1"/>
  <c r="D1929" i="21" s="1"/>
  <c r="D1930" i="21" s="1"/>
  <c r="D1931" i="21" s="1"/>
  <c r="D1932" i="21" s="1"/>
  <c r="D1933" i="21" s="1"/>
  <c r="D1934" i="21" s="1"/>
  <c r="D1935" i="21" s="1"/>
  <c r="D1936" i="21" s="1"/>
  <c r="D1937" i="21" s="1"/>
  <c r="D1938" i="21"/>
  <c r="D1939" i="21" s="1"/>
  <c r="D1940" i="21" s="1"/>
  <c r="D1941" i="21" s="1"/>
  <c r="D1942" i="21" s="1"/>
  <c r="D1943" i="21" s="1"/>
  <c r="D1944" i="21" s="1"/>
  <c r="D1945" i="21" s="1"/>
  <c r="D1946" i="21" s="1"/>
  <c r="D1947" i="21" s="1"/>
  <c r="D1948" i="21" s="1"/>
  <c r="D1949" i="21" s="1"/>
  <c r="D1950" i="21" s="1"/>
  <c r="D1951" i="21" s="1"/>
  <c r="D1952" i="21" s="1"/>
  <c r="D1953" i="21" s="1"/>
  <c r="D1954" i="21"/>
  <c r="D1955" i="21" s="1"/>
  <c r="D1956" i="21" s="1"/>
  <c r="D1957" i="21" s="1"/>
  <c r="D1958" i="21" s="1"/>
  <c r="D1959" i="21" s="1"/>
  <c r="D1960" i="21" s="1"/>
  <c r="D1961" i="21" s="1"/>
  <c r="D1962" i="21" s="1"/>
  <c r="D1963" i="21" s="1"/>
  <c r="D1964" i="21" s="1"/>
  <c r="D1965" i="21" s="1"/>
  <c r="D1966" i="21" s="1"/>
  <c r="D1967" i="21" s="1"/>
  <c r="D1968" i="21" s="1"/>
  <c r="D1969" i="21" s="1"/>
  <c r="D1970" i="21"/>
  <c r="D1971" i="21" s="1"/>
  <c r="D1972" i="21" s="1"/>
  <c r="D1973" i="21" s="1"/>
  <c r="D1974" i="21" s="1"/>
  <c r="D1975" i="21" s="1"/>
  <c r="D1976" i="21" s="1"/>
  <c r="D1977" i="21" s="1"/>
  <c r="D1978" i="21" s="1"/>
  <c r="D1979" i="21" s="1"/>
  <c r="D1980" i="21" s="1"/>
  <c r="D1981" i="21" s="1"/>
  <c r="D1982" i="21" s="1"/>
  <c r="D1983" i="21" s="1"/>
  <c r="D1984" i="21" s="1"/>
  <c r="D1985" i="21" s="1"/>
  <c r="D1986" i="21"/>
  <c r="D1987" i="21" s="1"/>
  <c r="D1988" i="21" s="1"/>
  <c r="D1989" i="21" s="1"/>
  <c r="D1990" i="21" s="1"/>
  <c r="D1991" i="21" s="1"/>
  <c r="D1992" i="21" s="1"/>
  <c r="D1993" i="21" s="1"/>
  <c r="D1994" i="21" s="1"/>
  <c r="D1995" i="21" s="1"/>
  <c r="D1996" i="21" s="1"/>
  <c r="D1997" i="21" s="1"/>
  <c r="D1998" i="21" s="1"/>
  <c r="D1999" i="21" s="1"/>
  <c r="D2000" i="21" s="1"/>
  <c r="D2001" i="21" s="1"/>
  <c r="D2002" i="21"/>
  <c r="D2003" i="21" s="1"/>
  <c r="D2004" i="21" s="1"/>
  <c r="D2005" i="21" s="1"/>
  <c r="D2006" i="21" s="1"/>
  <c r="D2007" i="21" s="1"/>
  <c r="D2008" i="21" s="1"/>
  <c r="D2009" i="21" s="1"/>
  <c r="D2010" i="21" s="1"/>
  <c r="D2011" i="21" s="1"/>
  <c r="D2012" i="21" s="1"/>
  <c r="D2013" i="21" s="1"/>
  <c r="D2014" i="21" s="1"/>
  <c r="D2015" i="21" s="1"/>
  <c r="D2016" i="21" s="1"/>
  <c r="D2017" i="21" s="1"/>
  <c r="D2018" i="21"/>
  <c r="D2019" i="21" s="1"/>
  <c r="D2020" i="21" s="1"/>
  <c r="D2021" i="21" s="1"/>
  <c r="D2022" i="21" s="1"/>
  <c r="D2023" i="21" s="1"/>
  <c r="D2024" i="21" s="1"/>
  <c r="D2025" i="21" s="1"/>
  <c r="D2026" i="21" s="1"/>
  <c r="D2027" i="21" s="1"/>
  <c r="D2028" i="21" s="1"/>
  <c r="D2029" i="21" s="1"/>
  <c r="D2030" i="21" s="1"/>
  <c r="D2031" i="21" s="1"/>
  <c r="D2032" i="21" s="1"/>
  <c r="D2033" i="21" s="1"/>
  <c r="D2034" i="21"/>
  <c r="D2035" i="21" s="1"/>
  <c r="D2036" i="21" s="1"/>
  <c r="D2037" i="21" s="1"/>
  <c r="D2038" i="21" s="1"/>
  <c r="D2039" i="21" s="1"/>
  <c r="D2040" i="21" s="1"/>
  <c r="D2041" i="21" s="1"/>
  <c r="D2042" i="21" s="1"/>
  <c r="D2043" i="21" s="1"/>
  <c r="D2044" i="21" s="1"/>
  <c r="D2045" i="21" s="1"/>
  <c r="D2046" i="21" s="1"/>
  <c r="D2047" i="21" s="1"/>
  <c r="D2048" i="21" s="1"/>
  <c r="D2049" i="21" s="1"/>
  <c r="D2050" i="21"/>
  <c r="D2051" i="21" s="1"/>
  <c r="D2052" i="21" s="1"/>
  <c r="D2053" i="21" s="1"/>
  <c r="D2054" i="21" s="1"/>
  <c r="D2055" i="21" s="1"/>
  <c r="D2056" i="21" s="1"/>
  <c r="D2057" i="21" s="1"/>
  <c r="D2058" i="21" s="1"/>
  <c r="D2059" i="21" s="1"/>
  <c r="D2060" i="21" s="1"/>
  <c r="D2061" i="21" s="1"/>
  <c r="D2062" i="21" s="1"/>
  <c r="D2063" i="21" s="1"/>
  <c r="D2064" i="21" s="1"/>
  <c r="D2065" i="21" s="1"/>
  <c r="D2066" i="21"/>
  <c r="D2067" i="21" s="1"/>
  <c r="D2068" i="21" s="1"/>
  <c r="D2069" i="21" s="1"/>
  <c r="D2070" i="21" s="1"/>
  <c r="D2071" i="21" s="1"/>
  <c r="D2072" i="21" s="1"/>
  <c r="D2073" i="21" s="1"/>
  <c r="D2074" i="21" s="1"/>
  <c r="D2075" i="21" s="1"/>
  <c r="D2076" i="21" s="1"/>
  <c r="D2077" i="21" s="1"/>
  <c r="D2078" i="21" s="1"/>
  <c r="D2079" i="21" s="1"/>
  <c r="D2080" i="21" s="1"/>
  <c r="D2081" i="21" s="1"/>
  <c r="D2082" i="21"/>
  <c r="D2083" i="21" s="1"/>
  <c r="D2084" i="21" s="1"/>
  <c r="D2085" i="21" s="1"/>
  <c r="D2086" i="21" s="1"/>
  <c r="D2087" i="21" s="1"/>
  <c r="D2088" i="21" s="1"/>
  <c r="D2089" i="21" s="1"/>
  <c r="D2090" i="21" s="1"/>
  <c r="D2091" i="21" s="1"/>
  <c r="D2092" i="21" s="1"/>
  <c r="D2093" i="21" s="1"/>
  <c r="D2094" i="21" s="1"/>
  <c r="D2095" i="21" s="1"/>
  <c r="D2096" i="21" s="1"/>
  <c r="D2097" i="21" s="1"/>
  <c r="D2098" i="21"/>
  <c r="D2099" i="21" s="1"/>
  <c r="D2100" i="21" s="1"/>
  <c r="D2101" i="21" s="1"/>
  <c r="D2102" i="21" s="1"/>
  <c r="D2103" i="21" s="1"/>
  <c r="D2104" i="21" s="1"/>
  <c r="D2105" i="21" s="1"/>
  <c r="D2106" i="21" s="1"/>
  <c r="D2107" i="21" s="1"/>
  <c r="D2108" i="21" s="1"/>
  <c r="D2109" i="21" s="1"/>
  <c r="D2110" i="21" s="1"/>
  <c r="D2111" i="21" s="1"/>
  <c r="D2112" i="21" s="1"/>
  <c r="D2113" i="21" s="1"/>
  <c r="D2114" i="21"/>
  <c r="D2115" i="21" s="1"/>
  <c r="D2116" i="21" s="1"/>
  <c r="D2117" i="21" s="1"/>
  <c r="D2118" i="21" s="1"/>
  <c r="D2119" i="21" s="1"/>
  <c r="D2120" i="21" s="1"/>
  <c r="D2121" i="21" s="1"/>
  <c r="D2122" i="21" s="1"/>
  <c r="D2123" i="21" s="1"/>
  <c r="D2124" i="21" s="1"/>
  <c r="D2125" i="21" s="1"/>
  <c r="D2126" i="21" s="1"/>
  <c r="D2127" i="21" s="1"/>
  <c r="D2128" i="21" s="1"/>
  <c r="D2129" i="21" s="1"/>
  <c r="D2130" i="21"/>
  <c r="D2131" i="21" s="1"/>
  <c r="D2132" i="21" s="1"/>
  <c r="D2133" i="21" s="1"/>
  <c r="D2134" i="21" s="1"/>
  <c r="D2135" i="21" s="1"/>
  <c r="D2136" i="21" s="1"/>
  <c r="D2137" i="21" s="1"/>
  <c r="D2138" i="21" s="1"/>
  <c r="D2139" i="21" s="1"/>
  <c r="D2140" i="21" s="1"/>
  <c r="D2141" i="21" s="1"/>
  <c r="D2142" i="21" s="1"/>
  <c r="D2143" i="21" s="1"/>
  <c r="D2144" i="21" s="1"/>
  <c r="D2145" i="21" s="1"/>
  <c r="D2146" i="21"/>
  <c r="D2147" i="21" s="1"/>
  <c r="D2148" i="21" s="1"/>
  <c r="D2149" i="21" s="1"/>
  <c r="D2150" i="21" s="1"/>
  <c r="D2151" i="21" s="1"/>
  <c r="D2152" i="21" s="1"/>
  <c r="D2153" i="21" s="1"/>
  <c r="D2154" i="21" s="1"/>
  <c r="D2155" i="21" s="1"/>
  <c r="D2156" i="21" s="1"/>
  <c r="D2157" i="21" s="1"/>
  <c r="D2158" i="21" s="1"/>
  <c r="D2159" i="21" s="1"/>
  <c r="D2160" i="21" s="1"/>
  <c r="D2161" i="21" s="1"/>
  <c r="D2162" i="21"/>
  <c r="D2163" i="21" s="1"/>
  <c r="D2164" i="21" s="1"/>
  <c r="D2165" i="21" s="1"/>
  <c r="D2166" i="21" s="1"/>
  <c r="D2167" i="21" s="1"/>
  <c r="D2168" i="21" s="1"/>
  <c r="D2169" i="21" s="1"/>
  <c r="D2170" i="21" s="1"/>
  <c r="D2171" i="21" s="1"/>
  <c r="D2172" i="21" s="1"/>
  <c r="D2173" i="21" s="1"/>
  <c r="D2174" i="21" s="1"/>
  <c r="D2175" i="21" s="1"/>
  <c r="D2176" i="21" s="1"/>
  <c r="D2177" i="21" s="1"/>
  <c r="D2178" i="21"/>
  <c r="D2179" i="21" s="1"/>
  <c r="D2180" i="21" s="1"/>
  <c r="D2181" i="21" s="1"/>
  <c r="D2182" i="21" s="1"/>
  <c r="D2183" i="21" s="1"/>
  <c r="D2184" i="21" s="1"/>
  <c r="D2185" i="21" s="1"/>
  <c r="D2186" i="21" s="1"/>
  <c r="D2187" i="21" s="1"/>
  <c r="D2188" i="21" s="1"/>
  <c r="D2189" i="21" s="1"/>
  <c r="D2190" i="21" s="1"/>
  <c r="D2191" i="21" s="1"/>
  <c r="D2192" i="21" s="1"/>
  <c r="D2193" i="21" s="1"/>
  <c r="D2194" i="21"/>
  <c r="D2195" i="21" s="1"/>
  <c r="D2196" i="21" s="1"/>
  <c r="D2197" i="21" s="1"/>
  <c r="D2198" i="21" s="1"/>
  <c r="D2199" i="21" s="1"/>
  <c r="D2200" i="21" s="1"/>
  <c r="D2201" i="21" s="1"/>
  <c r="D2202" i="21" s="1"/>
  <c r="D2203" i="21" s="1"/>
  <c r="D2204" i="21" s="1"/>
  <c r="D2205" i="21" s="1"/>
  <c r="D2206" i="21" s="1"/>
  <c r="D2207" i="21" s="1"/>
  <c r="D2208" i="21" s="1"/>
  <c r="D2209" i="21" s="1"/>
  <c r="D2210" i="21"/>
  <c r="D2211" i="21" s="1"/>
  <c r="D2212" i="21" s="1"/>
  <c r="D2213" i="21" s="1"/>
  <c r="D2214" i="21" s="1"/>
  <c r="D2215" i="21" s="1"/>
  <c r="D2216" i="21" s="1"/>
  <c r="D2217" i="21" s="1"/>
  <c r="D2218" i="21" s="1"/>
  <c r="D2219" i="21" s="1"/>
  <c r="D2220" i="21" s="1"/>
  <c r="D2221" i="21" s="1"/>
  <c r="D2222" i="21" s="1"/>
  <c r="D2223" i="21" s="1"/>
  <c r="D2224" i="21" s="1"/>
  <c r="D2225" i="21" s="1"/>
  <c r="D2226" i="21"/>
  <c r="D2227" i="21" s="1"/>
  <c r="D2228" i="21" s="1"/>
  <c r="D2229" i="21" s="1"/>
  <c r="D2230" i="21" s="1"/>
  <c r="D2231" i="21" s="1"/>
  <c r="D2232" i="21" s="1"/>
  <c r="D2233" i="21" s="1"/>
  <c r="D2234" i="21" s="1"/>
  <c r="D2235" i="21" s="1"/>
  <c r="D2236" i="21" s="1"/>
  <c r="D2237" i="21" s="1"/>
  <c r="D2238" i="21" s="1"/>
  <c r="D2239" i="21" s="1"/>
  <c r="D2240" i="21" s="1"/>
  <c r="D2241" i="21" s="1"/>
  <c r="D2242" i="21"/>
  <c r="D2243" i="21" s="1"/>
  <c r="D2244" i="21" s="1"/>
  <c r="D2245" i="21" s="1"/>
  <c r="D2246" i="21" s="1"/>
  <c r="D2247" i="21" s="1"/>
  <c r="D2248" i="21" s="1"/>
  <c r="D2249" i="21" s="1"/>
  <c r="D2250" i="21" s="1"/>
  <c r="D2251" i="21" s="1"/>
  <c r="D2252" i="21" s="1"/>
  <c r="D2253" i="21" s="1"/>
  <c r="D2254" i="21" s="1"/>
  <c r="D2255" i="21" s="1"/>
  <c r="D2256" i="21" s="1"/>
  <c r="D2257" i="21" s="1"/>
  <c r="D2258" i="21"/>
  <c r="D2259" i="21" s="1"/>
  <c r="D2260" i="21" s="1"/>
  <c r="D2261" i="21" s="1"/>
  <c r="D2262" i="21" s="1"/>
  <c r="D2263" i="21" s="1"/>
  <c r="D2264" i="21" s="1"/>
  <c r="D2265" i="21" s="1"/>
  <c r="D2266" i="21" s="1"/>
  <c r="D2267" i="21" s="1"/>
  <c r="D2268" i="21" s="1"/>
  <c r="D2269" i="21" s="1"/>
  <c r="D2270" i="21" s="1"/>
  <c r="D2271" i="21" s="1"/>
  <c r="D2272" i="21" s="1"/>
  <c r="D2273" i="21" s="1"/>
  <c r="D2274" i="21"/>
  <c r="D2275" i="21" s="1"/>
  <c r="D2276" i="21" s="1"/>
  <c r="D2277" i="21" s="1"/>
  <c r="D2278" i="21" s="1"/>
  <c r="D2279" i="21" s="1"/>
  <c r="D2280" i="21" s="1"/>
  <c r="D2281" i="21" s="1"/>
  <c r="D2282" i="21" s="1"/>
  <c r="D2283" i="21" s="1"/>
  <c r="D2284" i="21" s="1"/>
  <c r="D2285" i="21" s="1"/>
  <c r="D2286" i="21" s="1"/>
  <c r="D2287" i="21" s="1"/>
  <c r="D2288" i="21" s="1"/>
  <c r="D2289" i="21" s="1"/>
  <c r="D2290" i="21"/>
  <c r="D2291" i="21" s="1"/>
  <c r="D2292" i="21" s="1"/>
  <c r="D2293" i="21" s="1"/>
  <c r="D2294" i="21" s="1"/>
  <c r="D2295" i="21" s="1"/>
  <c r="D2296" i="21" s="1"/>
  <c r="D2297" i="21" s="1"/>
  <c r="D2298" i="21" s="1"/>
  <c r="D2299" i="21" s="1"/>
  <c r="D2300" i="21" s="1"/>
  <c r="D2301" i="21" s="1"/>
  <c r="D2302" i="21" s="1"/>
  <c r="D2303" i="21" s="1"/>
  <c r="D2304" i="21" s="1"/>
  <c r="D2305" i="21" s="1"/>
  <c r="D2306" i="21"/>
  <c r="D2307" i="21" s="1"/>
  <c r="D2308" i="21" s="1"/>
  <c r="D2309" i="21" s="1"/>
  <c r="D2310" i="21" s="1"/>
  <c r="D2311" i="21" s="1"/>
  <c r="D2312" i="21" s="1"/>
  <c r="D2313" i="21" s="1"/>
  <c r="D2314" i="21" s="1"/>
  <c r="D2315" i="21" s="1"/>
  <c r="D2316" i="21" s="1"/>
  <c r="D2317" i="21" s="1"/>
  <c r="D2318" i="21" s="1"/>
  <c r="D2319" i="21" s="1"/>
  <c r="D2320" i="21" s="1"/>
  <c r="D2321" i="21" s="1"/>
  <c r="D2322" i="21"/>
  <c r="D2323" i="21" s="1"/>
  <c r="D2324" i="21" s="1"/>
  <c r="D2325" i="21" s="1"/>
  <c r="D2326" i="21" s="1"/>
  <c r="D2327" i="21" s="1"/>
  <c r="D2328" i="21" s="1"/>
  <c r="D2329" i="21" s="1"/>
  <c r="D2330" i="21" s="1"/>
  <c r="D2331" i="21" s="1"/>
  <c r="D2332" i="21" s="1"/>
  <c r="D2333" i="21" s="1"/>
  <c r="D2334" i="21" s="1"/>
  <c r="D2335" i="21" s="1"/>
  <c r="D2336" i="21" s="1"/>
  <c r="D2337" i="21" s="1"/>
  <c r="D2338" i="21"/>
  <c r="D2339" i="21" s="1"/>
  <c r="D2340" i="21" s="1"/>
  <c r="D2341" i="21" s="1"/>
  <c r="D2342" i="21" s="1"/>
  <c r="D2343" i="21" s="1"/>
  <c r="D2344" i="21" s="1"/>
  <c r="D2345" i="21" s="1"/>
  <c r="D2346" i="21" s="1"/>
  <c r="D2347" i="21" s="1"/>
  <c r="D2348" i="21" s="1"/>
  <c r="D2349" i="21" s="1"/>
  <c r="D2350" i="21" s="1"/>
  <c r="D2351" i="21" s="1"/>
  <c r="D2352" i="21" s="1"/>
  <c r="D2353" i="21" s="1"/>
  <c r="D2354" i="21"/>
  <c r="D2355" i="21" s="1"/>
  <c r="D2356" i="21" s="1"/>
  <c r="D2357" i="21" s="1"/>
  <c r="D2358" i="21" s="1"/>
  <c r="D2359" i="21" s="1"/>
  <c r="D2360" i="21" s="1"/>
  <c r="D2361" i="21" s="1"/>
  <c r="D2362" i="21" s="1"/>
  <c r="D2363" i="21" s="1"/>
  <c r="D2364" i="21" s="1"/>
  <c r="D2365" i="21" s="1"/>
  <c r="D2366" i="21" s="1"/>
  <c r="D2367" i="21" s="1"/>
  <c r="D2368" i="21" s="1"/>
  <c r="D2369" i="21" s="1"/>
  <c r="D2370" i="21"/>
  <c r="D2371" i="21" s="1"/>
  <c r="D2372" i="21" s="1"/>
  <c r="D2373" i="21" s="1"/>
  <c r="D2374" i="21" s="1"/>
  <c r="D2375" i="21" s="1"/>
  <c r="D2376" i="21" s="1"/>
  <c r="D2377" i="21" s="1"/>
  <c r="D2378" i="21" s="1"/>
  <c r="D2379" i="21" s="1"/>
  <c r="D2380" i="21" s="1"/>
  <c r="D2381" i="21" s="1"/>
  <c r="D2382" i="21" s="1"/>
  <c r="D2383" i="21" s="1"/>
  <c r="D2384" i="21" s="1"/>
  <c r="D2385" i="21" s="1"/>
  <c r="D2386" i="21" s="1"/>
  <c r="D2387" i="21" s="1"/>
  <c r="D2388" i="21" s="1"/>
  <c r="D2389" i="21" s="1"/>
  <c r="D2390" i="21" s="1"/>
  <c r="D2391" i="21" s="1"/>
  <c r="D2392" i="21" s="1"/>
  <c r="D2393" i="21" s="1"/>
  <c r="D2394" i="21" s="1"/>
  <c r="D2395" i="21" s="1"/>
  <c r="D2396" i="21" s="1"/>
  <c r="D2397" i="21" s="1"/>
  <c r="D2398" i="21" s="1"/>
  <c r="D2399" i="21" s="1"/>
  <c r="D2400" i="21" s="1"/>
  <c r="D2401" i="21" s="1"/>
  <c r="D2402" i="21" s="1"/>
  <c r="D2403" i="21" s="1"/>
  <c r="D2404" i="21" s="1"/>
  <c r="D2405" i="21" s="1"/>
  <c r="D2406" i="21" s="1"/>
  <c r="D2407" i="21" s="1"/>
  <c r="D2408" i="21" s="1"/>
  <c r="D2409" i="21" s="1"/>
  <c r="D2410" i="21" s="1"/>
  <c r="D2411" i="21" s="1"/>
  <c r="D2412" i="21" s="1"/>
  <c r="D2413" i="21" s="1"/>
  <c r="D2414" i="21" s="1"/>
  <c r="D2415" i="21" s="1"/>
  <c r="D2416" i="21" s="1"/>
  <c r="D2417" i="21" s="1"/>
  <c r="D2418" i="21" s="1"/>
  <c r="D2419" i="21" s="1"/>
  <c r="D2420" i="21" s="1"/>
  <c r="D2421" i="21" s="1"/>
  <c r="D2422" i="21" s="1"/>
  <c r="D2423" i="21" s="1"/>
  <c r="D2424" i="21" s="1"/>
  <c r="D2425" i="21" s="1"/>
  <c r="D2426" i="21" s="1"/>
  <c r="D2427" i="21" s="1"/>
  <c r="D2428" i="21" s="1"/>
  <c r="D2429" i="21" s="1"/>
  <c r="D2430" i="21" s="1"/>
  <c r="D2431" i="21" s="1"/>
  <c r="D2432" i="21" s="1"/>
  <c r="D2433" i="21" s="1"/>
  <c r="D2434" i="21"/>
  <c r="D2435" i="21" s="1"/>
  <c r="D2436" i="21" s="1"/>
  <c r="D2437" i="21" s="1"/>
  <c r="D2438" i="21" s="1"/>
  <c r="D2439" i="21" s="1"/>
  <c r="D2440" i="21" s="1"/>
  <c r="D2441" i="21" s="1"/>
  <c r="D2442" i="21" s="1"/>
  <c r="D2443" i="21" s="1"/>
  <c r="D2444" i="21" s="1"/>
  <c r="D2445" i="21" s="1"/>
  <c r="D2446" i="21" s="1"/>
  <c r="D2447" i="21" s="1"/>
  <c r="D2448" i="21" s="1"/>
  <c r="D2449" i="21" s="1"/>
  <c r="D2450" i="21" s="1"/>
  <c r="D2451" i="21" s="1"/>
  <c r="D2452" i="21" s="1"/>
  <c r="D2453" i="21" s="1"/>
  <c r="D2454" i="21" s="1"/>
  <c r="D2455" i="21" s="1"/>
  <c r="D2456" i="21" s="1"/>
  <c r="D2457" i="21" s="1"/>
  <c r="D2458" i="21" s="1"/>
  <c r="D2459" i="21" s="1"/>
  <c r="D2460" i="21" s="1"/>
  <c r="D2461" i="21" s="1"/>
  <c r="D2462" i="21" s="1"/>
  <c r="D2463" i="21" s="1"/>
  <c r="D2464" i="21" s="1"/>
  <c r="D2465" i="21" s="1"/>
  <c r="D2466" i="21" s="1"/>
  <c r="D2467" i="21" s="1"/>
  <c r="D2468" i="21" s="1"/>
  <c r="D2469" i="21" s="1"/>
  <c r="D2470" i="21" s="1"/>
  <c r="D2471" i="21" s="1"/>
  <c r="D2472" i="21" s="1"/>
  <c r="D2473" i="21" s="1"/>
  <c r="D2474" i="21" s="1"/>
  <c r="D2475" i="21" s="1"/>
  <c r="D2476" i="21" s="1"/>
  <c r="D2477" i="21" s="1"/>
  <c r="D2478" i="21" s="1"/>
  <c r="D2479" i="21" s="1"/>
  <c r="D2480" i="21" s="1"/>
  <c r="D2481" i="21" s="1"/>
  <c r="D2482" i="21" s="1"/>
  <c r="D2483" i="21" s="1"/>
  <c r="D2484" i="21" s="1"/>
  <c r="D2485" i="21" s="1"/>
  <c r="D2486" i="21" s="1"/>
  <c r="D2487" i="21" s="1"/>
  <c r="D2488" i="21" s="1"/>
  <c r="D2489" i="21" s="1"/>
  <c r="D2490" i="21" s="1"/>
  <c r="D2491" i="21" s="1"/>
  <c r="D2492" i="21" s="1"/>
  <c r="D2493" i="21" s="1"/>
  <c r="D2494" i="21" s="1"/>
  <c r="D2495" i="21" s="1"/>
  <c r="D2496" i="21" s="1"/>
  <c r="D2497" i="21" s="1"/>
  <c r="D2498" i="21" s="1"/>
  <c r="D2499" i="21" s="1"/>
  <c r="D2500" i="21" s="1"/>
  <c r="D2501" i="21" s="1"/>
  <c r="D2502" i="21" s="1"/>
  <c r="D2503" i="21" s="1"/>
  <c r="D2504" i="21" s="1"/>
  <c r="D2505" i="21" s="1"/>
  <c r="D2506" i="21" s="1"/>
  <c r="D2507" i="21" s="1"/>
  <c r="D2508" i="21" s="1"/>
  <c r="D2509" i="21" s="1"/>
  <c r="D2510" i="21" s="1"/>
  <c r="D2511" i="21" s="1"/>
  <c r="D2512" i="21" s="1"/>
  <c r="D2513" i="21" s="1"/>
  <c r="D2514" i="21"/>
  <c r="D2515" i="21" s="1"/>
  <c r="D2516" i="21" s="1"/>
  <c r="D2517" i="21" s="1"/>
  <c r="D2518" i="21" s="1"/>
  <c r="D2519" i="21" s="1"/>
  <c r="D2520" i="21" s="1"/>
  <c r="D2521" i="21" s="1"/>
  <c r="D2522" i="21" s="1"/>
  <c r="D2523" i="21" s="1"/>
  <c r="D2524" i="21" s="1"/>
  <c r="D2525" i="21" s="1"/>
  <c r="D2526" i="21" s="1"/>
  <c r="D2527" i="21" s="1"/>
  <c r="D2528" i="21" s="1"/>
  <c r="D2529" i="21" s="1"/>
  <c r="D2530" i="21"/>
  <c r="D2531" i="21" s="1"/>
  <c r="D2532" i="21" s="1"/>
  <c r="D2533" i="21" s="1"/>
  <c r="D2534" i="21" s="1"/>
  <c r="D2535" i="21" s="1"/>
  <c r="D2536" i="21" s="1"/>
  <c r="D2537" i="21" s="1"/>
  <c r="D2538" i="21" s="1"/>
  <c r="D2539" i="21" s="1"/>
  <c r="D2540" i="21" s="1"/>
  <c r="D2541" i="21" s="1"/>
  <c r="D2542" i="21" s="1"/>
  <c r="D2543" i="21" s="1"/>
  <c r="D2544" i="21" s="1"/>
  <c r="D2545" i="21" s="1"/>
  <c r="D2546" i="21"/>
  <c r="D2547" i="21" s="1"/>
  <c r="D2548" i="21" s="1"/>
  <c r="D2549" i="21" s="1"/>
  <c r="D2550" i="21" s="1"/>
  <c r="D2551" i="21" s="1"/>
  <c r="D2552" i="21" s="1"/>
  <c r="D2553" i="21" s="1"/>
  <c r="D2554" i="21" s="1"/>
  <c r="D2555" i="21" s="1"/>
  <c r="D2556" i="21" s="1"/>
  <c r="D2557" i="21" s="1"/>
  <c r="D2558" i="21" s="1"/>
  <c r="D2559" i="21" s="1"/>
  <c r="D2560" i="21" s="1"/>
  <c r="D2561" i="21" s="1"/>
  <c r="D2562" i="21" s="1"/>
  <c r="D2563" i="21" s="1"/>
  <c r="D2564" i="21" s="1"/>
  <c r="D2565" i="21" s="1"/>
  <c r="D2566" i="21" s="1"/>
  <c r="D2567" i="21" s="1"/>
  <c r="D2568" i="21" s="1"/>
  <c r="D2569" i="21" s="1"/>
  <c r="D2570" i="21" s="1"/>
  <c r="D2571" i="21" s="1"/>
  <c r="D2572" i="21" s="1"/>
  <c r="D2573" i="21" s="1"/>
  <c r="D2574" i="21" s="1"/>
  <c r="D2575" i="21" s="1"/>
  <c r="D2576" i="21" s="1"/>
  <c r="D2577" i="21" s="1"/>
  <c r="D2578" i="21" s="1"/>
  <c r="D2579" i="21" s="1"/>
  <c r="D2580" i="21" s="1"/>
  <c r="D2581" i="21" s="1"/>
  <c r="D2582" i="21" s="1"/>
  <c r="D2583" i="21" s="1"/>
  <c r="D2584" i="21" s="1"/>
  <c r="D2585" i="21" s="1"/>
  <c r="D2586" i="21" s="1"/>
  <c r="D2587" i="21" s="1"/>
  <c r="D2588" i="21" s="1"/>
  <c r="D2589" i="21" s="1"/>
  <c r="D2590" i="21" s="1"/>
  <c r="D2591" i="21" s="1"/>
  <c r="D2592" i="21" s="1"/>
  <c r="D2593" i="21" s="1"/>
  <c r="D2594" i="21" s="1"/>
  <c r="D2595" i="21" s="1"/>
  <c r="D2596" i="21" s="1"/>
  <c r="D2597" i="21" s="1"/>
  <c r="D2598" i="21" s="1"/>
  <c r="D2599" i="21" s="1"/>
  <c r="D2600" i="21" s="1"/>
  <c r="D2601" i="21" s="1"/>
  <c r="D2602" i="21" s="1"/>
  <c r="D2603" i="21" s="1"/>
  <c r="D2604" i="21" s="1"/>
  <c r="D2605" i="21" s="1"/>
  <c r="D2606" i="21" s="1"/>
  <c r="D2607" i="21" s="1"/>
  <c r="D2608" i="21" s="1"/>
  <c r="D2609" i="21" s="1"/>
  <c r="D2610" i="21"/>
  <c r="D2611" i="21" s="1"/>
  <c r="D2612" i="21" s="1"/>
  <c r="D2613" i="21" s="1"/>
  <c r="D2614" i="21" s="1"/>
  <c r="D2615" i="21" s="1"/>
  <c r="D2616" i="21" s="1"/>
  <c r="D2617" i="21" s="1"/>
  <c r="D2618" i="21" s="1"/>
  <c r="D2619" i="21" s="1"/>
  <c r="D2620" i="21" s="1"/>
  <c r="D2621" i="21" s="1"/>
  <c r="D2622" i="21" s="1"/>
  <c r="D2623" i="21" s="1"/>
  <c r="D2624" i="21" s="1"/>
  <c r="D2625" i="21" s="1"/>
  <c r="D2626" i="21" s="1"/>
  <c r="D2627" i="21" s="1"/>
  <c r="D2628" i="21" s="1"/>
  <c r="D2629" i="21" s="1"/>
  <c r="D2630" i="21" s="1"/>
  <c r="D2631" i="21" s="1"/>
  <c r="D2632" i="21" s="1"/>
  <c r="D2633" i="21" s="1"/>
  <c r="D2634" i="21" s="1"/>
  <c r="D2635" i="21" s="1"/>
  <c r="D2636" i="21" s="1"/>
  <c r="D2637" i="21" s="1"/>
  <c r="D2638" i="21" s="1"/>
  <c r="D2639" i="21" s="1"/>
  <c r="D2640" i="21" s="1"/>
  <c r="D2641" i="21" s="1"/>
  <c r="D2642" i="21" s="1"/>
  <c r="D2643" i="21" s="1"/>
  <c r="D2644" i="21" s="1"/>
  <c r="D2645" i="21" s="1"/>
  <c r="D2646" i="21" s="1"/>
  <c r="D2647" i="21" s="1"/>
  <c r="D2648" i="21" s="1"/>
  <c r="D2649" i="21" s="1"/>
  <c r="D2650" i="21" s="1"/>
  <c r="D2651" i="21" s="1"/>
  <c r="D2652" i="21" s="1"/>
  <c r="D2653" i="21" s="1"/>
  <c r="D2654" i="21" s="1"/>
  <c r="D2655" i="21" s="1"/>
  <c r="D2656" i="21" s="1"/>
  <c r="D2657" i="21" s="1"/>
  <c r="D2658" i="21" s="1"/>
  <c r="D2659" i="21" s="1"/>
  <c r="D2660" i="21" s="1"/>
  <c r="D2661" i="21" s="1"/>
  <c r="D2662" i="21" s="1"/>
  <c r="D2663" i="21" s="1"/>
  <c r="D2664" i="21" s="1"/>
  <c r="D2665" i="21" s="1"/>
  <c r="D2666" i="21" s="1"/>
  <c r="D2667" i="21" s="1"/>
  <c r="D2668" i="21" s="1"/>
  <c r="D2669" i="21" s="1"/>
  <c r="D2670" i="21" s="1"/>
  <c r="D2671" i="21" s="1"/>
  <c r="D2672" i="21" s="1"/>
  <c r="D2673" i="21" s="1"/>
  <c r="D2674" i="21" s="1"/>
  <c r="D2675" i="21" s="1"/>
  <c r="D2676" i="21" s="1"/>
  <c r="D2677" i="21" s="1"/>
  <c r="D2678" i="21" s="1"/>
  <c r="D2679" i="21" s="1"/>
  <c r="D2680" i="21" s="1"/>
  <c r="D2681" i="21" s="1"/>
  <c r="D2682" i="21" s="1"/>
  <c r="D2683" i="21" s="1"/>
  <c r="D2684" i="21" s="1"/>
  <c r="D2685" i="21" s="1"/>
  <c r="D2686" i="21" s="1"/>
  <c r="D2687" i="21" s="1"/>
  <c r="D2688" i="21" s="1"/>
  <c r="D2689" i="21" s="1"/>
  <c r="D2690" i="21" s="1"/>
  <c r="D2691" i="21" s="1"/>
  <c r="D2692" i="21" s="1"/>
  <c r="D2693" i="21" s="1"/>
  <c r="D2694" i="21" s="1"/>
  <c r="D2695" i="21" s="1"/>
  <c r="D2696" i="21" s="1"/>
  <c r="D2697" i="21" s="1"/>
  <c r="D2698" i="21" s="1"/>
  <c r="D2699" i="21" s="1"/>
  <c r="D2700" i="21" s="1"/>
  <c r="D2701" i="21" s="1"/>
  <c r="D2702" i="21" s="1"/>
  <c r="D2703" i="21" s="1"/>
  <c r="D2704" i="21" s="1"/>
  <c r="D2705" i="21" s="1"/>
  <c r="D2706" i="21" s="1"/>
  <c r="D2707" i="21" s="1"/>
  <c r="D2708" i="21" s="1"/>
  <c r="D2709" i="21" s="1"/>
  <c r="D2710" i="21" s="1"/>
  <c r="D2711" i="21" s="1"/>
  <c r="D2712" i="21" s="1"/>
  <c r="D2713" i="21" s="1"/>
  <c r="D2714" i="21" s="1"/>
  <c r="D2715" i="21" s="1"/>
  <c r="D2716" i="21" s="1"/>
  <c r="D2717" i="21" s="1"/>
  <c r="D2718" i="21" s="1"/>
  <c r="D2719" i="21" s="1"/>
  <c r="D2720" i="21" s="1"/>
  <c r="D2721" i="21" s="1"/>
  <c r="D2722" i="21" s="1"/>
  <c r="D2723" i="21" s="1"/>
  <c r="D2724" i="21" s="1"/>
  <c r="D2725" i="21" s="1"/>
  <c r="D2726" i="21" s="1"/>
  <c r="D2727" i="21" s="1"/>
  <c r="D2728" i="21" s="1"/>
  <c r="D2729" i="21" s="1"/>
  <c r="D2730" i="21" s="1"/>
  <c r="D2731" i="21" s="1"/>
  <c r="D2732" i="21" s="1"/>
  <c r="D2733" i="21" s="1"/>
  <c r="D2734" i="21" s="1"/>
  <c r="D2735" i="21" s="1"/>
  <c r="D2736" i="21" s="1"/>
  <c r="D2737" i="21" s="1"/>
  <c r="D2738" i="21" s="1"/>
  <c r="D2739" i="21" s="1"/>
  <c r="D2740" i="21" s="1"/>
  <c r="D2741" i="21" s="1"/>
  <c r="D2742" i="21" s="1"/>
  <c r="D2743" i="21" s="1"/>
  <c r="D2744" i="21" s="1"/>
  <c r="D2745" i="21" s="1"/>
  <c r="D2746" i="21" s="1"/>
  <c r="D2747" i="21" s="1"/>
  <c r="D2748" i="21" s="1"/>
  <c r="D2749" i="21" s="1"/>
  <c r="D2750" i="21" s="1"/>
  <c r="D2751" i="21" s="1"/>
  <c r="D2752" i="21" s="1"/>
  <c r="D2753" i="21"/>
  <c r="D2754" i="21" s="1"/>
  <c r="D2755" i="21" s="1"/>
  <c r="D2756" i="21" s="1"/>
  <c r="D2757" i="21" s="1"/>
  <c r="D2758" i="21" s="1"/>
  <c r="D2759" i="21" s="1"/>
  <c r="D2760" i="21" s="1"/>
  <c r="D2761" i="21" s="1"/>
  <c r="D2762" i="21" s="1"/>
  <c r="D2763" i="21" s="1"/>
  <c r="D2764" i="21" s="1"/>
  <c r="D2765" i="21" s="1"/>
  <c r="D2766" i="21" s="1"/>
  <c r="D2767" i="21" s="1"/>
  <c r="D2768" i="21" s="1"/>
  <c r="D2769" i="21" s="1"/>
  <c r="D2770" i="21" s="1"/>
  <c r="D2771" i="21" s="1"/>
  <c r="D2772" i="21" s="1"/>
  <c r="D2773" i="21" s="1"/>
  <c r="D2774" i="21" s="1"/>
  <c r="D2775" i="21" s="1"/>
  <c r="D2776" i="21" s="1"/>
  <c r="D2777" i="21" s="1"/>
  <c r="D2778" i="21" s="1"/>
  <c r="D2779" i="21" s="1"/>
  <c r="D2780" i="21" s="1"/>
  <c r="D2781" i="21" s="1"/>
  <c r="D2782" i="21" s="1"/>
  <c r="D2783" i="21" s="1"/>
  <c r="D2784" i="21" s="1"/>
  <c r="D2785" i="21" s="1"/>
  <c r="D2786" i="21" s="1"/>
  <c r="D2787" i="21" s="1"/>
  <c r="D2788" i="21" s="1"/>
  <c r="D2789" i="21" s="1"/>
  <c r="D2790" i="21" s="1"/>
  <c r="D2791" i="21" s="1"/>
  <c r="D2792" i="21" s="1"/>
  <c r="D2793" i="21" s="1"/>
  <c r="D2794" i="21" s="1"/>
  <c r="D2795" i="21" s="1"/>
  <c r="D2796" i="21" s="1"/>
  <c r="D2797" i="21" s="1"/>
  <c r="D2798" i="21" s="1"/>
  <c r="D2799" i="21" s="1"/>
  <c r="D2800" i="21" s="1"/>
  <c r="D2801" i="21" s="1"/>
  <c r="D2802" i="21" s="1"/>
  <c r="D2803" i="21" s="1"/>
  <c r="D2804" i="21" s="1"/>
  <c r="D2805" i="21" s="1"/>
  <c r="D2806" i="21" s="1"/>
  <c r="D2807" i="21" s="1"/>
  <c r="D2808" i="21" s="1"/>
  <c r="D2809" i="21" s="1"/>
  <c r="D2810" i="21" s="1"/>
  <c r="D2811" i="21" s="1"/>
  <c r="D2812" i="21" s="1"/>
  <c r="D2813" i="21" s="1"/>
  <c r="D2814" i="21" s="1"/>
  <c r="D2815" i="21" s="1"/>
  <c r="D2816" i="21" s="1"/>
  <c r="D2817" i="21" s="1"/>
  <c r="D2818" i="21" s="1"/>
  <c r="D2819" i="21" s="1"/>
  <c r="D2820" i="21" s="1"/>
  <c r="D2821" i="21" s="1"/>
  <c r="D2822" i="21" s="1"/>
  <c r="D2823" i="21" s="1"/>
  <c r="D2824" i="21" s="1"/>
  <c r="D2825" i="21" s="1"/>
  <c r="D2826" i="21" s="1"/>
  <c r="D2827" i="21" s="1"/>
  <c r="D2828" i="21" s="1"/>
  <c r="D2829" i="21" s="1"/>
  <c r="D2830" i="21" s="1"/>
  <c r="D2831" i="21" s="1"/>
  <c r="D2832" i="21" s="1"/>
  <c r="D2833" i="21" s="1"/>
  <c r="D2834" i="21" s="1"/>
  <c r="D2835" i="21" s="1"/>
  <c r="D2836" i="21" s="1"/>
  <c r="D2837" i="21" s="1"/>
  <c r="D2838" i="21" s="1"/>
  <c r="D2839" i="21" s="1"/>
  <c r="D2840" i="21" s="1"/>
  <c r="D2841" i="21" s="1"/>
  <c r="D2842" i="21" s="1"/>
  <c r="D2843" i="21" s="1"/>
  <c r="D2844" i="21" s="1"/>
  <c r="D2845" i="21" s="1"/>
  <c r="D2846" i="21" s="1"/>
  <c r="D2847" i="21" s="1"/>
  <c r="D2848" i="21" s="1"/>
  <c r="D2849" i="21" s="1"/>
  <c r="D2850" i="21" s="1"/>
  <c r="D2851" i="21" s="1"/>
  <c r="D2852" i="21" s="1"/>
  <c r="D2853" i="21" s="1"/>
  <c r="D2854" i="21" s="1"/>
  <c r="D2855" i="21" s="1"/>
  <c r="D2856" i="21" s="1"/>
  <c r="D2857" i="21" s="1"/>
  <c r="D2858" i="21" s="1"/>
  <c r="D2859" i="21" s="1"/>
  <c r="D2860" i="21" s="1"/>
  <c r="D2861" i="21" s="1"/>
  <c r="D2862" i="21" s="1"/>
  <c r="D2863" i="21" s="1"/>
  <c r="D2864" i="21" s="1"/>
  <c r="D2865" i="21" s="1"/>
  <c r="D2866" i="21" s="1"/>
  <c r="D2867" i="21" s="1"/>
  <c r="D2868" i="21" s="1"/>
  <c r="D2869" i="21" s="1"/>
  <c r="D2870" i="21" s="1"/>
  <c r="D2871" i="21" s="1"/>
  <c r="D2872" i="21" s="1"/>
  <c r="D2873" i="21" s="1"/>
  <c r="D2874" i="21" s="1"/>
  <c r="D2875" i="21" s="1"/>
  <c r="D2876" i="21" s="1"/>
  <c r="D2877" i="21" s="1"/>
  <c r="D2878" i="21" s="1"/>
  <c r="D2879" i="21" s="1"/>
  <c r="D2880" i="21" s="1"/>
  <c r="D2881" i="21" s="1"/>
  <c r="D2882" i="21" s="1"/>
  <c r="D2883" i="21" s="1"/>
  <c r="D2884" i="21" s="1"/>
  <c r="D2885" i="21" s="1"/>
  <c r="D2886" i="21" s="1"/>
  <c r="D2887" i="21" s="1"/>
  <c r="D2888" i="21" s="1"/>
  <c r="D2889" i="21" s="1"/>
  <c r="D2890" i="21" s="1"/>
  <c r="D2891" i="21" s="1"/>
  <c r="D2892" i="21" s="1"/>
  <c r="D2893" i="21" s="1"/>
  <c r="D2894" i="21" s="1"/>
  <c r="D2895" i="21" s="1"/>
  <c r="D2896" i="21" s="1"/>
  <c r="D2897" i="21" s="1"/>
  <c r="D2898" i="21" s="1"/>
  <c r="D2899" i="21" s="1"/>
  <c r="D2900" i="21" s="1"/>
  <c r="D2901" i="21" s="1"/>
  <c r="D2902" i="21" s="1"/>
  <c r="D2903" i="21" s="1"/>
  <c r="D2904" i="21" s="1"/>
  <c r="D2905" i="21" s="1"/>
  <c r="D2906" i="21" s="1"/>
  <c r="D2907" i="21" s="1"/>
  <c r="D2908" i="21" s="1"/>
  <c r="D2909" i="21" s="1"/>
  <c r="D2910" i="21" s="1"/>
  <c r="D2911" i="21" s="1"/>
  <c r="D2912" i="21" s="1"/>
  <c r="D2913" i="21"/>
  <c r="D2914" i="21" s="1"/>
  <c r="D2915" i="21" s="1"/>
  <c r="D2916" i="21" s="1"/>
  <c r="D2917" i="21" s="1"/>
  <c r="D2918" i="21" s="1"/>
  <c r="D2919" i="21" s="1"/>
  <c r="D2920" i="21" s="1"/>
  <c r="D2921" i="21" s="1"/>
  <c r="D2922" i="21" s="1"/>
  <c r="D2923" i="21" s="1"/>
  <c r="D2924" i="21" s="1"/>
  <c r="D2925" i="21" s="1"/>
  <c r="D2926" i="21" s="1"/>
  <c r="D2927" i="21" s="1"/>
  <c r="D2928" i="21" s="1"/>
  <c r="D2929" i="21" s="1"/>
  <c r="D2930" i="21" s="1"/>
  <c r="D2931" i="21" s="1"/>
  <c r="D2932" i="21" s="1"/>
  <c r="D2933" i="21" s="1"/>
  <c r="D2934" i="21" s="1"/>
  <c r="D2935" i="21" s="1"/>
  <c r="D2936" i="21" s="1"/>
  <c r="D2937" i="21" s="1"/>
  <c r="D2938" i="21" s="1"/>
  <c r="D2939" i="21" s="1"/>
  <c r="D2940" i="21" s="1"/>
  <c r="D2941" i="21" s="1"/>
  <c r="D2942" i="21" s="1"/>
  <c r="D2943" i="21" s="1"/>
  <c r="D2944" i="21" s="1"/>
  <c r="D2945" i="21" s="1"/>
  <c r="D2946" i="21" s="1"/>
  <c r="D2947" i="21" s="1"/>
  <c r="D2948" i="21" s="1"/>
  <c r="D2949" i="21" s="1"/>
  <c r="D2950" i="21" s="1"/>
  <c r="D2951" i="21" s="1"/>
  <c r="D2952" i="21" s="1"/>
  <c r="D2953" i="21" s="1"/>
  <c r="D2954" i="21" s="1"/>
  <c r="D2955" i="21" s="1"/>
  <c r="D2956" i="21" s="1"/>
  <c r="D2957" i="21" s="1"/>
  <c r="D2958" i="21" s="1"/>
  <c r="D2959" i="21" s="1"/>
  <c r="D2960" i="21" s="1"/>
  <c r="D2961" i="21" s="1"/>
  <c r="D2962" i="21" s="1"/>
  <c r="D2963" i="21" s="1"/>
  <c r="D2964" i="21" s="1"/>
  <c r="D2965" i="21" s="1"/>
  <c r="D2966" i="21" s="1"/>
  <c r="D2967" i="21" s="1"/>
  <c r="D2968" i="21" s="1"/>
  <c r="D2969" i="21" s="1"/>
  <c r="D2970" i="21" s="1"/>
  <c r="D2971" i="21" s="1"/>
  <c r="D2972" i="21" s="1"/>
  <c r="D2973" i="21" s="1"/>
  <c r="D2974" i="21" s="1"/>
  <c r="D2975" i="21" s="1"/>
  <c r="D2976" i="21" s="1"/>
  <c r="D2977" i="21" s="1"/>
  <c r="D2978" i="21" s="1"/>
  <c r="D2979" i="21" s="1"/>
  <c r="D2980" i="21" s="1"/>
  <c r="D2981" i="21" s="1"/>
  <c r="D2982" i="21" s="1"/>
  <c r="D2983" i="21" s="1"/>
  <c r="D2984" i="21" s="1"/>
  <c r="D2985" i="21" s="1"/>
  <c r="D2986" i="21" s="1"/>
  <c r="D2987" i="21" s="1"/>
  <c r="D2988" i="21" s="1"/>
  <c r="D2989" i="21" s="1"/>
  <c r="D2990" i="21" s="1"/>
  <c r="D2991" i="21" s="1"/>
  <c r="D2992" i="21" s="1"/>
  <c r="D2993" i="21" s="1"/>
  <c r="D2994" i="21" s="1"/>
  <c r="D2995" i="21" s="1"/>
  <c r="D2996" i="21" s="1"/>
  <c r="D2997" i="21" s="1"/>
  <c r="D2998" i="21" s="1"/>
  <c r="D2999" i="21" s="1"/>
  <c r="D3000" i="21" s="1"/>
  <c r="D3001" i="21" s="1"/>
  <c r="D3002" i="21" s="1"/>
  <c r="D3003" i="21" s="1"/>
  <c r="D3004" i="21" s="1"/>
  <c r="D3005" i="21" s="1"/>
  <c r="D3006" i="21" s="1"/>
  <c r="D3007" i="21" s="1"/>
  <c r="D3008" i="21" s="1"/>
  <c r="D3009" i="21" s="1"/>
  <c r="D3010" i="21" s="1"/>
  <c r="D3011" i="21" s="1"/>
  <c r="D3012" i="21" s="1"/>
  <c r="D3013" i="21" s="1"/>
  <c r="D3014" i="21" s="1"/>
  <c r="D3015" i="21" s="1"/>
  <c r="D3016" i="21" s="1"/>
  <c r="D3017" i="21" s="1"/>
  <c r="D3018" i="21" s="1"/>
  <c r="D3019" i="21" s="1"/>
  <c r="D3020" i="21" s="1"/>
  <c r="D3021" i="21" s="1"/>
  <c r="D3022" i="21" s="1"/>
  <c r="D3023" i="21" s="1"/>
  <c r="D3024" i="21" s="1"/>
  <c r="D3025" i="21" s="1"/>
  <c r="D3026" i="21" s="1"/>
  <c r="D3027" i="21" s="1"/>
  <c r="D3028" i="21" s="1"/>
  <c r="D3029" i="21" s="1"/>
  <c r="D3030" i="21" s="1"/>
  <c r="D3031" i="21" s="1"/>
  <c r="D3032" i="21" s="1"/>
  <c r="D3033" i="21" s="1"/>
  <c r="D3034" i="21" s="1"/>
  <c r="D3035" i="21" s="1"/>
  <c r="D3036" i="21" s="1"/>
  <c r="D3037" i="21" s="1"/>
  <c r="D3038" i="21" s="1"/>
  <c r="D3039" i="21" s="1"/>
  <c r="D3040" i="21" s="1"/>
  <c r="D3041" i="21"/>
  <c r="D3042" i="21" s="1"/>
  <c r="D3043" i="21" s="1"/>
  <c r="D3044" i="21" s="1"/>
  <c r="D3045" i="21" s="1"/>
  <c r="D3046" i="21" s="1"/>
  <c r="D3047" i="21" s="1"/>
  <c r="D3048" i="21" s="1"/>
  <c r="D3049" i="21" s="1"/>
  <c r="D3050" i="21" s="1"/>
  <c r="D3051" i="21" s="1"/>
  <c r="D3052" i="21" s="1"/>
  <c r="D3053" i="21" s="1"/>
  <c r="D3054" i="21" s="1"/>
  <c r="D3055" i="21" s="1"/>
  <c r="D3056" i="21" s="1"/>
  <c r="D3057" i="21" s="1"/>
  <c r="D3058" i="21" s="1"/>
  <c r="D3059" i="21" s="1"/>
  <c r="D3060" i="21" s="1"/>
  <c r="D3061" i="21" s="1"/>
  <c r="D3062" i="21" s="1"/>
  <c r="D3063" i="21" s="1"/>
  <c r="D3064" i="21" s="1"/>
  <c r="D3065" i="21" s="1"/>
  <c r="D3066" i="21" s="1"/>
  <c r="D3067" i="21" s="1"/>
  <c r="D3068" i="21" s="1"/>
  <c r="D3069" i="21" s="1"/>
  <c r="D3070" i="21" s="1"/>
  <c r="D3071" i="21" s="1"/>
  <c r="D3072" i="21" s="1"/>
  <c r="D3073" i="21" s="1"/>
  <c r="D3074" i="21" s="1"/>
  <c r="D3075" i="21" s="1"/>
  <c r="D3076" i="21" s="1"/>
  <c r="D3077" i="21" s="1"/>
  <c r="D3078" i="21" s="1"/>
  <c r="D3079" i="21" s="1"/>
  <c r="D3080" i="21" s="1"/>
  <c r="D3081" i="21" s="1"/>
  <c r="D3082" i="21" s="1"/>
  <c r="D3083" i="21" s="1"/>
  <c r="D3084" i="21" s="1"/>
  <c r="D3085" i="21" s="1"/>
  <c r="D3086" i="21" s="1"/>
  <c r="D3087" i="21" s="1"/>
  <c r="D3088" i="21" s="1"/>
  <c r="D3089" i="21" s="1"/>
  <c r="D3090" i="21" s="1"/>
  <c r="D3091" i="21" s="1"/>
  <c r="D3092" i="21" s="1"/>
  <c r="D3093" i="21" s="1"/>
  <c r="D3094" i="21" s="1"/>
  <c r="D3095" i="21" s="1"/>
  <c r="D3096" i="21" s="1"/>
  <c r="D3097" i="21" s="1"/>
  <c r="D3098" i="21" s="1"/>
  <c r="D3099" i="21" s="1"/>
  <c r="D3100" i="21" s="1"/>
  <c r="D3101" i="21" s="1"/>
  <c r="D3102" i="21" s="1"/>
  <c r="D3103" i="21" s="1"/>
  <c r="D3104" i="21" s="1"/>
  <c r="D3105" i="21" s="1"/>
  <c r="D3106" i="21" s="1"/>
  <c r="D3107" i="21" s="1"/>
  <c r="D3108" i="21" s="1"/>
  <c r="D3109" i="21" s="1"/>
  <c r="D3110" i="21" s="1"/>
  <c r="D3111" i="21" s="1"/>
  <c r="D3112" i="21" s="1"/>
  <c r="D3113" i="21" s="1"/>
  <c r="D3114" i="21" s="1"/>
  <c r="D3115" i="21" s="1"/>
  <c r="D3116" i="21" s="1"/>
  <c r="D3117" i="21" s="1"/>
  <c r="D3118" i="21" s="1"/>
  <c r="D3119" i="21" s="1"/>
  <c r="D3120" i="21" s="1"/>
  <c r="D3121" i="21" s="1"/>
  <c r="D3122" i="21" s="1"/>
  <c r="D3123" i="21" s="1"/>
  <c r="D3124" i="21" s="1"/>
  <c r="D3125" i="21" s="1"/>
  <c r="D3126" i="21" s="1"/>
  <c r="D3127" i="21" s="1"/>
  <c r="D3128" i="21" s="1"/>
  <c r="D3129" i="21" s="1"/>
  <c r="D3130" i="21" s="1"/>
  <c r="D3131" i="21" s="1"/>
  <c r="D3132" i="21" s="1"/>
  <c r="D3133" i="21" s="1"/>
  <c r="D3134" i="21" s="1"/>
  <c r="D3135" i="21" s="1"/>
  <c r="D3136" i="21" s="1"/>
  <c r="D3137" i="21" s="1"/>
  <c r="D3138" i="21" s="1"/>
  <c r="D3139" i="21" s="1"/>
  <c r="D3140" i="21" s="1"/>
  <c r="D3141" i="21" s="1"/>
  <c r="D3142" i="21" s="1"/>
  <c r="D3143" i="21" s="1"/>
  <c r="D3144" i="21" s="1"/>
  <c r="D3145" i="21" s="1"/>
  <c r="D3146" i="21" s="1"/>
  <c r="D3147" i="21" s="1"/>
  <c r="D3148" i="21" s="1"/>
  <c r="D3149" i="21" s="1"/>
  <c r="D3150" i="21" s="1"/>
  <c r="D3151" i="21" s="1"/>
  <c r="D3152" i="21" s="1"/>
  <c r="D3153" i="21" s="1"/>
  <c r="D3154" i="21" s="1"/>
  <c r="D3155" i="21" s="1"/>
  <c r="D3156" i="21" s="1"/>
  <c r="D3157" i="21" s="1"/>
  <c r="D3158" i="21" s="1"/>
  <c r="D3159" i="21" s="1"/>
  <c r="D3160" i="21" s="1"/>
  <c r="D3161" i="21" s="1"/>
  <c r="D3162" i="21" s="1"/>
  <c r="D3163" i="21" s="1"/>
  <c r="D3164" i="21" s="1"/>
  <c r="D3165" i="21" s="1"/>
  <c r="D3166" i="21" s="1"/>
  <c r="D3167" i="21" s="1"/>
  <c r="D3168" i="21" s="1"/>
  <c r="D3169" i="21" s="1"/>
  <c r="D3170" i="21" s="1"/>
  <c r="D3171" i="21" s="1"/>
  <c r="D3172" i="21" s="1"/>
  <c r="D3173" i="21" s="1"/>
  <c r="D3174" i="21" s="1"/>
  <c r="D3175" i="21" s="1"/>
  <c r="D3176" i="21" s="1"/>
  <c r="D3177" i="21" s="1"/>
  <c r="D3178" i="21" s="1"/>
  <c r="D3179" i="21" s="1"/>
  <c r="D3180" i="21" s="1"/>
  <c r="D3181" i="21" s="1"/>
  <c r="D3182" i="21" s="1"/>
  <c r="D3183" i="21" s="1"/>
  <c r="D3184" i="21" s="1"/>
  <c r="D3185" i="21" s="1"/>
  <c r="D3186" i="21" s="1"/>
  <c r="D3187" i="21" s="1"/>
  <c r="D3188" i="21" s="1"/>
  <c r="D3189" i="21" s="1"/>
  <c r="D3190" i="21" s="1"/>
  <c r="D3191" i="21" s="1"/>
  <c r="D3192" i="21" s="1"/>
  <c r="D3193" i="21" s="1"/>
  <c r="D3194" i="21"/>
  <c r="D3195" i="21" s="1"/>
  <c r="D3196" i="21" s="1"/>
  <c r="D3197" i="21" s="1"/>
  <c r="D3198" i="21" s="1"/>
  <c r="D3199" i="21" s="1"/>
  <c r="D3200" i="21" s="1"/>
  <c r="D3201" i="21" s="1"/>
  <c r="D3202" i="21" s="1"/>
  <c r="D3203" i="21" s="1"/>
  <c r="D3204" i="21" s="1"/>
  <c r="D3205" i="21" s="1"/>
  <c r="D3206" i="21" s="1"/>
  <c r="D3207" i="21" s="1"/>
  <c r="D3208" i="21" s="1"/>
  <c r="D3209" i="21" s="1"/>
  <c r="D3210" i="21" s="1"/>
  <c r="D3211" i="21" s="1"/>
  <c r="D3212" i="21" s="1"/>
  <c r="D3213" i="21" s="1"/>
  <c r="D3214" i="21" s="1"/>
  <c r="D3215" i="21" s="1"/>
  <c r="D3216" i="21" s="1"/>
  <c r="D3217" i="21" s="1"/>
  <c r="D3218" i="21" s="1"/>
  <c r="D3219" i="21" s="1"/>
  <c r="D3220" i="21" s="1"/>
  <c r="D3221" i="21" s="1"/>
  <c r="D3222" i="21" s="1"/>
  <c r="D3223" i="21" s="1"/>
  <c r="D3224" i="21" s="1"/>
  <c r="D3225" i="21" s="1"/>
  <c r="D3226" i="21" s="1"/>
  <c r="D3227" i="21" s="1"/>
  <c r="D3228" i="21" s="1"/>
  <c r="D3229" i="21" s="1"/>
  <c r="D3230" i="21" s="1"/>
  <c r="D3231" i="21" s="1"/>
  <c r="D3232" i="21" s="1"/>
  <c r="D3233" i="21" s="1"/>
  <c r="D3234" i="21" s="1"/>
  <c r="D3235" i="21" s="1"/>
  <c r="D3236" i="21" s="1"/>
  <c r="D3237" i="21" s="1"/>
  <c r="D3238" i="21" s="1"/>
  <c r="D3239" i="21" s="1"/>
  <c r="D3240" i="21" s="1"/>
  <c r="D3241" i="21" s="1"/>
  <c r="D3242" i="21" s="1"/>
  <c r="D3243" i="21" s="1"/>
  <c r="D3244" i="21" s="1"/>
  <c r="D3245" i="21" s="1"/>
  <c r="D3246" i="21" s="1"/>
  <c r="D3247" i="21" s="1"/>
  <c r="D3248" i="21" s="1"/>
  <c r="D3249" i="21" s="1"/>
  <c r="D3250" i="21" s="1"/>
  <c r="D3251" i="21" s="1"/>
  <c r="D3252" i="21" s="1"/>
  <c r="D3253" i="21" s="1"/>
  <c r="D3254" i="21" s="1"/>
  <c r="D3255" i="21" s="1"/>
  <c r="D3256" i="21" s="1"/>
  <c r="D3257" i="21" s="1"/>
  <c r="D3258" i="21" s="1"/>
  <c r="D3259" i="21" s="1"/>
  <c r="D3260" i="21" s="1"/>
  <c r="D3261" i="21" s="1"/>
  <c r="D3262" i="21" s="1"/>
  <c r="D3263" i="21" s="1"/>
  <c r="D3264" i="21" s="1"/>
  <c r="D3265" i="21" s="1"/>
  <c r="D3266" i="21" s="1"/>
  <c r="D3267" i="21" s="1"/>
  <c r="D3268" i="21" s="1"/>
  <c r="D3269" i="21" s="1"/>
  <c r="D3270" i="21" s="1"/>
  <c r="D3271" i="21" s="1"/>
  <c r="D3272" i="21" s="1"/>
  <c r="D3273" i="21" s="1"/>
  <c r="D3274" i="21" s="1"/>
  <c r="D3275" i="21" s="1"/>
  <c r="D3276" i="21" s="1"/>
  <c r="D3277" i="21" s="1"/>
  <c r="D3278" i="21" s="1"/>
  <c r="D3279" i="21" s="1"/>
  <c r="D3280" i="21" s="1"/>
  <c r="D3281" i="21" s="1"/>
  <c r="D3282" i="21" s="1"/>
  <c r="D3283" i="21" s="1"/>
  <c r="D3284" i="21" s="1"/>
  <c r="D3285" i="21" s="1"/>
  <c r="D3286" i="21" s="1"/>
  <c r="D3287" i="21" s="1"/>
  <c r="D3288" i="21" s="1"/>
  <c r="D3289" i="21" s="1"/>
  <c r="D3290" i="21" s="1"/>
  <c r="D3291" i="21" s="1"/>
  <c r="D3292" i="21" s="1"/>
  <c r="D3293" i="21" s="1"/>
  <c r="D3294" i="21" s="1"/>
  <c r="D3295" i="21" s="1"/>
  <c r="D3296" i="21" s="1"/>
  <c r="D3297" i="21" s="1"/>
  <c r="D3298" i="21" s="1"/>
  <c r="D3299" i="21" s="1"/>
  <c r="D3300" i="21" s="1"/>
  <c r="D3301" i="21" s="1"/>
  <c r="D3302" i="21" s="1"/>
  <c r="D3303" i="21" s="1"/>
  <c r="D3304" i="21" s="1"/>
  <c r="D3305" i="21" s="1"/>
  <c r="D3306" i="21" s="1"/>
  <c r="D3307" i="21" s="1"/>
  <c r="D3308" i="21" s="1"/>
  <c r="D3309" i="21" s="1"/>
  <c r="D3310" i="21" s="1"/>
  <c r="D3311" i="21" s="1"/>
  <c r="D3312" i="21" s="1"/>
  <c r="D3313" i="21" s="1"/>
  <c r="D3314" i="21" s="1"/>
  <c r="D3315" i="21" s="1"/>
  <c r="D3316" i="21" s="1"/>
  <c r="D3317" i="21" s="1"/>
  <c r="D3318" i="21" s="1"/>
  <c r="D3319" i="21" s="1"/>
  <c r="D3320" i="21" s="1"/>
  <c r="D3321" i="21" s="1"/>
  <c r="D3322" i="21" s="1"/>
  <c r="D3323" i="21" s="1"/>
  <c r="D3324" i="21" s="1"/>
  <c r="D3325" i="21" s="1"/>
  <c r="D3326" i="21" s="1"/>
  <c r="D3327" i="21" s="1"/>
  <c r="D3328" i="21" s="1"/>
  <c r="D3329" i="21" s="1"/>
  <c r="D3330" i="21" s="1"/>
  <c r="D3331" i="21" s="1"/>
  <c r="D3332" i="21" s="1"/>
  <c r="D3333" i="21" s="1"/>
  <c r="D3334" i="21" s="1"/>
  <c r="D3335" i="21" s="1"/>
  <c r="D3336" i="21" s="1"/>
  <c r="D3337" i="21" s="1"/>
  <c r="D3338" i="21" s="1"/>
  <c r="D3339" i="21" s="1"/>
  <c r="D3340" i="21" s="1"/>
  <c r="D3341" i="21" s="1"/>
  <c r="D3342" i="21" s="1"/>
  <c r="D3343" i="21" s="1"/>
  <c r="D3344" i="21" s="1"/>
  <c r="D3345" i="21" s="1"/>
  <c r="D3346" i="21" s="1"/>
  <c r="D3347" i="21" s="1"/>
  <c r="D3348" i="21" s="1"/>
  <c r="D3349" i="21" s="1"/>
  <c r="D3350" i="21" s="1"/>
  <c r="D3351" i="21" s="1"/>
  <c r="D3352" i="21" s="1"/>
  <c r="D3353" i="21" s="1"/>
  <c r="D3354" i="21" s="1"/>
  <c r="D3355" i="21" s="1"/>
  <c r="D3356" i="21" s="1"/>
  <c r="D3357" i="21" s="1"/>
  <c r="D3358" i="21" s="1"/>
  <c r="D3359" i="21" s="1"/>
  <c r="D3360" i="21" s="1"/>
  <c r="D3361" i="21"/>
  <c r="D3362" i="21" s="1"/>
  <c r="D3363" i="21" s="1"/>
  <c r="D3364" i="21" s="1"/>
  <c r="D3365" i="21" s="1"/>
  <c r="D3366" i="21" s="1"/>
  <c r="D3367" i="21" s="1"/>
  <c r="D3368" i="21" s="1"/>
  <c r="D3369" i="21" s="1"/>
  <c r="D3370" i="21" s="1"/>
  <c r="D3371" i="21" s="1"/>
  <c r="D3372" i="21" s="1"/>
  <c r="D3373" i="21" s="1"/>
  <c r="D3374" i="21" s="1"/>
  <c r="D3375" i="21" s="1"/>
  <c r="D3376" i="21" s="1"/>
  <c r="D3377" i="21" s="1"/>
  <c r="D3378" i="21" s="1"/>
  <c r="D3379" i="21" s="1"/>
  <c r="D3380" i="21" s="1"/>
  <c r="D3381" i="21" s="1"/>
  <c r="D3382" i="21" s="1"/>
  <c r="D3383" i="21" s="1"/>
  <c r="D3384" i="21" s="1"/>
  <c r="D3385" i="21" s="1"/>
  <c r="D3386" i="21" s="1"/>
  <c r="D3387" i="21" s="1"/>
  <c r="D3388" i="21" s="1"/>
  <c r="D3389" i="21" s="1"/>
  <c r="D3390" i="21" s="1"/>
  <c r="D3391" i="21" s="1"/>
  <c r="D3392" i="21" s="1"/>
  <c r="D3393" i="21" s="1"/>
  <c r="D3394" i="21" s="1"/>
  <c r="D3395" i="21" s="1"/>
  <c r="D3396" i="21" s="1"/>
  <c r="D3397" i="21" s="1"/>
  <c r="D3398" i="21" s="1"/>
  <c r="D3399" i="21" s="1"/>
  <c r="D3400" i="21" s="1"/>
  <c r="D3401" i="21" s="1"/>
  <c r="D3402" i="21" s="1"/>
  <c r="D3403" i="21" s="1"/>
  <c r="D3404" i="21" s="1"/>
  <c r="D3405" i="21" s="1"/>
  <c r="D3406" i="21" s="1"/>
  <c r="D3407" i="21" s="1"/>
  <c r="D3408" i="21" s="1"/>
  <c r="D3409" i="21" s="1"/>
  <c r="D3410" i="21" s="1"/>
  <c r="D3411" i="21" s="1"/>
  <c r="D3412" i="21" s="1"/>
  <c r="D3413" i="21" s="1"/>
  <c r="D3414" i="21" s="1"/>
  <c r="D3415" i="21" s="1"/>
  <c r="D3416" i="21" s="1"/>
  <c r="D3417" i="21" s="1"/>
  <c r="D3418" i="21" s="1"/>
  <c r="D3419" i="21" s="1"/>
  <c r="D3420" i="21" s="1"/>
  <c r="D3421" i="21" s="1"/>
  <c r="D3422" i="21" s="1"/>
  <c r="D3423" i="21" s="1"/>
  <c r="D3424" i="21" s="1"/>
  <c r="D3425" i="21" s="1"/>
  <c r="D3426" i="21" s="1"/>
  <c r="D3427" i="21" s="1"/>
  <c r="D3428" i="21" s="1"/>
  <c r="D3429" i="21" s="1"/>
  <c r="D3430" i="21" s="1"/>
  <c r="D3431" i="21" s="1"/>
  <c r="D3432" i="21" s="1"/>
  <c r="D3433" i="21" s="1"/>
  <c r="D3434" i="21" s="1"/>
  <c r="D3435" i="21" s="1"/>
  <c r="D3436" i="21" s="1"/>
  <c r="D3437" i="21" s="1"/>
  <c r="D3438" i="21" s="1"/>
  <c r="D3439" i="21" s="1"/>
  <c r="D3440" i="21" s="1"/>
  <c r="D3441" i="21" s="1"/>
  <c r="D3442" i="21" s="1"/>
  <c r="D3443" i="21" s="1"/>
  <c r="D3444" i="21" s="1"/>
  <c r="D3445" i="21" s="1"/>
  <c r="D3446" i="21" s="1"/>
  <c r="D3447" i="21" s="1"/>
  <c r="D3448" i="21" s="1"/>
  <c r="D3449" i="21" s="1"/>
  <c r="D3450" i="21" s="1"/>
  <c r="D3451" i="21" s="1"/>
  <c r="D3452" i="21" s="1"/>
  <c r="D3453" i="21" s="1"/>
  <c r="D3454" i="21" s="1"/>
  <c r="D3455" i="21" s="1"/>
  <c r="D3456" i="21" s="1"/>
  <c r="D3457" i="21" s="1"/>
  <c r="D3458" i="21" s="1"/>
  <c r="D3459" i="21" s="1"/>
  <c r="D3460" i="21" s="1"/>
  <c r="D3461" i="21" s="1"/>
  <c r="D3462" i="21" s="1"/>
  <c r="D3463" i="21" s="1"/>
  <c r="D3464" i="21" s="1"/>
  <c r="D3465" i="21" s="1"/>
  <c r="D3466" i="21" s="1"/>
  <c r="D3467" i="21" s="1"/>
  <c r="D3468" i="21" s="1"/>
  <c r="D3469" i="21" s="1"/>
  <c r="D3470" i="21" s="1"/>
  <c r="D3471" i="21" s="1"/>
  <c r="D3472" i="21" s="1"/>
  <c r="D3473" i="21" s="1"/>
  <c r="D3474" i="21" s="1"/>
  <c r="D3475" i="21" s="1"/>
  <c r="D3476" i="21" s="1"/>
  <c r="D3477" i="21" s="1"/>
  <c r="D3478" i="21" s="1"/>
  <c r="D3479" i="21" s="1"/>
  <c r="D3480" i="21" s="1"/>
  <c r="D3481" i="21" s="1"/>
  <c r="D3482" i="21" s="1"/>
  <c r="D3483" i="21" s="1"/>
  <c r="D3484" i="21" s="1"/>
  <c r="D3485" i="21" s="1"/>
  <c r="D3486" i="21" s="1"/>
  <c r="D3487" i="21" s="1"/>
  <c r="D3488" i="21" s="1"/>
  <c r="D3489" i="21" s="1"/>
  <c r="D3490" i="21" s="1"/>
  <c r="D3491" i="21" s="1"/>
  <c r="D3492" i="21" s="1"/>
  <c r="D3493" i="21" s="1"/>
  <c r="D3494" i="21" s="1"/>
  <c r="D3495" i="21" s="1"/>
  <c r="D3496" i="21" s="1"/>
  <c r="D3497" i="21" s="1"/>
  <c r="D3498" i="21" s="1"/>
  <c r="D3499" i="21" s="1"/>
  <c r="D3500" i="21" s="1"/>
  <c r="D3501" i="21" s="1"/>
  <c r="D3502" i="21" s="1"/>
  <c r="D3503" i="21" s="1"/>
  <c r="D3504" i="21" s="1"/>
  <c r="D3505" i="21" s="1"/>
  <c r="D3506" i="21" s="1"/>
  <c r="D3507" i="21" s="1"/>
  <c r="D3508" i="21" s="1"/>
  <c r="D3509" i="21" s="1"/>
  <c r="D3510" i="21" s="1"/>
  <c r="D3511" i="21" s="1"/>
  <c r="D3512" i="21" s="1"/>
  <c r="D3513" i="21" s="1"/>
  <c r="D3514" i="21" s="1"/>
  <c r="D3515" i="21" s="1"/>
  <c r="D3516" i="21" s="1"/>
  <c r="D3517" i="21" s="1"/>
  <c r="D3518" i="21" s="1"/>
  <c r="D3519" i="21" s="1"/>
  <c r="D3520" i="21" s="1"/>
  <c r="D3521" i="21" s="1"/>
  <c r="D3522" i="21" s="1"/>
  <c r="D3523" i="21" s="1"/>
  <c r="D3524" i="21" s="1"/>
  <c r="D3525" i="21" s="1"/>
  <c r="D3526" i="21" s="1"/>
  <c r="D3527" i="21" s="1"/>
  <c r="D3528" i="21"/>
  <c r="D3529" i="21" s="1"/>
  <c r="D3530" i="21" s="1"/>
  <c r="D3531" i="21" s="1"/>
  <c r="D3532" i="21" s="1"/>
  <c r="D3533" i="21" s="1"/>
  <c r="D3534" i="21" s="1"/>
  <c r="D3535" i="21" s="1"/>
  <c r="D3536" i="21" s="1"/>
  <c r="D3537" i="21" s="1"/>
  <c r="E879" i="21"/>
  <c r="F887" i="21"/>
  <c r="E895" i="21"/>
  <c r="F903" i="21"/>
  <c r="F911" i="21"/>
  <c r="E919" i="21"/>
  <c r="F927" i="21"/>
  <c r="F935" i="21"/>
  <c r="E943" i="21"/>
  <c r="F946" i="21"/>
  <c r="F948" i="21"/>
  <c r="F951" i="21"/>
  <c r="E956" i="21"/>
  <c r="F959" i="21"/>
  <c r="F964" i="21"/>
  <c r="E967" i="21"/>
  <c r="F972" i="21"/>
  <c r="F975" i="21"/>
  <c r="F980" i="21"/>
  <c r="F983" i="21"/>
  <c r="E988" i="21"/>
  <c r="E991" i="21"/>
  <c r="F996" i="21"/>
  <c r="E999" i="21"/>
  <c r="E1004" i="21"/>
  <c r="E1007" i="21"/>
  <c r="F1012" i="21"/>
  <c r="F1015" i="21"/>
  <c r="E1020" i="21"/>
  <c r="E1023" i="21"/>
  <c r="E1028" i="21"/>
  <c r="F1031" i="21"/>
  <c r="F1036" i="21"/>
  <c r="E1039" i="21"/>
  <c r="F1044" i="21"/>
  <c r="E1047" i="21"/>
  <c r="E1052" i="21"/>
  <c r="E1055" i="21"/>
  <c r="E1060" i="21"/>
  <c r="F1063" i="21"/>
  <c r="E1068" i="21"/>
  <c r="F1071" i="21"/>
  <c r="E1076" i="21"/>
  <c r="F1079" i="21"/>
  <c r="F1084" i="21"/>
  <c r="F1087" i="21"/>
  <c r="E1092" i="21"/>
  <c r="E1095" i="21"/>
  <c r="E1100" i="21"/>
  <c r="E1103" i="21"/>
  <c r="F1108" i="21"/>
  <c r="F1111" i="21"/>
  <c r="F1116" i="21"/>
  <c r="F1119" i="21"/>
  <c r="F1124" i="21"/>
  <c r="E1127" i="21"/>
  <c r="E1132" i="21"/>
  <c r="E1135" i="21"/>
  <c r="F1140" i="21"/>
  <c r="E1143" i="21"/>
  <c r="E1148" i="21"/>
  <c r="F1151" i="21"/>
  <c r="E1156" i="21"/>
  <c r="E1159" i="21"/>
  <c r="E1164" i="21"/>
  <c r="E1167" i="21"/>
  <c r="E1172" i="21"/>
  <c r="E1175" i="21"/>
  <c r="F1180" i="21"/>
  <c r="F1183" i="21"/>
  <c r="E1188" i="21"/>
  <c r="F1191" i="21"/>
  <c r="F1196" i="21"/>
  <c r="E1199" i="21"/>
  <c r="F1204" i="21"/>
  <c r="F1207" i="21"/>
  <c r="E1212" i="21"/>
  <c r="F1215" i="21"/>
  <c r="E1220" i="21"/>
  <c r="E1223" i="21"/>
  <c r="E1228" i="21"/>
  <c r="F1231" i="21"/>
  <c r="E1236" i="21"/>
  <c r="E1239" i="21"/>
  <c r="F1244" i="21"/>
  <c r="E1247" i="21"/>
  <c r="F1252" i="21"/>
  <c r="E1255" i="21"/>
  <c r="F1260" i="21"/>
  <c r="E1263" i="21"/>
  <c r="F1268" i="21"/>
  <c r="E1271" i="21"/>
  <c r="F1276" i="21"/>
  <c r="E1279" i="21"/>
  <c r="F1284" i="21"/>
  <c r="F1287" i="21"/>
  <c r="F1292" i="21"/>
  <c r="F1295" i="21"/>
  <c r="E1300" i="21"/>
  <c r="F1303" i="21"/>
  <c r="F1308" i="21"/>
  <c r="E1311" i="21"/>
  <c r="E1316" i="21"/>
  <c r="E1319" i="21"/>
  <c r="E1324" i="21"/>
  <c r="F1327" i="21"/>
  <c r="F1332" i="21"/>
  <c r="E1335" i="21"/>
  <c r="E1338" i="21"/>
  <c r="F1343" i="21"/>
  <c r="E1346" i="21"/>
  <c r="E1351" i="21"/>
  <c r="E1354" i="21"/>
  <c r="F1359" i="21"/>
  <c r="F1362" i="21"/>
  <c r="F1367" i="21"/>
  <c r="E1370" i="21"/>
  <c r="F1375" i="21"/>
  <c r="F1378" i="21"/>
  <c r="E1383" i="21"/>
  <c r="E1386" i="21"/>
  <c r="F1391" i="21"/>
  <c r="F1394" i="21"/>
  <c r="E1399" i="21"/>
  <c r="F1402" i="21"/>
  <c r="F1407" i="21"/>
  <c r="E1410" i="21"/>
  <c r="E1415" i="21"/>
  <c r="E1418" i="21"/>
  <c r="E1423" i="21"/>
  <c r="F1426" i="21"/>
  <c r="F1431" i="21"/>
  <c r="E1434" i="21"/>
  <c r="E1439" i="21"/>
  <c r="E1442" i="21"/>
  <c r="E1447" i="21"/>
  <c r="E1450" i="21"/>
  <c r="E1455" i="21"/>
  <c r="E1458" i="21"/>
  <c r="F1463" i="21"/>
  <c r="F1466" i="21"/>
  <c r="F877" i="21"/>
  <c r="F882" i="21"/>
  <c r="E887" i="21"/>
  <c r="F890" i="21"/>
  <c r="F895" i="21"/>
  <c r="F898" i="21"/>
  <c r="E903" i="21"/>
  <c r="F906" i="21"/>
  <c r="E911" i="21"/>
  <c r="F914" i="21"/>
  <c r="F919" i="21"/>
  <c r="F922" i="21"/>
  <c r="E927" i="21"/>
  <c r="E930" i="21"/>
  <c r="E935" i="21"/>
  <c r="F938" i="21"/>
  <c r="F941" i="21"/>
  <c r="F943" i="21"/>
  <c r="E946" i="21"/>
  <c r="E951" i="21"/>
  <c r="E954" i="21"/>
  <c r="E959" i="21"/>
  <c r="F962" i="21"/>
  <c r="F967" i="21"/>
  <c r="E970" i="21"/>
  <c r="E975" i="21"/>
  <c r="F978" i="21"/>
  <c r="E983" i="21"/>
  <c r="E986" i="21"/>
  <c r="F991" i="21"/>
  <c r="F994" i="21"/>
  <c r="F999" i="21"/>
  <c r="F1002" i="21"/>
  <c r="F1007" i="21"/>
  <c r="F1010" i="21"/>
  <c r="E1015" i="21"/>
  <c r="E1018" i="21"/>
  <c r="F1023" i="21"/>
  <c r="F1026" i="21"/>
  <c r="E1031" i="21"/>
  <c r="E1034" i="21"/>
  <c r="F1039" i="21"/>
  <c r="F1042" i="21"/>
  <c r="F1047" i="21"/>
  <c r="F1050" i="21"/>
  <c r="F1055" i="21"/>
  <c r="E1058" i="21"/>
  <c r="E1063" i="21"/>
  <c r="E1066" i="21"/>
  <c r="E1071" i="21"/>
  <c r="E1074" i="21"/>
  <c r="E1079" i="21"/>
  <c r="F1082" i="21"/>
  <c r="E1087" i="21"/>
  <c r="E1090" i="21"/>
  <c r="F1095" i="21"/>
  <c r="E1098" i="21"/>
  <c r="F1103" i="21"/>
  <c r="F1106" i="21"/>
  <c r="E1111" i="21"/>
  <c r="F1114" i="21"/>
  <c r="E1119" i="21"/>
  <c r="F1122" i="21"/>
  <c r="F1127" i="21"/>
  <c r="F1130" i="21"/>
  <c r="F1135" i="21"/>
  <c r="F1138" i="21"/>
  <c r="F1143" i="21"/>
  <c r="F1146" i="21"/>
  <c r="E1151" i="21"/>
  <c r="E1154" i="21"/>
  <c r="F1159" i="21"/>
  <c r="F1162" i="21"/>
  <c r="F1167" i="21"/>
  <c r="E1170" i="21"/>
  <c r="F1175" i="21"/>
  <c r="F1178" i="21"/>
  <c r="E1183" i="21"/>
  <c r="F1186" i="21"/>
  <c r="E1191" i="21"/>
  <c r="E1194" i="21"/>
  <c r="F1199" i="21"/>
  <c r="F1202" i="21"/>
  <c r="E1207" i="21"/>
  <c r="E1210" i="21"/>
  <c r="E1215" i="21"/>
  <c r="F1218" i="21"/>
  <c r="F1223" i="21"/>
  <c r="E1226" i="21"/>
  <c r="E1231" i="21"/>
  <c r="F1234" i="21"/>
  <c r="F1239" i="21"/>
  <c r="F1242" i="21"/>
  <c r="F1247" i="21"/>
  <c r="F1250" i="21"/>
  <c r="F1255" i="21"/>
  <c r="E1258" i="21"/>
  <c r="F1263" i="21"/>
  <c r="F1266" i="21"/>
  <c r="F1271" i="21"/>
  <c r="F1274" i="21"/>
  <c r="F1279" i="21"/>
  <c r="F1282" i="21"/>
  <c r="E1287" i="21"/>
  <c r="E1290" i="21"/>
  <c r="E1295" i="21"/>
  <c r="E1298" i="21"/>
  <c r="E1303" i="21"/>
  <c r="E1306" i="21"/>
  <c r="F1311" i="21"/>
  <c r="E1314" i="21"/>
  <c r="F1319" i="21"/>
  <c r="E1322" i="21"/>
  <c r="E1327" i="21"/>
  <c r="E1330" i="21"/>
  <c r="F1335" i="21"/>
  <c r="F1338" i="21"/>
  <c r="F1341" i="21"/>
  <c r="F1346" i="21"/>
  <c r="E1349" i="21"/>
  <c r="F1354" i="21"/>
  <c r="E1357" i="21"/>
  <c r="E1362" i="21"/>
  <c r="F1365" i="21"/>
  <c r="F1370" i="21"/>
  <c r="F1373" i="21"/>
  <c r="E1378" i="21"/>
  <c r="F1381" i="21"/>
  <c r="F1386" i="21"/>
  <c r="F1389" i="21"/>
  <c r="E1394" i="21"/>
  <c r="F1397" i="21"/>
  <c r="E1402" i="21"/>
  <c r="E1405" i="21"/>
  <c r="F1410" i="21"/>
  <c r="F1413" i="21"/>
  <c r="F1418" i="21"/>
  <c r="F1421" i="21"/>
  <c r="E1426" i="21"/>
  <c r="E1429" i="21"/>
  <c r="F1434" i="21"/>
  <c r="E1437" i="21"/>
  <c r="F1442" i="21"/>
  <c r="F1445" i="21"/>
  <c r="F1450" i="21"/>
  <c r="F1458" i="21"/>
  <c r="F1461" i="21"/>
  <c r="E1466" i="21"/>
  <c r="E877" i="21"/>
  <c r="E880" i="21"/>
  <c r="E882" i="21"/>
  <c r="F885" i="21"/>
  <c r="E890" i="21"/>
  <c r="E893" i="21"/>
  <c r="E898" i="21"/>
  <c r="E901" i="21"/>
  <c r="E906" i="21"/>
  <c r="E909" i="21"/>
  <c r="E914" i="21"/>
  <c r="F917" i="21"/>
  <c r="E922" i="21"/>
  <c r="F925" i="21"/>
  <c r="F930" i="21"/>
  <c r="F933" i="21"/>
  <c r="E938" i="21"/>
  <c r="E941" i="21"/>
  <c r="F944" i="21"/>
  <c r="E949" i="21"/>
  <c r="F954" i="21"/>
  <c r="E957" i="21"/>
  <c r="E962" i="21"/>
  <c r="E965" i="21"/>
  <c r="F970" i="21"/>
  <c r="F973" i="21"/>
  <c r="E978" i="21"/>
  <c r="F981" i="21"/>
  <c r="F986" i="21"/>
  <c r="E989" i="21"/>
  <c r="E994" i="21"/>
  <c r="F997" i="21"/>
  <c r="E1002" i="21"/>
  <c r="E1005" i="21"/>
  <c r="E1010" i="21"/>
  <c r="F1013" i="21"/>
  <c r="F1018" i="21"/>
  <c r="F1021" i="21"/>
  <c r="E1026" i="21"/>
  <c r="E1029" i="21"/>
  <c r="F1034" i="21"/>
  <c r="F1037" i="21"/>
  <c r="E1042" i="21"/>
  <c r="F1045" i="21"/>
  <c r="E1050" i="21"/>
  <c r="F1053" i="21"/>
  <c r="F1058" i="21"/>
  <c r="F1061" i="21"/>
  <c r="F1066" i="21"/>
  <c r="F1069" i="21"/>
  <c r="F1074" i="21"/>
  <c r="F1077" i="21"/>
  <c r="E1082" i="21"/>
  <c r="E1085" i="21"/>
  <c r="F1090" i="21"/>
  <c r="E1093" i="21"/>
  <c r="F1098" i="21"/>
  <c r="E1101" i="21"/>
  <c r="E1106" i="21"/>
  <c r="F1109" i="21"/>
  <c r="E1114" i="21"/>
  <c r="F1117" i="21"/>
  <c r="E1122" i="21"/>
  <c r="F1125" i="21"/>
  <c r="E1130" i="21"/>
  <c r="F1133" i="21"/>
  <c r="E1138" i="21"/>
  <c r="F1141" i="21"/>
  <c r="E1146" i="21"/>
  <c r="F1149" i="21"/>
  <c r="F1154" i="21"/>
  <c r="E1157" i="21"/>
  <c r="E1162" i="21"/>
  <c r="F1165" i="21"/>
  <c r="F1170" i="21"/>
  <c r="F1173" i="21"/>
  <c r="E1178" i="21"/>
  <c r="F1181" i="21"/>
  <c r="E1186" i="21"/>
  <c r="E1189" i="21"/>
  <c r="F1194" i="21"/>
  <c r="F1197" i="21"/>
  <c r="E1202" i="21"/>
  <c r="E1205" i="21"/>
  <c r="F1210" i="21"/>
  <c r="E1213" i="21"/>
  <c r="E1218" i="21"/>
  <c r="F1221" i="21"/>
  <c r="F1226" i="21"/>
  <c r="F1229" i="21"/>
  <c r="E1234" i="21"/>
  <c r="E1237" i="21"/>
  <c r="E1242" i="21"/>
  <c r="E1245" i="21"/>
  <c r="E1250" i="21"/>
  <c r="E1253" i="21"/>
  <c r="F1258" i="21"/>
  <c r="F1261" i="21"/>
  <c r="E1266" i="21"/>
  <c r="F1269" i="21"/>
  <c r="E1274" i="21"/>
  <c r="F1277" i="21"/>
  <c r="E1282" i="21"/>
  <c r="F1285" i="21"/>
  <c r="F1290" i="21"/>
  <c r="E1293" i="21"/>
  <c r="F1298" i="21"/>
  <c r="F1301" i="21"/>
  <c r="F1306" i="21"/>
  <c r="F1309" i="21"/>
  <c r="F1314" i="21"/>
  <c r="F1317" i="21"/>
  <c r="F1322" i="21"/>
  <c r="F1325" i="21"/>
  <c r="F1330" i="21"/>
  <c r="F1333" i="21"/>
  <c r="F1336" i="21"/>
  <c r="E1341" i="21"/>
  <c r="E1344" i="21"/>
  <c r="F1349" i="21"/>
  <c r="F1352" i="21"/>
  <c r="F1357" i="21"/>
  <c r="E1360" i="21"/>
  <c r="E1365" i="21"/>
  <c r="E1368" i="21"/>
  <c r="E1373" i="21"/>
  <c r="F1376" i="21"/>
  <c r="F880" i="21"/>
  <c r="E885" i="21"/>
  <c r="E888" i="21"/>
  <c r="F893" i="21"/>
  <c r="E896" i="21"/>
  <c r="F901" i="21"/>
  <c r="E904" i="21"/>
  <c r="F909" i="21"/>
  <c r="E912" i="21"/>
  <c r="E917" i="21"/>
  <c r="E920" i="21"/>
  <c r="E925" i="21"/>
  <c r="E928" i="21"/>
  <c r="E933" i="21"/>
  <c r="F936" i="21"/>
  <c r="E944" i="21"/>
  <c r="F949" i="21"/>
  <c r="F952" i="21"/>
  <c r="E955" i="21"/>
  <c r="F957" i="21"/>
  <c r="F960" i="21"/>
  <c r="F965" i="21"/>
  <c r="E968" i="21"/>
  <c r="E973" i="21"/>
  <c r="F976" i="21"/>
  <c r="E981" i="21"/>
  <c r="F984" i="21"/>
  <c r="F989" i="21"/>
  <c r="E992" i="21"/>
  <c r="E997" i="21"/>
  <c r="F1000" i="21"/>
  <c r="E1003" i="21"/>
  <c r="F1005" i="21"/>
  <c r="E1008" i="21"/>
  <c r="E1013" i="21"/>
  <c r="E1016" i="21"/>
  <c r="E1021" i="21"/>
  <c r="E1024" i="21"/>
  <c r="F1029" i="21"/>
  <c r="E1032" i="21"/>
  <c r="F1035" i="21"/>
  <c r="E1037" i="21"/>
  <c r="E1040" i="21"/>
  <c r="E1045" i="21"/>
  <c r="F878" i="21"/>
  <c r="F883" i="21"/>
  <c r="F888" i="21"/>
  <c r="E891" i="21"/>
  <c r="F896" i="21"/>
  <c r="F899" i="21"/>
  <c r="F904" i="21"/>
  <c r="F907" i="21"/>
  <c r="F912" i="21"/>
  <c r="E915" i="21"/>
  <c r="F920" i="21"/>
  <c r="E923" i="21"/>
  <c r="F928" i="21"/>
  <c r="E878" i="21"/>
  <c r="F886" i="21"/>
  <c r="E894" i="21"/>
  <c r="E899" i="21"/>
  <c r="F908" i="21"/>
  <c r="E916" i="21"/>
  <c r="F929" i="21"/>
  <c r="E940" i="21"/>
  <c r="E948" i="21"/>
  <c r="F961" i="21"/>
  <c r="F969" i="21"/>
  <c r="F977" i="21"/>
  <c r="F985" i="21"/>
  <c r="E993" i="21"/>
  <c r="E1001" i="21"/>
  <c r="E1009" i="21"/>
  <c r="F1017" i="21"/>
  <c r="E1025" i="21"/>
  <c r="F1033" i="21"/>
  <c r="F1038" i="21"/>
  <c r="E1046" i="21"/>
  <c r="E1049" i="21"/>
  <c r="E1053" i="21"/>
  <c r="F1060" i="21"/>
  <c r="F1064" i="21"/>
  <c r="F1078" i="21"/>
  <c r="E1081" i="21"/>
  <c r="F1085" i="21"/>
  <c r="F1092" i="21"/>
  <c r="F1096" i="21"/>
  <c r="E1099" i="21"/>
  <c r="F1110" i="21"/>
  <c r="E1113" i="21"/>
  <c r="E1117" i="21"/>
  <c r="E1124" i="21"/>
  <c r="F1128" i="21"/>
  <c r="E1131" i="21"/>
  <c r="F1142" i="21"/>
  <c r="E1145" i="21"/>
  <c r="E1149" i="21"/>
  <c r="F1156" i="21"/>
  <c r="E1160" i="21"/>
  <c r="F1174" i="21"/>
  <c r="F1177" i="21"/>
  <c r="E1181" i="21"/>
  <c r="F1188" i="21"/>
  <c r="E1192" i="21"/>
  <c r="E1195" i="21"/>
  <c r="F1206" i="21"/>
  <c r="F1209" i="21"/>
  <c r="F1213" i="21"/>
  <c r="F1220" i="21"/>
  <c r="E1224" i="21"/>
  <c r="F1227" i="21"/>
  <c r="E1238" i="21"/>
  <c r="F1241" i="21"/>
  <c r="F1245" i="21"/>
  <c r="E1252" i="21"/>
  <c r="F1256" i="21"/>
  <c r="F1259" i="21"/>
  <c r="E1270" i="21"/>
  <c r="F1273" i="21"/>
  <c r="E1277" i="21"/>
  <c r="E1284" i="21"/>
  <c r="F1288" i="21"/>
  <c r="E1291" i="21"/>
  <c r="E1302" i="21"/>
  <c r="E1305" i="21"/>
  <c r="E1309" i="21"/>
  <c r="F1316" i="21"/>
  <c r="E1320" i="21"/>
  <c r="E1323" i="21"/>
  <c r="F1331" i="21"/>
  <c r="E1334" i="21"/>
  <c r="F1342" i="21"/>
  <c r="E1345" i="21"/>
  <c r="E1356" i="21"/>
  <c r="E1363" i="21"/>
  <c r="F1374" i="21"/>
  <c r="E1377" i="21"/>
  <c r="E1384" i="21"/>
  <c r="F1387" i="21"/>
  <c r="F1390" i="21"/>
  <c r="F1393" i="21"/>
  <c r="E1400" i="21"/>
  <c r="F1403" i="21"/>
  <c r="F1406" i="21"/>
  <c r="F1409" i="21"/>
  <c r="F1416" i="21"/>
  <c r="F1419" i="21"/>
  <c r="F1422" i="21"/>
  <c r="F1425" i="21"/>
  <c r="E1432" i="21"/>
  <c r="E1435" i="21"/>
  <c r="F1438" i="21"/>
  <c r="F1441" i="21"/>
  <c r="E1448" i="21"/>
  <c r="F1451" i="21"/>
  <c r="E1457" i="21"/>
  <c r="F1460" i="21"/>
  <c r="E1467" i="21"/>
  <c r="F1472" i="21"/>
  <c r="F1475" i="21"/>
  <c r="E1480" i="21"/>
  <c r="E1483" i="21"/>
  <c r="E1488" i="21"/>
  <c r="F1491" i="21"/>
  <c r="F1496" i="21"/>
  <c r="E1499" i="21"/>
  <c r="F1504" i="21"/>
  <c r="F1507" i="21"/>
  <c r="F1512" i="21"/>
  <c r="E1515" i="21"/>
  <c r="F1520" i="21"/>
  <c r="F1523" i="21"/>
  <c r="E1528" i="21"/>
  <c r="E1531" i="21"/>
  <c r="E1536" i="21"/>
  <c r="E1539" i="21"/>
  <c r="E1544" i="21"/>
  <c r="E1547" i="21"/>
  <c r="E1552" i="21"/>
  <c r="E1555" i="21"/>
  <c r="E1560" i="21"/>
  <c r="F1563" i="21"/>
  <c r="E1568" i="21"/>
  <c r="F1571" i="21"/>
  <c r="F1576" i="21"/>
  <c r="F1579" i="21"/>
  <c r="E1584" i="21"/>
  <c r="E1587" i="21"/>
  <c r="F1592" i="21"/>
  <c r="F1595" i="21"/>
  <c r="E1600" i="21"/>
  <c r="E1603" i="21"/>
  <c r="E1608" i="21"/>
  <c r="F1611" i="21"/>
  <c r="E1616" i="21"/>
  <c r="E1619" i="21"/>
  <c r="F1624" i="21"/>
  <c r="E1627" i="21"/>
  <c r="E1632" i="21"/>
  <c r="F1635" i="21"/>
  <c r="F1640" i="21"/>
  <c r="E1643" i="21"/>
  <c r="E1648" i="21"/>
  <c r="F1651" i="21"/>
  <c r="F1656" i="21"/>
  <c r="E1659" i="21"/>
  <c r="E1664" i="21"/>
  <c r="E1667" i="21"/>
  <c r="E1672" i="21"/>
  <c r="E1675" i="21"/>
  <c r="F1680" i="21"/>
  <c r="E1683" i="21"/>
  <c r="E1688" i="21"/>
  <c r="E1691" i="21"/>
  <c r="F1696" i="21"/>
  <c r="F1699" i="21"/>
  <c r="E1704" i="21"/>
  <c r="E1707" i="21"/>
  <c r="E1712" i="21"/>
  <c r="F1715" i="21"/>
  <c r="F1720" i="21"/>
  <c r="E1723" i="21"/>
  <c r="E1728" i="21"/>
  <c r="F1731" i="21"/>
  <c r="E1736" i="21"/>
  <c r="F1739" i="21"/>
  <c r="E1744" i="21"/>
  <c r="F1747" i="21"/>
  <c r="F1752" i="21"/>
  <c r="F1755" i="21"/>
  <c r="F1760" i="21"/>
  <c r="E1763" i="21"/>
  <c r="F1768" i="21"/>
  <c r="F1771" i="21"/>
  <c r="E1776" i="21"/>
  <c r="F1779" i="21"/>
  <c r="F1784" i="21"/>
  <c r="F1787" i="21"/>
  <c r="F1792" i="21"/>
  <c r="F1795" i="21"/>
  <c r="F1800" i="21"/>
  <c r="E1803" i="21"/>
  <c r="E1808" i="21"/>
  <c r="F1811" i="21"/>
  <c r="E1816" i="21"/>
  <c r="F1819" i="21"/>
  <c r="E1824" i="21"/>
  <c r="F1827" i="21"/>
  <c r="F1832" i="21"/>
  <c r="E1835" i="21"/>
  <c r="F1840" i="21"/>
  <c r="F1843" i="21"/>
  <c r="F1848" i="21"/>
  <c r="E1851" i="21"/>
  <c r="E1856" i="21"/>
  <c r="E1859" i="21"/>
  <c r="E1864" i="21"/>
  <c r="F1867" i="21"/>
  <c r="E1872" i="21"/>
  <c r="E1875" i="21"/>
  <c r="F1880" i="21"/>
  <c r="E1883" i="21"/>
  <c r="F1888" i="21"/>
  <c r="F1891" i="21"/>
  <c r="E1896" i="21"/>
  <c r="F1899" i="21"/>
  <c r="E1904" i="21"/>
  <c r="F1907" i="21"/>
  <c r="E1912" i="21"/>
  <c r="E1915" i="21"/>
  <c r="E1920" i="21"/>
  <c r="F1923" i="21"/>
  <c r="E1928" i="21"/>
  <c r="F1931" i="21"/>
  <c r="E1936" i="21"/>
  <c r="F1939" i="21"/>
  <c r="F1944" i="21"/>
  <c r="E1947" i="21"/>
  <c r="E1952" i="21"/>
  <c r="E1955" i="21"/>
  <c r="F1960" i="21"/>
  <c r="F1963" i="21"/>
  <c r="F1968" i="21"/>
  <c r="F1971" i="21"/>
  <c r="E1973" i="21"/>
  <c r="E1976" i="21"/>
  <c r="E1979" i="21"/>
  <c r="E1984" i="21"/>
  <c r="E1987" i="21"/>
  <c r="E1992" i="21"/>
  <c r="E1995" i="21"/>
  <c r="F2000" i="21"/>
  <c r="F2003" i="21"/>
  <c r="E2008" i="21"/>
  <c r="E2011" i="21"/>
  <c r="E2016" i="21"/>
  <c r="F2019" i="21"/>
  <c r="F2024" i="21"/>
  <c r="F2027" i="21"/>
  <c r="F2032" i="21"/>
  <c r="E2035" i="21"/>
  <c r="E2040" i="21"/>
  <c r="F2043" i="21"/>
  <c r="E2048" i="21"/>
  <c r="E2051" i="21"/>
  <c r="F2056" i="21"/>
  <c r="F2059" i="21"/>
  <c r="F2064" i="21"/>
  <c r="F2067" i="21"/>
  <c r="F2072" i="21"/>
  <c r="F2075" i="21"/>
  <c r="F2080" i="21"/>
  <c r="E2083" i="21"/>
  <c r="F2088" i="21"/>
  <c r="E2091" i="21"/>
  <c r="E2096" i="21"/>
  <c r="E2099" i="21"/>
  <c r="E2104" i="21"/>
  <c r="E2107" i="21"/>
  <c r="F2112" i="21"/>
  <c r="F2115" i="21"/>
  <c r="F2120" i="21"/>
  <c r="E886" i="21"/>
  <c r="F891" i="21"/>
  <c r="F900" i="21"/>
  <c r="E908" i="21"/>
  <c r="F921" i="21"/>
  <c r="E929" i="21"/>
  <c r="F937" i="21"/>
  <c r="F945" i="21"/>
  <c r="F953" i="21"/>
  <c r="E961" i="21"/>
  <c r="E969" i="21"/>
  <c r="E977" i="21"/>
  <c r="E985" i="21"/>
  <c r="F993" i="21"/>
  <c r="F1001" i="21"/>
  <c r="E1006" i="21"/>
  <c r="E1014" i="21"/>
  <c r="E1022" i="21"/>
  <c r="F1030" i="21"/>
  <c r="E1038" i="21"/>
  <c r="F1046" i="21"/>
  <c r="E1057" i="21"/>
  <c r="E1064" i="21"/>
  <c r="E1075" i="21"/>
  <c r="E1078" i="21"/>
  <c r="F1089" i="21"/>
  <c r="E1096" i="21"/>
  <c r="E1107" i="21"/>
  <c r="E1110" i="21"/>
  <c r="F1121" i="21"/>
  <c r="E1128" i="21"/>
  <c r="F1139" i="21"/>
  <c r="E1142" i="21"/>
  <c r="E1153" i="21"/>
  <c r="F1160" i="21"/>
  <c r="E1171" i="21"/>
  <c r="E1174" i="21"/>
  <c r="E1185" i="21"/>
  <c r="F1192" i="21"/>
  <c r="F1203" i="21"/>
  <c r="E1206" i="21"/>
  <c r="E1217" i="21"/>
  <c r="F1224" i="21"/>
  <c r="F1235" i="21"/>
  <c r="F1238" i="21"/>
  <c r="F1249" i="21"/>
  <c r="E1256" i="21"/>
  <c r="F1267" i="21"/>
  <c r="F1270" i="21"/>
  <c r="E1281" i="21"/>
  <c r="E1288" i="21"/>
  <c r="E1299" i="21"/>
  <c r="F1302" i="21"/>
  <c r="F1313" i="21"/>
  <c r="F1320" i="21"/>
  <c r="E1331" i="21"/>
  <c r="F1334" i="21"/>
  <c r="E1339" i="21"/>
  <c r="E1342" i="21"/>
  <c r="F1353" i="21"/>
  <c r="F1356" i="21"/>
  <c r="F1360" i="21"/>
  <c r="E1367" i="21"/>
  <c r="E1371" i="21"/>
  <c r="E1374" i="21"/>
  <c r="E1381" i="21"/>
  <c r="F1384" i="21"/>
  <c r="E1397" i="21"/>
  <c r="F1400" i="21"/>
  <c r="E1413" i="21"/>
  <c r="E1416" i="21"/>
  <c r="F1429" i="21"/>
  <c r="F1432" i="21"/>
  <c r="E1445" i="21"/>
  <c r="F1448" i="21"/>
  <c r="F1454" i="21"/>
  <c r="F1457" i="21"/>
  <c r="F1464" i="21"/>
  <c r="F1467" i="21"/>
  <c r="E1470" i="21"/>
  <c r="E1475" i="21"/>
  <c r="E1478" i="21"/>
  <c r="F1483" i="21"/>
  <c r="E1486" i="21"/>
  <c r="E1491" i="21"/>
  <c r="F1494" i="21"/>
  <c r="F1499" i="21"/>
  <c r="E1502" i="21"/>
  <c r="E1507" i="21"/>
  <c r="E1510" i="21"/>
  <c r="F1515" i="21"/>
  <c r="E1518" i="21"/>
  <c r="E1523" i="21"/>
  <c r="F1526" i="21"/>
  <c r="F1531" i="21"/>
  <c r="F1534" i="21"/>
  <c r="F1539" i="21"/>
  <c r="E1542" i="21"/>
  <c r="F1547" i="21"/>
  <c r="E1550" i="21"/>
  <c r="F1555" i="21"/>
  <c r="E1558" i="21"/>
  <c r="E1563" i="21"/>
  <c r="F1566" i="21"/>
  <c r="E1571" i="21"/>
  <c r="E1574" i="21"/>
  <c r="E1579" i="21"/>
  <c r="E1582" i="21"/>
  <c r="F1587" i="21"/>
  <c r="E1590" i="21"/>
  <c r="E1595" i="21"/>
  <c r="E1598" i="21"/>
  <c r="F1603" i="21"/>
  <c r="E1606" i="21"/>
  <c r="E1611" i="21"/>
  <c r="E1614" i="21"/>
  <c r="F1619" i="21"/>
  <c r="E1622" i="21"/>
  <c r="F1627" i="21"/>
  <c r="F1630" i="21"/>
  <c r="E1635" i="21"/>
  <c r="E1638" i="21"/>
  <c r="F1643" i="21"/>
  <c r="F1646" i="21"/>
  <c r="E1651" i="21"/>
  <c r="F1654" i="21"/>
  <c r="F1659" i="21"/>
  <c r="F1662" i="21"/>
  <c r="F1667" i="21"/>
  <c r="F1670" i="21"/>
  <c r="F1675" i="21"/>
  <c r="F1678" i="21"/>
  <c r="F1683" i="21"/>
  <c r="F1686" i="21"/>
  <c r="F1691" i="21"/>
  <c r="F1694" i="21"/>
  <c r="E1699" i="21"/>
  <c r="E1702" i="21"/>
  <c r="F1707" i="21"/>
  <c r="F1710" i="21"/>
  <c r="E1715" i="21"/>
  <c r="E1718" i="21"/>
  <c r="F1723" i="21"/>
  <c r="F1726" i="21"/>
  <c r="E1731" i="21"/>
  <c r="F1734" i="21"/>
  <c r="E1739" i="21"/>
  <c r="F1742" i="21"/>
  <c r="E1747" i="21"/>
  <c r="F1750" i="21"/>
  <c r="E1755" i="21"/>
  <c r="F1758" i="21"/>
  <c r="F1763" i="21"/>
  <c r="E1766" i="21"/>
  <c r="E1771" i="21"/>
  <c r="F1774" i="21"/>
  <c r="E1779" i="21"/>
  <c r="F1782" i="21"/>
  <c r="E1787" i="21"/>
  <c r="E1790" i="21"/>
  <c r="E1795" i="21"/>
  <c r="F1798" i="21"/>
  <c r="F1803" i="21"/>
  <c r="F1806" i="21"/>
  <c r="E1811" i="21"/>
  <c r="E1814" i="21"/>
  <c r="E1819" i="21"/>
  <c r="F1822" i="21"/>
  <c r="E1827" i="21"/>
  <c r="E1830" i="21"/>
  <c r="F1835" i="21"/>
  <c r="E1838" i="21"/>
  <c r="E1843" i="21"/>
  <c r="F1846" i="21"/>
  <c r="F1851" i="21"/>
  <c r="F1854" i="21"/>
  <c r="F1859" i="21"/>
  <c r="F1862" i="21"/>
  <c r="E1867" i="21"/>
  <c r="F1870" i="21"/>
  <c r="F1875" i="21"/>
  <c r="E1878" i="21"/>
  <c r="F1883" i="21"/>
  <c r="F1886" i="21"/>
  <c r="E1891" i="21"/>
  <c r="F1894" i="21"/>
  <c r="E1899" i="21"/>
  <c r="F1902" i="21"/>
  <c r="E1907" i="21"/>
  <c r="F1910" i="21"/>
  <c r="F1915" i="21"/>
  <c r="E1918" i="21"/>
  <c r="E1923" i="21"/>
  <c r="E1926" i="21"/>
  <c r="E1931" i="21"/>
  <c r="F1934" i="21"/>
  <c r="E1939" i="21"/>
  <c r="E1942" i="21"/>
  <c r="F1947" i="21"/>
  <c r="F1950" i="21"/>
  <c r="F1955" i="21"/>
  <c r="F1958" i="21"/>
  <c r="E1963" i="21"/>
  <c r="F1966" i="21"/>
  <c r="E1971" i="21"/>
  <c r="F1979" i="21"/>
  <c r="E1982" i="21"/>
  <c r="F1987" i="21"/>
  <c r="F1990" i="21"/>
  <c r="F1995" i="21"/>
  <c r="E1998" i="21"/>
  <c r="E2003" i="21"/>
  <c r="F2006" i="21"/>
  <c r="F2011" i="21"/>
  <c r="E2014" i="21"/>
  <c r="E2019" i="21"/>
  <c r="E2022" i="21"/>
  <c r="E2027" i="21"/>
  <c r="E2030" i="21"/>
  <c r="F2035" i="21"/>
  <c r="F2038" i="21"/>
  <c r="E2043" i="21"/>
  <c r="E2046" i="21"/>
  <c r="F2051" i="21"/>
  <c r="E2054" i="21"/>
  <c r="E2059" i="21"/>
  <c r="F2062" i="21"/>
  <c r="E2067" i="21"/>
  <c r="F2070" i="21"/>
  <c r="E2075" i="21"/>
  <c r="F2078" i="21"/>
  <c r="F2083" i="21"/>
  <c r="E2086" i="21"/>
  <c r="F2091" i="21"/>
  <c r="F2094" i="21"/>
  <c r="F2099" i="21"/>
  <c r="F2102" i="21"/>
  <c r="F2107" i="21"/>
  <c r="E2110" i="21"/>
  <c r="E2115" i="21"/>
  <c r="E2118" i="21"/>
  <c r="F879" i="21"/>
  <c r="E883" i="21"/>
  <c r="E892" i="21"/>
  <c r="E900" i="21"/>
  <c r="F913" i="21"/>
  <c r="E921" i="21"/>
  <c r="E937" i="21"/>
  <c r="E945" i="21"/>
  <c r="E953" i="21"/>
  <c r="E958" i="21"/>
  <c r="F966" i="21"/>
  <c r="F974" i="21"/>
  <c r="E982" i="21"/>
  <c r="F990" i="21"/>
  <c r="F998" i="21"/>
  <c r="F1006" i="21"/>
  <c r="F1014" i="21"/>
  <c r="F1022" i="21"/>
  <c r="E1030" i="21"/>
  <c r="E1035" i="21"/>
  <c r="F1043" i="21"/>
  <c r="F1054" i="21"/>
  <c r="F1057" i="21"/>
  <c r="E1061" i="21"/>
  <c r="F1068" i="21"/>
  <c r="F1072" i="21"/>
  <c r="F1075" i="21"/>
  <c r="F1086" i="21"/>
  <c r="E1089" i="21"/>
  <c r="F1093" i="21"/>
  <c r="F1100" i="21"/>
  <c r="F1104" i="21"/>
  <c r="F1107" i="21"/>
  <c r="F1118" i="21"/>
  <c r="E1121" i="21"/>
  <c r="E1125" i="21"/>
  <c r="F1132" i="21"/>
  <c r="E1136" i="21"/>
  <c r="E1139" i="21"/>
  <c r="E1147" i="21"/>
  <c r="E1150" i="21"/>
  <c r="F1153" i="21"/>
  <c r="F1157" i="21"/>
  <c r="F1164" i="21"/>
  <c r="F1168" i="21"/>
  <c r="F1171" i="21"/>
  <c r="E1182" i="21"/>
  <c r="F1185" i="21"/>
  <c r="F1189" i="21"/>
  <c r="E1196" i="21"/>
  <c r="F1200" i="21"/>
  <c r="E1203" i="21"/>
  <c r="E1214" i="21"/>
  <c r="F1217" i="21"/>
  <c r="E1221" i="21"/>
  <c r="F1228" i="21"/>
  <c r="F1232" i="21"/>
  <c r="E1235" i="21"/>
  <c r="F1246" i="21"/>
  <c r="E1249" i="21"/>
  <c r="F1253" i="21"/>
  <c r="E1260" i="21"/>
  <c r="F1264" i="21"/>
  <c r="E1267" i="21"/>
  <c r="F1278" i="21"/>
  <c r="F1281" i="21"/>
  <c r="E1285" i="21"/>
  <c r="E1292" i="21"/>
  <c r="F1296" i="21"/>
  <c r="F1299" i="21"/>
  <c r="E1310" i="21"/>
  <c r="E1313" i="21"/>
  <c r="E1317" i="21"/>
  <c r="F1324" i="21"/>
  <c r="E1328" i="21"/>
  <c r="F1339" i="21"/>
  <c r="E1350" i="21"/>
  <c r="E1353" i="21"/>
  <c r="F1364" i="21"/>
  <c r="F1371" i="21"/>
  <c r="F1388" i="21"/>
  <c r="E1391" i="21"/>
  <c r="F1404" i="21"/>
  <c r="E1407" i="21"/>
  <c r="F1420" i="21"/>
  <c r="F1423" i="21"/>
  <c r="E1436" i="21"/>
  <c r="F1439" i="21"/>
  <c r="F1452" i="21"/>
  <c r="E1454" i="21"/>
  <c r="E1461" i="21"/>
  <c r="E1464" i="21"/>
  <c r="F1470" i="21"/>
  <c r="F1473" i="21"/>
  <c r="F1478" i="21"/>
  <c r="E1481" i="21"/>
  <c r="F1486" i="21"/>
  <c r="F1489" i="21"/>
  <c r="E1494" i="21"/>
  <c r="F1497" i="21"/>
  <c r="F1502" i="21"/>
  <c r="E1505" i="21"/>
  <c r="F1510" i="21"/>
  <c r="E1513" i="21"/>
  <c r="F1518" i="21"/>
  <c r="F1521" i="21"/>
  <c r="E1526" i="21"/>
  <c r="F1529" i="21"/>
  <c r="E1534" i="21"/>
  <c r="F1537" i="21"/>
  <c r="F1542" i="21"/>
  <c r="F1545" i="21"/>
  <c r="F1550" i="21"/>
  <c r="E1553" i="21"/>
  <c r="F1558" i="21"/>
  <c r="E1561" i="21"/>
  <c r="E1566" i="21"/>
  <c r="E1569" i="21"/>
  <c r="F1574" i="21"/>
  <c r="E1577" i="21"/>
  <c r="F1582" i="21"/>
  <c r="E1585" i="21"/>
  <c r="F1590" i="21"/>
  <c r="F1593" i="21"/>
  <c r="F1598" i="21"/>
  <c r="E1601" i="21"/>
  <c r="F1606" i="21"/>
  <c r="E1609" i="21"/>
  <c r="F1614" i="21"/>
  <c r="F1617" i="21"/>
  <c r="F1622" i="21"/>
  <c r="E1625" i="21"/>
  <c r="E1630" i="21"/>
  <c r="E1633" i="21"/>
  <c r="F1638" i="21"/>
  <c r="E1641" i="21"/>
  <c r="E1646" i="21"/>
  <c r="E1649" i="21"/>
  <c r="E1654" i="21"/>
  <c r="E1657" i="21"/>
  <c r="E1662" i="21"/>
  <c r="E1665" i="21"/>
  <c r="E1670" i="21"/>
  <c r="E1673" i="21"/>
  <c r="E1678" i="21"/>
  <c r="E1681" i="21"/>
  <c r="E1686" i="21"/>
  <c r="F1689" i="21"/>
  <c r="E1694" i="21"/>
  <c r="F1697" i="21"/>
  <c r="F1702" i="21"/>
  <c r="F1705" i="21"/>
  <c r="E1710" i="21"/>
  <c r="E1713" i="21"/>
  <c r="F1718" i="21"/>
  <c r="F1721" i="21"/>
  <c r="E1726" i="21"/>
  <c r="E1729" i="21"/>
  <c r="E1734" i="21"/>
  <c r="E1737" i="21"/>
  <c r="E1742" i="21"/>
  <c r="E1745" i="21"/>
  <c r="E1750" i="21"/>
  <c r="F1753" i="21"/>
  <c r="E1758" i="21"/>
  <c r="E1761" i="21"/>
  <c r="F1766" i="21"/>
  <c r="E1769" i="21"/>
  <c r="E1774" i="21"/>
  <c r="F1777" i="21"/>
  <c r="E1782" i="21"/>
  <c r="F1785" i="21"/>
  <c r="F1790" i="21"/>
  <c r="F1793" i="21"/>
  <c r="E1798" i="21"/>
  <c r="E1801" i="21"/>
  <c r="E1806" i="21"/>
  <c r="E1809" i="21"/>
  <c r="F1814" i="21"/>
  <c r="F1817" i="21"/>
  <c r="E1822" i="21"/>
  <c r="F1825" i="21"/>
  <c r="F1830" i="21"/>
  <c r="F1833" i="21"/>
  <c r="F1838" i="21"/>
  <c r="E1841" i="21"/>
  <c r="E1846" i="21"/>
  <c r="F1849" i="21"/>
  <c r="E1854" i="21"/>
  <c r="E1857" i="21"/>
  <c r="E1862" i="21"/>
  <c r="F1865" i="21"/>
  <c r="E1870" i="21"/>
  <c r="F1873" i="21"/>
  <c r="F1878" i="21"/>
  <c r="F1881" i="21"/>
  <c r="E1886" i="21"/>
  <c r="E1889" i="21"/>
  <c r="E1894" i="21"/>
  <c r="F1897" i="21"/>
  <c r="E1902" i="21"/>
  <c r="F1905" i="21"/>
  <c r="E1910" i="21"/>
  <c r="E1913" i="21"/>
  <c r="F1918" i="21"/>
  <c r="E1921" i="21"/>
  <c r="F1926" i="21"/>
  <c r="E1929" i="21"/>
  <c r="E1934" i="21"/>
  <c r="F1937" i="21"/>
  <c r="F1942" i="21"/>
  <c r="F1945" i="21"/>
  <c r="E1950" i="21"/>
  <c r="E1953" i="21"/>
  <c r="E1958" i="21"/>
  <c r="E1961" i="21"/>
  <c r="E1966" i="21"/>
  <c r="F1969" i="21"/>
  <c r="E1974" i="21"/>
  <c r="F1977" i="21"/>
  <c r="F1982" i="21"/>
  <c r="E1985" i="21"/>
  <c r="E1990" i="21"/>
  <c r="F1993" i="21"/>
  <c r="F1998" i="21"/>
  <c r="F2001" i="21"/>
  <c r="E2006" i="21"/>
  <c r="E2009" i="21"/>
  <c r="F2014" i="21"/>
  <c r="F2017" i="21"/>
  <c r="F2022" i="21"/>
  <c r="F2025" i="21"/>
  <c r="F2030" i="21"/>
  <c r="E2033" i="21"/>
  <c r="E2038" i="21"/>
  <c r="F2041" i="21"/>
  <c r="F2046" i="21"/>
  <c r="F2049" i="21"/>
  <c r="F2054" i="21"/>
  <c r="E2057" i="21"/>
  <c r="E2062" i="21"/>
  <c r="F2065" i="21"/>
  <c r="E2070" i="21"/>
  <c r="F2073" i="21"/>
  <c r="E2078" i="21"/>
  <c r="F2081" i="21"/>
  <c r="F2086" i="21"/>
  <c r="E2089" i="21"/>
  <c r="E2094" i="21"/>
  <c r="E2097" i="21"/>
  <c r="E2102" i="21"/>
  <c r="E2105" i="21"/>
  <c r="F2110" i="21"/>
  <c r="E2113" i="21"/>
  <c r="F2118" i="21"/>
  <c r="E884" i="21"/>
  <c r="F892" i="21"/>
  <c r="F905" i="21"/>
  <c r="E913" i="21"/>
  <c r="E926" i="21"/>
  <c r="F934" i="21"/>
  <c r="F942" i="21"/>
  <c r="F950" i="21"/>
  <c r="F958" i="21"/>
  <c r="E966" i="21"/>
  <c r="E974" i="21"/>
  <c r="F982" i="21"/>
  <c r="E990" i="21"/>
  <c r="E998" i="21"/>
  <c r="F1003" i="21"/>
  <c r="E1011" i="21"/>
  <c r="E1019" i="21"/>
  <c r="F1027" i="21"/>
  <c r="E1043" i="21"/>
  <c r="E1051" i="21"/>
  <c r="E1054" i="21"/>
  <c r="F1065" i="21"/>
  <c r="E1072" i="21"/>
  <c r="E1083" i="21"/>
  <c r="E1086" i="21"/>
  <c r="F1097" i="21"/>
  <c r="E1104" i="21"/>
  <c r="E1115" i="21"/>
  <c r="E1118" i="21"/>
  <c r="F1129" i="21"/>
  <c r="F1136" i="21"/>
  <c r="F1147" i="21"/>
  <c r="F1150" i="21"/>
  <c r="F1161" i="21"/>
  <c r="E1168" i="21"/>
  <c r="E1179" i="21"/>
  <c r="F1182" i="21"/>
  <c r="E1193" i="21"/>
  <c r="E1200" i="21"/>
  <c r="E1211" i="21"/>
  <c r="F1214" i="21"/>
  <c r="F1225" i="21"/>
  <c r="E1232" i="21"/>
  <c r="F1243" i="21"/>
  <c r="E1246" i="21"/>
  <c r="E1257" i="21"/>
  <c r="E1264" i="21"/>
  <c r="F1275" i="21"/>
  <c r="E1278" i="21"/>
  <c r="F1289" i="21"/>
  <c r="E1296" i="21"/>
  <c r="F1307" i="21"/>
  <c r="F1310" i="21"/>
  <c r="F1321" i="21"/>
  <c r="F1328" i="21"/>
  <c r="E1336" i="21"/>
  <c r="E1343" i="21"/>
  <c r="E1347" i="21"/>
  <c r="F1350" i="21"/>
  <c r="F1361" i="21"/>
  <c r="E1364" i="21"/>
  <c r="F1368" i="21"/>
  <c r="E1375" i="21"/>
  <c r="E1379" i="21"/>
  <c r="F1382" i="21"/>
  <c r="E1385" i="21"/>
  <c r="E1388" i="21"/>
  <c r="E1395" i="21"/>
  <c r="F1398" i="21"/>
  <c r="F1401" i="21"/>
  <c r="E1404" i="21"/>
  <c r="F1411" i="21"/>
  <c r="F1414" i="21"/>
  <c r="E1417" i="21"/>
  <c r="E1420" i="21"/>
  <c r="E1427" i="21"/>
  <c r="F1430" i="21"/>
  <c r="F1433" i="21"/>
  <c r="F1436" i="21"/>
  <c r="F1443" i="21"/>
  <c r="F1446" i="21"/>
  <c r="E1449" i="21"/>
  <c r="E1452" i="21"/>
  <c r="F1455" i="21"/>
  <c r="E1468" i="21"/>
  <c r="E1473" i="21"/>
  <c r="E1476" i="21"/>
  <c r="F1481" i="21"/>
  <c r="E1484" i="21"/>
  <c r="E1489" i="21"/>
  <c r="E1492" i="21"/>
  <c r="E1497" i="21"/>
  <c r="F1500" i="21"/>
  <c r="F1505" i="21"/>
  <c r="E1508" i="21"/>
  <c r="F1513" i="21"/>
  <c r="E1516" i="21"/>
  <c r="E1521" i="21"/>
  <c r="F1524" i="21"/>
  <c r="E1529" i="21"/>
  <c r="F1532" i="21"/>
  <c r="E1537" i="21"/>
  <c r="F1540" i="21"/>
  <c r="E1545" i="21"/>
  <c r="F1548" i="21"/>
  <c r="F1553" i="21"/>
  <c r="E1556" i="21"/>
  <c r="F1561" i="21"/>
  <c r="F1564" i="21"/>
  <c r="F1569" i="21"/>
  <c r="F884" i="21"/>
  <c r="F897" i="21"/>
  <c r="E905" i="21"/>
  <c r="F918" i="21"/>
  <c r="F926" i="21"/>
  <c r="E931" i="21"/>
  <c r="E934" i="21"/>
  <c r="E942" i="21"/>
  <c r="E950" i="21"/>
  <c r="F955" i="21"/>
  <c r="F963" i="21"/>
  <c r="F971" i="21"/>
  <c r="E979" i="21"/>
  <c r="F987" i="21"/>
  <c r="E995" i="21"/>
  <c r="F1011" i="21"/>
  <c r="F1019" i="21"/>
  <c r="E1027" i="21"/>
  <c r="F1040" i="21"/>
  <c r="F1048" i="21"/>
  <c r="F1051" i="21"/>
  <c r="F1062" i="21"/>
  <c r="E1065" i="21"/>
  <c r="E1069" i="21"/>
  <c r="F1076" i="21"/>
  <c r="F1080" i="21"/>
  <c r="F1083" i="21"/>
  <c r="F1091" i="21"/>
  <c r="E1094" i="21"/>
  <c r="E1097" i="21"/>
  <c r="F1101" i="21"/>
  <c r="E1108" i="21"/>
  <c r="F1112" i="21"/>
  <c r="F1115" i="21"/>
  <c r="E1123" i="21"/>
  <c r="F1126" i="21"/>
  <c r="E1129" i="21"/>
  <c r="E1133" i="21"/>
  <c r="E1140" i="21"/>
  <c r="F1144" i="21"/>
  <c r="E1158" i="21"/>
  <c r="E1161" i="21"/>
  <c r="E1165" i="21"/>
  <c r="F1172" i="21"/>
  <c r="F1176" i="21"/>
  <c r="F1179" i="21"/>
  <c r="F1190" i="21"/>
  <c r="F1193" i="21"/>
  <c r="E1197" i="21"/>
  <c r="E1204" i="21"/>
  <c r="F1208" i="21"/>
  <c r="F1211" i="21"/>
  <c r="F1222" i="21"/>
  <c r="E1225" i="21"/>
  <c r="E1229" i="21"/>
  <c r="F1236" i="21"/>
  <c r="F1240" i="21"/>
  <c r="E1243" i="21"/>
  <c r="E1254" i="21"/>
  <c r="F1257" i="21"/>
  <c r="E1261" i="21"/>
  <c r="E1268" i="21"/>
  <c r="F1272" i="21"/>
  <c r="E1275" i="21"/>
  <c r="E1286" i="21"/>
  <c r="E1289" i="21"/>
  <c r="F1293" i="21"/>
  <c r="F1300" i="21"/>
  <c r="F1304" i="21"/>
  <c r="E1307" i="21"/>
  <c r="F1318" i="21"/>
  <c r="E1321" i="21"/>
  <c r="E1325" i="21"/>
  <c r="E1332" i="21"/>
  <c r="F1340" i="21"/>
  <c r="F1347" i="21"/>
  <c r="E1358" i="21"/>
  <c r="E1361" i="21"/>
  <c r="E1372" i="21"/>
  <c r="F1379" i="21"/>
  <c r="E1382" i="21"/>
  <c r="F1385" i="21"/>
  <c r="F1392" i="21"/>
  <c r="F1395" i="21"/>
  <c r="E1398" i="21"/>
  <c r="E1401" i="21"/>
  <c r="E1408" i="21"/>
  <c r="E1411" i="21"/>
  <c r="E1414" i="21"/>
  <c r="F1417" i="21"/>
  <c r="E1424" i="21"/>
  <c r="F1427" i="21"/>
  <c r="E1430" i="21"/>
  <c r="E1433" i="21"/>
  <c r="F1440" i="21"/>
  <c r="E1443" i="21"/>
  <c r="E1446" i="21"/>
  <c r="F881" i="21"/>
  <c r="E889" i="21"/>
  <c r="E897" i="21"/>
  <c r="F910" i="21"/>
  <c r="E918" i="21"/>
  <c r="F923" i="21"/>
  <c r="F931" i="21"/>
  <c r="E939" i="21"/>
  <c r="E947" i="21"/>
  <c r="E963" i="21"/>
  <c r="E971" i="21"/>
  <c r="F979" i="21"/>
  <c r="E987" i="21"/>
  <c r="F995" i="21"/>
  <c r="F1008" i="21"/>
  <c r="F1016" i="21"/>
  <c r="F1024" i="21"/>
  <c r="F1032" i="21"/>
  <c r="E1036" i="21"/>
  <c r="E1044" i="21"/>
  <c r="E1048" i="21"/>
  <c r="E1059" i="21"/>
  <c r="E1062" i="21"/>
  <c r="E1073" i="21"/>
  <c r="E1080" i="21"/>
  <c r="E1091" i="21"/>
  <c r="F1094" i="21"/>
  <c r="E1105" i="21"/>
  <c r="E1112" i="21"/>
  <c r="F1123" i="21"/>
  <c r="E1126" i="21"/>
  <c r="F1137" i="21"/>
  <c r="E1144" i="21"/>
  <c r="E1155" i="21"/>
  <c r="F1158" i="21"/>
  <c r="E1169" i="21"/>
  <c r="E1176" i="21"/>
  <c r="E1187" i="21"/>
  <c r="E1190" i="21"/>
  <c r="E1201" i="21"/>
  <c r="E1208" i="21"/>
  <c r="F1219" i="21"/>
  <c r="E1222" i="21"/>
  <c r="F1233" i="21"/>
  <c r="E1240" i="21"/>
  <c r="F1251" i="21"/>
  <c r="F1254" i="21"/>
  <c r="F1265" i="21"/>
  <c r="E1272" i="21"/>
  <c r="E1283" i="21"/>
  <c r="F1286" i="21"/>
  <c r="F1297" i="21"/>
  <c r="E1304" i="21"/>
  <c r="F1315" i="21"/>
  <c r="E1318" i="21"/>
  <c r="F1329" i="21"/>
  <c r="F1337" i="21"/>
  <c r="E1340" i="21"/>
  <c r="F1344" i="21"/>
  <c r="F1351" i="21"/>
  <c r="F1355" i="21"/>
  <c r="F1358" i="21"/>
  <c r="E1369" i="21"/>
  <c r="F1372" i="21"/>
  <c r="E1376" i="21"/>
  <c r="E1389" i="21"/>
  <c r="E1392" i="21"/>
  <c r="F1405" i="21"/>
  <c r="F1408" i="21"/>
  <c r="E1421" i="21"/>
  <c r="F1424" i="21"/>
  <c r="F1437" i="21"/>
  <c r="E1440" i="21"/>
  <c r="F1456" i="21"/>
  <c r="F1459" i="21"/>
  <c r="E1462" i="21"/>
  <c r="E1465" i="21"/>
  <c r="E1471" i="21"/>
  <c r="F1474" i="21"/>
  <c r="E1479" i="21"/>
  <c r="F1482" i="21"/>
  <c r="F1487" i="21"/>
  <c r="E1490" i="21"/>
  <c r="F1495" i="21"/>
  <c r="E1498" i="21"/>
  <c r="F1503" i="21"/>
  <c r="F1506" i="21"/>
  <c r="E881" i="21"/>
  <c r="F889" i="21"/>
  <c r="E902" i="21"/>
  <c r="E910" i="21"/>
  <c r="F915" i="21"/>
  <c r="E924" i="21"/>
  <c r="F932" i="21"/>
  <c r="F939" i="21"/>
  <c r="F947" i="21"/>
  <c r="E960" i="21"/>
  <c r="F968" i="21"/>
  <c r="E976" i="21"/>
  <c r="E984" i="21"/>
  <c r="F992" i="21"/>
  <c r="E1000" i="21"/>
  <c r="F1004" i="21"/>
  <c r="E1012" i="21"/>
  <c r="F1020" i="21"/>
  <c r="F1028" i="21"/>
  <c r="E1041" i="21"/>
  <c r="F1052" i="21"/>
  <c r="F1056" i="21"/>
  <c r="F1059" i="21"/>
  <c r="E1067" i="21"/>
  <c r="F1070" i="21"/>
  <c r="F1073" i="21"/>
  <c r="E1077" i="21"/>
  <c r="E1084" i="21"/>
  <c r="F1088" i="21"/>
  <c r="F1102" i="21"/>
  <c r="F1105" i="21"/>
  <c r="E1109" i="21"/>
  <c r="E1116" i="21"/>
  <c r="F1120" i="21"/>
  <c r="E1134" i="21"/>
  <c r="E1137" i="21"/>
  <c r="E1141" i="21"/>
  <c r="F1148" i="21"/>
  <c r="F1152" i="21"/>
  <c r="F1155" i="21"/>
  <c r="F1163" i="21"/>
  <c r="F1166" i="21"/>
  <c r="F1169" i="21"/>
  <c r="E1173" i="21"/>
  <c r="E1180" i="21"/>
  <c r="E1184" i="21"/>
  <c r="F1187" i="21"/>
  <c r="E1198" i="21"/>
  <c r="F1201" i="21"/>
  <c r="F1205" i="21"/>
  <c r="F1212" i="21"/>
  <c r="F1216" i="21"/>
  <c r="E1219" i="21"/>
  <c r="F1230" i="21"/>
  <c r="E1233" i="21"/>
  <c r="F1237" i="21"/>
  <c r="E1244" i="21"/>
  <c r="E1248" i="21"/>
  <c r="E1251" i="21"/>
  <c r="F1262" i="21"/>
  <c r="E1265" i="21"/>
  <c r="E1269" i="21"/>
  <c r="E1276" i="21"/>
  <c r="E1280" i="21"/>
  <c r="F1283" i="21"/>
  <c r="E1294" i="21"/>
  <c r="F894" i="21"/>
  <c r="F902" i="21"/>
  <c r="E907" i="21"/>
  <c r="F916" i="21"/>
  <c r="F924" i="21"/>
  <c r="E932" i="21"/>
  <c r="E936" i="21"/>
  <c r="F940" i="21"/>
  <c r="E952" i="21"/>
  <c r="F956" i="21"/>
  <c r="E964" i="21"/>
  <c r="E972" i="21"/>
  <c r="E980" i="21"/>
  <c r="F988" i="21"/>
  <c r="E996" i="21"/>
  <c r="F1009" i="21"/>
  <c r="E1017" i="21"/>
  <c r="F1025" i="21"/>
  <c r="E1033" i="21"/>
  <c r="F1041" i="21"/>
  <c r="F1049" i="21"/>
  <c r="E1056" i="21"/>
  <c r="F1067" i="21"/>
  <c r="E1070" i="21"/>
  <c r="F1081" i="21"/>
  <c r="E1088" i="21"/>
  <c r="F1099" i="21"/>
  <c r="E1102" i="21"/>
  <c r="F1113" i="21"/>
  <c r="E1120" i="21"/>
  <c r="F1131" i="21"/>
  <c r="F1134" i="21"/>
  <c r="F1145" i="21"/>
  <c r="E1152" i="21"/>
  <c r="E1163" i="21"/>
  <c r="E1166" i="21"/>
  <c r="E1177" i="21"/>
  <c r="F1184" i="21"/>
  <c r="F1195" i="21"/>
  <c r="F1198" i="21"/>
  <c r="E1209" i="21"/>
  <c r="E1216" i="21"/>
  <c r="E1227" i="21"/>
  <c r="E1230" i="21"/>
  <c r="E1241" i="21"/>
  <c r="F1248" i="21"/>
  <c r="E1259" i="21"/>
  <c r="E1262" i="21"/>
  <c r="F1291" i="21"/>
  <c r="E1297" i="21"/>
  <c r="E1315" i="21"/>
  <c r="E1348" i="21"/>
  <c r="E1366" i="21"/>
  <c r="E1390" i="21"/>
  <c r="F1396" i="21"/>
  <c r="E1419" i="21"/>
  <c r="E1425" i="21"/>
  <c r="E1463" i="21"/>
  <c r="F1477" i="21"/>
  <c r="E1482" i="21"/>
  <c r="E1509" i="21"/>
  <c r="F1517" i="21"/>
  <c r="E1525" i="21"/>
  <c r="F1533" i="21"/>
  <c r="F1541" i="21"/>
  <c r="E1549" i="21"/>
  <c r="F1557" i="21"/>
  <c r="E1565" i="21"/>
  <c r="F1573" i="21"/>
  <c r="F1580" i="21"/>
  <c r="E1591" i="21"/>
  <c r="E1594" i="21"/>
  <c r="F1605" i="21"/>
  <c r="E1612" i="21"/>
  <c r="F1623" i="21"/>
  <c r="F1626" i="21"/>
  <c r="E1637" i="21"/>
  <c r="F1644" i="21"/>
  <c r="E1655" i="21"/>
  <c r="E1658" i="21"/>
  <c r="E1669" i="21"/>
  <c r="F1676" i="21"/>
  <c r="F1687" i="21"/>
  <c r="F1690" i="21"/>
  <c r="E1701" i="21"/>
  <c r="F1708" i="21"/>
  <c r="F1719" i="21"/>
  <c r="E1722" i="21"/>
  <c r="F1733" i="21"/>
  <c r="E1740" i="21"/>
  <c r="E1751" i="21"/>
  <c r="E1754" i="21"/>
  <c r="F1765" i="21"/>
  <c r="F1772" i="21"/>
  <c r="E1783" i="21"/>
  <c r="E1786" i="21"/>
  <c r="F1797" i="21"/>
  <c r="F1804" i="21"/>
  <c r="F1815" i="21"/>
  <c r="E1818" i="21"/>
  <c r="F1829" i="21"/>
  <c r="F1836" i="21"/>
  <c r="F1847" i="21"/>
  <c r="F1850" i="21"/>
  <c r="F1861" i="21"/>
  <c r="F1868" i="21"/>
  <c r="E1879" i="21"/>
  <c r="E1882" i="21"/>
  <c r="E1893" i="21"/>
  <c r="E1900" i="21"/>
  <c r="E1911" i="21"/>
  <c r="E1914" i="21"/>
  <c r="F1925" i="21"/>
  <c r="E1932" i="21"/>
  <c r="F1943" i="21"/>
  <c r="F1946" i="21"/>
  <c r="E1957" i="21"/>
  <c r="E1964" i="21"/>
  <c r="F1975" i="21"/>
  <c r="E1978" i="21"/>
  <c r="E1989" i="21"/>
  <c r="F1996" i="21"/>
  <c r="E2007" i="21"/>
  <c r="E2010" i="21"/>
  <c r="E2021" i="21"/>
  <c r="E2028" i="21"/>
  <c r="F2039" i="21"/>
  <c r="E2042" i="21"/>
  <c r="E2053" i="21"/>
  <c r="E2060" i="21"/>
  <c r="E2071" i="21"/>
  <c r="E2074" i="21"/>
  <c r="F2085" i="21"/>
  <c r="F2092" i="21"/>
  <c r="E2103" i="21"/>
  <c r="F2106" i="21"/>
  <c r="F2117" i="21"/>
  <c r="F2123" i="21"/>
  <c r="F2126" i="21"/>
  <c r="E2131" i="21"/>
  <c r="E2134" i="21"/>
  <c r="E2139" i="21"/>
  <c r="E2142" i="21"/>
  <c r="E2147" i="21"/>
  <c r="F2150" i="21"/>
  <c r="E2155" i="21"/>
  <c r="E2158" i="21"/>
  <c r="F2163" i="21"/>
  <c r="F2166" i="21"/>
  <c r="E2171" i="21"/>
  <c r="E2174" i="21"/>
  <c r="F2179" i="21"/>
  <c r="E2182" i="21"/>
  <c r="F2187" i="21"/>
  <c r="E2190" i="21"/>
  <c r="F2195" i="21"/>
  <c r="E2198" i="21"/>
  <c r="E2203" i="21"/>
  <c r="E2206" i="21"/>
  <c r="E2211" i="21"/>
  <c r="F2214" i="21"/>
  <c r="F2219" i="21"/>
  <c r="F2222" i="21"/>
  <c r="F2227" i="21"/>
  <c r="F2230" i="21"/>
  <c r="F2235" i="21"/>
  <c r="F2238" i="21"/>
  <c r="E2243" i="21"/>
  <c r="F2246" i="21"/>
  <c r="E2251" i="21"/>
  <c r="E2254" i="21"/>
  <c r="F2259" i="21"/>
  <c r="E2262" i="21"/>
  <c r="F2267" i="21"/>
  <c r="E2270" i="21"/>
  <c r="F2275" i="21"/>
  <c r="F2278" i="21"/>
  <c r="E2283" i="21"/>
  <c r="E2286" i="21"/>
  <c r="F2291" i="21"/>
  <c r="E2294" i="21"/>
  <c r="F2299" i="21"/>
  <c r="E2302" i="21"/>
  <c r="E2307" i="21"/>
  <c r="F2310" i="21"/>
  <c r="E2315" i="21"/>
  <c r="E2318" i="21"/>
  <c r="F2323" i="21"/>
  <c r="E2326" i="21"/>
  <c r="E2331" i="21"/>
  <c r="E2334" i="21"/>
  <c r="F2339" i="21"/>
  <c r="E2342" i="21"/>
  <c r="F2347" i="21"/>
  <c r="E2350" i="21"/>
  <c r="E2355" i="21"/>
  <c r="F2358" i="21"/>
  <c r="F2363" i="21"/>
  <c r="F2366" i="21"/>
  <c r="E2371" i="21"/>
  <c r="F2374" i="21"/>
  <c r="E2379" i="21"/>
  <c r="E2382" i="21"/>
  <c r="E2387" i="21"/>
  <c r="E2390" i="21"/>
  <c r="E2395" i="21"/>
  <c r="E2398" i="21"/>
  <c r="E2403" i="21"/>
  <c r="E2406" i="21"/>
  <c r="E2411" i="21"/>
  <c r="E2414" i="21"/>
  <c r="F2419" i="21"/>
  <c r="F2422" i="21"/>
  <c r="F2427" i="21"/>
  <c r="F2430" i="21"/>
  <c r="F2435" i="21"/>
  <c r="F2438" i="21"/>
  <c r="E2443" i="21"/>
  <c r="E2446" i="21"/>
  <c r="E2451" i="21"/>
  <c r="E2454" i="21"/>
  <c r="F2459" i="21"/>
  <c r="E2462" i="21"/>
  <c r="E2467" i="21"/>
  <c r="E2470" i="21"/>
  <c r="F2475" i="21"/>
  <c r="E2478" i="21"/>
  <c r="F2483" i="21"/>
  <c r="F2486" i="21"/>
  <c r="F2491" i="21"/>
  <c r="E2494" i="21"/>
  <c r="E2499" i="21"/>
  <c r="E2502" i="21"/>
  <c r="F2507" i="21"/>
  <c r="E2510" i="21"/>
  <c r="F2515" i="21"/>
  <c r="E2518" i="21"/>
  <c r="F2523" i="21"/>
  <c r="F2526" i="21"/>
  <c r="F2531" i="21"/>
  <c r="F2534" i="21"/>
  <c r="E2539" i="21"/>
  <c r="F2542" i="21"/>
  <c r="F2547" i="21"/>
  <c r="F2550" i="21"/>
  <c r="F2555" i="21"/>
  <c r="F2558" i="21"/>
  <c r="E2563" i="21"/>
  <c r="F2566" i="21"/>
  <c r="F2571" i="21"/>
  <c r="E2574" i="21"/>
  <c r="F2579" i="21"/>
  <c r="F2582" i="21"/>
  <c r="F2587" i="21"/>
  <c r="E2590" i="21"/>
  <c r="E2595" i="21"/>
  <c r="E2598" i="21"/>
  <c r="F2603" i="21"/>
  <c r="E2606" i="21"/>
  <c r="E2611" i="21"/>
  <c r="E2614" i="21"/>
  <c r="F2619" i="21"/>
  <c r="F2622" i="21"/>
  <c r="F2627" i="21"/>
  <c r="E2630" i="21"/>
  <c r="F2635" i="21"/>
  <c r="E2638" i="21"/>
  <c r="F2643" i="21"/>
  <c r="E2646" i="21"/>
  <c r="E2651" i="21"/>
  <c r="F2654" i="21"/>
  <c r="F2659" i="21"/>
  <c r="F2662" i="21"/>
  <c r="E2667" i="21"/>
  <c r="F2670" i="21"/>
  <c r="E2675" i="21"/>
  <c r="E2678" i="21"/>
  <c r="E2683" i="21"/>
  <c r="F2686" i="21"/>
  <c r="E2691" i="21"/>
  <c r="E2694" i="21"/>
  <c r="F2699" i="21"/>
  <c r="E2702" i="21"/>
  <c r="F2707" i="21"/>
  <c r="F2710" i="21"/>
  <c r="E2715" i="21"/>
  <c r="F2718" i="21"/>
  <c r="F2723" i="21"/>
  <c r="E2726" i="21"/>
  <c r="E2731" i="21"/>
  <c r="F1323" i="21"/>
  <c r="F1348" i="21"/>
  <c r="F1366" i="21"/>
  <c r="E1396" i="21"/>
  <c r="E1431" i="21"/>
  <c r="F1453" i="21"/>
  <c r="E1459" i="21"/>
  <c r="E1469" i="21"/>
  <c r="E1487" i="21"/>
  <c r="F1492" i="21"/>
  <c r="E1496" i="21"/>
  <c r="F1501" i="21"/>
  <c r="F1514" i="21"/>
  <c r="E1522" i="21"/>
  <c r="F1530" i="21"/>
  <c r="E1538" i="21"/>
  <c r="E1546" i="21"/>
  <c r="E1554" i="21"/>
  <c r="F1562" i="21"/>
  <c r="E1570" i="21"/>
  <c r="E1573" i="21"/>
  <c r="F1577" i="21"/>
  <c r="F1584" i="21"/>
  <c r="F1588" i="21"/>
  <c r="F1591" i="21"/>
  <c r="E1602" i="21"/>
  <c r="E1605" i="21"/>
  <c r="F1609" i="21"/>
  <c r="F1616" i="21"/>
  <c r="E1620" i="21"/>
  <c r="E1623" i="21"/>
  <c r="E1634" i="21"/>
  <c r="F1637" i="21"/>
  <c r="F1641" i="21"/>
  <c r="F1648" i="21"/>
  <c r="E1652" i="21"/>
  <c r="F1655" i="21"/>
  <c r="E1666" i="21"/>
  <c r="F1669" i="21"/>
  <c r="F1673" i="21"/>
  <c r="E1680" i="21"/>
  <c r="F1684" i="21"/>
  <c r="E1687" i="21"/>
  <c r="F1698" i="21"/>
  <c r="F1701" i="21"/>
  <c r="E1705" i="21"/>
  <c r="F1712" i="21"/>
  <c r="E1716" i="21"/>
  <c r="E1719" i="21"/>
  <c r="E1730" i="21"/>
  <c r="E1733" i="21"/>
  <c r="F1737" i="21"/>
  <c r="F1744" i="21"/>
  <c r="F1748" i="21"/>
  <c r="F1751" i="21"/>
  <c r="F1762" i="21"/>
  <c r="E1765" i="21"/>
  <c r="F1769" i="21"/>
  <c r="F1776" i="21"/>
  <c r="F1780" i="21"/>
  <c r="F1783" i="21"/>
  <c r="F1794" i="21"/>
  <c r="E1797" i="21"/>
  <c r="F1801" i="21"/>
  <c r="F1808" i="21"/>
  <c r="F1812" i="21"/>
  <c r="E1815" i="21"/>
  <c r="F1826" i="21"/>
  <c r="E1829" i="21"/>
  <c r="E1833" i="21"/>
  <c r="E1840" i="21"/>
  <c r="F1844" i="21"/>
  <c r="E1847" i="21"/>
  <c r="F1858" i="21"/>
  <c r="E1861" i="21"/>
  <c r="E1865" i="21"/>
  <c r="F1872" i="21"/>
  <c r="E1876" i="21"/>
  <c r="F1879" i="21"/>
  <c r="F1890" i="21"/>
  <c r="F1893" i="21"/>
  <c r="E1897" i="21"/>
  <c r="F1904" i="21"/>
  <c r="F1908" i="21"/>
  <c r="F1911" i="21"/>
  <c r="E1922" i="21"/>
  <c r="E1925" i="21"/>
  <c r="F1929" i="21"/>
  <c r="F1936" i="21"/>
  <c r="E1940" i="21"/>
  <c r="E1943" i="21"/>
  <c r="E1954" i="21"/>
  <c r="F1957" i="21"/>
  <c r="F1961" i="21"/>
  <c r="E1968" i="21"/>
  <c r="F1972" i="21"/>
  <c r="E1975" i="21"/>
  <c r="E1986" i="21"/>
  <c r="F1989" i="21"/>
  <c r="E1993" i="21"/>
  <c r="E2000" i="21"/>
  <c r="E2004" i="21"/>
  <c r="F2007" i="21"/>
  <c r="E2018" i="21"/>
  <c r="F2021" i="21"/>
  <c r="E2025" i="21"/>
  <c r="E2032" i="21"/>
  <c r="F2036" i="21"/>
  <c r="E2039" i="21"/>
  <c r="F2050" i="21"/>
  <c r="F2053" i="21"/>
  <c r="F2057" i="21"/>
  <c r="E2064" i="21"/>
  <c r="F2068" i="21"/>
  <c r="F2071" i="21"/>
  <c r="F2082" i="21"/>
  <c r="E2085" i="21"/>
  <c r="F2089" i="21"/>
  <c r="F2096" i="21"/>
  <c r="F2100" i="21"/>
  <c r="F2103" i="21"/>
  <c r="E2114" i="21"/>
  <c r="E2117" i="21"/>
  <c r="F2121" i="21"/>
  <c r="E2126" i="21"/>
  <c r="F2129" i="21"/>
  <c r="F2134" i="21"/>
  <c r="F2137" i="21"/>
  <c r="F2142" i="21"/>
  <c r="F2145" i="21"/>
  <c r="E2150" i="21"/>
  <c r="F2153" i="21"/>
  <c r="F2158" i="21"/>
  <c r="E2161" i="21"/>
  <c r="E2166" i="21"/>
  <c r="F2169" i="21"/>
  <c r="F2174" i="21"/>
  <c r="F2177" i="21"/>
  <c r="F2182" i="21"/>
  <c r="F2185" i="21"/>
  <c r="F2190" i="21"/>
  <c r="F2193" i="21"/>
  <c r="F2198" i="21"/>
  <c r="F2201" i="21"/>
  <c r="F2206" i="21"/>
  <c r="F2209" i="21"/>
  <c r="E2214" i="21"/>
  <c r="F2217" i="21"/>
  <c r="E2222" i="21"/>
  <c r="E2225" i="21"/>
  <c r="E2230" i="21"/>
  <c r="F2233" i="21"/>
  <c r="E2238" i="21"/>
  <c r="E2241" i="21"/>
  <c r="E2246" i="21"/>
  <c r="E2249" i="21"/>
  <c r="F2254" i="21"/>
  <c r="F2257" i="21"/>
  <c r="F2262" i="21"/>
  <c r="F2265" i="21"/>
  <c r="F2270" i="21"/>
  <c r="F2273" i="21"/>
  <c r="E2278" i="21"/>
  <c r="E2281" i="21"/>
  <c r="F2286" i="21"/>
  <c r="F2289" i="21"/>
  <c r="F2294" i="21"/>
  <c r="E2297" i="21"/>
  <c r="F2302" i="21"/>
  <c r="F2305" i="21"/>
  <c r="E2310" i="21"/>
  <c r="F2313" i="21"/>
  <c r="F2318" i="21"/>
  <c r="F2321" i="21"/>
  <c r="F2326" i="21"/>
  <c r="E2329" i="21"/>
  <c r="F2334" i="21"/>
  <c r="E2337" i="21"/>
  <c r="F2342" i="21"/>
  <c r="F2345" i="21"/>
  <c r="F2350" i="21"/>
  <c r="E2353" i="21"/>
  <c r="E2358" i="21"/>
  <c r="F2361" i="21"/>
  <c r="E2366" i="21"/>
  <c r="F2369" i="21"/>
  <c r="E2374" i="21"/>
  <c r="F2377" i="21"/>
  <c r="F2382" i="21"/>
  <c r="E2385" i="21"/>
  <c r="F2390" i="21"/>
  <c r="F2393" i="21"/>
  <c r="F2398" i="21"/>
  <c r="F2401" i="21"/>
  <c r="F2406" i="21"/>
  <c r="F2409" i="21"/>
  <c r="F2414" i="21"/>
  <c r="E2417" i="21"/>
  <c r="E2422" i="21"/>
  <c r="E2425" i="21"/>
  <c r="E2430" i="21"/>
  <c r="E2433" i="21"/>
  <c r="E2438" i="21"/>
  <c r="F2441" i="21"/>
  <c r="F2446" i="21"/>
  <c r="E2449" i="21"/>
  <c r="F2454" i="21"/>
  <c r="F2457" i="21"/>
  <c r="F2462" i="21"/>
  <c r="E2465" i="21"/>
  <c r="F2470" i="21"/>
  <c r="E2473" i="21"/>
  <c r="F2478" i="21"/>
  <c r="E2481" i="21"/>
  <c r="E2486" i="21"/>
  <c r="F2489" i="21"/>
  <c r="F2494" i="21"/>
  <c r="E2497" i="21"/>
  <c r="F2502" i="21"/>
  <c r="F2505" i="21"/>
  <c r="F2510" i="21"/>
  <c r="E2513" i="21"/>
  <c r="F2518" i="21"/>
  <c r="E2521" i="21"/>
  <c r="E2526" i="21"/>
  <c r="F2529" i="21"/>
  <c r="E2534" i="21"/>
  <c r="F2537" i="21"/>
  <c r="E2542" i="21"/>
  <c r="F2545" i="21"/>
  <c r="E2550" i="21"/>
  <c r="E2553" i="21"/>
  <c r="E2558" i="21"/>
  <c r="E2561" i="21"/>
  <c r="E2566" i="21"/>
  <c r="E2569" i="21"/>
  <c r="F2574" i="21"/>
  <c r="E2577" i="21"/>
  <c r="E2582" i="21"/>
  <c r="E2585" i="21"/>
  <c r="F2590" i="21"/>
  <c r="F2593" i="21"/>
  <c r="F2598" i="21"/>
  <c r="F2601" i="21"/>
  <c r="F2606" i="21"/>
  <c r="F2609" i="21"/>
  <c r="F2614" i="21"/>
  <c r="F2617" i="21"/>
  <c r="E2622" i="21"/>
  <c r="F2625" i="21"/>
  <c r="F2630" i="21"/>
  <c r="F2633" i="21"/>
  <c r="F2638" i="21"/>
  <c r="E2641" i="21"/>
  <c r="F2646" i="21"/>
  <c r="F1305" i="21"/>
  <c r="E1329" i="21"/>
  <c r="E1355" i="21"/>
  <c r="E1380" i="21"/>
  <c r="E1403" i="21"/>
  <c r="E1409" i="21"/>
  <c r="E1438" i="21"/>
  <c r="F1444" i="21"/>
  <c r="F1449" i="21"/>
  <c r="E1453" i="21"/>
  <c r="F1469" i="21"/>
  <c r="E1474" i="21"/>
  <c r="E1501" i="21"/>
  <c r="E1506" i="21"/>
  <c r="E1514" i="21"/>
  <c r="F1522" i="21"/>
  <c r="E1530" i="21"/>
  <c r="F1538" i="21"/>
  <c r="F1546" i="21"/>
  <c r="F1554" i="21"/>
  <c r="E1562" i="21"/>
  <c r="F1570" i="21"/>
  <c r="E1581" i="21"/>
  <c r="E1588" i="21"/>
  <c r="E1599" i="21"/>
  <c r="F1602" i="21"/>
  <c r="E1613" i="21"/>
  <c r="F1620" i="21"/>
  <c r="E1631" i="21"/>
  <c r="F1634" i="21"/>
  <c r="E1645" i="21"/>
  <c r="F1652" i="21"/>
  <c r="E1663" i="21"/>
  <c r="F1666" i="21"/>
  <c r="F1677" i="21"/>
  <c r="E1684" i="21"/>
  <c r="E1695" i="21"/>
  <c r="E1698" i="21"/>
  <c r="E1709" i="21"/>
  <c r="F1716" i="21"/>
  <c r="E1727" i="21"/>
  <c r="F1730" i="21"/>
  <c r="F1741" i="21"/>
  <c r="E1748" i="21"/>
  <c r="F1759" i="21"/>
  <c r="E1762" i="21"/>
  <c r="F1773" i="21"/>
  <c r="E1780" i="21"/>
  <c r="E1791" i="21"/>
  <c r="E1794" i="21"/>
  <c r="E1805" i="21"/>
  <c r="E1812" i="21"/>
  <c r="E1823" i="21"/>
  <c r="E1826" i="21"/>
  <c r="F1837" i="21"/>
  <c r="E1844" i="21"/>
  <c r="F1855" i="21"/>
  <c r="E1858" i="21"/>
  <c r="F1869" i="21"/>
  <c r="F1876" i="21"/>
  <c r="E1887" i="21"/>
  <c r="E1890" i="21"/>
  <c r="E1901" i="21"/>
  <c r="E1908" i="21"/>
  <c r="E1919" i="21"/>
  <c r="F1922" i="21"/>
  <c r="E1933" i="21"/>
  <c r="F1940" i="21"/>
  <c r="F1951" i="21"/>
  <c r="F1954" i="21"/>
  <c r="F1965" i="21"/>
  <c r="E1972" i="21"/>
  <c r="E1983" i="21"/>
  <c r="F1986" i="21"/>
  <c r="F1997" i="21"/>
  <c r="F2004" i="21"/>
  <c r="F2015" i="21"/>
  <c r="F2018" i="21"/>
  <c r="F2029" i="21"/>
  <c r="E2036" i="21"/>
  <c r="F2047" i="21"/>
  <c r="E2050" i="21"/>
  <c r="F2061" i="21"/>
  <c r="E2068" i="21"/>
  <c r="E2079" i="21"/>
  <c r="E2082" i="21"/>
  <c r="E2093" i="21"/>
  <c r="E2100" i="21"/>
  <c r="F2111" i="21"/>
  <c r="F2114" i="21"/>
  <c r="E2121" i="21"/>
  <c r="E2124" i="21"/>
  <c r="E2129" i="21"/>
  <c r="F2132" i="21"/>
  <c r="E2137" i="21"/>
  <c r="F2140" i="21"/>
  <c r="E2145" i="21"/>
  <c r="F2148" i="21"/>
  <c r="E2153" i="21"/>
  <c r="E2156" i="21"/>
  <c r="F2161" i="21"/>
  <c r="F2164" i="21"/>
  <c r="E2169" i="21"/>
  <c r="F2172" i="21"/>
  <c r="E2177" i="21"/>
  <c r="E2180" i="21"/>
  <c r="E2185" i="21"/>
  <c r="E2188" i="21"/>
  <c r="E2193" i="21"/>
  <c r="F2196" i="21"/>
  <c r="E2201" i="21"/>
  <c r="F2204" i="21"/>
  <c r="E2209" i="21"/>
  <c r="F2212" i="21"/>
  <c r="E2217" i="21"/>
  <c r="F2220" i="21"/>
  <c r="F2225" i="21"/>
  <c r="E2228" i="21"/>
  <c r="E2233" i="21"/>
  <c r="F2236" i="21"/>
  <c r="F2241" i="21"/>
  <c r="F2244" i="21"/>
  <c r="F2249" i="21"/>
  <c r="F2252" i="21"/>
  <c r="E2257" i="21"/>
  <c r="E2260" i="21"/>
  <c r="E2265" i="21"/>
  <c r="E2268" i="21"/>
  <c r="E2273" i="21"/>
  <c r="F2276" i="21"/>
  <c r="F2281" i="21"/>
  <c r="E2284" i="21"/>
  <c r="E2289" i="21"/>
  <c r="F2292" i="21"/>
  <c r="F2297" i="21"/>
  <c r="E2300" i="21"/>
  <c r="E2305" i="21"/>
  <c r="F2308" i="21"/>
  <c r="E2313" i="21"/>
  <c r="F2316" i="21"/>
  <c r="E2321" i="21"/>
  <c r="E2324" i="21"/>
  <c r="F2329" i="21"/>
  <c r="F2332" i="21"/>
  <c r="F2337" i="21"/>
  <c r="E2340" i="21"/>
  <c r="E2345" i="21"/>
  <c r="F2348" i="21"/>
  <c r="F2353" i="21"/>
  <c r="F2356" i="21"/>
  <c r="E2361" i="21"/>
  <c r="E2364" i="21"/>
  <c r="E2369" i="21"/>
  <c r="F2372" i="21"/>
  <c r="E2377" i="21"/>
  <c r="E2380" i="21"/>
  <c r="F2385" i="21"/>
  <c r="F2388" i="21"/>
  <c r="E2393" i="21"/>
  <c r="F2396" i="21"/>
  <c r="E2401" i="21"/>
  <c r="F2404" i="21"/>
  <c r="E2409" i="21"/>
  <c r="E2412" i="21"/>
  <c r="F2417" i="21"/>
  <c r="E2420" i="21"/>
  <c r="F2425" i="21"/>
  <c r="F2428" i="21"/>
  <c r="F2433" i="21"/>
  <c r="F2436" i="21"/>
  <c r="E2441" i="21"/>
  <c r="F2444" i="21"/>
  <c r="F2449" i="21"/>
  <c r="E2452" i="21"/>
  <c r="E2457" i="21"/>
  <c r="F2460" i="21"/>
  <c r="F2465" i="21"/>
  <c r="F2468" i="21"/>
  <c r="F2473" i="21"/>
  <c r="E2476" i="21"/>
  <c r="F2481" i="21"/>
  <c r="F2484" i="21"/>
  <c r="E2489" i="21"/>
  <c r="E2492" i="21"/>
  <c r="F2497" i="21"/>
  <c r="F2500" i="21"/>
  <c r="E2505" i="21"/>
  <c r="F2508" i="21"/>
  <c r="F2513" i="21"/>
  <c r="F2516" i="21"/>
  <c r="F2521" i="21"/>
  <c r="F2524" i="21"/>
  <c r="E2529" i="21"/>
  <c r="F2532" i="21"/>
  <c r="E2537" i="21"/>
  <c r="E2540" i="21"/>
  <c r="E2545" i="21"/>
  <c r="F2548" i="21"/>
  <c r="F2553" i="21"/>
  <c r="E2556" i="21"/>
  <c r="F2561" i="21"/>
  <c r="E2564" i="21"/>
  <c r="F2569" i="21"/>
  <c r="E2572" i="21"/>
  <c r="F2577" i="21"/>
  <c r="F2580" i="21"/>
  <c r="F2585" i="21"/>
  <c r="F2588" i="21"/>
  <c r="E2593" i="21"/>
  <c r="F2596" i="21"/>
  <c r="E2601" i="21"/>
  <c r="E2604" i="21"/>
  <c r="E2609" i="21"/>
  <c r="F2612" i="21"/>
  <c r="E2617" i="21"/>
  <c r="F2620" i="21"/>
  <c r="E2625" i="21"/>
  <c r="F1312" i="21"/>
  <c r="E1337" i="21"/>
  <c r="F1380" i="21"/>
  <c r="F1415" i="21"/>
  <c r="E1444" i="21"/>
  <c r="E1460" i="21"/>
  <c r="F1465" i="21"/>
  <c r="F1479" i="21"/>
  <c r="F1484" i="21"/>
  <c r="F1488" i="21"/>
  <c r="E1493" i="21"/>
  <c r="E1511" i="21"/>
  <c r="E1519" i="21"/>
  <c r="F1527" i="21"/>
  <c r="F1535" i="21"/>
  <c r="E1543" i="21"/>
  <c r="F1551" i="21"/>
  <c r="F1559" i="21"/>
  <c r="F1567" i="21"/>
  <c r="F1578" i="21"/>
  <c r="F1581" i="21"/>
  <c r="F1585" i="21"/>
  <c r="E1592" i="21"/>
  <c r="F1596" i="21"/>
  <c r="F1599" i="21"/>
  <c r="E1610" i="21"/>
  <c r="F1613" i="21"/>
  <c r="E1617" i="21"/>
  <c r="E1624" i="21"/>
  <c r="F1628" i="21"/>
  <c r="F1631" i="21"/>
  <c r="E1642" i="21"/>
  <c r="F1645" i="21"/>
  <c r="F1649" i="21"/>
  <c r="E1656" i="21"/>
  <c r="F1660" i="21"/>
  <c r="F1663" i="21"/>
  <c r="F1674" i="21"/>
  <c r="E1273" i="21"/>
  <c r="F1280" i="21"/>
  <c r="F1294" i="21"/>
  <c r="E1312" i="21"/>
  <c r="F1345" i="21"/>
  <c r="F1363" i="21"/>
  <c r="E1387" i="21"/>
  <c r="E1393" i="21"/>
  <c r="E1422" i="21"/>
  <c r="F1428" i="21"/>
  <c r="F1493" i="21"/>
  <c r="F1498" i="21"/>
  <c r="F1511" i="21"/>
  <c r="F1519" i="21"/>
  <c r="E1527" i="21"/>
  <c r="E1535" i="21"/>
  <c r="F1543" i="21"/>
  <c r="E1551" i="21"/>
  <c r="E1559" i="21"/>
  <c r="E1301" i="21"/>
  <c r="E1326" i="21"/>
  <c r="F1369" i="21"/>
  <c r="F1399" i="21"/>
  <c r="E1428" i="21"/>
  <c r="E1451" i="21"/>
  <c r="E1456" i="21"/>
  <c r="F1471" i="21"/>
  <c r="F1476" i="21"/>
  <c r="F1480" i="21"/>
  <c r="E1485" i="21"/>
  <c r="E1503" i="21"/>
  <c r="F1508" i="21"/>
  <c r="F1516" i="21"/>
  <c r="E1524" i="21"/>
  <c r="E1532" i="21"/>
  <c r="E1308" i="21"/>
  <c r="F1326" i="21"/>
  <c r="E1352" i="21"/>
  <c r="F1377" i="21"/>
  <c r="E1406" i="21"/>
  <c r="F1412" i="21"/>
  <c r="F1435" i="21"/>
  <c r="E1441" i="21"/>
  <c r="F1462" i="21"/>
  <c r="F1485" i="21"/>
  <c r="F1490" i="21"/>
  <c r="E1512" i="21"/>
  <c r="E1520" i="21"/>
  <c r="F1528" i="21"/>
  <c r="F1536" i="21"/>
  <c r="F1544" i="21"/>
  <c r="F1552" i="21"/>
  <c r="F1560" i="21"/>
  <c r="F1568" i="21"/>
  <c r="E1333" i="21"/>
  <c r="E1359" i="21"/>
  <c r="F1383" i="21"/>
  <c r="E1412" i="21"/>
  <c r="F1447" i="21"/>
  <c r="F1468" i="21"/>
  <c r="E1472" i="21"/>
  <c r="E1477" i="21"/>
  <c r="E1495" i="21"/>
  <c r="E1500" i="21"/>
  <c r="E1504" i="21"/>
  <c r="F1509" i="21"/>
  <c r="E1517" i="21"/>
  <c r="F1525" i="21"/>
  <c r="E1533" i="21"/>
  <c r="E1541" i="21"/>
  <c r="F1549" i="21"/>
  <c r="E1557" i="21"/>
  <c r="F1565" i="21"/>
  <c r="E1576" i="21"/>
  <c r="E1580" i="21"/>
  <c r="F1583" i="21"/>
  <c r="F1594" i="21"/>
  <c r="E1564" i="21"/>
  <c r="F1575" i="21"/>
  <c r="E1597" i="21"/>
  <c r="F1607" i="21"/>
  <c r="F1612" i="21"/>
  <c r="F1632" i="21"/>
  <c r="E1647" i="21"/>
  <c r="F1657" i="21"/>
  <c r="E1661" i="21"/>
  <c r="E1671" i="21"/>
  <c r="E1676" i="21"/>
  <c r="E1685" i="21"/>
  <c r="E1693" i="21"/>
  <c r="F1703" i="21"/>
  <c r="E1711" i="21"/>
  <c r="E1738" i="21"/>
  <c r="F1746" i="21"/>
  <c r="F1756" i="21"/>
  <c r="E1764" i="21"/>
  <c r="E1773" i="21"/>
  <c r="E1804" i="21"/>
  <c r="E1813" i="21"/>
  <c r="F1821" i="21"/>
  <c r="F1831" i="21"/>
  <c r="F1839" i="21"/>
  <c r="F1866" i="21"/>
  <c r="E1874" i="21"/>
  <c r="F1884" i="21"/>
  <c r="E1892" i="21"/>
  <c r="F1901" i="21"/>
  <c r="F1932" i="21"/>
  <c r="E1941" i="21"/>
  <c r="E1949" i="21"/>
  <c r="E1959" i="21"/>
  <c r="F1967" i="21"/>
  <c r="F1994" i="21"/>
  <c r="F2002" i="21"/>
  <c r="E2012" i="21"/>
  <c r="E2020" i="21"/>
  <c r="E2029" i="21"/>
  <c r="F2060" i="21"/>
  <c r="E2069" i="21"/>
  <c r="F2077" i="21"/>
  <c r="F2087" i="21"/>
  <c r="F2095" i="21"/>
  <c r="F2122" i="21"/>
  <c r="F2125" i="21"/>
  <c r="F2136" i="21"/>
  <c r="F2143" i="21"/>
  <c r="E2154" i="21"/>
  <c r="F2157" i="21"/>
  <c r="F2168" i="21"/>
  <c r="F2175" i="21"/>
  <c r="F2186" i="21"/>
  <c r="E2189" i="21"/>
  <c r="F2200" i="21"/>
  <c r="E2207" i="21"/>
  <c r="F2218" i="21"/>
  <c r="F2221" i="21"/>
  <c r="E2232" i="21"/>
  <c r="E2239" i="21"/>
  <c r="E2250" i="21"/>
  <c r="E2253" i="21"/>
  <c r="E2264" i="21"/>
  <c r="E2271" i="21"/>
  <c r="E2282" i="21"/>
  <c r="F2285" i="21"/>
  <c r="F2296" i="21"/>
  <c r="E2303" i="21"/>
  <c r="F2314" i="21"/>
  <c r="F2317" i="21"/>
  <c r="E2328" i="21"/>
  <c r="F2335" i="21"/>
  <c r="E2346" i="21"/>
  <c r="E2349" i="21"/>
  <c r="E2360" i="21"/>
  <c r="F2367" i="21"/>
  <c r="F2378" i="21"/>
  <c r="F2381" i="21"/>
  <c r="E2392" i="21"/>
  <c r="F2399" i="21"/>
  <c r="E2410" i="21"/>
  <c r="F2413" i="21"/>
  <c r="F2424" i="21"/>
  <c r="F2431" i="21"/>
  <c r="E2442" i="21"/>
  <c r="F2445" i="21"/>
  <c r="F2456" i="21"/>
  <c r="E2463" i="21"/>
  <c r="E2474" i="21"/>
  <c r="F2477" i="21"/>
  <c r="E2488" i="21"/>
  <c r="E2495" i="21"/>
  <c r="F2506" i="21"/>
  <c r="F2509" i="21"/>
  <c r="F2520" i="21"/>
  <c r="F2527" i="21"/>
  <c r="E2538" i="21"/>
  <c r="F2541" i="21"/>
  <c r="F2552" i="21"/>
  <c r="F2559" i="21"/>
  <c r="E2570" i="21"/>
  <c r="E2573" i="21"/>
  <c r="E2584" i="21"/>
  <c r="F2591" i="21"/>
  <c r="F2602" i="21"/>
  <c r="F2605" i="21"/>
  <c r="E2616" i="21"/>
  <c r="F2623" i="21"/>
  <c r="E2633" i="21"/>
  <c r="E2636" i="21"/>
  <c r="E2649" i="21"/>
  <c r="F2652" i="21"/>
  <c r="F2655" i="21"/>
  <c r="E2666" i="21"/>
  <c r="E2669" i="21"/>
  <c r="E2672" i="21"/>
  <c r="F2675" i="21"/>
  <c r="F2678" i="21"/>
  <c r="E2681" i="21"/>
  <c r="E2684" i="21"/>
  <c r="E2687" i="21"/>
  <c r="E2698" i="21"/>
  <c r="F2701" i="21"/>
  <c r="E2704" i="21"/>
  <c r="E2707" i="21"/>
  <c r="E2710" i="21"/>
  <c r="F2713" i="21"/>
  <c r="F2716" i="21"/>
  <c r="E2719" i="21"/>
  <c r="F2730" i="21"/>
  <c r="E2733" i="21"/>
  <c r="F2736" i="21"/>
  <c r="F2741" i="21"/>
  <c r="E2744" i="21"/>
  <c r="E2749" i="21"/>
  <c r="E2752" i="21"/>
  <c r="F2757" i="21"/>
  <c r="F2760" i="21"/>
  <c r="F2765" i="21"/>
  <c r="E2768" i="21"/>
  <c r="E2773" i="21"/>
  <c r="E2776" i="21"/>
  <c r="E2781" i="21"/>
  <c r="F2784" i="21"/>
  <c r="F2789" i="21"/>
  <c r="F2792" i="21"/>
  <c r="F2797" i="21"/>
  <c r="F2800" i="21"/>
  <c r="E2805" i="21"/>
  <c r="F2808" i="21"/>
  <c r="F2813" i="21"/>
  <c r="F2816" i="21"/>
  <c r="F2821" i="21"/>
  <c r="F2824" i="21"/>
  <c r="E2829" i="21"/>
  <c r="F2832" i="21"/>
  <c r="E2837" i="21"/>
  <c r="F2840" i="21"/>
  <c r="E2845" i="21"/>
  <c r="F2848" i="21"/>
  <c r="E2853" i="21"/>
  <c r="E2856" i="21"/>
  <c r="E2861" i="21"/>
  <c r="F2864" i="21"/>
  <c r="E2869" i="21"/>
  <c r="F2872" i="21"/>
  <c r="E2877" i="21"/>
  <c r="E2880" i="21"/>
  <c r="E2885" i="21"/>
  <c r="E2888" i="21"/>
  <c r="F2893" i="21"/>
  <c r="E2896" i="21"/>
  <c r="E2901" i="21"/>
  <c r="F2904" i="21"/>
  <c r="F2909" i="21"/>
  <c r="E2912" i="21"/>
  <c r="F2917" i="21"/>
  <c r="E2920" i="21"/>
  <c r="F2925" i="21"/>
  <c r="F2928" i="21"/>
  <c r="E2933" i="21"/>
  <c r="F2936" i="21"/>
  <c r="E2941" i="21"/>
  <c r="E2944" i="21"/>
  <c r="F2949" i="21"/>
  <c r="F2952" i="21"/>
  <c r="E2957" i="21"/>
  <c r="F2960" i="21"/>
  <c r="E2965" i="21"/>
  <c r="F2968" i="21"/>
  <c r="E2973" i="21"/>
  <c r="F2976" i="21"/>
  <c r="F2981" i="21"/>
  <c r="E2984" i="21"/>
  <c r="E2989" i="21"/>
  <c r="E2992" i="21"/>
  <c r="E2997" i="21"/>
  <c r="E3000" i="21"/>
  <c r="E3005" i="21"/>
  <c r="E3008" i="21"/>
  <c r="F3013" i="21"/>
  <c r="F3016" i="21"/>
  <c r="F3021" i="21"/>
  <c r="F3024" i="21"/>
  <c r="F3029" i="21"/>
  <c r="E3032" i="21"/>
  <c r="E3037" i="21"/>
  <c r="E3040" i="21"/>
  <c r="E3045" i="21"/>
  <c r="E3048" i="21"/>
  <c r="E3053" i="21"/>
  <c r="E3056" i="21"/>
  <c r="F3061" i="21"/>
  <c r="F3064" i="21"/>
  <c r="F3069" i="21"/>
  <c r="F3072" i="21"/>
  <c r="E3077" i="21"/>
  <c r="E3080" i="21"/>
  <c r="F3085" i="21"/>
  <c r="E3088" i="21"/>
  <c r="E3093" i="21"/>
  <c r="F3096" i="21"/>
  <c r="F3101" i="21"/>
  <c r="E3104" i="21"/>
  <c r="F3109" i="21"/>
  <c r="E3112" i="21"/>
  <c r="F3117" i="21"/>
  <c r="E3120" i="21"/>
  <c r="F3125" i="21"/>
  <c r="F3128" i="21"/>
  <c r="E3133" i="21"/>
  <c r="E3136" i="21"/>
  <c r="F3141" i="21"/>
  <c r="F3144" i="21"/>
  <c r="E3149" i="21"/>
  <c r="E3152" i="21"/>
  <c r="E3157" i="21"/>
  <c r="E3160" i="21"/>
  <c r="F3165" i="21"/>
  <c r="E3168" i="21"/>
  <c r="F3173" i="21"/>
  <c r="E3176" i="21"/>
  <c r="E3181" i="21"/>
  <c r="F3184" i="21"/>
  <c r="F3189" i="21"/>
  <c r="F3192" i="21"/>
  <c r="E3197" i="21"/>
  <c r="E3200" i="21"/>
  <c r="E3205" i="21"/>
  <c r="E3208" i="21"/>
  <c r="E3213" i="21"/>
  <c r="F3216" i="21"/>
  <c r="F3221" i="21"/>
  <c r="E3224" i="21"/>
  <c r="F3229" i="21"/>
  <c r="E3232" i="21"/>
  <c r="F3237" i="21"/>
  <c r="F3240" i="21"/>
  <c r="F3245" i="21"/>
  <c r="F3248" i="21"/>
  <c r="E3253" i="21"/>
  <c r="E3256" i="21"/>
  <c r="F3261" i="21"/>
  <c r="E3264" i="21"/>
  <c r="E3269" i="21"/>
  <c r="E3272" i="21"/>
  <c r="F3277" i="21"/>
  <c r="F3280" i="21"/>
  <c r="E3285" i="21"/>
  <c r="F3288" i="21"/>
  <c r="F3293" i="21"/>
  <c r="F3296" i="21"/>
  <c r="F3301" i="21"/>
  <c r="F3304" i="21"/>
  <c r="F3309" i="21"/>
  <c r="F3312" i="21"/>
  <c r="E3317" i="21"/>
  <c r="E3320" i="21"/>
  <c r="E3325" i="21"/>
  <c r="E3328" i="21"/>
  <c r="E3333" i="21"/>
  <c r="E3336" i="21"/>
  <c r="F3341" i="21"/>
  <c r="E3344" i="21"/>
  <c r="F3349" i="21"/>
  <c r="E3352" i="21"/>
  <c r="E3357" i="21"/>
  <c r="F3360" i="21"/>
  <c r="F3365" i="21"/>
  <c r="F3368" i="21"/>
  <c r="F3373" i="21"/>
  <c r="F3376" i="21"/>
  <c r="E3381" i="21"/>
  <c r="F3384" i="21"/>
  <c r="E3389" i="21"/>
  <c r="E3392" i="21"/>
  <c r="E3397" i="21"/>
  <c r="F3400" i="21"/>
  <c r="F3405" i="21"/>
  <c r="F3408" i="21"/>
  <c r="E1593" i="21"/>
  <c r="E1618" i="21"/>
  <c r="E1628" i="21"/>
  <c r="F1642" i="21"/>
  <c r="F1647" i="21"/>
  <c r="F1681" i="21"/>
  <c r="F1685" i="21"/>
  <c r="E1690" i="21"/>
  <c r="E1703" i="21"/>
  <c r="E1721" i="21"/>
  <c r="F1725" i="21"/>
  <c r="F1729" i="21"/>
  <c r="F1738" i="21"/>
  <c r="E1743" i="21"/>
  <c r="E1752" i="21"/>
  <c r="E1756" i="21"/>
  <c r="E1760" i="21"/>
  <c r="F1778" i="21"/>
  <c r="F1791" i="21"/>
  <c r="E1796" i="21"/>
  <c r="E1800" i="21"/>
  <c r="F1809" i="21"/>
  <c r="F1813" i="21"/>
  <c r="F1818" i="21"/>
  <c r="E1831" i="21"/>
  <c r="E1849" i="21"/>
  <c r="E1853" i="21"/>
  <c r="F1857" i="21"/>
  <c r="E1866" i="21"/>
  <c r="F1871" i="21"/>
  <c r="E1880" i="21"/>
  <c r="E1884" i="21"/>
  <c r="E1888" i="21"/>
  <c r="E1906" i="21"/>
  <c r="F1919" i="21"/>
  <c r="E1924" i="21"/>
  <c r="F1928" i="21"/>
  <c r="E1937" i="21"/>
  <c r="F1941" i="21"/>
  <c r="E1946" i="21"/>
  <c r="F1959" i="21"/>
  <c r="E1977" i="21"/>
  <c r="F1981" i="21"/>
  <c r="F1985" i="21"/>
  <c r="E1994" i="21"/>
  <c r="E1999" i="21"/>
  <c r="F2008" i="21"/>
  <c r="F2012" i="21"/>
  <c r="F2016" i="21"/>
  <c r="F2034" i="21"/>
  <c r="E2047" i="21"/>
  <c r="F2052" i="21"/>
  <c r="E2056" i="21"/>
  <c r="E2065" i="21"/>
  <c r="F2069" i="21"/>
  <c r="F2074" i="21"/>
  <c r="E2087" i="21"/>
  <c r="F2105" i="21"/>
  <c r="F2109" i="21"/>
  <c r="F2113" i="21"/>
  <c r="E2122" i="21"/>
  <c r="F2133" i="21"/>
  <c r="E2136" i="21"/>
  <c r="E2140" i="21"/>
  <c r="F2147" i="21"/>
  <c r="F2151" i="21"/>
  <c r="F2154" i="21"/>
  <c r="E2165" i="21"/>
  <c r="E2168" i="21"/>
  <c r="E2172" i="21"/>
  <c r="E2179" i="21"/>
  <c r="E2183" i="21"/>
  <c r="E2186" i="21"/>
  <c r="E2197" i="21"/>
  <c r="E2200" i="21"/>
  <c r="E2204" i="21"/>
  <c r="F2211" i="21"/>
  <c r="E2215" i="21"/>
  <c r="E2218" i="21"/>
  <c r="F2229" i="21"/>
  <c r="F2232" i="21"/>
  <c r="E2236" i="21"/>
  <c r="F2243" i="21"/>
  <c r="F2247" i="21"/>
  <c r="F2250" i="21"/>
  <c r="F2261" i="21"/>
  <c r="F2264" i="21"/>
  <c r="F2268" i="21"/>
  <c r="E2275" i="21"/>
  <c r="E2279" i="21"/>
  <c r="F2282" i="21"/>
  <c r="E2293" i="21"/>
  <c r="E2296" i="21"/>
  <c r="F2300" i="21"/>
  <c r="F2307" i="21"/>
  <c r="E2311" i="21"/>
  <c r="E2314" i="21"/>
  <c r="F2325" i="21"/>
  <c r="F2328" i="21"/>
  <c r="E2332" i="21"/>
  <c r="E2339" i="21"/>
  <c r="E2343" i="21"/>
  <c r="F2346" i="21"/>
  <c r="F2357" i="21"/>
  <c r="F2360" i="21"/>
  <c r="F2364" i="21"/>
  <c r="F2371" i="21"/>
  <c r="E2375" i="21"/>
  <c r="E2378" i="21"/>
  <c r="F2389" i="21"/>
  <c r="F2392" i="21"/>
  <c r="E2396" i="21"/>
  <c r="F2403" i="21"/>
  <c r="F2407" i="21"/>
  <c r="F2410" i="21"/>
  <c r="E2421" i="21"/>
  <c r="E2424" i="21"/>
  <c r="E2428" i="21"/>
  <c r="E2435" i="21"/>
  <c r="E2439" i="21"/>
  <c r="F2442" i="21"/>
  <c r="E2453" i="21"/>
  <c r="E2456" i="21"/>
  <c r="E2460" i="21"/>
  <c r="F2467" i="21"/>
  <c r="E2471" i="21"/>
  <c r="F2474" i="21"/>
  <c r="F2485" i="21"/>
  <c r="F2488" i="21"/>
  <c r="F2492" i="21"/>
  <c r="F2499" i="21"/>
  <c r="F2503" i="21"/>
  <c r="E2506" i="21"/>
  <c r="F2517" i="21"/>
  <c r="E2520" i="21"/>
  <c r="E2524" i="21"/>
  <c r="E2531" i="21"/>
  <c r="E2535" i="21"/>
  <c r="F2538" i="21"/>
  <c r="E2549" i="21"/>
  <c r="E2552" i="21"/>
  <c r="F2556" i="21"/>
  <c r="F2563" i="21"/>
  <c r="E2567" i="21"/>
  <c r="F2570" i="21"/>
  <c r="E2581" i="21"/>
  <c r="F2584" i="21"/>
  <c r="E2588" i="21"/>
  <c r="F2595" i="21"/>
  <c r="E2599" i="21"/>
  <c r="E2602" i="21"/>
  <c r="F2613" i="21"/>
  <c r="F2616" i="21"/>
  <c r="E2620" i="21"/>
  <c r="E2627" i="21"/>
  <c r="F2640" i="21"/>
  <c r="E2643" i="21"/>
  <c r="F2649" i="21"/>
  <c r="E2652" i="21"/>
  <c r="E2655" i="21"/>
  <c r="F2658" i="21"/>
  <c r="E2661" i="21"/>
  <c r="F2664" i="21"/>
  <c r="F2681" i="21"/>
  <c r="F2684" i="21"/>
  <c r="F2687" i="21"/>
  <c r="E2690" i="21"/>
  <c r="E2693" i="21"/>
  <c r="E2696" i="21"/>
  <c r="E2713" i="21"/>
  <c r="E2716" i="21"/>
  <c r="F2719" i="21"/>
  <c r="E2722" i="21"/>
  <c r="F2725" i="21"/>
  <c r="E2728" i="21"/>
  <c r="E2736" i="21"/>
  <c r="E2739" i="21"/>
  <c r="F2744" i="21"/>
  <c r="E2747" i="21"/>
  <c r="F2752" i="21"/>
  <c r="E2755" i="21"/>
  <c r="E2760" i="21"/>
  <c r="F2763" i="21"/>
  <c r="F2768" i="21"/>
  <c r="F2771" i="21"/>
  <c r="F2776" i="21"/>
  <c r="F2779" i="21"/>
  <c r="E2784" i="21"/>
  <c r="E2787" i="21"/>
  <c r="E2792" i="21"/>
  <c r="E2795" i="21"/>
  <c r="E2800" i="21"/>
  <c r="E2803" i="21"/>
  <c r="E2808" i="21"/>
  <c r="F2811" i="21"/>
  <c r="E2816" i="21"/>
  <c r="F2819" i="21"/>
  <c r="E2824" i="21"/>
  <c r="F2827" i="21"/>
  <c r="E2832" i="21"/>
  <c r="F2835" i="21"/>
  <c r="E2840" i="21"/>
  <c r="E2843" i="21"/>
  <c r="E2848" i="21"/>
  <c r="E2851" i="21"/>
  <c r="F2856" i="21"/>
  <c r="F2859" i="21"/>
  <c r="E2864" i="21"/>
  <c r="E2867" i="21"/>
  <c r="E2872" i="21"/>
  <c r="F2875" i="21"/>
  <c r="F2880" i="21"/>
  <c r="E2883" i="21"/>
  <c r="F2888" i="21"/>
  <c r="E2891" i="21"/>
  <c r="F2896" i="21"/>
  <c r="E2899" i="21"/>
  <c r="E2904" i="21"/>
  <c r="F2907" i="21"/>
  <c r="F2912" i="21"/>
  <c r="E2915" i="21"/>
  <c r="F2920" i="21"/>
  <c r="F2923" i="21"/>
  <c r="E2928" i="21"/>
  <c r="F2931" i="21"/>
  <c r="E2936" i="21"/>
  <c r="E2939" i="21"/>
  <c r="F2944" i="21"/>
  <c r="F2947" i="21"/>
  <c r="E2952" i="21"/>
  <c r="F2955" i="21"/>
  <c r="E2960" i="21"/>
  <c r="F2963" i="21"/>
  <c r="E2968" i="21"/>
  <c r="E2971" i="21"/>
  <c r="E2976" i="21"/>
  <c r="F2979" i="21"/>
  <c r="F2984" i="21"/>
  <c r="E2987" i="21"/>
  <c r="F2992" i="21"/>
  <c r="E2995" i="21"/>
  <c r="F3000" i="21"/>
  <c r="E3003" i="21"/>
  <c r="F3008" i="21"/>
  <c r="F3011" i="21"/>
  <c r="E3016" i="21"/>
  <c r="E3019" i="21"/>
  <c r="E3024" i="21"/>
  <c r="E3027" i="21"/>
  <c r="F3032" i="21"/>
  <c r="F3035" i="21"/>
  <c r="F3040" i="21"/>
  <c r="F3043" i="21"/>
  <c r="F3048" i="21"/>
  <c r="F3051" i="21"/>
  <c r="F3056" i="21"/>
  <c r="E3059" i="21"/>
  <c r="E3064" i="21"/>
  <c r="F3067" i="21"/>
  <c r="E3072" i="21"/>
  <c r="F3075" i="21"/>
  <c r="F3080" i="21"/>
  <c r="E3083" i="21"/>
  <c r="F3088" i="21"/>
  <c r="F3091" i="21"/>
  <c r="E3096" i="21"/>
  <c r="E3099" i="21"/>
  <c r="F3104" i="21"/>
  <c r="E3107" i="21"/>
  <c r="F3112" i="21"/>
  <c r="E3115" i="21"/>
  <c r="F3120" i="21"/>
  <c r="F3123" i="21"/>
  <c r="E3128" i="21"/>
  <c r="F3131" i="21"/>
  <c r="F3136" i="21"/>
  <c r="E3139" i="21"/>
  <c r="E3144" i="21"/>
  <c r="E3147" i="21"/>
  <c r="F3152" i="21"/>
  <c r="F3155" i="21"/>
  <c r="F3160" i="21"/>
  <c r="E3163" i="21"/>
  <c r="F3168" i="21"/>
  <c r="F3171" i="21"/>
  <c r="F3176" i="21"/>
  <c r="E3179" i="21"/>
  <c r="E3184" i="21"/>
  <c r="E3187" i="21"/>
  <c r="E3192" i="21"/>
  <c r="E3195" i="21"/>
  <c r="F3200" i="21"/>
  <c r="E3203" i="21"/>
  <c r="F3208" i="21"/>
  <c r="E3211" i="21"/>
  <c r="E3216" i="21"/>
  <c r="E3219" i="21"/>
  <c r="F3224" i="21"/>
  <c r="F3227" i="21"/>
  <c r="F3232" i="21"/>
  <c r="E3235" i="21"/>
  <c r="E3240" i="21"/>
  <c r="F3243" i="21"/>
  <c r="E3248" i="21"/>
  <c r="E3251" i="21"/>
  <c r="F3256" i="21"/>
  <c r="E3259" i="21"/>
  <c r="F3264" i="21"/>
  <c r="F3267" i="21"/>
  <c r="F3272" i="21"/>
  <c r="E3275" i="21"/>
  <c r="E3280" i="21"/>
  <c r="E3283" i="21"/>
  <c r="E3288" i="21"/>
  <c r="F3291" i="21"/>
  <c r="E3296" i="21"/>
  <c r="F3299" i="21"/>
  <c r="E3304" i="21"/>
  <c r="F3307" i="21"/>
  <c r="E3312" i="21"/>
  <c r="F3315" i="21"/>
  <c r="F3320" i="21"/>
  <c r="E3323" i="21"/>
  <c r="F3328" i="21"/>
  <c r="E3331" i="21"/>
  <c r="F3336" i="21"/>
  <c r="F3339" i="21"/>
  <c r="F1572" i="21"/>
  <c r="E1583" i="21"/>
  <c r="F1604" i="21"/>
  <c r="F1608" i="21"/>
  <c r="F1618" i="21"/>
  <c r="F1633" i="21"/>
  <c r="F1653" i="21"/>
  <c r="F1658" i="21"/>
  <c r="E1668" i="21"/>
  <c r="F1672" i="21"/>
  <c r="E1677" i="21"/>
  <c r="E1708" i="21"/>
  <c r="E1717" i="21"/>
  <c r="E1725" i="21"/>
  <c r="E1735" i="21"/>
  <c r="F1743" i="21"/>
  <c r="F1770" i="21"/>
  <c r="E1778" i="21"/>
  <c r="F1788" i="21"/>
  <c r="F1796" i="21"/>
  <c r="F1805" i="21"/>
  <c r="E1836" i="21"/>
  <c r="E1845" i="21"/>
  <c r="F1853" i="21"/>
  <c r="F1863" i="21"/>
  <c r="E1871" i="21"/>
  <c r="E1898" i="21"/>
  <c r="F1906" i="21"/>
  <c r="E1916" i="21"/>
  <c r="F1924" i="21"/>
  <c r="F1933" i="21"/>
  <c r="F1964" i="21"/>
  <c r="E1981" i="21"/>
  <c r="E1991" i="21"/>
  <c r="F1999" i="21"/>
  <c r="E2026" i="21"/>
  <c r="E2034" i="21"/>
  <c r="E2044" i="21"/>
  <c r="E2052" i="21"/>
  <c r="E2061" i="21"/>
  <c r="E2092" i="21"/>
  <c r="F2101" i="21"/>
  <c r="E2109" i="21"/>
  <c r="E2119" i="21"/>
  <c r="F2130" i="21"/>
  <c r="E2133" i="21"/>
  <c r="E2144" i="21"/>
  <c r="E2151" i="21"/>
  <c r="F2162" i="21"/>
  <c r="F2165" i="21"/>
  <c r="F2176" i="21"/>
  <c r="F2183" i="21"/>
  <c r="E2194" i="21"/>
  <c r="F2197" i="21"/>
  <c r="F2208" i="21"/>
  <c r="F2215" i="21"/>
  <c r="F2226" i="21"/>
  <c r="E2229" i="21"/>
  <c r="E2240" i="21"/>
  <c r="E2247" i="21"/>
  <c r="F2258" i="21"/>
  <c r="E2261" i="21"/>
  <c r="F2272" i="21"/>
  <c r="F2279" i="21"/>
  <c r="E2290" i="21"/>
  <c r="F2293" i="21"/>
  <c r="E2304" i="21"/>
  <c r="F2311" i="21"/>
  <c r="F2322" i="21"/>
  <c r="E2325" i="21"/>
  <c r="E2336" i="21"/>
  <c r="F2343" i="21"/>
  <c r="E2354" i="21"/>
  <c r="E2357" i="21"/>
  <c r="F2368" i="21"/>
  <c r="F2375" i="21"/>
  <c r="F2386" i="21"/>
  <c r="E2389" i="21"/>
  <c r="E2400" i="21"/>
  <c r="E2407" i="21"/>
  <c r="E2418" i="21"/>
  <c r="F2421" i="21"/>
  <c r="F2432" i="21"/>
  <c r="F2439" i="21"/>
  <c r="F2450" i="21"/>
  <c r="F2453" i="21"/>
  <c r="E2464" i="21"/>
  <c r="F2471" i="21"/>
  <c r="F2482" i="21"/>
  <c r="E2485" i="21"/>
  <c r="E2496" i="21"/>
  <c r="E2503" i="21"/>
  <c r="E2514" i="21"/>
  <c r="E2517" i="21"/>
  <c r="F2528" i="21"/>
  <c r="F2535" i="21"/>
  <c r="E2546" i="21"/>
  <c r="F2549" i="21"/>
  <c r="F2560" i="21"/>
  <c r="F2567" i="21"/>
  <c r="E2578" i="21"/>
  <c r="F2581" i="21"/>
  <c r="E2592" i="21"/>
  <c r="F2599" i="21"/>
  <c r="F2610" i="21"/>
  <c r="E2613" i="21"/>
  <c r="E2624" i="21"/>
  <c r="E2631" i="21"/>
  <c r="F2634" i="21"/>
  <c r="E2637" i="21"/>
  <c r="E2640" i="21"/>
  <c r="F2647" i="21"/>
  <c r="E2658" i="21"/>
  <c r="F2661" i="21"/>
  <c r="E2664" i="21"/>
  <c r="F2667" i="21"/>
  <c r="E2670" i="21"/>
  <c r="F2673" i="21"/>
  <c r="F2676" i="21"/>
  <c r="E2679" i="21"/>
  <c r="F2690" i="21"/>
  <c r="F2693" i="21"/>
  <c r="F2696" i="21"/>
  <c r="E2699" i="21"/>
  <c r="F2702" i="21"/>
  <c r="F2705" i="21"/>
  <c r="E2708" i="21"/>
  <c r="F2711" i="21"/>
  <c r="F2722" i="21"/>
  <c r="E2725" i="21"/>
  <c r="F2728" i="21"/>
  <c r="F2731" i="21"/>
  <c r="F2734" i="21"/>
  <c r="F2739" i="21"/>
  <c r="F2742" i="21"/>
  <c r="F2747" i="21"/>
  <c r="E2750" i="21"/>
  <c r="F2755" i="21"/>
  <c r="E2758" i="21"/>
  <c r="E2763" i="21"/>
  <c r="E2766" i="21"/>
  <c r="E2771" i="21"/>
  <c r="F2774" i="21"/>
  <c r="E2779" i="21"/>
  <c r="F2782" i="21"/>
  <c r="F2787" i="21"/>
  <c r="F2790" i="21"/>
  <c r="F2795" i="21"/>
  <c r="E2798" i="21"/>
  <c r="F2803" i="21"/>
  <c r="E2806" i="21"/>
  <c r="E2811" i="21"/>
  <c r="E2814" i="21"/>
  <c r="E2819" i="21"/>
  <c r="F2822" i="21"/>
  <c r="E2827" i="21"/>
  <c r="F2830" i="21"/>
  <c r="E2835" i="21"/>
  <c r="E2838" i="21"/>
  <c r="F2843" i="21"/>
  <c r="F2846" i="21"/>
  <c r="F2851" i="21"/>
  <c r="F2854" i="21"/>
  <c r="E2859" i="21"/>
  <c r="F2862" i="21"/>
  <c r="F2867" i="21"/>
  <c r="E2870" i="21"/>
  <c r="E2875" i="21"/>
  <c r="F2878" i="21"/>
  <c r="F2883" i="21"/>
  <c r="F2886" i="21"/>
  <c r="F2891" i="21"/>
  <c r="F2894" i="21"/>
  <c r="F2899" i="21"/>
  <c r="E2902" i="21"/>
  <c r="E2907" i="21"/>
  <c r="F2910" i="21"/>
  <c r="F2915" i="21"/>
  <c r="E2918" i="21"/>
  <c r="E2923" i="21"/>
  <c r="F2926" i="21"/>
  <c r="E2931" i="21"/>
  <c r="F2934" i="21"/>
  <c r="F2939" i="21"/>
  <c r="F2942" i="21"/>
  <c r="E2947" i="21"/>
  <c r="F2950" i="21"/>
  <c r="E2955" i="21"/>
  <c r="E2958" i="21"/>
  <c r="E2963" i="21"/>
  <c r="F2966" i="21"/>
  <c r="F2971" i="21"/>
  <c r="E2974" i="21"/>
  <c r="E2979" i="21"/>
  <c r="E2982" i="21"/>
  <c r="F2987" i="21"/>
  <c r="E2990" i="21"/>
  <c r="F2995" i="21"/>
  <c r="E2998" i="21"/>
  <c r="F3003" i="21"/>
  <c r="E3006" i="21"/>
  <c r="E3011" i="21"/>
  <c r="E3014" i="21"/>
  <c r="F3019" i="21"/>
  <c r="E3022" i="21"/>
  <c r="F3027" i="21"/>
  <c r="F3030" i="21"/>
  <c r="E3035" i="21"/>
  <c r="E3038" i="21"/>
  <c r="E3043" i="21"/>
  <c r="E3046" i="21"/>
  <c r="E3051" i="21"/>
  <c r="E3054" i="21"/>
  <c r="F3059" i="21"/>
  <c r="E3062" i="21"/>
  <c r="E3067" i="21"/>
  <c r="E3070" i="21"/>
  <c r="E3075" i="21"/>
  <c r="F3078" i="21"/>
  <c r="F3083" i="21"/>
  <c r="F3086" i="21"/>
  <c r="E3091" i="21"/>
  <c r="E3094" i="21"/>
  <c r="F3099" i="21"/>
  <c r="E3102" i="21"/>
  <c r="F3107" i="21"/>
  <c r="F3110" i="21"/>
  <c r="F3115" i="21"/>
  <c r="E3118" i="21"/>
  <c r="E3123" i="21"/>
  <c r="E3126" i="21"/>
  <c r="E3131" i="21"/>
  <c r="E3134" i="21"/>
  <c r="F3139" i="21"/>
  <c r="F3142" i="21"/>
  <c r="F3147" i="21"/>
  <c r="E3150" i="21"/>
  <c r="E3155" i="21"/>
  <c r="E3158" i="21"/>
  <c r="F3163" i="21"/>
  <c r="E3166" i="21"/>
  <c r="E3171" i="21"/>
  <c r="F3174" i="21"/>
  <c r="F3179" i="21"/>
  <c r="E3182" i="21"/>
  <c r="F3187" i="21"/>
  <c r="F3190" i="21"/>
  <c r="F3195" i="21"/>
  <c r="E3198" i="21"/>
  <c r="F3203" i="21"/>
  <c r="F3206" i="21"/>
  <c r="F3211" i="21"/>
  <c r="E3214" i="21"/>
  <c r="F3219" i="21"/>
  <c r="E3222" i="21"/>
  <c r="E3227" i="21"/>
  <c r="F3230" i="21"/>
  <c r="F3235" i="21"/>
  <c r="E3238" i="21"/>
  <c r="E3243" i="21"/>
  <c r="F3246" i="21"/>
  <c r="F3251" i="21"/>
  <c r="E3254" i="21"/>
  <c r="F3259" i="21"/>
  <c r="E3262" i="21"/>
  <c r="E3267" i="21"/>
  <c r="E3270" i="21"/>
  <c r="F3275" i="21"/>
  <c r="F3278" i="21"/>
  <c r="F3283" i="21"/>
  <c r="F3286" i="21"/>
  <c r="E3291" i="21"/>
  <c r="E3294" i="21"/>
  <c r="E3299" i="21"/>
  <c r="E3302" i="21"/>
  <c r="E3307" i="21"/>
  <c r="E3310" i="21"/>
  <c r="E3315" i="21"/>
  <c r="E3318" i="21"/>
  <c r="F3323" i="21"/>
  <c r="E3326" i="21"/>
  <c r="F3331" i="21"/>
  <c r="F3334" i="21"/>
  <c r="E3339" i="21"/>
  <c r="E3342" i="21"/>
  <c r="E3347" i="21"/>
  <c r="E3350" i="21"/>
  <c r="F3355" i="21"/>
  <c r="E3358" i="21"/>
  <c r="F3363" i="21"/>
  <c r="E3366" i="21"/>
  <c r="F3371" i="21"/>
  <c r="E3374" i="21"/>
  <c r="F3379" i="21"/>
  <c r="E3382" i="21"/>
  <c r="F3387" i="21"/>
  <c r="E3390" i="21"/>
  <c r="E3395" i="21"/>
  <c r="F3398" i="21"/>
  <c r="E3403" i="21"/>
  <c r="E3406" i="21"/>
  <c r="E3411" i="21"/>
  <c r="E1572" i="21"/>
  <c r="F1589" i="21"/>
  <c r="E1604" i="21"/>
  <c r="E1629" i="21"/>
  <c r="E1639" i="21"/>
  <c r="E1653" i="21"/>
  <c r="F1668" i="21"/>
  <c r="F1682" i="21"/>
  <c r="F1695" i="21"/>
  <c r="F1700" i="21"/>
  <c r="F1704" i="21"/>
  <c r="F1713" i="21"/>
  <c r="F1717" i="21"/>
  <c r="F1722" i="21"/>
  <c r="F1735" i="21"/>
  <c r="E1753" i="21"/>
  <c r="E1757" i="21"/>
  <c r="F1761" i="21"/>
  <c r="E1770" i="21"/>
  <c r="E1775" i="21"/>
  <c r="E1784" i="21"/>
  <c r="E1788" i="21"/>
  <c r="E1792" i="21"/>
  <c r="F1810" i="21"/>
  <c r="F1823" i="21"/>
  <c r="F1828" i="21"/>
  <c r="E1832" i="21"/>
  <c r="F1841" i="21"/>
  <c r="F1845" i="21"/>
  <c r="E1850" i="21"/>
  <c r="E1863" i="21"/>
  <c r="E1881" i="21"/>
  <c r="F1885" i="21"/>
  <c r="F1889" i="21"/>
  <c r="F1898" i="21"/>
  <c r="E1903" i="21"/>
  <c r="F1912" i="21"/>
  <c r="F1916" i="21"/>
  <c r="F1920" i="21"/>
  <c r="F1938" i="21"/>
  <c r="E1951" i="21"/>
  <c r="F1956" i="21"/>
  <c r="E1960" i="21"/>
  <c r="E1969" i="21"/>
  <c r="F1973" i="21"/>
  <c r="F1978" i="21"/>
  <c r="F1991" i="21"/>
  <c r="F2009" i="21"/>
  <c r="E2013" i="21"/>
  <c r="E2017" i="21"/>
  <c r="F2026" i="21"/>
  <c r="F2031" i="21"/>
  <c r="F2040" i="21"/>
  <c r="F2044" i="21"/>
  <c r="F2048" i="21"/>
  <c r="F2066" i="21"/>
  <c r="F2079" i="21"/>
  <c r="E2084" i="21"/>
  <c r="E2088" i="21"/>
  <c r="F2097" i="21"/>
  <c r="E2101" i="21"/>
  <c r="E2106" i="21"/>
  <c r="F2119" i="21"/>
  <c r="E2123" i="21"/>
  <c r="F2127" i="21"/>
  <c r="E2130" i="21"/>
  <c r="E2141" i="21"/>
  <c r="F2144" i="21"/>
  <c r="E2148" i="21"/>
  <c r="F2155" i="21"/>
  <c r="F2159" i="21"/>
  <c r="E2162" i="21"/>
  <c r="F2173" i="21"/>
  <c r="E2176" i="21"/>
  <c r="F2180" i="21"/>
  <c r="E2187" i="21"/>
  <c r="E2191" i="21"/>
  <c r="F2194" i="21"/>
  <c r="F2205" i="21"/>
  <c r="E2208" i="21"/>
  <c r="E2212" i="21"/>
  <c r="E2219" i="21"/>
  <c r="F2223" i="21"/>
  <c r="E2226" i="21"/>
  <c r="F2237" i="21"/>
  <c r="F2240" i="21"/>
  <c r="E2244" i="21"/>
  <c r="F2251" i="21"/>
  <c r="F2255" i="21"/>
  <c r="E2258" i="21"/>
  <c r="F2269" i="21"/>
  <c r="E2272" i="21"/>
  <c r="E2276" i="21"/>
  <c r="F2283" i="21"/>
  <c r="E2287" i="21"/>
  <c r="F2290" i="21"/>
  <c r="E2301" i="21"/>
  <c r="F2304" i="21"/>
  <c r="E2308" i="21"/>
  <c r="F2315" i="21"/>
  <c r="F2319" i="21"/>
  <c r="E2322" i="21"/>
  <c r="E2333" i="21"/>
  <c r="F2336" i="21"/>
  <c r="F2340" i="21"/>
  <c r="E2347" i="21"/>
  <c r="F2351" i="21"/>
  <c r="F2354" i="21"/>
  <c r="E2365" i="21"/>
  <c r="E2368" i="21"/>
  <c r="E2372" i="21"/>
  <c r="F2379" i="21"/>
  <c r="E2383" i="21"/>
  <c r="E2386" i="21"/>
  <c r="F2397" i="21"/>
  <c r="F2400" i="21"/>
  <c r="E2404" i="21"/>
  <c r="F2411" i="21"/>
  <c r="E2415" i="21"/>
  <c r="F2418" i="21"/>
  <c r="E2429" i="21"/>
  <c r="E2432" i="21"/>
  <c r="E2436" i="21"/>
  <c r="F2443" i="21"/>
  <c r="E2447" i="21"/>
  <c r="E2450" i="21"/>
  <c r="E2461" i="21"/>
  <c r="E1567" i="21"/>
  <c r="E1578" i="21"/>
  <c r="E1589" i="21"/>
  <c r="F1600" i="21"/>
  <c r="F1615" i="21"/>
  <c r="F1625" i="21"/>
  <c r="F1629" i="21"/>
  <c r="F1639" i="21"/>
  <c r="E1644" i="21"/>
  <c r="F1664" i="21"/>
  <c r="E1682" i="21"/>
  <c r="E1692" i="21"/>
  <c r="E1700" i="21"/>
  <c r="F1709" i="21"/>
  <c r="F1740" i="21"/>
  <c r="E1749" i="21"/>
  <c r="F1757" i="21"/>
  <c r="E1767" i="21"/>
  <c r="F1775" i="21"/>
  <c r="F1802" i="21"/>
  <c r="E1810" i="21"/>
  <c r="F1820" i="21"/>
  <c r="E1828" i="21"/>
  <c r="E1837" i="21"/>
  <c r="E1868" i="21"/>
  <c r="E1877" i="21"/>
  <c r="E1885" i="21"/>
  <c r="E1895" i="21"/>
  <c r="F1903" i="21"/>
  <c r="E1930" i="21"/>
  <c r="E1938" i="21"/>
  <c r="F1948" i="21"/>
  <c r="E1956" i="21"/>
  <c r="E1965" i="21"/>
  <c r="E1996" i="21"/>
  <c r="E2005" i="21"/>
  <c r="F2013" i="21"/>
  <c r="F2023" i="21"/>
  <c r="E2031" i="21"/>
  <c r="F2058" i="21"/>
  <c r="E2066" i="21"/>
  <c r="F2076" i="21"/>
  <c r="F2084" i="21"/>
  <c r="F2093" i="21"/>
  <c r="E2127" i="21"/>
  <c r="F2138" i="21"/>
  <c r="F2141" i="21"/>
  <c r="E2152" i="21"/>
  <c r="E2159" i="21"/>
  <c r="F2170" i="21"/>
  <c r="E2173" i="21"/>
  <c r="E2184" i="21"/>
  <c r="F2191" i="21"/>
  <c r="F2202" i="21"/>
  <c r="E2205" i="21"/>
  <c r="F2216" i="21"/>
  <c r="E2223" i="21"/>
  <c r="F2234" i="21"/>
  <c r="E2237" i="21"/>
  <c r="F2248" i="21"/>
  <c r="E2255" i="21"/>
  <c r="F2266" i="21"/>
  <c r="E2269" i="21"/>
  <c r="E2280" i="21"/>
  <c r="F2287" i="21"/>
  <c r="F2298" i="21"/>
  <c r="F2301" i="21"/>
  <c r="F2312" i="21"/>
  <c r="E2319" i="21"/>
  <c r="E2330" i="21"/>
  <c r="F2333" i="21"/>
  <c r="E2344" i="21"/>
  <c r="E2351" i="21"/>
  <c r="E2362" i="21"/>
  <c r="F2365" i="21"/>
  <c r="F2376" i="21"/>
  <c r="F2383" i="21"/>
  <c r="F2394" i="21"/>
  <c r="E2397" i="21"/>
  <c r="E2408" i="21"/>
  <c r="F2415" i="21"/>
  <c r="F2426" i="21"/>
  <c r="F2429" i="21"/>
  <c r="F2440" i="21"/>
  <c r="F2447" i="21"/>
  <c r="E2458" i="21"/>
  <c r="F2461" i="21"/>
  <c r="E1540" i="21"/>
  <c r="E1596" i="21"/>
  <c r="F1610" i="21"/>
  <c r="E1615" i="21"/>
  <c r="F1650" i="21"/>
  <c r="E1660" i="21"/>
  <c r="E1674" i="21"/>
  <c r="F1679" i="21"/>
  <c r="F1688" i="21"/>
  <c r="F1692" i="21"/>
  <c r="E1696" i="21"/>
  <c r="E1714" i="21"/>
  <c r="F1727" i="21"/>
  <c r="E1732" i="21"/>
  <c r="F1736" i="21"/>
  <c r="F1745" i="21"/>
  <c r="F1749" i="21"/>
  <c r="F1754" i="21"/>
  <c r="F1767" i="21"/>
  <c r="E1785" i="21"/>
  <c r="F1789" i="21"/>
  <c r="E1793" i="21"/>
  <c r="E1802" i="21"/>
  <c r="E1807" i="21"/>
  <c r="F1816" i="21"/>
  <c r="E1820" i="21"/>
  <c r="F1824" i="21"/>
  <c r="E1842" i="21"/>
  <c r="E1855" i="21"/>
  <c r="E1860" i="21"/>
  <c r="F1864" i="21"/>
  <c r="E1873" i="21"/>
  <c r="F1877" i="21"/>
  <c r="F1882" i="21"/>
  <c r="F1895" i="21"/>
  <c r="F1913" i="21"/>
  <c r="F1917" i="21"/>
  <c r="F1921" i="21"/>
  <c r="F1930" i="21"/>
  <c r="E1935" i="21"/>
  <c r="E1944" i="21"/>
  <c r="E1948" i="21"/>
  <c r="F1952" i="21"/>
  <c r="F1970" i="21"/>
  <c r="F1974" i="21"/>
  <c r="F1983" i="21"/>
  <c r="F1988" i="21"/>
  <c r="F1992" i="21"/>
  <c r="E2001" i="21"/>
  <c r="F2005" i="21"/>
  <c r="F2010" i="21"/>
  <c r="E2023" i="21"/>
  <c r="E2041" i="21"/>
  <c r="F2045" i="21"/>
  <c r="E2049" i="21"/>
  <c r="E2058" i="21"/>
  <c r="E2063" i="21"/>
  <c r="E2072" i="21"/>
  <c r="E2076" i="21"/>
  <c r="E2080" i="21"/>
  <c r="F2098" i="21"/>
  <c r="E2111" i="21"/>
  <c r="F2116" i="21"/>
  <c r="E2120" i="21"/>
  <c r="F2124" i="21"/>
  <c r="F2131" i="21"/>
  <c r="E2135" i="21"/>
  <c r="E2138" i="21"/>
  <c r="E2149" i="21"/>
  <c r="F2152" i="21"/>
  <c r="F2156" i="21"/>
  <c r="E2163" i="21"/>
  <c r="E2167" i="21"/>
  <c r="E2170" i="21"/>
  <c r="E2181" i="21"/>
  <c r="F2184" i="21"/>
  <c r="F2188" i="21"/>
  <c r="E2195" i="21"/>
  <c r="E2199" i="21"/>
  <c r="E2202" i="21"/>
  <c r="F2213" i="21"/>
  <c r="E2216" i="21"/>
  <c r="E2220" i="21"/>
  <c r="E2227" i="21"/>
  <c r="F2231" i="21"/>
  <c r="E2234" i="21"/>
  <c r="E2245" i="21"/>
  <c r="E2248" i="21"/>
  <c r="E2252" i="21"/>
  <c r="E2259" i="21"/>
  <c r="E2263" i="21"/>
  <c r="E2266" i="21"/>
  <c r="E2277" i="21"/>
  <c r="F2280" i="21"/>
  <c r="F2284" i="21"/>
  <c r="E2291" i="21"/>
  <c r="F2295" i="21"/>
  <c r="E2298" i="21"/>
  <c r="E2309" i="21"/>
  <c r="E2312" i="21"/>
  <c r="E2316" i="21"/>
  <c r="E2323" i="21"/>
  <c r="E2327" i="21"/>
  <c r="F2330" i="21"/>
  <c r="F2341" i="21"/>
  <c r="F2344" i="21"/>
  <c r="E2348" i="21"/>
  <c r="F2355" i="21"/>
  <c r="E1548" i="21"/>
  <c r="E1586" i="21"/>
  <c r="F1601" i="21"/>
  <c r="F1621" i="21"/>
  <c r="E1626" i="21"/>
  <c r="F1636" i="21"/>
  <c r="E1640" i="21"/>
  <c r="E1650" i="21"/>
  <c r="F1665" i="21"/>
  <c r="E1679" i="21"/>
  <c r="E1706" i="21"/>
  <c r="F1714" i="21"/>
  <c r="F1724" i="21"/>
  <c r="F1732" i="21"/>
  <c r="E1741" i="21"/>
  <c r="E1772" i="21"/>
  <c r="F1781" i="21"/>
  <c r="E1789" i="21"/>
  <c r="E1799" i="21"/>
  <c r="F1807" i="21"/>
  <c r="E1834" i="21"/>
  <c r="F1842" i="21"/>
  <c r="F1852" i="21"/>
  <c r="F1860" i="21"/>
  <c r="E1869" i="21"/>
  <c r="F1900" i="21"/>
  <c r="F1909" i="21"/>
  <c r="E1917" i="21"/>
  <c r="F1927" i="21"/>
  <c r="F1935" i="21"/>
  <c r="E1962" i="21"/>
  <c r="E1970" i="21"/>
  <c r="F1980" i="21"/>
  <c r="E1988" i="21"/>
  <c r="E1997" i="21"/>
  <c r="F2028" i="21"/>
  <c r="F2037" i="21"/>
  <c r="E2045" i="21"/>
  <c r="F2055" i="21"/>
  <c r="F2063" i="21"/>
  <c r="E2090" i="21"/>
  <c r="E2098" i="21"/>
  <c r="E2108" i="21"/>
  <c r="E2116" i="21"/>
  <c r="F2128" i="21"/>
  <c r="F2135" i="21"/>
  <c r="E2146" i="21"/>
  <c r="F2149" i="21"/>
  <c r="F2160" i="21"/>
  <c r="F2167" i="21"/>
  <c r="F2178" i="21"/>
  <c r="F2181" i="21"/>
  <c r="F2192" i="21"/>
  <c r="F2199" i="21"/>
  <c r="E2210" i="21"/>
  <c r="E2213" i="21"/>
  <c r="E2224" i="21"/>
  <c r="E2231" i="21"/>
  <c r="F2242" i="21"/>
  <c r="F2245" i="21"/>
  <c r="F2256" i="21"/>
  <c r="F2263" i="21"/>
  <c r="F2274" i="21"/>
  <c r="F2277" i="21"/>
  <c r="E2288" i="21"/>
  <c r="E2295" i="21"/>
  <c r="E2306" i="21"/>
  <c r="F2309" i="21"/>
  <c r="F2320" i="21"/>
  <c r="F2327" i="21"/>
  <c r="E2338" i="21"/>
  <c r="E2341" i="21"/>
  <c r="E2352" i="21"/>
  <c r="F2359" i="21"/>
  <c r="F1556" i="21"/>
  <c r="E1575" i="21"/>
  <c r="F1586" i="21"/>
  <c r="F1597" i="21"/>
  <c r="E1607" i="21"/>
  <c r="E1621" i="21"/>
  <c r="E1636" i="21"/>
  <c r="F1661" i="21"/>
  <c r="F1671" i="21"/>
  <c r="E1689" i="21"/>
  <c r="F1693" i="21"/>
  <c r="E1697" i="21"/>
  <c r="F1706" i="21"/>
  <c r="F1711" i="21"/>
  <c r="E1720" i="21"/>
  <c r="E1724" i="21"/>
  <c r="F1728" i="21"/>
  <c r="E1746" i="21"/>
  <c r="E1759" i="21"/>
  <c r="F1764" i="21"/>
  <c r="E1768" i="21"/>
  <c r="E1777" i="21"/>
  <c r="E1781" i="21"/>
  <c r="F1786" i="21"/>
  <c r="F1799" i="21"/>
  <c r="E1817" i="21"/>
  <c r="E1821" i="21"/>
  <c r="E1825" i="21"/>
  <c r="F1834" i="21"/>
  <c r="E1839" i="21"/>
  <c r="E1848" i="21"/>
  <c r="E1852" i="21"/>
  <c r="F1856" i="21"/>
  <c r="F1874" i="21"/>
  <c r="F1887" i="21"/>
  <c r="F1892" i="21"/>
  <c r="F1896" i="21"/>
  <c r="E1905" i="21"/>
  <c r="E1909" i="21"/>
  <c r="F1914" i="21"/>
  <c r="E1927" i="21"/>
  <c r="E1945" i="21"/>
  <c r="F1949" i="21"/>
  <c r="F1953" i="21"/>
  <c r="F1962" i="21"/>
  <c r="E1967" i="21"/>
  <c r="F1976" i="21"/>
  <c r="E1980" i="21"/>
  <c r="F1984" i="21"/>
  <c r="E2002" i="21"/>
  <c r="E2015" i="21"/>
  <c r="F2020" i="21"/>
  <c r="E2024" i="21"/>
  <c r="F2033" i="21"/>
  <c r="E2037" i="21"/>
  <c r="F2042" i="21"/>
  <c r="E2055" i="21"/>
  <c r="E2073" i="21"/>
  <c r="E2077" i="21"/>
  <c r="E2081" i="21"/>
  <c r="F2090" i="21"/>
  <c r="E2095" i="21"/>
  <c r="F2104" i="21"/>
  <c r="F2108" i="21"/>
  <c r="E2196" i="21"/>
  <c r="F2203" i="21"/>
  <c r="F2324" i="21"/>
  <c r="F2331" i="21"/>
  <c r="E2363" i="21"/>
  <c r="F2380" i="21"/>
  <c r="F2395" i="21"/>
  <c r="F2412" i="21"/>
  <c r="E2427" i="21"/>
  <c r="E2444" i="21"/>
  <c r="E2459" i="21"/>
  <c r="F2469" i="21"/>
  <c r="E2482" i="21"/>
  <c r="E2487" i="21"/>
  <c r="E2491" i="21"/>
  <c r="E2500" i="21"/>
  <c r="F2504" i="21"/>
  <c r="E2509" i="21"/>
  <c r="F2522" i="21"/>
  <c r="F2540" i="21"/>
  <c r="E2544" i="21"/>
  <c r="E2548" i="21"/>
  <c r="E2557" i="21"/>
  <c r="E2562" i="21"/>
  <c r="E2571" i="21"/>
  <c r="E2575" i="21"/>
  <c r="E2579" i="21"/>
  <c r="F2597" i="21"/>
  <c r="E2610" i="21"/>
  <c r="E2615" i="21"/>
  <c r="E2619" i="21"/>
  <c r="F2628" i="21"/>
  <c r="E2644" i="21"/>
  <c r="F2651" i="21"/>
  <c r="E2659" i="21"/>
  <c r="F2663" i="21"/>
  <c r="E2671" i="21"/>
  <c r="F2674" i="21"/>
  <c r="F2682" i="21"/>
  <c r="E2686" i="21"/>
  <c r="F2694" i="21"/>
  <c r="E2709" i="21"/>
  <c r="E2717" i="21"/>
  <c r="E2721" i="21"/>
  <c r="E2729" i="21"/>
  <c r="E2740" i="21"/>
  <c r="E2743" i="21"/>
  <c r="F2754" i="21"/>
  <c r="E2761" i="21"/>
  <c r="E2772" i="21"/>
  <c r="F2775" i="21"/>
  <c r="E2786" i="21"/>
  <c r="E2793" i="21"/>
  <c r="F2804" i="21"/>
  <c r="E2807" i="21"/>
  <c r="F2818" i="21"/>
  <c r="E2825" i="21"/>
  <c r="E2836" i="21"/>
  <c r="E2839" i="21"/>
  <c r="E2850" i="21"/>
  <c r="F2857" i="21"/>
  <c r="F2868" i="21"/>
  <c r="E2871" i="21"/>
  <c r="F2882" i="21"/>
  <c r="F2889" i="21"/>
  <c r="F2900" i="21"/>
  <c r="E2903" i="21"/>
  <c r="E2914" i="21"/>
  <c r="F2921" i="21"/>
  <c r="F2932" i="21"/>
  <c r="F2935" i="21"/>
  <c r="F2946" i="21"/>
  <c r="E2953" i="21"/>
  <c r="F2964" i="21"/>
  <c r="F2967" i="21"/>
  <c r="F2978" i="21"/>
  <c r="E2985" i="21"/>
  <c r="F2996" i="21"/>
  <c r="F2999" i="21"/>
  <c r="E3010" i="21"/>
  <c r="E3017" i="21"/>
  <c r="F3028" i="21"/>
  <c r="E3031" i="21"/>
  <c r="F3042" i="21"/>
  <c r="F3049" i="21"/>
  <c r="F3060" i="21"/>
  <c r="F3063" i="21"/>
  <c r="E3074" i="21"/>
  <c r="E3081" i="21"/>
  <c r="F3092" i="21"/>
  <c r="F3095" i="21"/>
  <c r="E3106" i="21"/>
  <c r="F3113" i="21"/>
  <c r="F3124" i="21"/>
  <c r="F3127" i="21"/>
  <c r="F3138" i="21"/>
  <c r="E3145" i="21"/>
  <c r="F3156" i="21"/>
  <c r="F3159" i="21"/>
  <c r="F3170" i="21"/>
  <c r="E3177" i="21"/>
  <c r="E3188" i="21"/>
  <c r="F3191" i="21"/>
  <c r="E3202" i="21"/>
  <c r="E3209" i="21"/>
  <c r="E3220" i="21"/>
  <c r="E3223" i="21"/>
  <c r="E3234" i="21"/>
  <c r="F3241" i="21"/>
  <c r="F3252" i="21"/>
  <c r="E3255" i="21"/>
  <c r="E3266" i="21"/>
  <c r="F3273" i="21"/>
  <c r="F3284" i="21"/>
  <c r="F3287" i="21"/>
  <c r="E3298" i="21"/>
  <c r="F3305" i="21"/>
  <c r="F3316" i="21"/>
  <c r="F3319" i="21"/>
  <c r="E3330" i="21"/>
  <c r="E3337" i="21"/>
  <c r="F3344" i="21"/>
  <c r="F3347" i="21"/>
  <c r="E3360" i="21"/>
  <c r="E3363" i="21"/>
  <c r="E3376" i="21"/>
  <c r="E3379" i="21"/>
  <c r="F3392" i="21"/>
  <c r="F3395" i="21"/>
  <c r="E3408" i="21"/>
  <c r="F3411" i="21"/>
  <c r="E3414" i="21"/>
  <c r="F3419" i="21"/>
  <c r="F3422" i="21"/>
  <c r="E3427" i="21"/>
  <c r="F3430" i="21"/>
  <c r="F3435" i="21"/>
  <c r="E3438" i="21"/>
  <c r="F3443" i="21"/>
  <c r="E3446" i="21"/>
  <c r="F3451" i="21"/>
  <c r="E3454" i="21"/>
  <c r="E3459" i="21"/>
  <c r="E3462" i="21"/>
  <c r="E3467" i="21"/>
  <c r="E3470" i="21"/>
  <c r="E3475" i="21"/>
  <c r="E3478" i="21"/>
  <c r="E3483" i="21"/>
  <c r="E3486" i="21"/>
  <c r="E3491" i="21"/>
  <c r="E3494" i="21"/>
  <c r="E3499" i="21"/>
  <c r="F3502" i="21"/>
  <c r="E3507" i="21"/>
  <c r="F3510" i="21"/>
  <c r="E3515" i="21"/>
  <c r="E3518" i="21"/>
  <c r="E3523" i="21"/>
  <c r="E3526" i="21"/>
  <c r="E3531" i="21"/>
  <c r="E3534" i="21"/>
  <c r="F3231" i="21"/>
  <c r="E3284" i="21"/>
  <c r="F3298" i="21"/>
  <c r="F3302" i="21"/>
  <c r="F3313" i="21"/>
  <c r="E3327" i="21"/>
  <c r="E3334" i="21"/>
  <c r="E3341" i="21"/>
  <c r="E3351" i="21"/>
  <c r="F3357" i="21"/>
  <c r="F3367" i="21"/>
  <c r="E3373" i="21"/>
  <c r="E3383" i="21"/>
  <c r="F3389" i="21"/>
  <c r="F3402" i="21"/>
  <c r="E3405" i="21"/>
  <c r="F3414" i="21"/>
  <c r="E3422" i="21"/>
  <c r="E3430" i="21"/>
  <c r="F3438" i="21"/>
  <c r="E3441" i="21"/>
  <c r="F3446" i="21"/>
  <c r="F3454" i="21"/>
  <c r="F3462" i="21"/>
  <c r="F3470" i="21"/>
  <c r="F3478" i="21"/>
  <c r="E3481" i="21"/>
  <c r="F3486" i="21"/>
  <c r="F3494" i="21"/>
  <c r="E3505" i="21"/>
  <c r="E3510" i="21"/>
  <c r="F3518" i="21"/>
  <c r="F3526" i="21"/>
  <c r="F3534" i="21"/>
  <c r="F3537" i="21"/>
  <c r="F3428" i="21"/>
  <c r="E3436" i="21"/>
  <c r="F3444" i="21"/>
  <c r="E3449" i="21"/>
  <c r="F3457" i="21"/>
  <c r="F3468" i="21"/>
  <c r="F3481" i="21"/>
  <c r="F3489" i="21"/>
  <c r="E3492" i="21"/>
  <c r="F3500" i="21"/>
  <c r="E3516" i="21"/>
  <c r="F3524" i="21"/>
  <c r="F2748" i="21"/>
  <c r="F2837" i="21"/>
  <c r="E2894" i="21"/>
  <c r="E2905" i="21"/>
  <c r="F2922" i="21"/>
  <c r="F2933" i="21"/>
  <c r="E2951" i="21"/>
  <c r="F2965" i="21"/>
  <c r="F2972" i="21"/>
  <c r="F2990" i="21"/>
  <c r="E3015" i="21"/>
  <c r="E3029" i="21"/>
  <c r="E3033" i="21"/>
  <c r="F3036" i="21"/>
  <c r="E3050" i="21"/>
  <c r="F3065" i="21"/>
  <c r="E3079" i="21"/>
  <c r="F3093" i="21"/>
  <c r="F3111" i="21"/>
  <c r="E3125" i="21"/>
  <c r="E3132" i="21"/>
  <c r="E3143" i="21"/>
  <c r="F3157" i="21"/>
  <c r="E3175" i="21"/>
  <c r="E3189" i="21"/>
  <c r="E3196" i="21"/>
  <c r="F3210" i="21"/>
  <c r="F3225" i="21"/>
  <c r="E3242" i="21"/>
  <c r="F3253" i="21"/>
  <c r="E3271" i="21"/>
  <c r="F3285" i="21"/>
  <c r="F3303" i="21"/>
  <c r="F3310" i="21"/>
  <c r="F3324" i="21"/>
  <c r="F3342" i="21"/>
  <c r="F3358" i="21"/>
  <c r="F3374" i="21"/>
  <c r="F3390" i="21"/>
  <c r="F3396" i="21"/>
  <c r="F3412" i="21"/>
  <c r="F3423" i="21"/>
  <c r="E3431" i="21"/>
  <c r="E3444" i="21"/>
  <c r="F3455" i="21"/>
  <c r="F3460" i="21"/>
  <c r="F3476" i="21"/>
  <c r="E3487" i="21"/>
  <c r="E3500" i="21"/>
  <c r="F3508" i="21"/>
  <c r="E3519" i="21"/>
  <c r="E3524" i="21"/>
  <c r="E3532" i="21"/>
  <c r="E3108" i="21"/>
  <c r="F3129" i="21"/>
  <c r="E3154" i="21"/>
  <c r="E3172" i="21"/>
  <c r="F3193" i="21"/>
  <c r="E3225" i="21"/>
  <c r="E3239" i="21"/>
  <c r="E3282" i="21"/>
  <c r="E3300" i="21"/>
  <c r="E3355" i="21"/>
  <c r="E3371" i="21"/>
  <c r="E3387" i="21"/>
  <c r="E3418" i="21"/>
  <c r="E3423" i="21"/>
  <c r="F3442" i="21"/>
  <c r="E3450" i="21"/>
  <c r="F3463" i="21"/>
  <c r="F3482" i="21"/>
  <c r="F3495" i="21"/>
  <c r="F3503" i="21"/>
  <c r="F3530" i="21"/>
  <c r="F3108" i="21"/>
  <c r="F3133" i="21"/>
  <c r="F3154" i="21"/>
  <c r="F3172" i="21"/>
  <c r="E3190" i="21"/>
  <c r="F3204" i="21"/>
  <c r="E3233" i="21"/>
  <c r="E3247" i="21"/>
  <c r="F3268" i="21"/>
  <c r="E3293" i="21"/>
  <c r="F3311" i="21"/>
  <c r="F3325" i="21"/>
  <c r="E3349" i="21"/>
  <c r="E3365" i="21"/>
  <c r="E3378" i="21"/>
  <c r="F3391" i="21"/>
  <c r="F3407" i="21"/>
  <c r="F3429" i="21"/>
  <c r="E3442" i="21"/>
  <c r="F3450" i="21"/>
  <c r="E3469" i="21"/>
  <c r="E3482" i="21"/>
  <c r="F3493" i="21"/>
  <c r="E3514" i="21"/>
  <c r="E3525" i="21"/>
  <c r="G7" i="29"/>
  <c r="E3212" i="21"/>
  <c r="E3244" i="21"/>
  <c r="F3276" i="21"/>
  <c r="E3322" i="21"/>
  <c r="F3343" i="21"/>
  <c r="F3369" i="21"/>
  <c r="E3394" i="21"/>
  <c r="E2143" i="21"/>
  <c r="E2157" i="21"/>
  <c r="F2210" i="21"/>
  <c r="F2224" i="21"/>
  <c r="F2271" i="21"/>
  <c r="E2285" i="21"/>
  <c r="F2338" i="21"/>
  <c r="F2352" i="21"/>
  <c r="F2370" i="21"/>
  <c r="E2391" i="21"/>
  <c r="E2402" i="21"/>
  <c r="F2423" i="21"/>
  <c r="E2434" i="21"/>
  <c r="E2455" i="21"/>
  <c r="E2469" i="21"/>
  <c r="F2479" i="21"/>
  <c r="F2487" i="21"/>
  <c r="F2496" i="21"/>
  <c r="E2527" i="21"/>
  <c r="E2536" i="21"/>
  <c r="F2544" i="21"/>
  <c r="E2554" i="21"/>
  <c r="F2562" i="21"/>
  <c r="F2589" i="21"/>
  <c r="E2597" i="21"/>
  <c r="F2607" i="21"/>
  <c r="F2615" i="21"/>
  <c r="F2624" i="21"/>
  <c r="E2628" i="21"/>
  <c r="F2632" i="21"/>
  <c r="F2636" i="21"/>
  <c r="F2644" i="21"/>
  <c r="E2648" i="21"/>
  <c r="E2656" i="21"/>
  <c r="E2663" i="21"/>
  <c r="F2671" i="21"/>
  <c r="F2679" i="21"/>
  <c r="F2698" i="21"/>
  <c r="F2706" i="21"/>
  <c r="F2714" i="21"/>
  <c r="F2721" i="21"/>
  <c r="F2729" i="21"/>
  <c r="F2733" i="21"/>
  <c r="F2737" i="21"/>
  <c r="F2740" i="21"/>
  <c r="F2751" i="21"/>
  <c r="E2754" i="21"/>
  <c r="F2758" i="21"/>
  <c r="E2765" i="21"/>
  <c r="E2769" i="21"/>
  <c r="F2772" i="21"/>
  <c r="F2783" i="21"/>
  <c r="F2786" i="21"/>
  <c r="E2790" i="21"/>
  <c r="E2797" i="21"/>
  <c r="F2801" i="21"/>
  <c r="E2804" i="21"/>
  <c r="E2815" i="21"/>
  <c r="E2818" i="21"/>
  <c r="E2822" i="21"/>
  <c r="F2829" i="21"/>
  <c r="E2833" i="21"/>
  <c r="F2836" i="21"/>
  <c r="F2847" i="21"/>
  <c r="F2850" i="21"/>
  <c r="E2854" i="21"/>
  <c r="F2861" i="21"/>
  <c r="E2865" i="21"/>
  <c r="E2868" i="21"/>
  <c r="F2879" i="21"/>
  <c r="E2882" i="21"/>
  <c r="E2886" i="21"/>
  <c r="E2893" i="21"/>
  <c r="F2897" i="21"/>
  <c r="E2900" i="21"/>
  <c r="F2911" i="21"/>
  <c r="F2914" i="21"/>
  <c r="F2918" i="21"/>
  <c r="E2925" i="21"/>
  <c r="E2929" i="21"/>
  <c r="E2932" i="21"/>
  <c r="F2943" i="21"/>
  <c r="E2946" i="21"/>
  <c r="E2950" i="21"/>
  <c r="F2957" i="21"/>
  <c r="E2961" i="21"/>
  <c r="E2964" i="21"/>
  <c r="E2975" i="21"/>
  <c r="E2978" i="21"/>
  <c r="F2982" i="21"/>
  <c r="F2989" i="21"/>
  <c r="F2993" i="21"/>
  <c r="E2996" i="21"/>
  <c r="E3007" i="21"/>
  <c r="F3010" i="21"/>
  <c r="F3014" i="21"/>
  <c r="E3021" i="21"/>
  <c r="F3025" i="21"/>
  <c r="E3028" i="21"/>
  <c r="E3039" i="21"/>
  <c r="E3042" i="21"/>
  <c r="F3046" i="21"/>
  <c r="F3053" i="21"/>
  <c r="F3057" i="21"/>
  <c r="E3060" i="21"/>
  <c r="E3071" i="21"/>
  <c r="F3074" i="21"/>
  <c r="E3078" i="21"/>
  <c r="E3085" i="21"/>
  <c r="F3089" i="21"/>
  <c r="E3092" i="21"/>
  <c r="F3103" i="21"/>
  <c r="F3106" i="21"/>
  <c r="E3110" i="21"/>
  <c r="E3117" i="21"/>
  <c r="F3121" i="21"/>
  <c r="E3124" i="21"/>
  <c r="F3135" i="21"/>
  <c r="E3138" i="21"/>
  <c r="E3142" i="21"/>
  <c r="F3149" i="21"/>
  <c r="F3153" i="21"/>
  <c r="E3156" i="21"/>
  <c r="F3167" i="21"/>
  <c r="E3170" i="21"/>
  <c r="E3174" i="21"/>
  <c r="F3181" i="21"/>
  <c r="E3185" i="21"/>
  <c r="F3188" i="21"/>
  <c r="E3199" i="21"/>
  <c r="F3202" i="21"/>
  <c r="E3206" i="21"/>
  <c r="F3213" i="21"/>
  <c r="F3217" i="21"/>
  <c r="F3220" i="21"/>
  <c r="F3234" i="21"/>
  <c r="F3238" i="21"/>
  <c r="E3245" i="21"/>
  <c r="E3249" i="21"/>
  <c r="E3252" i="21"/>
  <c r="E3263" i="21"/>
  <c r="F3266" i="21"/>
  <c r="F3270" i="21"/>
  <c r="E3277" i="21"/>
  <c r="E3281" i="21"/>
  <c r="F3295" i="21"/>
  <c r="E3309" i="21"/>
  <c r="E3316" i="21"/>
  <c r="F3330" i="21"/>
  <c r="E3354" i="21"/>
  <c r="F3370" i="21"/>
  <c r="F3386" i="21"/>
  <c r="F3399" i="21"/>
  <c r="F3417" i="21"/>
  <c r="E3425" i="21"/>
  <c r="F3433" i="21"/>
  <c r="F3449" i="21"/>
  <c r="E3457" i="21"/>
  <c r="F3465" i="21"/>
  <c r="E3473" i="21"/>
  <c r="E3489" i="21"/>
  <c r="F3497" i="21"/>
  <c r="E3502" i="21"/>
  <c r="F3513" i="21"/>
  <c r="E3521" i="21"/>
  <c r="F3529" i="21"/>
  <c r="E3476" i="21"/>
  <c r="E3497" i="21"/>
  <c r="E3508" i="21"/>
  <c r="E3513" i="21"/>
  <c r="F3521" i="21"/>
  <c r="E3537" i="21"/>
  <c r="E2826" i="21"/>
  <c r="F2844" i="21"/>
  <c r="F2858" i="21"/>
  <c r="F2873" i="21"/>
  <c r="E2890" i="21"/>
  <c r="E2908" i="21"/>
  <c r="E2926" i="21"/>
  <c r="E2940" i="21"/>
  <c r="E2954" i="21"/>
  <c r="E2969" i="21"/>
  <c r="E2983" i="21"/>
  <c r="F2997" i="21"/>
  <c r="F3022" i="21"/>
  <c r="F3054" i="21"/>
  <c r="E3068" i="21"/>
  <c r="E3086" i="21"/>
  <c r="E3100" i="21"/>
  <c r="F3118" i="21"/>
  <c r="E3146" i="21"/>
  <c r="F3161" i="21"/>
  <c r="F3182" i="21"/>
  <c r="F3214" i="21"/>
  <c r="F3239" i="21"/>
  <c r="F3257" i="21"/>
  <c r="F3274" i="21"/>
  <c r="F3292" i="21"/>
  <c r="F3317" i="21"/>
  <c r="E3338" i="21"/>
  <c r="E3348" i="21"/>
  <c r="E3364" i="21"/>
  <c r="F3377" i="21"/>
  <c r="E3393" i="21"/>
  <c r="F3409" i="21"/>
  <c r="F3420" i="21"/>
  <c r="E3439" i="21"/>
  <c r="F3452" i="21"/>
  <c r="E3468" i="21"/>
  <c r="F3479" i="21"/>
  <c r="F3492" i="21"/>
  <c r="F3511" i="21"/>
  <c r="E3535" i="21"/>
  <c r="E3001" i="21"/>
  <c r="E3122" i="21"/>
  <c r="F3143" i="21"/>
  <c r="F3175" i="21"/>
  <c r="E3204" i="21"/>
  <c r="F3218" i="21"/>
  <c r="E3257" i="21"/>
  <c r="F3289" i="21"/>
  <c r="E3321" i="21"/>
  <c r="F3352" i="21"/>
  <c r="E3384" i="21"/>
  <c r="F3415" i="21"/>
  <c r="E3426" i="21"/>
  <c r="F3439" i="21"/>
  <c r="E3458" i="21"/>
  <c r="F3471" i="21"/>
  <c r="F3487" i="21"/>
  <c r="F3498" i="21"/>
  <c r="F3514" i="21"/>
  <c r="F3062" i="21"/>
  <c r="F3126" i="21"/>
  <c r="F3158" i="21"/>
  <c r="F3183" i="21"/>
  <c r="F3201" i="21"/>
  <c r="F3236" i="21"/>
  <c r="F3254" i="21"/>
  <c r="F3279" i="21"/>
  <c r="E3297" i="21"/>
  <c r="E3314" i="21"/>
  <c r="F3318" i="21"/>
  <c r="E3343" i="21"/>
  <c r="E3362" i="21"/>
  <c r="F3381" i="21"/>
  <c r="F3397" i="21"/>
  <c r="F3426" i="21"/>
  <c r="F3437" i="21"/>
  <c r="F3458" i="21"/>
  <c r="E3474" i="21"/>
  <c r="E3498" i="21"/>
  <c r="E3506" i="21"/>
  <c r="E3530" i="21"/>
  <c r="E3087" i="21"/>
  <c r="F3162" i="21"/>
  <c r="E3201" i="21"/>
  <c r="F3233" i="21"/>
  <c r="F3297" i="21"/>
  <c r="E3329" i="21"/>
  <c r="F3362" i="21"/>
  <c r="F3388" i="21"/>
  <c r="E2164" i="21"/>
  <c r="F2171" i="21"/>
  <c r="E2292" i="21"/>
  <c r="E2299" i="21"/>
  <c r="E2359" i="21"/>
  <c r="E2370" i="21"/>
  <c r="E2381" i="21"/>
  <c r="F2391" i="21"/>
  <c r="F2402" i="21"/>
  <c r="E2413" i="21"/>
  <c r="E2423" i="21"/>
  <c r="F2434" i="21"/>
  <c r="E2445" i="21"/>
  <c r="F2455" i="21"/>
  <c r="F2466" i="21"/>
  <c r="E2475" i="21"/>
  <c r="E2479" i="21"/>
  <c r="E2483" i="21"/>
  <c r="F2501" i="21"/>
  <c r="F2514" i="21"/>
  <c r="F2519" i="21"/>
  <c r="E2523" i="21"/>
  <c r="E2532" i="21"/>
  <c r="F2536" i="21"/>
  <c r="E2541" i="21"/>
  <c r="F2554" i="21"/>
  <c r="F2572" i="21"/>
  <c r="E2576" i="21"/>
  <c r="E2580" i="21"/>
  <c r="E2589" i="21"/>
  <c r="F2594" i="21"/>
  <c r="E2603" i="21"/>
  <c r="E2607" i="21"/>
  <c r="F2611" i="21"/>
  <c r="E2632" i="21"/>
  <c r="F2641" i="21"/>
  <c r="F2648" i="21"/>
  <c r="F2656" i="21"/>
  <c r="F2660" i="21"/>
  <c r="E2668" i="21"/>
  <c r="F2683" i="21"/>
  <c r="F2691" i="21"/>
  <c r="E2695" i="21"/>
  <c r="E2703" i="21"/>
  <c r="E2706" i="21"/>
  <c r="E2714" i="21"/>
  <c r="E2718" i="21"/>
  <c r="F2726" i="21"/>
  <c r="E2737" i="21"/>
  <c r="E2748" i="21"/>
  <c r="E2751" i="21"/>
  <c r="F2762" i="21"/>
  <c r="F2769" i="21"/>
  <c r="E2780" i="21"/>
  <c r="E2783" i="21"/>
  <c r="E2794" i="21"/>
  <c r="E2801" i="21"/>
  <c r="E2812" i="21"/>
  <c r="F2815" i="21"/>
  <c r="F2826" i="21"/>
  <c r="F2833" i="21"/>
  <c r="E2844" i="21"/>
  <c r="E2847" i="21"/>
  <c r="E2858" i="21"/>
  <c r="F2865" i="21"/>
  <c r="E2876" i="21"/>
  <c r="E2879" i="21"/>
  <c r="F2890" i="21"/>
  <c r="E2897" i="21"/>
  <c r="F2908" i="21"/>
  <c r="E2911" i="21"/>
  <c r="E2922" i="21"/>
  <c r="F2929" i="21"/>
  <c r="F2940" i="21"/>
  <c r="E2943" i="21"/>
  <c r="F2954" i="21"/>
  <c r="F2961" i="21"/>
  <c r="E2972" i="21"/>
  <c r="F2975" i="21"/>
  <c r="F2986" i="21"/>
  <c r="E2993" i="21"/>
  <c r="F3004" i="21"/>
  <c r="F3007" i="21"/>
  <c r="E3018" i="21"/>
  <c r="E3025" i="21"/>
  <c r="E3036" i="21"/>
  <c r="F3039" i="21"/>
  <c r="F3050" i="21"/>
  <c r="E3057" i="21"/>
  <c r="F3068" i="21"/>
  <c r="F3071" i="21"/>
  <c r="E3082" i="21"/>
  <c r="E3089" i="21"/>
  <c r="F3100" i="21"/>
  <c r="E3103" i="21"/>
  <c r="F3114" i="21"/>
  <c r="E3121" i="21"/>
  <c r="F3132" i="21"/>
  <c r="E3135" i="21"/>
  <c r="F3146" i="21"/>
  <c r="E3153" i="21"/>
  <c r="F3164" i="21"/>
  <c r="E3167" i="21"/>
  <c r="F3178" i="21"/>
  <c r="F3185" i="21"/>
  <c r="F3196" i="21"/>
  <c r="F3199" i="21"/>
  <c r="E3210" i="21"/>
  <c r="E3217" i="21"/>
  <c r="E3228" i="21"/>
  <c r="E3231" i="21"/>
  <c r="F3242" i="21"/>
  <c r="F3249" i="21"/>
  <c r="E3260" i="21"/>
  <c r="F3263" i="21"/>
  <c r="E3274" i="21"/>
  <c r="F3281" i="21"/>
  <c r="E3292" i="21"/>
  <c r="E3295" i="21"/>
  <c r="F3306" i="21"/>
  <c r="E3313" i="21"/>
  <c r="E3324" i="21"/>
  <c r="F3327" i="21"/>
  <c r="F3338" i="21"/>
  <c r="E3345" i="21"/>
  <c r="F3348" i="21"/>
  <c r="F3351" i="21"/>
  <c r="F3354" i="21"/>
  <c r="E3361" i="21"/>
  <c r="F3364" i="21"/>
  <c r="E3367" i="21"/>
  <c r="E3370" i="21"/>
  <c r="E3377" i="21"/>
  <c r="E3380" i="21"/>
  <c r="F3383" i="21"/>
  <c r="E3386" i="21"/>
  <c r="F3393" i="21"/>
  <c r="E3396" i="21"/>
  <c r="E3399" i="21"/>
  <c r="E3402" i="21"/>
  <c r="E3409" i="21"/>
  <c r="E3412" i="21"/>
  <c r="E3417" i="21"/>
  <c r="E3420" i="21"/>
  <c r="F3425" i="21"/>
  <c r="E3433" i="21"/>
  <c r="F3441" i="21"/>
  <c r="E3452" i="21"/>
  <c r="E3460" i="21"/>
  <c r="E3465" i="21"/>
  <c r="F3473" i="21"/>
  <c r="F3484" i="21"/>
  <c r="F3505" i="21"/>
  <c r="E3529" i="21"/>
  <c r="F3532" i="21"/>
  <c r="E2823" i="21"/>
  <c r="E2841" i="21"/>
  <c r="E2855" i="21"/>
  <c r="E2862" i="21"/>
  <c r="F2869" i="21"/>
  <c r="E2887" i="21"/>
  <c r="F2901" i="21"/>
  <c r="E2919" i="21"/>
  <c r="F2937" i="21"/>
  <c r="F2958" i="21"/>
  <c r="E2986" i="21"/>
  <c r="F3001" i="21"/>
  <c r="F3018" i="21"/>
  <c r="E3047" i="21"/>
  <c r="E3061" i="21"/>
  <c r="F3082" i="21"/>
  <c r="E3097" i="21"/>
  <c r="E3114" i="21"/>
  <c r="E3129" i="21"/>
  <c r="F3150" i="21"/>
  <c r="E3164" i="21"/>
  <c r="E3178" i="21"/>
  <c r="E3193" i="21"/>
  <c r="E3207" i="21"/>
  <c r="E3221" i="21"/>
  <c r="F3228" i="21"/>
  <c r="E3246" i="21"/>
  <c r="F3260" i="21"/>
  <c r="E3278" i="21"/>
  <c r="E3289" i="21"/>
  <c r="E3306" i="21"/>
  <c r="F3321" i="21"/>
  <c r="F3335" i="21"/>
  <c r="F3345" i="21"/>
  <c r="F3361" i="21"/>
  <c r="F3380" i="21"/>
  <c r="F3406" i="21"/>
  <c r="E3415" i="21"/>
  <c r="E3428" i="21"/>
  <c r="F3436" i="21"/>
  <c r="E3447" i="21"/>
  <c r="E3463" i="21"/>
  <c r="E3471" i="21"/>
  <c r="E3484" i="21"/>
  <c r="E3495" i="21"/>
  <c r="E3503" i="21"/>
  <c r="F3516" i="21"/>
  <c r="F3527" i="21"/>
  <c r="I6" i="29"/>
  <c r="F3047" i="21"/>
  <c r="E3161" i="21"/>
  <c r="F3186" i="21"/>
  <c r="F3207" i="21"/>
  <c r="E3236" i="21"/>
  <c r="E3250" i="21"/>
  <c r="E3268" i="21"/>
  <c r="E3303" i="21"/>
  <c r="E3335" i="21"/>
  <c r="F3403" i="21"/>
  <c r="F3434" i="21"/>
  <c r="F3447" i="21"/>
  <c r="E3455" i="21"/>
  <c r="E3466" i="21"/>
  <c r="E3479" i="21"/>
  <c r="E3490" i="21"/>
  <c r="F3506" i="21"/>
  <c r="F3519" i="21"/>
  <c r="F3535" i="21"/>
  <c r="F3073" i="21"/>
  <c r="F3122" i="21"/>
  <c r="E3137" i="21"/>
  <c r="F3151" i="21"/>
  <c r="E3165" i="21"/>
  <c r="E3186" i="21"/>
  <c r="F3197" i="21"/>
  <c r="E3215" i="21"/>
  <c r="E3229" i="21"/>
  <c r="F3250" i="21"/>
  <c r="F3265" i="21"/>
  <c r="E3286" i="21"/>
  <c r="F3300" i="21"/>
  <c r="F3329" i="21"/>
  <c r="F3359" i="21"/>
  <c r="F3375" i="21"/>
  <c r="F3394" i="21"/>
  <c r="E3410" i="21"/>
  <c r="F3421" i="21"/>
  <c r="E3434" i="21"/>
  <c r="F3466" i="21"/>
  <c r="F3477" i="21"/>
  <c r="F3490" i="21"/>
  <c r="E3509" i="21"/>
  <c r="E3522" i="21"/>
  <c r="F3194" i="21"/>
  <c r="F3215" i="21"/>
  <c r="F3247" i="21"/>
  <c r="E3311" i="21"/>
  <c r="F3340" i="21"/>
  <c r="E3359" i="21"/>
  <c r="F3372" i="21"/>
  <c r="E2125" i="21"/>
  <c r="E2178" i="21"/>
  <c r="E2192" i="21"/>
  <c r="F2239" i="21"/>
  <c r="F2253" i="21"/>
  <c r="F2306" i="21"/>
  <c r="E2320" i="21"/>
  <c r="E2376" i="21"/>
  <c r="F2387" i="21"/>
  <c r="F2408" i="21"/>
  <c r="E2419" i="21"/>
  <c r="E2440" i="21"/>
  <c r="F2451" i="21"/>
  <c r="E2466" i="21"/>
  <c r="E2493" i="21"/>
  <c r="E2501" i="21"/>
  <c r="E2511" i="21"/>
  <c r="E2519" i="21"/>
  <c r="E2528" i="21"/>
  <c r="E2559" i="21"/>
  <c r="F2568" i="21"/>
  <c r="F2576" i="21"/>
  <c r="E2586" i="21"/>
  <c r="E2594" i="21"/>
  <c r="F2621" i="21"/>
  <c r="E2629" i="21"/>
  <c r="F2637" i="21"/>
  <c r="F2645" i="21"/>
  <c r="E2653" i="21"/>
  <c r="E2660" i="21"/>
  <c r="F2668" i="21"/>
  <c r="F2672" i="21"/>
  <c r="E2676" i="21"/>
  <c r="F2680" i="21"/>
  <c r="E2688" i="21"/>
  <c r="F2695" i="21"/>
  <c r="F2703" i="21"/>
  <c r="E2711" i="21"/>
  <c r="E2730" i="21"/>
  <c r="E2734" i="21"/>
  <c r="E2741" i="21"/>
  <c r="F2745" i="21"/>
  <c r="E2759" i="21"/>
  <c r="E2762" i="21"/>
  <c r="F2766" i="21"/>
  <c r="F2773" i="21"/>
  <c r="F2777" i="21"/>
  <c r="F2780" i="21"/>
  <c r="E2791" i="21"/>
  <c r="F2794" i="21"/>
  <c r="F2798" i="21"/>
  <c r="F2805" i="21"/>
  <c r="E2809" i="21"/>
  <c r="F2812" i="21"/>
  <c r="E2830" i="21"/>
  <c r="F2876" i="21"/>
  <c r="E3004" i="21"/>
  <c r="E3511" i="21"/>
  <c r="E3527" i="21"/>
  <c r="I7" i="29"/>
  <c r="E3218" i="21"/>
  <c r="F3346" i="21"/>
  <c r="F3418" i="21"/>
  <c r="E3445" i="21"/>
  <c r="F3485" i="21"/>
  <c r="E3517" i="21"/>
  <c r="F3130" i="21"/>
  <c r="E3151" i="21"/>
  <c r="E3183" i="21"/>
  <c r="F3258" i="21"/>
  <c r="E3346" i="21"/>
  <c r="E3375" i="21"/>
  <c r="E2132" i="21"/>
  <c r="F2139" i="21"/>
  <c r="F2260" i="21"/>
  <c r="E2267" i="21"/>
  <c r="F2476" i="21"/>
  <c r="F2480" i="21"/>
  <c r="E2484" i="21"/>
  <c r="F2493" i="21"/>
  <c r="F2498" i="21"/>
  <c r="E2507" i="21"/>
  <c r="F2511" i="21"/>
  <c r="E2515" i="21"/>
  <c r="E2533" i="21"/>
  <c r="F2546" i="21"/>
  <c r="F2551" i="21"/>
  <c r="E2555" i="21"/>
  <c r="F2564" i="21"/>
  <c r="E2568" i="21"/>
  <c r="F2573" i="21"/>
  <c r="F2586" i="21"/>
  <c r="F2604" i="21"/>
  <c r="F2608" i="21"/>
  <c r="E2612" i="21"/>
  <c r="E2621" i="21"/>
  <c r="F2626" i="21"/>
  <c r="F2629" i="21"/>
  <c r="F2642" i="21"/>
  <c r="E2645" i="21"/>
  <c r="F2653" i="21"/>
  <c r="F2657" i="21"/>
  <c r="F2665" i="21"/>
  <c r="E2680" i="21"/>
  <c r="F2688" i="21"/>
  <c r="F2692" i="21"/>
  <c r="E2700" i="21"/>
  <c r="F2715" i="21"/>
  <c r="E2723" i="21"/>
  <c r="F2727" i="21"/>
  <c r="F2738" i="21"/>
  <c r="E2745" i="21"/>
  <c r="F2756" i="21"/>
  <c r="F2759" i="21"/>
  <c r="F2770" i="21"/>
  <c r="E2777" i="21"/>
  <c r="F2788" i="21"/>
  <c r="F2791" i="21"/>
  <c r="E2802" i="21"/>
  <c r="F2809" i="21"/>
  <c r="F2820" i="21"/>
  <c r="F2823" i="21"/>
  <c r="F2834" i="21"/>
  <c r="F2841" i="21"/>
  <c r="E2852" i="21"/>
  <c r="F2855" i="21"/>
  <c r="F2866" i="21"/>
  <c r="E2873" i="21"/>
  <c r="E2884" i="21"/>
  <c r="F2887" i="21"/>
  <c r="F2898" i="21"/>
  <c r="F2905" i="21"/>
  <c r="E2916" i="21"/>
  <c r="F2919" i="21"/>
  <c r="F2930" i="21"/>
  <c r="E2937" i="21"/>
  <c r="E2948" i="21"/>
  <c r="F2951" i="21"/>
  <c r="F2962" i="21"/>
  <c r="F2969" i="21"/>
  <c r="E2980" i="21"/>
  <c r="F2983" i="21"/>
  <c r="F2994" i="21"/>
  <c r="F3012" i="21"/>
  <c r="F3015" i="21"/>
  <c r="E3026" i="21"/>
  <c r="F3033" i="21"/>
  <c r="E3044" i="21"/>
  <c r="F3058" i="21"/>
  <c r="E3065" i="21"/>
  <c r="E3076" i="21"/>
  <c r="F3079" i="21"/>
  <c r="F3090" i="21"/>
  <c r="F3097" i="21"/>
  <c r="E3111" i="21"/>
  <c r="F3140" i="21"/>
  <c r="F3271" i="21"/>
  <c r="F3314" i="21"/>
  <c r="F3332" i="21"/>
  <c r="E3368" i="21"/>
  <c r="E3400" i="21"/>
  <c r="F3431" i="21"/>
  <c r="F3474" i="21"/>
  <c r="F3522" i="21"/>
  <c r="E3261" i="21"/>
  <c r="E3332" i="21"/>
  <c r="F3461" i="21"/>
  <c r="E3501" i="21"/>
  <c r="F3148" i="21"/>
  <c r="E3169" i="21"/>
  <c r="E3265" i="21"/>
  <c r="E3308" i="21"/>
  <c r="E3353" i="21"/>
  <c r="F3385" i="21"/>
  <c r="E2112" i="21"/>
  <c r="F2146" i="21"/>
  <c r="E2160" i="21"/>
  <c r="F2207" i="21"/>
  <c r="E2221" i="21"/>
  <c r="E2274" i="21"/>
  <c r="F2288" i="21"/>
  <c r="E2335" i="21"/>
  <c r="F2349" i="21"/>
  <c r="E2367" i="21"/>
  <c r="E2388" i="21"/>
  <c r="E2399" i="21"/>
  <c r="F2420" i="21"/>
  <c r="E2431" i="21"/>
  <c r="F2452" i="21"/>
  <c r="F2463" i="21"/>
  <c r="E2472" i="21"/>
  <c r="E2480" i="21"/>
  <c r="E2490" i="21"/>
  <c r="E2498" i="21"/>
  <c r="E2525" i="21"/>
  <c r="F2533" i="21"/>
  <c r="F2543" i="21"/>
  <c r="E2551" i="21"/>
  <c r="E2560" i="21"/>
  <c r="E2591" i="21"/>
  <c r="F2600" i="21"/>
  <c r="E2608" i="21"/>
  <c r="E2618" i="21"/>
  <c r="E2626" i="21"/>
  <c r="E2634" i="21"/>
  <c r="E2642" i="21"/>
  <c r="F2650" i="21"/>
  <c r="E2657" i="21"/>
  <c r="E2665" i="21"/>
  <c r="F2669" i="21"/>
  <c r="E2673" i="21"/>
  <c r="F2677" i="21"/>
  <c r="E2685" i="21"/>
  <c r="E2692" i="21"/>
  <c r="F2700" i="21"/>
  <c r="F2704" i="21"/>
  <c r="F2708" i="21"/>
  <c r="F2712" i="21"/>
  <c r="F2720" i="21"/>
  <c r="E2727" i="21"/>
  <c r="F2735" i="21"/>
  <c r="E2738" i="21"/>
  <c r="E2742" i="21"/>
  <c r="F2749" i="21"/>
  <c r="E2753" i="21"/>
  <c r="E2756" i="21"/>
  <c r="E2767" i="21"/>
  <c r="E2770" i="21"/>
  <c r="E2774" i="21"/>
  <c r="F2781" i="21"/>
  <c r="F2785" i="21"/>
  <c r="E2788" i="21"/>
  <c r="E2799" i="21"/>
  <c r="F2802" i="21"/>
  <c r="F2806" i="21"/>
  <c r="E2813" i="21"/>
  <c r="F2817" i="21"/>
  <c r="E2820" i="21"/>
  <c r="E2831" i="21"/>
  <c r="E2834" i="21"/>
  <c r="F2838" i="21"/>
  <c r="F2845" i="21"/>
  <c r="F2849" i="21"/>
  <c r="F2852" i="21"/>
  <c r="F2863" i="21"/>
  <c r="E2866" i="21"/>
  <c r="F2870" i="21"/>
  <c r="F2877" i="21"/>
  <c r="F2881" i="21"/>
  <c r="F2884" i="21"/>
  <c r="F2895" i="21"/>
  <c r="E2898" i="21"/>
  <c r="F2902" i="21"/>
  <c r="E2909" i="21"/>
  <c r="F2913" i="21"/>
  <c r="F2916" i="21"/>
  <c r="E2927" i="21"/>
  <c r="E2930" i="21"/>
  <c r="E2934" i="21"/>
  <c r="F2941" i="21"/>
  <c r="F2945" i="21"/>
  <c r="F2948" i="21"/>
  <c r="E2959" i="21"/>
  <c r="E2962" i="21"/>
  <c r="E2966" i="21"/>
  <c r="F2973" i="21"/>
  <c r="E2977" i="21"/>
  <c r="F2980" i="21"/>
  <c r="E2991" i="21"/>
  <c r="E2994" i="21"/>
  <c r="F2998" i="21"/>
  <c r="F3005" i="21"/>
  <c r="E3009" i="21"/>
  <c r="E3012" i="21"/>
  <c r="E3023" i="21"/>
  <c r="F3026" i="21"/>
  <c r="E3030" i="21"/>
  <c r="F3037" i="21"/>
  <c r="F3041" i="21"/>
  <c r="F3044" i="21"/>
  <c r="F3055" i="21"/>
  <c r="E3058" i="21"/>
  <c r="E3069" i="21"/>
  <c r="F3076" i="21"/>
  <c r="F3087" i="21"/>
  <c r="E3090" i="21"/>
  <c r="F3094" i="21"/>
  <c r="E3101" i="21"/>
  <c r="F3105" i="21"/>
  <c r="E3119" i="21"/>
  <c r="E3140" i="21"/>
  <c r="F3169" i="21"/>
  <c r="F3222" i="21"/>
  <c r="F3282" i="21"/>
  <c r="F3413" i="21"/>
  <c r="F3453" i="21"/>
  <c r="F3137" i="21"/>
  <c r="F3180" i="21"/>
  <c r="F3226" i="21"/>
  <c r="F3290" i="21"/>
  <c r="E3356" i="21"/>
  <c r="F2228" i="21"/>
  <c r="E2235" i="21"/>
  <c r="E2356" i="21"/>
  <c r="F2362" i="21"/>
  <c r="E2373" i="21"/>
  <c r="F2384" i="21"/>
  <c r="E2394" i="21"/>
  <c r="F2405" i="21"/>
  <c r="F2416" i="21"/>
  <c r="E2426" i="21"/>
  <c r="F2437" i="21"/>
  <c r="F2448" i="21"/>
  <c r="F2458" i="21"/>
  <c r="E2468" i="21"/>
  <c r="F2472" i="21"/>
  <c r="E2477" i="21"/>
  <c r="F2490" i="21"/>
  <c r="E2508" i="21"/>
  <c r="E2512" i="21"/>
  <c r="E2516" i="21"/>
  <c r="F2525" i="21"/>
  <c r="E2530" i="21"/>
  <c r="F2539" i="21"/>
  <c r="E2543" i="21"/>
  <c r="E2547" i="21"/>
  <c r="F2565" i="21"/>
  <c r="F2578" i="21"/>
  <c r="F2583" i="21"/>
  <c r="E2587" i="21"/>
  <c r="E2596" i="21"/>
  <c r="E2600" i="21"/>
  <c r="E2605" i="21"/>
  <c r="F2618" i="21"/>
  <c r="E2639" i="21"/>
  <c r="E2650" i="21"/>
  <c r="E2654" i="21"/>
  <c r="E2662" i="21"/>
  <c r="E2677" i="21"/>
  <c r="F2685" i="21"/>
  <c r="E2689" i="21"/>
  <c r="E2697" i="21"/>
  <c r="E2712" i="21"/>
  <c r="E2720" i="21"/>
  <c r="F2724" i="21"/>
  <c r="F2732" i="21"/>
  <c r="E2735" i="21"/>
  <c r="F2746" i="21"/>
  <c r="F2753" i="21"/>
  <c r="F2764" i="21"/>
  <c r="F2767" i="21"/>
  <c r="E2778" i="21"/>
  <c r="E2785" i="21"/>
  <c r="E2796" i="21"/>
  <c r="F2799" i="21"/>
  <c r="E2810" i="21"/>
  <c r="E2817" i="21"/>
  <c r="E2828" i="21"/>
  <c r="F2831" i="21"/>
  <c r="F2842" i="21"/>
  <c r="E2849" i="21"/>
  <c r="F2860" i="21"/>
  <c r="E2863" i="21"/>
  <c r="F2874" i="21"/>
  <c r="E2881" i="21"/>
  <c r="E2892" i="21"/>
  <c r="E2895" i="21"/>
  <c r="E2906" i="21"/>
  <c r="E2913" i="21"/>
  <c r="F2924" i="21"/>
  <c r="F2927" i="21"/>
  <c r="F2938" i="21"/>
  <c r="E2945" i="21"/>
  <c r="F2956" i="21"/>
  <c r="F2959" i="21"/>
  <c r="F2970" i="21"/>
  <c r="F2977" i="21"/>
  <c r="E2988" i="21"/>
  <c r="F2991" i="21"/>
  <c r="F3002" i="21"/>
  <c r="F3009" i="21"/>
  <c r="F3020" i="21"/>
  <c r="F3023" i="21"/>
  <c r="E3034" i="21"/>
  <c r="E3041" i="21"/>
  <c r="E3052" i="21"/>
  <c r="E3055" i="21"/>
  <c r="F3066" i="21"/>
  <c r="E3073" i="21"/>
  <c r="F3084" i="21"/>
  <c r="E3098" i="21"/>
  <c r="E3105" i="21"/>
  <c r="F3116" i="21"/>
  <c r="F3119" i="21"/>
  <c r="E3279" i="21"/>
  <c r="E2128" i="21"/>
  <c r="E2175" i="21"/>
  <c r="F2189" i="21"/>
  <c r="E2242" i="21"/>
  <c r="E2256" i="21"/>
  <c r="F2303" i="21"/>
  <c r="E2317" i="21"/>
  <c r="F2373" i="21"/>
  <c r="E2384" i="21"/>
  <c r="E2405" i="21"/>
  <c r="E2416" i="21"/>
  <c r="E2437" i="21"/>
  <c r="E2448" i="21"/>
  <c r="F2464" i="21"/>
  <c r="F2495" i="21"/>
  <c r="E2504" i="21"/>
  <c r="F2512" i="21"/>
  <c r="E2522" i="21"/>
  <c r="F2530" i="21"/>
  <c r="F2557" i="21"/>
  <c r="E2565" i="21"/>
  <c r="F2575" i="21"/>
  <c r="E2583" i="21"/>
  <c r="F2592" i="21"/>
  <c r="E2623" i="21"/>
  <c r="F2631" i="21"/>
  <c r="E2635" i="21"/>
  <c r="F2639" i="21"/>
  <c r="E2647" i="21"/>
  <c r="F2666" i="21"/>
  <c r="E2674" i="21"/>
  <c r="E2682" i="21"/>
  <c r="F2689" i="21"/>
  <c r="F2697" i="21"/>
  <c r="E2701" i="21"/>
  <c r="E2705" i="21"/>
  <c r="F2709" i="21"/>
  <c r="F2717" i="21"/>
  <c r="E2724" i="21"/>
  <c r="E2732" i="21"/>
  <c r="F2743" i="21"/>
  <c r="E2746" i="21"/>
  <c r="F2750" i="21"/>
  <c r="E2757" i="21"/>
  <c r="F2761" i="21"/>
  <c r="E2764" i="21"/>
  <c r="E2775" i="21"/>
  <c r="F2778" i="21"/>
  <c r="E2782" i="21"/>
  <c r="E2789" i="21"/>
  <c r="F2793" i="21"/>
  <c r="F2796" i="21"/>
  <c r="F2807" i="21"/>
  <c r="F2810" i="21"/>
  <c r="F2814" i="21"/>
  <c r="E2821" i="21"/>
  <c r="F2825" i="21"/>
  <c r="F2828" i="21"/>
  <c r="F2839" i="21"/>
  <c r="E2842" i="21"/>
  <c r="E2846" i="21"/>
  <c r="F2853" i="21"/>
  <c r="E2857" i="21"/>
  <c r="E2860" i="21"/>
  <c r="F2871" i="21"/>
  <c r="E2874" i="21"/>
  <c r="E2878" i="21"/>
  <c r="F2885" i="21"/>
  <c r="E2889" i="21"/>
  <c r="F2892" i="21"/>
  <c r="F2903" i="21"/>
  <c r="F2906" i="21"/>
  <c r="E2910" i="21"/>
  <c r="F2974" i="21"/>
  <c r="E2981" i="21"/>
  <c r="F3102" i="21"/>
  <c r="E3109" i="21"/>
  <c r="E3230" i="21"/>
  <c r="E3237" i="21"/>
  <c r="F3378" i="21"/>
  <c r="E3419" i="21"/>
  <c r="F3424" i="21"/>
  <c r="E3435" i="21"/>
  <c r="F3440" i="21"/>
  <c r="E3451" i="21"/>
  <c r="E3456" i="21"/>
  <c r="F3467" i="21"/>
  <c r="E3472" i="21"/>
  <c r="F3483" i="21"/>
  <c r="E3488" i="21"/>
  <c r="F3499" i="21"/>
  <c r="E3504" i="21"/>
  <c r="F3515" i="21"/>
  <c r="E3520" i="21"/>
  <c r="F3531" i="21"/>
  <c r="F3536" i="21"/>
  <c r="E2921" i="21"/>
  <c r="E2935" i="21"/>
  <c r="F2988" i="21"/>
  <c r="E3002" i="21"/>
  <c r="E3049" i="21"/>
  <c r="E3063" i="21"/>
  <c r="E3116" i="21"/>
  <c r="E3130" i="21"/>
  <c r="F3177" i="21"/>
  <c r="E3191" i="21"/>
  <c r="F3244" i="21"/>
  <c r="E3258" i="21"/>
  <c r="E3305" i="21"/>
  <c r="E3319" i="21"/>
  <c r="F3366" i="21"/>
  <c r="E3372" i="21"/>
  <c r="E3385" i="21"/>
  <c r="E3391" i="21"/>
  <c r="E3398" i="21"/>
  <c r="E3536" i="21"/>
  <c r="E2942" i="21"/>
  <c r="E2949" i="21"/>
  <c r="F3070" i="21"/>
  <c r="F3077" i="21"/>
  <c r="F3198" i="21"/>
  <c r="F3205" i="21"/>
  <c r="F3326" i="21"/>
  <c r="F3333" i="21"/>
  <c r="F3353" i="21"/>
  <c r="E3404" i="21"/>
  <c r="E2956" i="21"/>
  <c r="E2970" i="21"/>
  <c r="F3017" i="21"/>
  <c r="F3031" i="21"/>
  <c r="E3084" i="21"/>
  <c r="F3098" i="21"/>
  <c r="F3145" i="21"/>
  <c r="E3159" i="21"/>
  <c r="F3212" i="21"/>
  <c r="E3226" i="21"/>
  <c r="E3273" i="21"/>
  <c r="E3287" i="21"/>
  <c r="E3340" i="21"/>
  <c r="F3404" i="21"/>
  <c r="F3410" i="21"/>
  <c r="E3416" i="21"/>
  <c r="E3421" i="21"/>
  <c r="F3432" i="21"/>
  <c r="E3437" i="21"/>
  <c r="F3448" i="21"/>
  <c r="E3453" i="21"/>
  <c r="E3464" i="21"/>
  <c r="F3469" i="21"/>
  <c r="F3480" i="21"/>
  <c r="E3485" i="21"/>
  <c r="E3496" i="21"/>
  <c r="F3501" i="21"/>
  <c r="F3512" i="21"/>
  <c r="F3517" i="21"/>
  <c r="E3528" i="21"/>
  <c r="I8" i="29"/>
  <c r="F3045" i="21"/>
  <c r="E3173" i="21"/>
  <c r="E3301" i="21"/>
  <c r="F3427" i="21"/>
  <c r="E3448" i="21"/>
  <c r="F3459" i="21"/>
  <c r="E3480" i="21"/>
  <c r="F3491" i="21"/>
  <c r="F3507" i="21"/>
  <c r="F3523" i="21"/>
  <c r="E3533" i="21"/>
  <c r="E2938" i="21"/>
  <c r="F2985" i="21"/>
  <c r="E2999" i="21"/>
  <c r="F3052" i="21"/>
  <c r="E3066" i="21"/>
  <c r="E3113" i="21"/>
  <c r="E3127" i="21"/>
  <c r="E3180" i="21"/>
  <c r="E3194" i="21"/>
  <c r="E3241" i="21"/>
  <c r="F3255" i="21"/>
  <c r="F3308" i="21"/>
  <c r="F3322" i="21"/>
  <c r="F3382" i="21"/>
  <c r="F3401" i="21"/>
  <c r="F3533" i="21"/>
  <c r="E3013" i="21"/>
  <c r="E3141" i="21"/>
  <c r="F3269" i="21"/>
  <c r="F3356" i="21"/>
  <c r="F2953" i="21"/>
  <c r="F3034" i="21"/>
  <c r="E3095" i="21"/>
  <c r="E3148" i="21"/>
  <c r="F3223" i="21"/>
  <c r="E3276" i="21"/>
  <c r="E3407" i="21"/>
  <c r="E3413" i="21"/>
  <c r="E3429" i="21"/>
  <c r="E3440" i="21"/>
  <c r="F3456" i="21"/>
  <c r="E3477" i="21"/>
  <c r="E3493" i="21"/>
  <c r="F3520" i="21"/>
  <c r="E2917" i="21"/>
  <c r="F3038" i="21"/>
  <c r="F3166" i="21"/>
  <c r="F3294" i="21"/>
  <c r="F3416" i="21"/>
  <c r="E3432" i="21"/>
  <c r="E3443" i="21"/>
  <c r="F3464" i="21"/>
  <c r="F3475" i="21"/>
  <c r="F3496" i="21"/>
  <c r="E3512" i="21"/>
  <c r="F3528" i="21"/>
  <c r="G8" i="29"/>
  <c r="E2924" i="21"/>
  <c r="E3369" i="21"/>
  <c r="E3388" i="21"/>
  <c r="F3006" i="21"/>
  <c r="F3134" i="21"/>
  <c r="F3262" i="21"/>
  <c r="F3350" i="21"/>
  <c r="E3401" i="21"/>
  <c r="E2967" i="21"/>
  <c r="E3020" i="21"/>
  <c r="F3081" i="21"/>
  <c r="E3162" i="21"/>
  <c r="F3209" i="21"/>
  <c r="F3337" i="21"/>
  <c r="E3424" i="21"/>
  <c r="F3445" i="21"/>
  <c r="F3488" i="21"/>
  <c r="F3504" i="21"/>
  <c r="E3290" i="21"/>
  <c r="E3461" i="21"/>
  <c r="F3472" i="21"/>
  <c r="F3509" i="21"/>
  <c r="F3525" i="21"/>
  <c r="G9" i="29"/>
  <c r="I9" i="29"/>
  <c r="H9" i="29" l="1"/>
  <c r="J9" i="29"/>
  <c r="K9" i="29" s="1"/>
  <c r="H8" i="29"/>
  <c r="J8" i="29"/>
  <c r="K8" i="29" s="1"/>
  <c r="H7" i="29"/>
  <c r="J7" i="29"/>
  <c r="K7" i="29" s="1"/>
  <c r="G6" i="29"/>
  <c r="H6" i="29" l="1"/>
  <c r="J6" i="29"/>
  <c r="K6" i="29"/>
  <c r="D7" i="22" l="1"/>
  <c r="U71" i="13"/>
  <c r="U31" i="13"/>
  <c r="V76" i="26"/>
  <c r="V31" i="13"/>
  <c r="V48" i="29"/>
  <c r="U42" i="29"/>
  <c r="U43" i="29"/>
  <c r="V60" i="13"/>
  <c r="U36" i="28"/>
  <c r="V42" i="29"/>
  <c r="U61" i="13"/>
  <c r="V77" i="26"/>
  <c r="V33" i="28"/>
  <c r="U57" i="13"/>
  <c r="V24" i="13"/>
  <c r="V36" i="29"/>
  <c r="U43" i="13"/>
  <c r="V37" i="29"/>
  <c r="U46" i="26"/>
  <c r="U27" i="26"/>
  <c r="V23" i="28"/>
  <c r="U110" i="13"/>
  <c r="U68" i="26"/>
  <c r="V35" i="26"/>
  <c r="U65" i="29"/>
  <c r="V107" i="13"/>
  <c r="V63" i="13"/>
  <c r="U40" i="26"/>
  <c r="U39" i="28"/>
  <c r="U94" i="13"/>
  <c r="V57" i="29"/>
  <c r="U40" i="13"/>
  <c r="U28" i="28"/>
  <c r="V56" i="29"/>
  <c r="V48" i="13"/>
  <c r="U59" i="13"/>
  <c r="V51" i="13"/>
  <c r="V72" i="13"/>
  <c r="U98" i="13"/>
  <c r="U29" i="13"/>
  <c r="V52" i="26"/>
  <c r="U73" i="13"/>
  <c r="U61" i="29"/>
  <c r="V58" i="26"/>
  <c r="U28" i="29"/>
  <c r="U70" i="26"/>
  <c r="U69" i="26"/>
  <c r="V25" i="13"/>
  <c r="U32" i="13"/>
  <c r="V29" i="27"/>
  <c r="V25" i="27"/>
  <c r="V44" i="28"/>
  <c r="U30" i="26"/>
  <c r="U84" i="13"/>
  <c r="V41" i="13"/>
  <c r="U30" i="29"/>
  <c r="V46" i="29"/>
  <c r="U85" i="13"/>
  <c r="U48" i="26"/>
  <c r="U35" i="13"/>
  <c r="U86" i="13"/>
  <c r="U68" i="13"/>
  <c r="U47" i="13"/>
  <c r="V28" i="26"/>
  <c r="V59" i="29"/>
  <c r="V91" i="13"/>
  <c r="U50" i="26"/>
  <c r="V37" i="13"/>
  <c r="U48" i="13"/>
  <c r="V44" i="26"/>
  <c r="V46" i="28"/>
  <c r="V38" i="29"/>
  <c r="U101" i="13"/>
  <c r="U47" i="26"/>
  <c r="V51" i="26"/>
  <c r="V26" i="13"/>
  <c r="V56" i="13"/>
  <c r="V64" i="29"/>
  <c r="U46" i="13"/>
  <c r="V39" i="26"/>
  <c r="V108" i="13"/>
  <c r="U23" i="29"/>
  <c r="U63" i="13"/>
  <c r="U58" i="26"/>
  <c r="U44" i="13"/>
  <c r="V50" i="29"/>
  <c r="V47" i="26"/>
  <c r="V80" i="13"/>
  <c r="U23" i="13"/>
  <c r="V74" i="26"/>
  <c r="U25" i="28"/>
  <c r="V85" i="13"/>
  <c r="V40" i="28"/>
  <c r="V67" i="26"/>
  <c r="U38" i="28"/>
  <c r="V50" i="13"/>
  <c r="U39" i="13"/>
  <c r="V65" i="29"/>
  <c r="U75" i="26"/>
  <c r="V45" i="13"/>
  <c r="V68" i="26"/>
  <c r="U30" i="13"/>
  <c r="U62" i="13"/>
  <c r="V55" i="13"/>
  <c r="V39" i="29"/>
  <c r="V24" i="26"/>
  <c r="U33" i="26"/>
  <c r="U23" i="28"/>
  <c r="V29" i="13"/>
  <c r="U27" i="13"/>
  <c r="U32" i="26"/>
  <c r="U42" i="28"/>
  <c r="U55" i="13"/>
  <c r="U67" i="13"/>
  <c r="V31" i="26"/>
  <c r="U91" i="13"/>
  <c r="U106" i="13"/>
  <c r="U37" i="28"/>
  <c r="U69" i="29"/>
  <c r="V37" i="28"/>
  <c r="V69" i="29"/>
  <c r="U67" i="29"/>
  <c r="V94" i="13"/>
  <c r="V66" i="13"/>
  <c r="U24" i="13"/>
  <c r="U33" i="28"/>
  <c r="U27" i="28"/>
  <c r="V43" i="26"/>
  <c r="U25" i="27"/>
  <c r="U53" i="29"/>
  <c r="U33" i="13"/>
  <c r="V26" i="27"/>
  <c r="V61" i="13"/>
  <c r="V62" i="29"/>
  <c r="U41" i="26"/>
  <c r="U68" i="29"/>
  <c r="V42" i="26"/>
  <c r="U24" i="29"/>
  <c r="V60" i="26"/>
  <c r="U59" i="29"/>
  <c r="U43" i="28"/>
  <c r="V67" i="13"/>
  <c r="U64" i="26"/>
  <c r="U25" i="29"/>
  <c r="V27" i="26"/>
  <c r="U26" i="28"/>
  <c r="U66" i="29"/>
  <c r="V31" i="28"/>
  <c r="U107" i="13"/>
  <c r="U74" i="26"/>
  <c r="U56" i="26"/>
  <c r="U51" i="26"/>
  <c r="U42" i="26"/>
  <c r="V27" i="27"/>
  <c r="V70" i="26"/>
  <c r="V61" i="26"/>
  <c r="U97" i="13"/>
  <c r="V24" i="28"/>
  <c r="V28" i="13"/>
  <c r="U35" i="26"/>
  <c r="U41" i="28"/>
  <c r="U103" i="13"/>
  <c r="U89" i="13"/>
  <c r="V90" i="13"/>
  <c r="U63" i="29"/>
  <c r="U58" i="13"/>
  <c r="U67" i="26"/>
  <c r="V34" i="26"/>
  <c r="V96" i="13"/>
  <c r="V24" i="27"/>
  <c r="V32" i="26"/>
  <c r="U30" i="28"/>
  <c r="V58" i="13"/>
  <c r="V97" i="13"/>
  <c r="U33" i="29"/>
  <c r="U38" i="29"/>
  <c r="V54" i="26"/>
  <c r="U30" i="27"/>
  <c r="V27" i="29"/>
  <c r="U36" i="29"/>
  <c r="U37" i="29"/>
  <c r="V32" i="29"/>
  <c r="U45" i="28"/>
  <c r="V73" i="26"/>
  <c r="V47" i="29"/>
  <c r="U34" i="29"/>
  <c r="V51" i="29"/>
  <c r="U23" i="27"/>
  <c r="V30" i="13"/>
  <c r="V56" i="26"/>
  <c r="U76" i="26"/>
  <c r="U60" i="13"/>
  <c r="U69" i="13"/>
  <c r="U31" i="28"/>
  <c r="V54" i="13"/>
  <c r="U96" i="13"/>
  <c r="U27" i="29"/>
  <c r="V54" i="29"/>
  <c r="V41" i="29"/>
  <c r="U109" i="13"/>
  <c r="V33" i="29"/>
  <c r="U56" i="13"/>
  <c r="U60" i="26"/>
  <c r="V88" i="13"/>
  <c r="U57" i="29"/>
  <c r="V65" i="26"/>
  <c r="U29" i="26"/>
  <c r="V39" i="13"/>
  <c r="V39" i="28"/>
  <c r="U79" i="13"/>
  <c r="U72" i="26"/>
  <c r="V57" i="13"/>
  <c r="U32" i="27"/>
  <c r="V34" i="28"/>
  <c r="V23" i="13"/>
  <c r="U29" i="27"/>
  <c r="V67" i="29"/>
  <c r="U24" i="26"/>
  <c r="U104" i="13"/>
  <c r="U108" i="13"/>
  <c r="V65" i="13"/>
  <c r="V55" i="26"/>
  <c r="V50" i="26"/>
  <c r="U36" i="26"/>
  <c r="U100" i="13"/>
  <c r="V33" i="13"/>
  <c r="V75" i="26"/>
  <c r="V35" i="13"/>
  <c r="V40" i="26"/>
  <c r="V52" i="13"/>
  <c r="V98" i="13"/>
  <c r="V32" i="27"/>
  <c r="V35" i="29"/>
  <c r="V105" i="13"/>
  <c r="V70" i="13"/>
  <c r="V53" i="29"/>
  <c r="V35" i="28"/>
  <c r="V36" i="13"/>
  <c r="V82" i="13"/>
  <c r="V53" i="13"/>
  <c r="V92" i="13"/>
  <c r="V40" i="13"/>
  <c r="V27" i="13"/>
  <c r="U49" i="13"/>
  <c r="U77" i="13"/>
  <c r="V61" i="29"/>
  <c r="U40" i="29"/>
  <c r="U58" i="29"/>
  <c r="V60" i="29"/>
  <c r="U82" i="13"/>
  <c r="U55" i="29"/>
  <c r="U81" i="13"/>
  <c r="V66" i="29"/>
  <c r="V43" i="29"/>
  <c r="U27" i="27"/>
  <c r="V33" i="27"/>
  <c r="V44" i="13"/>
  <c r="U95" i="13"/>
  <c r="V32" i="28"/>
  <c r="U51" i="13"/>
  <c r="U38" i="26"/>
  <c r="U45" i="13"/>
  <c r="U83" i="13"/>
  <c r="V23" i="26"/>
  <c r="U24" i="28"/>
  <c r="U55" i="26"/>
  <c r="V76" i="13"/>
  <c r="V31" i="27"/>
  <c r="V46" i="26"/>
  <c r="U44" i="28"/>
  <c r="V103" i="13"/>
  <c r="U56" i="29"/>
  <c r="U37" i="13"/>
  <c r="U29" i="29"/>
  <c r="V26" i="28"/>
  <c r="U26" i="26"/>
  <c r="V28" i="28"/>
  <c r="U44" i="26"/>
  <c r="U77" i="26"/>
  <c r="U26" i="27"/>
  <c r="U45" i="29"/>
  <c r="U90" i="13"/>
  <c r="V64" i="26"/>
  <c r="U34" i="26"/>
  <c r="U36" i="13"/>
  <c r="U66" i="26"/>
  <c r="V63" i="29"/>
  <c r="U93" i="13"/>
  <c r="V23" i="27"/>
  <c r="V53" i="26"/>
  <c r="V58" i="29"/>
  <c r="V72" i="26"/>
  <c r="V38" i="28"/>
  <c r="V30" i="27"/>
  <c r="U64" i="13"/>
  <c r="U80" i="13"/>
  <c r="U70" i="13"/>
  <c r="V77" i="13"/>
  <c r="U26" i="29"/>
  <c r="V28" i="27"/>
  <c r="U102" i="13"/>
  <c r="U50" i="29"/>
  <c r="U105" i="13"/>
  <c r="U53" i="13"/>
  <c r="V55" i="29"/>
  <c r="V38" i="26"/>
  <c r="V25" i="29"/>
  <c r="U99" i="13"/>
  <c r="V34" i="13"/>
  <c r="U54" i="26"/>
  <c r="V71" i="26"/>
  <c r="V36" i="26"/>
  <c r="U51" i="29"/>
  <c r="U26" i="13"/>
  <c r="U32" i="28"/>
  <c r="U34" i="28"/>
  <c r="U24" i="27"/>
  <c r="V101" i="13"/>
  <c r="U72" i="13"/>
  <c r="U52" i="13"/>
  <c r="V68" i="29"/>
  <c r="U28" i="13"/>
  <c r="V104" i="13"/>
  <c r="V33" i="26"/>
  <c r="V47" i="13"/>
  <c r="U62" i="29"/>
  <c r="V81" i="13"/>
  <c r="V89" i="13"/>
  <c r="U66" i="13"/>
  <c r="V43" i="28"/>
  <c r="V78" i="13"/>
  <c r="U78" i="13"/>
  <c r="U29" i="28"/>
  <c r="V66" i="26"/>
  <c r="U50" i="13"/>
  <c r="U62" i="26"/>
  <c r="U52" i="29"/>
  <c r="U42" i="13"/>
  <c r="V49" i="26"/>
  <c r="U31" i="26"/>
  <c r="V25" i="28"/>
  <c r="V41" i="28"/>
  <c r="U40" i="28"/>
  <c r="U34" i="13"/>
  <c r="U63" i="26"/>
  <c r="U23" i="26"/>
  <c r="U54" i="13"/>
  <c r="U76" i="13"/>
  <c r="U59" i="26"/>
  <c r="V79" i="13"/>
  <c r="V32" i="13"/>
  <c r="V86" i="13"/>
  <c r="V29" i="29"/>
  <c r="V69" i="13"/>
  <c r="V45" i="28"/>
  <c r="V62" i="26"/>
  <c r="U46" i="28"/>
  <c r="V37" i="26"/>
  <c r="V87" i="13"/>
  <c r="U25" i="13"/>
  <c r="V29" i="26"/>
  <c r="U43" i="26"/>
  <c r="V106" i="13"/>
  <c r="U87" i="13"/>
  <c r="V93" i="13"/>
  <c r="V42" i="13"/>
  <c r="U75" i="13"/>
  <c r="V43" i="13"/>
  <c r="V69" i="26"/>
  <c r="U33" i="27"/>
  <c r="U60" i="29"/>
  <c r="V48" i="26"/>
  <c r="U47" i="29"/>
  <c r="U31" i="27"/>
  <c r="V30" i="26"/>
  <c r="V99" i="13"/>
  <c r="V110" i="13"/>
  <c r="V38" i="13"/>
  <c r="U61" i="26"/>
  <c r="V45" i="26"/>
  <c r="V41" i="26"/>
  <c r="U41" i="29"/>
  <c r="V30" i="29"/>
  <c r="V100" i="13"/>
  <c r="V27" i="28"/>
  <c r="U92" i="13"/>
  <c r="U65" i="26"/>
  <c r="U52" i="26"/>
  <c r="U54" i="29"/>
  <c r="U37" i="26"/>
  <c r="U49" i="29"/>
  <c r="V31" i="29"/>
  <c r="V23" i="29"/>
  <c r="U28" i="27"/>
  <c r="V42" i="28"/>
  <c r="U73" i="26"/>
  <c r="V71" i="13"/>
  <c r="U49" i="26"/>
  <c r="V44" i="29"/>
  <c r="U53" i="26"/>
  <c r="U71" i="26"/>
  <c r="V68" i="13"/>
  <c r="V74" i="13"/>
  <c r="U46" i="29"/>
  <c r="V49" i="13"/>
  <c r="V45" i="29"/>
  <c r="V73" i="13"/>
  <c r="V75" i="13"/>
  <c r="V57" i="26"/>
  <c r="V25" i="26"/>
  <c r="U48" i="29"/>
  <c r="V36" i="28"/>
  <c r="V26" i="29"/>
  <c r="V30" i="28"/>
  <c r="U39" i="29"/>
  <c r="V46" i="13"/>
  <c r="V102" i="13"/>
  <c r="U57" i="26"/>
  <c r="V34" i="29"/>
  <c r="U31" i="29"/>
  <c r="U38" i="13"/>
  <c r="U65" i="13"/>
  <c r="U41" i="13"/>
  <c r="V40" i="29"/>
  <c r="V49" i="29"/>
  <c r="V24" i="29"/>
  <c r="U32" i="29"/>
  <c r="V83" i="13"/>
  <c r="U35" i="29"/>
  <c r="U35" i="28"/>
  <c r="V26" i="26"/>
  <c r="V52" i="29"/>
  <c r="V29" i="28"/>
  <c r="U39" i="26"/>
  <c r="V63" i="26"/>
  <c r="V109" i="13"/>
  <c r="U74" i="13"/>
  <c r="U88" i="13"/>
  <c r="U44" i="29"/>
  <c r="U45" i="26"/>
  <c r="U28" i="26"/>
  <c r="U25" i="26"/>
  <c r="V59" i="13"/>
  <c r="V62" i="13"/>
  <c r="V59" i="26"/>
  <c r="V64" i="13"/>
  <c r="V28" i="29"/>
  <c r="V84" i="13"/>
  <c r="V95" i="13"/>
  <c r="U64" i="29"/>
  <c r="X64" i="29" l="1"/>
  <c r="Y64" i="29" s="1"/>
  <c r="W95" i="13"/>
  <c r="W84" i="13"/>
  <c r="W28" i="29"/>
  <c r="W64" i="13"/>
  <c r="W59" i="26"/>
  <c r="W62" i="13"/>
  <c r="W59" i="13"/>
  <c r="X25" i="26"/>
  <c r="Y25" i="26" s="1"/>
  <c r="X28" i="26"/>
  <c r="Y28" i="26" s="1"/>
  <c r="X45" i="26"/>
  <c r="Y45" i="26" s="1"/>
  <c r="X44" i="29"/>
  <c r="Y44" i="29" s="1"/>
  <c r="X88" i="13"/>
  <c r="Y88" i="13" s="1"/>
  <c r="X74" i="13"/>
  <c r="Y74" i="13" s="1"/>
  <c r="W109" i="13"/>
  <c r="W63" i="26"/>
  <c r="X39" i="26"/>
  <c r="Y39" i="26" s="1"/>
  <c r="W29" i="28"/>
  <c r="W52" i="29"/>
  <c r="W26" i="26"/>
  <c r="X35" i="28"/>
  <c r="Y35" i="28" s="1"/>
  <c r="X35" i="29"/>
  <c r="Y35" i="29" s="1"/>
  <c r="W83" i="13"/>
  <c r="X32" i="29"/>
  <c r="Y32" i="29" s="1"/>
  <c r="W24" i="29"/>
  <c r="W49" i="29"/>
  <c r="W40" i="29"/>
  <c r="X41" i="13"/>
  <c r="Y41" i="13" s="1"/>
  <c r="X65" i="13"/>
  <c r="Y65" i="13" s="1"/>
  <c r="X38" i="13"/>
  <c r="Y38" i="13" s="1"/>
  <c r="X31" i="29"/>
  <c r="Y31" i="29" s="1"/>
  <c r="W34" i="29"/>
  <c r="X57" i="26"/>
  <c r="Y57" i="26" s="1"/>
  <c r="W102" i="13"/>
  <c r="W46" i="13"/>
  <c r="X39" i="29"/>
  <c r="Y39" i="29" s="1"/>
  <c r="W30" i="28"/>
  <c r="W26" i="29"/>
  <c r="W36" i="28"/>
  <c r="X48" i="29"/>
  <c r="Y48" i="29" s="1"/>
  <c r="W25" i="26"/>
  <c r="W57" i="26"/>
  <c r="W75" i="13"/>
  <c r="W73" i="13"/>
  <c r="W45" i="29"/>
  <c r="W49" i="13"/>
  <c r="X46" i="29"/>
  <c r="Y46" i="29" s="1"/>
  <c r="W74" i="13"/>
  <c r="W68" i="13"/>
  <c r="X71" i="26"/>
  <c r="Y71" i="26" s="1"/>
  <c r="X53" i="26"/>
  <c r="Y53" i="26" s="1"/>
  <c r="W44" i="29"/>
  <c r="X49" i="26"/>
  <c r="Y49" i="26" s="1"/>
  <c r="W71" i="13"/>
  <c r="X73" i="26"/>
  <c r="Y73" i="26" s="1"/>
  <c r="W42" i="28"/>
  <c r="X28" i="27"/>
  <c r="Y28" i="27" s="1"/>
  <c r="W23" i="29"/>
  <c r="W31" i="29"/>
  <c r="X49" i="29"/>
  <c r="Y49" i="29" s="1"/>
  <c r="X37" i="26"/>
  <c r="Y37" i="26" s="1"/>
  <c r="X54" i="29"/>
  <c r="Y54" i="29" s="1"/>
  <c r="X52" i="26"/>
  <c r="Y52" i="26" s="1"/>
  <c r="X65" i="26"/>
  <c r="Y65" i="26" s="1"/>
  <c r="X92" i="13"/>
  <c r="Y92" i="13" s="1"/>
  <c r="W27" i="28"/>
  <c r="W100" i="13"/>
  <c r="W30" i="29"/>
  <c r="X41" i="29"/>
  <c r="Y41" i="29" s="1"/>
  <c r="W41" i="26"/>
  <c r="W45" i="26"/>
  <c r="X61" i="26"/>
  <c r="Y61" i="26" s="1"/>
  <c r="W38" i="13"/>
  <c r="W110" i="13"/>
  <c r="W99" i="13"/>
  <c r="W30" i="26"/>
  <c r="X31" i="27"/>
  <c r="Y31" i="27" s="1"/>
  <c r="X47" i="29"/>
  <c r="Y47" i="29" s="1"/>
  <c r="W48" i="26"/>
  <c r="X60" i="29"/>
  <c r="Y60" i="29" s="1"/>
  <c r="X33" i="27"/>
  <c r="Y33" i="27" s="1"/>
  <c r="W69" i="26"/>
  <c r="W43" i="13"/>
  <c r="X75" i="13"/>
  <c r="Y75" i="13" s="1"/>
  <c r="W42" i="13"/>
  <c r="W93" i="13"/>
  <c r="X87" i="13"/>
  <c r="Y87" i="13" s="1"/>
  <c r="W106" i="13"/>
  <c r="X43" i="26"/>
  <c r="Y43" i="26" s="1"/>
  <c r="W29" i="26"/>
  <c r="X25" i="13"/>
  <c r="Y25" i="13" s="1"/>
  <c r="W87" i="13"/>
  <c r="W37" i="26"/>
  <c r="X46" i="28"/>
  <c r="Y46" i="28" s="1"/>
  <c r="W62" i="26"/>
  <c r="W45" i="28"/>
  <c r="W69" i="13"/>
  <c r="W29" i="29"/>
  <c r="W86" i="13"/>
  <c r="W32" i="13"/>
  <c r="W79" i="13"/>
  <c r="X59" i="26"/>
  <c r="Y59" i="26" s="1"/>
  <c r="X76" i="13"/>
  <c r="Y76" i="13" s="1"/>
  <c r="X54" i="13"/>
  <c r="Y54" i="13" s="1"/>
  <c r="X23" i="26"/>
  <c r="Y23" i="26" s="1"/>
  <c r="X63" i="26"/>
  <c r="Y63" i="26" s="1"/>
  <c r="X34" i="13"/>
  <c r="Y34" i="13" s="1"/>
  <c r="X40" i="28"/>
  <c r="Y40" i="28" s="1"/>
  <c r="W41" i="28"/>
  <c r="W25" i="28"/>
  <c r="X31" i="26"/>
  <c r="Y31" i="26" s="1"/>
  <c r="W49" i="26"/>
  <c r="X42" i="13"/>
  <c r="Y42" i="13" s="1"/>
  <c r="X52" i="29"/>
  <c r="Y52" i="29" s="1"/>
  <c r="X62" i="26"/>
  <c r="Y62" i="26" s="1"/>
  <c r="X50" i="13"/>
  <c r="Y50" i="13" s="1"/>
  <c r="W66" i="26"/>
  <c r="X29" i="28"/>
  <c r="Y29" i="28" s="1"/>
  <c r="X78" i="13"/>
  <c r="Y78" i="13" s="1"/>
  <c r="W78" i="13"/>
  <c r="W43" i="28"/>
  <c r="X66" i="13"/>
  <c r="Y66" i="13" s="1"/>
  <c r="W89" i="13"/>
  <c r="W81" i="13"/>
  <c r="X62" i="29"/>
  <c r="Y62" i="29" s="1"/>
  <c r="W47" i="13"/>
  <c r="W33" i="26"/>
  <c r="W104" i="13"/>
  <c r="X28" i="13"/>
  <c r="Y28" i="13" s="1"/>
  <c r="W68" i="29"/>
  <c r="X52" i="13"/>
  <c r="Y52" i="13" s="1"/>
  <c r="X72" i="13"/>
  <c r="Y72" i="13" s="1"/>
  <c r="W101" i="13"/>
  <c r="X24" i="27"/>
  <c r="Y24" i="27" s="1"/>
  <c r="X34" i="28"/>
  <c r="Y34" i="28" s="1"/>
  <c r="X32" i="28"/>
  <c r="Y32" i="28" s="1"/>
  <c r="X26" i="13"/>
  <c r="Y26" i="13" s="1"/>
  <c r="X51" i="29"/>
  <c r="Y51" i="29" s="1"/>
  <c r="W36" i="26"/>
  <c r="W71" i="26"/>
  <c r="X54" i="26"/>
  <c r="Y54" i="26" s="1"/>
  <c r="W34" i="13"/>
  <c r="X99" i="13"/>
  <c r="Y99" i="13" s="1"/>
  <c r="W25" i="29"/>
  <c r="W38" i="26"/>
  <c r="W55" i="29"/>
  <c r="X53" i="13"/>
  <c r="Y53" i="13" s="1"/>
  <c r="X105" i="13"/>
  <c r="Y105" i="13" s="1"/>
  <c r="X50" i="29"/>
  <c r="Y50" i="29" s="1"/>
  <c r="X102" i="13"/>
  <c r="Y102" i="13" s="1"/>
  <c r="W28" i="27"/>
  <c r="X26" i="29"/>
  <c r="Y26" i="29" s="1"/>
  <c r="W77" i="13"/>
  <c r="X70" i="13"/>
  <c r="Y70" i="13" s="1"/>
  <c r="X80" i="13"/>
  <c r="Y80" i="13" s="1"/>
  <c r="X64" i="13"/>
  <c r="Y64" i="13" s="1"/>
  <c r="W30" i="27"/>
  <c r="W38" i="28"/>
  <c r="W72" i="26"/>
  <c r="W58" i="29"/>
  <c r="W53" i="26"/>
  <c r="W23" i="27"/>
  <c r="X93" i="13"/>
  <c r="Y93" i="13" s="1"/>
  <c r="W63" i="29"/>
  <c r="X66" i="26"/>
  <c r="Y66" i="26" s="1"/>
  <c r="X36" i="13"/>
  <c r="Y36" i="13" s="1"/>
  <c r="X34" i="26"/>
  <c r="Y34" i="26" s="1"/>
  <c r="W64" i="26"/>
  <c r="X90" i="13"/>
  <c r="Y90" i="13" s="1"/>
  <c r="X45" i="29"/>
  <c r="Y45" i="29" s="1"/>
  <c r="X26" i="27"/>
  <c r="Y26" i="27" s="1"/>
  <c r="X77" i="26"/>
  <c r="Y77" i="26" s="1"/>
  <c r="X44" i="26"/>
  <c r="Y44" i="26" s="1"/>
  <c r="W28" i="28"/>
  <c r="X26" i="26"/>
  <c r="Y26" i="26" s="1"/>
  <c r="W26" i="28"/>
  <c r="X29" i="29"/>
  <c r="Y29" i="29" s="1"/>
  <c r="X37" i="13"/>
  <c r="Y37" i="13" s="1"/>
  <c r="X56" i="29"/>
  <c r="Y56" i="29" s="1"/>
  <c r="W103" i="13"/>
  <c r="X44" i="28"/>
  <c r="Y44" i="28" s="1"/>
  <c r="W46" i="26"/>
  <c r="W31" i="27"/>
  <c r="W76" i="13"/>
  <c r="X55" i="26"/>
  <c r="Y55" i="26" s="1"/>
  <c r="X24" i="28"/>
  <c r="Y24" i="28" s="1"/>
  <c r="W23" i="26"/>
  <c r="X83" i="13"/>
  <c r="Y83" i="13" s="1"/>
  <c r="X45" i="13"/>
  <c r="Y45" i="13" s="1"/>
  <c r="X38" i="26"/>
  <c r="Y38" i="26" s="1"/>
  <c r="X51" i="13"/>
  <c r="Y51" i="13" s="1"/>
  <c r="W32" i="28"/>
  <c r="X95" i="13"/>
  <c r="Y95" i="13" s="1"/>
  <c r="W44" i="13"/>
  <c r="W33" i="27"/>
  <c r="X27" i="27"/>
  <c r="Y27" i="27" s="1"/>
  <c r="W43" i="29"/>
  <c r="W66" i="29"/>
  <c r="X81" i="13"/>
  <c r="Y81" i="13" s="1"/>
  <c r="X55" i="29"/>
  <c r="Y55" i="29" s="1"/>
  <c r="X82" i="13"/>
  <c r="Y82" i="13" s="1"/>
  <c r="W60" i="29"/>
  <c r="X58" i="29"/>
  <c r="Y58" i="29" s="1"/>
  <c r="X40" i="29"/>
  <c r="Y40" i="29" s="1"/>
  <c r="W61" i="29"/>
  <c r="X77" i="13"/>
  <c r="Y77" i="13" s="1"/>
  <c r="X49" i="13"/>
  <c r="Y49" i="13" s="1"/>
  <c r="W27" i="13"/>
  <c r="W40" i="13"/>
  <c r="W92" i="13"/>
  <c r="W53" i="13"/>
  <c r="W82" i="13"/>
  <c r="W36" i="13"/>
  <c r="W35" i="28"/>
  <c r="W53" i="29"/>
  <c r="W70" i="13"/>
  <c r="W105" i="13"/>
  <c r="W35" i="29"/>
  <c r="W32" i="27"/>
  <c r="W98" i="13"/>
  <c r="W52" i="13"/>
  <c r="W40" i="26"/>
  <c r="W35" i="13"/>
  <c r="W75" i="26"/>
  <c r="W33" i="13"/>
  <c r="X100" i="13"/>
  <c r="Y100" i="13" s="1"/>
  <c r="X36" i="26"/>
  <c r="Y36" i="26" s="1"/>
  <c r="W50" i="26"/>
  <c r="W55" i="26"/>
  <c r="W65" i="13"/>
  <c r="X108" i="13"/>
  <c r="Y108" i="13" s="1"/>
  <c r="X104" i="13"/>
  <c r="Y104" i="13" s="1"/>
  <c r="X24" i="26"/>
  <c r="Y24" i="26" s="1"/>
  <c r="W67" i="29"/>
  <c r="X29" i="27"/>
  <c r="Y29" i="27" s="1"/>
  <c r="W23" i="13"/>
  <c r="W34" i="28"/>
  <c r="X32" i="27"/>
  <c r="Y32" i="27" s="1"/>
  <c r="W57" i="13"/>
  <c r="X72" i="26"/>
  <c r="Y72" i="26" s="1"/>
  <c r="X79" i="13"/>
  <c r="Y79" i="13" s="1"/>
  <c r="W39" i="28"/>
  <c r="W39" i="13"/>
  <c r="X29" i="26"/>
  <c r="Y29" i="26" s="1"/>
  <c r="W65" i="26"/>
  <c r="X57" i="29"/>
  <c r="Y57" i="29" s="1"/>
  <c r="W88" i="13"/>
  <c r="X60" i="26"/>
  <c r="Y60" i="26" s="1"/>
  <c r="X56" i="13"/>
  <c r="Y56" i="13" s="1"/>
  <c r="W33" i="29"/>
  <c r="X109" i="13"/>
  <c r="Y109" i="13" s="1"/>
  <c r="W41" i="29"/>
  <c r="W54" i="29"/>
  <c r="X27" i="29"/>
  <c r="Y27" i="29" s="1"/>
  <c r="X96" i="13"/>
  <c r="Y96" i="13" s="1"/>
  <c r="W54" i="13"/>
  <c r="X31" i="28"/>
  <c r="Y31" i="28" s="1"/>
  <c r="X69" i="13"/>
  <c r="Y69" i="13" s="1"/>
  <c r="X60" i="13"/>
  <c r="Y60" i="13" s="1"/>
  <c r="X76" i="26"/>
  <c r="Y76" i="26" s="1"/>
  <c r="W56" i="26"/>
  <c r="W30" i="13"/>
  <c r="X23" i="27"/>
  <c r="Y23" i="27" s="1"/>
  <c r="W51" i="29"/>
  <c r="X34" i="29"/>
  <c r="Y34" i="29" s="1"/>
  <c r="W47" i="29"/>
  <c r="W73" i="26"/>
  <c r="X45" i="28"/>
  <c r="Y45" i="28" s="1"/>
  <c r="W32" i="29"/>
  <c r="X37" i="29"/>
  <c r="Y37" i="29" s="1"/>
  <c r="X36" i="29"/>
  <c r="Y36" i="29" s="1"/>
  <c r="W27" i="29"/>
  <c r="X30" i="27"/>
  <c r="Y30" i="27" s="1"/>
  <c r="W54" i="26"/>
  <c r="X38" i="29"/>
  <c r="Y38" i="29" s="1"/>
  <c r="X33" i="29"/>
  <c r="Y33" i="29" s="1"/>
  <c r="W97" i="13"/>
  <c r="W58" i="13"/>
  <c r="X30" i="28"/>
  <c r="Y30" i="28" s="1"/>
  <c r="W32" i="26"/>
  <c r="W24" i="27"/>
  <c r="W96" i="13"/>
  <c r="W34" i="26"/>
  <c r="X67" i="26"/>
  <c r="Y67" i="26" s="1"/>
  <c r="X58" i="13"/>
  <c r="Y58" i="13" s="1"/>
  <c r="X63" i="29"/>
  <c r="Y63" i="29" s="1"/>
  <c r="W90" i="13"/>
  <c r="X89" i="13"/>
  <c r="Y89" i="13" s="1"/>
  <c r="X103" i="13"/>
  <c r="Y103" i="13" s="1"/>
  <c r="X41" i="28"/>
  <c r="Y41" i="28" s="1"/>
  <c r="X35" i="26"/>
  <c r="Y35" i="26" s="1"/>
  <c r="W28" i="13"/>
  <c r="W24" i="28"/>
  <c r="X97" i="13"/>
  <c r="Y97" i="13" s="1"/>
  <c r="W61" i="26"/>
  <c r="W70" i="26"/>
  <c r="W27" i="27"/>
  <c r="X42" i="26"/>
  <c r="Y42" i="26" s="1"/>
  <c r="X51" i="26"/>
  <c r="Y51" i="26" s="1"/>
  <c r="X56" i="26"/>
  <c r="Y56" i="26" s="1"/>
  <c r="X74" i="26"/>
  <c r="Y74" i="26" s="1"/>
  <c r="X107" i="13"/>
  <c r="Y107" i="13" s="1"/>
  <c r="W31" i="28"/>
  <c r="X66" i="29"/>
  <c r="Y66" i="29" s="1"/>
  <c r="X26" i="28"/>
  <c r="Y26" i="28" s="1"/>
  <c r="W27" i="26"/>
  <c r="X25" i="29"/>
  <c r="Y25" i="29" s="1"/>
  <c r="X64" i="26"/>
  <c r="Y64" i="26" s="1"/>
  <c r="W67" i="13"/>
  <c r="X43" i="28"/>
  <c r="Y43" i="28" s="1"/>
  <c r="X59" i="29"/>
  <c r="Y59" i="29" s="1"/>
  <c r="W60" i="26"/>
  <c r="X24" i="29"/>
  <c r="Y24" i="29" s="1"/>
  <c r="W42" i="26"/>
  <c r="X68" i="29"/>
  <c r="Y68" i="29" s="1"/>
  <c r="X41" i="26"/>
  <c r="Y41" i="26" s="1"/>
  <c r="W62" i="29"/>
  <c r="W61" i="13"/>
  <c r="W26" i="27"/>
  <c r="X33" i="13"/>
  <c r="Y33" i="13" s="1"/>
  <c r="X53" i="29"/>
  <c r="Y53" i="29" s="1"/>
  <c r="X25" i="27"/>
  <c r="Y25" i="27" s="1"/>
  <c r="W43" i="26"/>
  <c r="X27" i="28"/>
  <c r="Y27" i="28" s="1"/>
  <c r="X33" i="28"/>
  <c r="Y33" i="28" s="1"/>
  <c r="X24" i="13"/>
  <c r="Y24" i="13" s="1"/>
  <c r="W66" i="13"/>
  <c r="W94" i="13"/>
  <c r="X67" i="29"/>
  <c r="Y67" i="29" s="1"/>
  <c r="W69" i="29"/>
  <c r="W37" i="28"/>
  <c r="X69" i="29"/>
  <c r="Y69" i="29" s="1"/>
  <c r="X37" i="28"/>
  <c r="Y37" i="28" s="1"/>
  <c r="X106" i="13"/>
  <c r="Y106" i="13" s="1"/>
  <c r="X91" i="13"/>
  <c r="Y91" i="13" s="1"/>
  <c r="W31" i="26"/>
  <c r="X67" i="13"/>
  <c r="Y67" i="13" s="1"/>
  <c r="X55" i="13"/>
  <c r="Y55" i="13" s="1"/>
  <c r="X42" i="28"/>
  <c r="Y42" i="28" s="1"/>
  <c r="X32" i="26"/>
  <c r="Y32" i="26" s="1"/>
  <c r="X27" i="13"/>
  <c r="Y27" i="13" s="1"/>
  <c r="W29" i="13"/>
  <c r="X23" i="28"/>
  <c r="Y23" i="28" s="1"/>
  <c r="X33" i="26"/>
  <c r="Y33" i="26" s="1"/>
  <c r="W24" i="26"/>
  <c r="W39" i="29"/>
  <c r="W55" i="13"/>
  <c r="X62" i="13"/>
  <c r="Y62" i="13" s="1"/>
  <c r="X30" i="13"/>
  <c r="Y30" i="13" s="1"/>
  <c r="W68" i="26"/>
  <c r="W45" i="13"/>
  <c r="X75" i="26"/>
  <c r="Y75" i="26" s="1"/>
  <c r="W65" i="29"/>
  <c r="X39" i="13"/>
  <c r="Y39" i="13" s="1"/>
  <c r="W50" i="13"/>
  <c r="X38" i="28"/>
  <c r="Y38" i="28" s="1"/>
  <c r="W67" i="26"/>
  <c r="W40" i="28"/>
  <c r="W85" i="13"/>
  <c r="X25" i="28"/>
  <c r="Y25" i="28" s="1"/>
  <c r="W74" i="26"/>
  <c r="X23" i="13"/>
  <c r="Y23" i="13" s="1"/>
  <c r="W80" i="13"/>
  <c r="W47" i="26"/>
  <c r="W50" i="29"/>
  <c r="X44" i="13"/>
  <c r="Y44" i="13" s="1"/>
  <c r="X58" i="26"/>
  <c r="Y58" i="26" s="1"/>
  <c r="X63" i="13"/>
  <c r="Y63" i="13" s="1"/>
  <c r="X23" i="29"/>
  <c r="Y23" i="29" s="1"/>
  <c r="W108" i="13"/>
  <c r="W39" i="26"/>
  <c r="X46" i="13"/>
  <c r="Y46" i="13" s="1"/>
  <c r="W64" i="29"/>
  <c r="W56" i="13"/>
  <c r="W26" i="13"/>
  <c r="W51" i="26"/>
  <c r="X47" i="26"/>
  <c r="Y47" i="26" s="1"/>
  <c r="X101" i="13"/>
  <c r="Y101" i="13" s="1"/>
  <c r="W38" i="29"/>
  <c r="W46" i="28"/>
  <c r="W44" i="26"/>
  <c r="X48" i="13"/>
  <c r="Y48" i="13" s="1"/>
  <c r="W37" i="13"/>
  <c r="X50" i="26"/>
  <c r="Y50" i="26" s="1"/>
  <c r="W91" i="13"/>
  <c r="W59" i="29"/>
  <c r="W28" i="26"/>
  <c r="X47" i="13"/>
  <c r="Y47" i="13" s="1"/>
  <c r="X68" i="13"/>
  <c r="Y68" i="13" s="1"/>
  <c r="X86" i="13"/>
  <c r="Y86" i="13" s="1"/>
  <c r="X35" i="13"/>
  <c r="Y35" i="13" s="1"/>
  <c r="X48" i="26"/>
  <c r="Y48" i="26" s="1"/>
  <c r="X85" i="13"/>
  <c r="Y85" i="13" s="1"/>
  <c r="W46" i="29"/>
  <c r="X30" i="29"/>
  <c r="Y30" i="29" s="1"/>
  <c r="W41" i="13"/>
  <c r="X84" i="13"/>
  <c r="Y84" i="13" s="1"/>
  <c r="X30" i="26"/>
  <c r="Y30" i="26" s="1"/>
  <c r="W44" i="28"/>
  <c r="W25" i="27"/>
  <c r="W29" i="27"/>
  <c r="X32" i="13"/>
  <c r="Y32" i="13" s="1"/>
  <c r="W25" i="13"/>
  <c r="X69" i="26"/>
  <c r="Y69" i="26" s="1"/>
  <c r="X70" i="26"/>
  <c r="Y70" i="26" s="1"/>
  <c r="X28" i="29"/>
  <c r="Y28" i="29" s="1"/>
  <c r="W58" i="26"/>
  <c r="X61" i="29"/>
  <c r="Y61" i="29" s="1"/>
  <c r="X73" i="13"/>
  <c r="Y73" i="13" s="1"/>
  <c r="W52" i="26"/>
  <c r="X29" i="13"/>
  <c r="Y29" i="13" s="1"/>
  <c r="X98" i="13"/>
  <c r="Y98" i="13" s="1"/>
  <c r="W72" i="13"/>
  <c r="W51" i="13"/>
  <c r="X59" i="13"/>
  <c r="Y59" i="13" s="1"/>
  <c r="W48" i="13"/>
  <c r="W56" i="29"/>
  <c r="X28" i="28"/>
  <c r="Y28" i="28" s="1"/>
  <c r="X40" i="13"/>
  <c r="Y40" i="13" s="1"/>
  <c r="W57" i="29"/>
  <c r="X94" i="13"/>
  <c r="Y94" i="13" s="1"/>
  <c r="X39" i="28"/>
  <c r="Y39" i="28" s="1"/>
  <c r="X40" i="26"/>
  <c r="Y40" i="26" s="1"/>
  <c r="W63" i="13"/>
  <c r="W107" i="13"/>
  <c r="X65" i="29"/>
  <c r="Y65" i="29" s="1"/>
  <c r="W35" i="26"/>
  <c r="X68" i="26"/>
  <c r="Y68" i="26" s="1"/>
  <c r="X110" i="13"/>
  <c r="Y110" i="13" s="1"/>
  <c r="W23" i="28"/>
  <c r="X27" i="26"/>
  <c r="Y27" i="26" s="1"/>
  <c r="X46" i="26"/>
  <c r="Y46" i="26" s="1"/>
  <c r="W37" i="29"/>
  <c r="X43" i="13"/>
  <c r="Y43" i="13" s="1"/>
  <c r="W36" i="29"/>
  <c r="W24" i="13"/>
  <c r="X57" i="13"/>
  <c r="Y57" i="13" s="1"/>
  <c r="W33" i="28"/>
  <c r="W77" i="26"/>
  <c r="X61" i="13"/>
  <c r="Y61" i="13" s="1"/>
  <c r="W42" i="29"/>
  <c r="X36" i="28"/>
  <c r="Y36" i="28" s="1"/>
  <c r="W60" i="13"/>
  <c r="X43" i="29"/>
  <c r="Y43" i="29" s="1"/>
  <c r="X42" i="29"/>
  <c r="Y42" i="29" s="1"/>
  <c r="W48" i="29"/>
  <c r="W31" i="13"/>
  <c r="W76" i="26"/>
  <c r="X31" i="13"/>
  <c r="Y31" i="13" s="1"/>
  <c r="X71" i="13"/>
  <c r="Y71" i="13" s="1"/>
  <c r="J6" i="22" l="1"/>
  <c r="M6" i="22"/>
  <c r="K6" i="22"/>
  <c r="I6" i="22"/>
  <c r="L6" i="22"/>
  <c r="J5" i="22" l="1"/>
  <c r="J7" i="22"/>
  <c r="L5" i="22"/>
  <c r="L7" i="22"/>
  <c r="M5" i="22"/>
  <c r="M7" i="22"/>
  <c r="K5" i="22"/>
  <c r="K7" i="22"/>
  <c r="I5" i="22"/>
  <c r="I7" i="22"/>
</calcChain>
</file>

<file path=xl/sharedStrings.xml><?xml version="1.0" encoding="utf-8"?>
<sst xmlns="http://schemas.openxmlformats.org/spreadsheetml/2006/main" count="4222" uniqueCount="163">
  <si>
    <t>Quote Value</t>
  </si>
  <si>
    <t>ObjectOverwrite</t>
  </si>
  <si>
    <t>Trigger</t>
  </si>
  <si>
    <t>Permanent</t>
  </si>
  <si>
    <t>Months</t>
  </si>
  <si>
    <t>Currency</t>
  </si>
  <si>
    <t>General Settings</t>
  </si>
  <si>
    <t>FamilyName</t>
  </si>
  <si>
    <t>Rate Axis</t>
  </si>
  <si>
    <t>Years</t>
  </si>
  <si>
    <t>Min</t>
  </si>
  <si>
    <t>Max</t>
  </si>
  <si>
    <t>Major unit</t>
  </si>
  <si>
    <t>Min Value</t>
  </si>
  <si>
    <t>Max Value</t>
  </si>
  <si>
    <t>Value Date</t>
  </si>
  <si>
    <t>Fixing Date</t>
  </si>
  <si>
    <t>1D</t>
  </si>
  <si>
    <t>Tenor</t>
  </si>
  <si>
    <t>Triggers</t>
  </si>
  <si>
    <t>EvaluationDate</t>
  </si>
  <si>
    <t>InterestRatesTrigger</t>
  </si>
  <si>
    <t>SettlementDays</t>
  </si>
  <si>
    <t>Calendar</t>
  </si>
  <si>
    <t>OK</t>
  </si>
  <si>
    <t>KO</t>
  </si>
  <si>
    <t>TOTAL</t>
  </si>
  <si>
    <t xml:space="preserve"> </t>
  </si>
  <si>
    <t>Indexes</t>
  </si>
  <si>
    <t>ON</t>
  </si>
  <si>
    <t>1M</t>
  </si>
  <si>
    <t>3M</t>
  </si>
  <si>
    <t>6M</t>
  </si>
  <si>
    <t>1Y</t>
  </si>
  <si>
    <t>FixingDays</t>
  </si>
  <si>
    <t>BDC</t>
  </si>
  <si>
    <t>EOM</t>
  </si>
  <si>
    <t>DayCounter</t>
  </si>
  <si>
    <t>Index</t>
  </si>
  <si>
    <t>Forward</t>
  </si>
  <si>
    <t>ON Forward</t>
  </si>
  <si>
    <t>Sampling Freq</t>
  </si>
  <si>
    <t>1W</t>
  </si>
  <si>
    <t>ON Index</t>
  </si>
  <si>
    <t>Fixing Dates</t>
  </si>
  <si>
    <t>Settlement Dates</t>
  </si>
  <si>
    <t>RecalcTrigger</t>
  </si>
  <si>
    <t>.</t>
  </si>
  <si>
    <t>Time Axes</t>
  </si>
  <si>
    <t>ON FWD</t>
  </si>
  <si>
    <t>FWD</t>
  </si>
  <si>
    <t>QuoteSuffix</t>
  </si>
  <si>
    <t>_Quote</t>
  </si>
  <si>
    <t>OIS</t>
  </si>
  <si>
    <t>Instrument</t>
  </si>
  <si>
    <t>Quote Object ID</t>
  </si>
  <si>
    <t>Maturity Date</t>
  </si>
  <si>
    <t>ON Curve</t>
  </si>
  <si>
    <t>Pricing</t>
  </si>
  <si>
    <t>In Bid-Ask</t>
  </si>
  <si>
    <t>SW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</si>
  <si>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</si>
  <si>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</si>
  <si>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</si>
  <si>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</si>
  <si>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</si>
  <si>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</si>
  <si>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</si>
  <si>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</si>
  <si>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</si>
  <si>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</si>
  <si>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</si>
  <si>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</si>
  <si>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</si>
  <si>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</si>
  <si>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</si>
  <si>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</si>
  <si>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</si>
  <si>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</si>
  <si>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</si>
  <si>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</si>
  <si>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</si>
  <si>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</si>
  <si>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</si>
  <si>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</si>
  <si>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</si>
  <si>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</si>
  <si>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</si>
  <si>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</si>
  <si>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</si>
  <si>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</si>
  <si>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</si>
  <si>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</si>
  <si>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</si>
  <si>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</si>
  <si>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27Y</t>
  </si>
  <si>
    <t>30Y</t>
  </si>
  <si>
    <t>35Y</t>
  </si>
  <si>
    <t>40Y</t>
  </si>
  <si>
    <t>50Y</t>
  </si>
  <si>
    <t>Fwd start</t>
  </si>
  <si>
    <t>0D</t>
  </si>
  <si>
    <t>Actual/360</t>
  </si>
  <si>
    <t>Instrument Object</t>
  </si>
  <si>
    <t>Flag</t>
  </si>
  <si>
    <t>1M Curve</t>
  </si>
  <si>
    <t>12M</t>
  </si>
  <si>
    <t>24M</t>
  </si>
  <si>
    <t>FixedLegTenor</t>
  </si>
  <si>
    <t>FixedLegBDC</t>
  </si>
  <si>
    <t>FixedLegDayCounter</t>
  </si>
  <si>
    <t>Day Count Conv</t>
  </si>
  <si>
    <t>Modified Following</t>
  </si>
  <si>
    <t>3M Curve</t>
  </si>
  <si>
    <t>IMM FUT</t>
  </si>
  <si>
    <t>SERIAL FUT</t>
  </si>
  <si>
    <t>11Y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</si>
  <si>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</si>
  <si>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</si>
  <si>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</si>
  <si>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</si>
  <si>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</si>
  <si>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</si>
  <si>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</si>
  <si>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</si>
  <si>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</si>
  <si>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</si>
  <si>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</si>
  <si>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28Y</t>
  </si>
  <si>
    <t>29Y</t>
  </si>
  <si>
    <t>60Y</t>
  </si>
  <si>
    <t>IMM SW</t>
  </si>
  <si>
    <t>Convexity/Spread</t>
  </si>
  <si>
    <t>Bid-Ask Spread</t>
  </si>
  <si>
    <t>1M Swap</t>
  </si>
  <si>
    <t>3M IMM Swap</t>
  </si>
  <si>
    <t>1S</t>
  </si>
  <si>
    <t>2S</t>
  </si>
  <si>
    <t>3S</t>
  </si>
  <si>
    <t>4S</t>
  </si>
  <si>
    <t>DisocuntingEngine</t>
  </si>
  <si>
    <t>6M Curve</t>
  </si>
  <si>
    <t>6M FRA</t>
  </si>
  <si>
    <t>12M FRA</t>
  </si>
  <si>
    <t>Repricing Monitor</t>
  </si>
  <si>
    <t>Instruments</t>
  </si>
  <si>
    <t>Calculate</t>
  </si>
  <si>
    <t>3M FRA</t>
  </si>
  <si>
    <t>3M Futures</t>
  </si>
  <si>
    <t>FRA</t>
  </si>
  <si>
    <t>Error(bps)</t>
  </si>
  <si>
    <t>6M Swap</t>
  </si>
  <si>
    <t>GBP</t>
  </si>
  <si>
    <t>UnitedKingdom::Exchange</t>
  </si>
  <si>
    <t>Sonia</t>
  </si>
  <si>
    <t>Libor</t>
  </si>
  <si>
    <t>MPC</t>
  </si>
  <si>
    <t>MPC OIS</t>
  </si>
  <si>
    <t>Actual/365 (Fixed)</t>
  </si>
  <si>
    <t>3M Swap Annual</t>
  </si>
  <si>
    <t>3M Swap Semiannual</t>
  </si>
  <si>
    <t>Instruments Used</t>
  </si>
  <si>
    <t>AM1L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</si>
</sst>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-* #,##0.00_-;\-* #,##0.00_-;_-* &quot;-&quot;??_-;_-@_-"/>
    <numFmt numFmtId="165" formatCode="&quot;£&quot;#,##0;[Red]\-&quot;£&quot;#,##0"/>
    <numFmt numFmtId="166" formatCode="0.0000%"/>
    <numFmt numFmtId="167" formatCode="General_)"/>
    <numFmt numFmtId="168" formatCode="#,##0.0;#,##0.0"/>
    <numFmt numFmtId="169" formatCode="ddd\,\ dd\-mmm\-yyyy"/>
    <numFmt numFmtId="170" formatCode="ddd\,\ d\-mmm\-yyyy"/>
    <numFmt numFmtId="171" formatCode="_([$€-2]* #,##0.00_);_([$€-2]* \(#,##0.00\);_([$€-2]* &quot;-&quot;??_)"/>
    <numFmt numFmtId="172" formatCode="dd\-mmm\-yy"/>
    <numFmt numFmtId="173" formatCode="mm/dd/yy;@"/>
    <numFmt numFmtId="174" formatCode="0.0000"/>
  </numFmts>
  <fonts count="2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12"/>
      <name val="Courier New"/>
      <family val="3"/>
    </font>
    <font>
      <b/>
      <sz val="14"/>
      <name val="Courier New"/>
      <family val="3"/>
    </font>
    <font>
      <sz val="10"/>
      <color theme="1"/>
      <name val="Courier New"/>
      <family val="3"/>
    </font>
    <font>
      <b/>
      <i/>
      <sz val="8"/>
      <name val="Courier New"/>
      <family val="3"/>
    </font>
    <font>
      <i/>
      <sz val="8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sz val="8"/>
      <color rgb="FF000000"/>
      <name val="Tahoma"/>
      <family val="2"/>
    </font>
    <font>
      <sz val="8"/>
      <color rgb="FFFF0000"/>
      <name val="Courier New"/>
      <family val="3"/>
    </font>
  </fonts>
  <fills count="10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66"/>
        <bgColor indexed="64"/>
      </patternFill>
    </fill>
    <fill>
      <patternFill patternType="lightUp">
        <bgColor theme="8" tint="0.59999389629810485"/>
      </patternFill>
    </fill>
    <fill>
      <patternFill patternType="lightUp">
        <bgColor theme="0"/>
      </patternFill>
    </fill>
  </fills>
  <borders count="3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</borders>
  <cellStyleXfs count="27">
    <xf numFmtId="0" fontId="0" fillId="0" borderId="0"/>
    <xf numFmtId="0" fontId="1" fillId="0" borderId="0"/>
    <xf numFmtId="9" fontId="1" fillId="0" borderId="0" applyFont="0" applyFill="0" applyBorder="0" applyAlignment="0" applyProtection="0"/>
    <xf numFmtId="38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67" fontId="4" fillId="0" borderId="0"/>
    <xf numFmtId="168" fontId="5" fillId="2" borderId="0">
      <alignment horizontal="center" vertical="center"/>
    </xf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6" fillId="0" borderId="0"/>
    <xf numFmtId="0" fontId="7" fillId="0" borderId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" fillId="0" borderId="0"/>
    <xf numFmtId="9" fontId="10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171" fontId="1" fillId="0" borderId="0" applyFont="0" applyFill="0" applyBorder="0" applyAlignment="0" applyProtection="0"/>
  </cellStyleXfs>
  <cellXfs count="194">
    <xf numFmtId="0" fontId="0" fillId="0" borderId="0" xfId="0"/>
    <xf numFmtId="0" fontId="12" fillId="4" borderId="0" xfId="0" applyFont="1" applyFill="1"/>
    <xf numFmtId="0" fontId="13" fillId="5" borderId="14" xfId="0" applyFont="1" applyFill="1" applyBorder="1" applyAlignment="1">
      <alignment horizontal="centerContinuous"/>
    </xf>
    <xf numFmtId="0" fontId="13" fillId="5" borderId="15" xfId="0" applyFont="1" applyFill="1" applyBorder="1" applyAlignment="1">
      <alignment horizontal="centerContinuous"/>
    </xf>
    <xf numFmtId="0" fontId="14" fillId="5" borderId="16" xfId="0" applyFont="1" applyFill="1" applyBorder="1" applyAlignment="1">
      <alignment horizontal="centerContinuous"/>
    </xf>
    <xf numFmtId="0" fontId="15" fillId="4" borderId="0" xfId="0" applyFont="1" applyFill="1"/>
    <xf numFmtId="0" fontId="9" fillId="3" borderId="9" xfId="0" applyFont="1" applyFill="1" applyBorder="1"/>
    <xf numFmtId="0" fontId="9" fillId="3" borderId="0" xfId="0" applyFont="1" applyFill="1" applyBorder="1"/>
    <xf numFmtId="0" fontId="9" fillId="3" borderId="8" xfId="0" applyFont="1" applyFill="1" applyBorder="1"/>
    <xf numFmtId="169" fontId="9" fillId="3" borderId="3" xfId="0" applyNumberFormat="1" applyFont="1" applyFill="1" applyBorder="1" applyAlignment="1">
      <alignment horizontal="center"/>
    </xf>
    <xf numFmtId="0" fontId="9" fillId="3" borderId="10" xfId="0" applyFont="1" applyFill="1" applyBorder="1" applyAlignment="1" applyProtection="1">
      <alignment horizontal="center"/>
      <protection locked="0"/>
    </xf>
    <xf numFmtId="0" fontId="9" fillId="3" borderId="7" xfId="0" applyFont="1" applyFill="1" applyBorder="1"/>
    <xf numFmtId="0" fontId="9" fillId="3" borderId="6" xfId="0" applyFont="1" applyFill="1" applyBorder="1"/>
    <xf numFmtId="0" fontId="9" fillId="3" borderId="5" xfId="0" applyFont="1" applyFill="1" applyBorder="1"/>
    <xf numFmtId="0" fontId="13" fillId="5" borderId="16" xfId="0" applyFont="1" applyFill="1" applyBorder="1" applyAlignment="1">
      <alignment horizontal="centerContinuous"/>
    </xf>
    <xf numFmtId="170" fontId="9" fillId="3" borderId="12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>
      <alignment horizontal="center"/>
    </xf>
    <xf numFmtId="0" fontId="12" fillId="0" borderId="9" xfId="0" applyFont="1" applyFill="1" applyBorder="1"/>
    <xf numFmtId="0" fontId="12" fillId="0" borderId="0" xfId="0" applyFont="1" applyFill="1" applyBorder="1"/>
    <xf numFmtId="0" fontId="12" fillId="0" borderId="8" xfId="0" applyFont="1" applyFill="1" applyBorder="1"/>
    <xf numFmtId="169" fontId="9" fillId="3" borderId="12" xfId="0" applyNumberFormat="1" applyFont="1" applyFill="1" applyBorder="1" applyAlignment="1">
      <alignment horizontal="center"/>
    </xf>
    <xf numFmtId="0" fontId="9" fillId="3" borderId="10" xfId="0" applyNumberFormat="1" applyFont="1" applyFill="1" applyBorder="1" applyAlignment="1" applyProtection="1">
      <alignment horizontal="center"/>
      <protection locked="0"/>
    </xf>
    <xf numFmtId="0" fontId="9" fillId="3" borderId="12" xfId="0" applyNumberFormat="1" applyFont="1" applyFill="1" applyBorder="1" applyAlignment="1" applyProtection="1">
      <alignment horizontal="center"/>
      <protection locked="0"/>
    </xf>
    <xf numFmtId="0" fontId="9" fillId="0" borderId="9" xfId="0" applyFont="1" applyFill="1" applyBorder="1"/>
    <xf numFmtId="0" fontId="9" fillId="0" borderId="8" xfId="0" applyFont="1" applyFill="1" applyBorder="1"/>
    <xf numFmtId="0" fontId="9" fillId="6" borderId="3" xfId="0" applyFont="1" applyFill="1" applyBorder="1"/>
    <xf numFmtId="0" fontId="9" fillId="6" borderId="12" xfId="0" applyFont="1" applyFill="1" applyBorder="1"/>
    <xf numFmtId="0" fontId="9" fillId="6" borderId="10" xfId="0" applyFont="1" applyFill="1" applyBorder="1" applyProtection="1"/>
    <xf numFmtId="0" fontId="9" fillId="6" borderId="11" xfId="0" applyFont="1" applyFill="1" applyBorder="1"/>
    <xf numFmtId="0" fontId="9" fillId="6" borderId="2" xfId="0" applyFont="1" applyFill="1" applyBorder="1"/>
    <xf numFmtId="0" fontId="9" fillId="6" borderId="17" xfId="0" applyFont="1" applyFill="1" applyBorder="1"/>
    <xf numFmtId="0" fontId="9" fillId="6" borderId="10" xfId="0" applyFont="1" applyFill="1" applyBorder="1"/>
    <xf numFmtId="0" fontId="8" fillId="6" borderId="3" xfId="0" applyFont="1" applyFill="1" applyBorder="1"/>
    <xf numFmtId="0" fontId="13" fillId="7" borderId="14" xfId="0" applyFont="1" applyFill="1" applyBorder="1" applyAlignment="1">
      <alignment horizontal="centerContinuous"/>
    </xf>
    <xf numFmtId="0" fontId="13" fillId="7" borderId="15" xfId="0" applyFont="1" applyFill="1" applyBorder="1" applyAlignment="1">
      <alignment horizontal="centerContinuous"/>
    </xf>
    <xf numFmtId="0" fontId="13" fillId="7" borderId="16" xfId="0" applyFont="1" applyFill="1" applyBorder="1" applyAlignment="1">
      <alignment horizontal="centerContinuous"/>
    </xf>
    <xf numFmtId="170" fontId="9" fillId="6" borderId="3" xfId="0" applyNumberFormat="1" applyFont="1" applyFill="1" applyBorder="1" applyAlignment="1" applyProtection="1">
      <alignment horizontal="center"/>
      <protection locked="0"/>
    </xf>
    <xf numFmtId="0" fontId="12" fillId="0" borderId="12" xfId="0" applyFont="1" applyBorder="1"/>
    <xf numFmtId="0" fontId="12" fillId="0" borderId="11" xfId="0" applyFont="1" applyBorder="1"/>
    <xf numFmtId="0" fontId="12" fillId="0" borderId="10" xfId="0" applyFont="1" applyBorder="1"/>
    <xf numFmtId="172" fontId="12" fillId="0" borderId="12" xfId="0" applyNumberFormat="1" applyFont="1" applyBorder="1"/>
    <xf numFmtId="172" fontId="12" fillId="0" borderId="11" xfId="0" applyNumberFormat="1" applyFont="1" applyBorder="1"/>
    <xf numFmtId="172" fontId="12" fillId="0" borderId="10" xfId="0" applyNumberFormat="1" applyFont="1" applyBorder="1"/>
    <xf numFmtId="166" fontId="12" fillId="0" borderId="11" xfId="0" applyNumberFormat="1" applyFont="1" applyBorder="1"/>
    <xf numFmtId="0" fontId="9" fillId="3" borderId="0" xfId="0" applyNumberFormat="1" applyFont="1" applyFill="1" applyBorder="1" applyAlignment="1" applyProtection="1">
      <alignment horizontal="center"/>
      <protection locked="0"/>
    </xf>
    <xf numFmtId="0" fontId="12" fillId="3" borderId="0" xfId="0" applyFont="1" applyFill="1"/>
    <xf numFmtId="170" fontId="16" fillId="0" borderId="3" xfId="0" applyNumberFormat="1" applyFont="1" applyFill="1" applyBorder="1" applyAlignment="1" applyProtection="1">
      <alignment horizontal="center"/>
      <protection locked="0"/>
    </xf>
    <xf numFmtId="0" fontId="12" fillId="7" borderId="3" xfId="0" applyFont="1" applyFill="1" applyBorder="1"/>
    <xf numFmtId="0" fontId="9" fillId="0" borderId="3" xfId="0" applyFont="1" applyFill="1" applyBorder="1"/>
    <xf numFmtId="0" fontId="9" fillId="0" borderId="11" xfId="1" applyFont="1" applyFill="1" applyBorder="1"/>
    <xf numFmtId="0" fontId="9" fillId="0" borderId="10" xfId="1" applyFont="1" applyFill="1" applyBorder="1"/>
    <xf numFmtId="0" fontId="9" fillId="0" borderId="12" xfId="1" applyFont="1" applyFill="1" applyBorder="1"/>
    <xf numFmtId="10" fontId="9" fillId="0" borderId="12" xfId="1" applyNumberFormat="1" applyFont="1" applyFill="1" applyBorder="1"/>
    <xf numFmtId="10" fontId="9" fillId="0" borderId="11" xfId="1" applyNumberFormat="1" applyFont="1" applyFill="1" applyBorder="1"/>
    <xf numFmtId="10" fontId="9" fillId="0" borderId="10" xfId="1" applyNumberFormat="1" applyFont="1" applyFill="1" applyBorder="1"/>
    <xf numFmtId="0" fontId="8" fillId="5" borderId="18" xfId="1" applyFont="1" applyFill="1" applyBorder="1" applyAlignment="1">
      <alignment horizontal="centerContinuous"/>
    </xf>
    <xf numFmtId="0" fontId="8" fillId="5" borderId="13" xfId="1" applyFont="1" applyFill="1" applyBorder="1" applyAlignment="1">
      <alignment horizontal="centerContinuous"/>
    </xf>
    <xf numFmtId="0" fontId="8" fillId="5" borderId="4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"/>
    </xf>
    <xf numFmtId="0" fontId="12" fillId="4" borderId="0" xfId="0" applyFont="1" applyFill="1" applyBorder="1"/>
    <xf numFmtId="0" fontId="9" fillId="4" borderId="0" xfId="1" applyFont="1" applyFill="1" applyBorder="1"/>
    <xf numFmtId="0" fontId="9" fillId="4" borderId="0" xfId="1" applyFont="1" applyFill="1" applyBorder="1" applyAlignment="1">
      <alignment horizontal="right"/>
    </xf>
    <xf numFmtId="0" fontId="0" fillId="4" borderId="0" xfId="0" applyFill="1" applyBorder="1"/>
    <xf numFmtId="0" fontId="8" fillId="6" borderId="3" xfId="1" applyFont="1" applyFill="1" applyBorder="1" applyAlignment="1">
      <alignment horizontal="center"/>
    </xf>
    <xf numFmtId="0" fontId="9" fillId="0" borderId="19" xfId="1" applyFont="1" applyFill="1" applyBorder="1"/>
    <xf numFmtId="0" fontId="9" fillId="0" borderId="2" xfId="1" applyFont="1" applyFill="1" applyBorder="1"/>
    <xf numFmtId="0" fontId="9" fillId="0" borderId="17" xfId="1" applyFont="1" applyFill="1" applyBorder="1"/>
    <xf numFmtId="0" fontId="8" fillId="6" borderId="12" xfId="1" applyFont="1" applyFill="1" applyBorder="1" applyAlignment="1">
      <alignment horizontal="center"/>
    </xf>
    <xf numFmtId="0" fontId="8" fillId="6" borderId="19" xfId="1" applyFont="1" applyFill="1" applyBorder="1" applyAlignment="1">
      <alignment horizontal="center"/>
    </xf>
    <xf numFmtId="0" fontId="8" fillId="6" borderId="20" xfId="1" applyFont="1" applyFill="1" applyBorder="1" applyAlignment="1">
      <alignment horizontal="center"/>
    </xf>
    <xf numFmtId="169" fontId="17" fillId="0" borderId="19" xfId="1" applyNumberFormat="1" applyFont="1" applyFill="1" applyBorder="1"/>
    <xf numFmtId="169" fontId="17" fillId="0" borderId="12" xfId="1" applyNumberFormat="1" applyFont="1" applyFill="1" applyBorder="1"/>
    <xf numFmtId="0" fontId="17" fillId="0" borderId="20" xfId="1" applyNumberFormat="1" applyFont="1" applyFill="1" applyBorder="1"/>
    <xf numFmtId="169" fontId="17" fillId="0" borderId="2" xfId="1" applyNumberFormat="1" applyFont="1" applyFill="1" applyBorder="1"/>
    <xf numFmtId="169" fontId="17" fillId="0" borderId="11" xfId="1" applyNumberFormat="1" applyFont="1" applyFill="1" applyBorder="1"/>
    <xf numFmtId="0" fontId="17" fillId="0" borderId="1" xfId="1" applyNumberFormat="1" applyFont="1" applyFill="1" applyBorder="1"/>
    <xf numFmtId="0" fontId="17" fillId="0" borderId="20" xfId="1" applyFont="1" applyFill="1" applyBorder="1"/>
    <xf numFmtId="169" fontId="17" fillId="0" borderId="17" xfId="1" applyNumberFormat="1" applyFont="1" applyFill="1" applyBorder="1"/>
    <xf numFmtId="169" fontId="17" fillId="0" borderId="10" xfId="1" applyNumberFormat="1" applyFont="1" applyFill="1" applyBorder="1"/>
    <xf numFmtId="0" fontId="17" fillId="0" borderId="21" xfId="1" applyNumberFormat="1" applyFont="1" applyFill="1" applyBorder="1"/>
    <xf numFmtId="10" fontId="17" fillId="0" borderId="12" xfId="1" applyNumberFormat="1" applyFont="1" applyFill="1" applyBorder="1"/>
    <xf numFmtId="10" fontId="17" fillId="0" borderId="11" xfId="1" applyNumberFormat="1" applyFont="1" applyFill="1" applyBorder="1"/>
    <xf numFmtId="10" fontId="17" fillId="0" borderId="10" xfId="1" applyNumberFormat="1" applyFont="1" applyFill="1" applyBorder="1"/>
    <xf numFmtId="0" fontId="9" fillId="4" borderId="0" xfId="1" applyFont="1" applyFill="1" applyBorder="1" applyAlignment="1"/>
    <xf numFmtId="166" fontId="9" fillId="4" borderId="0" xfId="2" applyNumberFormat="1" applyFont="1" applyFill="1" applyBorder="1"/>
    <xf numFmtId="169" fontId="9" fillId="4" borderId="0" xfId="1" applyNumberFormat="1" applyFont="1" applyFill="1" applyBorder="1"/>
    <xf numFmtId="169" fontId="9" fillId="4" borderId="0" xfId="1" applyNumberFormat="1" applyFont="1" applyFill="1" applyBorder="1" applyAlignment="1"/>
    <xf numFmtId="166" fontId="9" fillId="4" borderId="0" xfId="2" quotePrefix="1" applyNumberFormat="1" applyFont="1" applyFill="1" applyBorder="1" applyAlignment="1"/>
    <xf numFmtId="0" fontId="19" fillId="5" borderId="18" xfId="1" applyFont="1" applyFill="1" applyBorder="1" applyAlignment="1">
      <alignment horizontal="centerContinuous" vertical="center"/>
    </xf>
    <xf numFmtId="0" fontId="19" fillId="5" borderId="13" xfId="1" applyFont="1" applyFill="1" applyBorder="1" applyAlignment="1">
      <alignment horizontal="centerContinuous" vertical="center"/>
    </xf>
    <xf numFmtId="0" fontId="19" fillId="5" borderId="4" xfId="1" applyFont="1" applyFill="1" applyBorder="1" applyAlignment="1">
      <alignment horizontal="centerContinuous" vertical="center"/>
    </xf>
    <xf numFmtId="0" fontId="9" fillId="3" borderId="12" xfId="1" applyFont="1" applyFill="1" applyBorder="1"/>
    <xf numFmtId="0" fontId="9" fillId="3" borderId="11" xfId="1" applyFont="1" applyFill="1" applyBorder="1"/>
    <xf numFmtId="0" fontId="9" fillId="3" borderId="10" xfId="1" applyFont="1" applyFill="1" applyBorder="1"/>
    <xf numFmtId="166" fontId="9" fillId="3" borderId="12" xfId="1" applyNumberFormat="1" applyFont="1" applyFill="1" applyBorder="1"/>
    <xf numFmtId="166" fontId="9" fillId="3" borderId="11" xfId="1" applyNumberFormat="1" applyFont="1" applyFill="1" applyBorder="1"/>
    <xf numFmtId="166" fontId="9" fillId="3" borderId="10" xfId="1" applyNumberFormat="1" applyFont="1" applyFill="1" applyBorder="1"/>
    <xf numFmtId="0" fontId="8" fillId="6" borderId="3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9" fillId="3" borderId="3" xfId="1" applyFont="1" applyFill="1" applyBorder="1"/>
    <xf numFmtId="0" fontId="8" fillId="7" borderId="3" xfId="0" applyFont="1" applyFill="1" applyBorder="1" applyAlignment="1">
      <alignment horizontal="center" vertical="center"/>
    </xf>
    <xf numFmtId="0" fontId="9" fillId="6" borderId="18" xfId="1" applyFont="1" applyFill="1" applyBorder="1"/>
    <xf numFmtId="0" fontId="9" fillId="6" borderId="3" xfId="1" applyFont="1" applyFill="1" applyBorder="1"/>
    <xf numFmtId="169" fontId="9" fillId="3" borderId="12" xfId="1" applyNumberFormat="1" applyFont="1" applyFill="1" applyBorder="1"/>
    <xf numFmtId="169" fontId="9" fillId="3" borderId="11" xfId="1" applyNumberFormat="1" applyFont="1" applyFill="1" applyBorder="1"/>
    <xf numFmtId="169" fontId="9" fillId="3" borderId="10" xfId="1" applyNumberFormat="1" applyFont="1" applyFill="1" applyBorder="1"/>
    <xf numFmtId="0" fontId="9" fillId="3" borderId="3" xfId="0" applyNumberFormat="1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9" fillId="4" borderId="0" xfId="1" applyNumberFormat="1" applyFont="1" applyFill="1" applyBorder="1"/>
    <xf numFmtId="169" fontId="9" fillId="0" borderId="11" xfId="1" applyNumberFormat="1" applyFont="1" applyFill="1" applyBorder="1"/>
    <xf numFmtId="166" fontId="9" fillId="0" borderId="11" xfId="1" applyNumberFormat="1" applyFont="1" applyFill="1" applyBorder="1"/>
    <xf numFmtId="166" fontId="9" fillId="0" borderId="12" xfId="1" applyNumberFormat="1" applyFont="1" applyFill="1" applyBorder="1"/>
    <xf numFmtId="169" fontId="9" fillId="0" borderId="12" xfId="1" applyNumberFormat="1" applyFont="1" applyFill="1" applyBorder="1"/>
    <xf numFmtId="166" fontId="9" fillId="4" borderId="0" xfId="1" applyNumberFormat="1" applyFont="1" applyFill="1" applyBorder="1"/>
    <xf numFmtId="164" fontId="9" fillId="4" borderId="0" xfId="1" applyNumberFormat="1" applyFont="1" applyFill="1" applyBorder="1"/>
    <xf numFmtId="3" fontId="9" fillId="4" borderId="0" xfId="1" applyNumberFormat="1" applyFont="1" applyFill="1" applyBorder="1"/>
    <xf numFmtId="174" fontId="9" fillId="4" borderId="0" xfId="1" applyNumberFormat="1" applyFont="1" applyFill="1" applyBorder="1"/>
    <xf numFmtId="9" fontId="9" fillId="4" borderId="0" xfId="1" applyNumberFormat="1" applyFont="1" applyFill="1" applyBorder="1"/>
    <xf numFmtId="170" fontId="8" fillId="6" borderId="3" xfId="0" applyNumberFormat="1" applyFont="1" applyFill="1" applyBorder="1" applyAlignment="1" applyProtection="1">
      <alignment horizontal="center"/>
      <protection locked="0"/>
    </xf>
    <xf numFmtId="0" fontId="9" fillId="3" borderId="3" xfId="1" applyFont="1" applyFill="1" applyBorder="1" applyAlignment="1">
      <alignment horizontal="right"/>
    </xf>
    <xf numFmtId="173" fontId="9" fillId="8" borderId="12" xfId="1" applyNumberFormat="1" applyFont="1" applyFill="1" applyBorder="1" applyAlignment="1">
      <alignment horizontal="center" vertical="center"/>
    </xf>
    <xf numFmtId="173" fontId="9" fillId="8" borderId="11" xfId="1" applyNumberFormat="1" applyFont="1" applyFill="1" applyBorder="1" applyAlignment="1">
      <alignment horizontal="center" vertical="center"/>
    </xf>
    <xf numFmtId="0" fontId="9" fillId="0" borderId="22" xfId="1" applyFont="1" applyFill="1" applyBorder="1"/>
    <xf numFmtId="2" fontId="9" fillId="3" borderId="11" xfId="1" applyNumberFormat="1" applyFont="1" applyFill="1" applyBorder="1" applyAlignment="1">
      <alignment horizontal="right"/>
    </xf>
    <xf numFmtId="2" fontId="9" fillId="3" borderId="12" xfId="1" applyNumberFormat="1" applyFont="1" applyFill="1" applyBorder="1" applyAlignment="1">
      <alignment horizontal="right"/>
    </xf>
    <xf numFmtId="0" fontId="9" fillId="4" borderId="12" xfId="1" applyFont="1" applyFill="1" applyBorder="1"/>
    <xf numFmtId="0" fontId="9" fillId="4" borderId="11" xfId="1" applyFont="1" applyFill="1" applyBorder="1"/>
    <xf numFmtId="0" fontId="9" fillId="4" borderId="10" xfId="1" applyFont="1" applyFill="1" applyBorder="1"/>
    <xf numFmtId="0" fontId="9" fillId="4" borderId="22" xfId="1" applyFont="1" applyFill="1" applyBorder="1"/>
    <xf numFmtId="0" fontId="9" fillId="4" borderId="23" xfId="1" applyFont="1" applyFill="1" applyBorder="1"/>
    <xf numFmtId="0" fontId="9" fillId="0" borderId="23" xfId="1" applyFont="1" applyFill="1" applyBorder="1"/>
    <xf numFmtId="2" fontId="9" fillId="3" borderId="11" xfId="1" applyNumberFormat="1" applyFont="1" applyFill="1" applyBorder="1"/>
    <xf numFmtId="0" fontId="9" fillId="0" borderId="11" xfId="1" applyFont="1" applyFill="1" applyBorder="1" applyAlignment="1">
      <alignment vertical="center"/>
    </xf>
    <xf numFmtId="0" fontId="9" fillId="0" borderId="10" xfId="1" applyFont="1" applyFill="1" applyBorder="1" applyAlignment="1">
      <alignment vertical="center"/>
    </xf>
    <xf numFmtId="0" fontId="12" fillId="6" borderId="3" xfId="0" applyFont="1" applyFill="1" applyBorder="1" applyAlignment="1">
      <alignment horizontal="center" vertical="center" wrapText="1"/>
    </xf>
    <xf numFmtId="0" fontId="12" fillId="4" borderId="0" xfId="0" applyFont="1" applyFill="1" applyAlignment="1">
      <alignment horizontal="center" vertical="center" wrapText="1"/>
    </xf>
    <xf numFmtId="0" fontId="12" fillId="6" borderId="18" xfId="0" applyFont="1" applyFill="1" applyBorder="1" applyAlignment="1">
      <alignment horizontal="center" vertical="center" wrapText="1"/>
    </xf>
    <xf numFmtId="172" fontId="12" fillId="0" borderId="19" xfId="0" applyNumberFormat="1" applyFont="1" applyBorder="1"/>
    <xf numFmtId="172" fontId="12" fillId="0" borderId="2" xfId="0" applyNumberFormat="1" applyFont="1" applyBorder="1"/>
    <xf numFmtId="172" fontId="12" fillId="0" borderId="17" xfId="0" applyNumberFormat="1" applyFont="1" applyBorder="1"/>
    <xf numFmtId="0" fontId="12" fillId="5" borderId="14" xfId="0" applyFont="1" applyFill="1" applyBorder="1" applyAlignment="1">
      <alignment horizontal="centerContinuous" vertical="center"/>
    </xf>
    <xf numFmtId="0" fontId="12" fillId="5" borderId="15" xfId="0" applyFont="1" applyFill="1" applyBorder="1" applyAlignment="1">
      <alignment horizontal="centerContinuous" vertical="center"/>
    </xf>
    <xf numFmtId="0" fontId="12" fillId="5" borderId="16" xfId="0" applyFont="1" applyFill="1" applyBorder="1" applyAlignment="1">
      <alignment horizontal="centerContinuous" vertical="center"/>
    </xf>
    <xf numFmtId="166" fontId="12" fillId="0" borderId="24" xfId="0" applyNumberFormat="1" applyFont="1" applyBorder="1"/>
    <xf numFmtId="166" fontId="12" fillId="0" borderId="25" xfId="0" applyNumberFormat="1" applyFont="1" applyBorder="1"/>
    <xf numFmtId="166" fontId="12" fillId="0" borderId="26" xfId="0" applyNumberFormat="1" applyFont="1" applyBorder="1"/>
    <xf numFmtId="166" fontId="12" fillId="0" borderId="27" xfId="0" applyNumberFormat="1" applyFont="1" applyBorder="1"/>
    <xf numFmtId="166" fontId="12" fillId="0" borderId="28" xfId="0" applyNumberFormat="1" applyFont="1" applyBorder="1"/>
    <xf numFmtId="0" fontId="12" fillId="6" borderId="30" xfId="0" applyFont="1" applyFill="1" applyBorder="1" applyAlignment="1">
      <alignment horizontal="center" vertical="center" wrapText="1"/>
    </xf>
    <xf numFmtId="0" fontId="12" fillId="6" borderId="31" xfId="0" applyFont="1" applyFill="1" applyBorder="1" applyAlignment="1">
      <alignment horizontal="center" vertical="center" wrapText="1"/>
    </xf>
    <xf numFmtId="0" fontId="12" fillId="6" borderId="32" xfId="0" applyFont="1" applyFill="1" applyBorder="1" applyAlignment="1">
      <alignment horizontal="center" vertical="center" wrapText="1"/>
    </xf>
    <xf numFmtId="0" fontId="12" fillId="6" borderId="33" xfId="0" applyFont="1" applyFill="1" applyBorder="1" applyAlignment="1">
      <alignment horizontal="center" vertical="center" wrapText="1"/>
    </xf>
    <xf numFmtId="0" fontId="12" fillId="6" borderId="34" xfId="0" applyFont="1" applyFill="1" applyBorder="1" applyAlignment="1">
      <alignment horizontal="center" vertical="center" wrapText="1"/>
    </xf>
    <xf numFmtId="0" fontId="12" fillId="5" borderId="35" xfId="0" applyFont="1" applyFill="1" applyBorder="1" applyAlignment="1">
      <alignment horizontal="centerContinuous" vertical="center"/>
    </xf>
    <xf numFmtId="166" fontId="12" fillId="0" borderId="36" xfId="0" applyNumberFormat="1" applyFont="1" applyBorder="1"/>
    <xf numFmtId="166" fontId="12" fillId="0" borderId="37" xfId="0" applyNumberFormat="1" applyFont="1" applyBorder="1"/>
    <xf numFmtId="0" fontId="12" fillId="6" borderId="29" xfId="0" applyFont="1" applyFill="1" applyBorder="1" applyAlignment="1">
      <alignment horizontal="center" vertical="center" wrapText="1"/>
    </xf>
    <xf numFmtId="2" fontId="9" fillId="3" borderId="10" xfId="1" applyNumberFormat="1" applyFont="1" applyFill="1" applyBorder="1" applyAlignment="1">
      <alignment horizontal="right"/>
    </xf>
    <xf numFmtId="2" fontId="9" fillId="0" borderId="12" xfId="1" applyNumberFormat="1" applyFont="1" applyFill="1" applyBorder="1"/>
    <xf numFmtId="2" fontId="9" fillId="0" borderId="11" xfId="1" applyNumberFormat="1" applyFont="1" applyFill="1" applyBorder="1"/>
    <xf numFmtId="0" fontId="9" fillId="3" borderId="18" xfId="1" applyFont="1" applyFill="1" applyBorder="1"/>
    <xf numFmtId="173" fontId="9" fillId="9" borderId="11" xfId="1" applyNumberFormat="1" applyFont="1" applyFill="1" applyBorder="1" applyAlignment="1">
      <alignment horizontal="center" vertical="center"/>
    </xf>
    <xf numFmtId="173" fontId="9" fillId="9" borderId="10" xfId="1" applyNumberFormat="1" applyFont="1" applyFill="1" applyBorder="1" applyAlignment="1">
      <alignment horizontal="center" vertical="center"/>
    </xf>
    <xf numFmtId="0" fontId="9" fillId="3" borderId="11" xfId="1" applyFont="1" applyFill="1" applyBorder="1" applyAlignment="1">
      <alignment vertical="center"/>
    </xf>
    <xf numFmtId="2" fontId="9" fillId="3" borderId="12" xfId="0" applyNumberFormat="1" applyFont="1" applyFill="1" applyBorder="1" applyAlignment="1" applyProtection="1">
      <alignment horizontal="center"/>
      <protection locked="0"/>
    </xf>
    <xf numFmtId="2" fontId="21" fillId="3" borderId="10" xfId="0" applyNumberFormat="1" applyFont="1" applyFill="1" applyBorder="1" applyAlignment="1" applyProtection="1">
      <alignment horizontal="center"/>
      <protection locked="0"/>
    </xf>
    <xf numFmtId="2" fontId="9" fillId="3" borderId="12" xfId="0" applyNumberFormat="1" applyFont="1" applyFill="1" applyBorder="1" applyAlignment="1">
      <alignment horizontal="center"/>
    </xf>
    <xf numFmtId="2" fontId="21" fillId="3" borderId="11" xfId="0" applyNumberFormat="1" applyFont="1" applyFill="1" applyBorder="1" applyAlignment="1" applyProtection="1">
      <alignment horizontal="center"/>
      <protection locked="0"/>
    </xf>
    <xf numFmtId="2" fontId="9" fillId="3" borderId="11" xfId="0" applyNumberFormat="1" applyFont="1" applyFill="1" applyBorder="1" applyAlignment="1" applyProtection="1">
      <alignment horizontal="center"/>
      <protection locked="0"/>
    </xf>
    <xf numFmtId="2" fontId="9" fillId="3" borderId="10" xfId="0" applyNumberFormat="1" applyFont="1" applyFill="1" applyBorder="1" applyAlignment="1" applyProtection="1">
      <alignment horizontal="center"/>
      <protection locked="0"/>
    </xf>
    <xf numFmtId="2" fontId="9" fillId="3" borderId="3" xfId="0" applyNumberFormat="1" applyFont="1" applyFill="1" applyBorder="1" applyAlignment="1" applyProtection="1">
      <alignment horizontal="center"/>
      <protection locked="0"/>
    </xf>
    <xf numFmtId="0" fontId="9" fillId="6" borderId="3" xfId="1" applyFont="1" applyFill="1" applyBorder="1" applyAlignment="1">
      <alignment horizontal="center"/>
    </xf>
    <xf numFmtId="173" fontId="9" fillId="9" borderId="12" xfId="1" applyNumberFormat="1" applyFont="1" applyFill="1" applyBorder="1" applyAlignment="1">
      <alignment horizontal="center" vertical="center"/>
    </xf>
    <xf numFmtId="2" fontId="9" fillId="3" borderId="12" xfId="1" applyNumberFormat="1" applyFont="1" applyFill="1" applyBorder="1"/>
    <xf numFmtId="2" fontId="9" fillId="3" borderId="10" xfId="1" applyNumberFormat="1" applyFont="1" applyFill="1" applyBorder="1"/>
    <xf numFmtId="14" fontId="9" fillId="4" borderId="0" xfId="1" applyNumberFormat="1" applyFont="1" applyFill="1" applyBorder="1"/>
    <xf numFmtId="0" fontId="9" fillId="3" borderId="23" xfId="1" applyFont="1" applyFill="1" applyBorder="1"/>
    <xf numFmtId="173" fontId="9" fillId="9" borderId="23" xfId="1" applyNumberFormat="1" applyFont="1" applyFill="1" applyBorder="1" applyAlignment="1">
      <alignment horizontal="center" vertical="center"/>
    </xf>
    <xf numFmtId="169" fontId="9" fillId="3" borderId="23" xfId="1" applyNumberFormat="1" applyFont="1" applyFill="1" applyBorder="1"/>
    <xf numFmtId="166" fontId="9" fillId="3" borderId="23" xfId="1" applyNumberFormat="1" applyFont="1" applyFill="1" applyBorder="1"/>
    <xf numFmtId="2" fontId="9" fillId="3" borderId="23" xfId="1" applyNumberFormat="1" applyFont="1" applyFill="1" applyBorder="1" applyAlignment="1">
      <alignment horizontal="right"/>
    </xf>
    <xf numFmtId="0" fontId="9" fillId="3" borderId="38" xfId="1" applyFont="1" applyFill="1" applyBorder="1"/>
    <xf numFmtId="173" fontId="9" fillId="9" borderId="38" xfId="1" applyNumberFormat="1" applyFont="1" applyFill="1" applyBorder="1" applyAlignment="1">
      <alignment horizontal="center" vertical="center"/>
    </xf>
    <xf numFmtId="169" fontId="9" fillId="3" borderId="38" xfId="1" applyNumberFormat="1" applyFont="1" applyFill="1" applyBorder="1"/>
    <xf numFmtId="166" fontId="9" fillId="3" borderId="38" xfId="1" applyNumberFormat="1" applyFont="1" applyFill="1" applyBorder="1"/>
    <xf numFmtId="2" fontId="9" fillId="3" borderId="38" xfId="1" applyNumberFormat="1" applyFont="1" applyFill="1" applyBorder="1" applyAlignment="1">
      <alignment horizontal="right"/>
    </xf>
    <xf numFmtId="173" fontId="9" fillId="3" borderId="12" xfId="1" applyNumberFormat="1" applyFont="1" applyFill="1" applyBorder="1" applyAlignment="1">
      <alignment horizontal="center" vertical="center"/>
    </xf>
    <xf numFmtId="173" fontId="9" fillId="3" borderId="11" xfId="1" applyNumberFormat="1" applyFont="1" applyFill="1" applyBorder="1" applyAlignment="1">
      <alignment horizontal="center" vertical="center"/>
    </xf>
    <xf numFmtId="173" fontId="9" fillId="3" borderId="10" xfId="1" applyNumberFormat="1" applyFont="1" applyFill="1" applyBorder="1" applyAlignment="1">
      <alignment horizontal="center" vertical="center"/>
    </xf>
    <xf numFmtId="0" fontId="8" fillId="6" borderId="12" xfId="1" applyFont="1" applyFill="1" applyBorder="1" applyAlignment="1">
      <alignment horizontal="center" vertical="center" textRotation="255"/>
    </xf>
    <xf numFmtId="0" fontId="8" fillId="6" borderId="11" xfId="1" applyFont="1" applyFill="1" applyBorder="1" applyAlignment="1">
      <alignment horizontal="center" vertical="center" textRotation="255"/>
    </xf>
    <xf numFmtId="0" fontId="8" fillId="6" borderId="10" xfId="1" applyFont="1" applyFill="1" applyBorder="1" applyAlignment="1">
      <alignment horizontal="center" vertical="center" textRotation="255"/>
    </xf>
  </cellXfs>
  <cellStyles count="27">
    <cellStyle name="Comma 2" xfId="16"/>
    <cellStyle name="Euro" xfId="26"/>
    <cellStyle name="Migliaia (0)_AZIONI" xfId="3"/>
    <cellStyle name="Migliaia_AZIONI" xfId="4"/>
    <cellStyle name="Normal" xfId="0" builtinId="0"/>
    <cellStyle name="Normal 2" xfId="1"/>
    <cellStyle name="Normal 2 2" xfId="9"/>
    <cellStyle name="Normal 2 2 2" xfId="20"/>
    <cellStyle name="Normal 3" xfId="10"/>
    <cellStyle name="Normal 3 2" xfId="13"/>
    <cellStyle name="Normal 3 3" xfId="17"/>
    <cellStyle name="Normal 4" xfId="21"/>
    <cellStyle name="Normal 5" xfId="23"/>
    <cellStyle name="Normale_AZIONI" xfId="5"/>
    <cellStyle name="Percent 2" xfId="2"/>
    <cellStyle name="Percent 2 2" xfId="14"/>
    <cellStyle name="Percent 2 2 2" xfId="15"/>
    <cellStyle name="Percent 2 2 3" xfId="18"/>
    <cellStyle name="Percent 2 3" xfId="24"/>
    <cellStyle name="Percent 3" xfId="11"/>
    <cellStyle name="Percent 4" xfId="12"/>
    <cellStyle name="Percent 4 2" xfId="19"/>
    <cellStyle name="Percent 5" xfId="22"/>
    <cellStyle name="Percent 6" xfId="25"/>
    <cellStyle name="result" xfId="6"/>
    <cellStyle name="Valuta (0)_AZIONI" xfId="7"/>
    <cellStyle name="Valuta_AZIONI" xfId="8"/>
  </cellStyles>
  <dxfs count="20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00FF"/>
      <color rgb="FF008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  <c:spPr>
              <a:solidFill>
                <a:schemeClr val="accent1"/>
              </a:solidFill>
            </c:spPr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42641</c:v>
                </c:pt>
                <c:pt idx="1">
                  <c:v>42642</c:v>
                </c:pt>
                <c:pt idx="2">
                  <c:v>42643</c:v>
                </c:pt>
                <c:pt idx="3">
                  <c:v>42646</c:v>
                </c:pt>
                <c:pt idx="4">
                  <c:v>42647</c:v>
                </c:pt>
                <c:pt idx="5">
                  <c:v>42648</c:v>
                </c:pt>
                <c:pt idx="6">
                  <c:v>42649</c:v>
                </c:pt>
                <c:pt idx="7">
                  <c:v>42650</c:v>
                </c:pt>
                <c:pt idx="8">
                  <c:v>42653</c:v>
                </c:pt>
                <c:pt idx="9">
                  <c:v>42654</c:v>
                </c:pt>
                <c:pt idx="10">
                  <c:v>42655</c:v>
                </c:pt>
                <c:pt idx="11">
                  <c:v>42656</c:v>
                </c:pt>
                <c:pt idx="12">
                  <c:v>42657</c:v>
                </c:pt>
                <c:pt idx="13">
                  <c:v>42660</c:v>
                </c:pt>
                <c:pt idx="14">
                  <c:v>42661</c:v>
                </c:pt>
                <c:pt idx="15">
                  <c:v>42662</c:v>
                </c:pt>
                <c:pt idx="16">
                  <c:v>42663</c:v>
                </c:pt>
                <c:pt idx="17">
                  <c:v>42664</c:v>
                </c:pt>
                <c:pt idx="18">
                  <c:v>42667</c:v>
                </c:pt>
                <c:pt idx="19">
                  <c:v>42668</c:v>
                </c:pt>
                <c:pt idx="20">
                  <c:v>42669</c:v>
                </c:pt>
                <c:pt idx="21">
                  <c:v>42670</c:v>
                </c:pt>
                <c:pt idx="22">
                  <c:v>42671</c:v>
                </c:pt>
                <c:pt idx="23">
                  <c:v>42674</c:v>
                </c:pt>
                <c:pt idx="24">
                  <c:v>42675</c:v>
                </c:pt>
                <c:pt idx="25">
                  <c:v>42676</c:v>
                </c:pt>
                <c:pt idx="26">
                  <c:v>42677</c:v>
                </c:pt>
                <c:pt idx="27">
                  <c:v>42678</c:v>
                </c:pt>
                <c:pt idx="28">
                  <c:v>42681</c:v>
                </c:pt>
                <c:pt idx="29">
                  <c:v>42682</c:v>
                </c:pt>
                <c:pt idx="30">
                  <c:v>42683</c:v>
                </c:pt>
                <c:pt idx="31">
                  <c:v>42684</c:v>
                </c:pt>
                <c:pt idx="32">
                  <c:v>42685</c:v>
                </c:pt>
                <c:pt idx="33">
                  <c:v>42688</c:v>
                </c:pt>
                <c:pt idx="34">
                  <c:v>42689</c:v>
                </c:pt>
                <c:pt idx="35">
                  <c:v>42690</c:v>
                </c:pt>
                <c:pt idx="36">
                  <c:v>42691</c:v>
                </c:pt>
                <c:pt idx="37">
                  <c:v>42692</c:v>
                </c:pt>
                <c:pt idx="38">
                  <c:v>42695</c:v>
                </c:pt>
                <c:pt idx="39">
                  <c:v>42696</c:v>
                </c:pt>
                <c:pt idx="40">
                  <c:v>42697</c:v>
                </c:pt>
                <c:pt idx="41">
                  <c:v>42698</c:v>
                </c:pt>
                <c:pt idx="42">
                  <c:v>42699</c:v>
                </c:pt>
                <c:pt idx="43">
                  <c:v>42702</c:v>
                </c:pt>
                <c:pt idx="44">
                  <c:v>42703</c:v>
                </c:pt>
                <c:pt idx="45">
                  <c:v>42704</c:v>
                </c:pt>
                <c:pt idx="46">
                  <c:v>42705</c:v>
                </c:pt>
                <c:pt idx="47">
                  <c:v>42706</c:v>
                </c:pt>
                <c:pt idx="48">
                  <c:v>42709</c:v>
                </c:pt>
                <c:pt idx="49">
                  <c:v>42710</c:v>
                </c:pt>
                <c:pt idx="50">
                  <c:v>42711</c:v>
                </c:pt>
                <c:pt idx="51">
                  <c:v>42712</c:v>
                </c:pt>
                <c:pt idx="52">
                  <c:v>42713</c:v>
                </c:pt>
                <c:pt idx="53">
                  <c:v>42716</c:v>
                </c:pt>
                <c:pt idx="54">
                  <c:v>42717</c:v>
                </c:pt>
                <c:pt idx="55">
                  <c:v>42718</c:v>
                </c:pt>
                <c:pt idx="56">
                  <c:v>42719</c:v>
                </c:pt>
                <c:pt idx="57">
                  <c:v>42720</c:v>
                </c:pt>
                <c:pt idx="58">
                  <c:v>42723</c:v>
                </c:pt>
                <c:pt idx="59">
                  <c:v>42724</c:v>
                </c:pt>
                <c:pt idx="60">
                  <c:v>42725</c:v>
                </c:pt>
                <c:pt idx="61">
                  <c:v>42726</c:v>
                </c:pt>
                <c:pt idx="62">
                  <c:v>42727</c:v>
                </c:pt>
                <c:pt idx="63">
                  <c:v>42732</c:v>
                </c:pt>
                <c:pt idx="64">
                  <c:v>42733</c:v>
                </c:pt>
                <c:pt idx="65">
                  <c:v>42734</c:v>
                </c:pt>
                <c:pt idx="66">
                  <c:v>42738</c:v>
                </c:pt>
                <c:pt idx="67">
                  <c:v>42739</c:v>
                </c:pt>
                <c:pt idx="68">
                  <c:v>42740</c:v>
                </c:pt>
                <c:pt idx="69">
                  <c:v>42741</c:v>
                </c:pt>
                <c:pt idx="70">
                  <c:v>42744</c:v>
                </c:pt>
                <c:pt idx="71">
                  <c:v>42745</c:v>
                </c:pt>
                <c:pt idx="72">
                  <c:v>42746</c:v>
                </c:pt>
                <c:pt idx="73">
                  <c:v>42747</c:v>
                </c:pt>
                <c:pt idx="74">
                  <c:v>42748</c:v>
                </c:pt>
                <c:pt idx="75">
                  <c:v>42751</c:v>
                </c:pt>
                <c:pt idx="76">
                  <c:v>42752</c:v>
                </c:pt>
                <c:pt idx="77">
                  <c:v>42753</c:v>
                </c:pt>
                <c:pt idx="78">
                  <c:v>42754</c:v>
                </c:pt>
                <c:pt idx="79">
                  <c:v>42755</c:v>
                </c:pt>
                <c:pt idx="80">
                  <c:v>42758</c:v>
                </c:pt>
                <c:pt idx="81">
                  <c:v>42759</c:v>
                </c:pt>
                <c:pt idx="82">
                  <c:v>42760</c:v>
                </c:pt>
                <c:pt idx="83">
                  <c:v>42761</c:v>
                </c:pt>
                <c:pt idx="84">
                  <c:v>42762</c:v>
                </c:pt>
                <c:pt idx="85">
                  <c:v>42765</c:v>
                </c:pt>
                <c:pt idx="86">
                  <c:v>42766</c:v>
                </c:pt>
                <c:pt idx="87">
                  <c:v>42767</c:v>
                </c:pt>
                <c:pt idx="88">
                  <c:v>42768</c:v>
                </c:pt>
                <c:pt idx="89">
                  <c:v>42769</c:v>
                </c:pt>
                <c:pt idx="90">
                  <c:v>42772</c:v>
                </c:pt>
                <c:pt idx="91">
                  <c:v>42773</c:v>
                </c:pt>
                <c:pt idx="92">
                  <c:v>42774</c:v>
                </c:pt>
                <c:pt idx="93">
                  <c:v>42775</c:v>
                </c:pt>
                <c:pt idx="94">
                  <c:v>42776</c:v>
                </c:pt>
                <c:pt idx="95">
                  <c:v>42779</c:v>
                </c:pt>
                <c:pt idx="96">
                  <c:v>42780</c:v>
                </c:pt>
                <c:pt idx="97">
                  <c:v>42781</c:v>
                </c:pt>
                <c:pt idx="98">
                  <c:v>42782</c:v>
                </c:pt>
                <c:pt idx="99">
                  <c:v>42783</c:v>
                </c:pt>
                <c:pt idx="100">
                  <c:v>42786</c:v>
                </c:pt>
                <c:pt idx="101">
                  <c:v>42787</c:v>
                </c:pt>
                <c:pt idx="102">
                  <c:v>42788</c:v>
                </c:pt>
                <c:pt idx="103">
                  <c:v>42789</c:v>
                </c:pt>
                <c:pt idx="104">
                  <c:v>42790</c:v>
                </c:pt>
                <c:pt idx="105">
                  <c:v>42793</c:v>
                </c:pt>
                <c:pt idx="106">
                  <c:v>42794</c:v>
                </c:pt>
                <c:pt idx="107">
                  <c:v>42795</c:v>
                </c:pt>
                <c:pt idx="108">
                  <c:v>42796</c:v>
                </c:pt>
                <c:pt idx="109">
                  <c:v>42797</c:v>
                </c:pt>
                <c:pt idx="110">
                  <c:v>42800</c:v>
                </c:pt>
                <c:pt idx="111">
                  <c:v>42801</c:v>
                </c:pt>
                <c:pt idx="112">
                  <c:v>42802</c:v>
                </c:pt>
                <c:pt idx="113">
                  <c:v>42803</c:v>
                </c:pt>
                <c:pt idx="114">
                  <c:v>42804</c:v>
                </c:pt>
                <c:pt idx="115">
                  <c:v>42807</c:v>
                </c:pt>
                <c:pt idx="116">
                  <c:v>42808</c:v>
                </c:pt>
                <c:pt idx="117">
                  <c:v>42809</c:v>
                </c:pt>
                <c:pt idx="118">
                  <c:v>42810</c:v>
                </c:pt>
                <c:pt idx="119">
                  <c:v>42811</c:v>
                </c:pt>
                <c:pt idx="120">
                  <c:v>42814</c:v>
                </c:pt>
                <c:pt idx="121">
                  <c:v>42815</c:v>
                </c:pt>
                <c:pt idx="122">
                  <c:v>42816</c:v>
                </c:pt>
                <c:pt idx="123">
                  <c:v>42817</c:v>
                </c:pt>
                <c:pt idx="124">
                  <c:v>42818</c:v>
                </c:pt>
                <c:pt idx="125">
                  <c:v>42821</c:v>
                </c:pt>
                <c:pt idx="126">
                  <c:v>42822</c:v>
                </c:pt>
                <c:pt idx="127">
                  <c:v>42823</c:v>
                </c:pt>
                <c:pt idx="128">
                  <c:v>42824</c:v>
                </c:pt>
                <c:pt idx="129">
                  <c:v>42825</c:v>
                </c:pt>
                <c:pt idx="130">
                  <c:v>42828</c:v>
                </c:pt>
                <c:pt idx="131">
                  <c:v>42829</c:v>
                </c:pt>
                <c:pt idx="132">
                  <c:v>42830</c:v>
                </c:pt>
                <c:pt idx="133">
                  <c:v>42831</c:v>
                </c:pt>
                <c:pt idx="134">
                  <c:v>42832</c:v>
                </c:pt>
                <c:pt idx="135">
                  <c:v>42835</c:v>
                </c:pt>
                <c:pt idx="136">
                  <c:v>42836</c:v>
                </c:pt>
                <c:pt idx="137">
                  <c:v>42837</c:v>
                </c:pt>
                <c:pt idx="138">
                  <c:v>42838</c:v>
                </c:pt>
                <c:pt idx="139">
                  <c:v>42843</c:v>
                </c:pt>
                <c:pt idx="140">
                  <c:v>42844</c:v>
                </c:pt>
                <c:pt idx="141">
                  <c:v>42845</c:v>
                </c:pt>
                <c:pt idx="142">
                  <c:v>42846</c:v>
                </c:pt>
                <c:pt idx="143">
                  <c:v>42849</c:v>
                </c:pt>
                <c:pt idx="144">
                  <c:v>42850</c:v>
                </c:pt>
                <c:pt idx="145">
                  <c:v>42851</c:v>
                </c:pt>
                <c:pt idx="146">
                  <c:v>42852</c:v>
                </c:pt>
                <c:pt idx="147">
                  <c:v>42853</c:v>
                </c:pt>
                <c:pt idx="148">
                  <c:v>42857</c:v>
                </c:pt>
                <c:pt idx="149">
                  <c:v>42858</c:v>
                </c:pt>
                <c:pt idx="150">
                  <c:v>42859</c:v>
                </c:pt>
                <c:pt idx="151">
                  <c:v>42860</c:v>
                </c:pt>
                <c:pt idx="152">
                  <c:v>42863</c:v>
                </c:pt>
                <c:pt idx="153">
                  <c:v>42864</c:v>
                </c:pt>
                <c:pt idx="154">
                  <c:v>42865</c:v>
                </c:pt>
                <c:pt idx="155">
                  <c:v>42866</c:v>
                </c:pt>
                <c:pt idx="156">
                  <c:v>42867</c:v>
                </c:pt>
                <c:pt idx="157">
                  <c:v>42870</c:v>
                </c:pt>
                <c:pt idx="158">
                  <c:v>42871</c:v>
                </c:pt>
                <c:pt idx="159">
                  <c:v>42872</c:v>
                </c:pt>
                <c:pt idx="160">
                  <c:v>42873</c:v>
                </c:pt>
                <c:pt idx="161">
                  <c:v>42874</c:v>
                </c:pt>
                <c:pt idx="162">
                  <c:v>42877</c:v>
                </c:pt>
                <c:pt idx="163">
                  <c:v>42878</c:v>
                </c:pt>
                <c:pt idx="164">
                  <c:v>42879</c:v>
                </c:pt>
                <c:pt idx="165">
                  <c:v>42880</c:v>
                </c:pt>
                <c:pt idx="166">
                  <c:v>42881</c:v>
                </c:pt>
                <c:pt idx="167">
                  <c:v>42885</c:v>
                </c:pt>
                <c:pt idx="168">
                  <c:v>42886</c:v>
                </c:pt>
                <c:pt idx="169">
                  <c:v>42887</c:v>
                </c:pt>
                <c:pt idx="170">
                  <c:v>42888</c:v>
                </c:pt>
                <c:pt idx="171">
                  <c:v>42891</c:v>
                </c:pt>
                <c:pt idx="172">
                  <c:v>42892</c:v>
                </c:pt>
                <c:pt idx="173">
                  <c:v>42893</c:v>
                </c:pt>
                <c:pt idx="174">
                  <c:v>42894</c:v>
                </c:pt>
                <c:pt idx="175">
                  <c:v>42895</c:v>
                </c:pt>
                <c:pt idx="176">
                  <c:v>42898</c:v>
                </c:pt>
                <c:pt idx="177">
                  <c:v>42899</c:v>
                </c:pt>
                <c:pt idx="178">
                  <c:v>42900</c:v>
                </c:pt>
                <c:pt idx="179">
                  <c:v>42901</c:v>
                </c:pt>
                <c:pt idx="180">
                  <c:v>42902</c:v>
                </c:pt>
                <c:pt idx="181">
                  <c:v>42905</c:v>
                </c:pt>
                <c:pt idx="182">
                  <c:v>42906</c:v>
                </c:pt>
                <c:pt idx="183">
                  <c:v>42907</c:v>
                </c:pt>
                <c:pt idx="184">
                  <c:v>42908</c:v>
                </c:pt>
                <c:pt idx="185">
                  <c:v>42909</c:v>
                </c:pt>
                <c:pt idx="186">
                  <c:v>42912</c:v>
                </c:pt>
                <c:pt idx="187">
                  <c:v>42913</c:v>
                </c:pt>
                <c:pt idx="188">
                  <c:v>42914</c:v>
                </c:pt>
                <c:pt idx="189">
                  <c:v>42915</c:v>
                </c:pt>
                <c:pt idx="190">
                  <c:v>42916</c:v>
                </c:pt>
                <c:pt idx="191">
                  <c:v>42919</c:v>
                </c:pt>
                <c:pt idx="192">
                  <c:v>42920</c:v>
                </c:pt>
                <c:pt idx="193">
                  <c:v>42921</c:v>
                </c:pt>
                <c:pt idx="194">
                  <c:v>42922</c:v>
                </c:pt>
                <c:pt idx="195">
                  <c:v>42923</c:v>
                </c:pt>
                <c:pt idx="196">
                  <c:v>42926</c:v>
                </c:pt>
                <c:pt idx="197">
                  <c:v>42927</c:v>
                </c:pt>
                <c:pt idx="198">
                  <c:v>42928</c:v>
                </c:pt>
                <c:pt idx="199">
                  <c:v>42929</c:v>
                </c:pt>
                <c:pt idx="200">
                  <c:v>42930</c:v>
                </c:pt>
                <c:pt idx="201">
                  <c:v>42933</c:v>
                </c:pt>
                <c:pt idx="202">
                  <c:v>42934</c:v>
                </c:pt>
                <c:pt idx="203">
                  <c:v>42935</c:v>
                </c:pt>
                <c:pt idx="204">
                  <c:v>42936</c:v>
                </c:pt>
                <c:pt idx="205">
                  <c:v>42937</c:v>
                </c:pt>
                <c:pt idx="206">
                  <c:v>42940</c:v>
                </c:pt>
                <c:pt idx="207">
                  <c:v>42941</c:v>
                </c:pt>
                <c:pt idx="208">
                  <c:v>42942</c:v>
                </c:pt>
                <c:pt idx="209">
                  <c:v>42943</c:v>
                </c:pt>
                <c:pt idx="210">
                  <c:v>42944</c:v>
                </c:pt>
                <c:pt idx="211">
                  <c:v>42947</c:v>
                </c:pt>
                <c:pt idx="212">
                  <c:v>42948</c:v>
                </c:pt>
                <c:pt idx="213">
                  <c:v>42949</c:v>
                </c:pt>
                <c:pt idx="214">
                  <c:v>42950</c:v>
                </c:pt>
                <c:pt idx="215">
                  <c:v>42951</c:v>
                </c:pt>
                <c:pt idx="216">
                  <c:v>42954</c:v>
                </c:pt>
                <c:pt idx="217">
                  <c:v>42955</c:v>
                </c:pt>
                <c:pt idx="218">
                  <c:v>42956</c:v>
                </c:pt>
                <c:pt idx="219">
                  <c:v>42957</c:v>
                </c:pt>
                <c:pt idx="220">
                  <c:v>42958</c:v>
                </c:pt>
                <c:pt idx="221">
                  <c:v>42961</c:v>
                </c:pt>
                <c:pt idx="222">
                  <c:v>42962</c:v>
                </c:pt>
                <c:pt idx="223">
                  <c:v>42963</c:v>
                </c:pt>
                <c:pt idx="224">
                  <c:v>42964</c:v>
                </c:pt>
                <c:pt idx="225">
                  <c:v>42965</c:v>
                </c:pt>
                <c:pt idx="226">
                  <c:v>42968</c:v>
                </c:pt>
                <c:pt idx="227">
                  <c:v>42969</c:v>
                </c:pt>
                <c:pt idx="228">
                  <c:v>42970</c:v>
                </c:pt>
                <c:pt idx="229">
                  <c:v>42971</c:v>
                </c:pt>
                <c:pt idx="230">
                  <c:v>42972</c:v>
                </c:pt>
                <c:pt idx="231">
                  <c:v>42976</c:v>
                </c:pt>
                <c:pt idx="232">
                  <c:v>42977</c:v>
                </c:pt>
                <c:pt idx="233">
                  <c:v>42978</c:v>
                </c:pt>
                <c:pt idx="234">
                  <c:v>42979</c:v>
                </c:pt>
                <c:pt idx="235">
                  <c:v>42982</c:v>
                </c:pt>
                <c:pt idx="236">
                  <c:v>42983</c:v>
                </c:pt>
                <c:pt idx="237">
                  <c:v>42984</c:v>
                </c:pt>
                <c:pt idx="238">
                  <c:v>42985</c:v>
                </c:pt>
                <c:pt idx="239">
                  <c:v>42986</c:v>
                </c:pt>
                <c:pt idx="240">
                  <c:v>42989</c:v>
                </c:pt>
                <c:pt idx="241">
                  <c:v>42990</c:v>
                </c:pt>
                <c:pt idx="242">
                  <c:v>42991</c:v>
                </c:pt>
                <c:pt idx="243">
                  <c:v>42992</c:v>
                </c:pt>
                <c:pt idx="244">
                  <c:v>42993</c:v>
                </c:pt>
                <c:pt idx="245">
                  <c:v>42996</c:v>
                </c:pt>
                <c:pt idx="246">
                  <c:v>42997</c:v>
                </c:pt>
                <c:pt idx="247">
                  <c:v>42998</c:v>
                </c:pt>
                <c:pt idx="248">
                  <c:v>42999</c:v>
                </c:pt>
                <c:pt idx="249">
                  <c:v>43000</c:v>
                </c:pt>
                <c:pt idx="250">
                  <c:v>43003</c:v>
                </c:pt>
                <c:pt idx="251">
                  <c:v>43004</c:v>
                </c:pt>
                <c:pt idx="252">
                  <c:v>43005</c:v>
                </c:pt>
                <c:pt idx="253">
                  <c:v>43006</c:v>
                </c:pt>
                <c:pt idx="254">
                  <c:v>43007</c:v>
                </c:pt>
                <c:pt idx="255">
                  <c:v>43010</c:v>
                </c:pt>
                <c:pt idx="256">
                  <c:v>43011</c:v>
                </c:pt>
                <c:pt idx="257">
                  <c:v>43012</c:v>
                </c:pt>
                <c:pt idx="258">
                  <c:v>43013</c:v>
                </c:pt>
                <c:pt idx="259">
                  <c:v>43014</c:v>
                </c:pt>
                <c:pt idx="260">
                  <c:v>43017</c:v>
                </c:pt>
                <c:pt idx="261">
                  <c:v>43018</c:v>
                </c:pt>
                <c:pt idx="262">
                  <c:v>43019</c:v>
                </c:pt>
                <c:pt idx="263">
                  <c:v>43020</c:v>
                </c:pt>
                <c:pt idx="264">
                  <c:v>43021</c:v>
                </c:pt>
                <c:pt idx="265">
                  <c:v>43024</c:v>
                </c:pt>
                <c:pt idx="266">
                  <c:v>43025</c:v>
                </c:pt>
                <c:pt idx="267">
                  <c:v>43026</c:v>
                </c:pt>
                <c:pt idx="268">
                  <c:v>43027</c:v>
                </c:pt>
                <c:pt idx="269">
                  <c:v>43028</c:v>
                </c:pt>
                <c:pt idx="270">
                  <c:v>43031</c:v>
                </c:pt>
                <c:pt idx="271">
                  <c:v>43032</c:v>
                </c:pt>
                <c:pt idx="272">
                  <c:v>43033</c:v>
                </c:pt>
                <c:pt idx="273">
                  <c:v>43034</c:v>
                </c:pt>
                <c:pt idx="274">
                  <c:v>43035</c:v>
                </c:pt>
                <c:pt idx="275">
                  <c:v>43038</c:v>
                </c:pt>
                <c:pt idx="276">
                  <c:v>43039</c:v>
                </c:pt>
                <c:pt idx="277">
                  <c:v>43040</c:v>
                </c:pt>
                <c:pt idx="278">
                  <c:v>43041</c:v>
                </c:pt>
                <c:pt idx="279">
                  <c:v>43042</c:v>
                </c:pt>
                <c:pt idx="280">
                  <c:v>43045</c:v>
                </c:pt>
                <c:pt idx="281">
                  <c:v>43046</c:v>
                </c:pt>
                <c:pt idx="282">
                  <c:v>43047</c:v>
                </c:pt>
                <c:pt idx="283">
                  <c:v>43048</c:v>
                </c:pt>
                <c:pt idx="284">
                  <c:v>43049</c:v>
                </c:pt>
                <c:pt idx="285">
                  <c:v>43052</c:v>
                </c:pt>
                <c:pt idx="286">
                  <c:v>43053</c:v>
                </c:pt>
                <c:pt idx="287">
                  <c:v>43054</c:v>
                </c:pt>
                <c:pt idx="288">
                  <c:v>43055</c:v>
                </c:pt>
                <c:pt idx="289">
                  <c:v>43056</c:v>
                </c:pt>
                <c:pt idx="290">
                  <c:v>43059</c:v>
                </c:pt>
                <c:pt idx="291">
                  <c:v>43060</c:v>
                </c:pt>
                <c:pt idx="292">
                  <c:v>43061</c:v>
                </c:pt>
                <c:pt idx="293">
                  <c:v>43062</c:v>
                </c:pt>
                <c:pt idx="294">
                  <c:v>43063</c:v>
                </c:pt>
                <c:pt idx="295">
                  <c:v>43066</c:v>
                </c:pt>
                <c:pt idx="296">
                  <c:v>43067</c:v>
                </c:pt>
                <c:pt idx="297">
                  <c:v>43068</c:v>
                </c:pt>
                <c:pt idx="298">
                  <c:v>43069</c:v>
                </c:pt>
                <c:pt idx="299">
                  <c:v>43070</c:v>
                </c:pt>
                <c:pt idx="300">
                  <c:v>43073</c:v>
                </c:pt>
                <c:pt idx="301">
                  <c:v>43074</c:v>
                </c:pt>
                <c:pt idx="302">
                  <c:v>43075</c:v>
                </c:pt>
                <c:pt idx="303">
                  <c:v>43076</c:v>
                </c:pt>
                <c:pt idx="304">
                  <c:v>43077</c:v>
                </c:pt>
                <c:pt idx="305">
                  <c:v>43080</c:v>
                </c:pt>
                <c:pt idx="306">
                  <c:v>43081</c:v>
                </c:pt>
                <c:pt idx="307">
                  <c:v>43082</c:v>
                </c:pt>
                <c:pt idx="308">
                  <c:v>43083</c:v>
                </c:pt>
                <c:pt idx="309">
                  <c:v>43084</c:v>
                </c:pt>
                <c:pt idx="310">
                  <c:v>43087</c:v>
                </c:pt>
                <c:pt idx="311">
                  <c:v>43088</c:v>
                </c:pt>
                <c:pt idx="312">
                  <c:v>43089</c:v>
                </c:pt>
                <c:pt idx="313">
                  <c:v>43090</c:v>
                </c:pt>
                <c:pt idx="314">
                  <c:v>43091</c:v>
                </c:pt>
                <c:pt idx="315">
                  <c:v>43096</c:v>
                </c:pt>
                <c:pt idx="316">
                  <c:v>43097</c:v>
                </c:pt>
                <c:pt idx="317">
                  <c:v>43098</c:v>
                </c:pt>
                <c:pt idx="318">
                  <c:v>43102</c:v>
                </c:pt>
                <c:pt idx="319">
                  <c:v>43103</c:v>
                </c:pt>
                <c:pt idx="320">
                  <c:v>43104</c:v>
                </c:pt>
                <c:pt idx="321">
                  <c:v>43105</c:v>
                </c:pt>
                <c:pt idx="322">
                  <c:v>43108</c:v>
                </c:pt>
                <c:pt idx="323">
                  <c:v>43109</c:v>
                </c:pt>
                <c:pt idx="324">
                  <c:v>43110</c:v>
                </c:pt>
                <c:pt idx="325">
                  <c:v>43111</c:v>
                </c:pt>
                <c:pt idx="326">
                  <c:v>43112</c:v>
                </c:pt>
                <c:pt idx="327">
                  <c:v>43115</c:v>
                </c:pt>
                <c:pt idx="328">
                  <c:v>43116</c:v>
                </c:pt>
                <c:pt idx="329">
                  <c:v>43117</c:v>
                </c:pt>
                <c:pt idx="330">
                  <c:v>43118</c:v>
                </c:pt>
                <c:pt idx="331">
                  <c:v>43119</c:v>
                </c:pt>
                <c:pt idx="332">
                  <c:v>43122</c:v>
                </c:pt>
                <c:pt idx="333">
                  <c:v>43123</c:v>
                </c:pt>
                <c:pt idx="334">
                  <c:v>43124</c:v>
                </c:pt>
                <c:pt idx="335">
                  <c:v>43125</c:v>
                </c:pt>
                <c:pt idx="336">
                  <c:v>43126</c:v>
                </c:pt>
                <c:pt idx="337">
                  <c:v>43129</c:v>
                </c:pt>
                <c:pt idx="338">
                  <c:v>43130</c:v>
                </c:pt>
                <c:pt idx="339">
                  <c:v>43131</c:v>
                </c:pt>
                <c:pt idx="340">
                  <c:v>43132</c:v>
                </c:pt>
                <c:pt idx="341">
                  <c:v>43133</c:v>
                </c:pt>
                <c:pt idx="342">
                  <c:v>43136</c:v>
                </c:pt>
                <c:pt idx="343">
                  <c:v>43137</c:v>
                </c:pt>
                <c:pt idx="344">
                  <c:v>43138</c:v>
                </c:pt>
                <c:pt idx="345">
                  <c:v>43139</c:v>
                </c:pt>
                <c:pt idx="346">
                  <c:v>43140</c:v>
                </c:pt>
                <c:pt idx="347">
                  <c:v>43143</c:v>
                </c:pt>
                <c:pt idx="348">
                  <c:v>43144</c:v>
                </c:pt>
                <c:pt idx="349">
                  <c:v>43145</c:v>
                </c:pt>
                <c:pt idx="350">
                  <c:v>43146</c:v>
                </c:pt>
                <c:pt idx="351">
                  <c:v>43147</c:v>
                </c:pt>
                <c:pt idx="352">
                  <c:v>43150</c:v>
                </c:pt>
                <c:pt idx="353">
                  <c:v>43151</c:v>
                </c:pt>
                <c:pt idx="354">
                  <c:v>43152</c:v>
                </c:pt>
                <c:pt idx="355">
                  <c:v>43153</c:v>
                </c:pt>
                <c:pt idx="356">
                  <c:v>43154</c:v>
                </c:pt>
                <c:pt idx="357">
                  <c:v>43157</c:v>
                </c:pt>
                <c:pt idx="358">
                  <c:v>43158</c:v>
                </c:pt>
                <c:pt idx="359">
                  <c:v>43159</c:v>
                </c:pt>
                <c:pt idx="360">
                  <c:v>43160</c:v>
                </c:pt>
                <c:pt idx="361">
                  <c:v>43161</c:v>
                </c:pt>
                <c:pt idx="362">
                  <c:v>43164</c:v>
                </c:pt>
                <c:pt idx="363">
                  <c:v>43165</c:v>
                </c:pt>
                <c:pt idx="364">
                  <c:v>43166</c:v>
                </c:pt>
                <c:pt idx="365">
                  <c:v>43167</c:v>
                </c:pt>
                <c:pt idx="366">
                  <c:v>43168</c:v>
                </c:pt>
                <c:pt idx="367">
                  <c:v>43171</c:v>
                </c:pt>
                <c:pt idx="368">
                  <c:v>43172</c:v>
                </c:pt>
                <c:pt idx="369">
                  <c:v>43173</c:v>
                </c:pt>
                <c:pt idx="370">
                  <c:v>43174</c:v>
                </c:pt>
                <c:pt idx="371">
                  <c:v>43175</c:v>
                </c:pt>
                <c:pt idx="372">
                  <c:v>43178</c:v>
                </c:pt>
                <c:pt idx="373">
                  <c:v>43179</c:v>
                </c:pt>
                <c:pt idx="374">
                  <c:v>43180</c:v>
                </c:pt>
                <c:pt idx="375">
                  <c:v>43181</c:v>
                </c:pt>
                <c:pt idx="376">
                  <c:v>43182</c:v>
                </c:pt>
                <c:pt idx="377">
                  <c:v>43185</c:v>
                </c:pt>
                <c:pt idx="378">
                  <c:v>43186</c:v>
                </c:pt>
                <c:pt idx="379">
                  <c:v>43187</c:v>
                </c:pt>
                <c:pt idx="380">
                  <c:v>43188</c:v>
                </c:pt>
                <c:pt idx="381">
                  <c:v>43193</c:v>
                </c:pt>
                <c:pt idx="382">
                  <c:v>43194</c:v>
                </c:pt>
                <c:pt idx="383">
                  <c:v>43195</c:v>
                </c:pt>
                <c:pt idx="384">
                  <c:v>43196</c:v>
                </c:pt>
                <c:pt idx="385">
                  <c:v>43199</c:v>
                </c:pt>
                <c:pt idx="386">
                  <c:v>43200</c:v>
                </c:pt>
                <c:pt idx="387">
                  <c:v>43201</c:v>
                </c:pt>
                <c:pt idx="388">
                  <c:v>43202</c:v>
                </c:pt>
                <c:pt idx="389">
                  <c:v>43203</c:v>
                </c:pt>
                <c:pt idx="390">
                  <c:v>43206</c:v>
                </c:pt>
                <c:pt idx="391">
                  <c:v>43207</c:v>
                </c:pt>
                <c:pt idx="392">
                  <c:v>43208</c:v>
                </c:pt>
                <c:pt idx="393">
                  <c:v>43209</c:v>
                </c:pt>
                <c:pt idx="394">
                  <c:v>43210</c:v>
                </c:pt>
                <c:pt idx="395">
                  <c:v>43213</c:v>
                </c:pt>
                <c:pt idx="396">
                  <c:v>43214</c:v>
                </c:pt>
                <c:pt idx="397">
                  <c:v>43215</c:v>
                </c:pt>
                <c:pt idx="398">
                  <c:v>43216</c:v>
                </c:pt>
                <c:pt idx="399">
                  <c:v>43217</c:v>
                </c:pt>
                <c:pt idx="400">
                  <c:v>43220</c:v>
                </c:pt>
                <c:pt idx="401">
                  <c:v>43221</c:v>
                </c:pt>
                <c:pt idx="402">
                  <c:v>43222</c:v>
                </c:pt>
                <c:pt idx="403">
                  <c:v>43223</c:v>
                </c:pt>
                <c:pt idx="404">
                  <c:v>43224</c:v>
                </c:pt>
                <c:pt idx="405">
                  <c:v>43228</c:v>
                </c:pt>
                <c:pt idx="406">
                  <c:v>43229</c:v>
                </c:pt>
                <c:pt idx="407">
                  <c:v>43230</c:v>
                </c:pt>
                <c:pt idx="408">
                  <c:v>43231</c:v>
                </c:pt>
                <c:pt idx="409">
                  <c:v>43234</c:v>
                </c:pt>
                <c:pt idx="410">
                  <c:v>43235</c:v>
                </c:pt>
                <c:pt idx="411">
                  <c:v>43236</c:v>
                </c:pt>
                <c:pt idx="412">
                  <c:v>43237</c:v>
                </c:pt>
                <c:pt idx="413">
                  <c:v>43238</c:v>
                </c:pt>
                <c:pt idx="414">
                  <c:v>43241</c:v>
                </c:pt>
                <c:pt idx="415">
                  <c:v>43242</c:v>
                </c:pt>
                <c:pt idx="416">
                  <c:v>43243</c:v>
                </c:pt>
                <c:pt idx="417">
                  <c:v>43244</c:v>
                </c:pt>
                <c:pt idx="418">
                  <c:v>43245</c:v>
                </c:pt>
                <c:pt idx="419">
                  <c:v>43249</c:v>
                </c:pt>
                <c:pt idx="420">
                  <c:v>43250</c:v>
                </c:pt>
                <c:pt idx="421">
                  <c:v>43251</c:v>
                </c:pt>
                <c:pt idx="422">
                  <c:v>43252</c:v>
                </c:pt>
                <c:pt idx="423">
                  <c:v>43255</c:v>
                </c:pt>
                <c:pt idx="424">
                  <c:v>43256</c:v>
                </c:pt>
                <c:pt idx="425">
                  <c:v>43257</c:v>
                </c:pt>
                <c:pt idx="426">
                  <c:v>43258</c:v>
                </c:pt>
                <c:pt idx="427">
                  <c:v>43259</c:v>
                </c:pt>
                <c:pt idx="428">
                  <c:v>43262</c:v>
                </c:pt>
                <c:pt idx="429">
                  <c:v>43263</c:v>
                </c:pt>
                <c:pt idx="430">
                  <c:v>43264</c:v>
                </c:pt>
                <c:pt idx="431">
                  <c:v>43265</c:v>
                </c:pt>
                <c:pt idx="432">
                  <c:v>43266</c:v>
                </c:pt>
                <c:pt idx="433">
                  <c:v>43269</c:v>
                </c:pt>
                <c:pt idx="434">
                  <c:v>43270</c:v>
                </c:pt>
                <c:pt idx="435">
                  <c:v>43271</c:v>
                </c:pt>
                <c:pt idx="436">
                  <c:v>43272</c:v>
                </c:pt>
                <c:pt idx="437">
                  <c:v>43273</c:v>
                </c:pt>
                <c:pt idx="438">
                  <c:v>43276</c:v>
                </c:pt>
                <c:pt idx="439">
                  <c:v>43277</c:v>
                </c:pt>
                <c:pt idx="440">
                  <c:v>43278</c:v>
                </c:pt>
                <c:pt idx="441">
                  <c:v>43279</c:v>
                </c:pt>
                <c:pt idx="442">
                  <c:v>43280</c:v>
                </c:pt>
                <c:pt idx="443">
                  <c:v>43283</c:v>
                </c:pt>
                <c:pt idx="444">
                  <c:v>43284</c:v>
                </c:pt>
                <c:pt idx="445">
                  <c:v>43285</c:v>
                </c:pt>
                <c:pt idx="446">
                  <c:v>43286</c:v>
                </c:pt>
                <c:pt idx="447">
                  <c:v>43287</c:v>
                </c:pt>
                <c:pt idx="448">
                  <c:v>43290</c:v>
                </c:pt>
                <c:pt idx="449">
                  <c:v>43291</c:v>
                </c:pt>
                <c:pt idx="450">
                  <c:v>43292</c:v>
                </c:pt>
                <c:pt idx="451">
                  <c:v>43293</c:v>
                </c:pt>
                <c:pt idx="452">
                  <c:v>43294</c:v>
                </c:pt>
                <c:pt idx="453">
                  <c:v>43297</c:v>
                </c:pt>
                <c:pt idx="454">
                  <c:v>43298</c:v>
                </c:pt>
                <c:pt idx="455">
                  <c:v>43299</c:v>
                </c:pt>
                <c:pt idx="456">
                  <c:v>43300</c:v>
                </c:pt>
                <c:pt idx="457">
                  <c:v>43301</c:v>
                </c:pt>
                <c:pt idx="458">
                  <c:v>43304</c:v>
                </c:pt>
                <c:pt idx="459">
                  <c:v>43305</c:v>
                </c:pt>
                <c:pt idx="460">
                  <c:v>43306</c:v>
                </c:pt>
                <c:pt idx="461">
                  <c:v>43307</c:v>
                </c:pt>
                <c:pt idx="462">
                  <c:v>43308</c:v>
                </c:pt>
                <c:pt idx="463">
                  <c:v>43311</c:v>
                </c:pt>
                <c:pt idx="464">
                  <c:v>43312</c:v>
                </c:pt>
                <c:pt idx="465">
                  <c:v>43313</c:v>
                </c:pt>
                <c:pt idx="466">
                  <c:v>43314</c:v>
                </c:pt>
                <c:pt idx="467">
                  <c:v>43315</c:v>
                </c:pt>
                <c:pt idx="468">
                  <c:v>43318</c:v>
                </c:pt>
                <c:pt idx="469">
                  <c:v>43319</c:v>
                </c:pt>
                <c:pt idx="470">
                  <c:v>43320</c:v>
                </c:pt>
                <c:pt idx="471">
                  <c:v>43321</c:v>
                </c:pt>
                <c:pt idx="472">
                  <c:v>43322</c:v>
                </c:pt>
                <c:pt idx="473">
                  <c:v>43325</c:v>
                </c:pt>
                <c:pt idx="474">
                  <c:v>43326</c:v>
                </c:pt>
                <c:pt idx="475">
                  <c:v>43327</c:v>
                </c:pt>
                <c:pt idx="476">
                  <c:v>43328</c:v>
                </c:pt>
                <c:pt idx="477">
                  <c:v>43329</c:v>
                </c:pt>
                <c:pt idx="478">
                  <c:v>43332</c:v>
                </c:pt>
                <c:pt idx="479">
                  <c:v>43333</c:v>
                </c:pt>
                <c:pt idx="480">
                  <c:v>43334</c:v>
                </c:pt>
                <c:pt idx="481">
                  <c:v>43335</c:v>
                </c:pt>
                <c:pt idx="482">
                  <c:v>43336</c:v>
                </c:pt>
                <c:pt idx="483">
                  <c:v>43340</c:v>
                </c:pt>
                <c:pt idx="484">
                  <c:v>43341</c:v>
                </c:pt>
                <c:pt idx="485">
                  <c:v>43342</c:v>
                </c:pt>
                <c:pt idx="486">
                  <c:v>43343</c:v>
                </c:pt>
                <c:pt idx="487">
                  <c:v>43346</c:v>
                </c:pt>
                <c:pt idx="488">
                  <c:v>43347</c:v>
                </c:pt>
                <c:pt idx="489">
                  <c:v>43348</c:v>
                </c:pt>
                <c:pt idx="490">
                  <c:v>43349</c:v>
                </c:pt>
                <c:pt idx="491">
                  <c:v>43350</c:v>
                </c:pt>
                <c:pt idx="492">
                  <c:v>43353</c:v>
                </c:pt>
                <c:pt idx="493">
                  <c:v>43354</c:v>
                </c:pt>
                <c:pt idx="494">
                  <c:v>43355</c:v>
                </c:pt>
                <c:pt idx="495">
                  <c:v>43356</c:v>
                </c:pt>
                <c:pt idx="496">
                  <c:v>43357</c:v>
                </c:pt>
                <c:pt idx="497">
                  <c:v>43360</c:v>
                </c:pt>
                <c:pt idx="498">
                  <c:v>43361</c:v>
                </c:pt>
                <c:pt idx="499">
                  <c:v>43362</c:v>
                </c:pt>
                <c:pt idx="500">
                  <c:v>43363</c:v>
                </c:pt>
                <c:pt idx="501">
                  <c:v>43364</c:v>
                </c:pt>
                <c:pt idx="502">
                  <c:v>43367</c:v>
                </c:pt>
                <c:pt idx="503">
                  <c:v>43368</c:v>
                </c:pt>
                <c:pt idx="504">
                  <c:v>43369</c:v>
                </c:pt>
                <c:pt idx="505">
                  <c:v>43370</c:v>
                </c:pt>
                <c:pt idx="506">
                  <c:v>43371</c:v>
                </c:pt>
                <c:pt idx="507">
                  <c:v>43374</c:v>
                </c:pt>
                <c:pt idx="508">
                  <c:v>43375</c:v>
                </c:pt>
                <c:pt idx="509">
                  <c:v>43376</c:v>
                </c:pt>
                <c:pt idx="510">
                  <c:v>43377</c:v>
                </c:pt>
                <c:pt idx="511">
                  <c:v>43378</c:v>
                </c:pt>
                <c:pt idx="512">
                  <c:v>43381</c:v>
                </c:pt>
                <c:pt idx="513">
                  <c:v>43382</c:v>
                </c:pt>
                <c:pt idx="514">
                  <c:v>43383</c:v>
                </c:pt>
                <c:pt idx="515">
                  <c:v>43384</c:v>
                </c:pt>
                <c:pt idx="516">
                  <c:v>43385</c:v>
                </c:pt>
                <c:pt idx="517">
                  <c:v>43388</c:v>
                </c:pt>
                <c:pt idx="518">
                  <c:v>43395</c:v>
                </c:pt>
                <c:pt idx="519">
                  <c:v>43402</c:v>
                </c:pt>
                <c:pt idx="520">
                  <c:v>43409</c:v>
                </c:pt>
                <c:pt idx="521">
                  <c:v>43416</c:v>
                </c:pt>
                <c:pt idx="522">
                  <c:v>43423</c:v>
                </c:pt>
                <c:pt idx="523">
                  <c:v>43430</c:v>
                </c:pt>
                <c:pt idx="524">
                  <c:v>43437</c:v>
                </c:pt>
                <c:pt idx="525">
                  <c:v>43444</c:v>
                </c:pt>
                <c:pt idx="526">
                  <c:v>43451</c:v>
                </c:pt>
                <c:pt idx="527">
                  <c:v>43458</c:v>
                </c:pt>
                <c:pt idx="528">
                  <c:v>43465</c:v>
                </c:pt>
                <c:pt idx="529">
                  <c:v>43472</c:v>
                </c:pt>
                <c:pt idx="530">
                  <c:v>43479</c:v>
                </c:pt>
                <c:pt idx="531">
                  <c:v>43486</c:v>
                </c:pt>
                <c:pt idx="532">
                  <c:v>43493</c:v>
                </c:pt>
                <c:pt idx="533">
                  <c:v>43500</c:v>
                </c:pt>
                <c:pt idx="534">
                  <c:v>43507</c:v>
                </c:pt>
                <c:pt idx="535">
                  <c:v>43514</c:v>
                </c:pt>
                <c:pt idx="536">
                  <c:v>43521</c:v>
                </c:pt>
                <c:pt idx="537">
                  <c:v>43528</c:v>
                </c:pt>
                <c:pt idx="538">
                  <c:v>43535</c:v>
                </c:pt>
                <c:pt idx="539">
                  <c:v>43542</c:v>
                </c:pt>
                <c:pt idx="540">
                  <c:v>43549</c:v>
                </c:pt>
                <c:pt idx="541">
                  <c:v>43556</c:v>
                </c:pt>
                <c:pt idx="542">
                  <c:v>43563</c:v>
                </c:pt>
                <c:pt idx="543">
                  <c:v>43570</c:v>
                </c:pt>
                <c:pt idx="544">
                  <c:v>43578</c:v>
                </c:pt>
                <c:pt idx="545">
                  <c:v>43585</c:v>
                </c:pt>
                <c:pt idx="546">
                  <c:v>43592</c:v>
                </c:pt>
                <c:pt idx="547">
                  <c:v>43599</c:v>
                </c:pt>
                <c:pt idx="548">
                  <c:v>43606</c:v>
                </c:pt>
                <c:pt idx="549">
                  <c:v>43613</c:v>
                </c:pt>
                <c:pt idx="550">
                  <c:v>43620</c:v>
                </c:pt>
                <c:pt idx="551">
                  <c:v>43627</c:v>
                </c:pt>
                <c:pt idx="552">
                  <c:v>43634</c:v>
                </c:pt>
                <c:pt idx="553">
                  <c:v>43641</c:v>
                </c:pt>
                <c:pt idx="554">
                  <c:v>43648</c:v>
                </c:pt>
                <c:pt idx="555">
                  <c:v>43655</c:v>
                </c:pt>
                <c:pt idx="556">
                  <c:v>43662</c:v>
                </c:pt>
                <c:pt idx="557">
                  <c:v>43669</c:v>
                </c:pt>
                <c:pt idx="558">
                  <c:v>43676</c:v>
                </c:pt>
                <c:pt idx="559">
                  <c:v>43683</c:v>
                </c:pt>
                <c:pt idx="560">
                  <c:v>43690</c:v>
                </c:pt>
                <c:pt idx="561">
                  <c:v>43697</c:v>
                </c:pt>
                <c:pt idx="562">
                  <c:v>43704</c:v>
                </c:pt>
                <c:pt idx="563">
                  <c:v>43711</c:v>
                </c:pt>
                <c:pt idx="564">
                  <c:v>43718</c:v>
                </c:pt>
                <c:pt idx="565">
                  <c:v>43725</c:v>
                </c:pt>
                <c:pt idx="566">
                  <c:v>43732</c:v>
                </c:pt>
                <c:pt idx="567">
                  <c:v>43739</c:v>
                </c:pt>
                <c:pt idx="568">
                  <c:v>43746</c:v>
                </c:pt>
                <c:pt idx="569">
                  <c:v>43753</c:v>
                </c:pt>
                <c:pt idx="570">
                  <c:v>43760</c:v>
                </c:pt>
                <c:pt idx="571">
                  <c:v>43767</c:v>
                </c:pt>
                <c:pt idx="572">
                  <c:v>43774</c:v>
                </c:pt>
                <c:pt idx="573">
                  <c:v>43781</c:v>
                </c:pt>
                <c:pt idx="574">
                  <c:v>43788</c:v>
                </c:pt>
                <c:pt idx="575">
                  <c:v>43795</c:v>
                </c:pt>
                <c:pt idx="576">
                  <c:v>43802</c:v>
                </c:pt>
                <c:pt idx="577">
                  <c:v>43809</c:v>
                </c:pt>
                <c:pt idx="578">
                  <c:v>43816</c:v>
                </c:pt>
                <c:pt idx="579">
                  <c:v>43823</c:v>
                </c:pt>
                <c:pt idx="580">
                  <c:v>43830</c:v>
                </c:pt>
                <c:pt idx="581">
                  <c:v>43837</c:v>
                </c:pt>
                <c:pt idx="582">
                  <c:v>43844</c:v>
                </c:pt>
                <c:pt idx="583">
                  <c:v>43851</c:v>
                </c:pt>
                <c:pt idx="584">
                  <c:v>43858</c:v>
                </c:pt>
                <c:pt idx="585">
                  <c:v>43865</c:v>
                </c:pt>
                <c:pt idx="586">
                  <c:v>43872</c:v>
                </c:pt>
                <c:pt idx="587">
                  <c:v>43879</c:v>
                </c:pt>
                <c:pt idx="588">
                  <c:v>43886</c:v>
                </c:pt>
                <c:pt idx="589">
                  <c:v>43893</c:v>
                </c:pt>
                <c:pt idx="590">
                  <c:v>43900</c:v>
                </c:pt>
                <c:pt idx="591">
                  <c:v>43907</c:v>
                </c:pt>
                <c:pt idx="592">
                  <c:v>43914</c:v>
                </c:pt>
                <c:pt idx="593">
                  <c:v>43921</c:v>
                </c:pt>
                <c:pt idx="594">
                  <c:v>43928</c:v>
                </c:pt>
                <c:pt idx="595">
                  <c:v>43935</c:v>
                </c:pt>
                <c:pt idx="596">
                  <c:v>43942</c:v>
                </c:pt>
                <c:pt idx="597">
                  <c:v>43949</c:v>
                </c:pt>
                <c:pt idx="598">
                  <c:v>43956</c:v>
                </c:pt>
                <c:pt idx="599">
                  <c:v>43963</c:v>
                </c:pt>
                <c:pt idx="600">
                  <c:v>43970</c:v>
                </c:pt>
                <c:pt idx="601">
                  <c:v>43977</c:v>
                </c:pt>
                <c:pt idx="602">
                  <c:v>43984</c:v>
                </c:pt>
                <c:pt idx="603">
                  <c:v>43991</c:v>
                </c:pt>
                <c:pt idx="604">
                  <c:v>43998</c:v>
                </c:pt>
                <c:pt idx="605">
                  <c:v>44005</c:v>
                </c:pt>
                <c:pt idx="606">
                  <c:v>44012</c:v>
                </c:pt>
                <c:pt idx="607">
                  <c:v>44019</c:v>
                </c:pt>
                <c:pt idx="608">
                  <c:v>44026</c:v>
                </c:pt>
                <c:pt idx="609">
                  <c:v>44033</c:v>
                </c:pt>
                <c:pt idx="610">
                  <c:v>44040</c:v>
                </c:pt>
                <c:pt idx="611">
                  <c:v>44047</c:v>
                </c:pt>
                <c:pt idx="612">
                  <c:v>44054</c:v>
                </c:pt>
                <c:pt idx="613">
                  <c:v>44061</c:v>
                </c:pt>
                <c:pt idx="614">
                  <c:v>44068</c:v>
                </c:pt>
                <c:pt idx="615">
                  <c:v>44075</c:v>
                </c:pt>
                <c:pt idx="616">
                  <c:v>44082</c:v>
                </c:pt>
                <c:pt idx="617">
                  <c:v>44089</c:v>
                </c:pt>
                <c:pt idx="618">
                  <c:v>44096</c:v>
                </c:pt>
                <c:pt idx="619">
                  <c:v>44103</c:v>
                </c:pt>
                <c:pt idx="620">
                  <c:v>44110</c:v>
                </c:pt>
                <c:pt idx="621">
                  <c:v>44117</c:v>
                </c:pt>
                <c:pt idx="622">
                  <c:v>44124</c:v>
                </c:pt>
                <c:pt idx="623">
                  <c:v>44131</c:v>
                </c:pt>
                <c:pt idx="624">
                  <c:v>44138</c:v>
                </c:pt>
                <c:pt idx="625">
                  <c:v>44145</c:v>
                </c:pt>
                <c:pt idx="626">
                  <c:v>44152</c:v>
                </c:pt>
                <c:pt idx="627">
                  <c:v>44159</c:v>
                </c:pt>
                <c:pt idx="628">
                  <c:v>44166</c:v>
                </c:pt>
                <c:pt idx="629">
                  <c:v>44173</c:v>
                </c:pt>
                <c:pt idx="630">
                  <c:v>44180</c:v>
                </c:pt>
                <c:pt idx="631">
                  <c:v>44187</c:v>
                </c:pt>
                <c:pt idx="632">
                  <c:v>44194</c:v>
                </c:pt>
                <c:pt idx="633">
                  <c:v>44201</c:v>
                </c:pt>
                <c:pt idx="634">
                  <c:v>44208</c:v>
                </c:pt>
                <c:pt idx="635">
                  <c:v>44215</c:v>
                </c:pt>
                <c:pt idx="636">
                  <c:v>44222</c:v>
                </c:pt>
                <c:pt idx="637">
                  <c:v>44229</c:v>
                </c:pt>
                <c:pt idx="638">
                  <c:v>44236</c:v>
                </c:pt>
                <c:pt idx="639">
                  <c:v>44243</c:v>
                </c:pt>
                <c:pt idx="640">
                  <c:v>44250</c:v>
                </c:pt>
                <c:pt idx="641">
                  <c:v>44257</c:v>
                </c:pt>
                <c:pt idx="642">
                  <c:v>44264</c:v>
                </c:pt>
                <c:pt idx="643">
                  <c:v>44271</c:v>
                </c:pt>
                <c:pt idx="644">
                  <c:v>44278</c:v>
                </c:pt>
                <c:pt idx="645">
                  <c:v>44285</c:v>
                </c:pt>
                <c:pt idx="646">
                  <c:v>44292</c:v>
                </c:pt>
                <c:pt idx="647">
                  <c:v>44299</c:v>
                </c:pt>
                <c:pt idx="648">
                  <c:v>44306</c:v>
                </c:pt>
                <c:pt idx="649">
                  <c:v>44313</c:v>
                </c:pt>
                <c:pt idx="650">
                  <c:v>44320</c:v>
                </c:pt>
                <c:pt idx="651">
                  <c:v>44327</c:v>
                </c:pt>
                <c:pt idx="652">
                  <c:v>44334</c:v>
                </c:pt>
                <c:pt idx="653">
                  <c:v>44341</c:v>
                </c:pt>
                <c:pt idx="654">
                  <c:v>44348</c:v>
                </c:pt>
                <c:pt idx="655">
                  <c:v>44355</c:v>
                </c:pt>
                <c:pt idx="656">
                  <c:v>44362</c:v>
                </c:pt>
                <c:pt idx="657">
                  <c:v>44369</c:v>
                </c:pt>
                <c:pt idx="658">
                  <c:v>44376</c:v>
                </c:pt>
                <c:pt idx="659">
                  <c:v>44383</c:v>
                </c:pt>
                <c:pt idx="660">
                  <c:v>44390</c:v>
                </c:pt>
                <c:pt idx="661">
                  <c:v>44397</c:v>
                </c:pt>
                <c:pt idx="662">
                  <c:v>44404</c:v>
                </c:pt>
                <c:pt idx="663">
                  <c:v>44411</c:v>
                </c:pt>
                <c:pt idx="664">
                  <c:v>44418</c:v>
                </c:pt>
                <c:pt idx="665">
                  <c:v>44425</c:v>
                </c:pt>
                <c:pt idx="666">
                  <c:v>44432</c:v>
                </c:pt>
                <c:pt idx="667">
                  <c:v>44439</c:v>
                </c:pt>
                <c:pt idx="668">
                  <c:v>44446</c:v>
                </c:pt>
                <c:pt idx="669">
                  <c:v>44453</c:v>
                </c:pt>
                <c:pt idx="670">
                  <c:v>44460</c:v>
                </c:pt>
                <c:pt idx="671">
                  <c:v>44467</c:v>
                </c:pt>
                <c:pt idx="672">
                  <c:v>44474</c:v>
                </c:pt>
                <c:pt idx="673">
                  <c:v>44481</c:v>
                </c:pt>
                <c:pt idx="674">
                  <c:v>44488</c:v>
                </c:pt>
                <c:pt idx="675">
                  <c:v>44495</c:v>
                </c:pt>
                <c:pt idx="676">
                  <c:v>44502</c:v>
                </c:pt>
                <c:pt idx="677">
                  <c:v>44509</c:v>
                </c:pt>
                <c:pt idx="678">
                  <c:v>44516</c:v>
                </c:pt>
                <c:pt idx="679">
                  <c:v>44523</c:v>
                </c:pt>
                <c:pt idx="680">
                  <c:v>44530</c:v>
                </c:pt>
                <c:pt idx="681">
                  <c:v>44537</c:v>
                </c:pt>
                <c:pt idx="682">
                  <c:v>44544</c:v>
                </c:pt>
                <c:pt idx="683">
                  <c:v>44551</c:v>
                </c:pt>
                <c:pt idx="684">
                  <c:v>44559</c:v>
                </c:pt>
                <c:pt idx="685">
                  <c:v>44566</c:v>
                </c:pt>
                <c:pt idx="686">
                  <c:v>44573</c:v>
                </c:pt>
                <c:pt idx="687">
                  <c:v>44580</c:v>
                </c:pt>
                <c:pt idx="688">
                  <c:v>44587</c:v>
                </c:pt>
                <c:pt idx="689">
                  <c:v>44594</c:v>
                </c:pt>
                <c:pt idx="690">
                  <c:v>44601</c:v>
                </c:pt>
                <c:pt idx="691">
                  <c:v>44608</c:v>
                </c:pt>
                <c:pt idx="692">
                  <c:v>44615</c:v>
                </c:pt>
                <c:pt idx="693">
                  <c:v>44622</c:v>
                </c:pt>
                <c:pt idx="694">
                  <c:v>44629</c:v>
                </c:pt>
                <c:pt idx="695">
                  <c:v>44636</c:v>
                </c:pt>
                <c:pt idx="696">
                  <c:v>44643</c:v>
                </c:pt>
                <c:pt idx="697">
                  <c:v>44650</c:v>
                </c:pt>
                <c:pt idx="698">
                  <c:v>44657</c:v>
                </c:pt>
                <c:pt idx="699">
                  <c:v>44664</c:v>
                </c:pt>
                <c:pt idx="700">
                  <c:v>44671</c:v>
                </c:pt>
                <c:pt idx="701">
                  <c:v>44678</c:v>
                </c:pt>
                <c:pt idx="702">
                  <c:v>44685</c:v>
                </c:pt>
                <c:pt idx="703">
                  <c:v>44692</c:v>
                </c:pt>
                <c:pt idx="704">
                  <c:v>44699</c:v>
                </c:pt>
                <c:pt idx="705">
                  <c:v>44706</c:v>
                </c:pt>
                <c:pt idx="706">
                  <c:v>44713</c:v>
                </c:pt>
                <c:pt idx="707">
                  <c:v>44720</c:v>
                </c:pt>
                <c:pt idx="708">
                  <c:v>44727</c:v>
                </c:pt>
                <c:pt idx="709">
                  <c:v>44734</c:v>
                </c:pt>
                <c:pt idx="710">
                  <c:v>44741</c:v>
                </c:pt>
                <c:pt idx="711">
                  <c:v>44748</c:v>
                </c:pt>
                <c:pt idx="712">
                  <c:v>44755</c:v>
                </c:pt>
                <c:pt idx="713">
                  <c:v>44762</c:v>
                </c:pt>
                <c:pt idx="714">
                  <c:v>44769</c:v>
                </c:pt>
                <c:pt idx="715">
                  <c:v>44776</c:v>
                </c:pt>
                <c:pt idx="716">
                  <c:v>44783</c:v>
                </c:pt>
                <c:pt idx="717">
                  <c:v>44790</c:v>
                </c:pt>
                <c:pt idx="718">
                  <c:v>44797</c:v>
                </c:pt>
                <c:pt idx="719">
                  <c:v>44804</c:v>
                </c:pt>
                <c:pt idx="720">
                  <c:v>44811</c:v>
                </c:pt>
                <c:pt idx="721">
                  <c:v>44818</c:v>
                </c:pt>
                <c:pt idx="722">
                  <c:v>44825</c:v>
                </c:pt>
                <c:pt idx="723">
                  <c:v>44832</c:v>
                </c:pt>
                <c:pt idx="724">
                  <c:v>44839</c:v>
                </c:pt>
                <c:pt idx="725">
                  <c:v>44846</c:v>
                </c:pt>
                <c:pt idx="726">
                  <c:v>44853</c:v>
                </c:pt>
                <c:pt idx="727">
                  <c:v>44860</c:v>
                </c:pt>
                <c:pt idx="728">
                  <c:v>44867</c:v>
                </c:pt>
                <c:pt idx="729">
                  <c:v>44874</c:v>
                </c:pt>
                <c:pt idx="730">
                  <c:v>44881</c:v>
                </c:pt>
                <c:pt idx="731">
                  <c:v>44888</c:v>
                </c:pt>
                <c:pt idx="732">
                  <c:v>44895</c:v>
                </c:pt>
                <c:pt idx="733">
                  <c:v>44902</c:v>
                </c:pt>
                <c:pt idx="734">
                  <c:v>44909</c:v>
                </c:pt>
                <c:pt idx="735">
                  <c:v>44916</c:v>
                </c:pt>
                <c:pt idx="736">
                  <c:v>44923</c:v>
                </c:pt>
                <c:pt idx="737">
                  <c:v>44930</c:v>
                </c:pt>
                <c:pt idx="738">
                  <c:v>44937</c:v>
                </c:pt>
                <c:pt idx="739">
                  <c:v>44944</c:v>
                </c:pt>
                <c:pt idx="740">
                  <c:v>44951</c:v>
                </c:pt>
                <c:pt idx="741">
                  <c:v>44958</c:v>
                </c:pt>
                <c:pt idx="742">
                  <c:v>44965</c:v>
                </c:pt>
                <c:pt idx="743">
                  <c:v>44972</c:v>
                </c:pt>
                <c:pt idx="744">
                  <c:v>44979</c:v>
                </c:pt>
                <c:pt idx="745">
                  <c:v>44986</c:v>
                </c:pt>
                <c:pt idx="746">
                  <c:v>44993</c:v>
                </c:pt>
                <c:pt idx="747">
                  <c:v>45000</c:v>
                </c:pt>
                <c:pt idx="748">
                  <c:v>45007</c:v>
                </c:pt>
                <c:pt idx="749">
                  <c:v>45014</c:v>
                </c:pt>
                <c:pt idx="750">
                  <c:v>45021</c:v>
                </c:pt>
                <c:pt idx="751">
                  <c:v>45028</c:v>
                </c:pt>
                <c:pt idx="752">
                  <c:v>45035</c:v>
                </c:pt>
                <c:pt idx="753">
                  <c:v>45042</c:v>
                </c:pt>
                <c:pt idx="754">
                  <c:v>45049</c:v>
                </c:pt>
                <c:pt idx="755">
                  <c:v>45056</c:v>
                </c:pt>
                <c:pt idx="756">
                  <c:v>45063</c:v>
                </c:pt>
                <c:pt idx="757">
                  <c:v>45070</c:v>
                </c:pt>
                <c:pt idx="758">
                  <c:v>45077</c:v>
                </c:pt>
                <c:pt idx="759">
                  <c:v>45084</c:v>
                </c:pt>
                <c:pt idx="760">
                  <c:v>45091</c:v>
                </c:pt>
                <c:pt idx="761">
                  <c:v>45098</c:v>
                </c:pt>
                <c:pt idx="762">
                  <c:v>45105</c:v>
                </c:pt>
                <c:pt idx="763">
                  <c:v>45112</c:v>
                </c:pt>
                <c:pt idx="764">
                  <c:v>45119</c:v>
                </c:pt>
                <c:pt idx="765">
                  <c:v>45126</c:v>
                </c:pt>
                <c:pt idx="766">
                  <c:v>45133</c:v>
                </c:pt>
                <c:pt idx="767">
                  <c:v>45140</c:v>
                </c:pt>
                <c:pt idx="768">
                  <c:v>45147</c:v>
                </c:pt>
                <c:pt idx="769">
                  <c:v>45154</c:v>
                </c:pt>
                <c:pt idx="770">
                  <c:v>45161</c:v>
                </c:pt>
                <c:pt idx="771">
                  <c:v>45168</c:v>
                </c:pt>
                <c:pt idx="772">
                  <c:v>45175</c:v>
                </c:pt>
                <c:pt idx="773">
                  <c:v>45182</c:v>
                </c:pt>
                <c:pt idx="774">
                  <c:v>45189</c:v>
                </c:pt>
                <c:pt idx="775">
                  <c:v>45196</c:v>
                </c:pt>
                <c:pt idx="776">
                  <c:v>45203</c:v>
                </c:pt>
                <c:pt idx="777">
                  <c:v>45210</c:v>
                </c:pt>
                <c:pt idx="778">
                  <c:v>45217</c:v>
                </c:pt>
                <c:pt idx="779">
                  <c:v>45224</c:v>
                </c:pt>
                <c:pt idx="780">
                  <c:v>45231</c:v>
                </c:pt>
                <c:pt idx="781">
                  <c:v>45238</c:v>
                </c:pt>
                <c:pt idx="782">
                  <c:v>45245</c:v>
                </c:pt>
                <c:pt idx="783">
                  <c:v>45252</c:v>
                </c:pt>
                <c:pt idx="784">
                  <c:v>45259</c:v>
                </c:pt>
                <c:pt idx="785">
                  <c:v>45266</c:v>
                </c:pt>
                <c:pt idx="786">
                  <c:v>45273</c:v>
                </c:pt>
                <c:pt idx="787">
                  <c:v>45280</c:v>
                </c:pt>
                <c:pt idx="788">
                  <c:v>45287</c:v>
                </c:pt>
                <c:pt idx="789">
                  <c:v>45294</c:v>
                </c:pt>
                <c:pt idx="790">
                  <c:v>45301</c:v>
                </c:pt>
                <c:pt idx="791">
                  <c:v>45308</c:v>
                </c:pt>
                <c:pt idx="792">
                  <c:v>45315</c:v>
                </c:pt>
                <c:pt idx="793">
                  <c:v>45322</c:v>
                </c:pt>
                <c:pt idx="794">
                  <c:v>45329</c:v>
                </c:pt>
                <c:pt idx="795">
                  <c:v>45336</c:v>
                </c:pt>
                <c:pt idx="796">
                  <c:v>45343</c:v>
                </c:pt>
                <c:pt idx="797">
                  <c:v>45350</c:v>
                </c:pt>
                <c:pt idx="798">
                  <c:v>45357</c:v>
                </c:pt>
                <c:pt idx="799">
                  <c:v>45364</c:v>
                </c:pt>
                <c:pt idx="800">
                  <c:v>45371</c:v>
                </c:pt>
                <c:pt idx="801">
                  <c:v>45378</c:v>
                </c:pt>
                <c:pt idx="802">
                  <c:v>45385</c:v>
                </c:pt>
                <c:pt idx="803">
                  <c:v>45392</c:v>
                </c:pt>
                <c:pt idx="804">
                  <c:v>45399</c:v>
                </c:pt>
                <c:pt idx="805">
                  <c:v>45406</c:v>
                </c:pt>
                <c:pt idx="806">
                  <c:v>45413</c:v>
                </c:pt>
                <c:pt idx="807">
                  <c:v>45420</c:v>
                </c:pt>
                <c:pt idx="808">
                  <c:v>45427</c:v>
                </c:pt>
                <c:pt idx="809">
                  <c:v>45434</c:v>
                </c:pt>
                <c:pt idx="810">
                  <c:v>45441</c:v>
                </c:pt>
                <c:pt idx="811">
                  <c:v>45448</c:v>
                </c:pt>
                <c:pt idx="812">
                  <c:v>45455</c:v>
                </c:pt>
                <c:pt idx="813">
                  <c:v>45462</c:v>
                </c:pt>
                <c:pt idx="814">
                  <c:v>45469</c:v>
                </c:pt>
                <c:pt idx="815">
                  <c:v>45476</c:v>
                </c:pt>
                <c:pt idx="816">
                  <c:v>45483</c:v>
                </c:pt>
                <c:pt idx="817">
                  <c:v>45490</c:v>
                </c:pt>
                <c:pt idx="818">
                  <c:v>45497</c:v>
                </c:pt>
                <c:pt idx="819">
                  <c:v>45504</c:v>
                </c:pt>
                <c:pt idx="820">
                  <c:v>45511</c:v>
                </c:pt>
                <c:pt idx="821">
                  <c:v>45518</c:v>
                </c:pt>
                <c:pt idx="822">
                  <c:v>45525</c:v>
                </c:pt>
                <c:pt idx="823">
                  <c:v>45532</c:v>
                </c:pt>
                <c:pt idx="824">
                  <c:v>45539</c:v>
                </c:pt>
                <c:pt idx="825">
                  <c:v>45546</c:v>
                </c:pt>
                <c:pt idx="826">
                  <c:v>45553</c:v>
                </c:pt>
                <c:pt idx="827">
                  <c:v>45560</c:v>
                </c:pt>
                <c:pt idx="828">
                  <c:v>45567</c:v>
                </c:pt>
                <c:pt idx="829">
                  <c:v>45574</c:v>
                </c:pt>
                <c:pt idx="830">
                  <c:v>45581</c:v>
                </c:pt>
                <c:pt idx="831">
                  <c:v>45588</c:v>
                </c:pt>
                <c:pt idx="832">
                  <c:v>45595</c:v>
                </c:pt>
                <c:pt idx="833">
                  <c:v>45602</c:v>
                </c:pt>
                <c:pt idx="834">
                  <c:v>45609</c:v>
                </c:pt>
                <c:pt idx="835">
                  <c:v>45616</c:v>
                </c:pt>
                <c:pt idx="836">
                  <c:v>45623</c:v>
                </c:pt>
                <c:pt idx="837">
                  <c:v>45630</c:v>
                </c:pt>
                <c:pt idx="838">
                  <c:v>45637</c:v>
                </c:pt>
                <c:pt idx="839">
                  <c:v>45644</c:v>
                </c:pt>
                <c:pt idx="840">
                  <c:v>45653</c:v>
                </c:pt>
                <c:pt idx="841">
                  <c:v>45660</c:v>
                </c:pt>
                <c:pt idx="842">
                  <c:v>45667</c:v>
                </c:pt>
                <c:pt idx="843">
                  <c:v>45674</c:v>
                </c:pt>
                <c:pt idx="844">
                  <c:v>45681</c:v>
                </c:pt>
                <c:pt idx="845">
                  <c:v>45688</c:v>
                </c:pt>
                <c:pt idx="846">
                  <c:v>45695</c:v>
                </c:pt>
                <c:pt idx="847">
                  <c:v>45702</c:v>
                </c:pt>
                <c:pt idx="848">
                  <c:v>45709</c:v>
                </c:pt>
                <c:pt idx="849">
                  <c:v>45716</c:v>
                </c:pt>
                <c:pt idx="850">
                  <c:v>45723</c:v>
                </c:pt>
                <c:pt idx="851">
                  <c:v>45730</c:v>
                </c:pt>
                <c:pt idx="852">
                  <c:v>45737</c:v>
                </c:pt>
                <c:pt idx="853">
                  <c:v>45744</c:v>
                </c:pt>
                <c:pt idx="854">
                  <c:v>45751</c:v>
                </c:pt>
                <c:pt idx="855">
                  <c:v>45758</c:v>
                </c:pt>
                <c:pt idx="856">
                  <c:v>45769</c:v>
                </c:pt>
                <c:pt idx="857">
                  <c:v>45776</c:v>
                </c:pt>
                <c:pt idx="858">
                  <c:v>45783</c:v>
                </c:pt>
                <c:pt idx="859">
                  <c:v>45790</c:v>
                </c:pt>
                <c:pt idx="860">
                  <c:v>45797</c:v>
                </c:pt>
                <c:pt idx="861">
                  <c:v>45804</c:v>
                </c:pt>
                <c:pt idx="862">
                  <c:v>45811</c:v>
                </c:pt>
                <c:pt idx="863">
                  <c:v>45818</c:v>
                </c:pt>
                <c:pt idx="864">
                  <c:v>45825</c:v>
                </c:pt>
                <c:pt idx="865">
                  <c:v>45832</c:v>
                </c:pt>
                <c:pt idx="866">
                  <c:v>45839</c:v>
                </c:pt>
                <c:pt idx="867">
                  <c:v>45846</c:v>
                </c:pt>
                <c:pt idx="868">
                  <c:v>45853</c:v>
                </c:pt>
                <c:pt idx="869">
                  <c:v>45860</c:v>
                </c:pt>
                <c:pt idx="870">
                  <c:v>45867</c:v>
                </c:pt>
                <c:pt idx="871">
                  <c:v>45874</c:v>
                </c:pt>
                <c:pt idx="872">
                  <c:v>45881</c:v>
                </c:pt>
                <c:pt idx="873">
                  <c:v>45888</c:v>
                </c:pt>
                <c:pt idx="874">
                  <c:v>45895</c:v>
                </c:pt>
                <c:pt idx="875">
                  <c:v>45902</c:v>
                </c:pt>
                <c:pt idx="876">
                  <c:v>45909</c:v>
                </c:pt>
                <c:pt idx="877">
                  <c:v>45916</c:v>
                </c:pt>
                <c:pt idx="878">
                  <c:v>45923</c:v>
                </c:pt>
                <c:pt idx="879">
                  <c:v>45930</c:v>
                </c:pt>
                <c:pt idx="880">
                  <c:v>45937</c:v>
                </c:pt>
                <c:pt idx="881">
                  <c:v>45944</c:v>
                </c:pt>
                <c:pt idx="882">
                  <c:v>45951</c:v>
                </c:pt>
                <c:pt idx="883">
                  <c:v>45958</c:v>
                </c:pt>
                <c:pt idx="884">
                  <c:v>45965</c:v>
                </c:pt>
                <c:pt idx="885">
                  <c:v>45972</c:v>
                </c:pt>
                <c:pt idx="886">
                  <c:v>45979</c:v>
                </c:pt>
                <c:pt idx="887">
                  <c:v>45986</c:v>
                </c:pt>
                <c:pt idx="888">
                  <c:v>45993</c:v>
                </c:pt>
                <c:pt idx="889">
                  <c:v>46000</c:v>
                </c:pt>
                <c:pt idx="890">
                  <c:v>46007</c:v>
                </c:pt>
                <c:pt idx="891">
                  <c:v>46014</c:v>
                </c:pt>
                <c:pt idx="892">
                  <c:v>46021</c:v>
                </c:pt>
                <c:pt idx="893">
                  <c:v>46028</c:v>
                </c:pt>
                <c:pt idx="894">
                  <c:v>46035</c:v>
                </c:pt>
                <c:pt idx="895">
                  <c:v>46042</c:v>
                </c:pt>
                <c:pt idx="896">
                  <c:v>46049</c:v>
                </c:pt>
                <c:pt idx="897">
                  <c:v>46056</c:v>
                </c:pt>
                <c:pt idx="898">
                  <c:v>46063</c:v>
                </c:pt>
                <c:pt idx="899">
                  <c:v>46070</c:v>
                </c:pt>
                <c:pt idx="900">
                  <c:v>46077</c:v>
                </c:pt>
                <c:pt idx="901">
                  <c:v>46084</c:v>
                </c:pt>
                <c:pt idx="902">
                  <c:v>46091</c:v>
                </c:pt>
                <c:pt idx="903">
                  <c:v>46098</c:v>
                </c:pt>
                <c:pt idx="904">
                  <c:v>46105</c:v>
                </c:pt>
                <c:pt idx="905">
                  <c:v>46112</c:v>
                </c:pt>
                <c:pt idx="906">
                  <c:v>46119</c:v>
                </c:pt>
                <c:pt idx="907">
                  <c:v>46126</c:v>
                </c:pt>
                <c:pt idx="908">
                  <c:v>46133</c:v>
                </c:pt>
                <c:pt idx="909">
                  <c:v>46140</c:v>
                </c:pt>
                <c:pt idx="910">
                  <c:v>46147</c:v>
                </c:pt>
                <c:pt idx="911">
                  <c:v>46154</c:v>
                </c:pt>
                <c:pt idx="912">
                  <c:v>46161</c:v>
                </c:pt>
                <c:pt idx="913">
                  <c:v>46168</c:v>
                </c:pt>
                <c:pt idx="914">
                  <c:v>46175</c:v>
                </c:pt>
                <c:pt idx="915">
                  <c:v>46182</c:v>
                </c:pt>
                <c:pt idx="916">
                  <c:v>46189</c:v>
                </c:pt>
                <c:pt idx="917">
                  <c:v>46196</c:v>
                </c:pt>
                <c:pt idx="918">
                  <c:v>46203</c:v>
                </c:pt>
                <c:pt idx="919">
                  <c:v>46210</c:v>
                </c:pt>
                <c:pt idx="920">
                  <c:v>46217</c:v>
                </c:pt>
                <c:pt idx="921">
                  <c:v>46224</c:v>
                </c:pt>
                <c:pt idx="922">
                  <c:v>46231</c:v>
                </c:pt>
                <c:pt idx="923">
                  <c:v>46238</c:v>
                </c:pt>
                <c:pt idx="924">
                  <c:v>46245</c:v>
                </c:pt>
                <c:pt idx="925">
                  <c:v>46252</c:v>
                </c:pt>
                <c:pt idx="926">
                  <c:v>46259</c:v>
                </c:pt>
                <c:pt idx="927">
                  <c:v>46266</c:v>
                </c:pt>
                <c:pt idx="928">
                  <c:v>46273</c:v>
                </c:pt>
                <c:pt idx="929">
                  <c:v>46280</c:v>
                </c:pt>
                <c:pt idx="930">
                  <c:v>46287</c:v>
                </c:pt>
                <c:pt idx="931">
                  <c:v>46294</c:v>
                </c:pt>
                <c:pt idx="932">
                  <c:v>46301</c:v>
                </c:pt>
                <c:pt idx="933">
                  <c:v>46308</c:v>
                </c:pt>
                <c:pt idx="934">
                  <c:v>46315</c:v>
                </c:pt>
                <c:pt idx="935">
                  <c:v>46322</c:v>
                </c:pt>
                <c:pt idx="936">
                  <c:v>46329</c:v>
                </c:pt>
                <c:pt idx="937">
                  <c:v>46336</c:v>
                </c:pt>
                <c:pt idx="938">
                  <c:v>46343</c:v>
                </c:pt>
                <c:pt idx="939">
                  <c:v>46350</c:v>
                </c:pt>
                <c:pt idx="940">
                  <c:v>46357</c:v>
                </c:pt>
                <c:pt idx="941">
                  <c:v>46364</c:v>
                </c:pt>
                <c:pt idx="942">
                  <c:v>46371</c:v>
                </c:pt>
                <c:pt idx="943">
                  <c:v>46378</c:v>
                </c:pt>
                <c:pt idx="944">
                  <c:v>46385</c:v>
                </c:pt>
                <c:pt idx="945">
                  <c:v>46392</c:v>
                </c:pt>
                <c:pt idx="946">
                  <c:v>46399</c:v>
                </c:pt>
                <c:pt idx="947">
                  <c:v>46406</c:v>
                </c:pt>
                <c:pt idx="948">
                  <c:v>46413</c:v>
                </c:pt>
                <c:pt idx="949">
                  <c:v>46420</c:v>
                </c:pt>
                <c:pt idx="950">
                  <c:v>46427</c:v>
                </c:pt>
                <c:pt idx="951">
                  <c:v>46434</c:v>
                </c:pt>
                <c:pt idx="952">
                  <c:v>46441</c:v>
                </c:pt>
                <c:pt idx="953">
                  <c:v>46448</c:v>
                </c:pt>
                <c:pt idx="954">
                  <c:v>46455</c:v>
                </c:pt>
                <c:pt idx="955">
                  <c:v>46462</c:v>
                </c:pt>
                <c:pt idx="956">
                  <c:v>46469</c:v>
                </c:pt>
                <c:pt idx="957">
                  <c:v>46476</c:v>
                </c:pt>
                <c:pt idx="958">
                  <c:v>46483</c:v>
                </c:pt>
                <c:pt idx="959">
                  <c:v>46490</c:v>
                </c:pt>
                <c:pt idx="960">
                  <c:v>46497</c:v>
                </c:pt>
                <c:pt idx="961">
                  <c:v>46504</c:v>
                </c:pt>
                <c:pt idx="962">
                  <c:v>46511</c:v>
                </c:pt>
                <c:pt idx="963">
                  <c:v>46518</c:v>
                </c:pt>
                <c:pt idx="964">
                  <c:v>46525</c:v>
                </c:pt>
                <c:pt idx="965">
                  <c:v>46532</c:v>
                </c:pt>
                <c:pt idx="966">
                  <c:v>46539</c:v>
                </c:pt>
                <c:pt idx="967">
                  <c:v>46546</c:v>
                </c:pt>
                <c:pt idx="968">
                  <c:v>46553</c:v>
                </c:pt>
                <c:pt idx="969">
                  <c:v>46560</c:v>
                </c:pt>
                <c:pt idx="970">
                  <c:v>46567</c:v>
                </c:pt>
                <c:pt idx="971">
                  <c:v>46574</c:v>
                </c:pt>
                <c:pt idx="972">
                  <c:v>46581</c:v>
                </c:pt>
                <c:pt idx="973">
                  <c:v>46588</c:v>
                </c:pt>
                <c:pt idx="974">
                  <c:v>46595</c:v>
                </c:pt>
                <c:pt idx="975">
                  <c:v>46602</c:v>
                </c:pt>
                <c:pt idx="976">
                  <c:v>46609</c:v>
                </c:pt>
                <c:pt idx="977">
                  <c:v>46616</c:v>
                </c:pt>
                <c:pt idx="978">
                  <c:v>46623</c:v>
                </c:pt>
                <c:pt idx="979">
                  <c:v>46630</c:v>
                </c:pt>
                <c:pt idx="980">
                  <c:v>46637</c:v>
                </c:pt>
                <c:pt idx="981">
                  <c:v>46644</c:v>
                </c:pt>
                <c:pt idx="982">
                  <c:v>46651</c:v>
                </c:pt>
                <c:pt idx="983">
                  <c:v>46658</c:v>
                </c:pt>
                <c:pt idx="984">
                  <c:v>46665</c:v>
                </c:pt>
                <c:pt idx="985">
                  <c:v>46672</c:v>
                </c:pt>
                <c:pt idx="986">
                  <c:v>46679</c:v>
                </c:pt>
                <c:pt idx="987">
                  <c:v>46686</c:v>
                </c:pt>
                <c:pt idx="988">
                  <c:v>46693</c:v>
                </c:pt>
                <c:pt idx="989">
                  <c:v>46700</c:v>
                </c:pt>
                <c:pt idx="990">
                  <c:v>46707</c:v>
                </c:pt>
                <c:pt idx="991">
                  <c:v>46714</c:v>
                </c:pt>
                <c:pt idx="992">
                  <c:v>46721</c:v>
                </c:pt>
                <c:pt idx="993">
                  <c:v>46728</c:v>
                </c:pt>
                <c:pt idx="994">
                  <c:v>46735</c:v>
                </c:pt>
                <c:pt idx="995">
                  <c:v>46742</c:v>
                </c:pt>
                <c:pt idx="996">
                  <c:v>46750</c:v>
                </c:pt>
                <c:pt idx="997">
                  <c:v>46757</c:v>
                </c:pt>
                <c:pt idx="998">
                  <c:v>46764</c:v>
                </c:pt>
                <c:pt idx="999">
                  <c:v>46771</c:v>
                </c:pt>
                <c:pt idx="1000">
                  <c:v>46778</c:v>
                </c:pt>
                <c:pt idx="1001">
                  <c:v>46785</c:v>
                </c:pt>
                <c:pt idx="1002">
                  <c:v>46792</c:v>
                </c:pt>
                <c:pt idx="1003">
                  <c:v>46799</c:v>
                </c:pt>
                <c:pt idx="1004">
                  <c:v>46806</c:v>
                </c:pt>
                <c:pt idx="1005">
                  <c:v>46813</c:v>
                </c:pt>
                <c:pt idx="1006">
                  <c:v>46820</c:v>
                </c:pt>
                <c:pt idx="1007">
                  <c:v>46827</c:v>
                </c:pt>
                <c:pt idx="1008">
                  <c:v>46834</c:v>
                </c:pt>
                <c:pt idx="1009">
                  <c:v>46841</c:v>
                </c:pt>
                <c:pt idx="1010">
                  <c:v>46848</c:v>
                </c:pt>
                <c:pt idx="1011">
                  <c:v>46855</c:v>
                </c:pt>
                <c:pt idx="1012">
                  <c:v>46862</c:v>
                </c:pt>
                <c:pt idx="1013">
                  <c:v>46869</c:v>
                </c:pt>
                <c:pt idx="1014">
                  <c:v>46876</c:v>
                </c:pt>
                <c:pt idx="1015">
                  <c:v>46883</c:v>
                </c:pt>
                <c:pt idx="1016">
                  <c:v>46890</c:v>
                </c:pt>
                <c:pt idx="1017">
                  <c:v>46897</c:v>
                </c:pt>
                <c:pt idx="1018">
                  <c:v>46904</c:v>
                </c:pt>
                <c:pt idx="1019">
                  <c:v>46911</c:v>
                </c:pt>
                <c:pt idx="1020">
                  <c:v>46918</c:v>
                </c:pt>
                <c:pt idx="1021">
                  <c:v>46925</c:v>
                </c:pt>
                <c:pt idx="1022">
                  <c:v>46932</c:v>
                </c:pt>
                <c:pt idx="1023">
                  <c:v>46939</c:v>
                </c:pt>
                <c:pt idx="1024">
                  <c:v>46946</c:v>
                </c:pt>
                <c:pt idx="1025">
                  <c:v>46953</c:v>
                </c:pt>
                <c:pt idx="1026">
                  <c:v>46960</c:v>
                </c:pt>
                <c:pt idx="1027">
                  <c:v>46967</c:v>
                </c:pt>
                <c:pt idx="1028">
                  <c:v>46974</c:v>
                </c:pt>
                <c:pt idx="1029">
                  <c:v>46981</c:v>
                </c:pt>
                <c:pt idx="1030">
                  <c:v>46988</c:v>
                </c:pt>
                <c:pt idx="1031">
                  <c:v>46995</c:v>
                </c:pt>
                <c:pt idx="1032">
                  <c:v>47002</c:v>
                </c:pt>
                <c:pt idx="1033">
                  <c:v>47009</c:v>
                </c:pt>
                <c:pt idx="1034">
                  <c:v>47016</c:v>
                </c:pt>
                <c:pt idx="1035">
                  <c:v>47023</c:v>
                </c:pt>
                <c:pt idx="1036">
                  <c:v>47030</c:v>
                </c:pt>
                <c:pt idx="1037">
                  <c:v>47037</c:v>
                </c:pt>
                <c:pt idx="1038">
                  <c:v>47044</c:v>
                </c:pt>
                <c:pt idx="1039">
                  <c:v>47051</c:v>
                </c:pt>
                <c:pt idx="1040">
                  <c:v>47058</c:v>
                </c:pt>
                <c:pt idx="1041">
                  <c:v>47065</c:v>
                </c:pt>
                <c:pt idx="1042">
                  <c:v>47072</c:v>
                </c:pt>
                <c:pt idx="1043">
                  <c:v>47079</c:v>
                </c:pt>
                <c:pt idx="1044">
                  <c:v>47086</c:v>
                </c:pt>
                <c:pt idx="1045">
                  <c:v>47093</c:v>
                </c:pt>
                <c:pt idx="1046">
                  <c:v>47100</c:v>
                </c:pt>
                <c:pt idx="1047">
                  <c:v>47107</c:v>
                </c:pt>
                <c:pt idx="1048">
                  <c:v>47114</c:v>
                </c:pt>
                <c:pt idx="1049">
                  <c:v>47121</c:v>
                </c:pt>
                <c:pt idx="1050">
                  <c:v>47128</c:v>
                </c:pt>
                <c:pt idx="1051">
                  <c:v>47135</c:v>
                </c:pt>
                <c:pt idx="1052">
                  <c:v>47142</c:v>
                </c:pt>
                <c:pt idx="1053">
                  <c:v>47149</c:v>
                </c:pt>
                <c:pt idx="1054">
                  <c:v>47156</c:v>
                </c:pt>
                <c:pt idx="1055">
                  <c:v>47163</c:v>
                </c:pt>
                <c:pt idx="1056">
                  <c:v>47170</c:v>
                </c:pt>
                <c:pt idx="1057">
                  <c:v>47177</c:v>
                </c:pt>
                <c:pt idx="1058">
                  <c:v>47184</c:v>
                </c:pt>
                <c:pt idx="1059">
                  <c:v>47191</c:v>
                </c:pt>
                <c:pt idx="1060">
                  <c:v>47198</c:v>
                </c:pt>
                <c:pt idx="1061">
                  <c:v>47205</c:v>
                </c:pt>
                <c:pt idx="1062">
                  <c:v>47212</c:v>
                </c:pt>
                <c:pt idx="1063">
                  <c:v>47219</c:v>
                </c:pt>
                <c:pt idx="1064">
                  <c:v>47226</c:v>
                </c:pt>
                <c:pt idx="1065">
                  <c:v>47233</c:v>
                </c:pt>
                <c:pt idx="1066">
                  <c:v>47240</c:v>
                </c:pt>
                <c:pt idx="1067">
                  <c:v>47247</c:v>
                </c:pt>
                <c:pt idx="1068">
                  <c:v>47254</c:v>
                </c:pt>
                <c:pt idx="1069">
                  <c:v>47261</c:v>
                </c:pt>
                <c:pt idx="1070">
                  <c:v>47268</c:v>
                </c:pt>
                <c:pt idx="1071">
                  <c:v>47275</c:v>
                </c:pt>
                <c:pt idx="1072">
                  <c:v>47282</c:v>
                </c:pt>
                <c:pt idx="1073">
                  <c:v>47289</c:v>
                </c:pt>
                <c:pt idx="1074">
                  <c:v>47296</c:v>
                </c:pt>
                <c:pt idx="1075">
                  <c:v>47303</c:v>
                </c:pt>
                <c:pt idx="1076">
                  <c:v>47310</c:v>
                </c:pt>
                <c:pt idx="1077">
                  <c:v>47317</c:v>
                </c:pt>
                <c:pt idx="1078">
                  <c:v>47324</c:v>
                </c:pt>
                <c:pt idx="1079">
                  <c:v>47331</c:v>
                </c:pt>
                <c:pt idx="1080">
                  <c:v>47338</c:v>
                </c:pt>
                <c:pt idx="1081">
                  <c:v>47345</c:v>
                </c:pt>
                <c:pt idx="1082">
                  <c:v>47352</c:v>
                </c:pt>
                <c:pt idx="1083">
                  <c:v>47359</c:v>
                </c:pt>
                <c:pt idx="1084">
                  <c:v>47366</c:v>
                </c:pt>
                <c:pt idx="1085">
                  <c:v>47373</c:v>
                </c:pt>
                <c:pt idx="1086">
                  <c:v>47380</c:v>
                </c:pt>
                <c:pt idx="1087">
                  <c:v>47387</c:v>
                </c:pt>
                <c:pt idx="1088">
                  <c:v>47394</c:v>
                </c:pt>
                <c:pt idx="1089">
                  <c:v>47401</c:v>
                </c:pt>
                <c:pt idx="1090">
                  <c:v>47408</c:v>
                </c:pt>
                <c:pt idx="1091">
                  <c:v>47415</c:v>
                </c:pt>
                <c:pt idx="1092">
                  <c:v>47422</c:v>
                </c:pt>
                <c:pt idx="1093">
                  <c:v>47429</c:v>
                </c:pt>
                <c:pt idx="1094">
                  <c:v>47436</c:v>
                </c:pt>
                <c:pt idx="1095">
                  <c:v>47443</c:v>
                </c:pt>
                <c:pt idx="1096">
                  <c:v>47450</c:v>
                </c:pt>
                <c:pt idx="1097">
                  <c:v>47457</c:v>
                </c:pt>
                <c:pt idx="1098">
                  <c:v>47464</c:v>
                </c:pt>
                <c:pt idx="1099">
                  <c:v>47471</c:v>
                </c:pt>
                <c:pt idx="1100">
                  <c:v>47479</c:v>
                </c:pt>
                <c:pt idx="1101">
                  <c:v>47486</c:v>
                </c:pt>
                <c:pt idx="1102">
                  <c:v>47493</c:v>
                </c:pt>
                <c:pt idx="1103">
                  <c:v>47500</c:v>
                </c:pt>
                <c:pt idx="1104">
                  <c:v>47507</c:v>
                </c:pt>
                <c:pt idx="1105">
                  <c:v>47514</c:v>
                </c:pt>
                <c:pt idx="1106">
                  <c:v>47521</c:v>
                </c:pt>
                <c:pt idx="1107">
                  <c:v>47528</c:v>
                </c:pt>
                <c:pt idx="1108">
                  <c:v>47535</c:v>
                </c:pt>
                <c:pt idx="1109">
                  <c:v>47542</c:v>
                </c:pt>
                <c:pt idx="1110">
                  <c:v>47549</c:v>
                </c:pt>
                <c:pt idx="1111">
                  <c:v>47556</c:v>
                </c:pt>
                <c:pt idx="1112">
                  <c:v>47563</c:v>
                </c:pt>
                <c:pt idx="1113">
                  <c:v>47570</c:v>
                </c:pt>
                <c:pt idx="1114">
                  <c:v>47577</c:v>
                </c:pt>
                <c:pt idx="1115">
                  <c:v>47584</c:v>
                </c:pt>
                <c:pt idx="1116">
                  <c:v>47591</c:v>
                </c:pt>
                <c:pt idx="1117">
                  <c:v>47598</c:v>
                </c:pt>
                <c:pt idx="1118">
                  <c:v>47605</c:v>
                </c:pt>
                <c:pt idx="1119">
                  <c:v>47612</c:v>
                </c:pt>
                <c:pt idx="1120">
                  <c:v>47619</c:v>
                </c:pt>
                <c:pt idx="1121">
                  <c:v>47626</c:v>
                </c:pt>
                <c:pt idx="1122">
                  <c:v>47633</c:v>
                </c:pt>
                <c:pt idx="1123">
                  <c:v>47640</c:v>
                </c:pt>
                <c:pt idx="1124">
                  <c:v>47647</c:v>
                </c:pt>
                <c:pt idx="1125">
                  <c:v>47654</c:v>
                </c:pt>
                <c:pt idx="1126">
                  <c:v>47661</c:v>
                </c:pt>
                <c:pt idx="1127">
                  <c:v>47668</c:v>
                </c:pt>
                <c:pt idx="1128">
                  <c:v>47675</c:v>
                </c:pt>
                <c:pt idx="1129">
                  <c:v>47682</c:v>
                </c:pt>
                <c:pt idx="1130">
                  <c:v>47689</c:v>
                </c:pt>
                <c:pt idx="1131">
                  <c:v>47696</c:v>
                </c:pt>
                <c:pt idx="1132">
                  <c:v>47703</c:v>
                </c:pt>
                <c:pt idx="1133">
                  <c:v>47710</c:v>
                </c:pt>
                <c:pt idx="1134">
                  <c:v>47717</c:v>
                </c:pt>
                <c:pt idx="1135">
                  <c:v>47724</c:v>
                </c:pt>
                <c:pt idx="1136">
                  <c:v>47731</c:v>
                </c:pt>
                <c:pt idx="1137">
                  <c:v>47738</c:v>
                </c:pt>
                <c:pt idx="1138">
                  <c:v>47745</c:v>
                </c:pt>
                <c:pt idx="1139">
                  <c:v>47752</c:v>
                </c:pt>
                <c:pt idx="1140">
                  <c:v>47759</c:v>
                </c:pt>
                <c:pt idx="1141">
                  <c:v>47766</c:v>
                </c:pt>
                <c:pt idx="1142">
                  <c:v>47773</c:v>
                </c:pt>
                <c:pt idx="1143">
                  <c:v>47780</c:v>
                </c:pt>
                <c:pt idx="1144">
                  <c:v>47787</c:v>
                </c:pt>
                <c:pt idx="1145">
                  <c:v>47794</c:v>
                </c:pt>
                <c:pt idx="1146">
                  <c:v>47801</c:v>
                </c:pt>
                <c:pt idx="1147">
                  <c:v>47808</c:v>
                </c:pt>
                <c:pt idx="1148">
                  <c:v>47815</c:v>
                </c:pt>
                <c:pt idx="1149">
                  <c:v>47822</c:v>
                </c:pt>
                <c:pt idx="1150">
                  <c:v>47829</c:v>
                </c:pt>
                <c:pt idx="1151">
                  <c:v>47836</c:v>
                </c:pt>
                <c:pt idx="1152">
                  <c:v>47844</c:v>
                </c:pt>
                <c:pt idx="1153">
                  <c:v>47851</c:v>
                </c:pt>
                <c:pt idx="1154">
                  <c:v>47858</c:v>
                </c:pt>
                <c:pt idx="1155">
                  <c:v>47865</c:v>
                </c:pt>
                <c:pt idx="1156">
                  <c:v>47872</c:v>
                </c:pt>
                <c:pt idx="1157">
                  <c:v>47879</c:v>
                </c:pt>
                <c:pt idx="1158">
                  <c:v>47886</c:v>
                </c:pt>
                <c:pt idx="1159">
                  <c:v>47893</c:v>
                </c:pt>
                <c:pt idx="1160">
                  <c:v>47900</c:v>
                </c:pt>
                <c:pt idx="1161">
                  <c:v>47907</c:v>
                </c:pt>
                <c:pt idx="1162">
                  <c:v>47914</c:v>
                </c:pt>
                <c:pt idx="1163">
                  <c:v>47921</c:v>
                </c:pt>
                <c:pt idx="1164">
                  <c:v>47928</c:v>
                </c:pt>
                <c:pt idx="1165">
                  <c:v>47935</c:v>
                </c:pt>
                <c:pt idx="1166">
                  <c:v>47942</c:v>
                </c:pt>
                <c:pt idx="1167">
                  <c:v>47953</c:v>
                </c:pt>
                <c:pt idx="1168">
                  <c:v>47960</c:v>
                </c:pt>
                <c:pt idx="1169">
                  <c:v>47967</c:v>
                </c:pt>
                <c:pt idx="1170">
                  <c:v>47974</c:v>
                </c:pt>
                <c:pt idx="1171">
                  <c:v>47981</c:v>
                </c:pt>
                <c:pt idx="1172">
                  <c:v>47988</c:v>
                </c:pt>
                <c:pt idx="1173">
                  <c:v>47995</c:v>
                </c:pt>
                <c:pt idx="1174">
                  <c:v>48002</c:v>
                </c:pt>
                <c:pt idx="1175">
                  <c:v>48009</c:v>
                </c:pt>
                <c:pt idx="1176">
                  <c:v>48016</c:v>
                </c:pt>
                <c:pt idx="1177">
                  <c:v>48023</c:v>
                </c:pt>
                <c:pt idx="1178">
                  <c:v>48030</c:v>
                </c:pt>
                <c:pt idx="1179">
                  <c:v>48037</c:v>
                </c:pt>
                <c:pt idx="1180">
                  <c:v>48044</c:v>
                </c:pt>
                <c:pt idx="1181">
                  <c:v>48051</c:v>
                </c:pt>
                <c:pt idx="1182">
                  <c:v>48058</c:v>
                </c:pt>
                <c:pt idx="1183">
                  <c:v>48065</c:v>
                </c:pt>
                <c:pt idx="1184">
                  <c:v>48072</c:v>
                </c:pt>
                <c:pt idx="1185">
                  <c:v>48079</c:v>
                </c:pt>
                <c:pt idx="1186">
                  <c:v>48086</c:v>
                </c:pt>
                <c:pt idx="1187">
                  <c:v>48093</c:v>
                </c:pt>
                <c:pt idx="1188">
                  <c:v>48100</c:v>
                </c:pt>
                <c:pt idx="1189">
                  <c:v>48107</c:v>
                </c:pt>
                <c:pt idx="1190">
                  <c:v>48114</c:v>
                </c:pt>
                <c:pt idx="1191">
                  <c:v>48121</c:v>
                </c:pt>
                <c:pt idx="1192">
                  <c:v>48128</c:v>
                </c:pt>
                <c:pt idx="1193">
                  <c:v>48135</c:v>
                </c:pt>
                <c:pt idx="1194">
                  <c:v>48142</c:v>
                </c:pt>
                <c:pt idx="1195">
                  <c:v>48149</c:v>
                </c:pt>
                <c:pt idx="1196">
                  <c:v>48156</c:v>
                </c:pt>
                <c:pt idx="1197">
                  <c:v>48163</c:v>
                </c:pt>
                <c:pt idx="1198">
                  <c:v>48170</c:v>
                </c:pt>
                <c:pt idx="1199">
                  <c:v>48177</c:v>
                </c:pt>
                <c:pt idx="1200">
                  <c:v>48184</c:v>
                </c:pt>
                <c:pt idx="1201">
                  <c:v>48191</c:v>
                </c:pt>
                <c:pt idx="1202">
                  <c:v>48198</c:v>
                </c:pt>
                <c:pt idx="1203">
                  <c:v>48205</c:v>
                </c:pt>
                <c:pt idx="1204">
                  <c:v>48212</c:v>
                </c:pt>
                <c:pt idx="1205">
                  <c:v>48219</c:v>
                </c:pt>
                <c:pt idx="1206">
                  <c:v>48226</c:v>
                </c:pt>
                <c:pt idx="1207">
                  <c:v>48233</c:v>
                </c:pt>
                <c:pt idx="1208">
                  <c:v>48240</c:v>
                </c:pt>
                <c:pt idx="1209">
                  <c:v>48247</c:v>
                </c:pt>
                <c:pt idx="1210">
                  <c:v>48254</c:v>
                </c:pt>
                <c:pt idx="1211">
                  <c:v>48261</c:v>
                </c:pt>
                <c:pt idx="1212">
                  <c:v>48268</c:v>
                </c:pt>
                <c:pt idx="1213">
                  <c:v>48275</c:v>
                </c:pt>
                <c:pt idx="1214">
                  <c:v>48282</c:v>
                </c:pt>
                <c:pt idx="1215">
                  <c:v>48289</c:v>
                </c:pt>
                <c:pt idx="1216">
                  <c:v>48296</c:v>
                </c:pt>
                <c:pt idx="1217">
                  <c:v>48303</c:v>
                </c:pt>
                <c:pt idx="1218">
                  <c:v>48310</c:v>
                </c:pt>
                <c:pt idx="1219">
                  <c:v>48317</c:v>
                </c:pt>
                <c:pt idx="1220">
                  <c:v>48324</c:v>
                </c:pt>
                <c:pt idx="1221">
                  <c:v>48331</c:v>
                </c:pt>
                <c:pt idx="1222">
                  <c:v>48338</c:v>
                </c:pt>
                <c:pt idx="1223">
                  <c:v>48345</c:v>
                </c:pt>
                <c:pt idx="1224">
                  <c:v>48352</c:v>
                </c:pt>
                <c:pt idx="1225">
                  <c:v>48359</c:v>
                </c:pt>
                <c:pt idx="1226">
                  <c:v>48366</c:v>
                </c:pt>
                <c:pt idx="1227">
                  <c:v>48373</c:v>
                </c:pt>
                <c:pt idx="1228">
                  <c:v>48380</c:v>
                </c:pt>
                <c:pt idx="1229">
                  <c:v>48387</c:v>
                </c:pt>
                <c:pt idx="1230">
                  <c:v>48394</c:v>
                </c:pt>
                <c:pt idx="1231">
                  <c:v>48401</c:v>
                </c:pt>
                <c:pt idx="1232">
                  <c:v>48408</c:v>
                </c:pt>
                <c:pt idx="1233">
                  <c:v>48415</c:v>
                </c:pt>
                <c:pt idx="1234">
                  <c:v>48422</c:v>
                </c:pt>
                <c:pt idx="1235">
                  <c:v>48429</c:v>
                </c:pt>
                <c:pt idx="1236">
                  <c:v>48436</c:v>
                </c:pt>
                <c:pt idx="1237">
                  <c:v>48443</c:v>
                </c:pt>
                <c:pt idx="1238">
                  <c:v>48450</c:v>
                </c:pt>
                <c:pt idx="1239">
                  <c:v>48457</c:v>
                </c:pt>
                <c:pt idx="1240">
                  <c:v>48464</c:v>
                </c:pt>
                <c:pt idx="1241">
                  <c:v>48471</c:v>
                </c:pt>
                <c:pt idx="1242">
                  <c:v>48478</c:v>
                </c:pt>
                <c:pt idx="1243">
                  <c:v>48485</c:v>
                </c:pt>
                <c:pt idx="1244">
                  <c:v>48492</c:v>
                </c:pt>
                <c:pt idx="1245">
                  <c:v>48499</c:v>
                </c:pt>
                <c:pt idx="1246">
                  <c:v>48506</c:v>
                </c:pt>
                <c:pt idx="1247">
                  <c:v>48513</c:v>
                </c:pt>
                <c:pt idx="1248">
                  <c:v>48520</c:v>
                </c:pt>
                <c:pt idx="1249">
                  <c:v>48527</c:v>
                </c:pt>
                <c:pt idx="1250">
                  <c:v>48534</c:v>
                </c:pt>
                <c:pt idx="1251">
                  <c:v>48541</c:v>
                </c:pt>
                <c:pt idx="1252">
                  <c:v>48548</c:v>
                </c:pt>
                <c:pt idx="1253">
                  <c:v>48555</c:v>
                </c:pt>
                <c:pt idx="1254">
                  <c:v>48562</c:v>
                </c:pt>
                <c:pt idx="1255">
                  <c:v>48569</c:v>
                </c:pt>
                <c:pt idx="1256">
                  <c:v>48577</c:v>
                </c:pt>
                <c:pt idx="1257">
                  <c:v>48584</c:v>
                </c:pt>
                <c:pt idx="1258">
                  <c:v>48591</c:v>
                </c:pt>
                <c:pt idx="1259">
                  <c:v>48598</c:v>
                </c:pt>
                <c:pt idx="1260">
                  <c:v>48605</c:v>
                </c:pt>
                <c:pt idx="1261">
                  <c:v>48612</c:v>
                </c:pt>
                <c:pt idx="1262">
                  <c:v>48619</c:v>
                </c:pt>
                <c:pt idx="1263">
                  <c:v>48626</c:v>
                </c:pt>
                <c:pt idx="1264">
                  <c:v>48633</c:v>
                </c:pt>
                <c:pt idx="1265">
                  <c:v>48640</c:v>
                </c:pt>
                <c:pt idx="1266">
                  <c:v>48647</c:v>
                </c:pt>
                <c:pt idx="1267">
                  <c:v>48654</c:v>
                </c:pt>
                <c:pt idx="1268">
                  <c:v>48661</c:v>
                </c:pt>
                <c:pt idx="1269">
                  <c:v>48668</c:v>
                </c:pt>
                <c:pt idx="1270">
                  <c:v>48675</c:v>
                </c:pt>
                <c:pt idx="1271">
                  <c:v>48682</c:v>
                </c:pt>
                <c:pt idx="1272">
                  <c:v>48689</c:v>
                </c:pt>
                <c:pt idx="1273">
                  <c:v>48696</c:v>
                </c:pt>
                <c:pt idx="1274">
                  <c:v>48703</c:v>
                </c:pt>
                <c:pt idx="1275">
                  <c:v>48710</c:v>
                </c:pt>
                <c:pt idx="1276">
                  <c:v>48717</c:v>
                </c:pt>
                <c:pt idx="1277">
                  <c:v>48724</c:v>
                </c:pt>
                <c:pt idx="1278">
                  <c:v>48731</c:v>
                </c:pt>
                <c:pt idx="1279">
                  <c:v>48738</c:v>
                </c:pt>
                <c:pt idx="1280">
                  <c:v>48745</c:v>
                </c:pt>
                <c:pt idx="1281">
                  <c:v>48752</c:v>
                </c:pt>
                <c:pt idx="1282">
                  <c:v>48759</c:v>
                </c:pt>
                <c:pt idx="1283">
                  <c:v>48766</c:v>
                </c:pt>
                <c:pt idx="1284">
                  <c:v>48773</c:v>
                </c:pt>
                <c:pt idx="1285">
                  <c:v>48780</c:v>
                </c:pt>
                <c:pt idx="1286">
                  <c:v>48787</c:v>
                </c:pt>
                <c:pt idx="1287">
                  <c:v>48794</c:v>
                </c:pt>
                <c:pt idx="1288">
                  <c:v>48801</c:v>
                </c:pt>
                <c:pt idx="1289">
                  <c:v>48808</c:v>
                </c:pt>
                <c:pt idx="1290">
                  <c:v>48815</c:v>
                </c:pt>
                <c:pt idx="1291">
                  <c:v>48822</c:v>
                </c:pt>
                <c:pt idx="1292">
                  <c:v>48829</c:v>
                </c:pt>
                <c:pt idx="1293">
                  <c:v>48836</c:v>
                </c:pt>
                <c:pt idx="1294">
                  <c:v>48843</c:v>
                </c:pt>
                <c:pt idx="1295">
                  <c:v>48850</c:v>
                </c:pt>
                <c:pt idx="1296">
                  <c:v>48857</c:v>
                </c:pt>
                <c:pt idx="1297">
                  <c:v>48864</c:v>
                </c:pt>
                <c:pt idx="1298">
                  <c:v>48871</c:v>
                </c:pt>
                <c:pt idx="1299">
                  <c:v>48878</c:v>
                </c:pt>
                <c:pt idx="1300">
                  <c:v>48885</c:v>
                </c:pt>
                <c:pt idx="1301">
                  <c:v>48892</c:v>
                </c:pt>
                <c:pt idx="1302">
                  <c:v>48899</c:v>
                </c:pt>
                <c:pt idx="1303">
                  <c:v>48906</c:v>
                </c:pt>
                <c:pt idx="1304">
                  <c:v>48913</c:v>
                </c:pt>
                <c:pt idx="1305">
                  <c:v>48920</c:v>
                </c:pt>
                <c:pt idx="1306">
                  <c:v>48927</c:v>
                </c:pt>
                <c:pt idx="1307">
                  <c:v>48934</c:v>
                </c:pt>
                <c:pt idx="1308">
                  <c:v>48941</c:v>
                </c:pt>
                <c:pt idx="1309">
                  <c:v>48948</c:v>
                </c:pt>
                <c:pt idx="1310">
                  <c:v>48955</c:v>
                </c:pt>
                <c:pt idx="1311">
                  <c:v>48962</c:v>
                </c:pt>
                <c:pt idx="1312">
                  <c:v>48969</c:v>
                </c:pt>
                <c:pt idx="1313">
                  <c:v>48976</c:v>
                </c:pt>
                <c:pt idx="1314">
                  <c:v>48983</c:v>
                </c:pt>
                <c:pt idx="1315">
                  <c:v>48990</c:v>
                </c:pt>
                <c:pt idx="1316">
                  <c:v>48997</c:v>
                </c:pt>
                <c:pt idx="1317">
                  <c:v>49004</c:v>
                </c:pt>
                <c:pt idx="1318">
                  <c:v>49011</c:v>
                </c:pt>
                <c:pt idx="1319">
                  <c:v>49018</c:v>
                </c:pt>
                <c:pt idx="1320">
                  <c:v>49025</c:v>
                </c:pt>
                <c:pt idx="1321">
                  <c:v>49032</c:v>
                </c:pt>
                <c:pt idx="1322">
                  <c:v>49039</c:v>
                </c:pt>
                <c:pt idx="1323">
                  <c:v>49046</c:v>
                </c:pt>
                <c:pt idx="1324">
                  <c:v>49053</c:v>
                </c:pt>
                <c:pt idx="1325">
                  <c:v>49060</c:v>
                </c:pt>
                <c:pt idx="1326">
                  <c:v>49067</c:v>
                </c:pt>
                <c:pt idx="1327">
                  <c:v>49074</c:v>
                </c:pt>
                <c:pt idx="1328">
                  <c:v>49081</c:v>
                </c:pt>
                <c:pt idx="1329">
                  <c:v>49088</c:v>
                </c:pt>
                <c:pt idx="1330">
                  <c:v>49095</c:v>
                </c:pt>
                <c:pt idx="1331">
                  <c:v>49102</c:v>
                </c:pt>
                <c:pt idx="1332">
                  <c:v>49109</c:v>
                </c:pt>
                <c:pt idx="1333">
                  <c:v>49116</c:v>
                </c:pt>
                <c:pt idx="1334">
                  <c:v>49123</c:v>
                </c:pt>
                <c:pt idx="1335">
                  <c:v>49130</c:v>
                </c:pt>
                <c:pt idx="1336">
                  <c:v>49137</c:v>
                </c:pt>
                <c:pt idx="1337">
                  <c:v>49144</c:v>
                </c:pt>
                <c:pt idx="1338">
                  <c:v>49151</c:v>
                </c:pt>
                <c:pt idx="1339">
                  <c:v>49158</c:v>
                </c:pt>
                <c:pt idx="1340">
                  <c:v>49165</c:v>
                </c:pt>
                <c:pt idx="1341">
                  <c:v>49172</c:v>
                </c:pt>
                <c:pt idx="1342">
                  <c:v>49179</c:v>
                </c:pt>
                <c:pt idx="1343">
                  <c:v>49186</c:v>
                </c:pt>
                <c:pt idx="1344">
                  <c:v>49193</c:v>
                </c:pt>
                <c:pt idx="1345">
                  <c:v>49200</c:v>
                </c:pt>
                <c:pt idx="1346">
                  <c:v>49207</c:v>
                </c:pt>
                <c:pt idx="1347">
                  <c:v>49214</c:v>
                </c:pt>
                <c:pt idx="1348">
                  <c:v>49221</c:v>
                </c:pt>
                <c:pt idx="1349">
                  <c:v>49228</c:v>
                </c:pt>
                <c:pt idx="1350">
                  <c:v>49235</c:v>
                </c:pt>
                <c:pt idx="1351">
                  <c:v>49242</c:v>
                </c:pt>
                <c:pt idx="1352">
                  <c:v>49249</c:v>
                </c:pt>
                <c:pt idx="1353">
                  <c:v>49256</c:v>
                </c:pt>
                <c:pt idx="1354">
                  <c:v>49263</c:v>
                </c:pt>
                <c:pt idx="1355">
                  <c:v>49270</c:v>
                </c:pt>
                <c:pt idx="1356">
                  <c:v>49277</c:v>
                </c:pt>
                <c:pt idx="1357">
                  <c:v>49284</c:v>
                </c:pt>
                <c:pt idx="1358">
                  <c:v>49291</c:v>
                </c:pt>
                <c:pt idx="1359">
                  <c:v>49298</c:v>
                </c:pt>
                <c:pt idx="1360">
                  <c:v>49305</c:v>
                </c:pt>
                <c:pt idx="1361">
                  <c:v>49312</c:v>
                </c:pt>
                <c:pt idx="1362">
                  <c:v>49319</c:v>
                </c:pt>
                <c:pt idx="1363">
                  <c:v>49326</c:v>
                </c:pt>
                <c:pt idx="1364">
                  <c:v>49333</c:v>
                </c:pt>
                <c:pt idx="1365">
                  <c:v>49340</c:v>
                </c:pt>
                <c:pt idx="1366">
                  <c:v>49347</c:v>
                </c:pt>
                <c:pt idx="1367">
                  <c:v>49354</c:v>
                </c:pt>
                <c:pt idx="1368">
                  <c:v>49361</c:v>
                </c:pt>
                <c:pt idx="1369">
                  <c:v>49368</c:v>
                </c:pt>
                <c:pt idx="1370">
                  <c:v>49375</c:v>
                </c:pt>
                <c:pt idx="1371">
                  <c:v>49382</c:v>
                </c:pt>
                <c:pt idx="1372">
                  <c:v>49389</c:v>
                </c:pt>
                <c:pt idx="1373">
                  <c:v>49396</c:v>
                </c:pt>
                <c:pt idx="1374">
                  <c:v>49403</c:v>
                </c:pt>
                <c:pt idx="1375">
                  <c:v>49410</c:v>
                </c:pt>
                <c:pt idx="1376">
                  <c:v>49417</c:v>
                </c:pt>
                <c:pt idx="1377">
                  <c:v>49424</c:v>
                </c:pt>
                <c:pt idx="1378">
                  <c:v>49431</c:v>
                </c:pt>
                <c:pt idx="1379">
                  <c:v>49438</c:v>
                </c:pt>
                <c:pt idx="1380">
                  <c:v>49445</c:v>
                </c:pt>
                <c:pt idx="1381">
                  <c:v>49452</c:v>
                </c:pt>
                <c:pt idx="1382">
                  <c:v>49459</c:v>
                </c:pt>
                <c:pt idx="1383">
                  <c:v>49466</c:v>
                </c:pt>
                <c:pt idx="1384">
                  <c:v>49473</c:v>
                </c:pt>
                <c:pt idx="1385">
                  <c:v>49480</c:v>
                </c:pt>
                <c:pt idx="1386">
                  <c:v>49487</c:v>
                </c:pt>
                <c:pt idx="1387">
                  <c:v>49494</c:v>
                </c:pt>
                <c:pt idx="1388">
                  <c:v>49501</c:v>
                </c:pt>
                <c:pt idx="1389">
                  <c:v>49508</c:v>
                </c:pt>
                <c:pt idx="1390">
                  <c:v>49515</c:v>
                </c:pt>
                <c:pt idx="1391">
                  <c:v>49522</c:v>
                </c:pt>
                <c:pt idx="1392">
                  <c:v>49529</c:v>
                </c:pt>
                <c:pt idx="1393">
                  <c:v>49536</c:v>
                </c:pt>
                <c:pt idx="1394">
                  <c:v>49543</c:v>
                </c:pt>
                <c:pt idx="1395">
                  <c:v>49550</c:v>
                </c:pt>
                <c:pt idx="1396">
                  <c:v>49557</c:v>
                </c:pt>
                <c:pt idx="1397">
                  <c:v>49564</c:v>
                </c:pt>
                <c:pt idx="1398">
                  <c:v>49571</c:v>
                </c:pt>
                <c:pt idx="1399">
                  <c:v>49578</c:v>
                </c:pt>
                <c:pt idx="1400">
                  <c:v>49585</c:v>
                </c:pt>
                <c:pt idx="1401">
                  <c:v>49592</c:v>
                </c:pt>
                <c:pt idx="1402">
                  <c:v>49599</c:v>
                </c:pt>
                <c:pt idx="1403">
                  <c:v>49606</c:v>
                </c:pt>
                <c:pt idx="1404">
                  <c:v>49613</c:v>
                </c:pt>
                <c:pt idx="1405">
                  <c:v>49620</c:v>
                </c:pt>
                <c:pt idx="1406">
                  <c:v>49627</c:v>
                </c:pt>
                <c:pt idx="1407">
                  <c:v>49634</c:v>
                </c:pt>
                <c:pt idx="1408">
                  <c:v>49641</c:v>
                </c:pt>
                <c:pt idx="1409">
                  <c:v>49648</c:v>
                </c:pt>
                <c:pt idx="1410">
                  <c:v>49655</c:v>
                </c:pt>
                <c:pt idx="1411">
                  <c:v>49662</c:v>
                </c:pt>
                <c:pt idx="1412">
                  <c:v>49670</c:v>
                </c:pt>
                <c:pt idx="1413">
                  <c:v>49677</c:v>
                </c:pt>
                <c:pt idx="1414">
                  <c:v>49684</c:v>
                </c:pt>
                <c:pt idx="1415">
                  <c:v>49691</c:v>
                </c:pt>
                <c:pt idx="1416">
                  <c:v>49698</c:v>
                </c:pt>
                <c:pt idx="1417">
                  <c:v>49705</c:v>
                </c:pt>
                <c:pt idx="1418">
                  <c:v>49712</c:v>
                </c:pt>
                <c:pt idx="1419">
                  <c:v>49719</c:v>
                </c:pt>
                <c:pt idx="1420">
                  <c:v>49726</c:v>
                </c:pt>
                <c:pt idx="1421">
                  <c:v>49733</c:v>
                </c:pt>
                <c:pt idx="1422">
                  <c:v>49740</c:v>
                </c:pt>
                <c:pt idx="1423">
                  <c:v>49747</c:v>
                </c:pt>
                <c:pt idx="1424">
                  <c:v>49754</c:v>
                </c:pt>
                <c:pt idx="1425">
                  <c:v>49761</c:v>
                </c:pt>
                <c:pt idx="1426">
                  <c:v>49768</c:v>
                </c:pt>
                <c:pt idx="1427">
                  <c:v>49775</c:v>
                </c:pt>
                <c:pt idx="1428">
                  <c:v>49782</c:v>
                </c:pt>
                <c:pt idx="1429">
                  <c:v>49789</c:v>
                </c:pt>
                <c:pt idx="1430">
                  <c:v>49796</c:v>
                </c:pt>
                <c:pt idx="1431">
                  <c:v>49803</c:v>
                </c:pt>
                <c:pt idx="1432">
                  <c:v>49810</c:v>
                </c:pt>
                <c:pt idx="1433">
                  <c:v>49817</c:v>
                </c:pt>
                <c:pt idx="1434">
                  <c:v>49824</c:v>
                </c:pt>
                <c:pt idx="1435">
                  <c:v>49831</c:v>
                </c:pt>
                <c:pt idx="1436">
                  <c:v>49838</c:v>
                </c:pt>
                <c:pt idx="1437">
                  <c:v>49845</c:v>
                </c:pt>
                <c:pt idx="1438">
                  <c:v>49852</c:v>
                </c:pt>
                <c:pt idx="1439">
                  <c:v>49859</c:v>
                </c:pt>
                <c:pt idx="1440">
                  <c:v>49866</c:v>
                </c:pt>
                <c:pt idx="1441">
                  <c:v>49873</c:v>
                </c:pt>
                <c:pt idx="1442">
                  <c:v>49880</c:v>
                </c:pt>
                <c:pt idx="1443">
                  <c:v>49887</c:v>
                </c:pt>
                <c:pt idx="1444">
                  <c:v>49894</c:v>
                </c:pt>
                <c:pt idx="1445">
                  <c:v>49901</c:v>
                </c:pt>
                <c:pt idx="1446">
                  <c:v>49908</c:v>
                </c:pt>
                <c:pt idx="1447">
                  <c:v>49915</c:v>
                </c:pt>
                <c:pt idx="1448">
                  <c:v>49922</c:v>
                </c:pt>
                <c:pt idx="1449">
                  <c:v>49929</c:v>
                </c:pt>
                <c:pt idx="1450">
                  <c:v>49936</c:v>
                </c:pt>
                <c:pt idx="1451">
                  <c:v>49943</c:v>
                </c:pt>
                <c:pt idx="1452">
                  <c:v>49950</c:v>
                </c:pt>
                <c:pt idx="1453">
                  <c:v>49957</c:v>
                </c:pt>
                <c:pt idx="1454">
                  <c:v>49964</c:v>
                </c:pt>
                <c:pt idx="1455">
                  <c:v>49971</c:v>
                </c:pt>
                <c:pt idx="1456">
                  <c:v>49978</c:v>
                </c:pt>
                <c:pt idx="1457">
                  <c:v>49985</c:v>
                </c:pt>
                <c:pt idx="1458">
                  <c:v>49992</c:v>
                </c:pt>
                <c:pt idx="1459">
                  <c:v>49999</c:v>
                </c:pt>
                <c:pt idx="1460">
                  <c:v>50006</c:v>
                </c:pt>
                <c:pt idx="1461">
                  <c:v>50013</c:v>
                </c:pt>
                <c:pt idx="1462">
                  <c:v>50020</c:v>
                </c:pt>
                <c:pt idx="1463">
                  <c:v>50027</c:v>
                </c:pt>
                <c:pt idx="1464">
                  <c:v>50038</c:v>
                </c:pt>
                <c:pt idx="1465">
                  <c:v>50045</c:v>
                </c:pt>
                <c:pt idx="1466">
                  <c:v>50052</c:v>
                </c:pt>
                <c:pt idx="1467">
                  <c:v>50059</c:v>
                </c:pt>
                <c:pt idx="1468">
                  <c:v>50066</c:v>
                </c:pt>
                <c:pt idx="1469">
                  <c:v>50073</c:v>
                </c:pt>
                <c:pt idx="1470">
                  <c:v>50080</c:v>
                </c:pt>
                <c:pt idx="1471">
                  <c:v>50087</c:v>
                </c:pt>
                <c:pt idx="1472">
                  <c:v>50094</c:v>
                </c:pt>
                <c:pt idx="1473">
                  <c:v>50101</c:v>
                </c:pt>
                <c:pt idx="1474">
                  <c:v>50108</c:v>
                </c:pt>
                <c:pt idx="1475">
                  <c:v>50115</c:v>
                </c:pt>
                <c:pt idx="1476">
                  <c:v>50122</c:v>
                </c:pt>
                <c:pt idx="1477">
                  <c:v>50129</c:v>
                </c:pt>
                <c:pt idx="1478">
                  <c:v>50137</c:v>
                </c:pt>
                <c:pt idx="1479">
                  <c:v>50144</c:v>
                </c:pt>
                <c:pt idx="1480">
                  <c:v>50151</c:v>
                </c:pt>
                <c:pt idx="1481">
                  <c:v>50158</c:v>
                </c:pt>
                <c:pt idx="1482">
                  <c:v>50165</c:v>
                </c:pt>
                <c:pt idx="1483">
                  <c:v>50172</c:v>
                </c:pt>
                <c:pt idx="1484">
                  <c:v>50179</c:v>
                </c:pt>
                <c:pt idx="1485">
                  <c:v>50186</c:v>
                </c:pt>
                <c:pt idx="1486">
                  <c:v>50193</c:v>
                </c:pt>
                <c:pt idx="1487">
                  <c:v>50200</c:v>
                </c:pt>
                <c:pt idx="1488">
                  <c:v>50207</c:v>
                </c:pt>
                <c:pt idx="1489">
                  <c:v>50214</c:v>
                </c:pt>
                <c:pt idx="1490">
                  <c:v>50221</c:v>
                </c:pt>
                <c:pt idx="1491">
                  <c:v>50228</c:v>
                </c:pt>
                <c:pt idx="1492">
                  <c:v>50235</c:v>
                </c:pt>
                <c:pt idx="1493">
                  <c:v>50242</c:v>
                </c:pt>
                <c:pt idx="1494">
                  <c:v>50249</c:v>
                </c:pt>
                <c:pt idx="1495">
                  <c:v>50256</c:v>
                </c:pt>
                <c:pt idx="1496">
                  <c:v>50263</c:v>
                </c:pt>
                <c:pt idx="1497">
                  <c:v>50270</c:v>
                </c:pt>
                <c:pt idx="1498">
                  <c:v>50277</c:v>
                </c:pt>
                <c:pt idx="1499">
                  <c:v>50284</c:v>
                </c:pt>
                <c:pt idx="1500">
                  <c:v>50291</c:v>
                </c:pt>
                <c:pt idx="1501">
                  <c:v>50298</c:v>
                </c:pt>
                <c:pt idx="1502">
                  <c:v>50305</c:v>
                </c:pt>
                <c:pt idx="1503">
                  <c:v>50312</c:v>
                </c:pt>
                <c:pt idx="1504">
                  <c:v>50319</c:v>
                </c:pt>
                <c:pt idx="1505">
                  <c:v>50326</c:v>
                </c:pt>
                <c:pt idx="1506">
                  <c:v>50333</c:v>
                </c:pt>
                <c:pt idx="1507">
                  <c:v>50340</c:v>
                </c:pt>
                <c:pt idx="1508">
                  <c:v>50347</c:v>
                </c:pt>
                <c:pt idx="1509">
                  <c:v>50354</c:v>
                </c:pt>
                <c:pt idx="1510">
                  <c:v>50361</c:v>
                </c:pt>
                <c:pt idx="1511">
                  <c:v>50368</c:v>
                </c:pt>
                <c:pt idx="1512">
                  <c:v>50375</c:v>
                </c:pt>
                <c:pt idx="1513">
                  <c:v>50382</c:v>
                </c:pt>
                <c:pt idx="1514">
                  <c:v>50389</c:v>
                </c:pt>
                <c:pt idx="1515">
                  <c:v>50396</c:v>
                </c:pt>
                <c:pt idx="1516">
                  <c:v>50403</c:v>
                </c:pt>
                <c:pt idx="1517">
                  <c:v>50410</c:v>
                </c:pt>
                <c:pt idx="1518">
                  <c:v>50417</c:v>
                </c:pt>
                <c:pt idx="1519">
                  <c:v>50424</c:v>
                </c:pt>
                <c:pt idx="1520">
                  <c:v>50431</c:v>
                </c:pt>
                <c:pt idx="1521">
                  <c:v>50438</c:v>
                </c:pt>
                <c:pt idx="1522">
                  <c:v>50445</c:v>
                </c:pt>
                <c:pt idx="1523">
                  <c:v>50452</c:v>
                </c:pt>
                <c:pt idx="1524">
                  <c:v>50459</c:v>
                </c:pt>
                <c:pt idx="1525">
                  <c:v>50466</c:v>
                </c:pt>
                <c:pt idx="1526">
                  <c:v>50473</c:v>
                </c:pt>
                <c:pt idx="1527">
                  <c:v>50480</c:v>
                </c:pt>
                <c:pt idx="1528">
                  <c:v>50487</c:v>
                </c:pt>
                <c:pt idx="1529">
                  <c:v>50494</c:v>
                </c:pt>
                <c:pt idx="1530">
                  <c:v>50501</c:v>
                </c:pt>
                <c:pt idx="1531">
                  <c:v>50508</c:v>
                </c:pt>
                <c:pt idx="1532">
                  <c:v>50515</c:v>
                </c:pt>
                <c:pt idx="1533">
                  <c:v>50522</c:v>
                </c:pt>
                <c:pt idx="1534">
                  <c:v>50529</c:v>
                </c:pt>
                <c:pt idx="1535">
                  <c:v>50536</c:v>
                </c:pt>
                <c:pt idx="1536">
                  <c:v>50543</c:v>
                </c:pt>
                <c:pt idx="1537">
                  <c:v>50550</c:v>
                </c:pt>
                <c:pt idx="1538">
                  <c:v>50557</c:v>
                </c:pt>
                <c:pt idx="1539">
                  <c:v>50564</c:v>
                </c:pt>
                <c:pt idx="1540">
                  <c:v>50571</c:v>
                </c:pt>
                <c:pt idx="1541">
                  <c:v>50578</c:v>
                </c:pt>
                <c:pt idx="1542">
                  <c:v>50585</c:v>
                </c:pt>
                <c:pt idx="1543">
                  <c:v>50592</c:v>
                </c:pt>
                <c:pt idx="1544">
                  <c:v>50599</c:v>
                </c:pt>
                <c:pt idx="1545">
                  <c:v>50606</c:v>
                </c:pt>
                <c:pt idx="1546">
                  <c:v>50613</c:v>
                </c:pt>
                <c:pt idx="1547">
                  <c:v>50620</c:v>
                </c:pt>
                <c:pt idx="1548">
                  <c:v>50627</c:v>
                </c:pt>
                <c:pt idx="1549">
                  <c:v>50634</c:v>
                </c:pt>
                <c:pt idx="1550">
                  <c:v>50641</c:v>
                </c:pt>
                <c:pt idx="1551">
                  <c:v>50648</c:v>
                </c:pt>
                <c:pt idx="1552">
                  <c:v>50655</c:v>
                </c:pt>
                <c:pt idx="1553">
                  <c:v>50662</c:v>
                </c:pt>
                <c:pt idx="1554">
                  <c:v>50669</c:v>
                </c:pt>
                <c:pt idx="1555">
                  <c:v>50676</c:v>
                </c:pt>
                <c:pt idx="1556">
                  <c:v>50683</c:v>
                </c:pt>
                <c:pt idx="1557">
                  <c:v>50690</c:v>
                </c:pt>
                <c:pt idx="1558">
                  <c:v>50697</c:v>
                </c:pt>
                <c:pt idx="1559">
                  <c:v>50704</c:v>
                </c:pt>
                <c:pt idx="1560">
                  <c:v>50711</c:v>
                </c:pt>
                <c:pt idx="1561">
                  <c:v>50718</c:v>
                </c:pt>
                <c:pt idx="1562">
                  <c:v>50725</c:v>
                </c:pt>
                <c:pt idx="1563">
                  <c:v>50732</c:v>
                </c:pt>
                <c:pt idx="1564">
                  <c:v>50739</c:v>
                </c:pt>
                <c:pt idx="1565">
                  <c:v>50746</c:v>
                </c:pt>
                <c:pt idx="1566">
                  <c:v>50753</c:v>
                </c:pt>
                <c:pt idx="1567">
                  <c:v>50760</c:v>
                </c:pt>
                <c:pt idx="1568">
                  <c:v>50768</c:v>
                </c:pt>
                <c:pt idx="1569">
                  <c:v>50775</c:v>
                </c:pt>
                <c:pt idx="1570">
                  <c:v>50782</c:v>
                </c:pt>
                <c:pt idx="1571">
                  <c:v>50789</c:v>
                </c:pt>
                <c:pt idx="1572">
                  <c:v>50796</c:v>
                </c:pt>
                <c:pt idx="1573">
                  <c:v>50803</c:v>
                </c:pt>
                <c:pt idx="1574">
                  <c:v>50810</c:v>
                </c:pt>
                <c:pt idx="1575">
                  <c:v>50817</c:v>
                </c:pt>
                <c:pt idx="1576">
                  <c:v>50824</c:v>
                </c:pt>
                <c:pt idx="1577">
                  <c:v>50831</c:v>
                </c:pt>
                <c:pt idx="1578">
                  <c:v>50838</c:v>
                </c:pt>
                <c:pt idx="1579">
                  <c:v>50845</c:v>
                </c:pt>
                <c:pt idx="1580">
                  <c:v>50852</c:v>
                </c:pt>
                <c:pt idx="1581">
                  <c:v>50859</c:v>
                </c:pt>
                <c:pt idx="1582">
                  <c:v>50866</c:v>
                </c:pt>
                <c:pt idx="1583">
                  <c:v>50873</c:v>
                </c:pt>
                <c:pt idx="1584">
                  <c:v>50880</c:v>
                </c:pt>
                <c:pt idx="1585">
                  <c:v>50887</c:v>
                </c:pt>
                <c:pt idx="1586">
                  <c:v>50894</c:v>
                </c:pt>
                <c:pt idx="1587">
                  <c:v>50901</c:v>
                </c:pt>
                <c:pt idx="1588">
                  <c:v>50908</c:v>
                </c:pt>
                <c:pt idx="1589">
                  <c:v>50915</c:v>
                </c:pt>
                <c:pt idx="1590">
                  <c:v>50922</c:v>
                </c:pt>
                <c:pt idx="1591">
                  <c:v>50929</c:v>
                </c:pt>
                <c:pt idx="1592">
                  <c:v>50936</c:v>
                </c:pt>
                <c:pt idx="1593">
                  <c:v>50943</c:v>
                </c:pt>
                <c:pt idx="1594">
                  <c:v>50950</c:v>
                </c:pt>
                <c:pt idx="1595">
                  <c:v>50957</c:v>
                </c:pt>
                <c:pt idx="1596">
                  <c:v>50964</c:v>
                </c:pt>
                <c:pt idx="1597">
                  <c:v>50971</c:v>
                </c:pt>
                <c:pt idx="1598">
                  <c:v>50978</c:v>
                </c:pt>
                <c:pt idx="1599">
                  <c:v>50985</c:v>
                </c:pt>
                <c:pt idx="1600">
                  <c:v>50992</c:v>
                </c:pt>
                <c:pt idx="1601">
                  <c:v>50999</c:v>
                </c:pt>
                <c:pt idx="1602">
                  <c:v>51006</c:v>
                </c:pt>
                <c:pt idx="1603">
                  <c:v>51013</c:v>
                </c:pt>
                <c:pt idx="1604">
                  <c:v>51020</c:v>
                </c:pt>
                <c:pt idx="1605">
                  <c:v>51027</c:v>
                </c:pt>
                <c:pt idx="1606">
                  <c:v>51034</c:v>
                </c:pt>
                <c:pt idx="1607">
                  <c:v>51041</c:v>
                </c:pt>
                <c:pt idx="1608">
                  <c:v>51048</c:v>
                </c:pt>
                <c:pt idx="1609">
                  <c:v>51055</c:v>
                </c:pt>
                <c:pt idx="1610">
                  <c:v>51062</c:v>
                </c:pt>
                <c:pt idx="1611">
                  <c:v>51069</c:v>
                </c:pt>
                <c:pt idx="1612">
                  <c:v>51076</c:v>
                </c:pt>
                <c:pt idx="1613">
                  <c:v>51083</c:v>
                </c:pt>
                <c:pt idx="1614">
                  <c:v>51090</c:v>
                </c:pt>
                <c:pt idx="1615">
                  <c:v>51097</c:v>
                </c:pt>
                <c:pt idx="1616">
                  <c:v>51104</c:v>
                </c:pt>
                <c:pt idx="1617">
                  <c:v>51111</c:v>
                </c:pt>
                <c:pt idx="1618">
                  <c:v>51118</c:v>
                </c:pt>
                <c:pt idx="1619">
                  <c:v>51125</c:v>
                </c:pt>
                <c:pt idx="1620">
                  <c:v>51132</c:v>
                </c:pt>
                <c:pt idx="1621">
                  <c:v>51139</c:v>
                </c:pt>
                <c:pt idx="1622">
                  <c:v>51146</c:v>
                </c:pt>
                <c:pt idx="1623">
                  <c:v>51153</c:v>
                </c:pt>
                <c:pt idx="1624">
                  <c:v>51160</c:v>
                </c:pt>
                <c:pt idx="1625">
                  <c:v>51167</c:v>
                </c:pt>
                <c:pt idx="1626">
                  <c:v>51174</c:v>
                </c:pt>
                <c:pt idx="1627">
                  <c:v>51181</c:v>
                </c:pt>
                <c:pt idx="1628">
                  <c:v>51188</c:v>
                </c:pt>
                <c:pt idx="1629">
                  <c:v>51195</c:v>
                </c:pt>
                <c:pt idx="1630">
                  <c:v>51202</c:v>
                </c:pt>
                <c:pt idx="1631">
                  <c:v>51209</c:v>
                </c:pt>
                <c:pt idx="1632">
                  <c:v>51216</c:v>
                </c:pt>
                <c:pt idx="1633">
                  <c:v>51223</c:v>
                </c:pt>
                <c:pt idx="1634">
                  <c:v>51230</c:v>
                </c:pt>
                <c:pt idx="1635">
                  <c:v>51237</c:v>
                </c:pt>
                <c:pt idx="1636">
                  <c:v>51244</c:v>
                </c:pt>
                <c:pt idx="1637">
                  <c:v>51251</c:v>
                </c:pt>
                <c:pt idx="1638">
                  <c:v>51258</c:v>
                </c:pt>
                <c:pt idx="1639">
                  <c:v>51265</c:v>
                </c:pt>
                <c:pt idx="1640">
                  <c:v>51272</c:v>
                </c:pt>
                <c:pt idx="1641">
                  <c:v>51279</c:v>
                </c:pt>
                <c:pt idx="1642">
                  <c:v>51286</c:v>
                </c:pt>
                <c:pt idx="1643">
                  <c:v>51293</c:v>
                </c:pt>
                <c:pt idx="1644">
                  <c:v>51300</c:v>
                </c:pt>
                <c:pt idx="1645">
                  <c:v>51307</c:v>
                </c:pt>
                <c:pt idx="1646">
                  <c:v>51314</c:v>
                </c:pt>
                <c:pt idx="1647">
                  <c:v>51321</c:v>
                </c:pt>
                <c:pt idx="1648">
                  <c:v>51328</c:v>
                </c:pt>
                <c:pt idx="1649">
                  <c:v>51335</c:v>
                </c:pt>
                <c:pt idx="1650">
                  <c:v>51342</c:v>
                </c:pt>
                <c:pt idx="1651">
                  <c:v>51349</c:v>
                </c:pt>
                <c:pt idx="1652">
                  <c:v>51356</c:v>
                </c:pt>
                <c:pt idx="1653">
                  <c:v>51363</c:v>
                </c:pt>
                <c:pt idx="1654">
                  <c:v>51370</c:v>
                </c:pt>
                <c:pt idx="1655">
                  <c:v>51377</c:v>
                </c:pt>
                <c:pt idx="1656">
                  <c:v>51384</c:v>
                </c:pt>
                <c:pt idx="1657">
                  <c:v>51391</c:v>
                </c:pt>
                <c:pt idx="1658">
                  <c:v>51398</c:v>
                </c:pt>
                <c:pt idx="1659">
                  <c:v>51405</c:v>
                </c:pt>
                <c:pt idx="1660">
                  <c:v>51412</c:v>
                </c:pt>
                <c:pt idx="1661">
                  <c:v>51419</c:v>
                </c:pt>
                <c:pt idx="1662">
                  <c:v>51426</c:v>
                </c:pt>
                <c:pt idx="1663">
                  <c:v>51433</c:v>
                </c:pt>
                <c:pt idx="1664">
                  <c:v>51440</c:v>
                </c:pt>
                <c:pt idx="1665">
                  <c:v>51447</c:v>
                </c:pt>
                <c:pt idx="1666">
                  <c:v>51454</c:v>
                </c:pt>
                <c:pt idx="1667">
                  <c:v>51461</c:v>
                </c:pt>
                <c:pt idx="1668">
                  <c:v>51468</c:v>
                </c:pt>
                <c:pt idx="1669">
                  <c:v>51475</c:v>
                </c:pt>
                <c:pt idx="1670">
                  <c:v>51482</c:v>
                </c:pt>
                <c:pt idx="1671">
                  <c:v>51489</c:v>
                </c:pt>
                <c:pt idx="1672">
                  <c:v>51497</c:v>
                </c:pt>
                <c:pt idx="1673">
                  <c:v>51504</c:v>
                </c:pt>
                <c:pt idx="1674">
                  <c:v>51511</c:v>
                </c:pt>
                <c:pt idx="1675">
                  <c:v>51518</c:v>
                </c:pt>
                <c:pt idx="1676">
                  <c:v>51525</c:v>
                </c:pt>
                <c:pt idx="1677">
                  <c:v>51532</c:v>
                </c:pt>
                <c:pt idx="1678">
                  <c:v>51539</c:v>
                </c:pt>
                <c:pt idx="1679">
                  <c:v>51546</c:v>
                </c:pt>
                <c:pt idx="1680">
                  <c:v>51553</c:v>
                </c:pt>
                <c:pt idx="1681">
                  <c:v>51560</c:v>
                </c:pt>
                <c:pt idx="1682">
                  <c:v>51567</c:v>
                </c:pt>
                <c:pt idx="1683">
                  <c:v>51574</c:v>
                </c:pt>
                <c:pt idx="1684">
                  <c:v>51581</c:v>
                </c:pt>
                <c:pt idx="1685">
                  <c:v>51588</c:v>
                </c:pt>
                <c:pt idx="1686">
                  <c:v>51595</c:v>
                </c:pt>
                <c:pt idx="1687">
                  <c:v>51602</c:v>
                </c:pt>
                <c:pt idx="1688">
                  <c:v>51609</c:v>
                </c:pt>
                <c:pt idx="1689">
                  <c:v>51616</c:v>
                </c:pt>
                <c:pt idx="1690">
                  <c:v>51623</c:v>
                </c:pt>
                <c:pt idx="1691">
                  <c:v>51630</c:v>
                </c:pt>
                <c:pt idx="1692">
                  <c:v>51637</c:v>
                </c:pt>
                <c:pt idx="1693">
                  <c:v>51644</c:v>
                </c:pt>
                <c:pt idx="1694">
                  <c:v>51651</c:v>
                </c:pt>
                <c:pt idx="1695">
                  <c:v>51658</c:v>
                </c:pt>
                <c:pt idx="1696">
                  <c:v>51665</c:v>
                </c:pt>
                <c:pt idx="1697">
                  <c:v>51672</c:v>
                </c:pt>
                <c:pt idx="1698">
                  <c:v>51679</c:v>
                </c:pt>
                <c:pt idx="1699">
                  <c:v>51686</c:v>
                </c:pt>
                <c:pt idx="1700">
                  <c:v>51693</c:v>
                </c:pt>
                <c:pt idx="1701">
                  <c:v>51700</c:v>
                </c:pt>
                <c:pt idx="1702">
                  <c:v>51707</c:v>
                </c:pt>
                <c:pt idx="1703">
                  <c:v>51714</c:v>
                </c:pt>
                <c:pt idx="1704">
                  <c:v>51721</c:v>
                </c:pt>
                <c:pt idx="1705">
                  <c:v>51728</c:v>
                </c:pt>
                <c:pt idx="1706">
                  <c:v>51735</c:v>
                </c:pt>
                <c:pt idx="1707">
                  <c:v>51742</c:v>
                </c:pt>
                <c:pt idx="1708">
                  <c:v>51749</c:v>
                </c:pt>
                <c:pt idx="1709">
                  <c:v>51756</c:v>
                </c:pt>
                <c:pt idx="1710">
                  <c:v>51763</c:v>
                </c:pt>
                <c:pt idx="1711">
                  <c:v>51770</c:v>
                </c:pt>
                <c:pt idx="1712">
                  <c:v>51777</c:v>
                </c:pt>
                <c:pt idx="1713">
                  <c:v>51784</c:v>
                </c:pt>
                <c:pt idx="1714">
                  <c:v>51791</c:v>
                </c:pt>
                <c:pt idx="1715">
                  <c:v>51798</c:v>
                </c:pt>
                <c:pt idx="1716">
                  <c:v>51805</c:v>
                </c:pt>
                <c:pt idx="1717">
                  <c:v>51812</c:v>
                </c:pt>
                <c:pt idx="1718">
                  <c:v>51819</c:v>
                </c:pt>
                <c:pt idx="1719">
                  <c:v>51826</c:v>
                </c:pt>
                <c:pt idx="1720">
                  <c:v>51833</c:v>
                </c:pt>
                <c:pt idx="1721">
                  <c:v>51840</c:v>
                </c:pt>
                <c:pt idx="1722">
                  <c:v>51847</c:v>
                </c:pt>
                <c:pt idx="1723">
                  <c:v>51854</c:v>
                </c:pt>
                <c:pt idx="1724">
                  <c:v>51862</c:v>
                </c:pt>
                <c:pt idx="1725">
                  <c:v>51869</c:v>
                </c:pt>
                <c:pt idx="1726">
                  <c:v>51876</c:v>
                </c:pt>
                <c:pt idx="1727">
                  <c:v>51883</c:v>
                </c:pt>
                <c:pt idx="1728">
                  <c:v>51890</c:v>
                </c:pt>
                <c:pt idx="1729">
                  <c:v>51897</c:v>
                </c:pt>
                <c:pt idx="1730">
                  <c:v>51904</c:v>
                </c:pt>
                <c:pt idx="1731">
                  <c:v>51911</c:v>
                </c:pt>
                <c:pt idx="1732">
                  <c:v>51918</c:v>
                </c:pt>
                <c:pt idx="1733">
                  <c:v>51925</c:v>
                </c:pt>
                <c:pt idx="1734">
                  <c:v>51932</c:v>
                </c:pt>
                <c:pt idx="1735">
                  <c:v>51939</c:v>
                </c:pt>
                <c:pt idx="1736">
                  <c:v>51946</c:v>
                </c:pt>
                <c:pt idx="1737">
                  <c:v>51953</c:v>
                </c:pt>
                <c:pt idx="1738">
                  <c:v>51964</c:v>
                </c:pt>
                <c:pt idx="1739">
                  <c:v>51971</c:v>
                </c:pt>
                <c:pt idx="1740">
                  <c:v>51978</c:v>
                </c:pt>
                <c:pt idx="1741">
                  <c:v>51985</c:v>
                </c:pt>
                <c:pt idx="1742">
                  <c:v>51992</c:v>
                </c:pt>
                <c:pt idx="1743">
                  <c:v>51999</c:v>
                </c:pt>
                <c:pt idx="1744">
                  <c:v>52006</c:v>
                </c:pt>
                <c:pt idx="1745">
                  <c:v>52013</c:v>
                </c:pt>
                <c:pt idx="1746">
                  <c:v>52020</c:v>
                </c:pt>
                <c:pt idx="1747">
                  <c:v>52027</c:v>
                </c:pt>
                <c:pt idx="1748">
                  <c:v>52034</c:v>
                </c:pt>
                <c:pt idx="1749">
                  <c:v>52041</c:v>
                </c:pt>
                <c:pt idx="1750">
                  <c:v>52048</c:v>
                </c:pt>
                <c:pt idx="1751">
                  <c:v>52055</c:v>
                </c:pt>
                <c:pt idx="1752">
                  <c:v>52062</c:v>
                </c:pt>
                <c:pt idx="1753">
                  <c:v>52069</c:v>
                </c:pt>
                <c:pt idx="1754">
                  <c:v>52076</c:v>
                </c:pt>
                <c:pt idx="1755">
                  <c:v>52083</c:v>
                </c:pt>
                <c:pt idx="1756">
                  <c:v>52090</c:v>
                </c:pt>
                <c:pt idx="1757">
                  <c:v>52097</c:v>
                </c:pt>
                <c:pt idx="1758">
                  <c:v>52104</c:v>
                </c:pt>
                <c:pt idx="1759">
                  <c:v>52111</c:v>
                </c:pt>
                <c:pt idx="1760">
                  <c:v>52118</c:v>
                </c:pt>
                <c:pt idx="1761">
                  <c:v>52125</c:v>
                </c:pt>
                <c:pt idx="1762">
                  <c:v>52132</c:v>
                </c:pt>
                <c:pt idx="1763">
                  <c:v>52139</c:v>
                </c:pt>
                <c:pt idx="1764">
                  <c:v>52146</c:v>
                </c:pt>
                <c:pt idx="1765">
                  <c:v>52153</c:v>
                </c:pt>
                <c:pt idx="1766">
                  <c:v>52160</c:v>
                </c:pt>
                <c:pt idx="1767">
                  <c:v>52167</c:v>
                </c:pt>
                <c:pt idx="1768">
                  <c:v>52174</c:v>
                </c:pt>
                <c:pt idx="1769">
                  <c:v>52181</c:v>
                </c:pt>
                <c:pt idx="1770">
                  <c:v>52188</c:v>
                </c:pt>
                <c:pt idx="1771">
                  <c:v>52195</c:v>
                </c:pt>
                <c:pt idx="1772">
                  <c:v>52202</c:v>
                </c:pt>
                <c:pt idx="1773">
                  <c:v>52209</c:v>
                </c:pt>
                <c:pt idx="1774">
                  <c:v>52216</c:v>
                </c:pt>
                <c:pt idx="1775">
                  <c:v>52223</c:v>
                </c:pt>
                <c:pt idx="1776">
                  <c:v>52230</c:v>
                </c:pt>
                <c:pt idx="1777">
                  <c:v>52237</c:v>
                </c:pt>
                <c:pt idx="1778">
                  <c:v>52244</c:v>
                </c:pt>
                <c:pt idx="1779">
                  <c:v>52251</c:v>
                </c:pt>
                <c:pt idx="1780">
                  <c:v>52258</c:v>
                </c:pt>
                <c:pt idx="1781">
                  <c:v>52265</c:v>
                </c:pt>
                <c:pt idx="1782">
                  <c:v>52272</c:v>
                </c:pt>
                <c:pt idx="1783">
                  <c:v>52279</c:v>
                </c:pt>
                <c:pt idx="1784">
                  <c:v>52286</c:v>
                </c:pt>
                <c:pt idx="1785">
                  <c:v>52293</c:v>
                </c:pt>
                <c:pt idx="1786">
                  <c:v>52300</c:v>
                </c:pt>
                <c:pt idx="1787">
                  <c:v>52307</c:v>
                </c:pt>
                <c:pt idx="1788">
                  <c:v>52314</c:v>
                </c:pt>
                <c:pt idx="1789">
                  <c:v>52321</c:v>
                </c:pt>
                <c:pt idx="1790">
                  <c:v>52328</c:v>
                </c:pt>
                <c:pt idx="1791">
                  <c:v>52335</c:v>
                </c:pt>
                <c:pt idx="1792">
                  <c:v>52342</c:v>
                </c:pt>
                <c:pt idx="1793">
                  <c:v>52349</c:v>
                </c:pt>
                <c:pt idx="1794">
                  <c:v>52356</c:v>
                </c:pt>
                <c:pt idx="1795">
                  <c:v>52363</c:v>
                </c:pt>
                <c:pt idx="1796">
                  <c:v>52370</c:v>
                </c:pt>
                <c:pt idx="1797">
                  <c:v>52377</c:v>
                </c:pt>
                <c:pt idx="1798">
                  <c:v>52384</c:v>
                </c:pt>
                <c:pt idx="1799">
                  <c:v>52391</c:v>
                </c:pt>
                <c:pt idx="1800">
                  <c:v>52398</c:v>
                </c:pt>
                <c:pt idx="1801">
                  <c:v>52405</c:v>
                </c:pt>
                <c:pt idx="1802">
                  <c:v>52412</c:v>
                </c:pt>
                <c:pt idx="1803">
                  <c:v>52419</c:v>
                </c:pt>
                <c:pt idx="1804">
                  <c:v>52426</c:v>
                </c:pt>
                <c:pt idx="1805">
                  <c:v>52433</c:v>
                </c:pt>
                <c:pt idx="1806">
                  <c:v>52440</c:v>
                </c:pt>
                <c:pt idx="1807">
                  <c:v>52447</c:v>
                </c:pt>
                <c:pt idx="1808">
                  <c:v>52454</c:v>
                </c:pt>
                <c:pt idx="1809">
                  <c:v>52461</c:v>
                </c:pt>
                <c:pt idx="1810">
                  <c:v>52468</c:v>
                </c:pt>
                <c:pt idx="1811">
                  <c:v>52475</c:v>
                </c:pt>
                <c:pt idx="1812">
                  <c:v>52482</c:v>
                </c:pt>
                <c:pt idx="1813">
                  <c:v>52489</c:v>
                </c:pt>
                <c:pt idx="1814">
                  <c:v>52496</c:v>
                </c:pt>
                <c:pt idx="1815">
                  <c:v>52503</c:v>
                </c:pt>
                <c:pt idx="1816">
                  <c:v>52510</c:v>
                </c:pt>
                <c:pt idx="1817">
                  <c:v>52517</c:v>
                </c:pt>
                <c:pt idx="1818">
                  <c:v>52524</c:v>
                </c:pt>
                <c:pt idx="1819">
                  <c:v>52531</c:v>
                </c:pt>
                <c:pt idx="1820">
                  <c:v>52538</c:v>
                </c:pt>
                <c:pt idx="1821">
                  <c:v>52545</c:v>
                </c:pt>
                <c:pt idx="1822">
                  <c:v>52552</c:v>
                </c:pt>
                <c:pt idx="1823">
                  <c:v>52559</c:v>
                </c:pt>
                <c:pt idx="1824">
                  <c:v>52566</c:v>
                </c:pt>
                <c:pt idx="1825">
                  <c:v>52573</c:v>
                </c:pt>
                <c:pt idx="1826">
                  <c:v>52580</c:v>
                </c:pt>
                <c:pt idx="1827">
                  <c:v>52587</c:v>
                </c:pt>
                <c:pt idx="1828">
                  <c:v>52594</c:v>
                </c:pt>
                <c:pt idx="1829">
                  <c:v>52601</c:v>
                </c:pt>
                <c:pt idx="1830">
                  <c:v>52608</c:v>
                </c:pt>
                <c:pt idx="1831">
                  <c:v>52615</c:v>
                </c:pt>
                <c:pt idx="1832">
                  <c:v>52622</c:v>
                </c:pt>
                <c:pt idx="1833">
                  <c:v>52629</c:v>
                </c:pt>
                <c:pt idx="1834">
                  <c:v>52636</c:v>
                </c:pt>
                <c:pt idx="1835">
                  <c:v>52643</c:v>
                </c:pt>
                <c:pt idx="1836">
                  <c:v>52650</c:v>
                </c:pt>
                <c:pt idx="1837">
                  <c:v>52657</c:v>
                </c:pt>
                <c:pt idx="1838">
                  <c:v>52664</c:v>
                </c:pt>
                <c:pt idx="1839">
                  <c:v>52671</c:v>
                </c:pt>
                <c:pt idx="1840">
                  <c:v>52678</c:v>
                </c:pt>
                <c:pt idx="1841">
                  <c:v>52685</c:v>
                </c:pt>
                <c:pt idx="1842">
                  <c:v>52692</c:v>
                </c:pt>
                <c:pt idx="1843">
                  <c:v>52699</c:v>
                </c:pt>
                <c:pt idx="1844">
                  <c:v>52706</c:v>
                </c:pt>
                <c:pt idx="1845">
                  <c:v>52713</c:v>
                </c:pt>
                <c:pt idx="1846">
                  <c:v>52720</c:v>
                </c:pt>
                <c:pt idx="1847">
                  <c:v>52727</c:v>
                </c:pt>
                <c:pt idx="1848">
                  <c:v>52734</c:v>
                </c:pt>
                <c:pt idx="1849">
                  <c:v>52741</c:v>
                </c:pt>
                <c:pt idx="1850">
                  <c:v>52748</c:v>
                </c:pt>
                <c:pt idx="1851">
                  <c:v>52755</c:v>
                </c:pt>
                <c:pt idx="1852">
                  <c:v>52762</c:v>
                </c:pt>
                <c:pt idx="1853">
                  <c:v>52769</c:v>
                </c:pt>
                <c:pt idx="1854">
                  <c:v>52776</c:v>
                </c:pt>
                <c:pt idx="1855">
                  <c:v>52783</c:v>
                </c:pt>
                <c:pt idx="1856">
                  <c:v>52790</c:v>
                </c:pt>
                <c:pt idx="1857">
                  <c:v>52797</c:v>
                </c:pt>
                <c:pt idx="1858">
                  <c:v>52804</c:v>
                </c:pt>
                <c:pt idx="1859">
                  <c:v>52811</c:v>
                </c:pt>
                <c:pt idx="1860">
                  <c:v>52818</c:v>
                </c:pt>
                <c:pt idx="1861">
                  <c:v>52825</c:v>
                </c:pt>
                <c:pt idx="1862">
                  <c:v>52832</c:v>
                </c:pt>
                <c:pt idx="1863">
                  <c:v>52839</c:v>
                </c:pt>
                <c:pt idx="1864">
                  <c:v>52846</c:v>
                </c:pt>
                <c:pt idx="1865">
                  <c:v>52853</c:v>
                </c:pt>
                <c:pt idx="1866">
                  <c:v>52860</c:v>
                </c:pt>
                <c:pt idx="1867">
                  <c:v>52867</c:v>
                </c:pt>
                <c:pt idx="1868">
                  <c:v>52874</c:v>
                </c:pt>
                <c:pt idx="1869">
                  <c:v>52881</c:v>
                </c:pt>
                <c:pt idx="1870">
                  <c:v>52888</c:v>
                </c:pt>
                <c:pt idx="1871">
                  <c:v>52895</c:v>
                </c:pt>
                <c:pt idx="1872">
                  <c:v>52902</c:v>
                </c:pt>
                <c:pt idx="1873">
                  <c:v>52909</c:v>
                </c:pt>
                <c:pt idx="1874">
                  <c:v>52916</c:v>
                </c:pt>
                <c:pt idx="1875">
                  <c:v>52923</c:v>
                </c:pt>
                <c:pt idx="1876">
                  <c:v>52930</c:v>
                </c:pt>
                <c:pt idx="1877">
                  <c:v>52937</c:v>
                </c:pt>
                <c:pt idx="1878">
                  <c:v>52944</c:v>
                </c:pt>
                <c:pt idx="1879">
                  <c:v>52951</c:v>
                </c:pt>
                <c:pt idx="1880">
                  <c:v>52959</c:v>
                </c:pt>
                <c:pt idx="1881">
                  <c:v>52966</c:v>
                </c:pt>
                <c:pt idx="1882">
                  <c:v>52973</c:v>
                </c:pt>
                <c:pt idx="1883">
                  <c:v>52980</c:v>
                </c:pt>
                <c:pt idx="1884">
                  <c:v>52987</c:v>
                </c:pt>
                <c:pt idx="1885">
                  <c:v>52994</c:v>
                </c:pt>
                <c:pt idx="1886">
                  <c:v>53001</c:v>
                </c:pt>
                <c:pt idx="1887">
                  <c:v>53008</c:v>
                </c:pt>
                <c:pt idx="1888">
                  <c:v>53015</c:v>
                </c:pt>
                <c:pt idx="1889">
                  <c:v>53022</c:v>
                </c:pt>
                <c:pt idx="1890">
                  <c:v>53029</c:v>
                </c:pt>
                <c:pt idx="1891">
                  <c:v>53036</c:v>
                </c:pt>
                <c:pt idx="1892">
                  <c:v>53043</c:v>
                </c:pt>
                <c:pt idx="1893">
                  <c:v>53050</c:v>
                </c:pt>
                <c:pt idx="1894">
                  <c:v>53057</c:v>
                </c:pt>
                <c:pt idx="1895">
                  <c:v>53064</c:v>
                </c:pt>
                <c:pt idx="1896">
                  <c:v>53071</c:v>
                </c:pt>
                <c:pt idx="1897">
                  <c:v>53078</c:v>
                </c:pt>
                <c:pt idx="1898">
                  <c:v>53085</c:v>
                </c:pt>
                <c:pt idx="1899">
                  <c:v>53092</c:v>
                </c:pt>
                <c:pt idx="1900">
                  <c:v>53099</c:v>
                </c:pt>
                <c:pt idx="1901">
                  <c:v>53106</c:v>
                </c:pt>
                <c:pt idx="1902">
                  <c:v>53113</c:v>
                </c:pt>
                <c:pt idx="1903">
                  <c:v>53120</c:v>
                </c:pt>
                <c:pt idx="1904">
                  <c:v>53127</c:v>
                </c:pt>
                <c:pt idx="1905">
                  <c:v>53134</c:v>
                </c:pt>
                <c:pt idx="1906">
                  <c:v>53141</c:v>
                </c:pt>
                <c:pt idx="1907">
                  <c:v>53148</c:v>
                </c:pt>
                <c:pt idx="1908">
                  <c:v>53155</c:v>
                </c:pt>
                <c:pt idx="1909">
                  <c:v>53162</c:v>
                </c:pt>
                <c:pt idx="1910">
                  <c:v>53169</c:v>
                </c:pt>
                <c:pt idx="1911">
                  <c:v>53176</c:v>
                </c:pt>
                <c:pt idx="1912">
                  <c:v>53183</c:v>
                </c:pt>
                <c:pt idx="1913">
                  <c:v>53190</c:v>
                </c:pt>
                <c:pt idx="1914">
                  <c:v>53197</c:v>
                </c:pt>
                <c:pt idx="1915">
                  <c:v>53204</c:v>
                </c:pt>
                <c:pt idx="1916">
                  <c:v>53211</c:v>
                </c:pt>
                <c:pt idx="1917">
                  <c:v>53218</c:v>
                </c:pt>
                <c:pt idx="1918">
                  <c:v>53225</c:v>
                </c:pt>
                <c:pt idx="1919">
                  <c:v>53232</c:v>
                </c:pt>
                <c:pt idx="1920">
                  <c:v>53239</c:v>
                </c:pt>
                <c:pt idx="1921">
                  <c:v>53246</c:v>
                </c:pt>
                <c:pt idx="1922">
                  <c:v>53253</c:v>
                </c:pt>
                <c:pt idx="1923">
                  <c:v>53260</c:v>
                </c:pt>
                <c:pt idx="1924">
                  <c:v>53267</c:v>
                </c:pt>
                <c:pt idx="1925">
                  <c:v>53274</c:v>
                </c:pt>
                <c:pt idx="1926">
                  <c:v>53281</c:v>
                </c:pt>
                <c:pt idx="1927">
                  <c:v>53288</c:v>
                </c:pt>
                <c:pt idx="1928">
                  <c:v>53295</c:v>
                </c:pt>
                <c:pt idx="1929">
                  <c:v>53302</c:v>
                </c:pt>
                <c:pt idx="1930">
                  <c:v>53309</c:v>
                </c:pt>
                <c:pt idx="1931">
                  <c:v>53316</c:v>
                </c:pt>
                <c:pt idx="1932">
                  <c:v>53323</c:v>
                </c:pt>
                <c:pt idx="1933">
                  <c:v>53330</c:v>
                </c:pt>
                <c:pt idx="1934">
                  <c:v>53337</c:v>
                </c:pt>
                <c:pt idx="1935">
                  <c:v>53344</c:v>
                </c:pt>
                <c:pt idx="1936">
                  <c:v>53351</c:v>
                </c:pt>
                <c:pt idx="1937">
                  <c:v>53358</c:v>
                </c:pt>
                <c:pt idx="1938">
                  <c:v>53365</c:v>
                </c:pt>
                <c:pt idx="1939">
                  <c:v>53372</c:v>
                </c:pt>
                <c:pt idx="1940">
                  <c:v>53379</c:v>
                </c:pt>
                <c:pt idx="1941">
                  <c:v>53386</c:v>
                </c:pt>
                <c:pt idx="1942">
                  <c:v>53393</c:v>
                </c:pt>
                <c:pt idx="1943">
                  <c:v>53400</c:v>
                </c:pt>
                <c:pt idx="1944">
                  <c:v>53407</c:v>
                </c:pt>
                <c:pt idx="1945">
                  <c:v>53414</c:v>
                </c:pt>
                <c:pt idx="1946">
                  <c:v>53421</c:v>
                </c:pt>
                <c:pt idx="1947">
                  <c:v>53428</c:v>
                </c:pt>
                <c:pt idx="1948">
                  <c:v>53435</c:v>
                </c:pt>
                <c:pt idx="1949">
                  <c:v>53442</c:v>
                </c:pt>
                <c:pt idx="1950">
                  <c:v>53449</c:v>
                </c:pt>
                <c:pt idx="1951">
                  <c:v>53456</c:v>
                </c:pt>
                <c:pt idx="1952">
                  <c:v>53463</c:v>
                </c:pt>
                <c:pt idx="1953">
                  <c:v>53470</c:v>
                </c:pt>
                <c:pt idx="1954">
                  <c:v>53477</c:v>
                </c:pt>
                <c:pt idx="1955">
                  <c:v>53484</c:v>
                </c:pt>
                <c:pt idx="1956">
                  <c:v>53491</c:v>
                </c:pt>
                <c:pt idx="1957">
                  <c:v>53498</c:v>
                </c:pt>
                <c:pt idx="1958">
                  <c:v>53505</c:v>
                </c:pt>
                <c:pt idx="1959">
                  <c:v>53512</c:v>
                </c:pt>
                <c:pt idx="1960">
                  <c:v>53519</c:v>
                </c:pt>
                <c:pt idx="1961">
                  <c:v>53526</c:v>
                </c:pt>
                <c:pt idx="1962">
                  <c:v>53533</c:v>
                </c:pt>
                <c:pt idx="1963">
                  <c:v>53540</c:v>
                </c:pt>
                <c:pt idx="1964">
                  <c:v>53547</c:v>
                </c:pt>
                <c:pt idx="1965">
                  <c:v>53554</c:v>
                </c:pt>
                <c:pt idx="1966">
                  <c:v>53561</c:v>
                </c:pt>
                <c:pt idx="1967">
                  <c:v>53568</c:v>
                </c:pt>
                <c:pt idx="1968">
                  <c:v>53575</c:v>
                </c:pt>
                <c:pt idx="1969">
                  <c:v>53582</c:v>
                </c:pt>
                <c:pt idx="1970">
                  <c:v>53589</c:v>
                </c:pt>
                <c:pt idx="1971">
                  <c:v>53596</c:v>
                </c:pt>
                <c:pt idx="1972">
                  <c:v>53603</c:v>
                </c:pt>
                <c:pt idx="1973">
                  <c:v>53610</c:v>
                </c:pt>
                <c:pt idx="1974">
                  <c:v>53617</c:v>
                </c:pt>
                <c:pt idx="1975">
                  <c:v>53624</c:v>
                </c:pt>
                <c:pt idx="1976">
                  <c:v>53631</c:v>
                </c:pt>
                <c:pt idx="1977">
                  <c:v>53638</c:v>
                </c:pt>
                <c:pt idx="1978">
                  <c:v>53645</c:v>
                </c:pt>
                <c:pt idx="1979">
                  <c:v>53652</c:v>
                </c:pt>
                <c:pt idx="1980">
                  <c:v>53659</c:v>
                </c:pt>
                <c:pt idx="1981">
                  <c:v>53666</c:v>
                </c:pt>
                <c:pt idx="1982">
                  <c:v>53673</c:v>
                </c:pt>
                <c:pt idx="1983">
                  <c:v>53680</c:v>
                </c:pt>
                <c:pt idx="1984">
                  <c:v>53688</c:v>
                </c:pt>
                <c:pt idx="1985">
                  <c:v>53695</c:v>
                </c:pt>
                <c:pt idx="1986">
                  <c:v>53702</c:v>
                </c:pt>
                <c:pt idx="1987">
                  <c:v>53709</c:v>
                </c:pt>
                <c:pt idx="1988">
                  <c:v>53716</c:v>
                </c:pt>
                <c:pt idx="1989">
                  <c:v>53723</c:v>
                </c:pt>
                <c:pt idx="1990">
                  <c:v>53730</c:v>
                </c:pt>
                <c:pt idx="1991">
                  <c:v>53737</c:v>
                </c:pt>
                <c:pt idx="1992">
                  <c:v>53744</c:v>
                </c:pt>
                <c:pt idx="1993">
                  <c:v>53751</c:v>
                </c:pt>
                <c:pt idx="1994">
                  <c:v>53758</c:v>
                </c:pt>
                <c:pt idx="1995">
                  <c:v>53765</c:v>
                </c:pt>
                <c:pt idx="1996">
                  <c:v>53772</c:v>
                </c:pt>
                <c:pt idx="1997">
                  <c:v>53779</c:v>
                </c:pt>
                <c:pt idx="1998">
                  <c:v>53786</c:v>
                </c:pt>
                <c:pt idx="1999">
                  <c:v>53793</c:v>
                </c:pt>
                <c:pt idx="2000">
                  <c:v>53800</c:v>
                </c:pt>
                <c:pt idx="2001">
                  <c:v>53807</c:v>
                </c:pt>
                <c:pt idx="2002">
                  <c:v>53814</c:v>
                </c:pt>
                <c:pt idx="2003">
                  <c:v>53821</c:v>
                </c:pt>
                <c:pt idx="2004">
                  <c:v>53828</c:v>
                </c:pt>
                <c:pt idx="2005">
                  <c:v>53835</c:v>
                </c:pt>
                <c:pt idx="2006">
                  <c:v>53842</c:v>
                </c:pt>
                <c:pt idx="2007">
                  <c:v>53849</c:v>
                </c:pt>
                <c:pt idx="2008">
                  <c:v>53856</c:v>
                </c:pt>
                <c:pt idx="2009">
                  <c:v>53863</c:v>
                </c:pt>
                <c:pt idx="2010">
                  <c:v>53870</c:v>
                </c:pt>
                <c:pt idx="2011">
                  <c:v>53877</c:v>
                </c:pt>
                <c:pt idx="2012">
                  <c:v>53884</c:v>
                </c:pt>
                <c:pt idx="2013">
                  <c:v>53891</c:v>
                </c:pt>
                <c:pt idx="2014">
                  <c:v>53898</c:v>
                </c:pt>
                <c:pt idx="2015">
                  <c:v>53905</c:v>
                </c:pt>
                <c:pt idx="2016">
                  <c:v>53912</c:v>
                </c:pt>
                <c:pt idx="2017">
                  <c:v>53919</c:v>
                </c:pt>
                <c:pt idx="2018">
                  <c:v>53926</c:v>
                </c:pt>
                <c:pt idx="2019">
                  <c:v>53933</c:v>
                </c:pt>
                <c:pt idx="2020">
                  <c:v>53940</c:v>
                </c:pt>
                <c:pt idx="2021">
                  <c:v>53947</c:v>
                </c:pt>
                <c:pt idx="2022">
                  <c:v>53954</c:v>
                </c:pt>
                <c:pt idx="2023">
                  <c:v>53961</c:v>
                </c:pt>
                <c:pt idx="2024">
                  <c:v>53968</c:v>
                </c:pt>
                <c:pt idx="2025">
                  <c:v>53975</c:v>
                </c:pt>
                <c:pt idx="2026">
                  <c:v>53982</c:v>
                </c:pt>
                <c:pt idx="2027">
                  <c:v>53989</c:v>
                </c:pt>
                <c:pt idx="2028">
                  <c:v>53996</c:v>
                </c:pt>
                <c:pt idx="2029">
                  <c:v>54003</c:v>
                </c:pt>
                <c:pt idx="2030">
                  <c:v>54010</c:v>
                </c:pt>
                <c:pt idx="2031">
                  <c:v>54017</c:v>
                </c:pt>
                <c:pt idx="2032">
                  <c:v>54024</c:v>
                </c:pt>
                <c:pt idx="2033">
                  <c:v>54031</c:v>
                </c:pt>
                <c:pt idx="2034">
                  <c:v>54038</c:v>
                </c:pt>
                <c:pt idx="2035">
                  <c:v>54045</c:v>
                </c:pt>
                <c:pt idx="2036">
                  <c:v>54053</c:v>
                </c:pt>
                <c:pt idx="2037">
                  <c:v>54060</c:v>
                </c:pt>
                <c:pt idx="2038">
                  <c:v>54067</c:v>
                </c:pt>
                <c:pt idx="2039">
                  <c:v>54074</c:v>
                </c:pt>
                <c:pt idx="2040">
                  <c:v>54081</c:v>
                </c:pt>
                <c:pt idx="2041">
                  <c:v>54088</c:v>
                </c:pt>
                <c:pt idx="2042">
                  <c:v>54095</c:v>
                </c:pt>
                <c:pt idx="2043">
                  <c:v>54102</c:v>
                </c:pt>
                <c:pt idx="2044">
                  <c:v>54109</c:v>
                </c:pt>
                <c:pt idx="2045">
                  <c:v>54116</c:v>
                </c:pt>
                <c:pt idx="2046">
                  <c:v>54123</c:v>
                </c:pt>
                <c:pt idx="2047">
                  <c:v>54130</c:v>
                </c:pt>
                <c:pt idx="2048">
                  <c:v>54137</c:v>
                </c:pt>
                <c:pt idx="2049">
                  <c:v>54144</c:v>
                </c:pt>
                <c:pt idx="2050">
                  <c:v>54155</c:v>
                </c:pt>
                <c:pt idx="2051">
                  <c:v>54162</c:v>
                </c:pt>
                <c:pt idx="2052">
                  <c:v>54169</c:v>
                </c:pt>
                <c:pt idx="2053">
                  <c:v>54176</c:v>
                </c:pt>
                <c:pt idx="2054">
                  <c:v>54183</c:v>
                </c:pt>
                <c:pt idx="2055">
                  <c:v>54190</c:v>
                </c:pt>
                <c:pt idx="2056">
                  <c:v>54197</c:v>
                </c:pt>
                <c:pt idx="2057">
                  <c:v>54204</c:v>
                </c:pt>
                <c:pt idx="2058">
                  <c:v>54211</c:v>
                </c:pt>
                <c:pt idx="2059">
                  <c:v>54218</c:v>
                </c:pt>
                <c:pt idx="2060">
                  <c:v>54225</c:v>
                </c:pt>
                <c:pt idx="2061">
                  <c:v>54232</c:v>
                </c:pt>
                <c:pt idx="2062">
                  <c:v>54239</c:v>
                </c:pt>
                <c:pt idx="2063">
                  <c:v>54246</c:v>
                </c:pt>
                <c:pt idx="2064">
                  <c:v>54253</c:v>
                </c:pt>
                <c:pt idx="2065">
                  <c:v>54260</c:v>
                </c:pt>
                <c:pt idx="2066">
                  <c:v>54267</c:v>
                </c:pt>
                <c:pt idx="2067">
                  <c:v>54274</c:v>
                </c:pt>
                <c:pt idx="2068">
                  <c:v>54281</c:v>
                </c:pt>
                <c:pt idx="2069">
                  <c:v>54288</c:v>
                </c:pt>
                <c:pt idx="2070">
                  <c:v>54295</c:v>
                </c:pt>
                <c:pt idx="2071">
                  <c:v>54302</c:v>
                </c:pt>
                <c:pt idx="2072">
                  <c:v>54309</c:v>
                </c:pt>
                <c:pt idx="2073">
                  <c:v>54316</c:v>
                </c:pt>
                <c:pt idx="2074">
                  <c:v>54323</c:v>
                </c:pt>
                <c:pt idx="2075">
                  <c:v>54330</c:v>
                </c:pt>
                <c:pt idx="2076">
                  <c:v>54337</c:v>
                </c:pt>
                <c:pt idx="2077">
                  <c:v>54344</c:v>
                </c:pt>
                <c:pt idx="2078">
                  <c:v>54351</c:v>
                </c:pt>
                <c:pt idx="2079">
                  <c:v>54358</c:v>
                </c:pt>
                <c:pt idx="2080">
                  <c:v>54365</c:v>
                </c:pt>
                <c:pt idx="2081">
                  <c:v>54372</c:v>
                </c:pt>
                <c:pt idx="2082">
                  <c:v>54379</c:v>
                </c:pt>
                <c:pt idx="2083">
                  <c:v>54386</c:v>
                </c:pt>
                <c:pt idx="2084">
                  <c:v>54393</c:v>
                </c:pt>
                <c:pt idx="2085">
                  <c:v>54400</c:v>
                </c:pt>
                <c:pt idx="2086">
                  <c:v>54407</c:v>
                </c:pt>
                <c:pt idx="2087">
                  <c:v>54414</c:v>
                </c:pt>
                <c:pt idx="2088">
                  <c:v>54421</c:v>
                </c:pt>
                <c:pt idx="2089">
                  <c:v>54428</c:v>
                </c:pt>
                <c:pt idx="2090">
                  <c:v>54435</c:v>
                </c:pt>
                <c:pt idx="2091">
                  <c:v>54442</c:v>
                </c:pt>
                <c:pt idx="2092">
                  <c:v>54449</c:v>
                </c:pt>
                <c:pt idx="2093">
                  <c:v>54456</c:v>
                </c:pt>
                <c:pt idx="2094">
                  <c:v>54463</c:v>
                </c:pt>
                <c:pt idx="2095">
                  <c:v>54470</c:v>
                </c:pt>
                <c:pt idx="2096">
                  <c:v>54477</c:v>
                </c:pt>
                <c:pt idx="2097">
                  <c:v>54484</c:v>
                </c:pt>
                <c:pt idx="2098">
                  <c:v>54491</c:v>
                </c:pt>
                <c:pt idx="2099">
                  <c:v>54498</c:v>
                </c:pt>
                <c:pt idx="2100">
                  <c:v>54505</c:v>
                </c:pt>
                <c:pt idx="2101">
                  <c:v>54512</c:v>
                </c:pt>
                <c:pt idx="2102">
                  <c:v>54519</c:v>
                </c:pt>
                <c:pt idx="2103">
                  <c:v>54526</c:v>
                </c:pt>
                <c:pt idx="2104">
                  <c:v>54533</c:v>
                </c:pt>
                <c:pt idx="2105">
                  <c:v>54540</c:v>
                </c:pt>
                <c:pt idx="2106">
                  <c:v>54547</c:v>
                </c:pt>
                <c:pt idx="2107">
                  <c:v>54554</c:v>
                </c:pt>
                <c:pt idx="2108">
                  <c:v>54561</c:v>
                </c:pt>
                <c:pt idx="2109">
                  <c:v>54568</c:v>
                </c:pt>
                <c:pt idx="2110">
                  <c:v>54575</c:v>
                </c:pt>
                <c:pt idx="2111">
                  <c:v>54582</c:v>
                </c:pt>
                <c:pt idx="2112">
                  <c:v>54589</c:v>
                </c:pt>
                <c:pt idx="2113">
                  <c:v>54596</c:v>
                </c:pt>
                <c:pt idx="2114">
                  <c:v>54603</c:v>
                </c:pt>
                <c:pt idx="2115">
                  <c:v>54610</c:v>
                </c:pt>
                <c:pt idx="2116">
                  <c:v>54617</c:v>
                </c:pt>
                <c:pt idx="2117">
                  <c:v>54624</c:v>
                </c:pt>
                <c:pt idx="2118">
                  <c:v>54631</c:v>
                </c:pt>
                <c:pt idx="2119">
                  <c:v>54638</c:v>
                </c:pt>
                <c:pt idx="2120">
                  <c:v>54645</c:v>
                </c:pt>
                <c:pt idx="2121">
                  <c:v>54652</c:v>
                </c:pt>
                <c:pt idx="2122">
                  <c:v>54659</c:v>
                </c:pt>
                <c:pt idx="2123">
                  <c:v>54666</c:v>
                </c:pt>
                <c:pt idx="2124">
                  <c:v>54673</c:v>
                </c:pt>
                <c:pt idx="2125">
                  <c:v>54680</c:v>
                </c:pt>
                <c:pt idx="2126">
                  <c:v>54687</c:v>
                </c:pt>
                <c:pt idx="2127">
                  <c:v>54694</c:v>
                </c:pt>
                <c:pt idx="2128">
                  <c:v>54701</c:v>
                </c:pt>
                <c:pt idx="2129">
                  <c:v>54708</c:v>
                </c:pt>
                <c:pt idx="2130">
                  <c:v>54715</c:v>
                </c:pt>
                <c:pt idx="2131">
                  <c:v>54722</c:v>
                </c:pt>
                <c:pt idx="2132">
                  <c:v>54729</c:v>
                </c:pt>
                <c:pt idx="2133">
                  <c:v>54736</c:v>
                </c:pt>
                <c:pt idx="2134">
                  <c:v>54743</c:v>
                </c:pt>
                <c:pt idx="2135">
                  <c:v>54750</c:v>
                </c:pt>
                <c:pt idx="2136">
                  <c:v>54757</c:v>
                </c:pt>
                <c:pt idx="2137">
                  <c:v>54764</c:v>
                </c:pt>
                <c:pt idx="2138">
                  <c:v>54771</c:v>
                </c:pt>
                <c:pt idx="2139">
                  <c:v>54778</c:v>
                </c:pt>
                <c:pt idx="2140">
                  <c:v>54786</c:v>
                </c:pt>
                <c:pt idx="2141">
                  <c:v>54793</c:v>
                </c:pt>
                <c:pt idx="2142">
                  <c:v>54800</c:v>
                </c:pt>
                <c:pt idx="2143">
                  <c:v>54807</c:v>
                </c:pt>
                <c:pt idx="2144">
                  <c:v>54814</c:v>
                </c:pt>
                <c:pt idx="2145">
                  <c:v>54821</c:v>
                </c:pt>
                <c:pt idx="2146">
                  <c:v>54828</c:v>
                </c:pt>
                <c:pt idx="2147">
                  <c:v>54835</c:v>
                </c:pt>
                <c:pt idx="2148">
                  <c:v>54842</c:v>
                </c:pt>
                <c:pt idx="2149">
                  <c:v>54849</c:v>
                </c:pt>
                <c:pt idx="2150">
                  <c:v>54856</c:v>
                </c:pt>
                <c:pt idx="2151">
                  <c:v>54863</c:v>
                </c:pt>
                <c:pt idx="2152">
                  <c:v>54870</c:v>
                </c:pt>
                <c:pt idx="2153">
                  <c:v>54877</c:v>
                </c:pt>
                <c:pt idx="2154">
                  <c:v>54884</c:v>
                </c:pt>
                <c:pt idx="2155">
                  <c:v>54891</c:v>
                </c:pt>
                <c:pt idx="2156">
                  <c:v>54898</c:v>
                </c:pt>
                <c:pt idx="2157">
                  <c:v>54905</c:v>
                </c:pt>
                <c:pt idx="2158">
                  <c:v>54912</c:v>
                </c:pt>
                <c:pt idx="2159">
                  <c:v>54919</c:v>
                </c:pt>
                <c:pt idx="2160">
                  <c:v>54926</c:v>
                </c:pt>
                <c:pt idx="2161">
                  <c:v>54933</c:v>
                </c:pt>
                <c:pt idx="2162">
                  <c:v>54940</c:v>
                </c:pt>
                <c:pt idx="2163">
                  <c:v>54947</c:v>
                </c:pt>
                <c:pt idx="2164">
                  <c:v>54954</c:v>
                </c:pt>
                <c:pt idx="2165">
                  <c:v>54961</c:v>
                </c:pt>
                <c:pt idx="2166">
                  <c:v>54968</c:v>
                </c:pt>
                <c:pt idx="2167">
                  <c:v>54975</c:v>
                </c:pt>
                <c:pt idx="2168">
                  <c:v>54982</c:v>
                </c:pt>
                <c:pt idx="2169">
                  <c:v>54989</c:v>
                </c:pt>
                <c:pt idx="2170">
                  <c:v>54996</c:v>
                </c:pt>
                <c:pt idx="2171">
                  <c:v>55003</c:v>
                </c:pt>
                <c:pt idx="2172">
                  <c:v>55010</c:v>
                </c:pt>
                <c:pt idx="2173">
                  <c:v>55017</c:v>
                </c:pt>
                <c:pt idx="2174">
                  <c:v>55024</c:v>
                </c:pt>
                <c:pt idx="2175">
                  <c:v>55031</c:v>
                </c:pt>
                <c:pt idx="2176">
                  <c:v>55038</c:v>
                </c:pt>
                <c:pt idx="2177">
                  <c:v>55045</c:v>
                </c:pt>
                <c:pt idx="2178">
                  <c:v>55052</c:v>
                </c:pt>
                <c:pt idx="2179">
                  <c:v>55059</c:v>
                </c:pt>
                <c:pt idx="2180">
                  <c:v>55066</c:v>
                </c:pt>
                <c:pt idx="2181">
                  <c:v>55073</c:v>
                </c:pt>
                <c:pt idx="2182">
                  <c:v>55080</c:v>
                </c:pt>
                <c:pt idx="2183">
                  <c:v>55087</c:v>
                </c:pt>
                <c:pt idx="2184">
                  <c:v>55094</c:v>
                </c:pt>
                <c:pt idx="2185">
                  <c:v>55101</c:v>
                </c:pt>
                <c:pt idx="2186">
                  <c:v>55108</c:v>
                </c:pt>
                <c:pt idx="2187">
                  <c:v>55115</c:v>
                </c:pt>
                <c:pt idx="2188">
                  <c:v>55122</c:v>
                </c:pt>
                <c:pt idx="2189">
                  <c:v>55129</c:v>
                </c:pt>
                <c:pt idx="2190">
                  <c:v>55136</c:v>
                </c:pt>
                <c:pt idx="2191">
                  <c:v>55143</c:v>
                </c:pt>
                <c:pt idx="2192">
                  <c:v>55150</c:v>
                </c:pt>
                <c:pt idx="2193">
                  <c:v>55157</c:v>
                </c:pt>
                <c:pt idx="2194">
                  <c:v>55164</c:v>
                </c:pt>
                <c:pt idx="2195">
                  <c:v>55171</c:v>
                </c:pt>
                <c:pt idx="2196">
                  <c:v>55178</c:v>
                </c:pt>
                <c:pt idx="2197">
                  <c:v>55185</c:v>
                </c:pt>
                <c:pt idx="2198">
                  <c:v>55192</c:v>
                </c:pt>
                <c:pt idx="2199">
                  <c:v>55199</c:v>
                </c:pt>
                <c:pt idx="2200">
                  <c:v>55206</c:v>
                </c:pt>
                <c:pt idx="2201">
                  <c:v>55213</c:v>
                </c:pt>
                <c:pt idx="2202">
                  <c:v>55220</c:v>
                </c:pt>
                <c:pt idx="2203">
                  <c:v>55227</c:v>
                </c:pt>
                <c:pt idx="2204">
                  <c:v>55234</c:v>
                </c:pt>
                <c:pt idx="2205">
                  <c:v>55241</c:v>
                </c:pt>
                <c:pt idx="2206">
                  <c:v>55248</c:v>
                </c:pt>
                <c:pt idx="2207">
                  <c:v>55255</c:v>
                </c:pt>
                <c:pt idx="2208">
                  <c:v>55262</c:v>
                </c:pt>
                <c:pt idx="2209">
                  <c:v>55269</c:v>
                </c:pt>
                <c:pt idx="2210">
                  <c:v>55276</c:v>
                </c:pt>
                <c:pt idx="2211">
                  <c:v>55283</c:v>
                </c:pt>
                <c:pt idx="2212">
                  <c:v>55290</c:v>
                </c:pt>
                <c:pt idx="2213">
                  <c:v>55297</c:v>
                </c:pt>
                <c:pt idx="2214">
                  <c:v>55304</c:v>
                </c:pt>
                <c:pt idx="2215">
                  <c:v>55311</c:v>
                </c:pt>
                <c:pt idx="2216">
                  <c:v>55318</c:v>
                </c:pt>
                <c:pt idx="2217">
                  <c:v>55325</c:v>
                </c:pt>
                <c:pt idx="2218">
                  <c:v>55332</c:v>
                </c:pt>
                <c:pt idx="2219">
                  <c:v>55339</c:v>
                </c:pt>
                <c:pt idx="2220">
                  <c:v>55346</c:v>
                </c:pt>
                <c:pt idx="2221">
                  <c:v>55353</c:v>
                </c:pt>
                <c:pt idx="2222">
                  <c:v>55360</c:v>
                </c:pt>
                <c:pt idx="2223">
                  <c:v>55367</c:v>
                </c:pt>
                <c:pt idx="2224">
                  <c:v>55374</c:v>
                </c:pt>
                <c:pt idx="2225">
                  <c:v>55381</c:v>
                </c:pt>
                <c:pt idx="2226">
                  <c:v>55388</c:v>
                </c:pt>
                <c:pt idx="2227">
                  <c:v>55395</c:v>
                </c:pt>
                <c:pt idx="2228">
                  <c:v>55402</c:v>
                </c:pt>
                <c:pt idx="2229">
                  <c:v>55409</c:v>
                </c:pt>
                <c:pt idx="2230">
                  <c:v>55416</c:v>
                </c:pt>
                <c:pt idx="2231">
                  <c:v>55423</c:v>
                </c:pt>
                <c:pt idx="2232">
                  <c:v>55430</c:v>
                </c:pt>
                <c:pt idx="2233">
                  <c:v>55437</c:v>
                </c:pt>
                <c:pt idx="2234">
                  <c:v>55444</c:v>
                </c:pt>
                <c:pt idx="2235">
                  <c:v>55451</c:v>
                </c:pt>
                <c:pt idx="2236">
                  <c:v>55458</c:v>
                </c:pt>
                <c:pt idx="2237">
                  <c:v>55465</c:v>
                </c:pt>
                <c:pt idx="2238">
                  <c:v>55472</c:v>
                </c:pt>
                <c:pt idx="2239">
                  <c:v>55479</c:v>
                </c:pt>
                <c:pt idx="2240">
                  <c:v>55486</c:v>
                </c:pt>
                <c:pt idx="2241">
                  <c:v>55493</c:v>
                </c:pt>
                <c:pt idx="2242">
                  <c:v>55500</c:v>
                </c:pt>
                <c:pt idx="2243">
                  <c:v>55507</c:v>
                </c:pt>
                <c:pt idx="2244">
                  <c:v>55514</c:v>
                </c:pt>
                <c:pt idx="2245">
                  <c:v>55521</c:v>
                </c:pt>
                <c:pt idx="2246">
                  <c:v>55528</c:v>
                </c:pt>
                <c:pt idx="2247">
                  <c:v>55535</c:v>
                </c:pt>
                <c:pt idx="2248">
                  <c:v>55542</c:v>
                </c:pt>
                <c:pt idx="2249">
                  <c:v>55549</c:v>
                </c:pt>
                <c:pt idx="2250">
                  <c:v>55556</c:v>
                </c:pt>
                <c:pt idx="2251">
                  <c:v>55563</c:v>
                </c:pt>
                <c:pt idx="2252">
                  <c:v>55570</c:v>
                </c:pt>
                <c:pt idx="2253">
                  <c:v>55577</c:v>
                </c:pt>
                <c:pt idx="2254">
                  <c:v>55584</c:v>
                </c:pt>
                <c:pt idx="2255">
                  <c:v>55591</c:v>
                </c:pt>
                <c:pt idx="2256">
                  <c:v>55598</c:v>
                </c:pt>
                <c:pt idx="2257">
                  <c:v>55605</c:v>
                </c:pt>
                <c:pt idx="2258">
                  <c:v>55612</c:v>
                </c:pt>
                <c:pt idx="2259">
                  <c:v>55619</c:v>
                </c:pt>
                <c:pt idx="2260">
                  <c:v>55626</c:v>
                </c:pt>
                <c:pt idx="2261">
                  <c:v>55633</c:v>
                </c:pt>
                <c:pt idx="2262">
                  <c:v>55640</c:v>
                </c:pt>
                <c:pt idx="2263">
                  <c:v>55647</c:v>
                </c:pt>
                <c:pt idx="2264">
                  <c:v>55654</c:v>
                </c:pt>
                <c:pt idx="2265">
                  <c:v>55661</c:v>
                </c:pt>
                <c:pt idx="2266">
                  <c:v>55668</c:v>
                </c:pt>
                <c:pt idx="2267">
                  <c:v>55675</c:v>
                </c:pt>
                <c:pt idx="2268">
                  <c:v>55682</c:v>
                </c:pt>
                <c:pt idx="2269">
                  <c:v>55689</c:v>
                </c:pt>
                <c:pt idx="2270">
                  <c:v>55696</c:v>
                </c:pt>
                <c:pt idx="2271">
                  <c:v>55703</c:v>
                </c:pt>
                <c:pt idx="2272">
                  <c:v>55710</c:v>
                </c:pt>
                <c:pt idx="2273">
                  <c:v>55717</c:v>
                </c:pt>
                <c:pt idx="2274">
                  <c:v>55724</c:v>
                </c:pt>
                <c:pt idx="2275">
                  <c:v>55731</c:v>
                </c:pt>
                <c:pt idx="2276">
                  <c:v>55738</c:v>
                </c:pt>
                <c:pt idx="2277">
                  <c:v>55745</c:v>
                </c:pt>
                <c:pt idx="2278">
                  <c:v>55752</c:v>
                </c:pt>
                <c:pt idx="2279">
                  <c:v>55759</c:v>
                </c:pt>
                <c:pt idx="2280">
                  <c:v>55766</c:v>
                </c:pt>
                <c:pt idx="2281">
                  <c:v>55773</c:v>
                </c:pt>
                <c:pt idx="2282">
                  <c:v>55780</c:v>
                </c:pt>
                <c:pt idx="2283">
                  <c:v>55787</c:v>
                </c:pt>
                <c:pt idx="2284">
                  <c:v>55794</c:v>
                </c:pt>
                <c:pt idx="2285">
                  <c:v>55801</c:v>
                </c:pt>
                <c:pt idx="2286">
                  <c:v>55808</c:v>
                </c:pt>
                <c:pt idx="2287">
                  <c:v>55815</c:v>
                </c:pt>
                <c:pt idx="2288">
                  <c:v>55822</c:v>
                </c:pt>
                <c:pt idx="2289">
                  <c:v>55829</c:v>
                </c:pt>
                <c:pt idx="2290">
                  <c:v>55836</c:v>
                </c:pt>
                <c:pt idx="2291">
                  <c:v>55843</c:v>
                </c:pt>
                <c:pt idx="2292">
                  <c:v>55850</c:v>
                </c:pt>
                <c:pt idx="2293">
                  <c:v>55857</c:v>
                </c:pt>
                <c:pt idx="2294">
                  <c:v>55864</c:v>
                </c:pt>
                <c:pt idx="2295">
                  <c:v>55871</c:v>
                </c:pt>
                <c:pt idx="2296">
                  <c:v>55880</c:v>
                </c:pt>
                <c:pt idx="2297">
                  <c:v>55887</c:v>
                </c:pt>
                <c:pt idx="2298">
                  <c:v>55894</c:v>
                </c:pt>
                <c:pt idx="2299">
                  <c:v>55901</c:v>
                </c:pt>
                <c:pt idx="2300">
                  <c:v>55908</c:v>
                </c:pt>
                <c:pt idx="2301">
                  <c:v>55915</c:v>
                </c:pt>
                <c:pt idx="2302">
                  <c:v>55922</c:v>
                </c:pt>
                <c:pt idx="2303">
                  <c:v>55929</c:v>
                </c:pt>
                <c:pt idx="2304">
                  <c:v>55936</c:v>
                </c:pt>
                <c:pt idx="2305">
                  <c:v>55943</c:v>
                </c:pt>
                <c:pt idx="2306">
                  <c:v>55950</c:v>
                </c:pt>
                <c:pt idx="2307">
                  <c:v>55957</c:v>
                </c:pt>
                <c:pt idx="2308">
                  <c:v>55964</c:v>
                </c:pt>
                <c:pt idx="2309">
                  <c:v>55971</c:v>
                </c:pt>
                <c:pt idx="2310">
                  <c:v>55982</c:v>
                </c:pt>
                <c:pt idx="2311">
                  <c:v>55989</c:v>
                </c:pt>
                <c:pt idx="2312">
                  <c:v>55996</c:v>
                </c:pt>
                <c:pt idx="2313">
                  <c:v>56003</c:v>
                </c:pt>
                <c:pt idx="2314">
                  <c:v>56010</c:v>
                </c:pt>
                <c:pt idx="2315">
                  <c:v>56017</c:v>
                </c:pt>
                <c:pt idx="2316">
                  <c:v>56024</c:v>
                </c:pt>
                <c:pt idx="2317">
                  <c:v>56031</c:v>
                </c:pt>
                <c:pt idx="2318">
                  <c:v>56038</c:v>
                </c:pt>
                <c:pt idx="2319">
                  <c:v>56045</c:v>
                </c:pt>
                <c:pt idx="2320">
                  <c:v>56052</c:v>
                </c:pt>
                <c:pt idx="2321">
                  <c:v>56059</c:v>
                </c:pt>
                <c:pt idx="2322">
                  <c:v>56066</c:v>
                </c:pt>
                <c:pt idx="2323">
                  <c:v>56073</c:v>
                </c:pt>
                <c:pt idx="2324">
                  <c:v>56080</c:v>
                </c:pt>
                <c:pt idx="2325">
                  <c:v>56087</c:v>
                </c:pt>
                <c:pt idx="2326">
                  <c:v>56094</c:v>
                </c:pt>
                <c:pt idx="2327">
                  <c:v>56101</c:v>
                </c:pt>
                <c:pt idx="2328">
                  <c:v>56108</c:v>
                </c:pt>
                <c:pt idx="2329">
                  <c:v>56115</c:v>
                </c:pt>
                <c:pt idx="2330">
                  <c:v>56122</c:v>
                </c:pt>
                <c:pt idx="2331">
                  <c:v>56129</c:v>
                </c:pt>
                <c:pt idx="2332">
                  <c:v>56136</c:v>
                </c:pt>
                <c:pt idx="2333">
                  <c:v>56143</c:v>
                </c:pt>
                <c:pt idx="2334">
                  <c:v>56150</c:v>
                </c:pt>
                <c:pt idx="2335">
                  <c:v>56157</c:v>
                </c:pt>
                <c:pt idx="2336">
                  <c:v>56164</c:v>
                </c:pt>
                <c:pt idx="2337">
                  <c:v>56171</c:v>
                </c:pt>
                <c:pt idx="2338">
                  <c:v>56178</c:v>
                </c:pt>
                <c:pt idx="2339">
                  <c:v>56185</c:v>
                </c:pt>
                <c:pt idx="2340">
                  <c:v>56192</c:v>
                </c:pt>
                <c:pt idx="2341">
                  <c:v>56199</c:v>
                </c:pt>
                <c:pt idx="2342">
                  <c:v>56206</c:v>
                </c:pt>
                <c:pt idx="2343">
                  <c:v>56213</c:v>
                </c:pt>
                <c:pt idx="2344">
                  <c:v>56220</c:v>
                </c:pt>
                <c:pt idx="2345">
                  <c:v>56227</c:v>
                </c:pt>
                <c:pt idx="2346">
                  <c:v>56234</c:v>
                </c:pt>
                <c:pt idx="2347">
                  <c:v>56241</c:v>
                </c:pt>
                <c:pt idx="2348">
                  <c:v>56248</c:v>
                </c:pt>
                <c:pt idx="2349">
                  <c:v>56255</c:v>
                </c:pt>
                <c:pt idx="2350">
                  <c:v>56262</c:v>
                </c:pt>
                <c:pt idx="2351">
                  <c:v>56269</c:v>
                </c:pt>
                <c:pt idx="2352">
                  <c:v>56276</c:v>
                </c:pt>
                <c:pt idx="2353">
                  <c:v>56283</c:v>
                </c:pt>
                <c:pt idx="2354">
                  <c:v>56290</c:v>
                </c:pt>
                <c:pt idx="2355">
                  <c:v>56297</c:v>
                </c:pt>
                <c:pt idx="2356">
                  <c:v>56304</c:v>
                </c:pt>
                <c:pt idx="2357">
                  <c:v>56311</c:v>
                </c:pt>
                <c:pt idx="2358">
                  <c:v>56318</c:v>
                </c:pt>
                <c:pt idx="2359">
                  <c:v>56325</c:v>
                </c:pt>
                <c:pt idx="2360">
                  <c:v>56332</c:v>
                </c:pt>
                <c:pt idx="2361">
                  <c:v>56339</c:v>
                </c:pt>
                <c:pt idx="2362">
                  <c:v>56346</c:v>
                </c:pt>
                <c:pt idx="2363">
                  <c:v>56353</c:v>
                </c:pt>
                <c:pt idx="2364">
                  <c:v>56360</c:v>
                </c:pt>
                <c:pt idx="2365">
                  <c:v>56367</c:v>
                </c:pt>
                <c:pt idx="2366">
                  <c:v>56374</c:v>
                </c:pt>
                <c:pt idx="2367">
                  <c:v>56381</c:v>
                </c:pt>
                <c:pt idx="2368">
                  <c:v>56388</c:v>
                </c:pt>
                <c:pt idx="2369">
                  <c:v>56395</c:v>
                </c:pt>
                <c:pt idx="2370">
                  <c:v>56402</c:v>
                </c:pt>
                <c:pt idx="2371">
                  <c:v>56409</c:v>
                </c:pt>
                <c:pt idx="2372">
                  <c:v>56416</c:v>
                </c:pt>
                <c:pt idx="2373">
                  <c:v>56423</c:v>
                </c:pt>
                <c:pt idx="2374">
                  <c:v>56430</c:v>
                </c:pt>
                <c:pt idx="2375">
                  <c:v>56437</c:v>
                </c:pt>
                <c:pt idx="2376">
                  <c:v>56444</c:v>
                </c:pt>
                <c:pt idx="2377">
                  <c:v>56451</c:v>
                </c:pt>
                <c:pt idx="2378">
                  <c:v>56458</c:v>
                </c:pt>
                <c:pt idx="2379">
                  <c:v>56465</c:v>
                </c:pt>
                <c:pt idx="2380">
                  <c:v>56472</c:v>
                </c:pt>
                <c:pt idx="2381">
                  <c:v>56479</c:v>
                </c:pt>
                <c:pt idx="2382">
                  <c:v>56486</c:v>
                </c:pt>
                <c:pt idx="2383">
                  <c:v>56493</c:v>
                </c:pt>
                <c:pt idx="2384">
                  <c:v>56500</c:v>
                </c:pt>
                <c:pt idx="2385">
                  <c:v>56507</c:v>
                </c:pt>
                <c:pt idx="2386">
                  <c:v>56514</c:v>
                </c:pt>
                <c:pt idx="2387">
                  <c:v>56521</c:v>
                </c:pt>
                <c:pt idx="2388">
                  <c:v>56528</c:v>
                </c:pt>
                <c:pt idx="2389">
                  <c:v>56535</c:v>
                </c:pt>
                <c:pt idx="2390">
                  <c:v>56542</c:v>
                </c:pt>
                <c:pt idx="2391">
                  <c:v>56549</c:v>
                </c:pt>
                <c:pt idx="2392">
                  <c:v>56556</c:v>
                </c:pt>
                <c:pt idx="2393">
                  <c:v>56563</c:v>
                </c:pt>
                <c:pt idx="2394">
                  <c:v>56570</c:v>
                </c:pt>
                <c:pt idx="2395">
                  <c:v>56577</c:v>
                </c:pt>
                <c:pt idx="2396">
                  <c:v>56584</c:v>
                </c:pt>
                <c:pt idx="2397">
                  <c:v>56591</c:v>
                </c:pt>
                <c:pt idx="2398">
                  <c:v>56598</c:v>
                </c:pt>
                <c:pt idx="2399">
                  <c:v>56605</c:v>
                </c:pt>
                <c:pt idx="2400">
                  <c:v>56612</c:v>
                </c:pt>
                <c:pt idx="2401">
                  <c:v>56619</c:v>
                </c:pt>
                <c:pt idx="2402">
                  <c:v>56626</c:v>
                </c:pt>
                <c:pt idx="2403">
                  <c:v>56633</c:v>
                </c:pt>
                <c:pt idx="2404">
                  <c:v>56640</c:v>
                </c:pt>
                <c:pt idx="2405">
                  <c:v>56647</c:v>
                </c:pt>
                <c:pt idx="2406">
                  <c:v>56654</c:v>
                </c:pt>
                <c:pt idx="2407">
                  <c:v>56661</c:v>
                </c:pt>
                <c:pt idx="2408">
                  <c:v>56668</c:v>
                </c:pt>
                <c:pt idx="2409">
                  <c:v>56675</c:v>
                </c:pt>
                <c:pt idx="2410">
                  <c:v>56682</c:v>
                </c:pt>
                <c:pt idx="2411">
                  <c:v>56689</c:v>
                </c:pt>
                <c:pt idx="2412">
                  <c:v>56696</c:v>
                </c:pt>
                <c:pt idx="2413">
                  <c:v>56703</c:v>
                </c:pt>
                <c:pt idx="2414">
                  <c:v>56710</c:v>
                </c:pt>
                <c:pt idx="2415">
                  <c:v>56717</c:v>
                </c:pt>
                <c:pt idx="2416">
                  <c:v>56724</c:v>
                </c:pt>
                <c:pt idx="2417">
                  <c:v>56731</c:v>
                </c:pt>
                <c:pt idx="2418">
                  <c:v>56738</c:v>
                </c:pt>
                <c:pt idx="2419">
                  <c:v>56745</c:v>
                </c:pt>
                <c:pt idx="2420">
                  <c:v>56752</c:v>
                </c:pt>
                <c:pt idx="2421">
                  <c:v>56759</c:v>
                </c:pt>
                <c:pt idx="2422">
                  <c:v>56766</c:v>
                </c:pt>
                <c:pt idx="2423">
                  <c:v>56773</c:v>
                </c:pt>
                <c:pt idx="2424">
                  <c:v>56780</c:v>
                </c:pt>
                <c:pt idx="2425">
                  <c:v>56787</c:v>
                </c:pt>
                <c:pt idx="2426">
                  <c:v>56794</c:v>
                </c:pt>
                <c:pt idx="2427">
                  <c:v>56801</c:v>
                </c:pt>
                <c:pt idx="2428">
                  <c:v>56808</c:v>
                </c:pt>
                <c:pt idx="2429">
                  <c:v>56815</c:v>
                </c:pt>
                <c:pt idx="2430">
                  <c:v>56822</c:v>
                </c:pt>
                <c:pt idx="2431">
                  <c:v>56829</c:v>
                </c:pt>
                <c:pt idx="2432">
                  <c:v>56836</c:v>
                </c:pt>
                <c:pt idx="2433">
                  <c:v>56843</c:v>
                </c:pt>
                <c:pt idx="2434">
                  <c:v>56850</c:v>
                </c:pt>
                <c:pt idx="2435">
                  <c:v>56857</c:v>
                </c:pt>
                <c:pt idx="2436">
                  <c:v>56864</c:v>
                </c:pt>
                <c:pt idx="2437">
                  <c:v>56871</c:v>
                </c:pt>
                <c:pt idx="2438">
                  <c:v>56878</c:v>
                </c:pt>
                <c:pt idx="2439">
                  <c:v>56885</c:v>
                </c:pt>
                <c:pt idx="2440">
                  <c:v>56892</c:v>
                </c:pt>
                <c:pt idx="2441">
                  <c:v>56899</c:v>
                </c:pt>
                <c:pt idx="2442">
                  <c:v>56906</c:v>
                </c:pt>
                <c:pt idx="2443">
                  <c:v>56913</c:v>
                </c:pt>
                <c:pt idx="2444">
                  <c:v>56920</c:v>
                </c:pt>
                <c:pt idx="2445">
                  <c:v>56927</c:v>
                </c:pt>
                <c:pt idx="2446">
                  <c:v>56934</c:v>
                </c:pt>
                <c:pt idx="2447">
                  <c:v>56941</c:v>
                </c:pt>
                <c:pt idx="2448">
                  <c:v>56948</c:v>
                </c:pt>
                <c:pt idx="2449">
                  <c:v>56955</c:v>
                </c:pt>
                <c:pt idx="2450">
                  <c:v>56962</c:v>
                </c:pt>
                <c:pt idx="2451">
                  <c:v>56969</c:v>
                </c:pt>
                <c:pt idx="2452">
                  <c:v>56977</c:v>
                </c:pt>
                <c:pt idx="2453">
                  <c:v>56984</c:v>
                </c:pt>
                <c:pt idx="2454">
                  <c:v>56991</c:v>
                </c:pt>
                <c:pt idx="2455">
                  <c:v>56998</c:v>
                </c:pt>
                <c:pt idx="2456">
                  <c:v>57005</c:v>
                </c:pt>
                <c:pt idx="2457">
                  <c:v>57012</c:v>
                </c:pt>
                <c:pt idx="2458">
                  <c:v>57019</c:v>
                </c:pt>
                <c:pt idx="2459">
                  <c:v>57026</c:v>
                </c:pt>
                <c:pt idx="2460">
                  <c:v>57033</c:v>
                </c:pt>
                <c:pt idx="2461">
                  <c:v>57040</c:v>
                </c:pt>
                <c:pt idx="2462">
                  <c:v>57047</c:v>
                </c:pt>
                <c:pt idx="2463">
                  <c:v>57054</c:v>
                </c:pt>
                <c:pt idx="2464">
                  <c:v>57061</c:v>
                </c:pt>
                <c:pt idx="2465">
                  <c:v>57068</c:v>
                </c:pt>
                <c:pt idx="2466">
                  <c:v>57075</c:v>
                </c:pt>
                <c:pt idx="2467">
                  <c:v>57082</c:v>
                </c:pt>
                <c:pt idx="2468">
                  <c:v>57089</c:v>
                </c:pt>
                <c:pt idx="2469">
                  <c:v>57096</c:v>
                </c:pt>
                <c:pt idx="2470">
                  <c:v>57103</c:v>
                </c:pt>
                <c:pt idx="2471">
                  <c:v>57110</c:v>
                </c:pt>
                <c:pt idx="2472">
                  <c:v>57117</c:v>
                </c:pt>
                <c:pt idx="2473">
                  <c:v>57124</c:v>
                </c:pt>
                <c:pt idx="2474">
                  <c:v>57131</c:v>
                </c:pt>
                <c:pt idx="2475">
                  <c:v>57138</c:v>
                </c:pt>
                <c:pt idx="2476">
                  <c:v>57145</c:v>
                </c:pt>
                <c:pt idx="2477">
                  <c:v>57152</c:v>
                </c:pt>
                <c:pt idx="2478">
                  <c:v>57159</c:v>
                </c:pt>
                <c:pt idx="2479">
                  <c:v>57166</c:v>
                </c:pt>
                <c:pt idx="2480">
                  <c:v>57173</c:v>
                </c:pt>
                <c:pt idx="2481">
                  <c:v>57180</c:v>
                </c:pt>
                <c:pt idx="2482">
                  <c:v>57187</c:v>
                </c:pt>
                <c:pt idx="2483">
                  <c:v>57194</c:v>
                </c:pt>
                <c:pt idx="2484">
                  <c:v>57201</c:v>
                </c:pt>
                <c:pt idx="2485">
                  <c:v>57208</c:v>
                </c:pt>
                <c:pt idx="2486">
                  <c:v>57215</c:v>
                </c:pt>
                <c:pt idx="2487">
                  <c:v>57222</c:v>
                </c:pt>
                <c:pt idx="2488">
                  <c:v>57229</c:v>
                </c:pt>
                <c:pt idx="2489">
                  <c:v>57236</c:v>
                </c:pt>
                <c:pt idx="2490">
                  <c:v>57243</c:v>
                </c:pt>
                <c:pt idx="2491">
                  <c:v>57250</c:v>
                </c:pt>
                <c:pt idx="2492">
                  <c:v>57257</c:v>
                </c:pt>
                <c:pt idx="2493">
                  <c:v>57264</c:v>
                </c:pt>
                <c:pt idx="2494">
                  <c:v>57271</c:v>
                </c:pt>
                <c:pt idx="2495">
                  <c:v>57278</c:v>
                </c:pt>
                <c:pt idx="2496">
                  <c:v>57285</c:v>
                </c:pt>
                <c:pt idx="2497">
                  <c:v>57292</c:v>
                </c:pt>
                <c:pt idx="2498">
                  <c:v>57299</c:v>
                </c:pt>
                <c:pt idx="2499">
                  <c:v>57306</c:v>
                </c:pt>
                <c:pt idx="2500">
                  <c:v>57313</c:v>
                </c:pt>
                <c:pt idx="2501">
                  <c:v>57320</c:v>
                </c:pt>
                <c:pt idx="2502">
                  <c:v>57327</c:v>
                </c:pt>
                <c:pt idx="2503">
                  <c:v>57334</c:v>
                </c:pt>
                <c:pt idx="2504">
                  <c:v>57341</c:v>
                </c:pt>
                <c:pt idx="2505">
                  <c:v>57348</c:v>
                </c:pt>
                <c:pt idx="2506">
                  <c:v>57355</c:v>
                </c:pt>
                <c:pt idx="2507">
                  <c:v>57362</c:v>
                </c:pt>
                <c:pt idx="2508">
                  <c:v>57369</c:v>
                </c:pt>
                <c:pt idx="2509">
                  <c:v>57376</c:v>
                </c:pt>
                <c:pt idx="2510">
                  <c:v>57383</c:v>
                </c:pt>
                <c:pt idx="2511">
                  <c:v>57390</c:v>
                </c:pt>
                <c:pt idx="2512">
                  <c:v>57397</c:v>
                </c:pt>
                <c:pt idx="2513">
                  <c:v>57404</c:v>
                </c:pt>
                <c:pt idx="2514">
                  <c:v>57411</c:v>
                </c:pt>
                <c:pt idx="2515">
                  <c:v>57418</c:v>
                </c:pt>
                <c:pt idx="2516">
                  <c:v>57425</c:v>
                </c:pt>
                <c:pt idx="2517">
                  <c:v>57432</c:v>
                </c:pt>
                <c:pt idx="2518">
                  <c:v>57439</c:v>
                </c:pt>
                <c:pt idx="2519">
                  <c:v>57446</c:v>
                </c:pt>
                <c:pt idx="2520">
                  <c:v>57453</c:v>
                </c:pt>
                <c:pt idx="2521">
                  <c:v>57460</c:v>
                </c:pt>
                <c:pt idx="2522">
                  <c:v>57467</c:v>
                </c:pt>
                <c:pt idx="2523">
                  <c:v>57474</c:v>
                </c:pt>
                <c:pt idx="2524">
                  <c:v>57481</c:v>
                </c:pt>
                <c:pt idx="2525">
                  <c:v>57488</c:v>
                </c:pt>
                <c:pt idx="2526">
                  <c:v>57495</c:v>
                </c:pt>
                <c:pt idx="2527">
                  <c:v>57502</c:v>
                </c:pt>
                <c:pt idx="2528">
                  <c:v>57509</c:v>
                </c:pt>
                <c:pt idx="2529">
                  <c:v>57516</c:v>
                </c:pt>
                <c:pt idx="2530">
                  <c:v>57523</c:v>
                </c:pt>
                <c:pt idx="2531">
                  <c:v>57530</c:v>
                </c:pt>
                <c:pt idx="2532">
                  <c:v>57537</c:v>
                </c:pt>
                <c:pt idx="2533">
                  <c:v>57544</c:v>
                </c:pt>
                <c:pt idx="2534">
                  <c:v>57551</c:v>
                </c:pt>
                <c:pt idx="2535">
                  <c:v>57558</c:v>
                </c:pt>
                <c:pt idx="2536">
                  <c:v>57565</c:v>
                </c:pt>
                <c:pt idx="2537">
                  <c:v>57572</c:v>
                </c:pt>
                <c:pt idx="2538">
                  <c:v>57579</c:v>
                </c:pt>
                <c:pt idx="2539">
                  <c:v>57586</c:v>
                </c:pt>
                <c:pt idx="2540">
                  <c:v>57593</c:v>
                </c:pt>
                <c:pt idx="2541">
                  <c:v>57600</c:v>
                </c:pt>
                <c:pt idx="2542">
                  <c:v>57607</c:v>
                </c:pt>
                <c:pt idx="2543">
                  <c:v>57614</c:v>
                </c:pt>
                <c:pt idx="2544">
                  <c:v>57621</c:v>
                </c:pt>
                <c:pt idx="2545">
                  <c:v>57628</c:v>
                </c:pt>
                <c:pt idx="2546">
                  <c:v>57635</c:v>
                </c:pt>
                <c:pt idx="2547">
                  <c:v>57642</c:v>
                </c:pt>
                <c:pt idx="2548">
                  <c:v>57649</c:v>
                </c:pt>
                <c:pt idx="2549">
                  <c:v>57656</c:v>
                </c:pt>
                <c:pt idx="2550">
                  <c:v>57663</c:v>
                </c:pt>
                <c:pt idx="2551">
                  <c:v>57670</c:v>
                </c:pt>
                <c:pt idx="2552">
                  <c:v>57677</c:v>
                </c:pt>
                <c:pt idx="2553">
                  <c:v>57684</c:v>
                </c:pt>
                <c:pt idx="2554">
                  <c:v>57691</c:v>
                </c:pt>
                <c:pt idx="2555">
                  <c:v>57698</c:v>
                </c:pt>
                <c:pt idx="2556">
                  <c:v>57706</c:v>
                </c:pt>
                <c:pt idx="2557">
                  <c:v>57713</c:v>
                </c:pt>
                <c:pt idx="2558">
                  <c:v>57720</c:v>
                </c:pt>
                <c:pt idx="2559">
                  <c:v>57727</c:v>
                </c:pt>
                <c:pt idx="2560">
                  <c:v>57734</c:v>
                </c:pt>
                <c:pt idx="2561">
                  <c:v>57741</c:v>
                </c:pt>
                <c:pt idx="2562">
                  <c:v>57748</c:v>
                </c:pt>
                <c:pt idx="2563">
                  <c:v>57755</c:v>
                </c:pt>
                <c:pt idx="2564">
                  <c:v>57762</c:v>
                </c:pt>
                <c:pt idx="2565">
                  <c:v>57769</c:v>
                </c:pt>
                <c:pt idx="2566">
                  <c:v>57776</c:v>
                </c:pt>
                <c:pt idx="2567">
                  <c:v>57783</c:v>
                </c:pt>
                <c:pt idx="2568">
                  <c:v>57790</c:v>
                </c:pt>
                <c:pt idx="2569">
                  <c:v>57797</c:v>
                </c:pt>
                <c:pt idx="2570">
                  <c:v>57804</c:v>
                </c:pt>
                <c:pt idx="2571">
                  <c:v>57811</c:v>
                </c:pt>
                <c:pt idx="2572">
                  <c:v>57818</c:v>
                </c:pt>
                <c:pt idx="2573">
                  <c:v>57825</c:v>
                </c:pt>
                <c:pt idx="2574">
                  <c:v>57832</c:v>
                </c:pt>
                <c:pt idx="2575">
                  <c:v>57839</c:v>
                </c:pt>
                <c:pt idx="2576">
                  <c:v>57846</c:v>
                </c:pt>
                <c:pt idx="2577">
                  <c:v>57853</c:v>
                </c:pt>
                <c:pt idx="2578">
                  <c:v>57860</c:v>
                </c:pt>
                <c:pt idx="2579">
                  <c:v>57867</c:v>
                </c:pt>
                <c:pt idx="2580">
                  <c:v>57874</c:v>
                </c:pt>
                <c:pt idx="2581">
                  <c:v>57881</c:v>
                </c:pt>
                <c:pt idx="2582">
                  <c:v>57888</c:v>
                </c:pt>
                <c:pt idx="2583">
                  <c:v>57895</c:v>
                </c:pt>
                <c:pt idx="2584">
                  <c:v>57902</c:v>
                </c:pt>
                <c:pt idx="2585">
                  <c:v>57909</c:v>
                </c:pt>
                <c:pt idx="2586">
                  <c:v>57916</c:v>
                </c:pt>
                <c:pt idx="2587">
                  <c:v>57923</c:v>
                </c:pt>
                <c:pt idx="2588">
                  <c:v>57930</c:v>
                </c:pt>
                <c:pt idx="2589">
                  <c:v>57937</c:v>
                </c:pt>
                <c:pt idx="2590">
                  <c:v>57944</c:v>
                </c:pt>
                <c:pt idx="2591">
                  <c:v>57951</c:v>
                </c:pt>
                <c:pt idx="2592">
                  <c:v>57958</c:v>
                </c:pt>
                <c:pt idx="2593">
                  <c:v>57965</c:v>
                </c:pt>
                <c:pt idx="2594">
                  <c:v>57972</c:v>
                </c:pt>
                <c:pt idx="2595">
                  <c:v>57979</c:v>
                </c:pt>
                <c:pt idx="2596">
                  <c:v>57986</c:v>
                </c:pt>
                <c:pt idx="2597">
                  <c:v>57993</c:v>
                </c:pt>
                <c:pt idx="2598">
                  <c:v>58000</c:v>
                </c:pt>
                <c:pt idx="2599">
                  <c:v>58007</c:v>
                </c:pt>
                <c:pt idx="2600">
                  <c:v>58014</c:v>
                </c:pt>
                <c:pt idx="2601">
                  <c:v>58021</c:v>
                </c:pt>
                <c:pt idx="2602">
                  <c:v>58028</c:v>
                </c:pt>
                <c:pt idx="2603">
                  <c:v>58035</c:v>
                </c:pt>
                <c:pt idx="2604">
                  <c:v>58042</c:v>
                </c:pt>
                <c:pt idx="2605">
                  <c:v>58049</c:v>
                </c:pt>
                <c:pt idx="2606">
                  <c:v>58056</c:v>
                </c:pt>
                <c:pt idx="2607">
                  <c:v>58063</c:v>
                </c:pt>
                <c:pt idx="2608">
                  <c:v>58071</c:v>
                </c:pt>
                <c:pt idx="2609">
                  <c:v>58078</c:v>
                </c:pt>
                <c:pt idx="2610">
                  <c:v>58085</c:v>
                </c:pt>
                <c:pt idx="2611">
                  <c:v>58092</c:v>
                </c:pt>
                <c:pt idx="2612">
                  <c:v>58099</c:v>
                </c:pt>
                <c:pt idx="2613">
                  <c:v>58106</c:v>
                </c:pt>
                <c:pt idx="2614">
                  <c:v>58113</c:v>
                </c:pt>
                <c:pt idx="2615">
                  <c:v>58120</c:v>
                </c:pt>
                <c:pt idx="2616">
                  <c:v>58127</c:v>
                </c:pt>
                <c:pt idx="2617">
                  <c:v>58134</c:v>
                </c:pt>
                <c:pt idx="2618">
                  <c:v>58141</c:v>
                </c:pt>
                <c:pt idx="2619">
                  <c:v>58148</c:v>
                </c:pt>
                <c:pt idx="2620">
                  <c:v>58155</c:v>
                </c:pt>
                <c:pt idx="2621">
                  <c:v>58166</c:v>
                </c:pt>
                <c:pt idx="2622">
                  <c:v>58173</c:v>
                </c:pt>
                <c:pt idx="2623">
                  <c:v>58180</c:v>
                </c:pt>
                <c:pt idx="2624">
                  <c:v>58187</c:v>
                </c:pt>
                <c:pt idx="2625">
                  <c:v>58194</c:v>
                </c:pt>
                <c:pt idx="2626">
                  <c:v>58201</c:v>
                </c:pt>
                <c:pt idx="2627">
                  <c:v>58208</c:v>
                </c:pt>
                <c:pt idx="2628">
                  <c:v>58215</c:v>
                </c:pt>
                <c:pt idx="2629">
                  <c:v>58222</c:v>
                </c:pt>
                <c:pt idx="2630">
                  <c:v>58229</c:v>
                </c:pt>
                <c:pt idx="2631">
                  <c:v>58236</c:v>
                </c:pt>
                <c:pt idx="2632">
                  <c:v>58243</c:v>
                </c:pt>
                <c:pt idx="2633">
                  <c:v>58250</c:v>
                </c:pt>
                <c:pt idx="2634">
                  <c:v>58257</c:v>
                </c:pt>
                <c:pt idx="2635">
                  <c:v>58264</c:v>
                </c:pt>
                <c:pt idx="2636">
                  <c:v>58271</c:v>
                </c:pt>
                <c:pt idx="2637">
                  <c:v>58278</c:v>
                </c:pt>
                <c:pt idx="2638">
                  <c:v>58285</c:v>
                </c:pt>
                <c:pt idx="2639">
                  <c:v>58292</c:v>
                </c:pt>
                <c:pt idx="2640">
                  <c:v>58299</c:v>
                </c:pt>
                <c:pt idx="2641">
                  <c:v>58306</c:v>
                </c:pt>
                <c:pt idx="2642">
                  <c:v>58313</c:v>
                </c:pt>
                <c:pt idx="2643">
                  <c:v>58320</c:v>
                </c:pt>
                <c:pt idx="2644">
                  <c:v>58327</c:v>
                </c:pt>
                <c:pt idx="2645">
                  <c:v>58334</c:v>
                </c:pt>
                <c:pt idx="2646">
                  <c:v>58341</c:v>
                </c:pt>
                <c:pt idx="2647">
                  <c:v>58348</c:v>
                </c:pt>
                <c:pt idx="2648">
                  <c:v>58355</c:v>
                </c:pt>
                <c:pt idx="2649">
                  <c:v>58362</c:v>
                </c:pt>
                <c:pt idx="2650">
                  <c:v>58369</c:v>
                </c:pt>
                <c:pt idx="2651">
                  <c:v>58376</c:v>
                </c:pt>
                <c:pt idx="2652">
                  <c:v>58383</c:v>
                </c:pt>
                <c:pt idx="2653">
                  <c:v>58390</c:v>
                </c:pt>
                <c:pt idx="2654">
                  <c:v>58397</c:v>
                </c:pt>
                <c:pt idx="2655">
                  <c:v>58404</c:v>
                </c:pt>
                <c:pt idx="2656">
                  <c:v>58411</c:v>
                </c:pt>
                <c:pt idx="2657">
                  <c:v>58418</c:v>
                </c:pt>
                <c:pt idx="2658">
                  <c:v>58425</c:v>
                </c:pt>
                <c:pt idx="2659">
                  <c:v>58432</c:v>
                </c:pt>
                <c:pt idx="2660">
                  <c:v>58439</c:v>
                </c:pt>
                <c:pt idx="2661">
                  <c:v>58446</c:v>
                </c:pt>
                <c:pt idx="2662">
                  <c:v>58453</c:v>
                </c:pt>
                <c:pt idx="2663">
                  <c:v>58460</c:v>
                </c:pt>
                <c:pt idx="2664">
                  <c:v>58467</c:v>
                </c:pt>
                <c:pt idx="2665">
                  <c:v>58474</c:v>
                </c:pt>
                <c:pt idx="2666">
                  <c:v>58481</c:v>
                </c:pt>
                <c:pt idx="2667">
                  <c:v>58488</c:v>
                </c:pt>
                <c:pt idx="2668">
                  <c:v>58495</c:v>
                </c:pt>
                <c:pt idx="2669">
                  <c:v>58502</c:v>
                </c:pt>
                <c:pt idx="2670">
                  <c:v>58509</c:v>
                </c:pt>
                <c:pt idx="2671">
                  <c:v>58516</c:v>
                </c:pt>
                <c:pt idx="2672">
                  <c:v>58523</c:v>
                </c:pt>
                <c:pt idx="2673">
                  <c:v>58530</c:v>
                </c:pt>
                <c:pt idx="2674">
                  <c:v>58537</c:v>
                </c:pt>
                <c:pt idx="2675">
                  <c:v>58544</c:v>
                </c:pt>
                <c:pt idx="2676">
                  <c:v>58551</c:v>
                </c:pt>
                <c:pt idx="2677">
                  <c:v>58558</c:v>
                </c:pt>
                <c:pt idx="2678">
                  <c:v>58565</c:v>
                </c:pt>
                <c:pt idx="2679">
                  <c:v>58572</c:v>
                </c:pt>
                <c:pt idx="2680">
                  <c:v>58579</c:v>
                </c:pt>
                <c:pt idx="2681">
                  <c:v>58586</c:v>
                </c:pt>
                <c:pt idx="2682">
                  <c:v>58593</c:v>
                </c:pt>
                <c:pt idx="2683">
                  <c:v>58600</c:v>
                </c:pt>
                <c:pt idx="2684">
                  <c:v>58607</c:v>
                </c:pt>
                <c:pt idx="2685">
                  <c:v>58614</c:v>
                </c:pt>
                <c:pt idx="2686">
                  <c:v>58621</c:v>
                </c:pt>
                <c:pt idx="2687">
                  <c:v>58628</c:v>
                </c:pt>
                <c:pt idx="2688">
                  <c:v>58635</c:v>
                </c:pt>
                <c:pt idx="2689">
                  <c:v>58642</c:v>
                </c:pt>
                <c:pt idx="2690">
                  <c:v>58649</c:v>
                </c:pt>
                <c:pt idx="2691">
                  <c:v>58656</c:v>
                </c:pt>
                <c:pt idx="2692">
                  <c:v>58663</c:v>
                </c:pt>
                <c:pt idx="2693">
                  <c:v>58670</c:v>
                </c:pt>
                <c:pt idx="2694">
                  <c:v>58677</c:v>
                </c:pt>
                <c:pt idx="2695">
                  <c:v>58684</c:v>
                </c:pt>
                <c:pt idx="2696">
                  <c:v>58691</c:v>
                </c:pt>
                <c:pt idx="2697">
                  <c:v>58698</c:v>
                </c:pt>
                <c:pt idx="2698">
                  <c:v>58705</c:v>
                </c:pt>
                <c:pt idx="2699">
                  <c:v>58712</c:v>
                </c:pt>
                <c:pt idx="2700">
                  <c:v>58719</c:v>
                </c:pt>
                <c:pt idx="2701">
                  <c:v>58726</c:v>
                </c:pt>
                <c:pt idx="2702">
                  <c:v>58733</c:v>
                </c:pt>
                <c:pt idx="2703">
                  <c:v>58740</c:v>
                </c:pt>
                <c:pt idx="2704">
                  <c:v>58747</c:v>
                </c:pt>
                <c:pt idx="2705">
                  <c:v>58754</c:v>
                </c:pt>
                <c:pt idx="2706">
                  <c:v>58761</c:v>
                </c:pt>
                <c:pt idx="2707">
                  <c:v>58768</c:v>
                </c:pt>
                <c:pt idx="2708">
                  <c:v>58775</c:v>
                </c:pt>
                <c:pt idx="2709">
                  <c:v>58782</c:v>
                </c:pt>
                <c:pt idx="2710">
                  <c:v>58789</c:v>
                </c:pt>
                <c:pt idx="2711">
                  <c:v>58796</c:v>
                </c:pt>
                <c:pt idx="2712">
                  <c:v>58804</c:v>
                </c:pt>
                <c:pt idx="2713">
                  <c:v>58811</c:v>
                </c:pt>
                <c:pt idx="2714">
                  <c:v>58818</c:v>
                </c:pt>
                <c:pt idx="2715">
                  <c:v>58825</c:v>
                </c:pt>
                <c:pt idx="2716">
                  <c:v>58832</c:v>
                </c:pt>
                <c:pt idx="2717">
                  <c:v>58839</c:v>
                </c:pt>
                <c:pt idx="2718">
                  <c:v>58846</c:v>
                </c:pt>
                <c:pt idx="2719">
                  <c:v>58853</c:v>
                </c:pt>
                <c:pt idx="2720">
                  <c:v>58860</c:v>
                </c:pt>
                <c:pt idx="2721">
                  <c:v>58867</c:v>
                </c:pt>
                <c:pt idx="2722">
                  <c:v>58874</c:v>
                </c:pt>
                <c:pt idx="2723">
                  <c:v>58881</c:v>
                </c:pt>
                <c:pt idx="2724">
                  <c:v>58888</c:v>
                </c:pt>
                <c:pt idx="2725">
                  <c:v>58895</c:v>
                </c:pt>
                <c:pt idx="2726">
                  <c:v>58902</c:v>
                </c:pt>
                <c:pt idx="2727">
                  <c:v>58909</c:v>
                </c:pt>
                <c:pt idx="2728">
                  <c:v>58916</c:v>
                </c:pt>
                <c:pt idx="2729">
                  <c:v>58923</c:v>
                </c:pt>
                <c:pt idx="2730">
                  <c:v>58930</c:v>
                </c:pt>
                <c:pt idx="2731">
                  <c:v>58937</c:v>
                </c:pt>
                <c:pt idx="2732">
                  <c:v>58944</c:v>
                </c:pt>
                <c:pt idx="2733">
                  <c:v>58951</c:v>
                </c:pt>
                <c:pt idx="2734">
                  <c:v>58958</c:v>
                </c:pt>
                <c:pt idx="2735">
                  <c:v>58965</c:v>
                </c:pt>
                <c:pt idx="2736">
                  <c:v>58972</c:v>
                </c:pt>
                <c:pt idx="2737">
                  <c:v>58979</c:v>
                </c:pt>
                <c:pt idx="2738">
                  <c:v>58986</c:v>
                </c:pt>
                <c:pt idx="2739">
                  <c:v>58993</c:v>
                </c:pt>
                <c:pt idx="2740">
                  <c:v>59000</c:v>
                </c:pt>
                <c:pt idx="2741">
                  <c:v>59007</c:v>
                </c:pt>
                <c:pt idx="2742">
                  <c:v>59014</c:v>
                </c:pt>
                <c:pt idx="2743">
                  <c:v>59021</c:v>
                </c:pt>
                <c:pt idx="2744">
                  <c:v>59028</c:v>
                </c:pt>
                <c:pt idx="2745">
                  <c:v>59035</c:v>
                </c:pt>
                <c:pt idx="2746">
                  <c:v>59042</c:v>
                </c:pt>
                <c:pt idx="2747">
                  <c:v>59049</c:v>
                </c:pt>
                <c:pt idx="2748">
                  <c:v>59056</c:v>
                </c:pt>
                <c:pt idx="2749">
                  <c:v>59063</c:v>
                </c:pt>
                <c:pt idx="2750">
                  <c:v>59070</c:v>
                </c:pt>
                <c:pt idx="2751">
                  <c:v>59077</c:v>
                </c:pt>
                <c:pt idx="2752">
                  <c:v>59084</c:v>
                </c:pt>
                <c:pt idx="2753">
                  <c:v>59091</c:v>
                </c:pt>
                <c:pt idx="2754">
                  <c:v>59098</c:v>
                </c:pt>
                <c:pt idx="2755">
                  <c:v>59105</c:v>
                </c:pt>
                <c:pt idx="2756">
                  <c:v>59112</c:v>
                </c:pt>
                <c:pt idx="2757">
                  <c:v>59119</c:v>
                </c:pt>
                <c:pt idx="2758">
                  <c:v>59126</c:v>
                </c:pt>
                <c:pt idx="2759">
                  <c:v>59133</c:v>
                </c:pt>
                <c:pt idx="2760">
                  <c:v>59140</c:v>
                </c:pt>
                <c:pt idx="2761">
                  <c:v>59147</c:v>
                </c:pt>
                <c:pt idx="2762">
                  <c:v>59154</c:v>
                </c:pt>
                <c:pt idx="2763">
                  <c:v>59161</c:v>
                </c:pt>
                <c:pt idx="2764">
                  <c:v>59168</c:v>
                </c:pt>
                <c:pt idx="2765">
                  <c:v>59175</c:v>
                </c:pt>
                <c:pt idx="2766">
                  <c:v>59182</c:v>
                </c:pt>
                <c:pt idx="2767">
                  <c:v>59189</c:v>
                </c:pt>
                <c:pt idx="2768">
                  <c:v>59196</c:v>
                </c:pt>
                <c:pt idx="2769">
                  <c:v>59203</c:v>
                </c:pt>
                <c:pt idx="2770">
                  <c:v>59210</c:v>
                </c:pt>
                <c:pt idx="2771">
                  <c:v>59217</c:v>
                </c:pt>
                <c:pt idx="2772">
                  <c:v>59224</c:v>
                </c:pt>
                <c:pt idx="2773">
                  <c:v>59231</c:v>
                </c:pt>
                <c:pt idx="2774">
                  <c:v>59238</c:v>
                </c:pt>
                <c:pt idx="2775">
                  <c:v>59245</c:v>
                </c:pt>
                <c:pt idx="2776">
                  <c:v>59252</c:v>
                </c:pt>
                <c:pt idx="2777">
                  <c:v>59259</c:v>
                </c:pt>
                <c:pt idx="2778">
                  <c:v>59266</c:v>
                </c:pt>
                <c:pt idx="2779">
                  <c:v>59273</c:v>
                </c:pt>
                <c:pt idx="2780">
                  <c:v>59280</c:v>
                </c:pt>
                <c:pt idx="2781">
                  <c:v>59287</c:v>
                </c:pt>
                <c:pt idx="2782">
                  <c:v>59294</c:v>
                </c:pt>
                <c:pt idx="2783">
                  <c:v>59301</c:v>
                </c:pt>
                <c:pt idx="2784">
                  <c:v>59308</c:v>
                </c:pt>
                <c:pt idx="2785">
                  <c:v>59315</c:v>
                </c:pt>
                <c:pt idx="2786">
                  <c:v>59322</c:v>
                </c:pt>
                <c:pt idx="2787">
                  <c:v>59329</c:v>
                </c:pt>
                <c:pt idx="2788">
                  <c:v>59336</c:v>
                </c:pt>
                <c:pt idx="2789">
                  <c:v>59343</c:v>
                </c:pt>
                <c:pt idx="2790">
                  <c:v>59350</c:v>
                </c:pt>
                <c:pt idx="2791">
                  <c:v>59357</c:v>
                </c:pt>
                <c:pt idx="2792">
                  <c:v>59364</c:v>
                </c:pt>
                <c:pt idx="2793">
                  <c:v>59371</c:v>
                </c:pt>
                <c:pt idx="2794">
                  <c:v>59378</c:v>
                </c:pt>
                <c:pt idx="2795">
                  <c:v>59385</c:v>
                </c:pt>
                <c:pt idx="2796">
                  <c:v>59392</c:v>
                </c:pt>
                <c:pt idx="2797">
                  <c:v>59399</c:v>
                </c:pt>
                <c:pt idx="2798">
                  <c:v>59406</c:v>
                </c:pt>
                <c:pt idx="2799">
                  <c:v>59413</c:v>
                </c:pt>
                <c:pt idx="2800">
                  <c:v>59420</c:v>
                </c:pt>
                <c:pt idx="2801">
                  <c:v>59427</c:v>
                </c:pt>
                <c:pt idx="2802">
                  <c:v>59434</c:v>
                </c:pt>
                <c:pt idx="2803">
                  <c:v>59441</c:v>
                </c:pt>
                <c:pt idx="2804">
                  <c:v>59448</c:v>
                </c:pt>
                <c:pt idx="2805">
                  <c:v>59455</c:v>
                </c:pt>
                <c:pt idx="2806">
                  <c:v>59462</c:v>
                </c:pt>
                <c:pt idx="2807">
                  <c:v>59469</c:v>
                </c:pt>
                <c:pt idx="2808">
                  <c:v>59476</c:v>
                </c:pt>
                <c:pt idx="2809">
                  <c:v>59483</c:v>
                </c:pt>
                <c:pt idx="2810">
                  <c:v>59490</c:v>
                </c:pt>
                <c:pt idx="2811">
                  <c:v>59497</c:v>
                </c:pt>
                <c:pt idx="2812">
                  <c:v>59504</c:v>
                </c:pt>
                <c:pt idx="2813">
                  <c:v>59511</c:v>
                </c:pt>
                <c:pt idx="2814">
                  <c:v>59518</c:v>
                </c:pt>
                <c:pt idx="2815">
                  <c:v>59525</c:v>
                </c:pt>
                <c:pt idx="2816">
                  <c:v>59532</c:v>
                </c:pt>
                <c:pt idx="2817">
                  <c:v>59539</c:v>
                </c:pt>
                <c:pt idx="2818">
                  <c:v>59546</c:v>
                </c:pt>
                <c:pt idx="2819">
                  <c:v>59553</c:v>
                </c:pt>
                <c:pt idx="2820">
                  <c:v>59560</c:v>
                </c:pt>
                <c:pt idx="2821">
                  <c:v>59567</c:v>
                </c:pt>
                <c:pt idx="2822">
                  <c:v>59574</c:v>
                </c:pt>
                <c:pt idx="2823">
                  <c:v>59581</c:v>
                </c:pt>
                <c:pt idx="2824">
                  <c:v>59588</c:v>
                </c:pt>
                <c:pt idx="2825">
                  <c:v>59595</c:v>
                </c:pt>
                <c:pt idx="2826">
                  <c:v>59602</c:v>
                </c:pt>
                <c:pt idx="2827">
                  <c:v>59609</c:v>
                </c:pt>
                <c:pt idx="2828">
                  <c:v>59616</c:v>
                </c:pt>
                <c:pt idx="2829">
                  <c:v>59623</c:v>
                </c:pt>
                <c:pt idx="2830">
                  <c:v>59630</c:v>
                </c:pt>
                <c:pt idx="2831">
                  <c:v>59637</c:v>
                </c:pt>
                <c:pt idx="2832">
                  <c:v>59644</c:v>
                </c:pt>
                <c:pt idx="2833">
                  <c:v>59651</c:v>
                </c:pt>
                <c:pt idx="2834">
                  <c:v>59658</c:v>
                </c:pt>
                <c:pt idx="2835">
                  <c:v>59665</c:v>
                </c:pt>
                <c:pt idx="2836">
                  <c:v>59672</c:v>
                </c:pt>
                <c:pt idx="2837">
                  <c:v>59679</c:v>
                </c:pt>
                <c:pt idx="2838">
                  <c:v>59686</c:v>
                </c:pt>
                <c:pt idx="2839">
                  <c:v>59693</c:v>
                </c:pt>
                <c:pt idx="2840">
                  <c:v>59700</c:v>
                </c:pt>
                <c:pt idx="2841">
                  <c:v>59707</c:v>
                </c:pt>
                <c:pt idx="2842">
                  <c:v>59714</c:v>
                </c:pt>
                <c:pt idx="2843">
                  <c:v>59721</c:v>
                </c:pt>
                <c:pt idx="2844">
                  <c:v>59728</c:v>
                </c:pt>
                <c:pt idx="2845">
                  <c:v>59735</c:v>
                </c:pt>
                <c:pt idx="2846">
                  <c:v>59742</c:v>
                </c:pt>
                <c:pt idx="2847">
                  <c:v>59749</c:v>
                </c:pt>
                <c:pt idx="2848">
                  <c:v>59756</c:v>
                </c:pt>
                <c:pt idx="2849">
                  <c:v>59763</c:v>
                </c:pt>
                <c:pt idx="2850">
                  <c:v>59770</c:v>
                </c:pt>
                <c:pt idx="2851">
                  <c:v>59777</c:v>
                </c:pt>
                <c:pt idx="2852">
                  <c:v>59784</c:v>
                </c:pt>
                <c:pt idx="2853">
                  <c:v>59791</c:v>
                </c:pt>
                <c:pt idx="2854">
                  <c:v>59798</c:v>
                </c:pt>
                <c:pt idx="2855">
                  <c:v>59805</c:v>
                </c:pt>
                <c:pt idx="2856">
                  <c:v>59812</c:v>
                </c:pt>
                <c:pt idx="2857">
                  <c:v>59819</c:v>
                </c:pt>
                <c:pt idx="2858">
                  <c:v>59826</c:v>
                </c:pt>
                <c:pt idx="2859">
                  <c:v>59833</c:v>
                </c:pt>
                <c:pt idx="2860">
                  <c:v>59840</c:v>
                </c:pt>
                <c:pt idx="2861">
                  <c:v>59847</c:v>
                </c:pt>
                <c:pt idx="2862">
                  <c:v>59854</c:v>
                </c:pt>
                <c:pt idx="2863">
                  <c:v>59861</c:v>
                </c:pt>
                <c:pt idx="2864">
                  <c:v>59868</c:v>
                </c:pt>
                <c:pt idx="2865">
                  <c:v>59875</c:v>
                </c:pt>
                <c:pt idx="2866">
                  <c:v>59882</c:v>
                </c:pt>
                <c:pt idx="2867">
                  <c:v>59889</c:v>
                </c:pt>
                <c:pt idx="2868">
                  <c:v>59897</c:v>
                </c:pt>
                <c:pt idx="2869">
                  <c:v>59904</c:v>
                </c:pt>
                <c:pt idx="2870">
                  <c:v>59911</c:v>
                </c:pt>
                <c:pt idx="2871">
                  <c:v>59918</c:v>
                </c:pt>
                <c:pt idx="2872">
                  <c:v>59925</c:v>
                </c:pt>
                <c:pt idx="2873">
                  <c:v>59932</c:v>
                </c:pt>
                <c:pt idx="2874">
                  <c:v>59939</c:v>
                </c:pt>
                <c:pt idx="2875">
                  <c:v>59946</c:v>
                </c:pt>
                <c:pt idx="2876">
                  <c:v>59953</c:v>
                </c:pt>
                <c:pt idx="2877">
                  <c:v>59960</c:v>
                </c:pt>
                <c:pt idx="2878">
                  <c:v>59967</c:v>
                </c:pt>
                <c:pt idx="2879">
                  <c:v>59974</c:v>
                </c:pt>
                <c:pt idx="2880">
                  <c:v>59981</c:v>
                </c:pt>
                <c:pt idx="2881">
                  <c:v>59988</c:v>
                </c:pt>
                <c:pt idx="2882">
                  <c:v>59995</c:v>
                </c:pt>
                <c:pt idx="2883">
                  <c:v>60002</c:v>
                </c:pt>
                <c:pt idx="2884">
                  <c:v>60009</c:v>
                </c:pt>
                <c:pt idx="2885">
                  <c:v>60016</c:v>
                </c:pt>
                <c:pt idx="2886">
                  <c:v>60023</c:v>
                </c:pt>
                <c:pt idx="2887">
                  <c:v>60030</c:v>
                </c:pt>
                <c:pt idx="2888">
                  <c:v>60037</c:v>
                </c:pt>
                <c:pt idx="2889">
                  <c:v>60044</c:v>
                </c:pt>
                <c:pt idx="2890">
                  <c:v>60051</c:v>
                </c:pt>
                <c:pt idx="2891">
                  <c:v>60058</c:v>
                </c:pt>
                <c:pt idx="2892">
                  <c:v>60065</c:v>
                </c:pt>
                <c:pt idx="2893">
                  <c:v>60072</c:v>
                </c:pt>
                <c:pt idx="2894">
                  <c:v>60079</c:v>
                </c:pt>
                <c:pt idx="2895">
                  <c:v>60086</c:v>
                </c:pt>
                <c:pt idx="2896">
                  <c:v>60093</c:v>
                </c:pt>
                <c:pt idx="2897">
                  <c:v>60100</c:v>
                </c:pt>
                <c:pt idx="2898">
                  <c:v>60107</c:v>
                </c:pt>
                <c:pt idx="2899">
                  <c:v>60114</c:v>
                </c:pt>
                <c:pt idx="2900">
                  <c:v>60121</c:v>
                </c:pt>
                <c:pt idx="2901">
                  <c:v>60128</c:v>
                </c:pt>
                <c:pt idx="2902">
                  <c:v>60135</c:v>
                </c:pt>
                <c:pt idx="2903">
                  <c:v>60142</c:v>
                </c:pt>
                <c:pt idx="2904">
                  <c:v>60149</c:v>
                </c:pt>
                <c:pt idx="2905">
                  <c:v>60156</c:v>
                </c:pt>
                <c:pt idx="2906">
                  <c:v>60163</c:v>
                </c:pt>
                <c:pt idx="2907">
                  <c:v>60170</c:v>
                </c:pt>
                <c:pt idx="2908">
                  <c:v>60177</c:v>
                </c:pt>
                <c:pt idx="2909">
                  <c:v>60184</c:v>
                </c:pt>
                <c:pt idx="2910">
                  <c:v>60191</c:v>
                </c:pt>
                <c:pt idx="2911">
                  <c:v>60198</c:v>
                </c:pt>
                <c:pt idx="2912">
                  <c:v>60205</c:v>
                </c:pt>
                <c:pt idx="2913">
                  <c:v>60212</c:v>
                </c:pt>
                <c:pt idx="2914">
                  <c:v>60219</c:v>
                </c:pt>
                <c:pt idx="2915">
                  <c:v>60226</c:v>
                </c:pt>
                <c:pt idx="2916">
                  <c:v>60233</c:v>
                </c:pt>
                <c:pt idx="2917">
                  <c:v>60240</c:v>
                </c:pt>
                <c:pt idx="2918">
                  <c:v>60247</c:v>
                </c:pt>
                <c:pt idx="2919">
                  <c:v>60254</c:v>
                </c:pt>
                <c:pt idx="2920">
                  <c:v>60265</c:v>
                </c:pt>
                <c:pt idx="2921">
                  <c:v>60272</c:v>
                </c:pt>
                <c:pt idx="2922">
                  <c:v>60279</c:v>
                </c:pt>
                <c:pt idx="2923">
                  <c:v>60286</c:v>
                </c:pt>
                <c:pt idx="2924">
                  <c:v>60293</c:v>
                </c:pt>
                <c:pt idx="2925">
                  <c:v>60300</c:v>
                </c:pt>
                <c:pt idx="2926">
                  <c:v>60307</c:v>
                </c:pt>
                <c:pt idx="2927">
                  <c:v>60314</c:v>
                </c:pt>
                <c:pt idx="2928">
                  <c:v>60321</c:v>
                </c:pt>
                <c:pt idx="2929">
                  <c:v>60328</c:v>
                </c:pt>
                <c:pt idx="2930">
                  <c:v>60335</c:v>
                </c:pt>
                <c:pt idx="2931">
                  <c:v>60342</c:v>
                </c:pt>
                <c:pt idx="2932">
                  <c:v>60349</c:v>
                </c:pt>
                <c:pt idx="2933">
                  <c:v>60357</c:v>
                </c:pt>
                <c:pt idx="2934">
                  <c:v>60364</c:v>
                </c:pt>
                <c:pt idx="2935">
                  <c:v>60371</c:v>
                </c:pt>
                <c:pt idx="2936">
                  <c:v>60378</c:v>
                </c:pt>
                <c:pt idx="2937">
                  <c:v>60385</c:v>
                </c:pt>
                <c:pt idx="2938">
                  <c:v>60392</c:v>
                </c:pt>
                <c:pt idx="2939">
                  <c:v>60399</c:v>
                </c:pt>
                <c:pt idx="2940">
                  <c:v>60406</c:v>
                </c:pt>
                <c:pt idx="2941">
                  <c:v>60413</c:v>
                </c:pt>
                <c:pt idx="2942">
                  <c:v>60420</c:v>
                </c:pt>
                <c:pt idx="2943">
                  <c:v>60427</c:v>
                </c:pt>
                <c:pt idx="2944">
                  <c:v>60434</c:v>
                </c:pt>
                <c:pt idx="2945">
                  <c:v>60441</c:v>
                </c:pt>
                <c:pt idx="2946">
                  <c:v>60448</c:v>
                </c:pt>
                <c:pt idx="2947">
                  <c:v>60455</c:v>
                </c:pt>
                <c:pt idx="2948">
                  <c:v>60462</c:v>
                </c:pt>
                <c:pt idx="2949">
                  <c:v>60469</c:v>
                </c:pt>
                <c:pt idx="2950">
                  <c:v>60476</c:v>
                </c:pt>
                <c:pt idx="2951">
                  <c:v>60483</c:v>
                </c:pt>
                <c:pt idx="2952">
                  <c:v>60490</c:v>
                </c:pt>
                <c:pt idx="2953">
                  <c:v>60497</c:v>
                </c:pt>
                <c:pt idx="2954">
                  <c:v>60504</c:v>
                </c:pt>
                <c:pt idx="2955">
                  <c:v>60511</c:v>
                </c:pt>
                <c:pt idx="2956">
                  <c:v>60518</c:v>
                </c:pt>
                <c:pt idx="2957">
                  <c:v>60525</c:v>
                </c:pt>
                <c:pt idx="2958">
                  <c:v>60532</c:v>
                </c:pt>
                <c:pt idx="2959">
                  <c:v>60539</c:v>
                </c:pt>
                <c:pt idx="2960">
                  <c:v>60546</c:v>
                </c:pt>
                <c:pt idx="2961">
                  <c:v>60553</c:v>
                </c:pt>
                <c:pt idx="2962">
                  <c:v>60560</c:v>
                </c:pt>
                <c:pt idx="2963">
                  <c:v>60567</c:v>
                </c:pt>
                <c:pt idx="2964">
                  <c:v>60574</c:v>
                </c:pt>
                <c:pt idx="2965">
                  <c:v>60581</c:v>
                </c:pt>
                <c:pt idx="2966">
                  <c:v>60588</c:v>
                </c:pt>
                <c:pt idx="2967">
                  <c:v>60595</c:v>
                </c:pt>
                <c:pt idx="2968">
                  <c:v>60602</c:v>
                </c:pt>
                <c:pt idx="2969">
                  <c:v>60609</c:v>
                </c:pt>
                <c:pt idx="2970">
                  <c:v>60616</c:v>
                </c:pt>
                <c:pt idx="2971">
                  <c:v>60623</c:v>
                </c:pt>
                <c:pt idx="2972">
                  <c:v>60630</c:v>
                </c:pt>
                <c:pt idx="2973">
                  <c:v>60637</c:v>
                </c:pt>
                <c:pt idx="2974">
                  <c:v>60644</c:v>
                </c:pt>
                <c:pt idx="2975">
                  <c:v>60651</c:v>
                </c:pt>
                <c:pt idx="2976">
                  <c:v>60658</c:v>
                </c:pt>
                <c:pt idx="2977">
                  <c:v>60665</c:v>
                </c:pt>
                <c:pt idx="2978">
                  <c:v>60672</c:v>
                </c:pt>
                <c:pt idx="2979">
                  <c:v>60679</c:v>
                </c:pt>
                <c:pt idx="2980">
                  <c:v>60686</c:v>
                </c:pt>
                <c:pt idx="2981">
                  <c:v>60693</c:v>
                </c:pt>
                <c:pt idx="2982">
                  <c:v>60700</c:v>
                </c:pt>
                <c:pt idx="2983">
                  <c:v>60707</c:v>
                </c:pt>
                <c:pt idx="2984">
                  <c:v>60714</c:v>
                </c:pt>
                <c:pt idx="2985">
                  <c:v>60721</c:v>
                </c:pt>
                <c:pt idx="2986">
                  <c:v>60728</c:v>
                </c:pt>
                <c:pt idx="2987">
                  <c:v>60735</c:v>
                </c:pt>
                <c:pt idx="2988">
                  <c:v>60742</c:v>
                </c:pt>
                <c:pt idx="2989">
                  <c:v>60749</c:v>
                </c:pt>
                <c:pt idx="2990">
                  <c:v>60756</c:v>
                </c:pt>
                <c:pt idx="2991">
                  <c:v>60763</c:v>
                </c:pt>
                <c:pt idx="2992">
                  <c:v>60770</c:v>
                </c:pt>
                <c:pt idx="2993">
                  <c:v>60777</c:v>
                </c:pt>
                <c:pt idx="2994">
                  <c:v>60784</c:v>
                </c:pt>
                <c:pt idx="2995">
                  <c:v>60791</c:v>
                </c:pt>
                <c:pt idx="2996">
                  <c:v>60798</c:v>
                </c:pt>
                <c:pt idx="2997">
                  <c:v>60805</c:v>
                </c:pt>
                <c:pt idx="2998">
                  <c:v>60812</c:v>
                </c:pt>
                <c:pt idx="2999">
                  <c:v>60819</c:v>
                </c:pt>
                <c:pt idx="3000">
                  <c:v>60826</c:v>
                </c:pt>
                <c:pt idx="3001">
                  <c:v>60833</c:v>
                </c:pt>
                <c:pt idx="3002">
                  <c:v>60840</c:v>
                </c:pt>
                <c:pt idx="3003">
                  <c:v>60847</c:v>
                </c:pt>
                <c:pt idx="3004">
                  <c:v>60854</c:v>
                </c:pt>
                <c:pt idx="3005">
                  <c:v>60861</c:v>
                </c:pt>
                <c:pt idx="3006">
                  <c:v>60868</c:v>
                </c:pt>
                <c:pt idx="3007">
                  <c:v>60875</c:v>
                </c:pt>
                <c:pt idx="3008">
                  <c:v>60882</c:v>
                </c:pt>
                <c:pt idx="3009">
                  <c:v>60889</c:v>
                </c:pt>
                <c:pt idx="3010">
                  <c:v>60896</c:v>
                </c:pt>
                <c:pt idx="3011">
                  <c:v>60903</c:v>
                </c:pt>
                <c:pt idx="3012">
                  <c:v>60910</c:v>
                </c:pt>
                <c:pt idx="3013">
                  <c:v>60917</c:v>
                </c:pt>
                <c:pt idx="3014">
                  <c:v>60924</c:v>
                </c:pt>
                <c:pt idx="3015">
                  <c:v>60931</c:v>
                </c:pt>
                <c:pt idx="3016">
                  <c:v>60938</c:v>
                </c:pt>
                <c:pt idx="3017">
                  <c:v>60945</c:v>
                </c:pt>
                <c:pt idx="3018">
                  <c:v>60952</c:v>
                </c:pt>
                <c:pt idx="3019">
                  <c:v>60959</c:v>
                </c:pt>
                <c:pt idx="3020">
                  <c:v>60966</c:v>
                </c:pt>
                <c:pt idx="3021">
                  <c:v>60973</c:v>
                </c:pt>
                <c:pt idx="3022">
                  <c:v>60980</c:v>
                </c:pt>
                <c:pt idx="3023">
                  <c:v>60987</c:v>
                </c:pt>
                <c:pt idx="3024">
                  <c:v>60995</c:v>
                </c:pt>
                <c:pt idx="3025">
                  <c:v>61002</c:v>
                </c:pt>
                <c:pt idx="3026">
                  <c:v>61009</c:v>
                </c:pt>
                <c:pt idx="3027">
                  <c:v>61016</c:v>
                </c:pt>
                <c:pt idx="3028">
                  <c:v>61023</c:v>
                </c:pt>
                <c:pt idx="3029">
                  <c:v>61030</c:v>
                </c:pt>
                <c:pt idx="3030">
                  <c:v>61037</c:v>
                </c:pt>
                <c:pt idx="3031">
                  <c:v>61044</c:v>
                </c:pt>
                <c:pt idx="3032">
                  <c:v>61051</c:v>
                </c:pt>
                <c:pt idx="3033">
                  <c:v>61058</c:v>
                </c:pt>
                <c:pt idx="3034">
                  <c:v>61065</c:v>
                </c:pt>
                <c:pt idx="3035">
                  <c:v>61072</c:v>
                </c:pt>
                <c:pt idx="3036">
                  <c:v>61079</c:v>
                </c:pt>
                <c:pt idx="3037">
                  <c:v>61086</c:v>
                </c:pt>
                <c:pt idx="3038">
                  <c:v>61093</c:v>
                </c:pt>
                <c:pt idx="3039">
                  <c:v>61100</c:v>
                </c:pt>
                <c:pt idx="3040">
                  <c:v>61107</c:v>
                </c:pt>
                <c:pt idx="3041">
                  <c:v>61114</c:v>
                </c:pt>
                <c:pt idx="3042">
                  <c:v>61121</c:v>
                </c:pt>
                <c:pt idx="3043">
                  <c:v>61128</c:v>
                </c:pt>
                <c:pt idx="3044">
                  <c:v>61135</c:v>
                </c:pt>
                <c:pt idx="3045">
                  <c:v>61142</c:v>
                </c:pt>
                <c:pt idx="3046">
                  <c:v>61149</c:v>
                </c:pt>
                <c:pt idx="3047">
                  <c:v>61156</c:v>
                </c:pt>
                <c:pt idx="3048">
                  <c:v>61163</c:v>
                </c:pt>
                <c:pt idx="3049">
                  <c:v>61170</c:v>
                </c:pt>
                <c:pt idx="3050">
                  <c:v>61177</c:v>
                </c:pt>
                <c:pt idx="3051">
                  <c:v>61184</c:v>
                </c:pt>
                <c:pt idx="3052">
                  <c:v>61191</c:v>
                </c:pt>
                <c:pt idx="3053">
                  <c:v>61198</c:v>
                </c:pt>
                <c:pt idx="3054">
                  <c:v>61205</c:v>
                </c:pt>
                <c:pt idx="3055">
                  <c:v>61212</c:v>
                </c:pt>
                <c:pt idx="3056">
                  <c:v>61219</c:v>
                </c:pt>
                <c:pt idx="3057">
                  <c:v>61226</c:v>
                </c:pt>
                <c:pt idx="3058">
                  <c:v>61233</c:v>
                </c:pt>
                <c:pt idx="3059">
                  <c:v>61240</c:v>
                </c:pt>
                <c:pt idx="3060">
                  <c:v>61247</c:v>
                </c:pt>
                <c:pt idx="3061">
                  <c:v>61254</c:v>
                </c:pt>
                <c:pt idx="3062">
                  <c:v>61261</c:v>
                </c:pt>
                <c:pt idx="3063">
                  <c:v>61268</c:v>
                </c:pt>
                <c:pt idx="3064">
                  <c:v>61275</c:v>
                </c:pt>
                <c:pt idx="3065">
                  <c:v>61282</c:v>
                </c:pt>
                <c:pt idx="3066">
                  <c:v>61289</c:v>
                </c:pt>
                <c:pt idx="3067">
                  <c:v>61296</c:v>
                </c:pt>
                <c:pt idx="3068">
                  <c:v>61303</c:v>
                </c:pt>
                <c:pt idx="3069">
                  <c:v>61310</c:v>
                </c:pt>
                <c:pt idx="3070">
                  <c:v>61317</c:v>
                </c:pt>
                <c:pt idx="3071">
                  <c:v>61324</c:v>
                </c:pt>
                <c:pt idx="3072">
                  <c:v>61331</c:v>
                </c:pt>
                <c:pt idx="3073">
                  <c:v>61338</c:v>
                </c:pt>
                <c:pt idx="3074">
                  <c:v>61345</c:v>
                </c:pt>
                <c:pt idx="3075">
                  <c:v>61352</c:v>
                </c:pt>
                <c:pt idx="3076">
                  <c:v>61359</c:v>
                </c:pt>
                <c:pt idx="3077">
                  <c:v>61366</c:v>
                </c:pt>
                <c:pt idx="3078">
                  <c:v>61373</c:v>
                </c:pt>
                <c:pt idx="3079">
                  <c:v>61380</c:v>
                </c:pt>
                <c:pt idx="3080">
                  <c:v>61387</c:v>
                </c:pt>
                <c:pt idx="3081">
                  <c:v>61394</c:v>
                </c:pt>
                <c:pt idx="3082">
                  <c:v>61401</c:v>
                </c:pt>
                <c:pt idx="3083">
                  <c:v>61408</c:v>
                </c:pt>
                <c:pt idx="3084">
                  <c:v>61415</c:v>
                </c:pt>
                <c:pt idx="3085">
                  <c:v>61422</c:v>
                </c:pt>
                <c:pt idx="3086">
                  <c:v>61429</c:v>
                </c:pt>
                <c:pt idx="3087">
                  <c:v>61436</c:v>
                </c:pt>
                <c:pt idx="3088">
                  <c:v>61443</c:v>
                </c:pt>
                <c:pt idx="3089">
                  <c:v>61450</c:v>
                </c:pt>
                <c:pt idx="3090">
                  <c:v>61457</c:v>
                </c:pt>
                <c:pt idx="3091">
                  <c:v>61464</c:v>
                </c:pt>
                <c:pt idx="3092">
                  <c:v>61471</c:v>
                </c:pt>
                <c:pt idx="3093">
                  <c:v>61478</c:v>
                </c:pt>
                <c:pt idx="3094">
                  <c:v>61485</c:v>
                </c:pt>
                <c:pt idx="3095">
                  <c:v>61492</c:v>
                </c:pt>
                <c:pt idx="3096">
                  <c:v>61499</c:v>
                </c:pt>
                <c:pt idx="3097">
                  <c:v>61506</c:v>
                </c:pt>
                <c:pt idx="3098">
                  <c:v>61513</c:v>
                </c:pt>
                <c:pt idx="3099">
                  <c:v>61520</c:v>
                </c:pt>
                <c:pt idx="3100">
                  <c:v>61527</c:v>
                </c:pt>
                <c:pt idx="3101">
                  <c:v>61534</c:v>
                </c:pt>
                <c:pt idx="3102">
                  <c:v>61541</c:v>
                </c:pt>
                <c:pt idx="3103">
                  <c:v>61548</c:v>
                </c:pt>
                <c:pt idx="3104">
                  <c:v>61555</c:v>
                </c:pt>
                <c:pt idx="3105">
                  <c:v>61562</c:v>
                </c:pt>
                <c:pt idx="3106">
                  <c:v>61569</c:v>
                </c:pt>
                <c:pt idx="3107">
                  <c:v>61576</c:v>
                </c:pt>
                <c:pt idx="3108">
                  <c:v>61583</c:v>
                </c:pt>
                <c:pt idx="3109">
                  <c:v>61590</c:v>
                </c:pt>
                <c:pt idx="3110">
                  <c:v>61597</c:v>
                </c:pt>
                <c:pt idx="3111">
                  <c:v>61604</c:v>
                </c:pt>
                <c:pt idx="3112">
                  <c:v>61611</c:v>
                </c:pt>
                <c:pt idx="3113">
                  <c:v>61618</c:v>
                </c:pt>
                <c:pt idx="3114">
                  <c:v>61625</c:v>
                </c:pt>
                <c:pt idx="3115">
                  <c:v>61632</c:v>
                </c:pt>
                <c:pt idx="3116">
                  <c:v>61639</c:v>
                </c:pt>
                <c:pt idx="3117">
                  <c:v>61646</c:v>
                </c:pt>
                <c:pt idx="3118">
                  <c:v>61653</c:v>
                </c:pt>
                <c:pt idx="3119">
                  <c:v>61660</c:v>
                </c:pt>
                <c:pt idx="3120">
                  <c:v>61667</c:v>
                </c:pt>
                <c:pt idx="3121">
                  <c:v>61674</c:v>
                </c:pt>
                <c:pt idx="3122">
                  <c:v>61681</c:v>
                </c:pt>
                <c:pt idx="3123">
                  <c:v>61688</c:v>
                </c:pt>
                <c:pt idx="3124">
                  <c:v>61695</c:v>
                </c:pt>
                <c:pt idx="3125">
                  <c:v>61702</c:v>
                </c:pt>
                <c:pt idx="3126">
                  <c:v>61709</c:v>
                </c:pt>
                <c:pt idx="3127">
                  <c:v>61716</c:v>
                </c:pt>
                <c:pt idx="3128">
                  <c:v>61724</c:v>
                </c:pt>
                <c:pt idx="3129">
                  <c:v>61731</c:v>
                </c:pt>
                <c:pt idx="3130">
                  <c:v>61738</c:v>
                </c:pt>
                <c:pt idx="3131">
                  <c:v>61745</c:v>
                </c:pt>
                <c:pt idx="3132">
                  <c:v>61752</c:v>
                </c:pt>
                <c:pt idx="3133">
                  <c:v>61759</c:v>
                </c:pt>
                <c:pt idx="3134">
                  <c:v>61766</c:v>
                </c:pt>
                <c:pt idx="3135">
                  <c:v>61773</c:v>
                </c:pt>
                <c:pt idx="3136">
                  <c:v>61780</c:v>
                </c:pt>
                <c:pt idx="3137">
                  <c:v>61787</c:v>
                </c:pt>
                <c:pt idx="3138">
                  <c:v>61794</c:v>
                </c:pt>
                <c:pt idx="3139">
                  <c:v>61801</c:v>
                </c:pt>
                <c:pt idx="3140">
                  <c:v>61808</c:v>
                </c:pt>
                <c:pt idx="3141">
                  <c:v>61815</c:v>
                </c:pt>
                <c:pt idx="3142">
                  <c:v>61822</c:v>
                </c:pt>
                <c:pt idx="3143">
                  <c:v>61829</c:v>
                </c:pt>
                <c:pt idx="3144">
                  <c:v>61836</c:v>
                </c:pt>
                <c:pt idx="3145">
                  <c:v>61843</c:v>
                </c:pt>
                <c:pt idx="3146">
                  <c:v>61850</c:v>
                </c:pt>
                <c:pt idx="3147">
                  <c:v>61857</c:v>
                </c:pt>
                <c:pt idx="3148">
                  <c:v>61864</c:v>
                </c:pt>
                <c:pt idx="3149">
                  <c:v>61871</c:v>
                </c:pt>
                <c:pt idx="3150">
                  <c:v>61878</c:v>
                </c:pt>
                <c:pt idx="3151">
                  <c:v>61885</c:v>
                </c:pt>
                <c:pt idx="3152">
                  <c:v>61892</c:v>
                </c:pt>
                <c:pt idx="3153">
                  <c:v>61899</c:v>
                </c:pt>
                <c:pt idx="3154">
                  <c:v>61906</c:v>
                </c:pt>
                <c:pt idx="3155">
                  <c:v>61913</c:v>
                </c:pt>
                <c:pt idx="3156">
                  <c:v>61920</c:v>
                </c:pt>
                <c:pt idx="3157">
                  <c:v>61927</c:v>
                </c:pt>
                <c:pt idx="3158">
                  <c:v>61934</c:v>
                </c:pt>
                <c:pt idx="3159">
                  <c:v>61941</c:v>
                </c:pt>
                <c:pt idx="3160">
                  <c:v>61948</c:v>
                </c:pt>
                <c:pt idx="3161">
                  <c:v>61955</c:v>
                </c:pt>
                <c:pt idx="3162">
                  <c:v>61962</c:v>
                </c:pt>
                <c:pt idx="3163">
                  <c:v>61969</c:v>
                </c:pt>
                <c:pt idx="3164">
                  <c:v>61976</c:v>
                </c:pt>
                <c:pt idx="3165">
                  <c:v>61983</c:v>
                </c:pt>
                <c:pt idx="3166">
                  <c:v>61990</c:v>
                </c:pt>
                <c:pt idx="3167">
                  <c:v>61997</c:v>
                </c:pt>
                <c:pt idx="3168">
                  <c:v>62004</c:v>
                </c:pt>
                <c:pt idx="3169">
                  <c:v>62011</c:v>
                </c:pt>
                <c:pt idx="3170">
                  <c:v>62018</c:v>
                </c:pt>
                <c:pt idx="3171">
                  <c:v>62025</c:v>
                </c:pt>
                <c:pt idx="3172">
                  <c:v>62032</c:v>
                </c:pt>
                <c:pt idx="3173">
                  <c:v>62039</c:v>
                </c:pt>
                <c:pt idx="3174">
                  <c:v>62046</c:v>
                </c:pt>
                <c:pt idx="3175">
                  <c:v>62053</c:v>
                </c:pt>
                <c:pt idx="3176">
                  <c:v>62060</c:v>
                </c:pt>
                <c:pt idx="3177">
                  <c:v>62067</c:v>
                </c:pt>
                <c:pt idx="3178">
                  <c:v>62074</c:v>
                </c:pt>
                <c:pt idx="3179">
                  <c:v>62081</c:v>
                </c:pt>
                <c:pt idx="3180">
                  <c:v>62089</c:v>
                </c:pt>
                <c:pt idx="3181">
                  <c:v>62096</c:v>
                </c:pt>
                <c:pt idx="3182">
                  <c:v>62103</c:v>
                </c:pt>
                <c:pt idx="3183">
                  <c:v>62110</c:v>
                </c:pt>
                <c:pt idx="3184">
                  <c:v>62117</c:v>
                </c:pt>
                <c:pt idx="3185">
                  <c:v>62124</c:v>
                </c:pt>
                <c:pt idx="3186">
                  <c:v>62131</c:v>
                </c:pt>
                <c:pt idx="3187">
                  <c:v>62138</c:v>
                </c:pt>
                <c:pt idx="3188">
                  <c:v>62145</c:v>
                </c:pt>
                <c:pt idx="3189">
                  <c:v>62152</c:v>
                </c:pt>
                <c:pt idx="3190">
                  <c:v>62159</c:v>
                </c:pt>
                <c:pt idx="3191">
                  <c:v>62166</c:v>
                </c:pt>
                <c:pt idx="3192">
                  <c:v>62173</c:v>
                </c:pt>
                <c:pt idx="3193">
                  <c:v>62184</c:v>
                </c:pt>
                <c:pt idx="3194">
                  <c:v>62191</c:v>
                </c:pt>
                <c:pt idx="3195">
                  <c:v>62198</c:v>
                </c:pt>
                <c:pt idx="3196">
                  <c:v>62205</c:v>
                </c:pt>
                <c:pt idx="3197">
                  <c:v>62212</c:v>
                </c:pt>
                <c:pt idx="3198">
                  <c:v>62219</c:v>
                </c:pt>
                <c:pt idx="3199">
                  <c:v>62226</c:v>
                </c:pt>
                <c:pt idx="3200">
                  <c:v>62233</c:v>
                </c:pt>
                <c:pt idx="3201">
                  <c:v>62240</c:v>
                </c:pt>
                <c:pt idx="3202">
                  <c:v>62247</c:v>
                </c:pt>
                <c:pt idx="3203">
                  <c:v>62254</c:v>
                </c:pt>
                <c:pt idx="3204">
                  <c:v>62261</c:v>
                </c:pt>
                <c:pt idx="3205">
                  <c:v>62268</c:v>
                </c:pt>
                <c:pt idx="3206">
                  <c:v>62275</c:v>
                </c:pt>
                <c:pt idx="3207">
                  <c:v>62282</c:v>
                </c:pt>
                <c:pt idx="3208">
                  <c:v>62289</c:v>
                </c:pt>
                <c:pt idx="3209">
                  <c:v>62296</c:v>
                </c:pt>
                <c:pt idx="3210">
                  <c:v>62303</c:v>
                </c:pt>
                <c:pt idx="3211">
                  <c:v>62310</c:v>
                </c:pt>
                <c:pt idx="3212">
                  <c:v>62317</c:v>
                </c:pt>
                <c:pt idx="3213">
                  <c:v>62324</c:v>
                </c:pt>
                <c:pt idx="3214">
                  <c:v>62331</c:v>
                </c:pt>
                <c:pt idx="3215">
                  <c:v>62338</c:v>
                </c:pt>
                <c:pt idx="3216">
                  <c:v>62345</c:v>
                </c:pt>
                <c:pt idx="3217">
                  <c:v>62352</c:v>
                </c:pt>
                <c:pt idx="3218">
                  <c:v>62359</c:v>
                </c:pt>
                <c:pt idx="3219">
                  <c:v>62366</c:v>
                </c:pt>
                <c:pt idx="3220">
                  <c:v>62373</c:v>
                </c:pt>
                <c:pt idx="3221">
                  <c:v>62380</c:v>
                </c:pt>
                <c:pt idx="3222">
                  <c:v>62387</c:v>
                </c:pt>
                <c:pt idx="3223">
                  <c:v>62394</c:v>
                </c:pt>
                <c:pt idx="3224">
                  <c:v>62401</c:v>
                </c:pt>
                <c:pt idx="3225">
                  <c:v>62408</c:v>
                </c:pt>
                <c:pt idx="3226">
                  <c:v>62415</c:v>
                </c:pt>
                <c:pt idx="3227">
                  <c:v>62422</c:v>
                </c:pt>
                <c:pt idx="3228">
                  <c:v>62429</c:v>
                </c:pt>
                <c:pt idx="3229">
                  <c:v>62436</c:v>
                </c:pt>
                <c:pt idx="3230">
                  <c:v>62443</c:v>
                </c:pt>
                <c:pt idx="3231">
                  <c:v>62450</c:v>
                </c:pt>
                <c:pt idx="3232">
                  <c:v>62457</c:v>
                </c:pt>
                <c:pt idx="3233">
                  <c:v>62464</c:v>
                </c:pt>
                <c:pt idx="3234">
                  <c:v>62471</c:v>
                </c:pt>
                <c:pt idx="3235">
                  <c:v>62478</c:v>
                </c:pt>
                <c:pt idx="3236">
                  <c:v>62485</c:v>
                </c:pt>
                <c:pt idx="3237">
                  <c:v>62492</c:v>
                </c:pt>
                <c:pt idx="3238">
                  <c:v>62499</c:v>
                </c:pt>
                <c:pt idx="3239">
                  <c:v>62506</c:v>
                </c:pt>
                <c:pt idx="3240">
                  <c:v>62513</c:v>
                </c:pt>
                <c:pt idx="3241">
                  <c:v>62520</c:v>
                </c:pt>
                <c:pt idx="3242">
                  <c:v>62527</c:v>
                </c:pt>
                <c:pt idx="3243">
                  <c:v>62534</c:v>
                </c:pt>
                <c:pt idx="3244">
                  <c:v>62541</c:v>
                </c:pt>
                <c:pt idx="3245">
                  <c:v>62548</c:v>
                </c:pt>
                <c:pt idx="3246">
                  <c:v>62555</c:v>
                </c:pt>
                <c:pt idx="3247">
                  <c:v>62562</c:v>
                </c:pt>
                <c:pt idx="3248">
                  <c:v>62569</c:v>
                </c:pt>
                <c:pt idx="3249">
                  <c:v>62576</c:v>
                </c:pt>
                <c:pt idx="3250">
                  <c:v>62583</c:v>
                </c:pt>
                <c:pt idx="3251">
                  <c:v>62590</c:v>
                </c:pt>
                <c:pt idx="3252">
                  <c:v>62597</c:v>
                </c:pt>
                <c:pt idx="3253">
                  <c:v>62604</c:v>
                </c:pt>
                <c:pt idx="3254">
                  <c:v>62611</c:v>
                </c:pt>
                <c:pt idx="3255">
                  <c:v>62618</c:v>
                </c:pt>
                <c:pt idx="3256">
                  <c:v>62625</c:v>
                </c:pt>
                <c:pt idx="3257">
                  <c:v>62632</c:v>
                </c:pt>
                <c:pt idx="3258">
                  <c:v>62639</c:v>
                </c:pt>
                <c:pt idx="3259">
                  <c:v>62646</c:v>
                </c:pt>
                <c:pt idx="3260">
                  <c:v>62653</c:v>
                </c:pt>
                <c:pt idx="3261">
                  <c:v>62660</c:v>
                </c:pt>
                <c:pt idx="3262">
                  <c:v>62667</c:v>
                </c:pt>
                <c:pt idx="3263">
                  <c:v>62674</c:v>
                </c:pt>
                <c:pt idx="3264">
                  <c:v>62681</c:v>
                </c:pt>
                <c:pt idx="3265">
                  <c:v>62688</c:v>
                </c:pt>
                <c:pt idx="3266">
                  <c:v>62695</c:v>
                </c:pt>
                <c:pt idx="3267">
                  <c:v>62702</c:v>
                </c:pt>
                <c:pt idx="3268">
                  <c:v>62709</c:v>
                </c:pt>
                <c:pt idx="3269">
                  <c:v>62716</c:v>
                </c:pt>
                <c:pt idx="3270">
                  <c:v>62723</c:v>
                </c:pt>
                <c:pt idx="3271">
                  <c:v>62730</c:v>
                </c:pt>
                <c:pt idx="3272">
                  <c:v>62737</c:v>
                </c:pt>
                <c:pt idx="3273">
                  <c:v>62744</c:v>
                </c:pt>
                <c:pt idx="3274">
                  <c:v>62751</c:v>
                </c:pt>
                <c:pt idx="3275">
                  <c:v>62758</c:v>
                </c:pt>
                <c:pt idx="3276">
                  <c:v>62765</c:v>
                </c:pt>
                <c:pt idx="3277">
                  <c:v>62772</c:v>
                </c:pt>
                <c:pt idx="3278">
                  <c:v>62779</c:v>
                </c:pt>
                <c:pt idx="3279">
                  <c:v>62786</c:v>
                </c:pt>
                <c:pt idx="3280">
                  <c:v>62793</c:v>
                </c:pt>
                <c:pt idx="3281">
                  <c:v>62800</c:v>
                </c:pt>
                <c:pt idx="3282">
                  <c:v>62807</c:v>
                </c:pt>
                <c:pt idx="3283">
                  <c:v>62814</c:v>
                </c:pt>
                <c:pt idx="3284">
                  <c:v>62821</c:v>
                </c:pt>
                <c:pt idx="3285">
                  <c:v>62828</c:v>
                </c:pt>
                <c:pt idx="3286">
                  <c:v>62835</c:v>
                </c:pt>
                <c:pt idx="3287">
                  <c:v>62842</c:v>
                </c:pt>
                <c:pt idx="3288">
                  <c:v>62849</c:v>
                </c:pt>
                <c:pt idx="3289">
                  <c:v>62856</c:v>
                </c:pt>
                <c:pt idx="3290">
                  <c:v>62863</c:v>
                </c:pt>
                <c:pt idx="3291">
                  <c:v>62870</c:v>
                </c:pt>
                <c:pt idx="3292">
                  <c:v>62877</c:v>
                </c:pt>
                <c:pt idx="3293">
                  <c:v>62884</c:v>
                </c:pt>
                <c:pt idx="3294">
                  <c:v>62891</c:v>
                </c:pt>
                <c:pt idx="3295">
                  <c:v>62898</c:v>
                </c:pt>
                <c:pt idx="3296">
                  <c:v>62905</c:v>
                </c:pt>
                <c:pt idx="3297">
                  <c:v>62912</c:v>
                </c:pt>
                <c:pt idx="3298">
                  <c:v>62919</c:v>
                </c:pt>
                <c:pt idx="3299">
                  <c:v>62926</c:v>
                </c:pt>
                <c:pt idx="3300">
                  <c:v>62933</c:v>
                </c:pt>
                <c:pt idx="3301">
                  <c:v>62940</c:v>
                </c:pt>
                <c:pt idx="3302">
                  <c:v>62947</c:v>
                </c:pt>
                <c:pt idx="3303">
                  <c:v>62954</c:v>
                </c:pt>
                <c:pt idx="3304">
                  <c:v>62961</c:v>
                </c:pt>
                <c:pt idx="3305">
                  <c:v>62968</c:v>
                </c:pt>
                <c:pt idx="3306">
                  <c:v>62975</c:v>
                </c:pt>
                <c:pt idx="3307">
                  <c:v>62982</c:v>
                </c:pt>
                <c:pt idx="3308">
                  <c:v>62989</c:v>
                </c:pt>
                <c:pt idx="3309">
                  <c:v>62996</c:v>
                </c:pt>
                <c:pt idx="3310">
                  <c:v>63003</c:v>
                </c:pt>
                <c:pt idx="3311">
                  <c:v>63010</c:v>
                </c:pt>
                <c:pt idx="3312">
                  <c:v>63017</c:v>
                </c:pt>
                <c:pt idx="3313">
                  <c:v>63024</c:v>
                </c:pt>
                <c:pt idx="3314">
                  <c:v>63031</c:v>
                </c:pt>
                <c:pt idx="3315">
                  <c:v>63038</c:v>
                </c:pt>
                <c:pt idx="3316">
                  <c:v>63045</c:v>
                </c:pt>
                <c:pt idx="3317">
                  <c:v>63052</c:v>
                </c:pt>
                <c:pt idx="3318">
                  <c:v>63059</c:v>
                </c:pt>
                <c:pt idx="3319">
                  <c:v>63066</c:v>
                </c:pt>
                <c:pt idx="3320">
                  <c:v>63073</c:v>
                </c:pt>
                <c:pt idx="3321">
                  <c:v>63080</c:v>
                </c:pt>
                <c:pt idx="3322">
                  <c:v>63087</c:v>
                </c:pt>
                <c:pt idx="3323">
                  <c:v>63094</c:v>
                </c:pt>
                <c:pt idx="3324">
                  <c:v>63101</c:v>
                </c:pt>
                <c:pt idx="3325">
                  <c:v>63108</c:v>
                </c:pt>
                <c:pt idx="3326">
                  <c:v>63115</c:v>
                </c:pt>
                <c:pt idx="3327">
                  <c:v>63122</c:v>
                </c:pt>
                <c:pt idx="3328">
                  <c:v>63129</c:v>
                </c:pt>
                <c:pt idx="3329">
                  <c:v>63136</c:v>
                </c:pt>
                <c:pt idx="3330">
                  <c:v>63143</c:v>
                </c:pt>
                <c:pt idx="3331">
                  <c:v>63150</c:v>
                </c:pt>
                <c:pt idx="3332">
                  <c:v>63157</c:v>
                </c:pt>
                <c:pt idx="3333">
                  <c:v>63164</c:v>
                </c:pt>
                <c:pt idx="3334">
                  <c:v>63171</c:v>
                </c:pt>
                <c:pt idx="3335">
                  <c:v>63178</c:v>
                </c:pt>
                <c:pt idx="3336">
                  <c:v>63186</c:v>
                </c:pt>
                <c:pt idx="3337">
                  <c:v>63193</c:v>
                </c:pt>
                <c:pt idx="3338">
                  <c:v>63200</c:v>
                </c:pt>
                <c:pt idx="3339">
                  <c:v>63207</c:v>
                </c:pt>
                <c:pt idx="3340">
                  <c:v>63214</c:v>
                </c:pt>
                <c:pt idx="3341">
                  <c:v>63221</c:v>
                </c:pt>
                <c:pt idx="3342">
                  <c:v>63228</c:v>
                </c:pt>
                <c:pt idx="3343">
                  <c:v>63235</c:v>
                </c:pt>
                <c:pt idx="3344">
                  <c:v>63242</c:v>
                </c:pt>
                <c:pt idx="3345">
                  <c:v>63249</c:v>
                </c:pt>
                <c:pt idx="3346">
                  <c:v>63256</c:v>
                </c:pt>
                <c:pt idx="3347">
                  <c:v>63263</c:v>
                </c:pt>
                <c:pt idx="3348">
                  <c:v>63270</c:v>
                </c:pt>
                <c:pt idx="3349">
                  <c:v>63277</c:v>
                </c:pt>
                <c:pt idx="3350">
                  <c:v>63284</c:v>
                </c:pt>
                <c:pt idx="3351">
                  <c:v>63291</c:v>
                </c:pt>
                <c:pt idx="3352">
                  <c:v>63298</c:v>
                </c:pt>
                <c:pt idx="3353">
                  <c:v>63305</c:v>
                </c:pt>
                <c:pt idx="3354">
                  <c:v>63312</c:v>
                </c:pt>
                <c:pt idx="3355">
                  <c:v>63319</c:v>
                </c:pt>
                <c:pt idx="3356">
                  <c:v>63326</c:v>
                </c:pt>
                <c:pt idx="3357">
                  <c:v>63333</c:v>
                </c:pt>
                <c:pt idx="3358">
                  <c:v>63340</c:v>
                </c:pt>
                <c:pt idx="3359">
                  <c:v>63347</c:v>
                </c:pt>
                <c:pt idx="3360">
                  <c:v>63354</c:v>
                </c:pt>
                <c:pt idx="3361">
                  <c:v>63361</c:v>
                </c:pt>
                <c:pt idx="3362">
                  <c:v>63368</c:v>
                </c:pt>
                <c:pt idx="3363">
                  <c:v>63375</c:v>
                </c:pt>
                <c:pt idx="3364">
                  <c:v>63382</c:v>
                </c:pt>
                <c:pt idx="3365">
                  <c:v>63389</c:v>
                </c:pt>
                <c:pt idx="3366">
                  <c:v>63396</c:v>
                </c:pt>
                <c:pt idx="3367">
                  <c:v>63403</c:v>
                </c:pt>
                <c:pt idx="3368">
                  <c:v>63410</c:v>
                </c:pt>
                <c:pt idx="3369">
                  <c:v>63417</c:v>
                </c:pt>
                <c:pt idx="3370">
                  <c:v>63424</c:v>
                </c:pt>
                <c:pt idx="3371">
                  <c:v>63431</c:v>
                </c:pt>
                <c:pt idx="3372">
                  <c:v>63438</c:v>
                </c:pt>
                <c:pt idx="3373">
                  <c:v>63445</c:v>
                </c:pt>
                <c:pt idx="3374">
                  <c:v>63452</c:v>
                </c:pt>
                <c:pt idx="3375">
                  <c:v>63459</c:v>
                </c:pt>
                <c:pt idx="3376">
                  <c:v>63466</c:v>
                </c:pt>
                <c:pt idx="3377">
                  <c:v>63473</c:v>
                </c:pt>
                <c:pt idx="3378">
                  <c:v>63480</c:v>
                </c:pt>
                <c:pt idx="3379">
                  <c:v>63487</c:v>
                </c:pt>
                <c:pt idx="3380">
                  <c:v>63494</c:v>
                </c:pt>
                <c:pt idx="3381">
                  <c:v>63501</c:v>
                </c:pt>
                <c:pt idx="3382">
                  <c:v>63508</c:v>
                </c:pt>
                <c:pt idx="3383">
                  <c:v>63515</c:v>
                </c:pt>
                <c:pt idx="3384">
                  <c:v>63522</c:v>
                </c:pt>
                <c:pt idx="3385">
                  <c:v>63529</c:v>
                </c:pt>
                <c:pt idx="3386">
                  <c:v>63536</c:v>
                </c:pt>
                <c:pt idx="3387">
                  <c:v>63543</c:v>
                </c:pt>
                <c:pt idx="3388">
                  <c:v>63550</c:v>
                </c:pt>
                <c:pt idx="3389">
                  <c:v>63557</c:v>
                </c:pt>
                <c:pt idx="3390">
                  <c:v>63564</c:v>
                </c:pt>
                <c:pt idx="3391">
                  <c:v>63571</c:v>
                </c:pt>
                <c:pt idx="3392">
                  <c:v>63578</c:v>
                </c:pt>
                <c:pt idx="3393">
                  <c:v>63585</c:v>
                </c:pt>
                <c:pt idx="3394">
                  <c:v>63592</c:v>
                </c:pt>
                <c:pt idx="3395">
                  <c:v>63599</c:v>
                </c:pt>
                <c:pt idx="3396">
                  <c:v>63606</c:v>
                </c:pt>
                <c:pt idx="3397">
                  <c:v>63613</c:v>
                </c:pt>
                <c:pt idx="3398">
                  <c:v>63620</c:v>
                </c:pt>
                <c:pt idx="3399">
                  <c:v>63627</c:v>
                </c:pt>
                <c:pt idx="3400">
                  <c:v>63634</c:v>
                </c:pt>
                <c:pt idx="3401">
                  <c:v>63641</c:v>
                </c:pt>
                <c:pt idx="3402">
                  <c:v>63648</c:v>
                </c:pt>
                <c:pt idx="3403">
                  <c:v>63655</c:v>
                </c:pt>
                <c:pt idx="3404">
                  <c:v>63662</c:v>
                </c:pt>
                <c:pt idx="3405">
                  <c:v>63669</c:v>
                </c:pt>
                <c:pt idx="3406">
                  <c:v>63676</c:v>
                </c:pt>
                <c:pt idx="3407">
                  <c:v>63683</c:v>
                </c:pt>
                <c:pt idx="3408">
                  <c:v>63690</c:v>
                </c:pt>
                <c:pt idx="3409">
                  <c:v>63697</c:v>
                </c:pt>
                <c:pt idx="3410">
                  <c:v>63704</c:v>
                </c:pt>
                <c:pt idx="3411">
                  <c:v>63711</c:v>
                </c:pt>
                <c:pt idx="3412">
                  <c:v>63718</c:v>
                </c:pt>
                <c:pt idx="3413">
                  <c:v>63725</c:v>
                </c:pt>
                <c:pt idx="3414">
                  <c:v>63732</c:v>
                </c:pt>
                <c:pt idx="3415">
                  <c:v>63739</c:v>
                </c:pt>
                <c:pt idx="3416">
                  <c:v>63746</c:v>
                </c:pt>
                <c:pt idx="3417">
                  <c:v>63753</c:v>
                </c:pt>
                <c:pt idx="3418">
                  <c:v>63760</c:v>
                </c:pt>
                <c:pt idx="3419">
                  <c:v>63767</c:v>
                </c:pt>
                <c:pt idx="3420">
                  <c:v>63774</c:v>
                </c:pt>
                <c:pt idx="3421">
                  <c:v>63781</c:v>
                </c:pt>
                <c:pt idx="3422">
                  <c:v>63788</c:v>
                </c:pt>
                <c:pt idx="3423">
                  <c:v>63795</c:v>
                </c:pt>
                <c:pt idx="3424">
                  <c:v>63802</c:v>
                </c:pt>
                <c:pt idx="3425">
                  <c:v>63809</c:v>
                </c:pt>
                <c:pt idx="3426">
                  <c:v>63816</c:v>
                </c:pt>
                <c:pt idx="3427">
                  <c:v>63823</c:v>
                </c:pt>
                <c:pt idx="3428">
                  <c:v>63830</c:v>
                </c:pt>
                <c:pt idx="3429">
                  <c:v>63837</c:v>
                </c:pt>
                <c:pt idx="3430">
                  <c:v>63844</c:v>
                </c:pt>
                <c:pt idx="3431">
                  <c:v>63851</c:v>
                </c:pt>
                <c:pt idx="3432">
                  <c:v>63858</c:v>
                </c:pt>
                <c:pt idx="3433">
                  <c:v>63865</c:v>
                </c:pt>
                <c:pt idx="3434">
                  <c:v>63872</c:v>
                </c:pt>
                <c:pt idx="3435">
                  <c:v>63879</c:v>
                </c:pt>
                <c:pt idx="3436">
                  <c:v>63886</c:v>
                </c:pt>
                <c:pt idx="3437">
                  <c:v>63893</c:v>
                </c:pt>
                <c:pt idx="3438">
                  <c:v>63900</c:v>
                </c:pt>
                <c:pt idx="3439">
                  <c:v>63907</c:v>
                </c:pt>
                <c:pt idx="3440">
                  <c:v>63915</c:v>
                </c:pt>
                <c:pt idx="3441">
                  <c:v>63922</c:v>
                </c:pt>
                <c:pt idx="3442">
                  <c:v>63929</c:v>
                </c:pt>
                <c:pt idx="3443">
                  <c:v>63936</c:v>
                </c:pt>
                <c:pt idx="3444">
                  <c:v>63943</c:v>
                </c:pt>
                <c:pt idx="3445">
                  <c:v>63950</c:v>
                </c:pt>
                <c:pt idx="3446">
                  <c:v>63957</c:v>
                </c:pt>
                <c:pt idx="3447">
                  <c:v>63964</c:v>
                </c:pt>
                <c:pt idx="3448">
                  <c:v>63971</c:v>
                </c:pt>
                <c:pt idx="3449">
                  <c:v>63978</c:v>
                </c:pt>
                <c:pt idx="3450">
                  <c:v>63985</c:v>
                </c:pt>
                <c:pt idx="3451">
                  <c:v>63992</c:v>
                </c:pt>
                <c:pt idx="3452">
                  <c:v>63999</c:v>
                </c:pt>
                <c:pt idx="3453">
                  <c:v>64006</c:v>
                </c:pt>
                <c:pt idx="3454">
                  <c:v>64013</c:v>
                </c:pt>
                <c:pt idx="3455">
                  <c:v>64020</c:v>
                </c:pt>
                <c:pt idx="3456">
                  <c:v>64027</c:v>
                </c:pt>
                <c:pt idx="3457">
                  <c:v>64034</c:v>
                </c:pt>
                <c:pt idx="3458">
                  <c:v>64041</c:v>
                </c:pt>
                <c:pt idx="3459">
                  <c:v>64048</c:v>
                </c:pt>
                <c:pt idx="3460">
                  <c:v>64055</c:v>
                </c:pt>
                <c:pt idx="3461">
                  <c:v>64062</c:v>
                </c:pt>
                <c:pt idx="3462">
                  <c:v>64069</c:v>
                </c:pt>
                <c:pt idx="3463">
                  <c:v>64076</c:v>
                </c:pt>
                <c:pt idx="3464">
                  <c:v>64083</c:v>
                </c:pt>
                <c:pt idx="3465">
                  <c:v>64090</c:v>
                </c:pt>
                <c:pt idx="3466">
                  <c:v>64097</c:v>
                </c:pt>
                <c:pt idx="3467">
                  <c:v>64104</c:v>
                </c:pt>
                <c:pt idx="3468">
                  <c:v>64111</c:v>
                </c:pt>
                <c:pt idx="3469">
                  <c:v>64118</c:v>
                </c:pt>
                <c:pt idx="3470">
                  <c:v>64125</c:v>
                </c:pt>
                <c:pt idx="3471">
                  <c:v>64132</c:v>
                </c:pt>
                <c:pt idx="3472">
                  <c:v>64139</c:v>
                </c:pt>
                <c:pt idx="3473">
                  <c:v>64146</c:v>
                </c:pt>
                <c:pt idx="3474">
                  <c:v>64153</c:v>
                </c:pt>
                <c:pt idx="3475">
                  <c:v>64160</c:v>
                </c:pt>
                <c:pt idx="3476">
                  <c:v>64167</c:v>
                </c:pt>
                <c:pt idx="3477">
                  <c:v>64174</c:v>
                </c:pt>
                <c:pt idx="3478">
                  <c:v>64181</c:v>
                </c:pt>
                <c:pt idx="3479">
                  <c:v>64188</c:v>
                </c:pt>
                <c:pt idx="3480">
                  <c:v>64195</c:v>
                </c:pt>
                <c:pt idx="3481">
                  <c:v>64202</c:v>
                </c:pt>
                <c:pt idx="3482">
                  <c:v>64209</c:v>
                </c:pt>
                <c:pt idx="3483">
                  <c:v>64216</c:v>
                </c:pt>
                <c:pt idx="3484">
                  <c:v>64223</c:v>
                </c:pt>
                <c:pt idx="3485">
                  <c:v>64230</c:v>
                </c:pt>
                <c:pt idx="3486">
                  <c:v>64237</c:v>
                </c:pt>
                <c:pt idx="3487">
                  <c:v>64244</c:v>
                </c:pt>
                <c:pt idx="3488">
                  <c:v>64251</c:v>
                </c:pt>
                <c:pt idx="3489">
                  <c:v>64258</c:v>
                </c:pt>
                <c:pt idx="3490">
                  <c:v>64265</c:v>
                </c:pt>
                <c:pt idx="3491">
                  <c:v>64272</c:v>
                </c:pt>
                <c:pt idx="3492">
                  <c:v>64280</c:v>
                </c:pt>
                <c:pt idx="3493">
                  <c:v>64287</c:v>
                </c:pt>
                <c:pt idx="3494">
                  <c:v>64294</c:v>
                </c:pt>
                <c:pt idx="3495">
                  <c:v>64301</c:v>
                </c:pt>
                <c:pt idx="3496">
                  <c:v>64308</c:v>
                </c:pt>
                <c:pt idx="3497">
                  <c:v>64315</c:v>
                </c:pt>
                <c:pt idx="3498">
                  <c:v>64322</c:v>
                </c:pt>
                <c:pt idx="3499">
                  <c:v>64329</c:v>
                </c:pt>
                <c:pt idx="3500">
                  <c:v>64336</c:v>
                </c:pt>
                <c:pt idx="3501">
                  <c:v>64343</c:v>
                </c:pt>
                <c:pt idx="3502">
                  <c:v>64350</c:v>
                </c:pt>
                <c:pt idx="3503">
                  <c:v>64357</c:v>
                </c:pt>
                <c:pt idx="3504">
                  <c:v>64364</c:v>
                </c:pt>
                <c:pt idx="3505">
                  <c:v>64371</c:v>
                </c:pt>
                <c:pt idx="3506">
                  <c:v>64378</c:v>
                </c:pt>
                <c:pt idx="3507">
                  <c:v>64385</c:v>
                </c:pt>
                <c:pt idx="3508">
                  <c:v>64396</c:v>
                </c:pt>
                <c:pt idx="3509">
                  <c:v>64403</c:v>
                </c:pt>
                <c:pt idx="3510">
                  <c:v>64410</c:v>
                </c:pt>
                <c:pt idx="3511">
                  <c:v>64417</c:v>
                </c:pt>
                <c:pt idx="3512">
                  <c:v>64424</c:v>
                </c:pt>
                <c:pt idx="3513">
                  <c:v>64431</c:v>
                </c:pt>
                <c:pt idx="3514">
                  <c:v>64438</c:v>
                </c:pt>
                <c:pt idx="3515">
                  <c:v>64445</c:v>
                </c:pt>
                <c:pt idx="3516">
                  <c:v>64452</c:v>
                </c:pt>
                <c:pt idx="3517">
                  <c:v>64459</c:v>
                </c:pt>
                <c:pt idx="3518">
                  <c:v>64466</c:v>
                </c:pt>
                <c:pt idx="3519">
                  <c:v>64473</c:v>
                </c:pt>
                <c:pt idx="3520">
                  <c:v>64480</c:v>
                </c:pt>
                <c:pt idx="3521">
                  <c:v>64487</c:v>
                </c:pt>
                <c:pt idx="3522">
                  <c:v>64494</c:v>
                </c:pt>
                <c:pt idx="3523">
                  <c:v>64501</c:v>
                </c:pt>
                <c:pt idx="3524">
                  <c:v>64508</c:v>
                </c:pt>
                <c:pt idx="3525">
                  <c:v>64515</c:v>
                </c:pt>
                <c:pt idx="3526">
                  <c:v>64522</c:v>
                </c:pt>
                <c:pt idx="3527">
                  <c:v>64529</c:v>
                </c:pt>
                <c:pt idx="3528">
                  <c:v>64536</c:v>
                </c:pt>
                <c:pt idx="3529">
                  <c:v>64543</c:v>
                </c:pt>
                <c:pt idx="3530">
                  <c:v>64550</c:v>
                </c:pt>
                <c:pt idx="3531">
                  <c:v>64557</c:v>
                </c:pt>
                <c:pt idx="3532">
                  <c:v>64564</c:v>
                </c:pt>
                <c:pt idx="3533">
                  <c:v>64571</c:v>
                </c:pt>
              </c:numCache>
            </c:numRef>
          </c:cat>
          <c:val>
            <c:numRef>
              <c:f>[0]!FwdON</c:f>
              <c:numCache>
                <c:formatCode>0.0000%</c:formatCode>
                <c:ptCount val="3534"/>
                <c:pt idx="0">
                  <c:v>2.2750000000737458E-3</c:v>
                </c:pt>
                <c:pt idx="1">
                  <c:v>2.1465190647862453E-3</c:v>
                </c:pt>
                <c:pt idx="2">
                  <c:v>1.9571869104854462E-3</c:v>
                </c:pt>
                <c:pt idx="3">
                  <c:v>1.90307408190038E-3</c:v>
                </c:pt>
                <c:pt idx="4">
                  <c:v>1.9436430402741678E-3</c:v>
                </c:pt>
                <c:pt idx="5">
                  <c:v>2.0159492708615723E-3</c:v>
                </c:pt>
                <c:pt idx="6">
                  <c:v>2.0846535205820693E-3</c:v>
                </c:pt>
                <c:pt idx="7">
                  <c:v>2.1806190304611102E-3</c:v>
                </c:pt>
                <c:pt idx="8">
                  <c:v>2.2351024483791004E-3</c:v>
                </c:pt>
                <c:pt idx="9">
                  <c:v>2.2416226433086273E-3</c:v>
                </c:pt>
                <c:pt idx="10">
                  <c:v>2.2375935856611129E-3</c:v>
                </c:pt>
                <c:pt idx="11">
                  <c:v>2.2305655369059263E-3</c:v>
                </c:pt>
                <c:pt idx="12">
                  <c:v>2.2128181027617861E-3</c:v>
                </c:pt>
                <c:pt idx="13">
                  <c:v>2.1913390872374539E-3</c:v>
                </c:pt>
                <c:pt idx="14">
                  <c:v>2.1787539115636356E-3</c:v>
                </c:pt>
                <c:pt idx="15">
                  <c:v>2.1650573107168114E-3</c:v>
                </c:pt>
                <c:pt idx="16">
                  <c:v>2.1502492850211663E-3</c:v>
                </c:pt>
                <c:pt idx="17">
                  <c:v>2.1169407618619003E-3</c:v>
                </c:pt>
                <c:pt idx="18">
                  <c:v>2.0799029352902565E-3</c:v>
                </c:pt>
                <c:pt idx="19">
                  <c:v>2.0595377869714326E-3</c:v>
                </c:pt>
                <c:pt idx="20">
                  <c:v>2.0380612146142507E-3</c:v>
                </c:pt>
                <c:pt idx="21">
                  <c:v>2.0154732185428959E-3</c:v>
                </c:pt>
                <c:pt idx="22">
                  <c:v>1.9694774522390399E-3</c:v>
                </c:pt>
                <c:pt idx="23">
                  <c:v>1.9258237488495311E-3</c:v>
                </c:pt>
                <c:pt idx="24">
                  <c:v>1.9053435537141894E-3</c:v>
                </c:pt>
                <c:pt idx="25">
                  <c:v>1.8856681642753781E-3</c:v>
                </c:pt>
                <c:pt idx="26">
                  <c:v>1.8667975806141435E-3</c:v>
                </c:pt>
                <c:pt idx="27">
                  <c:v>1.8317482903514501E-3</c:v>
                </c:pt>
                <c:pt idx="28">
                  <c:v>1.7993632999357967E-3</c:v>
                </c:pt>
                <c:pt idx="29">
                  <c:v>1.7845167427310571E-3</c:v>
                </c:pt>
                <c:pt idx="30">
                  <c:v>1.7704749905744777E-3</c:v>
                </c:pt>
                <c:pt idx="31">
                  <c:v>1.7572380432229195E-3</c:v>
                </c:pt>
                <c:pt idx="32">
                  <c:v>1.7334550635602262E-3</c:v>
                </c:pt>
                <c:pt idx="33">
                  <c:v>1.7123383013806226E-3</c:v>
                </c:pt>
                <c:pt idx="34">
                  <c:v>1.7031253774058008E-3</c:v>
                </c:pt>
                <c:pt idx="35">
                  <c:v>1.6947172577497227E-3</c:v>
                </c:pt>
                <c:pt idx="36">
                  <c:v>1.6871139425744808E-3</c:v>
                </c:pt>
                <c:pt idx="37">
                  <c:v>1.6745976762577721E-3</c:v>
                </c:pt>
                <c:pt idx="38">
                  <c:v>1.6647487250609494E-3</c:v>
                </c:pt>
                <c:pt idx="39">
                  <c:v>1.6611694312362868E-3</c:v>
                </c:pt>
                <c:pt idx="40">
                  <c:v>1.6583949415682753E-3</c:v>
                </c:pt>
                <c:pt idx="41">
                  <c:v>1.6564252560569148E-3</c:v>
                </c:pt>
                <c:pt idx="42">
                  <c:v>1.655176071252429E-3</c:v>
                </c:pt>
                <c:pt idx="43">
                  <c:v>1.6564175894839828E-3</c:v>
                </c:pt>
                <c:pt idx="44">
                  <c:v>1.6574101288402421E-3</c:v>
                </c:pt>
                <c:pt idx="45">
                  <c:v>1.6581456764375169E-3</c:v>
                </c:pt>
                <c:pt idx="46">
                  <c:v>1.6586242323568534E-3</c:v>
                </c:pt>
                <c:pt idx="47">
                  <c:v>1.658732243140504E-3</c:v>
                </c:pt>
                <c:pt idx="48">
                  <c:v>1.6579685388495857E-3</c:v>
                </c:pt>
                <c:pt idx="49">
                  <c:v>1.6571621362171385E-3</c:v>
                </c:pt>
                <c:pt idx="50">
                  <c:v>1.6560987418257067E-3</c:v>
                </c:pt>
                <c:pt idx="51">
                  <c:v>1.6547783556752904E-3</c:v>
                </c:pt>
                <c:pt idx="52">
                  <c:v>1.6512884149969913E-3</c:v>
                </c:pt>
                <c:pt idx="53">
                  <c:v>1.6469268942942428E-3</c:v>
                </c:pt>
                <c:pt idx="54">
                  <c:v>1.6443215497541352E-3</c:v>
                </c:pt>
                <c:pt idx="55">
                  <c:v>1.6414592134550432E-3</c:v>
                </c:pt>
                <c:pt idx="56">
                  <c:v>1.6383398854780129E-3</c:v>
                </c:pt>
                <c:pt idx="57">
                  <c:v>1.6312518809535883E-3</c:v>
                </c:pt>
                <c:pt idx="58">
                  <c:v>1.6232926569526018E-3</c:v>
                </c:pt>
                <c:pt idx="59">
                  <c:v>1.6188883707479729E-3</c:v>
                </c:pt>
                <c:pt idx="60">
                  <c:v>1.6142270927843594E-3</c:v>
                </c:pt>
                <c:pt idx="61">
                  <c:v>1.6093088233859465E-3</c:v>
                </c:pt>
                <c:pt idx="62">
                  <c:v>1.5927689742276652E-3</c:v>
                </c:pt>
                <c:pt idx="63">
                  <c:v>1.5744382316895678E-3</c:v>
                </c:pt>
                <c:pt idx="64">
                  <c:v>1.5679361142140191E-3</c:v>
                </c:pt>
                <c:pt idx="65">
                  <c:v>1.5514812202513384E-3</c:v>
                </c:pt>
                <c:pt idx="66">
                  <c:v>1.5347970500478869E-3</c:v>
                </c:pt>
                <c:pt idx="67">
                  <c:v>1.5280435418407734E-3</c:v>
                </c:pt>
                <c:pt idx="68">
                  <c:v>1.5212481352189222E-3</c:v>
                </c:pt>
                <c:pt idx="69">
                  <c:v>1.5075238867031291E-3</c:v>
                </c:pt>
                <c:pt idx="70">
                  <c:v>1.4936475241789093E-3</c:v>
                </c:pt>
                <c:pt idx="71">
                  <c:v>1.4866426253212772E-3</c:v>
                </c:pt>
                <c:pt idx="72">
                  <c:v>1.4795958280489074E-3</c:v>
                </c:pt>
                <c:pt idx="73">
                  <c:v>1.4725071323618E-3</c:v>
                </c:pt>
                <c:pt idx="74">
                  <c:v>1.4581959049956665E-3</c:v>
                </c:pt>
                <c:pt idx="75">
                  <c:v>1.4437333653039008E-3</c:v>
                </c:pt>
                <c:pt idx="76">
                  <c:v>1.4364351774620587E-3</c:v>
                </c:pt>
                <c:pt idx="77">
                  <c:v>1.429095091205479E-3</c:v>
                </c:pt>
                <c:pt idx="78">
                  <c:v>1.4217131065341615E-3</c:v>
                </c:pt>
                <c:pt idx="79">
                  <c:v>1.4068148980754074E-3</c:v>
                </c:pt>
                <c:pt idx="80">
                  <c:v>1.3917661838636075E-3</c:v>
                </c:pt>
                <c:pt idx="81">
                  <c:v>1.384174707199648E-3</c:v>
                </c:pt>
                <c:pt idx="82">
                  <c:v>1.3765413321209508E-3</c:v>
                </c:pt>
                <c:pt idx="83">
                  <c:v>1.3688660586275159E-3</c:v>
                </c:pt>
                <c:pt idx="84">
                  <c:v>1.3533808685088171E-3</c:v>
                </c:pt>
                <c:pt idx="85">
                  <c:v>1.3377962586202941E-3</c:v>
                </c:pt>
                <c:pt idx="86">
                  <c:v>1.3302131599535194E-3</c:v>
                </c:pt>
                <c:pt idx="87">
                  <c:v>1.3228898293671243E-3</c:v>
                </c:pt>
                <c:pt idx="88">
                  <c:v>1.3158262671852938E-3</c:v>
                </c:pt>
                <c:pt idx="89">
                  <c:v>1.3025696850754722E-3</c:v>
                </c:pt>
                <c:pt idx="90">
                  <c:v>1.2901697002343226E-3</c:v>
                </c:pt>
                <c:pt idx="91">
                  <c:v>1.2844049789406675E-3</c:v>
                </c:pt>
                <c:pt idx="92">
                  <c:v>1.2789000258084382E-3</c:v>
                </c:pt>
                <c:pt idx="93">
                  <c:v>1.2736548408376347E-3</c:v>
                </c:pt>
                <c:pt idx="94">
                  <c:v>1.264034742131104E-3</c:v>
                </c:pt>
                <c:pt idx="95">
                  <c:v>1.2552717822444937E-3</c:v>
                </c:pt>
                <c:pt idx="96">
                  <c:v>1.2513254378376804E-3</c:v>
                </c:pt>
                <c:pt idx="97">
                  <c:v>1.2476388615112466E-3</c:v>
                </c:pt>
                <c:pt idx="98">
                  <c:v>1.2442120532651924E-3</c:v>
                </c:pt>
                <c:pt idx="99">
                  <c:v>1.2382285309220367E-3</c:v>
                </c:pt>
                <c:pt idx="100">
                  <c:v>1.2331025010037244E-3</c:v>
                </c:pt>
                <c:pt idx="101">
                  <c:v>1.2309745330785216E-3</c:v>
                </c:pt>
                <c:pt idx="102">
                  <c:v>1.2291063331526519E-3</c:v>
                </c:pt>
                <c:pt idx="103">
                  <c:v>1.2274979013071619E-3</c:v>
                </c:pt>
                <c:pt idx="104">
                  <c:v>1.2251510433436421E-3</c:v>
                </c:pt>
                <c:pt idx="105">
                  <c:v>1.2236618542427191E-3</c:v>
                </c:pt>
                <c:pt idx="106">
                  <c:v>1.2232802559342115E-3</c:v>
                </c:pt>
                <c:pt idx="107">
                  <c:v>1.2227983930024333E-3</c:v>
                </c:pt>
                <c:pt idx="108">
                  <c:v>1.2221442587445619E-3</c:v>
                </c:pt>
                <c:pt idx="109">
                  <c:v>1.2202658321828579E-3</c:v>
                </c:pt>
                <c:pt idx="110">
                  <c:v>1.2178050089384218E-3</c:v>
                </c:pt>
                <c:pt idx="111">
                  <c:v>1.2162895182932232E-3</c:v>
                </c:pt>
                <c:pt idx="112">
                  <c:v>1.2146017563219313E-3</c:v>
                </c:pt>
                <c:pt idx="113">
                  <c:v>1.2127417231866389E-3</c:v>
                </c:pt>
                <c:pt idx="114">
                  <c:v>1.2084514202281851E-3</c:v>
                </c:pt>
                <c:pt idx="115">
                  <c:v>1.2035788778708145E-3</c:v>
                </c:pt>
                <c:pt idx="116">
                  <c:v>1.2008574883481948E-3</c:v>
                </c:pt>
                <c:pt idx="117">
                  <c:v>1.1979638276615745E-3</c:v>
                </c:pt>
                <c:pt idx="118">
                  <c:v>1.1948978957299072E-3</c:v>
                </c:pt>
                <c:pt idx="119">
                  <c:v>1.1881956622357879E-3</c:v>
                </c:pt>
                <c:pt idx="120">
                  <c:v>1.1809114553906763E-3</c:v>
                </c:pt>
                <c:pt idx="121">
                  <c:v>1.1769841673148207E-3</c:v>
                </c:pt>
                <c:pt idx="122">
                  <c:v>1.1728846079939181E-3</c:v>
                </c:pt>
                <c:pt idx="123">
                  <c:v>1.1686127774279687E-3</c:v>
                </c:pt>
                <c:pt idx="124">
                  <c:v>1.1594985623660423E-3</c:v>
                </c:pt>
                <c:pt idx="125">
                  <c:v>1.1498027432810254E-3</c:v>
                </c:pt>
                <c:pt idx="126">
                  <c:v>1.1447322726954035E-3</c:v>
                </c:pt>
                <c:pt idx="127">
                  <c:v>1.1398031105958051E-3</c:v>
                </c:pt>
                <c:pt idx="128">
                  <c:v>1.1350779727825611E-3</c:v>
                </c:pt>
                <c:pt idx="129">
                  <c:v>1.126311254050494E-3</c:v>
                </c:pt>
                <c:pt idx="130">
                  <c:v>1.1182176653656839E-3</c:v>
                </c:pt>
                <c:pt idx="131">
                  <c:v>1.1145126493894431E-3</c:v>
                </c:pt>
                <c:pt idx="132">
                  <c:v>1.1110116576995566E-3</c:v>
                </c:pt>
                <c:pt idx="133">
                  <c:v>1.1077146902960244E-3</c:v>
                </c:pt>
                <c:pt idx="134">
                  <c:v>1.1018041625828387E-3</c:v>
                </c:pt>
                <c:pt idx="135">
                  <c:v>1.0965670639506708E-3</c:v>
                </c:pt>
                <c:pt idx="136">
                  <c:v>1.094290218141003E-3</c:v>
                </c:pt>
                <c:pt idx="137">
                  <c:v>1.0922173966176896E-3</c:v>
                </c:pt>
                <c:pt idx="138">
                  <c:v>1.0874335814916591E-3</c:v>
                </c:pt>
                <c:pt idx="139">
                  <c:v>1.084064977410204E-3</c:v>
                </c:pt>
                <c:pt idx="140">
                  <c:v>1.083420325891371E-3</c:v>
                </c:pt>
                <c:pt idx="141">
                  <c:v>1.0829796985778462E-3</c:v>
                </c:pt>
                <c:pt idx="142">
                  <c:v>1.0827817370395731E-3</c:v>
                </c:pt>
                <c:pt idx="143">
                  <c:v>1.0832574322683364E-3</c:v>
                </c:pt>
                <c:pt idx="144">
                  <c:v>1.083836926305537E-3</c:v>
                </c:pt>
                <c:pt idx="145">
                  <c:v>1.0846204447101382E-3</c:v>
                </c:pt>
                <c:pt idx="146">
                  <c:v>1.0856079873200475E-3</c:v>
                </c:pt>
                <c:pt idx="147">
                  <c:v>1.0877186366681224E-3</c:v>
                </c:pt>
                <c:pt idx="148">
                  <c:v>1.0883326495725321E-3</c:v>
                </c:pt>
                <c:pt idx="149">
                  <c:v>1.0879508550509787E-3</c:v>
                </c:pt>
                <c:pt idx="150">
                  <c:v>1.0872543881323971E-3</c:v>
                </c:pt>
                <c:pt idx="151">
                  <c:v>1.0848157708664985E-3</c:v>
                </c:pt>
                <c:pt idx="152">
                  <c:v>1.0813217976224365E-3</c:v>
                </c:pt>
                <c:pt idx="153">
                  <c:v>1.0790519692860379E-3</c:v>
                </c:pt>
                <c:pt idx="154">
                  <c:v>1.0764674687147036E-3</c:v>
                </c:pt>
                <c:pt idx="155">
                  <c:v>1.0735682958273873E-3</c:v>
                </c:pt>
                <c:pt idx="156">
                  <c:v>1.066724160021145E-3</c:v>
                </c:pt>
                <c:pt idx="157">
                  <c:v>1.0588248816856272E-3</c:v>
                </c:pt>
                <c:pt idx="158">
                  <c:v>1.0543523476236327E-3</c:v>
                </c:pt>
                <c:pt idx="159">
                  <c:v>1.0495651412456564E-3</c:v>
                </c:pt>
                <c:pt idx="160">
                  <c:v>1.0444632627137906E-3</c:v>
                </c:pt>
                <c:pt idx="161">
                  <c:v>1.0332135230524861E-3</c:v>
                </c:pt>
                <c:pt idx="162">
                  <c:v>1.0209090268042953E-3</c:v>
                </c:pt>
                <c:pt idx="163">
                  <c:v>1.0142337875029828E-3</c:v>
                </c:pt>
                <c:pt idx="164">
                  <c:v>1.0072438760477809E-3</c:v>
                </c:pt>
                <c:pt idx="165">
                  <c:v>9.999392925197359E-4</c:v>
                </c:pt>
                <c:pt idx="166">
                  <c:v>9.801084209781763E-4</c:v>
                </c:pt>
                <c:pt idx="167">
                  <c:v>9.5880798763769981E-4</c:v>
                </c:pt>
                <c:pt idx="168">
                  <c:v>9.5028553315668063E-4</c:v>
                </c:pt>
                <c:pt idx="169">
                  <c:v>9.4211856776271752E-4</c:v>
                </c:pt>
                <c:pt idx="170">
                  <c:v>9.2697195483067629E-4</c:v>
                </c:pt>
                <c:pt idx="171">
                  <c:v>9.1300559730056463E-4</c:v>
                </c:pt>
                <c:pt idx="172">
                  <c:v>9.066160772608356E-4</c:v>
                </c:pt>
                <c:pt idx="173">
                  <c:v>9.0058204630816263E-4</c:v>
                </c:pt>
                <c:pt idx="174">
                  <c:v>8.9490350436149946E-4</c:v>
                </c:pt>
                <c:pt idx="175">
                  <c:v>8.8473352819806738E-4</c:v>
                </c:pt>
                <c:pt idx="176">
                  <c:v>8.7574422622971326E-4</c:v>
                </c:pt>
                <c:pt idx="177">
                  <c:v>8.718431290699602E-4</c:v>
                </c:pt>
                <c:pt idx="178">
                  <c:v>8.6829752075412436E-4</c:v>
                </c:pt>
                <c:pt idx="179">
                  <c:v>8.6510740144429832E-4</c:v>
                </c:pt>
                <c:pt idx="180">
                  <c:v>8.5991415160561568E-4</c:v>
                </c:pt>
                <c:pt idx="181">
                  <c:v>8.5590181288730527E-4</c:v>
                </c:pt>
                <c:pt idx="182">
                  <c:v>8.5448913804020421E-4</c:v>
                </c:pt>
                <c:pt idx="183">
                  <c:v>8.534319519559741E-4</c:v>
                </c:pt>
                <c:pt idx="184">
                  <c:v>8.5273025471566122E-4</c:v>
                </c:pt>
                <c:pt idx="185">
                  <c:v>8.5251381438222762E-4</c:v>
                </c:pt>
                <c:pt idx="186">
                  <c:v>8.5347835459881338E-4</c:v>
                </c:pt>
                <c:pt idx="187">
                  <c:v>8.5455410165913293E-4</c:v>
                </c:pt>
                <c:pt idx="188">
                  <c:v>8.5593427929797627E-4</c:v>
                </c:pt>
                <c:pt idx="189">
                  <c:v>8.5741465404853834E-4</c:v>
                </c:pt>
                <c:pt idx="190">
                  <c:v>8.6054122810338052E-4</c:v>
                </c:pt>
                <c:pt idx="191">
                  <c:v>8.638275402983453E-4</c:v>
                </c:pt>
                <c:pt idx="192">
                  <c:v>8.6555360871320985E-4</c:v>
                </c:pt>
                <c:pt idx="193">
                  <c:v>8.6732881589335342E-4</c:v>
                </c:pt>
                <c:pt idx="194">
                  <c:v>8.69153161838776E-4</c:v>
                </c:pt>
                <c:pt idx="195">
                  <c:v>8.7296773731204713E-4</c:v>
                </c:pt>
                <c:pt idx="196">
                  <c:v>8.769419329490713E-4</c:v>
                </c:pt>
                <c:pt idx="197">
                  <c:v>8.7901197255879637E-4</c:v>
                </c:pt>
                <c:pt idx="198">
                  <c:v>8.8113115093380046E-4</c:v>
                </c:pt>
                <c:pt idx="199">
                  <c:v>8.8329946815512983E-4</c:v>
                </c:pt>
                <c:pt idx="200">
                  <c:v>8.878020576900496E-4</c:v>
                </c:pt>
                <c:pt idx="201">
                  <c:v>8.9246412420695975E-4</c:v>
                </c:pt>
                <c:pt idx="202">
                  <c:v>8.948781351736379E-4</c:v>
                </c:pt>
                <c:pt idx="203">
                  <c:v>8.9734128482454878E-4</c:v>
                </c:pt>
                <c:pt idx="204">
                  <c:v>8.9985357324073867E-4</c:v>
                </c:pt>
                <c:pt idx="205">
                  <c:v>9.0504419004785086E-4</c:v>
                </c:pt>
                <c:pt idx="206">
                  <c:v>9.1039411447724206E-4</c:v>
                </c:pt>
                <c:pt idx="207">
                  <c:v>9.13152096719827E-4</c:v>
                </c:pt>
                <c:pt idx="208">
                  <c:v>9.1595921764664467E-4</c:v>
                </c:pt>
                <c:pt idx="209">
                  <c:v>9.1881547750083392E-4</c:v>
                </c:pt>
                <c:pt idx="210">
                  <c:v>9.242112415715672E-4</c:v>
                </c:pt>
                <c:pt idx="211">
                  <c:v>9.2874668378373215E-4</c:v>
                </c:pt>
                <c:pt idx="212">
                  <c:v>9.3056092682397562E-4</c:v>
                </c:pt>
                <c:pt idx="213">
                  <c:v>9.3210238113150545E-4</c:v>
                </c:pt>
                <c:pt idx="214">
                  <c:v>9.3337104646318281E-4</c:v>
                </c:pt>
                <c:pt idx="215">
                  <c:v>9.3500147605229966E-4</c:v>
                </c:pt>
                <c:pt idx="216">
                  <c:v>9.3571781916601537E-4</c:v>
                </c:pt>
                <c:pt idx="217">
                  <c:v>9.3562254010470802E-4</c:v>
                </c:pt>
                <c:pt idx="218">
                  <c:v>9.3525447222964075E-4</c:v>
                </c:pt>
                <c:pt idx="219">
                  <c:v>9.3461361537872101E-4</c:v>
                </c:pt>
                <c:pt idx="220">
                  <c:v>9.3242498758120784E-4</c:v>
                </c:pt>
                <c:pt idx="221">
                  <c:v>9.2932229959430401E-4</c:v>
                </c:pt>
                <c:pt idx="222">
                  <c:v>9.2731749843144584E-4</c:v>
                </c:pt>
                <c:pt idx="223">
                  <c:v>9.2503990845482775E-4</c:v>
                </c:pt>
                <c:pt idx="224">
                  <c:v>9.2248952966444975E-4</c:v>
                </c:pt>
                <c:pt idx="225">
                  <c:v>9.1648177694173927E-4</c:v>
                </c:pt>
                <c:pt idx="226">
                  <c:v>9.095601257980146E-4</c:v>
                </c:pt>
                <c:pt idx="227">
                  <c:v>9.0564580277674445E-4</c:v>
                </c:pt>
                <c:pt idx="228">
                  <c:v>9.0145869094171438E-4</c:v>
                </c:pt>
                <c:pt idx="229">
                  <c:v>8.969987902929244E-4</c:v>
                </c:pt>
                <c:pt idx="230">
                  <c:v>8.8448830978915538E-4</c:v>
                </c:pt>
                <c:pt idx="231">
                  <c:v>8.7068195444794938E-4</c:v>
                </c:pt>
                <c:pt idx="232">
                  <c:v>8.6503231449652773E-4</c:v>
                </c:pt>
                <c:pt idx="233">
                  <c:v>8.5955687898708888E-4</c:v>
                </c:pt>
                <c:pt idx="234">
                  <c:v>8.4918866545787475E-4</c:v>
                </c:pt>
                <c:pt idx="235">
                  <c:v>8.3939718217962422E-4</c:v>
                </c:pt>
                <c:pt idx="236">
                  <c:v>8.3479276920428447E-4</c:v>
                </c:pt>
                <c:pt idx="237">
                  <c:v>8.3036256067092751E-4</c:v>
                </c:pt>
                <c:pt idx="238">
                  <c:v>8.2610655657955334E-4</c:v>
                </c:pt>
                <c:pt idx="239">
                  <c:v>8.1817706394741552E-4</c:v>
                </c:pt>
                <c:pt idx="240">
                  <c:v>8.1082458479597719E-4</c:v>
                </c:pt>
                <c:pt idx="241">
                  <c:v>8.07439602914517E-4</c:v>
                </c:pt>
                <c:pt idx="242">
                  <c:v>8.042288254750396E-4</c:v>
                </c:pt>
                <c:pt idx="243">
                  <c:v>8.01192252477545E-4</c:v>
                </c:pt>
                <c:pt idx="244">
                  <c:v>7.9570152250833348E-4</c:v>
                </c:pt>
                <c:pt idx="245">
                  <c:v>7.9078800466425569E-4</c:v>
                </c:pt>
                <c:pt idx="246">
                  <c:v>7.8862245371458251E-4</c:v>
                </c:pt>
                <c:pt idx="247">
                  <c:v>7.8663110720689211E-4</c:v>
                </c:pt>
                <c:pt idx="248">
                  <c:v>7.8481396506013823E-4</c:v>
                </c:pt>
                <c:pt idx="249">
                  <c:v>7.8176203646695985E-4</c:v>
                </c:pt>
                <c:pt idx="250">
                  <c:v>7.7928744040667297E-4</c:v>
                </c:pt>
                <c:pt idx="251">
                  <c:v>7.7834132022669422E-4</c:v>
                </c:pt>
                <c:pt idx="252">
                  <c:v>7.7756940448869827E-4</c:v>
                </c:pt>
                <c:pt idx="253">
                  <c:v>7.7694374292391899E-4</c:v>
                </c:pt>
                <c:pt idx="254">
                  <c:v>7.7577164923366604E-4</c:v>
                </c:pt>
                <c:pt idx="255">
                  <c:v>7.7461793810962298E-4</c:v>
                </c:pt>
                <c:pt idx="256">
                  <c:v>7.7405274703901128E-4</c:v>
                </c:pt>
                <c:pt idx="257">
                  <c:v>7.7349406017557243E-4</c:v>
                </c:pt>
                <c:pt idx="258">
                  <c:v>7.7294187727616759E-4</c:v>
                </c:pt>
                <c:pt idx="259">
                  <c:v>7.7186082398076716E-4</c:v>
                </c:pt>
                <c:pt idx="260">
                  <c:v>7.7079818653458254E-4</c:v>
                </c:pt>
                <c:pt idx="261">
                  <c:v>7.7027852402267172E-4</c:v>
                </c:pt>
                <c:pt idx="262">
                  <c:v>7.6976536555584119E-4</c:v>
                </c:pt>
                <c:pt idx="263">
                  <c:v>7.6925871129618351E-4</c:v>
                </c:pt>
                <c:pt idx="264">
                  <c:v>7.6826869993551494E-4</c:v>
                </c:pt>
                <c:pt idx="265">
                  <c:v>7.672971347083557E-4</c:v>
                </c:pt>
                <c:pt idx="266">
                  <c:v>7.6682300067409948E-4</c:v>
                </c:pt>
                <c:pt idx="267">
                  <c:v>7.663553708470161E-4</c:v>
                </c:pt>
                <c:pt idx="268">
                  <c:v>7.6589424498396674E-4</c:v>
                </c:pt>
                <c:pt idx="269">
                  <c:v>7.6499527701686298E-4</c:v>
                </c:pt>
                <c:pt idx="270">
                  <c:v>7.6411478254989618E-4</c:v>
                </c:pt>
                <c:pt idx="271">
                  <c:v>7.6368617715538711E-4</c:v>
                </c:pt>
                <c:pt idx="272">
                  <c:v>7.6326407580595834E-4</c:v>
                </c:pt>
                <c:pt idx="273">
                  <c:v>7.6284847858265614E-4</c:v>
                </c:pt>
                <c:pt idx="274">
                  <c:v>7.6204055519779612E-4</c:v>
                </c:pt>
                <c:pt idx="275">
                  <c:v>7.6125113022129653E-4</c:v>
                </c:pt>
                <c:pt idx="276">
                  <c:v>7.6086805330444207E-4</c:v>
                </c:pt>
                <c:pt idx="277">
                  <c:v>7.6049148051371418E-4</c:v>
                </c:pt>
                <c:pt idx="278">
                  <c:v>7.6012141176806658E-4</c:v>
                </c:pt>
                <c:pt idx="279">
                  <c:v>7.5940453450532952E-4</c:v>
                </c:pt>
                <c:pt idx="280">
                  <c:v>7.5870617756046421E-4</c:v>
                </c:pt>
                <c:pt idx="281">
                  <c:v>7.5836862920231063E-4</c:v>
                </c:pt>
                <c:pt idx="282">
                  <c:v>7.5803758488923734E-4</c:v>
                </c:pt>
                <c:pt idx="283">
                  <c:v>7.5771304470229062E-4</c:v>
                </c:pt>
                <c:pt idx="284">
                  <c:v>7.5708721485841701E-4</c:v>
                </c:pt>
                <c:pt idx="285">
                  <c:v>7.5647992456739921E-4</c:v>
                </c:pt>
                <c:pt idx="286">
                  <c:v>7.5618790476794651E-4</c:v>
                </c:pt>
                <c:pt idx="287">
                  <c:v>7.5590238901357409E-4</c:v>
                </c:pt>
                <c:pt idx="288">
                  <c:v>7.5562337730428197E-4</c:v>
                </c:pt>
                <c:pt idx="289">
                  <c:v>7.550885962840741E-4</c:v>
                </c:pt>
                <c:pt idx="290">
                  <c:v>7.5457237132314781E-4</c:v>
                </c:pt>
                <c:pt idx="291">
                  <c:v>7.5432588008239598E-4</c:v>
                </c:pt>
                <c:pt idx="292">
                  <c:v>7.5408589280567817E-4</c:v>
                </c:pt>
                <c:pt idx="293">
                  <c:v>7.5385240965508693E-4</c:v>
                </c:pt>
                <c:pt idx="294">
                  <c:v>7.5340867872826978E-4</c:v>
                </c:pt>
                <c:pt idx="295">
                  <c:v>7.5298351774666372E-4</c:v>
                </c:pt>
                <c:pt idx="296">
                  <c:v>7.5278255506461278E-4</c:v>
                </c:pt>
                <c:pt idx="297">
                  <c:v>7.5258809634659585E-4</c:v>
                </c:pt>
                <c:pt idx="298">
                  <c:v>7.5240014167365921E-4</c:v>
                </c:pt>
                <c:pt idx="299">
                  <c:v>7.5204746221801966E-4</c:v>
                </c:pt>
                <c:pt idx="300">
                  <c:v>7.5171336391899324E-4</c:v>
                </c:pt>
                <c:pt idx="301">
                  <c:v>7.515579297145969E-4</c:v>
                </c:pt>
                <c:pt idx="302">
                  <c:v>7.5140899947423456E-4</c:v>
                </c:pt>
                <c:pt idx="303">
                  <c:v>7.5126657344104508E-4</c:v>
                </c:pt>
                <c:pt idx="304">
                  <c:v>7.5100494669929263E-4</c:v>
                </c:pt>
                <c:pt idx="305">
                  <c:v>7.5076190975909007E-4</c:v>
                </c:pt>
                <c:pt idx="306">
                  <c:v>7.5065200403234833E-4</c:v>
                </c:pt>
                <c:pt idx="307">
                  <c:v>7.5054860243173316E-4</c:v>
                </c:pt>
                <c:pt idx="308">
                  <c:v>7.5045170487619828E-4</c:v>
                </c:pt>
                <c:pt idx="309">
                  <c:v>7.5028113219910441E-4</c:v>
                </c:pt>
                <c:pt idx="310">
                  <c:v>7.5012915534800051E-4</c:v>
                </c:pt>
                <c:pt idx="311">
                  <c:v>7.5006477809891337E-4</c:v>
                </c:pt>
                <c:pt idx="312">
                  <c:v>7.5000690497595279E-4</c:v>
                </c:pt>
                <c:pt idx="313">
                  <c:v>7.4995553597911879E-4</c:v>
                </c:pt>
                <c:pt idx="314">
                  <c:v>7.4985003829475261E-4</c:v>
                </c:pt>
                <c:pt idx="315">
                  <c:v>7.4978390726898603E-4</c:v>
                </c:pt>
                <c:pt idx="316">
                  <c:v>7.4977517777408131E-4</c:v>
                </c:pt>
                <c:pt idx="317">
                  <c:v>7.4970873771479374E-4</c:v>
                </c:pt>
                <c:pt idx="318">
                  <c:v>7.4958352933585104E-4</c:v>
                </c:pt>
                <c:pt idx="319">
                  <c:v>7.4951271044731982E-4</c:v>
                </c:pt>
                <c:pt idx="320">
                  <c:v>7.4943106183056329E-4</c:v>
                </c:pt>
                <c:pt idx="321">
                  <c:v>7.4923320351823663E-4</c:v>
                </c:pt>
                <c:pt idx="322">
                  <c:v>7.4899617016233044E-4</c:v>
                </c:pt>
                <c:pt idx="323">
                  <c:v>7.4886037298549368E-4</c:v>
                </c:pt>
                <c:pt idx="324">
                  <c:v>7.4871374599938534E-4</c:v>
                </c:pt>
                <c:pt idx="325">
                  <c:v>7.4855628936609797E-4</c:v>
                </c:pt>
                <c:pt idx="326">
                  <c:v>7.4820681061719507E-4</c:v>
                </c:pt>
                <c:pt idx="327">
                  <c:v>7.4781816538860291E-4</c:v>
                </c:pt>
                <c:pt idx="328">
                  <c:v>7.4760656003314274E-4</c:v>
                </c:pt>
                <c:pt idx="329">
                  <c:v>7.4738412503050355E-4</c:v>
                </c:pt>
                <c:pt idx="330">
                  <c:v>7.4715086021859278E-4</c:v>
                </c:pt>
                <c:pt idx="331">
                  <c:v>7.4664975900695662E-4</c:v>
                </c:pt>
                <c:pt idx="332">
                  <c:v>7.461095039318355E-4</c:v>
                </c:pt>
                <c:pt idx="333">
                  <c:v>7.458220905598445E-4</c:v>
                </c:pt>
                <c:pt idx="334">
                  <c:v>7.4552384745962819E-4</c:v>
                </c:pt>
                <c:pt idx="335">
                  <c:v>7.4521477463118657E-4</c:v>
                </c:pt>
                <c:pt idx="336">
                  <c:v>7.4456204866050579E-4</c:v>
                </c:pt>
                <c:pt idx="337">
                  <c:v>7.438701859541208E-4</c:v>
                </c:pt>
                <c:pt idx="338">
                  <c:v>7.4350696448455267E-4</c:v>
                </c:pt>
                <c:pt idx="339">
                  <c:v>7.4313291328675923E-4</c:v>
                </c:pt>
                <c:pt idx="340">
                  <c:v>7.4274803244178678E-4</c:v>
                </c:pt>
                <c:pt idx="341">
                  <c:v>7.4194367963187357E-4</c:v>
                </c:pt>
                <c:pt idx="342">
                  <c:v>7.4110021145545879E-4</c:v>
                </c:pt>
                <c:pt idx="343">
                  <c:v>7.4066118196935982E-4</c:v>
                </c:pt>
                <c:pt idx="344">
                  <c:v>7.4021132267398926E-4</c:v>
                </c:pt>
                <c:pt idx="345">
                  <c:v>7.397506336503934E-4</c:v>
                </c:pt>
                <c:pt idx="346">
                  <c:v>7.3879465197509064E-4</c:v>
                </c:pt>
                <c:pt idx="347">
                  <c:v>7.3779958043584948E-4</c:v>
                </c:pt>
                <c:pt idx="348">
                  <c:v>7.372847427711271E-4</c:v>
                </c:pt>
                <c:pt idx="349">
                  <c:v>7.367590754592257E-4</c:v>
                </c:pt>
                <c:pt idx="350">
                  <c:v>7.3622257841909899E-4</c:v>
                </c:pt>
                <c:pt idx="351">
                  <c:v>7.3511496569015722E-4</c:v>
                </c:pt>
                <c:pt idx="352">
                  <c:v>7.3396829281424658E-4</c:v>
                </c:pt>
                <c:pt idx="353">
                  <c:v>7.3337764713299336E-4</c:v>
                </c:pt>
                <c:pt idx="354">
                  <c:v>7.3277617180456112E-4</c:v>
                </c:pt>
                <c:pt idx="355">
                  <c:v>7.3216386658581101E-4</c:v>
                </c:pt>
                <c:pt idx="356">
                  <c:v>7.3090462085811947E-4</c:v>
                </c:pt>
                <c:pt idx="357">
                  <c:v>7.2960634875274266E-4</c:v>
                </c:pt>
                <c:pt idx="358">
                  <c:v>7.289398950549586E-4</c:v>
                </c:pt>
                <c:pt idx="359">
                  <c:v>7.2826261154790295E-4</c:v>
                </c:pt>
                <c:pt idx="360">
                  <c:v>7.27574498312622E-4</c:v>
                </c:pt>
                <c:pt idx="361">
                  <c:v>7.2616361753300817E-4</c:v>
                </c:pt>
                <c:pt idx="362">
                  <c:v>7.2471374825133772E-4</c:v>
                </c:pt>
                <c:pt idx="363">
                  <c:v>7.2397148645597653E-4</c:v>
                </c:pt>
                <c:pt idx="364">
                  <c:v>7.2321839485134376E-4</c:v>
                </c:pt>
                <c:pt idx="365">
                  <c:v>7.2245447359953197E-4</c:v>
                </c:pt>
                <c:pt idx="366">
                  <c:v>7.2089195574183884E-4</c:v>
                </c:pt>
                <c:pt idx="367">
                  <c:v>7.1929049122898547E-4</c:v>
                </c:pt>
                <c:pt idx="368">
                  <c:v>7.1847242133604716E-4</c:v>
                </c:pt>
                <c:pt idx="369">
                  <c:v>7.1764352171488355E-4</c:v>
                </c:pt>
                <c:pt idx="370">
                  <c:v>7.1680379236549463E-4</c:v>
                </c:pt>
                <c:pt idx="371">
                  <c:v>7.1508963559267324E-4</c:v>
                </c:pt>
                <c:pt idx="372">
                  <c:v>7.133365777667322E-4</c:v>
                </c:pt>
                <c:pt idx="373">
                  <c:v>7.1244269977621677E-4</c:v>
                </c:pt>
                <c:pt idx="374">
                  <c:v>7.1153799213852231E-4</c:v>
                </c:pt>
                <c:pt idx="375">
                  <c:v>7.1062245469155627E-4</c:v>
                </c:pt>
                <c:pt idx="376">
                  <c:v>7.0875665713954217E-4</c:v>
                </c:pt>
                <c:pt idx="377">
                  <c:v>7.0685200786457791E-4</c:v>
                </c:pt>
                <c:pt idx="378">
                  <c:v>7.0588232193857792E-4</c:v>
                </c:pt>
                <c:pt idx="379">
                  <c:v>7.0490589523131142E-4</c:v>
                </c:pt>
                <c:pt idx="380">
                  <c:v>7.0206298058739236E-4</c:v>
                </c:pt>
                <c:pt idx="381">
                  <c:v>6.9931059616279434E-4</c:v>
                </c:pt>
                <c:pt idx="382">
                  <c:v>6.9842601231662194E-4</c:v>
                </c:pt>
                <c:pt idx="383">
                  <c:v>6.9755513291025473E-4</c:v>
                </c:pt>
                <c:pt idx="384">
                  <c:v>6.9586038258832405E-4</c:v>
                </c:pt>
                <c:pt idx="385">
                  <c:v>6.9420866081748578E-4</c:v>
                </c:pt>
                <c:pt idx="386">
                  <c:v>6.9340630417746851E-4</c:v>
                </c:pt>
                <c:pt idx="387">
                  <c:v>6.9261765197725644E-4</c:v>
                </c:pt>
                <c:pt idx="388">
                  <c:v>6.9184270445998841E-4</c:v>
                </c:pt>
                <c:pt idx="389">
                  <c:v>6.903397967631768E-4</c:v>
                </c:pt>
                <c:pt idx="390">
                  <c:v>6.8887995951838477E-4</c:v>
                </c:pt>
                <c:pt idx="391">
                  <c:v>6.881735346864204E-4</c:v>
                </c:pt>
                <c:pt idx="392">
                  <c:v>6.8748081429426122E-4</c:v>
                </c:pt>
                <c:pt idx="393">
                  <c:v>6.8680179858504609E-4</c:v>
                </c:pt>
                <c:pt idx="394">
                  <c:v>6.8549073616086542E-4</c:v>
                </c:pt>
                <c:pt idx="395">
                  <c:v>6.8422278087565402E-4</c:v>
                </c:pt>
                <c:pt idx="396">
                  <c:v>6.8361228777069627E-4</c:v>
                </c:pt>
                <c:pt idx="397">
                  <c:v>6.8301549918658999E-4</c:v>
                </c:pt>
                <c:pt idx="398">
                  <c:v>6.8243241528542775E-4</c:v>
                </c:pt>
                <c:pt idx="399">
                  <c:v>6.8131320080840518E-4</c:v>
                </c:pt>
                <c:pt idx="400">
                  <c:v>6.8023712464615471E-4</c:v>
                </c:pt>
                <c:pt idx="401">
                  <c:v>6.7972256343029613E-4</c:v>
                </c:pt>
                <c:pt idx="402">
                  <c:v>6.7922170665424275E-4</c:v>
                </c:pt>
                <c:pt idx="403">
                  <c:v>6.7873455448008713E-4</c:v>
                </c:pt>
                <c:pt idx="404">
                  <c:v>6.7758708346715713E-4</c:v>
                </c:pt>
                <c:pt idx="405">
                  <c:v>6.7650436158417371E-4</c:v>
                </c:pt>
                <c:pt idx="406">
                  <c:v>6.7609943661617322E-4</c:v>
                </c:pt>
                <c:pt idx="407">
                  <c:v>6.7570821616902421E-4</c:v>
                </c:pt>
                <c:pt idx="408">
                  <c:v>6.749727053937764E-4</c:v>
                </c:pt>
                <c:pt idx="409">
                  <c:v>6.7428037999417434E-4</c:v>
                </c:pt>
                <c:pt idx="410">
                  <c:v>6.7395768231337527E-4</c:v>
                </c:pt>
                <c:pt idx="411">
                  <c:v>6.7364868915342768E-4</c:v>
                </c:pt>
                <c:pt idx="412">
                  <c:v>6.7335340051433157E-4</c:v>
                </c:pt>
                <c:pt idx="413">
                  <c:v>6.7280974522354608E-4</c:v>
                </c:pt>
                <c:pt idx="414">
                  <c:v>6.7230929140960072E-4</c:v>
                </c:pt>
                <c:pt idx="415">
                  <c:v>6.7208252545580827E-4</c:v>
                </c:pt>
                <c:pt idx="416">
                  <c:v>6.7186946410391357E-4</c:v>
                </c:pt>
                <c:pt idx="417">
                  <c:v>6.7167010727287035E-4</c:v>
                </c:pt>
                <c:pt idx="418">
                  <c:v>6.7124208946389707E-4</c:v>
                </c:pt>
                <c:pt idx="419">
                  <c:v>6.7087889117356525E-4</c:v>
                </c:pt>
                <c:pt idx="420">
                  <c:v>6.7076176154867717E-4</c:v>
                </c:pt>
                <c:pt idx="421">
                  <c:v>6.7065833644464057E-4</c:v>
                </c:pt>
                <c:pt idx="422">
                  <c:v>6.7049839984919168E-4</c:v>
                </c:pt>
                <c:pt idx="423">
                  <c:v>6.7038168164224032E-4</c:v>
                </c:pt>
                <c:pt idx="424">
                  <c:v>6.7034677930455366E-4</c:v>
                </c:pt>
                <c:pt idx="425">
                  <c:v>6.7032558148771848E-4</c:v>
                </c:pt>
                <c:pt idx="426">
                  <c:v>6.7031808819173477E-4</c:v>
                </c:pt>
                <c:pt idx="427">
                  <c:v>6.7035001459103693E-4</c:v>
                </c:pt>
                <c:pt idx="428">
                  <c:v>6.7042516045945355E-4</c:v>
                </c:pt>
                <c:pt idx="429">
                  <c:v>6.7048618992981979E-4</c:v>
                </c:pt>
                <c:pt idx="430">
                  <c:v>6.705609239210375E-4</c:v>
                </c:pt>
                <c:pt idx="431">
                  <c:v>6.7064936243310669E-4</c:v>
                </c:pt>
                <c:pt idx="432">
                  <c:v>6.708731542855636E-4</c:v>
                </c:pt>
                <c:pt idx="433">
                  <c:v>6.7114016185199077E-4</c:v>
                </c:pt>
                <c:pt idx="434">
                  <c:v>6.7129712296831734E-4</c:v>
                </c:pt>
                <c:pt idx="435">
                  <c:v>6.7146778884863423E-4</c:v>
                </c:pt>
                <c:pt idx="436">
                  <c:v>6.7165215908771003E-4</c:v>
                </c:pt>
                <c:pt idx="437">
                  <c:v>6.720678189327719E-4</c:v>
                </c:pt>
                <c:pt idx="438">
                  <c:v>6.7252668565775942E-4</c:v>
                </c:pt>
                <c:pt idx="439">
                  <c:v>6.7277957866318516E-4</c:v>
                </c:pt>
                <c:pt idx="440">
                  <c:v>6.7304617618946239E-4</c:v>
                </c:pt>
                <c:pt idx="441">
                  <c:v>6.7332647823659109E-4</c:v>
                </c:pt>
                <c:pt idx="442">
                  <c:v>6.7393400853266183E-4</c:v>
                </c:pt>
                <c:pt idx="443">
                  <c:v>6.7458473195780577E-4</c:v>
                </c:pt>
                <c:pt idx="444">
                  <c:v>6.7493355669023813E-4</c:v>
                </c:pt>
                <c:pt idx="445">
                  <c:v>6.7529608602456825E-4</c:v>
                </c:pt>
                <c:pt idx="446">
                  <c:v>6.7567231987974985E-4</c:v>
                </c:pt>
                <c:pt idx="447">
                  <c:v>6.7647172313926407E-4</c:v>
                </c:pt>
                <c:pt idx="448">
                  <c:v>6.7731430075212984E-4</c:v>
                </c:pt>
                <c:pt idx="449">
                  <c:v>6.777590572926151E-4</c:v>
                </c:pt>
                <c:pt idx="450">
                  <c:v>6.7821751843499811E-4</c:v>
                </c:pt>
                <c:pt idx="451">
                  <c:v>6.7868968401718632E-4</c:v>
                </c:pt>
                <c:pt idx="452">
                  <c:v>6.79680962833625E-4</c:v>
                </c:pt>
                <c:pt idx="453">
                  <c:v>6.8071539204073161E-4</c:v>
                </c:pt>
                <c:pt idx="454">
                  <c:v>6.8125608038926977E-4</c:v>
                </c:pt>
                <c:pt idx="455">
                  <c:v>6.8181047333970568E-4</c:v>
                </c:pt>
                <c:pt idx="456">
                  <c:v>6.8237857072994679E-4</c:v>
                </c:pt>
                <c:pt idx="457">
                  <c:v>6.8356172758872924E-4</c:v>
                </c:pt>
                <c:pt idx="458">
                  <c:v>6.8478800590465738E-4</c:v>
                </c:pt>
                <c:pt idx="459">
                  <c:v>6.8542462606124843E-4</c:v>
                </c:pt>
                <c:pt idx="460">
                  <c:v>6.8607495073869096E-4</c:v>
                </c:pt>
                <c:pt idx="461">
                  <c:v>6.8673898001803124E-4</c:v>
                </c:pt>
                <c:pt idx="462">
                  <c:v>6.8811401751263845E-4</c:v>
                </c:pt>
                <c:pt idx="463">
                  <c:v>6.8953214234390714E-4</c:v>
                </c:pt>
                <c:pt idx="464">
                  <c:v>6.902646942275048E-4</c:v>
                </c:pt>
                <c:pt idx="465">
                  <c:v>6.9101095071300023E-4</c:v>
                </c:pt>
                <c:pt idx="466">
                  <c:v>6.9177091180039341E-4</c:v>
                </c:pt>
                <c:pt idx="467">
                  <c:v>6.9333783268639892E-4</c:v>
                </c:pt>
                <c:pt idx="468">
                  <c:v>6.9494780127743461E-4</c:v>
                </c:pt>
                <c:pt idx="469">
                  <c:v>6.9577628505013145E-4</c:v>
                </c:pt>
                <c:pt idx="470">
                  <c:v>6.9661847334367977E-4</c:v>
                </c:pt>
                <c:pt idx="471">
                  <c:v>6.9747436615807956E-4</c:v>
                </c:pt>
                <c:pt idx="472">
                  <c:v>6.9923317316404154E-4</c:v>
                </c:pt>
                <c:pt idx="473">
                  <c:v>7.0103498294837863E-4</c:v>
                </c:pt>
                <c:pt idx="474">
                  <c:v>7.0195939852912836E-4</c:v>
                </c:pt>
                <c:pt idx="475">
                  <c:v>7.028975185496833E-4</c:v>
                </c:pt>
                <c:pt idx="476">
                  <c:v>7.0384934325318227E-4</c:v>
                </c:pt>
                <c:pt idx="477">
                  <c:v>7.0580003908064337E-4</c:v>
                </c:pt>
                <c:pt idx="478">
                  <c:v>7.0779368719464664E-4</c:v>
                </c:pt>
                <c:pt idx="479">
                  <c:v>7.0881403450240299E-4</c:v>
                </c:pt>
                <c:pt idx="480">
                  <c:v>7.098480864120571E-4</c:v>
                </c:pt>
                <c:pt idx="481">
                  <c:v>7.1089584292360897E-4</c:v>
                </c:pt>
                <c:pt idx="482">
                  <c:v>7.1358584934066993E-4</c:v>
                </c:pt>
                <c:pt idx="483">
                  <c:v>7.1634019329414045E-4</c:v>
                </c:pt>
                <c:pt idx="484">
                  <c:v>7.1747017701184745E-4</c:v>
                </c:pt>
                <c:pt idx="485">
                  <c:v>7.1861386525040594E-4</c:v>
                </c:pt>
                <c:pt idx="486">
                  <c:v>7.2094834763595616E-4</c:v>
                </c:pt>
                <c:pt idx="487">
                  <c:v>7.2332566381838603E-4</c:v>
                </c:pt>
                <c:pt idx="488">
                  <c:v>7.2453787474224818E-4</c:v>
                </c:pt>
                <c:pt idx="489">
                  <c:v>7.2576379026800808E-4</c:v>
                </c:pt>
                <c:pt idx="490">
                  <c:v>7.2700341039566574E-4</c:v>
                </c:pt>
                <c:pt idx="491">
                  <c:v>7.2952979051780597E-4</c:v>
                </c:pt>
                <c:pt idx="492">
                  <c:v>7.3209893619585742E-4</c:v>
                </c:pt>
                <c:pt idx="493">
                  <c:v>7.3340707908986502E-4</c:v>
                </c:pt>
                <c:pt idx="494">
                  <c:v>7.3472892642367782E-4</c:v>
                </c:pt>
                <c:pt idx="495">
                  <c:v>7.3606447827834209E-4</c:v>
                </c:pt>
                <c:pt idx="496">
                  <c:v>7.3878275932489268E-4</c:v>
                </c:pt>
                <c:pt idx="497">
                  <c:v>7.4154373147283792E-4</c:v>
                </c:pt>
                <c:pt idx="498">
                  <c:v>7.4294780617489842E-4</c:v>
                </c:pt>
                <c:pt idx="499">
                  <c:v>7.4436558531676411E-4</c:v>
                </c:pt>
                <c:pt idx="500">
                  <c:v>7.4579706906052756E-4</c:v>
                </c:pt>
                <c:pt idx="501">
                  <c:v>7.4870725421930895E-4</c:v>
                </c:pt>
                <c:pt idx="502">
                  <c:v>7.5166004956828125E-4</c:v>
                </c:pt>
                <c:pt idx="503">
                  <c:v>7.5316005607839465E-4</c:v>
                </c:pt>
                <c:pt idx="504">
                  <c:v>7.546737671904058E-4</c:v>
                </c:pt>
                <c:pt idx="505">
                  <c:v>7.5620118274222214E-4</c:v>
                </c:pt>
                <c:pt idx="506">
                  <c:v>7.5928135745010716E-4</c:v>
                </c:pt>
                <c:pt idx="507">
                  <c:v>7.6235778411870569E-4</c:v>
                </c:pt>
                <c:pt idx="508">
                  <c:v>7.6389527501996568E-4</c:v>
                </c:pt>
                <c:pt idx="509">
                  <c:v>7.6543185860811214E-4</c:v>
                </c:pt>
                <c:pt idx="510">
                  <c:v>7.6696753488314506E-4</c:v>
                </c:pt>
                <c:pt idx="511">
                  <c:v>7.7003748752080281E-4</c:v>
                </c:pt>
                <c:pt idx="512">
                  <c:v>7.7310116669004891E-4</c:v>
                </c:pt>
                <c:pt idx="513">
                  <c:v>7.7463230639951419E-4</c:v>
                </c:pt>
                <c:pt idx="514">
                  <c:v>7.7616253879586594E-4</c:v>
                </c:pt>
                <c:pt idx="515">
                  <c:v>7.7769186379805788E-4</c:v>
                </c:pt>
                <c:pt idx="516">
                  <c:v>7.8074915957312052E-4</c:v>
                </c:pt>
                <c:pt idx="517">
                  <c:v>7.838000908377829E-4</c:v>
                </c:pt>
                <c:pt idx="518">
                  <c:v>7.9445455656190767E-4</c:v>
                </c:pt>
                <c:pt idx="519">
                  <c:v>8.0506456370033064E-4</c:v>
                </c:pt>
                <c:pt idx="520">
                  <c:v>8.1563011241514438E-4</c:v>
                </c:pt>
                <c:pt idx="521">
                  <c:v>8.261512027063489E-4</c:v>
                </c:pt>
                <c:pt idx="522">
                  <c:v>8.3662783441185162E-4</c:v>
                </c:pt>
                <c:pt idx="523">
                  <c:v>8.4706000769374512E-4</c:v>
                </c:pt>
                <c:pt idx="524">
                  <c:v>8.5744772247098311E-4</c:v>
                </c:pt>
                <c:pt idx="525">
                  <c:v>8.6779097882461187E-4</c:v>
                </c:pt>
                <c:pt idx="526">
                  <c:v>8.7808977659253884E-4</c:v>
                </c:pt>
                <c:pt idx="527">
                  <c:v>8.8980725897839607E-4</c:v>
                </c:pt>
                <c:pt idx="528">
                  <c:v>8.9928256709947973E-4</c:v>
                </c:pt>
                <c:pt idx="529">
                  <c:v>9.0871941903047926E-4</c:v>
                </c:pt>
                <c:pt idx="530">
                  <c:v>9.1884038277978419E-4</c:v>
                </c:pt>
                <c:pt idx="531">
                  <c:v>9.2891688802443362E-4</c:v>
                </c:pt>
                <c:pt idx="532">
                  <c:v>9.3894893476442753E-4</c:v>
                </c:pt>
                <c:pt idx="533">
                  <c:v>9.4893652299976594E-4</c:v>
                </c:pt>
                <c:pt idx="534">
                  <c:v>9.5887965264940256E-4</c:v>
                </c:pt>
                <c:pt idx="535">
                  <c:v>9.6877832387542995E-4</c:v>
                </c:pt>
                <c:pt idx="536">
                  <c:v>9.7863253643470927E-4</c:v>
                </c:pt>
                <c:pt idx="537">
                  <c:v>9.8844229057037936E-4</c:v>
                </c:pt>
                <c:pt idx="538">
                  <c:v>9.9820758612034766E-4</c:v>
                </c:pt>
                <c:pt idx="539">
                  <c:v>1.0079284231656604E-3</c:v>
                </c:pt>
                <c:pt idx="540">
                  <c:v>1.0176048016252714E-3</c:v>
                </c:pt>
                <c:pt idx="541">
                  <c:v>1.0272367214991807E-3</c:v>
                </c:pt>
                <c:pt idx="542">
                  <c:v>1.0368241828684344E-3</c:v>
                </c:pt>
                <c:pt idx="543">
                  <c:v>1.0463671856519863E-3</c:v>
                </c:pt>
                <c:pt idx="544">
                  <c:v>1.0572190355406796E-3</c:v>
                </c:pt>
                <c:pt idx="545">
                  <c:v>1.0666667699610333E-3</c:v>
                </c:pt>
                <c:pt idx="546">
                  <c:v>1.0760700458767314E-3</c:v>
                </c:pt>
                <c:pt idx="547">
                  <c:v>1.0854288631256814E-3</c:v>
                </c:pt>
                <c:pt idx="548">
                  <c:v>1.094743221869976E-3</c:v>
                </c:pt>
                <c:pt idx="549">
                  <c:v>1.1040131220285687E-3</c:v>
                </c:pt>
                <c:pt idx="550">
                  <c:v>1.1132385636014597E-3</c:v>
                </c:pt>
                <c:pt idx="551">
                  <c:v>1.1224195465886488E-3</c:v>
                </c:pt>
                <c:pt idx="552">
                  <c:v>1.1315560709901362E-3</c:v>
                </c:pt>
                <c:pt idx="553">
                  <c:v>1.1406481367248755E-3</c:v>
                </c:pt>
                <c:pt idx="554">
                  <c:v>1.1496957439549593E-3</c:v>
                </c:pt>
                <c:pt idx="555">
                  <c:v>1.1586988925993413E-3</c:v>
                </c:pt>
                <c:pt idx="556">
                  <c:v>1.1676575825769753E-3</c:v>
                </c:pt>
                <c:pt idx="557">
                  <c:v>1.1765718139689074E-3</c:v>
                </c:pt>
                <c:pt idx="558">
                  <c:v>1.1854415867751378E-3</c:v>
                </c:pt>
                <c:pt idx="559">
                  <c:v>1.1942669009146201E-3</c:v>
                </c:pt>
                <c:pt idx="560">
                  <c:v>1.2030477565494468E-3</c:v>
                </c:pt>
                <c:pt idx="561">
                  <c:v>1.2117841534364793E-3</c:v>
                </c:pt>
                <c:pt idx="562">
                  <c:v>1.2204760917378099E-3</c:v>
                </c:pt>
                <c:pt idx="563">
                  <c:v>1.2291235714534388E-3</c:v>
                </c:pt>
                <c:pt idx="564">
                  <c:v>1.2377265925023195E-3</c:v>
                </c:pt>
                <c:pt idx="565">
                  <c:v>1.2462851549654985E-3</c:v>
                </c:pt>
                <c:pt idx="566">
                  <c:v>1.2547992587619294E-3</c:v>
                </c:pt>
                <c:pt idx="567">
                  <c:v>1.2632763332420804E-3</c:v>
                </c:pt>
                <c:pt idx="568">
                  <c:v>1.2719243985981343E-3</c:v>
                </c:pt>
                <c:pt idx="569">
                  <c:v>1.2808400357378069E-3</c:v>
                </c:pt>
                <c:pt idx="570">
                  <c:v>1.2900232447421445E-3</c:v>
                </c:pt>
                <c:pt idx="571">
                  <c:v>1.2994740255301007E-3</c:v>
                </c:pt>
                <c:pt idx="572">
                  <c:v>1.3091923781827219E-3</c:v>
                </c:pt>
                <c:pt idx="573">
                  <c:v>1.3191783027000081E-3</c:v>
                </c:pt>
                <c:pt idx="574">
                  <c:v>1.3294317990819593E-3</c:v>
                </c:pt>
                <c:pt idx="575">
                  <c:v>1.3399528673285754E-3</c:v>
                </c:pt>
                <c:pt idx="576">
                  <c:v>1.3507415076019491E-3</c:v>
                </c:pt>
                <c:pt idx="577">
                  <c:v>1.361797719821034E-3</c:v>
                </c:pt>
                <c:pt idx="578">
                  <c:v>1.3731215039047839E-3</c:v>
                </c:pt>
                <c:pt idx="579">
                  <c:v>1.3863976969722784E-3</c:v>
                </c:pt>
                <c:pt idx="580">
                  <c:v>1.3974324510268588E-3</c:v>
                </c:pt>
                <c:pt idx="581">
                  <c:v>1.4086982885597177E-3</c:v>
                </c:pt>
                <c:pt idx="582">
                  <c:v>1.4210923609936366E-3</c:v>
                </c:pt>
                <c:pt idx="583">
                  <c:v>1.4337540053732667E-3</c:v>
                </c:pt>
                <c:pt idx="584">
                  <c:v>1.4466832220227932E-3</c:v>
                </c:pt>
                <c:pt idx="585">
                  <c:v>1.4598800107801235E-3</c:v>
                </c:pt>
                <c:pt idx="586">
                  <c:v>1.4733443717263039E-3</c:v>
                </c:pt>
                <c:pt idx="587">
                  <c:v>1.4870763049423807E-3</c:v>
                </c:pt>
                <c:pt idx="588">
                  <c:v>1.5010758103473076E-3</c:v>
                </c:pt>
                <c:pt idx="589">
                  <c:v>1.5153428881031772E-3</c:v>
                </c:pt>
                <c:pt idx="590">
                  <c:v>1.5298775381289431E-3</c:v>
                </c:pt>
                <c:pt idx="591">
                  <c:v>1.544679760586698E-3</c:v>
                </c:pt>
                <c:pt idx="592">
                  <c:v>1.5597495553143492E-3</c:v>
                </c:pt>
                <c:pt idx="593">
                  <c:v>1.5750869225550357E-3</c:v>
                </c:pt>
                <c:pt idx="594">
                  <c:v>1.5906918621466648E-3</c:v>
                </c:pt>
                <c:pt idx="595">
                  <c:v>1.6065643742513291E-3</c:v>
                </c:pt>
                <c:pt idx="596">
                  <c:v>1.622704458950075E-3</c:v>
                </c:pt>
                <c:pt idx="597">
                  <c:v>1.639112116161856E-3</c:v>
                </c:pt>
                <c:pt idx="598">
                  <c:v>1.6557873459677186E-3</c:v>
                </c:pt>
                <c:pt idx="599">
                  <c:v>1.6727301484487089E-3</c:v>
                </c:pt>
                <c:pt idx="600">
                  <c:v>1.6899405235237808E-3</c:v>
                </c:pt>
                <c:pt idx="601">
                  <c:v>1.7074184712739804E-3</c:v>
                </c:pt>
                <c:pt idx="602">
                  <c:v>1.7251639918614003E-3</c:v>
                </c:pt>
                <c:pt idx="603">
                  <c:v>1.7431770851239481E-3</c:v>
                </c:pt>
                <c:pt idx="604">
                  <c:v>1.7614577513047625E-3</c:v>
                </c:pt>
                <c:pt idx="605">
                  <c:v>1.7800059902417509E-3</c:v>
                </c:pt>
                <c:pt idx="606">
                  <c:v>1.7988218021780522E-3</c:v>
                </c:pt>
                <c:pt idx="607">
                  <c:v>1.8179051869515739E-3</c:v>
                </c:pt>
                <c:pt idx="608">
                  <c:v>1.8372561448054547E-3</c:v>
                </c:pt>
                <c:pt idx="609">
                  <c:v>1.8568746757396948E-3</c:v>
                </c:pt>
                <c:pt idx="610">
                  <c:v>1.8767607795922014E-3</c:v>
                </c:pt>
                <c:pt idx="611">
                  <c:v>1.8969144566061136E-3</c:v>
                </c:pt>
                <c:pt idx="612">
                  <c:v>1.9173357067814312E-3</c:v>
                </c:pt>
                <c:pt idx="613">
                  <c:v>1.9380245301992005E-3</c:v>
                </c:pt>
                <c:pt idx="614">
                  <c:v>1.9589809268594216E-3</c:v>
                </c:pt>
                <c:pt idx="615">
                  <c:v>1.9802048967620944E-3</c:v>
                </c:pt>
                <c:pt idx="616">
                  <c:v>2.0016964400693116E-3</c:v>
                </c:pt>
                <c:pt idx="617">
                  <c:v>2.0234555567000267E-3</c:v>
                </c:pt>
                <c:pt idx="618">
                  <c:v>2.0454822468163325E-3</c:v>
                </c:pt>
                <c:pt idx="619">
                  <c:v>2.0677704846272515E-3</c:v>
                </c:pt>
                <c:pt idx="620">
                  <c:v>2.0901515496873913E-3</c:v>
                </c:pt>
                <c:pt idx="621">
                  <c:v>2.1125471072003243E-3</c:v>
                </c:pt>
                <c:pt idx="622">
                  <c:v>2.1349571573281434E-3</c:v>
                </c:pt>
                <c:pt idx="623">
                  <c:v>2.1573817001518947E-3</c:v>
                </c:pt>
                <c:pt idx="624">
                  <c:v>2.1798207355094856E-3</c:v>
                </c:pt>
                <c:pt idx="625">
                  <c:v>2.20227426331987E-3</c:v>
                </c:pt>
                <c:pt idx="626">
                  <c:v>2.2247422839072328E-3</c:v>
                </c:pt>
                <c:pt idx="627">
                  <c:v>2.2472247969473891E-3</c:v>
                </c:pt>
                <c:pt idx="628">
                  <c:v>2.2697218026834776E-3</c:v>
                </c:pt>
                <c:pt idx="629">
                  <c:v>2.2922333009534057E-3</c:v>
                </c:pt>
                <c:pt idx="630">
                  <c:v>2.3147592918382198E-3</c:v>
                </c:pt>
                <c:pt idx="631">
                  <c:v>2.3372997753379199E-3</c:v>
                </c:pt>
                <c:pt idx="632">
                  <c:v>2.3598547514525059E-3</c:v>
                </c:pt>
                <c:pt idx="633">
                  <c:v>2.3824242201819779E-3</c:v>
                </c:pt>
                <c:pt idx="634">
                  <c:v>2.4050081815263358E-3</c:v>
                </c:pt>
                <c:pt idx="635">
                  <c:v>2.4276066354855796E-3</c:v>
                </c:pt>
                <c:pt idx="636">
                  <c:v>2.4502195820597095E-3</c:v>
                </c:pt>
                <c:pt idx="637">
                  <c:v>2.4728470212487252E-3</c:v>
                </c:pt>
                <c:pt idx="638">
                  <c:v>2.495488953052627E-3</c:v>
                </c:pt>
                <c:pt idx="639">
                  <c:v>2.5181453774714146E-3</c:v>
                </c:pt>
                <c:pt idx="640">
                  <c:v>2.5408162945861346E-3</c:v>
                </c:pt>
                <c:pt idx="641">
                  <c:v>2.5635017042346941E-3</c:v>
                </c:pt>
                <c:pt idx="642">
                  <c:v>2.586201606579186E-3</c:v>
                </c:pt>
                <c:pt idx="643">
                  <c:v>2.6089160015385637E-3</c:v>
                </c:pt>
                <c:pt idx="644">
                  <c:v>2.6316448891128275E-3</c:v>
                </c:pt>
                <c:pt idx="645">
                  <c:v>2.6543882693830234E-3</c:v>
                </c:pt>
                <c:pt idx="646">
                  <c:v>2.6771461423491516E-3</c:v>
                </c:pt>
                <c:pt idx="647">
                  <c:v>2.6999185078491195E-3</c:v>
                </c:pt>
                <c:pt idx="648">
                  <c:v>2.7227053660450196E-3</c:v>
                </c:pt>
                <c:pt idx="649">
                  <c:v>2.7455067168558056E-3</c:v>
                </c:pt>
                <c:pt idx="650">
                  <c:v>2.7683225603625239E-3</c:v>
                </c:pt>
                <c:pt idx="651">
                  <c:v>2.7911528965651744E-3</c:v>
                </c:pt>
                <c:pt idx="652">
                  <c:v>2.8139977253827109E-3</c:v>
                </c:pt>
                <c:pt idx="653">
                  <c:v>2.8368570468961796E-3</c:v>
                </c:pt>
                <c:pt idx="654">
                  <c:v>2.8597308610245342E-3</c:v>
                </c:pt>
                <c:pt idx="655">
                  <c:v>2.8826191678488211E-3</c:v>
                </c:pt>
                <c:pt idx="656">
                  <c:v>2.9055219673690402E-3</c:v>
                </c:pt>
                <c:pt idx="657">
                  <c:v>2.9284392595041453E-3</c:v>
                </c:pt>
                <c:pt idx="658">
                  <c:v>2.9513710443351826E-3</c:v>
                </c:pt>
                <c:pt idx="659">
                  <c:v>2.9743173219431984E-3</c:v>
                </c:pt>
                <c:pt idx="660">
                  <c:v>2.9972780921661002E-3</c:v>
                </c:pt>
                <c:pt idx="661">
                  <c:v>3.0202533550849342E-3</c:v>
                </c:pt>
                <c:pt idx="662">
                  <c:v>3.0432431106186542E-3</c:v>
                </c:pt>
                <c:pt idx="663">
                  <c:v>3.0662473588483063E-3</c:v>
                </c:pt>
                <c:pt idx="664">
                  <c:v>3.0892660999359833E-3</c:v>
                </c:pt>
                <c:pt idx="665">
                  <c:v>3.1122993335575E-3</c:v>
                </c:pt>
                <c:pt idx="666">
                  <c:v>3.1353470599559952E-3</c:v>
                </c:pt>
                <c:pt idx="667">
                  <c:v>3.1584092789693763E-3</c:v>
                </c:pt>
                <c:pt idx="668">
                  <c:v>3.1814859907597359E-3</c:v>
                </c:pt>
                <c:pt idx="669">
                  <c:v>3.2045771952460278E-3</c:v>
                </c:pt>
                <c:pt idx="670">
                  <c:v>3.2276828925092982E-3</c:v>
                </c:pt>
                <c:pt idx="671">
                  <c:v>3.2508035354361642E-3</c:v>
                </c:pt>
                <c:pt idx="672">
                  <c:v>3.2740143305176606E-3</c:v>
                </c:pt>
                <c:pt idx="673">
                  <c:v>3.2973728150209602E-3</c:v>
                </c:pt>
                <c:pt idx="674">
                  <c:v>3.3208789891081558E-3</c:v>
                </c:pt>
                <c:pt idx="675">
                  <c:v>3.344532852698201E-3</c:v>
                </c:pt>
                <c:pt idx="676">
                  <c:v>3.3683344058721421E-3</c:v>
                </c:pt>
                <c:pt idx="677">
                  <c:v>3.3922836487110253E-3</c:v>
                </c:pt>
                <c:pt idx="678">
                  <c:v>3.4163805811338044E-3</c:v>
                </c:pt>
                <c:pt idx="679">
                  <c:v>3.4406252032215257E-3</c:v>
                </c:pt>
                <c:pt idx="680">
                  <c:v>3.4650175149741891E-3</c:v>
                </c:pt>
                <c:pt idx="681">
                  <c:v>3.489557516472841E-3</c:v>
                </c:pt>
                <c:pt idx="682">
                  <c:v>3.5142452077174813E-3</c:v>
                </c:pt>
                <c:pt idx="683">
                  <c:v>3.53908058870811E-3</c:v>
                </c:pt>
                <c:pt idx="684">
                  <c:v>3.5676447259946897E-3</c:v>
                </c:pt>
                <c:pt idx="685">
                  <c:v>3.5927965852555754E-3</c:v>
                </c:pt>
                <c:pt idx="686">
                  <c:v>3.6180961343434959E-3</c:v>
                </c:pt>
                <c:pt idx="687">
                  <c:v>3.6435433733394973E-3</c:v>
                </c:pt>
                <c:pt idx="688">
                  <c:v>3.669138302324626E-3</c:v>
                </c:pt>
                <c:pt idx="689">
                  <c:v>3.6948809212178357E-3</c:v>
                </c:pt>
                <c:pt idx="690">
                  <c:v>3.720771230181219E-3</c:v>
                </c:pt>
                <c:pt idx="691">
                  <c:v>3.7468092291337296E-3</c:v>
                </c:pt>
                <c:pt idx="692">
                  <c:v>3.7729949181564137E-3</c:v>
                </c:pt>
                <c:pt idx="693">
                  <c:v>3.7993282972492715E-3</c:v>
                </c:pt>
                <c:pt idx="694">
                  <c:v>3.825809366493349E-3</c:v>
                </c:pt>
                <c:pt idx="695">
                  <c:v>3.8524381258886464E-3</c:v>
                </c:pt>
                <c:pt idx="696">
                  <c:v>3.8792145754351637E-3</c:v>
                </c:pt>
                <c:pt idx="697">
                  <c:v>3.9061387152949933E-3</c:v>
                </c:pt>
                <c:pt idx="698">
                  <c:v>3.9332105453870891E-3</c:v>
                </c:pt>
                <c:pt idx="699">
                  <c:v>3.9604300656304048E-3</c:v>
                </c:pt>
                <c:pt idx="700">
                  <c:v>3.9877972763491254E-3</c:v>
                </c:pt>
                <c:pt idx="701">
                  <c:v>4.0153121773811584E-3</c:v>
                </c:pt>
                <c:pt idx="702">
                  <c:v>4.0429747688075501E-3</c:v>
                </c:pt>
                <c:pt idx="703">
                  <c:v>4.0707850507093468E-3</c:v>
                </c:pt>
                <c:pt idx="704">
                  <c:v>4.0987430230055022E-3</c:v>
                </c:pt>
                <c:pt idx="705">
                  <c:v>4.1268486857770625E-3</c:v>
                </c:pt>
                <c:pt idx="706">
                  <c:v>4.1551020391050741E-3</c:v>
                </c:pt>
                <c:pt idx="707">
                  <c:v>4.183503082989537E-3</c:v>
                </c:pt>
                <c:pt idx="708">
                  <c:v>4.2120518174304511E-3</c:v>
                </c:pt>
                <c:pt idx="709">
                  <c:v>4.2407482425088627E-3</c:v>
                </c:pt>
                <c:pt idx="710">
                  <c:v>4.2695923583058182E-3</c:v>
                </c:pt>
                <c:pt idx="711">
                  <c:v>4.2985841647402712E-3</c:v>
                </c:pt>
                <c:pt idx="712">
                  <c:v>4.3277236619743142E-3</c:v>
                </c:pt>
                <c:pt idx="713">
                  <c:v>4.3570108499269011E-3</c:v>
                </c:pt>
                <c:pt idx="714">
                  <c:v>4.3864457286790781E-3</c:v>
                </c:pt>
                <c:pt idx="715">
                  <c:v>4.4160282983118915E-3</c:v>
                </c:pt>
                <c:pt idx="716">
                  <c:v>4.4457585587442949E-3</c:v>
                </c:pt>
                <c:pt idx="717">
                  <c:v>4.475636510138381E-3</c:v>
                </c:pt>
                <c:pt idx="718">
                  <c:v>4.5056621524941498E-3</c:v>
                </c:pt>
                <c:pt idx="719">
                  <c:v>4.535835485730555E-3</c:v>
                </c:pt>
                <c:pt idx="720">
                  <c:v>4.5661565100907353E-3</c:v>
                </c:pt>
                <c:pt idx="721">
                  <c:v>4.5966252255746909E-3</c:v>
                </c:pt>
                <c:pt idx="722">
                  <c:v>4.6272416320203291E-3</c:v>
                </c:pt>
                <c:pt idx="723">
                  <c:v>4.6580051764488761E-3</c:v>
                </c:pt>
                <c:pt idx="724">
                  <c:v>4.6888240285614113E-3</c:v>
                </c:pt>
                <c:pt idx="725">
                  <c:v>4.7196279325789625E-3</c:v>
                </c:pt>
                <c:pt idx="726">
                  <c:v>4.7504168885825759E-3</c:v>
                </c:pt>
                <c:pt idx="727">
                  <c:v>4.7811908965722516E-3</c:v>
                </c:pt>
                <c:pt idx="728">
                  <c:v>4.8119499565479895E-3</c:v>
                </c:pt>
                <c:pt idx="729">
                  <c:v>4.8426940684287434E-3</c:v>
                </c:pt>
                <c:pt idx="730">
                  <c:v>4.8734232322145132E-3</c:v>
                </c:pt>
                <c:pt idx="731">
                  <c:v>4.9041374479863453E-3</c:v>
                </c:pt>
                <c:pt idx="732">
                  <c:v>4.9348367156631934E-3</c:v>
                </c:pt>
                <c:pt idx="733">
                  <c:v>4.9655210353261037E-3</c:v>
                </c:pt>
                <c:pt idx="734">
                  <c:v>4.9961904068940299E-3</c:v>
                </c:pt>
                <c:pt idx="735">
                  <c:v>5.0268448303669722E-3</c:v>
                </c:pt>
                <c:pt idx="736">
                  <c:v>5.0574843057449304E-3</c:v>
                </c:pt>
                <c:pt idx="737">
                  <c:v>5.0881088331089508E-3</c:v>
                </c:pt>
                <c:pt idx="738">
                  <c:v>5.1187184123779872E-3</c:v>
                </c:pt>
                <c:pt idx="739">
                  <c:v>5.1493130434709933E-3</c:v>
                </c:pt>
                <c:pt idx="740">
                  <c:v>5.1798927265500616E-3</c:v>
                </c:pt>
                <c:pt idx="741">
                  <c:v>5.2104574614530996E-3</c:v>
                </c:pt>
                <c:pt idx="742">
                  <c:v>5.2410072483421999E-3</c:v>
                </c:pt>
                <c:pt idx="743">
                  <c:v>5.2715420871363161E-3</c:v>
                </c:pt>
                <c:pt idx="744">
                  <c:v>5.3020619776733557E-3</c:v>
                </c:pt>
                <c:pt idx="745">
                  <c:v>5.3325669202775039E-3</c:v>
                </c:pt>
                <c:pt idx="746">
                  <c:v>5.3630569147056217E-3</c:v>
                </c:pt>
                <c:pt idx="747">
                  <c:v>5.3935319609577093E-3</c:v>
                </c:pt>
                <c:pt idx="748">
                  <c:v>5.4239920591148127E-3</c:v>
                </c:pt>
                <c:pt idx="749">
                  <c:v>5.4544372091769322E-3</c:v>
                </c:pt>
                <c:pt idx="750">
                  <c:v>5.4848674111440676E-3</c:v>
                </c:pt>
                <c:pt idx="751">
                  <c:v>5.5152826648541264E-3</c:v>
                </c:pt>
                <c:pt idx="752">
                  <c:v>5.5456829704692012E-3</c:v>
                </c:pt>
                <c:pt idx="753">
                  <c:v>5.576068327989292E-3</c:v>
                </c:pt>
                <c:pt idx="754">
                  <c:v>5.6064387373333524E-3</c:v>
                </c:pt>
                <c:pt idx="755">
                  <c:v>5.6367941985013825E-3</c:v>
                </c:pt>
                <c:pt idx="756">
                  <c:v>5.6671347115744286E-3</c:v>
                </c:pt>
                <c:pt idx="757">
                  <c:v>5.6974602764714444E-3</c:v>
                </c:pt>
                <c:pt idx="758">
                  <c:v>5.7277708931924298E-3</c:v>
                </c:pt>
                <c:pt idx="759">
                  <c:v>5.758066561737385E-3</c:v>
                </c:pt>
                <c:pt idx="760">
                  <c:v>5.7883472821873561E-3</c:v>
                </c:pt>
                <c:pt idx="761">
                  <c:v>5.8186130543802506E-3</c:v>
                </c:pt>
                <c:pt idx="762">
                  <c:v>5.848863878478161E-3</c:v>
                </c:pt>
                <c:pt idx="763">
                  <c:v>5.8790997542379486E-3</c:v>
                </c:pt>
                <c:pt idx="764">
                  <c:v>5.9093206819837985E-3</c:v>
                </c:pt>
                <c:pt idx="765">
                  <c:v>5.9395266614725717E-3</c:v>
                </c:pt>
                <c:pt idx="766">
                  <c:v>5.9697176927853146E-3</c:v>
                </c:pt>
                <c:pt idx="767">
                  <c:v>5.9998937758409809E-3</c:v>
                </c:pt>
                <c:pt idx="768">
                  <c:v>6.0300549108016632E-3</c:v>
                </c:pt>
                <c:pt idx="769">
                  <c:v>6.0602010975052689E-3</c:v>
                </c:pt>
                <c:pt idx="770">
                  <c:v>6.0903323360328443E-3</c:v>
                </c:pt>
                <c:pt idx="771">
                  <c:v>6.1204486263033431E-3</c:v>
                </c:pt>
                <c:pt idx="772">
                  <c:v>6.1505499683978115E-3</c:v>
                </c:pt>
                <c:pt idx="773">
                  <c:v>6.1806363622352034E-3</c:v>
                </c:pt>
                <c:pt idx="774">
                  <c:v>6.210707807896565E-3</c:v>
                </c:pt>
                <c:pt idx="775">
                  <c:v>6.2407643053008499E-3</c:v>
                </c:pt>
                <c:pt idx="776">
                  <c:v>6.2708035219360969E-3</c:v>
                </c:pt>
                <c:pt idx="777">
                  <c:v>6.3008224089222686E-3</c:v>
                </c:pt>
                <c:pt idx="778">
                  <c:v>6.3308209478618593E-3</c:v>
                </c:pt>
                <c:pt idx="779">
                  <c:v>6.3607991388359153E-3</c:v>
                </c:pt>
                <c:pt idx="780">
                  <c:v>6.390756981682344E-3</c:v>
                </c:pt>
                <c:pt idx="781">
                  <c:v>6.4206944764821916E-3</c:v>
                </c:pt>
                <c:pt idx="782">
                  <c:v>6.4506116233165045E-3</c:v>
                </c:pt>
                <c:pt idx="783">
                  <c:v>6.4805084220231901E-3</c:v>
                </c:pt>
                <c:pt idx="784">
                  <c:v>6.5103848726832947E-3</c:v>
                </c:pt>
                <c:pt idx="785">
                  <c:v>6.5402409752968182E-3</c:v>
                </c:pt>
                <c:pt idx="786">
                  <c:v>6.5700767298637608E-3</c:v>
                </c:pt>
                <c:pt idx="787">
                  <c:v>6.5998921363841223E-3</c:v>
                </c:pt>
                <c:pt idx="788">
                  <c:v>6.6296871947768565E-3</c:v>
                </c:pt>
                <c:pt idx="789">
                  <c:v>6.6594619051230097E-3</c:v>
                </c:pt>
                <c:pt idx="790">
                  <c:v>6.6892162673415356E-3</c:v>
                </c:pt>
                <c:pt idx="791">
                  <c:v>6.7189502815134805E-3</c:v>
                </c:pt>
                <c:pt idx="792">
                  <c:v>6.7486639475577981E-3</c:v>
                </c:pt>
                <c:pt idx="793">
                  <c:v>6.7783572654744884E-3</c:v>
                </c:pt>
                <c:pt idx="794">
                  <c:v>6.8080302353445976E-3</c:v>
                </c:pt>
                <c:pt idx="795">
                  <c:v>6.8376828570870796E-3</c:v>
                </c:pt>
                <c:pt idx="796">
                  <c:v>6.8673151307019342E-3</c:v>
                </c:pt>
                <c:pt idx="797">
                  <c:v>6.8969270561891616E-3</c:v>
                </c:pt>
                <c:pt idx="798">
                  <c:v>6.9265186335487616E-3</c:v>
                </c:pt>
                <c:pt idx="799">
                  <c:v>6.9560898627807344E-3</c:v>
                </c:pt>
                <c:pt idx="800">
                  <c:v>6.9856407438850798E-3</c:v>
                </c:pt>
                <c:pt idx="801">
                  <c:v>7.015171276861798E-3</c:v>
                </c:pt>
                <c:pt idx="802">
                  <c:v>7.0446814616298425E-3</c:v>
                </c:pt>
                <c:pt idx="803">
                  <c:v>7.0741712983513061E-3</c:v>
                </c:pt>
                <c:pt idx="804">
                  <c:v>7.1036407867830498E-3</c:v>
                </c:pt>
                <c:pt idx="805">
                  <c:v>7.1330899271682124E-3</c:v>
                </c:pt>
                <c:pt idx="806">
                  <c:v>7.1625187193447015E-3</c:v>
                </c:pt>
                <c:pt idx="807">
                  <c:v>7.191927163312517E-3</c:v>
                </c:pt>
                <c:pt idx="808">
                  <c:v>7.2213152591527052E-3</c:v>
                </c:pt>
                <c:pt idx="809">
                  <c:v>7.2506830067842198E-3</c:v>
                </c:pt>
                <c:pt idx="810">
                  <c:v>7.2800304062881072E-3</c:v>
                </c:pt>
                <c:pt idx="811">
                  <c:v>7.3093574575833209E-3</c:v>
                </c:pt>
                <c:pt idx="812">
                  <c:v>7.338664160669861E-3</c:v>
                </c:pt>
                <c:pt idx="813">
                  <c:v>7.3679505155477276E-3</c:v>
                </c:pt>
                <c:pt idx="814">
                  <c:v>7.3972165222169206E-3</c:v>
                </c:pt>
                <c:pt idx="815">
                  <c:v>7.4264621805963937E-3</c:v>
                </c:pt>
                <c:pt idx="816">
                  <c:v>7.4556874909292858E-3</c:v>
                </c:pt>
                <c:pt idx="817">
                  <c:v>7.4848924528914118E-3</c:v>
                </c:pt>
                <c:pt idx="818">
                  <c:v>7.5140770667259105E-3</c:v>
                </c:pt>
                <c:pt idx="819">
                  <c:v>7.5432413322706893E-3</c:v>
                </c:pt>
                <c:pt idx="820">
                  <c:v>7.5723852496878408E-3</c:v>
                </c:pt>
                <c:pt idx="821">
                  <c:v>7.6015088187342261E-3</c:v>
                </c:pt>
                <c:pt idx="822">
                  <c:v>7.6306120395719379E-3</c:v>
                </c:pt>
                <c:pt idx="823">
                  <c:v>7.6596949122009761E-3</c:v>
                </c:pt>
                <c:pt idx="824">
                  <c:v>7.6887574366213407E-3</c:v>
                </c:pt>
                <c:pt idx="825">
                  <c:v>7.7177996126709392E-3</c:v>
                </c:pt>
                <c:pt idx="826">
                  <c:v>7.7468214405118641E-3</c:v>
                </c:pt>
                <c:pt idx="827">
                  <c:v>7.7758229200630691E-3</c:v>
                </c:pt>
                <c:pt idx="828">
                  <c:v>7.8048042990019884E-3</c:v>
                </c:pt>
                <c:pt idx="829">
                  <c:v>7.8337683668605607E-3</c:v>
                </c:pt>
                <c:pt idx="830">
                  <c:v>7.8627159187838469E-3</c:v>
                </c:pt>
                <c:pt idx="831">
                  <c:v>7.8916469547718471E-3</c:v>
                </c:pt>
                <c:pt idx="832">
                  <c:v>7.9205614748245612E-3</c:v>
                </c:pt>
                <c:pt idx="833">
                  <c:v>7.9494594789419892E-3</c:v>
                </c:pt>
                <c:pt idx="834">
                  <c:v>7.9783409671241312E-3</c:v>
                </c:pt>
                <c:pt idx="835">
                  <c:v>8.0072059392899408E-3</c:v>
                </c:pt>
                <c:pt idx="836">
                  <c:v>8.0360543955204644E-3</c:v>
                </c:pt>
                <c:pt idx="837">
                  <c:v>8.0648863358157019E-3</c:v>
                </c:pt>
                <c:pt idx="838">
                  <c:v>8.0937017600946071E-3</c:v>
                </c:pt>
                <c:pt idx="839">
                  <c:v>8.1225006683571799E-3</c:v>
                </c:pt>
                <c:pt idx="840">
                  <c:v>8.1637957927079476E-3</c:v>
                </c:pt>
                <c:pt idx="841">
                  <c:v>8.1925558794778332E-3</c:v>
                </c:pt>
                <c:pt idx="842">
                  <c:v>8.2212994540945931E-3</c:v>
                </c:pt>
                <c:pt idx="843">
                  <c:v>8.2500265164771793E-3</c:v>
                </c:pt>
                <c:pt idx="844">
                  <c:v>8.2787370666526083E-3</c:v>
                </c:pt>
                <c:pt idx="845">
                  <c:v>8.3074311045938654E-3</c:v>
                </c:pt>
                <c:pt idx="846">
                  <c:v>8.3361086302739355E-3</c:v>
                </c:pt>
                <c:pt idx="847">
                  <c:v>8.3647696436928154E-3</c:v>
                </c:pt>
                <c:pt idx="848">
                  <c:v>8.3934141448505084E-3</c:v>
                </c:pt>
                <c:pt idx="849">
                  <c:v>8.422042133719998E-3</c:v>
                </c:pt>
                <c:pt idx="850">
                  <c:v>8.4506536103012841E-3</c:v>
                </c:pt>
                <c:pt idx="851">
                  <c:v>8.4792485745943669E-3</c:v>
                </c:pt>
                <c:pt idx="852">
                  <c:v>8.5078270265452165E-3</c:v>
                </c:pt>
                <c:pt idx="853">
                  <c:v>8.5363889661808461E-3</c:v>
                </c:pt>
                <c:pt idx="854">
                  <c:v>8.5649343934742408E-3</c:v>
                </c:pt>
                <c:pt idx="855">
                  <c:v>8.5934633084524172E-3</c:v>
                </c:pt>
                <c:pt idx="856">
                  <c:v>8.6339861332029866E-3</c:v>
                </c:pt>
                <c:pt idx="857">
                  <c:v>8.6624735967366639E-3</c:v>
                </c:pt>
                <c:pt idx="858">
                  <c:v>8.690944544254009E-3</c:v>
                </c:pt>
                <c:pt idx="859">
                  <c:v>8.7193989755929291E-3</c:v>
                </c:pt>
                <c:pt idx="860">
                  <c:v>8.7478368909155169E-3</c:v>
                </c:pt>
                <c:pt idx="861">
                  <c:v>8.7762582902217723E-3</c:v>
                </c:pt>
                <c:pt idx="862">
                  <c:v>8.8046631734306491E-3</c:v>
                </c:pt>
                <c:pt idx="863">
                  <c:v>8.8330515405421473E-3</c:v>
                </c:pt>
                <c:pt idx="864">
                  <c:v>8.8614233917183594E-3</c:v>
                </c:pt>
                <c:pt idx="865">
                  <c:v>8.8897787266351003E-3</c:v>
                </c:pt>
                <c:pt idx="866">
                  <c:v>8.9181175455355088E-3</c:v>
                </c:pt>
                <c:pt idx="867">
                  <c:v>8.9464398483385388E-3</c:v>
                </c:pt>
                <c:pt idx="868">
                  <c:v>8.9747456351252364E-3</c:v>
                </c:pt>
                <c:pt idx="869">
                  <c:v>9.0030349057335091E-3</c:v>
                </c:pt>
                <c:pt idx="870">
                  <c:v>9.0313076603254494E-3</c:v>
                </c:pt>
                <c:pt idx="871">
                  <c:v>9.0595638987389648E-3</c:v>
                </c:pt>
                <c:pt idx="872">
                  <c:v>9.0878036210551016E-3</c:v>
                </c:pt>
                <c:pt idx="873">
                  <c:v>9.1160268273549061E-3</c:v>
                </c:pt>
                <c:pt idx="874">
                  <c:v>9.1442335173952394E-3</c:v>
                </c:pt>
                <c:pt idx="875">
                  <c:v>9.1724236914192403E-3</c:v>
                </c:pt>
                <c:pt idx="876">
                  <c:v>9.2005973493458626E-3</c:v>
                </c:pt>
                <c:pt idx="877">
                  <c:v>9.2287544910130137E-3</c:v>
                </c:pt>
                <c:pt idx="878">
                  <c:v>9.2568951166638325E-3</c:v>
                </c:pt>
                <c:pt idx="879">
                  <c:v>9.2850087388285374E-3</c:v>
                </c:pt>
                <c:pt idx="880">
                  <c:v>9.3128017124866069E-3</c:v>
                </c:pt>
                <c:pt idx="881">
                  <c:v>9.3401377022328536E-3</c:v>
                </c:pt>
                <c:pt idx="882">
                  <c:v>9.3670167081483235E-3</c:v>
                </c:pt>
                <c:pt idx="883">
                  <c:v>9.3934387299088318E-3</c:v>
                </c:pt>
                <c:pt idx="884">
                  <c:v>9.4194037675954245E-3</c:v>
                </c:pt>
                <c:pt idx="885">
                  <c:v>9.444911820964963E-3</c:v>
                </c:pt>
                <c:pt idx="886">
                  <c:v>9.4699628900984933E-3</c:v>
                </c:pt>
                <c:pt idx="887">
                  <c:v>9.4945569747528769E-3</c:v>
                </c:pt>
                <c:pt idx="888">
                  <c:v>9.5186940748470672E-3</c:v>
                </c:pt>
                <c:pt idx="889">
                  <c:v>9.5423741903810644E-3</c:v>
                </c:pt>
                <c:pt idx="890">
                  <c:v>9.5655973212738221E-3</c:v>
                </c:pt>
                <c:pt idx="891">
                  <c:v>9.5883634672822016E-3</c:v>
                </c:pt>
                <c:pt idx="892">
                  <c:v>9.610672628487249E-3</c:v>
                </c:pt>
                <c:pt idx="893">
                  <c:v>9.6325248046458256E-3</c:v>
                </c:pt>
                <c:pt idx="894">
                  <c:v>9.6539199957579314E-3</c:v>
                </c:pt>
                <c:pt idx="895">
                  <c:v>9.6748582018235663E-3</c:v>
                </c:pt>
                <c:pt idx="896">
                  <c:v>9.6953394225995915E-3</c:v>
                </c:pt>
                <c:pt idx="897">
                  <c:v>9.7153636582480996E-3</c:v>
                </c:pt>
                <c:pt idx="898">
                  <c:v>9.7349309084449054E-3</c:v>
                </c:pt>
                <c:pt idx="899">
                  <c:v>9.754041173190009E-3</c:v>
                </c:pt>
                <c:pt idx="900">
                  <c:v>9.7726944524834103E-3</c:v>
                </c:pt>
                <c:pt idx="901">
                  <c:v>9.7908907462440631E-3</c:v>
                </c:pt>
                <c:pt idx="902">
                  <c:v>9.8086300543098748E-3</c:v>
                </c:pt>
                <c:pt idx="903">
                  <c:v>9.8259123766808454E-3</c:v>
                </c:pt>
                <c:pt idx="904">
                  <c:v>9.8427377132759286E-3</c:v>
                </c:pt>
                <c:pt idx="905">
                  <c:v>9.8591060640951245E-3</c:v>
                </c:pt>
                <c:pt idx="906">
                  <c:v>9.8750174289763404E-3</c:v>
                </c:pt>
                <c:pt idx="907">
                  <c:v>9.8904718079195764E-3</c:v>
                </c:pt>
                <c:pt idx="908">
                  <c:v>9.9054692009248324E-3</c:v>
                </c:pt>
                <c:pt idx="909">
                  <c:v>9.9200096077489697E-3</c:v>
                </c:pt>
                <c:pt idx="910">
                  <c:v>9.9340930285540807E-3</c:v>
                </c:pt>
                <c:pt idx="911">
                  <c:v>9.9477194630970267E-3</c:v>
                </c:pt>
                <c:pt idx="912">
                  <c:v>9.9608889114588539E-3</c:v>
                </c:pt>
                <c:pt idx="913">
                  <c:v>9.9736013735585161E-3</c:v>
                </c:pt>
                <c:pt idx="914">
                  <c:v>9.9858568493149669E-3</c:v>
                </c:pt>
                <c:pt idx="915">
                  <c:v>9.9976553386471601E-3</c:v>
                </c:pt>
                <c:pt idx="916">
                  <c:v>1.0008996841636142E-2</c:v>
                </c:pt>
                <c:pt idx="917">
                  <c:v>1.0019881358200866E-2</c:v>
                </c:pt>
                <c:pt idx="918">
                  <c:v>1.003030888817924E-2</c:v>
                </c:pt>
                <c:pt idx="919">
                  <c:v>1.004027943165231E-2</c:v>
                </c:pt>
                <c:pt idx="920">
                  <c:v>1.0049792988620077E-2</c:v>
                </c:pt>
                <c:pt idx="921">
                  <c:v>1.0058849559001493E-2</c:v>
                </c:pt>
                <c:pt idx="922">
                  <c:v>1.0067449142634466E-2</c:v>
                </c:pt>
                <c:pt idx="923">
                  <c:v>1.0075591739600043E-2</c:v>
                </c:pt>
                <c:pt idx="924">
                  <c:v>1.0083277349898223E-2</c:v>
                </c:pt>
                <c:pt idx="925">
                  <c:v>1.0090505973529007E-2</c:v>
                </c:pt>
                <c:pt idx="926">
                  <c:v>1.0097277610249256E-2</c:v>
                </c:pt>
                <c:pt idx="927">
                  <c:v>1.0103592260302108E-2</c:v>
                </c:pt>
                <c:pt idx="928">
                  <c:v>1.0109449923525471E-2</c:v>
                </c:pt>
                <c:pt idx="929">
                  <c:v>1.0114850599838299E-2</c:v>
                </c:pt>
                <c:pt idx="930">
                  <c:v>1.0119794289402684E-2</c:v>
                </c:pt>
                <c:pt idx="931">
                  <c:v>1.012429164372608E-2</c:v>
                </c:pt>
                <c:pt idx="932">
                  <c:v>1.0128640908988462E-2</c:v>
                </c:pt>
                <c:pt idx="933">
                  <c:v>1.0132980556731841E-2</c:v>
                </c:pt>
                <c:pt idx="934">
                  <c:v>1.013731058687517E-2</c:v>
                </c:pt>
                <c:pt idx="935">
                  <c:v>1.0141630999499496E-2</c:v>
                </c:pt>
                <c:pt idx="936">
                  <c:v>1.0145941794523772E-2</c:v>
                </c:pt>
                <c:pt idx="937">
                  <c:v>1.0150242971947998E-2</c:v>
                </c:pt>
                <c:pt idx="938">
                  <c:v>1.0154534531853221E-2</c:v>
                </c:pt>
                <c:pt idx="939">
                  <c:v>1.015881647423944E-2</c:v>
                </c:pt>
                <c:pt idx="940">
                  <c:v>1.016308879902561E-2</c:v>
                </c:pt>
                <c:pt idx="941">
                  <c:v>1.016735150621173E-2</c:v>
                </c:pt>
                <c:pt idx="942">
                  <c:v>1.0171604595797801E-2</c:v>
                </c:pt>
                <c:pt idx="943">
                  <c:v>1.0175848067864868E-2</c:v>
                </c:pt>
                <c:pt idx="944">
                  <c:v>1.0180081922412931E-2</c:v>
                </c:pt>
                <c:pt idx="945">
                  <c:v>1.0184306159360945E-2</c:v>
                </c:pt>
                <c:pt idx="946">
                  <c:v>1.0188520778708909E-2</c:v>
                </c:pt>
                <c:pt idx="947">
                  <c:v>1.019272578053787E-2</c:v>
                </c:pt>
                <c:pt idx="948">
                  <c:v>1.0196921164766781E-2</c:v>
                </c:pt>
                <c:pt idx="949">
                  <c:v>1.0201106931476689E-2</c:v>
                </c:pt>
                <c:pt idx="950">
                  <c:v>1.0205283080505501E-2</c:v>
                </c:pt>
                <c:pt idx="951">
                  <c:v>1.0209449612015309E-2</c:v>
                </c:pt>
                <c:pt idx="952">
                  <c:v>1.0213606526006114E-2</c:v>
                </c:pt>
                <c:pt idx="953">
                  <c:v>1.0217753822396869E-2</c:v>
                </c:pt>
                <c:pt idx="954">
                  <c:v>1.0221891501187574E-2</c:v>
                </c:pt>
                <c:pt idx="955">
                  <c:v>1.0226019562459276E-2</c:v>
                </c:pt>
                <c:pt idx="956">
                  <c:v>1.0230138006130929E-2</c:v>
                </c:pt>
                <c:pt idx="957">
                  <c:v>1.0234246832283578E-2</c:v>
                </c:pt>
                <c:pt idx="958">
                  <c:v>1.0238346040755131E-2</c:v>
                </c:pt>
                <c:pt idx="959">
                  <c:v>1.024243563170768E-2</c:v>
                </c:pt>
                <c:pt idx="960">
                  <c:v>1.0246515605141227E-2</c:v>
                </c:pt>
                <c:pt idx="961">
                  <c:v>1.0250585960974723E-2</c:v>
                </c:pt>
                <c:pt idx="962">
                  <c:v>1.025464669920817E-2</c:v>
                </c:pt>
                <c:pt idx="963">
                  <c:v>1.0258697819841567E-2</c:v>
                </c:pt>
                <c:pt idx="964">
                  <c:v>1.026273932295596E-2</c:v>
                </c:pt>
                <c:pt idx="965">
                  <c:v>1.0266771208470304E-2</c:v>
                </c:pt>
                <c:pt idx="966">
                  <c:v>1.0270793476465645E-2</c:v>
                </c:pt>
                <c:pt idx="967">
                  <c:v>1.0274806126860936E-2</c:v>
                </c:pt>
                <c:pt idx="968">
                  <c:v>1.0278809159656177E-2</c:v>
                </c:pt>
                <c:pt idx="969">
                  <c:v>1.0282802574851369E-2</c:v>
                </c:pt>
                <c:pt idx="970">
                  <c:v>1.0286786372527557E-2</c:v>
                </c:pt>
                <c:pt idx="971">
                  <c:v>1.0290760552603695E-2</c:v>
                </c:pt>
                <c:pt idx="972">
                  <c:v>1.0294725115079784E-2</c:v>
                </c:pt>
                <c:pt idx="973">
                  <c:v>1.0298680059955823E-2</c:v>
                </c:pt>
                <c:pt idx="974">
                  <c:v>1.0302625387393904E-2</c:v>
                </c:pt>
                <c:pt idx="975">
                  <c:v>1.030656109715089E-2</c:v>
                </c:pt>
                <c:pt idx="976">
                  <c:v>1.0310487189307826E-2</c:v>
                </c:pt>
                <c:pt idx="977">
                  <c:v>1.0314403663945759E-2</c:v>
                </c:pt>
                <c:pt idx="978">
                  <c:v>1.0318310520983642E-2</c:v>
                </c:pt>
                <c:pt idx="979">
                  <c:v>1.0322207760502522E-2</c:v>
                </c:pt>
                <c:pt idx="980">
                  <c:v>1.0326095382340306E-2</c:v>
                </c:pt>
                <c:pt idx="981">
                  <c:v>1.0329973386659086E-2</c:v>
                </c:pt>
                <c:pt idx="982">
                  <c:v>1.0333841773377817E-2</c:v>
                </c:pt>
                <c:pt idx="983">
                  <c:v>1.0337700542496497E-2</c:v>
                </c:pt>
                <c:pt idx="984">
                  <c:v>1.0341549694096175E-2</c:v>
                </c:pt>
                <c:pt idx="985">
                  <c:v>1.0345389228014756E-2</c:v>
                </c:pt>
                <c:pt idx="986">
                  <c:v>1.0349219144414334E-2</c:v>
                </c:pt>
                <c:pt idx="987">
                  <c:v>1.0353039443294909E-2</c:v>
                </c:pt>
                <c:pt idx="988">
                  <c:v>1.0356850124575434E-2</c:v>
                </c:pt>
                <c:pt idx="989">
                  <c:v>1.0360651188174863E-2</c:v>
                </c:pt>
                <c:pt idx="990">
                  <c:v>1.0364442634255289E-2</c:v>
                </c:pt>
                <c:pt idx="991">
                  <c:v>1.0368224462816711E-2</c:v>
                </c:pt>
                <c:pt idx="992">
                  <c:v>1.0371996673697037E-2</c:v>
                </c:pt>
                <c:pt idx="993">
                  <c:v>1.0375759266977314E-2</c:v>
                </c:pt>
                <c:pt idx="994">
                  <c:v>1.0379512242819633E-2</c:v>
                </c:pt>
                <c:pt idx="995">
                  <c:v>1.0383255600980856E-2</c:v>
                </c:pt>
                <c:pt idx="996">
                  <c:v>1.0387521947955447E-2</c:v>
                </c:pt>
                <c:pt idx="997">
                  <c:v>1.0391244696938973E-2</c:v>
                </c:pt>
                <c:pt idx="998">
                  <c:v>1.0394957828484541E-2</c:v>
                </c:pt>
                <c:pt idx="999">
                  <c:v>1.0398661342349014E-2</c:v>
                </c:pt>
                <c:pt idx="1000">
                  <c:v>1.0402355238694483E-2</c:v>
                </c:pt>
                <c:pt idx="1001">
                  <c:v>1.0406039517439902E-2</c:v>
                </c:pt>
                <c:pt idx="1002">
                  <c:v>1.0409714178504226E-2</c:v>
                </c:pt>
                <c:pt idx="1003">
                  <c:v>1.0413379222130592E-2</c:v>
                </c:pt>
                <c:pt idx="1004">
                  <c:v>1.0417034648075862E-2</c:v>
                </c:pt>
                <c:pt idx="1005">
                  <c:v>1.0420680456421083E-2</c:v>
                </c:pt>
                <c:pt idx="1006">
                  <c:v>1.04243166472473E-2</c:v>
                </c:pt>
                <c:pt idx="1007">
                  <c:v>1.0427943220473468E-2</c:v>
                </c:pt>
                <c:pt idx="1008">
                  <c:v>1.0431560176018539E-2</c:v>
                </c:pt>
                <c:pt idx="1009">
                  <c:v>1.0435167514125654E-2</c:v>
                </c:pt>
                <c:pt idx="1010">
                  <c:v>1.0438765234551672E-2</c:v>
                </c:pt>
                <c:pt idx="1011">
                  <c:v>1.0442353337458687E-2</c:v>
                </c:pt>
                <c:pt idx="1012">
                  <c:v>1.0445931822684607E-2</c:v>
                </c:pt>
                <c:pt idx="1013">
                  <c:v>1.0449500690391522E-2</c:v>
                </c:pt>
                <c:pt idx="1014">
                  <c:v>1.0453059940498388E-2</c:v>
                </c:pt>
                <c:pt idx="1015">
                  <c:v>1.0456609573005204E-2</c:v>
                </c:pt>
                <c:pt idx="1016">
                  <c:v>1.0460149587911971E-2</c:v>
                </c:pt>
                <c:pt idx="1017">
                  <c:v>1.0463679985218688E-2</c:v>
                </c:pt>
                <c:pt idx="1018">
                  <c:v>1.0467200765006401E-2</c:v>
                </c:pt>
                <c:pt idx="1019">
                  <c:v>1.0470711927194065E-2</c:v>
                </c:pt>
                <c:pt idx="1020">
                  <c:v>1.0474213471700633E-2</c:v>
                </c:pt>
                <c:pt idx="1021">
                  <c:v>1.0477705398688197E-2</c:v>
                </c:pt>
                <c:pt idx="1022">
                  <c:v>1.0481187707994666E-2</c:v>
                </c:pt>
                <c:pt idx="1023">
                  <c:v>1.0484660399863177E-2</c:v>
                </c:pt>
                <c:pt idx="1024">
                  <c:v>1.0488123474050592E-2</c:v>
                </c:pt>
                <c:pt idx="1025">
                  <c:v>1.0491576930637958E-2</c:v>
                </c:pt>
                <c:pt idx="1026">
                  <c:v>1.049502076970632E-2</c:v>
                </c:pt>
                <c:pt idx="1027">
                  <c:v>1.0498454991093586E-2</c:v>
                </c:pt>
                <c:pt idx="1028">
                  <c:v>1.0501879594961849E-2</c:v>
                </c:pt>
                <c:pt idx="1029">
                  <c:v>1.0505294581149016E-2</c:v>
                </c:pt>
                <c:pt idx="1030">
                  <c:v>1.050869994981718E-2</c:v>
                </c:pt>
                <c:pt idx="1031">
                  <c:v>1.0512095700885293E-2</c:v>
                </c:pt>
                <c:pt idx="1032">
                  <c:v>1.0515481834353357E-2</c:v>
                </c:pt>
                <c:pt idx="1033">
                  <c:v>1.0518858350221372E-2</c:v>
                </c:pt>
                <c:pt idx="1034">
                  <c:v>1.052222524840829E-2</c:v>
                </c:pt>
                <c:pt idx="1035">
                  <c:v>1.0525582529076205E-2</c:v>
                </c:pt>
                <c:pt idx="1036">
                  <c:v>1.0528906867105503E-2</c:v>
                </c:pt>
                <c:pt idx="1037">
                  <c:v>1.0532167774506274E-2</c:v>
                </c:pt>
                <c:pt idx="1038">
                  <c:v>1.0535365067708691E-2</c:v>
                </c:pt>
                <c:pt idx="1039">
                  <c:v>1.0538498746631708E-2</c:v>
                </c:pt>
                <c:pt idx="1040">
                  <c:v>1.0541568811275326E-2</c:v>
                </c:pt>
                <c:pt idx="1041">
                  <c:v>1.054457526172059E-2</c:v>
                </c:pt>
                <c:pt idx="1042">
                  <c:v>1.0547518097886455E-2</c:v>
                </c:pt>
                <c:pt idx="1043">
                  <c:v>1.055039731977292E-2</c:v>
                </c:pt>
                <c:pt idx="1044">
                  <c:v>1.0553212927461031E-2</c:v>
                </c:pt>
                <c:pt idx="1045">
                  <c:v>1.0555964920869743E-2</c:v>
                </c:pt>
                <c:pt idx="1046">
                  <c:v>1.0558653299999055E-2</c:v>
                </c:pt>
                <c:pt idx="1047">
                  <c:v>1.0561278064930013E-2</c:v>
                </c:pt>
                <c:pt idx="1048">
                  <c:v>1.0563839215581572E-2</c:v>
                </c:pt>
                <c:pt idx="1049">
                  <c:v>1.0566336751872685E-2</c:v>
                </c:pt>
                <c:pt idx="1050">
                  <c:v>1.0568770673965444E-2</c:v>
                </c:pt>
                <c:pt idx="1051">
                  <c:v>1.0571140981778804E-2</c:v>
                </c:pt>
                <c:pt idx="1052">
                  <c:v>1.057344767539381E-2</c:v>
                </c:pt>
                <c:pt idx="1053">
                  <c:v>1.0575690754729417E-2</c:v>
                </c:pt>
                <c:pt idx="1054">
                  <c:v>1.0577870219704577E-2</c:v>
                </c:pt>
                <c:pt idx="1055">
                  <c:v>1.057998607056243E-2</c:v>
                </c:pt>
                <c:pt idx="1056">
                  <c:v>1.0582038306978792E-2</c:v>
                </c:pt>
                <c:pt idx="1057">
                  <c:v>1.0584026929196799E-2</c:v>
                </c:pt>
                <c:pt idx="1058">
                  <c:v>1.0585951937135407E-2</c:v>
                </c:pt>
                <c:pt idx="1059">
                  <c:v>1.0587813330794615E-2</c:v>
                </c:pt>
                <c:pt idx="1060">
                  <c:v>1.058961111025547E-2</c:v>
                </c:pt>
                <c:pt idx="1061">
                  <c:v>1.0591345275355879E-2</c:v>
                </c:pt>
                <c:pt idx="1062">
                  <c:v>1.0593015826176888E-2</c:v>
                </c:pt>
                <c:pt idx="1063">
                  <c:v>1.0594622762799544E-2</c:v>
                </c:pt>
                <c:pt idx="1064">
                  <c:v>1.0596166085061753E-2</c:v>
                </c:pt>
                <c:pt idx="1065">
                  <c:v>1.0597645793044563E-2</c:v>
                </c:pt>
                <c:pt idx="1066">
                  <c:v>1.0599061886747974E-2</c:v>
                </c:pt>
                <c:pt idx="1067">
                  <c:v>1.060041436625303E-2</c:v>
                </c:pt>
                <c:pt idx="1068">
                  <c:v>1.0601703231397641E-2</c:v>
                </c:pt>
                <c:pt idx="1069">
                  <c:v>1.0602928482262852E-2</c:v>
                </c:pt>
                <c:pt idx="1070">
                  <c:v>1.0604090118848664E-2</c:v>
                </c:pt>
                <c:pt idx="1071">
                  <c:v>1.0605188141155075E-2</c:v>
                </c:pt>
                <c:pt idx="1072">
                  <c:v>1.0606222549263133E-2</c:v>
                </c:pt>
                <c:pt idx="1073">
                  <c:v>1.0607193343010746E-2</c:v>
                </c:pt>
                <c:pt idx="1074">
                  <c:v>1.0608100522478958E-2</c:v>
                </c:pt>
                <c:pt idx="1075">
                  <c:v>1.0608944087667771E-2</c:v>
                </c:pt>
                <c:pt idx="1076">
                  <c:v>1.0609724038577184E-2</c:v>
                </c:pt>
                <c:pt idx="1077">
                  <c:v>1.0610440375207197E-2</c:v>
                </c:pt>
                <c:pt idx="1078">
                  <c:v>1.0611093097476765E-2</c:v>
                </c:pt>
                <c:pt idx="1079">
                  <c:v>1.0611682205466932E-2</c:v>
                </c:pt>
                <c:pt idx="1080">
                  <c:v>1.0612207699258747E-2</c:v>
                </c:pt>
                <c:pt idx="1081">
                  <c:v>1.0612669578690115E-2</c:v>
                </c:pt>
                <c:pt idx="1082">
                  <c:v>1.061306784392313E-2</c:v>
                </c:pt>
                <c:pt idx="1083">
                  <c:v>1.0613402494714652E-2</c:v>
                </c:pt>
                <c:pt idx="1084">
                  <c:v>1.0613673531388867E-2</c:v>
                </c:pt>
                <c:pt idx="1085">
                  <c:v>1.0613880953621591E-2</c:v>
                </c:pt>
                <c:pt idx="1086">
                  <c:v>1.061402476165596E-2</c:v>
                </c:pt>
                <c:pt idx="1087">
                  <c:v>1.0614104955329884E-2</c:v>
                </c:pt>
                <c:pt idx="1088">
                  <c:v>1.0614121534805454E-2</c:v>
                </c:pt>
                <c:pt idx="1089">
                  <c:v>1.0614074500001625E-2</c:v>
                </c:pt>
                <c:pt idx="1090">
                  <c:v>1.0613963850837349E-2</c:v>
                </c:pt>
                <c:pt idx="1091">
                  <c:v>1.0613789587393674E-2</c:v>
                </c:pt>
                <c:pt idx="1092">
                  <c:v>1.0613551709670599E-2</c:v>
                </c:pt>
                <c:pt idx="1093">
                  <c:v>1.0613250217749171E-2</c:v>
                </c:pt>
                <c:pt idx="1094">
                  <c:v>1.061288511138625E-2</c:v>
                </c:pt>
                <c:pt idx="1095">
                  <c:v>1.0612456390824976E-2</c:v>
                </c:pt>
                <c:pt idx="1096">
                  <c:v>1.0611964055903256E-2</c:v>
                </c:pt>
                <c:pt idx="1097">
                  <c:v>1.0611408106783182E-2</c:v>
                </c:pt>
                <c:pt idx="1098">
                  <c:v>1.0610788543383709E-2</c:v>
                </c:pt>
                <c:pt idx="1099">
                  <c:v>1.061010536562379E-2</c:v>
                </c:pt>
                <c:pt idx="1100">
                  <c:v>1.0609246696001717E-2</c:v>
                </c:pt>
                <c:pt idx="1101">
                  <c:v>1.0608427202044579E-2</c:v>
                </c:pt>
                <c:pt idx="1102">
                  <c:v>1.0607544093564902E-2</c:v>
                </c:pt>
                <c:pt idx="1103">
                  <c:v>1.0606597370967918E-2</c:v>
                </c:pt>
                <c:pt idx="1104">
                  <c:v>1.0605587034091535E-2</c:v>
                </c:pt>
                <c:pt idx="1105">
                  <c:v>1.0604513082854705E-2</c:v>
                </c:pt>
                <c:pt idx="1106">
                  <c:v>1.0603375517338476E-2</c:v>
                </c:pt>
                <c:pt idx="1107">
                  <c:v>1.0602174337623893E-2</c:v>
                </c:pt>
                <c:pt idx="1108">
                  <c:v>1.0600909543629911E-2</c:v>
                </c:pt>
                <c:pt idx="1109">
                  <c:v>1.0599581135275482E-2</c:v>
                </c:pt>
                <c:pt idx="1110">
                  <c:v>1.0598189112641654E-2</c:v>
                </c:pt>
                <c:pt idx="1111">
                  <c:v>1.0596733475809472E-2</c:v>
                </c:pt>
                <c:pt idx="1112">
                  <c:v>1.0595214224535798E-2</c:v>
                </c:pt>
                <c:pt idx="1113">
                  <c:v>1.0593631359144817E-2</c:v>
                </c:pt>
                <c:pt idx="1114">
                  <c:v>1.059198487939339E-2</c:v>
                </c:pt>
                <c:pt idx="1115">
                  <c:v>1.0590274785362563E-2</c:v>
                </c:pt>
                <c:pt idx="1116">
                  <c:v>1.0588595614523966E-2</c:v>
                </c:pt>
                <c:pt idx="1117">
                  <c:v>1.0586663754543757E-2</c:v>
                </c:pt>
                <c:pt idx="1118">
                  <c:v>1.0584762817755777E-2</c:v>
                </c:pt>
                <c:pt idx="1119">
                  <c:v>1.0582798266607352E-2</c:v>
                </c:pt>
                <c:pt idx="1120">
                  <c:v>1.0580770101260573E-2</c:v>
                </c:pt>
                <c:pt idx="1121">
                  <c:v>1.0578678321634394E-2</c:v>
                </c:pt>
                <c:pt idx="1122">
                  <c:v>1.0576522927647769E-2</c:v>
                </c:pt>
                <c:pt idx="1123">
                  <c:v>1.0574303919543837E-2</c:v>
                </c:pt>
                <c:pt idx="1124">
                  <c:v>1.0572021296998413E-2</c:v>
                </c:pt>
                <c:pt idx="1125">
                  <c:v>1.0569675060335681E-2</c:v>
                </c:pt>
                <c:pt idx="1126">
                  <c:v>1.0567265209312504E-2</c:v>
                </c:pt>
                <c:pt idx="1127">
                  <c:v>1.0564791744090973E-2</c:v>
                </c:pt>
                <c:pt idx="1128">
                  <c:v>1.0562254664590043E-2</c:v>
                </c:pt>
                <c:pt idx="1129">
                  <c:v>1.0559653970809713E-2</c:v>
                </c:pt>
                <c:pt idx="1130">
                  <c:v>1.0556989662749983E-2</c:v>
                </c:pt>
                <c:pt idx="1131">
                  <c:v>1.0554261740491899E-2</c:v>
                </c:pt>
                <c:pt idx="1132">
                  <c:v>1.055147020387337E-2</c:v>
                </c:pt>
                <c:pt idx="1133">
                  <c:v>1.0548615053056487E-2</c:v>
                </c:pt>
                <c:pt idx="1134">
                  <c:v>1.0545696288041251E-2</c:v>
                </c:pt>
                <c:pt idx="1135">
                  <c:v>1.0542713908746615E-2</c:v>
                </c:pt>
                <c:pt idx="1136">
                  <c:v>1.0539667915172579E-2</c:v>
                </c:pt>
                <c:pt idx="1137">
                  <c:v>1.0536558307319144E-2</c:v>
                </c:pt>
                <c:pt idx="1138">
                  <c:v>1.0533385085267355E-2</c:v>
                </c:pt>
                <c:pt idx="1139">
                  <c:v>1.0530148248936166E-2</c:v>
                </c:pt>
                <c:pt idx="1140">
                  <c:v>1.0526847798406624E-2</c:v>
                </c:pt>
                <c:pt idx="1141">
                  <c:v>1.0523483733597683E-2</c:v>
                </c:pt>
                <c:pt idx="1142">
                  <c:v>1.0520056054590388E-2</c:v>
                </c:pt>
                <c:pt idx="1143">
                  <c:v>1.0516564761303693E-2</c:v>
                </c:pt>
                <c:pt idx="1144">
                  <c:v>1.0513009853818645E-2</c:v>
                </c:pt>
                <c:pt idx="1145">
                  <c:v>1.050939133197315E-2</c:v>
                </c:pt>
                <c:pt idx="1146">
                  <c:v>1.0505709196091395E-2</c:v>
                </c:pt>
                <c:pt idx="1147">
                  <c:v>1.0501963445849194E-2</c:v>
                </c:pt>
                <c:pt idx="1148">
                  <c:v>1.0498154081408639E-2</c:v>
                </c:pt>
                <c:pt idx="1149">
                  <c:v>1.0494281102688685E-2</c:v>
                </c:pt>
                <c:pt idx="1150">
                  <c:v>1.0490344509770377E-2</c:v>
                </c:pt>
                <c:pt idx="1151">
                  <c:v>1.048634430257267E-2</c:v>
                </c:pt>
                <c:pt idx="1152">
                  <c:v>1.0481408244163994E-2</c:v>
                </c:pt>
                <c:pt idx="1153">
                  <c:v>1.047726239504369E-2</c:v>
                </c:pt>
                <c:pt idx="1154">
                  <c:v>1.0473052928186012E-2</c:v>
                </c:pt>
                <c:pt idx="1155">
                  <c:v>1.0468779843536929E-2</c:v>
                </c:pt>
                <c:pt idx="1156">
                  <c:v>1.0464443141123455E-2</c:v>
                </c:pt>
                <c:pt idx="1157">
                  <c:v>1.0460042820972609E-2</c:v>
                </c:pt>
                <c:pt idx="1158">
                  <c:v>1.0455578883084387E-2</c:v>
                </c:pt>
                <c:pt idx="1159">
                  <c:v>1.0451051327431776E-2</c:v>
                </c:pt>
                <c:pt idx="1160">
                  <c:v>1.0446460154068806E-2</c:v>
                </c:pt>
                <c:pt idx="1161">
                  <c:v>1.0441805362968461E-2</c:v>
                </c:pt>
                <c:pt idx="1162">
                  <c:v>1.0437086954130741E-2</c:v>
                </c:pt>
                <c:pt idx="1163">
                  <c:v>1.0432304927609678E-2</c:v>
                </c:pt>
                <c:pt idx="1164">
                  <c:v>1.0427459283378257E-2</c:v>
                </c:pt>
                <c:pt idx="1165">
                  <c:v>1.0422550021463492E-2</c:v>
                </c:pt>
                <c:pt idx="1166">
                  <c:v>1.0417577141838368E-2</c:v>
                </c:pt>
                <c:pt idx="1167">
                  <c:v>1.0410066198162093E-2</c:v>
                </c:pt>
                <c:pt idx="1168">
                  <c:v>1.0404939110914002E-2</c:v>
                </c:pt>
                <c:pt idx="1169">
                  <c:v>1.0399748409467557E-2</c:v>
                </c:pt>
                <c:pt idx="1170">
                  <c:v>1.0394494093822759E-2</c:v>
                </c:pt>
                <c:pt idx="1171">
                  <c:v>1.0389176163979608E-2</c:v>
                </c:pt>
                <c:pt idx="1172">
                  <c:v>1.0383794619938103E-2</c:v>
                </c:pt>
                <c:pt idx="1173">
                  <c:v>1.037834946177929E-2</c:v>
                </c:pt>
                <c:pt idx="1174">
                  <c:v>1.0372840689503171E-2</c:v>
                </c:pt>
                <c:pt idx="1175">
                  <c:v>1.0367268303028698E-2</c:v>
                </c:pt>
                <c:pt idx="1176">
                  <c:v>1.0361632302355872E-2</c:v>
                </c:pt>
                <c:pt idx="1177">
                  <c:v>1.0355932687484692E-2</c:v>
                </c:pt>
                <c:pt idx="1178">
                  <c:v>1.0350169458577252E-2</c:v>
                </c:pt>
                <c:pt idx="1179">
                  <c:v>1.0344342615471458E-2</c:v>
                </c:pt>
                <c:pt idx="1180">
                  <c:v>1.0338452158248357E-2</c:v>
                </c:pt>
                <c:pt idx="1181">
                  <c:v>1.0332498086826902E-2</c:v>
                </c:pt>
                <c:pt idx="1182">
                  <c:v>1.0326480401288141E-2</c:v>
                </c:pt>
                <c:pt idx="1183">
                  <c:v>1.0320399101632072E-2</c:v>
                </c:pt>
                <c:pt idx="1184">
                  <c:v>1.0314254187777649E-2</c:v>
                </c:pt>
                <c:pt idx="1185">
                  <c:v>1.0308045659886966E-2</c:v>
                </c:pt>
                <c:pt idx="1186">
                  <c:v>1.0301773517716883E-2</c:v>
                </c:pt>
                <c:pt idx="1187">
                  <c:v>1.0295437761591586E-2</c:v>
                </c:pt>
                <c:pt idx="1188">
                  <c:v>1.0289038391186889E-2</c:v>
                </c:pt>
                <c:pt idx="1189">
                  <c:v>1.0282575406745931E-2</c:v>
                </c:pt>
                <c:pt idx="1190">
                  <c:v>1.0276048808268712E-2</c:v>
                </c:pt>
                <c:pt idx="1191">
                  <c:v>1.0269459915999146E-2</c:v>
                </c:pt>
                <c:pt idx="1192">
                  <c:v>1.0262845702845302E-2</c:v>
                </c:pt>
                <c:pt idx="1193">
                  <c:v>1.0256223334571546E-2</c:v>
                </c:pt>
                <c:pt idx="1194">
                  <c:v>1.0249592811258923E-2</c:v>
                </c:pt>
                <c:pt idx="1195">
                  <c:v>1.0242954132826387E-2</c:v>
                </c:pt>
                <c:pt idx="1196">
                  <c:v>1.0236307299354985E-2</c:v>
                </c:pt>
                <c:pt idx="1197">
                  <c:v>1.0229652310844717E-2</c:v>
                </c:pt>
                <c:pt idx="1198">
                  <c:v>1.0222989167214536E-2</c:v>
                </c:pt>
                <c:pt idx="1199">
                  <c:v>1.0216317868464442E-2</c:v>
                </c:pt>
                <c:pt idx="1200">
                  <c:v>1.0209638414675481E-2</c:v>
                </c:pt>
                <c:pt idx="1201">
                  <c:v>1.0202950805847655E-2</c:v>
                </c:pt>
                <c:pt idx="1202">
                  <c:v>1.0196255041899915E-2</c:v>
                </c:pt>
                <c:pt idx="1203">
                  <c:v>1.018955112291331E-2</c:v>
                </c:pt>
                <c:pt idx="1204">
                  <c:v>1.0182839048887837E-2</c:v>
                </c:pt>
                <c:pt idx="1205">
                  <c:v>1.0176118819742452E-2</c:v>
                </c:pt>
                <c:pt idx="1206">
                  <c:v>1.0169390435477155E-2</c:v>
                </c:pt>
                <c:pt idx="1207">
                  <c:v>1.0162653896254037E-2</c:v>
                </c:pt>
                <c:pt idx="1208">
                  <c:v>1.0155909201911006E-2</c:v>
                </c:pt>
                <c:pt idx="1209">
                  <c:v>1.014915635252911E-2</c:v>
                </c:pt>
                <c:pt idx="1210">
                  <c:v>1.01423953480273E-2</c:v>
                </c:pt>
                <c:pt idx="1211">
                  <c:v>1.0135626188486624E-2</c:v>
                </c:pt>
                <c:pt idx="1212">
                  <c:v>1.0128848873907081E-2</c:v>
                </c:pt>
                <c:pt idx="1213">
                  <c:v>1.0122063404207626E-2</c:v>
                </c:pt>
                <c:pt idx="1214">
                  <c:v>1.0115269779469305E-2</c:v>
                </c:pt>
                <c:pt idx="1215">
                  <c:v>1.0108467999692117E-2</c:v>
                </c:pt>
                <c:pt idx="1216">
                  <c:v>1.0101658064795016E-2</c:v>
                </c:pt>
                <c:pt idx="1217">
                  <c:v>1.0094839974859049E-2</c:v>
                </c:pt>
                <c:pt idx="1218">
                  <c:v>1.0088013729803169E-2</c:v>
                </c:pt>
                <c:pt idx="1219">
                  <c:v>1.0081179329789469E-2</c:v>
                </c:pt>
                <c:pt idx="1220">
                  <c:v>1.0074336774655857E-2</c:v>
                </c:pt>
                <c:pt idx="1221">
                  <c:v>1.0067486064483377E-2</c:v>
                </c:pt>
                <c:pt idx="1222">
                  <c:v>1.0060627199190986E-2</c:v>
                </c:pt>
                <c:pt idx="1223">
                  <c:v>1.0053760178859728E-2</c:v>
                </c:pt>
                <c:pt idx="1224">
                  <c:v>1.0046885003570649E-2</c:v>
                </c:pt>
                <c:pt idx="1225">
                  <c:v>1.0040001673080612E-2</c:v>
                </c:pt>
                <c:pt idx="1226">
                  <c:v>1.0033110187551708E-2</c:v>
                </c:pt>
                <c:pt idx="1227">
                  <c:v>1.0026210546983938E-2</c:v>
                </c:pt>
                <c:pt idx="1228">
                  <c:v>1.0019302751377301E-2</c:v>
                </c:pt>
                <c:pt idx="1229">
                  <c:v>1.0012386800731798E-2</c:v>
                </c:pt>
                <c:pt idx="1230">
                  <c:v>1.0005462695047429E-2</c:v>
                </c:pt>
                <c:pt idx="1231">
                  <c:v>9.9985304341621006E-3</c:v>
                </c:pt>
                <c:pt idx="1232">
                  <c:v>9.9915900183189521E-3</c:v>
                </c:pt>
                <c:pt idx="1233">
                  <c:v>9.9846414474369372E-3</c:v>
                </c:pt>
                <c:pt idx="1234">
                  <c:v>9.9776847215160558E-3</c:v>
                </c:pt>
                <c:pt idx="1235">
                  <c:v>9.9707198404752617E-3</c:v>
                </c:pt>
                <c:pt idx="1236">
                  <c:v>9.963746804314555E-3</c:v>
                </c:pt>
                <c:pt idx="1237">
                  <c:v>9.9567656132770743E-3</c:v>
                </c:pt>
                <c:pt idx="1238">
                  <c:v>9.9497762670386347E-3</c:v>
                </c:pt>
                <c:pt idx="1239">
                  <c:v>9.942778765842375E-3</c:v>
                </c:pt>
                <c:pt idx="1240">
                  <c:v>9.9357731095262025E-3</c:v>
                </c:pt>
                <c:pt idx="1241">
                  <c:v>9.9287592981711636E-3</c:v>
                </c:pt>
                <c:pt idx="1242">
                  <c:v>9.9217373316962121E-3</c:v>
                </c:pt>
                <c:pt idx="1243">
                  <c:v>9.9147072102634404E-3</c:v>
                </c:pt>
                <c:pt idx="1244">
                  <c:v>9.9076689337918022E-3</c:v>
                </c:pt>
                <c:pt idx="1245">
                  <c:v>9.9006225022002514E-3</c:v>
                </c:pt>
                <c:pt idx="1246">
                  <c:v>9.8935679155698342E-3</c:v>
                </c:pt>
                <c:pt idx="1247">
                  <c:v>9.8865051739005505E-3</c:v>
                </c:pt>
                <c:pt idx="1248">
                  <c:v>9.8794342771924004E-3</c:v>
                </c:pt>
                <c:pt idx="1249">
                  <c:v>9.8723552254453839E-3</c:v>
                </c:pt>
                <c:pt idx="1250">
                  <c:v>9.865268018659501E-3</c:v>
                </c:pt>
                <c:pt idx="1251">
                  <c:v>9.8581726567537054E-3</c:v>
                </c:pt>
                <c:pt idx="1252">
                  <c:v>9.8510691398900896E-3</c:v>
                </c:pt>
                <c:pt idx="1253">
                  <c:v>9.8439574679065611E-3</c:v>
                </c:pt>
                <c:pt idx="1254">
                  <c:v>9.8368376409652125E-3</c:v>
                </c:pt>
                <c:pt idx="1255">
                  <c:v>9.8297096589039512E-3</c:v>
                </c:pt>
                <c:pt idx="1256">
                  <c:v>9.8215534079093558E-3</c:v>
                </c:pt>
                <c:pt idx="1257">
                  <c:v>9.8144079507300752E-3</c:v>
                </c:pt>
                <c:pt idx="1258">
                  <c:v>9.8072543385929745E-3</c:v>
                </c:pt>
                <c:pt idx="1259">
                  <c:v>9.8000925712549147E-3</c:v>
                </c:pt>
                <c:pt idx="1260">
                  <c:v>9.7929226490400811E-3</c:v>
                </c:pt>
                <c:pt idx="1261">
                  <c:v>9.7857445717053348E-3</c:v>
                </c:pt>
                <c:pt idx="1262">
                  <c:v>9.7785583393317221E-3</c:v>
                </c:pt>
                <c:pt idx="1263">
                  <c:v>9.771363951919243E-3</c:v>
                </c:pt>
                <c:pt idx="1264">
                  <c:v>9.7641614094678975E-3</c:v>
                </c:pt>
                <c:pt idx="1265">
                  <c:v>9.7569507119776855E-3</c:v>
                </c:pt>
                <c:pt idx="1266">
                  <c:v>9.7497318593675608E-3</c:v>
                </c:pt>
                <c:pt idx="1267">
                  <c:v>9.742504851799616E-3</c:v>
                </c:pt>
                <c:pt idx="1268">
                  <c:v>9.7352696891928048E-3</c:v>
                </c:pt>
                <c:pt idx="1269">
                  <c:v>9.7280263715471271E-3</c:v>
                </c:pt>
                <c:pt idx="1270">
                  <c:v>9.7207748988625831E-3</c:v>
                </c:pt>
                <c:pt idx="1271">
                  <c:v>9.7135152710581263E-3</c:v>
                </c:pt>
                <c:pt idx="1272">
                  <c:v>9.7062474882958494E-3</c:v>
                </c:pt>
                <c:pt idx="1273">
                  <c:v>9.6989715504947061E-3</c:v>
                </c:pt>
                <c:pt idx="1274">
                  <c:v>9.69168745757365E-3</c:v>
                </c:pt>
                <c:pt idx="1275">
                  <c:v>9.6843952096947739E-3</c:v>
                </c:pt>
                <c:pt idx="1276">
                  <c:v>9.6770948067770313E-3</c:v>
                </c:pt>
                <c:pt idx="1277">
                  <c:v>9.6697862488204223E-3</c:v>
                </c:pt>
                <c:pt idx="1278">
                  <c:v>9.6624695358249468E-3</c:v>
                </c:pt>
                <c:pt idx="1279">
                  <c:v>9.655144667790605E-3</c:v>
                </c:pt>
                <c:pt idx="1280">
                  <c:v>9.6478116447173967E-3</c:v>
                </c:pt>
                <c:pt idx="1281">
                  <c:v>9.640470466605322E-3</c:v>
                </c:pt>
                <c:pt idx="1282">
                  <c:v>9.6331211334543809E-3</c:v>
                </c:pt>
                <c:pt idx="1283">
                  <c:v>9.6257636452645734E-3</c:v>
                </c:pt>
                <c:pt idx="1284">
                  <c:v>9.6183980021169457E-3</c:v>
                </c:pt>
                <c:pt idx="1285">
                  <c:v>9.6110242038494054E-3</c:v>
                </c:pt>
                <c:pt idx="1286">
                  <c:v>9.6036422505429986E-3</c:v>
                </c:pt>
                <c:pt idx="1287">
                  <c:v>9.5962521422787717E-3</c:v>
                </c:pt>
                <c:pt idx="1288">
                  <c:v>9.5888538789756783E-3</c:v>
                </c:pt>
                <c:pt idx="1289">
                  <c:v>9.5814474606337185E-3</c:v>
                </c:pt>
                <c:pt idx="1290">
                  <c:v>9.5740328871718461E-3</c:v>
                </c:pt>
                <c:pt idx="1291">
                  <c:v>9.5666101587521535E-3</c:v>
                </c:pt>
                <c:pt idx="1292">
                  <c:v>9.5591792752935945E-3</c:v>
                </c:pt>
                <c:pt idx="1293">
                  <c:v>9.551740236796169E-3</c:v>
                </c:pt>
                <c:pt idx="1294">
                  <c:v>9.5442930433409234E-3</c:v>
                </c:pt>
                <c:pt idx="1295">
                  <c:v>9.5368376947657651E-3</c:v>
                </c:pt>
                <c:pt idx="1296">
                  <c:v>9.5293741912327867E-3</c:v>
                </c:pt>
                <c:pt idx="1297">
                  <c:v>9.5219025325798956E-3</c:v>
                </c:pt>
                <c:pt idx="1298">
                  <c:v>9.5144227189691843E-3</c:v>
                </c:pt>
                <c:pt idx="1299">
                  <c:v>9.5069347504006529E-3</c:v>
                </c:pt>
                <c:pt idx="1300">
                  <c:v>9.4994386267122088E-3</c:v>
                </c:pt>
                <c:pt idx="1301">
                  <c:v>9.4919343479848983E-3</c:v>
                </c:pt>
                <c:pt idx="1302">
                  <c:v>9.4844219142997677E-3</c:v>
                </c:pt>
                <c:pt idx="1303">
                  <c:v>9.4769013255757706E-3</c:v>
                </c:pt>
                <c:pt idx="1304">
                  <c:v>9.4693725818129071E-3</c:v>
                </c:pt>
                <c:pt idx="1305">
                  <c:v>9.4618356830111772E-3</c:v>
                </c:pt>
                <c:pt idx="1306">
                  <c:v>9.4542906292516271E-3</c:v>
                </c:pt>
                <c:pt idx="1307">
                  <c:v>9.4467374204532106E-3</c:v>
                </c:pt>
                <c:pt idx="1308">
                  <c:v>9.4391760566159277E-3</c:v>
                </c:pt>
                <c:pt idx="1309">
                  <c:v>9.4316065376587321E-3</c:v>
                </c:pt>
                <c:pt idx="1310">
                  <c:v>9.4240288637437164E-3</c:v>
                </c:pt>
                <c:pt idx="1311">
                  <c:v>9.4164430348708805E-3</c:v>
                </c:pt>
                <c:pt idx="1312">
                  <c:v>9.4088490509591782E-3</c:v>
                </c:pt>
                <c:pt idx="1313">
                  <c:v>9.4012469120086095E-3</c:v>
                </c:pt>
                <c:pt idx="1314">
                  <c:v>9.3936366181002207E-3</c:v>
                </c:pt>
                <c:pt idx="1315">
                  <c:v>9.3860181690719191E-3</c:v>
                </c:pt>
                <c:pt idx="1316">
                  <c:v>9.3783915650857974E-3</c:v>
                </c:pt>
                <c:pt idx="1317">
                  <c:v>9.3707568061418556E-3</c:v>
                </c:pt>
                <c:pt idx="1318">
                  <c:v>9.3631138919969548E-3</c:v>
                </c:pt>
                <c:pt idx="1319">
                  <c:v>9.3554628230563264E-3</c:v>
                </c:pt>
                <c:pt idx="1320">
                  <c:v>9.3478035989957853E-3</c:v>
                </c:pt>
                <c:pt idx="1321">
                  <c:v>9.3401362198963778E-3</c:v>
                </c:pt>
                <c:pt idx="1322">
                  <c:v>9.3324606858391501E-3</c:v>
                </c:pt>
                <c:pt idx="1323">
                  <c:v>9.324776996743056E-3</c:v>
                </c:pt>
                <c:pt idx="1324">
                  <c:v>9.3170851526080956E-3</c:v>
                </c:pt>
                <c:pt idx="1325">
                  <c:v>9.3093851535153149E-3</c:v>
                </c:pt>
                <c:pt idx="1326">
                  <c:v>9.3016769993836679E-3</c:v>
                </c:pt>
                <c:pt idx="1327">
                  <c:v>9.2939606902131544E-3</c:v>
                </c:pt>
                <c:pt idx="1328">
                  <c:v>9.2862362260848208E-3</c:v>
                </c:pt>
                <c:pt idx="1329">
                  <c:v>9.2785036069176208E-3</c:v>
                </c:pt>
                <c:pt idx="1330">
                  <c:v>9.2707628327115543E-3</c:v>
                </c:pt>
                <c:pt idx="1331">
                  <c:v>9.2630139035476677E-3</c:v>
                </c:pt>
                <c:pt idx="1332">
                  <c:v>9.2552568193449147E-3</c:v>
                </c:pt>
                <c:pt idx="1333">
                  <c:v>9.2474915801843416E-3</c:v>
                </c:pt>
                <c:pt idx="1334">
                  <c:v>9.239718185984902E-3</c:v>
                </c:pt>
                <c:pt idx="1335">
                  <c:v>9.231936636746596E-3</c:v>
                </c:pt>
                <c:pt idx="1336">
                  <c:v>9.2241469324694236E-3</c:v>
                </c:pt>
                <c:pt idx="1337">
                  <c:v>9.2163490733154774E-3</c:v>
                </c:pt>
                <c:pt idx="1338">
                  <c:v>9.2085430590416184E-3</c:v>
                </c:pt>
                <c:pt idx="1339">
                  <c:v>9.2007288898099393E-3</c:v>
                </c:pt>
                <c:pt idx="1340">
                  <c:v>9.1929065656204401E-3</c:v>
                </c:pt>
                <c:pt idx="1341">
                  <c:v>9.1850760863920744E-3</c:v>
                </c:pt>
                <c:pt idx="1342">
                  <c:v>9.177237452043796E-3</c:v>
                </c:pt>
                <c:pt idx="1343">
                  <c:v>9.1693906628997901E-3</c:v>
                </c:pt>
                <c:pt idx="1344">
                  <c:v>9.1615357186358715E-3</c:v>
                </c:pt>
                <c:pt idx="1345">
                  <c:v>9.1536726193330864E-3</c:v>
                </c:pt>
                <c:pt idx="1346">
                  <c:v>9.1458013650724812E-3</c:v>
                </c:pt>
                <c:pt idx="1347">
                  <c:v>9.1379219558540559E-3</c:v>
                </c:pt>
                <c:pt idx="1348">
                  <c:v>9.1300343915967641E-3</c:v>
                </c:pt>
                <c:pt idx="1349">
                  <c:v>9.1221386723006059E-3</c:v>
                </c:pt>
                <c:pt idx="1350">
                  <c:v>9.1142347981276739E-3</c:v>
                </c:pt>
                <c:pt idx="1351">
                  <c:v>9.1063227688348292E-3</c:v>
                </c:pt>
                <c:pt idx="1352">
                  <c:v>9.0984025845841643E-3</c:v>
                </c:pt>
                <c:pt idx="1353">
                  <c:v>9.090474245294633E-3</c:v>
                </c:pt>
                <c:pt idx="1354">
                  <c:v>9.0825377510472816E-3</c:v>
                </c:pt>
                <c:pt idx="1355">
                  <c:v>9.07459310184211E-3</c:v>
                </c:pt>
                <c:pt idx="1356">
                  <c:v>9.066640297598072E-3</c:v>
                </c:pt>
                <c:pt idx="1357">
                  <c:v>9.0586793383962139E-3</c:v>
                </c:pt>
                <c:pt idx="1358">
                  <c:v>9.050710224074443E-3</c:v>
                </c:pt>
                <c:pt idx="1359">
                  <c:v>9.0427329548758983E-3</c:v>
                </c:pt>
                <c:pt idx="1360">
                  <c:v>9.0347475306384872E-3</c:v>
                </c:pt>
                <c:pt idx="1361">
                  <c:v>9.0267539515243023E-3</c:v>
                </c:pt>
                <c:pt idx="1362">
                  <c:v>9.0187522172902046E-3</c:v>
                </c:pt>
                <c:pt idx="1363">
                  <c:v>9.0107423280982868E-3</c:v>
                </c:pt>
                <c:pt idx="1364">
                  <c:v>9.0027242838675026E-3</c:v>
                </c:pt>
                <c:pt idx="1365">
                  <c:v>8.9946980847599445E-3</c:v>
                </c:pt>
                <c:pt idx="1366">
                  <c:v>8.98666373061352E-3</c:v>
                </c:pt>
                <c:pt idx="1367">
                  <c:v>8.978621221428229E-3</c:v>
                </c:pt>
                <c:pt idx="1368">
                  <c:v>8.970570557285118E-3</c:v>
                </c:pt>
                <c:pt idx="1369">
                  <c:v>8.9625117381031405E-3</c:v>
                </c:pt>
                <c:pt idx="1370">
                  <c:v>8.9544447640443892E-3</c:v>
                </c:pt>
                <c:pt idx="1371">
                  <c:v>8.9463696348657251E-3</c:v>
                </c:pt>
                <c:pt idx="1372">
                  <c:v>8.9382863508102872E-3</c:v>
                </c:pt>
                <c:pt idx="1373">
                  <c:v>8.9301949117159829E-3</c:v>
                </c:pt>
                <c:pt idx="1374">
                  <c:v>8.9220953176638584E-3</c:v>
                </c:pt>
                <c:pt idx="1375">
                  <c:v>8.9139875685728676E-3</c:v>
                </c:pt>
                <c:pt idx="1376">
                  <c:v>8.9058716645240565E-3</c:v>
                </c:pt>
                <c:pt idx="1377">
                  <c:v>8.8977476055174254E-3</c:v>
                </c:pt>
                <c:pt idx="1378">
                  <c:v>8.8896153915529741E-3</c:v>
                </c:pt>
                <c:pt idx="1379">
                  <c:v>8.8814750225496564E-3</c:v>
                </c:pt>
                <c:pt idx="1380">
                  <c:v>8.8733264985074722E-3</c:v>
                </c:pt>
                <c:pt idx="1381">
                  <c:v>8.8651698195885142E-3</c:v>
                </c:pt>
                <c:pt idx="1382">
                  <c:v>8.8570049856306898E-3</c:v>
                </c:pt>
                <c:pt idx="1383">
                  <c:v>8.8488319967150453E-3</c:v>
                </c:pt>
                <c:pt idx="1384">
                  <c:v>8.8406508528415806E-3</c:v>
                </c:pt>
                <c:pt idx="1385">
                  <c:v>8.8324615539292495E-3</c:v>
                </c:pt>
                <c:pt idx="1386">
                  <c:v>8.8242641000590982E-3</c:v>
                </c:pt>
                <c:pt idx="1387">
                  <c:v>8.8160584912311268E-3</c:v>
                </c:pt>
                <c:pt idx="1388">
                  <c:v>8.8078447274453353E-3</c:v>
                </c:pt>
                <c:pt idx="1389">
                  <c:v>8.7996228086206774E-3</c:v>
                </c:pt>
                <c:pt idx="1390">
                  <c:v>8.7913927348381993E-3</c:v>
                </c:pt>
                <c:pt idx="1391">
                  <c:v>8.783154506097901E-3</c:v>
                </c:pt>
                <c:pt idx="1392">
                  <c:v>8.7749081223997827E-3</c:v>
                </c:pt>
                <c:pt idx="1393">
                  <c:v>8.7666535835817516E-3</c:v>
                </c:pt>
                <c:pt idx="1394">
                  <c:v>8.758390889967993E-3</c:v>
                </c:pt>
                <c:pt idx="1395">
                  <c:v>8.7501200413153679E-3</c:v>
                </c:pt>
                <c:pt idx="1396">
                  <c:v>8.7418410377049227E-3</c:v>
                </c:pt>
                <c:pt idx="1397">
                  <c:v>8.7335538791366574E-3</c:v>
                </c:pt>
                <c:pt idx="1398">
                  <c:v>8.7252585655295256E-3</c:v>
                </c:pt>
                <c:pt idx="1399">
                  <c:v>8.7169550969645737E-3</c:v>
                </c:pt>
                <c:pt idx="1400">
                  <c:v>8.7086434734418017E-3</c:v>
                </c:pt>
                <c:pt idx="1401">
                  <c:v>8.7003236949612095E-3</c:v>
                </c:pt>
                <c:pt idx="1402">
                  <c:v>8.6919957615227972E-3</c:v>
                </c:pt>
                <c:pt idx="1403">
                  <c:v>8.6836596730455184E-3</c:v>
                </c:pt>
                <c:pt idx="1404">
                  <c:v>8.6753154296914659E-3</c:v>
                </c:pt>
                <c:pt idx="1405">
                  <c:v>8.6669630312985468E-3</c:v>
                </c:pt>
                <c:pt idx="1406">
                  <c:v>8.6586024779478077E-3</c:v>
                </c:pt>
                <c:pt idx="1407">
                  <c:v>8.6502337696392484E-3</c:v>
                </c:pt>
                <c:pt idx="1408">
                  <c:v>8.641856906372869E-3</c:v>
                </c:pt>
                <c:pt idx="1409">
                  <c:v>8.6334718880676231E-3</c:v>
                </c:pt>
                <c:pt idx="1410">
                  <c:v>8.6250787148856034E-3</c:v>
                </c:pt>
                <c:pt idx="1411">
                  <c:v>8.6166773867457636E-3</c:v>
                </c:pt>
                <c:pt idx="1412">
                  <c:v>8.6070658831594038E-3</c:v>
                </c:pt>
                <c:pt idx="1413">
                  <c:v>8.5986470800636372E-3</c:v>
                </c:pt>
                <c:pt idx="1414">
                  <c:v>8.5902201220100505E-3</c:v>
                </c:pt>
                <c:pt idx="1415">
                  <c:v>8.5817850089175973E-3</c:v>
                </c:pt>
                <c:pt idx="1416">
                  <c:v>8.5733417409483703E-3</c:v>
                </c:pt>
                <c:pt idx="1417">
                  <c:v>8.5648903181023694E-3</c:v>
                </c:pt>
                <c:pt idx="1418">
                  <c:v>8.5564307401364559E-3</c:v>
                </c:pt>
                <c:pt idx="1419">
                  <c:v>8.5479630072937685E-3</c:v>
                </c:pt>
                <c:pt idx="1420">
                  <c:v>8.5394871194122146E-3</c:v>
                </c:pt>
                <c:pt idx="1421">
                  <c:v>8.5310030766538869E-3</c:v>
                </c:pt>
                <c:pt idx="1422">
                  <c:v>8.5225108788566928E-3</c:v>
                </c:pt>
                <c:pt idx="1423">
                  <c:v>8.5140105261827248E-3</c:v>
                </c:pt>
                <c:pt idx="1424">
                  <c:v>8.5055020184698904E-3</c:v>
                </c:pt>
                <c:pt idx="1425">
                  <c:v>8.4969853557992359E-3</c:v>
                </c:pt>
                <c:pt idx="1426">
                  <c:v>8.4884605382518075E-3</c:v>
                </c:pt>
                <c:pt idx="1427">
                  <c:v>8.4778817146262675E-3</c:v>
                </c:pt>
                <c:pt idx="1428">
                  <c:v>8.4713864382834903E-3</c:v>
                </c:pt>
                <c:pt idx="1429">
                  <c:v>8.4628371557815552E-3</c:v>
                </c:pt>
                <c:pt idx="1430">
                  <c:v>8.4542797184028462E-3</c:v>
                </c:pt>
                <c:pt idx="1431">
                  <c:v>8.4457141260663171E-3</c:v>
                </c:pt>
                <c:pt idx="1432">
                  <c:v>8.4371403786909216E-3</c:v>
                </c:pt>
                <c:pt idx="1433">
                  <c:v>8.4285584764387522E-3</c:v>
                </c:pt>
                <c:pt idx="1434">
                  <c:v>8.4199684192287627E-3</c:v>
                </c:pt>
                <c:pt idx="1435">
                  <c:v>8.4113702070609531E-3</c:v>
                </c:pt>
                <c:pt idx="1436">
                  <c:v>8.402763839854277E-3</c:v>
                </c:pt>
                <c:pt idx="1437">
                  <c:v>8.3941493178518733E-3</c:v>
                </c:pt>
                <c:pt idx="1438">
                  <c:v>8.3855266408106033E-3</c:v>
                </c:pt>
                <c:pt idx="1439">
                  <c:v>8.3768958088115131E-3</c:v>
                </c:pt>
                <c:pt idx="1440">
                  <c:v>8.368256821935649E-3</c:v>
                </c:pt>
                <c:pt idx="1441">
                  <c:v>8.3596096800209185E-3</c:v>
                </c:pt>
                <c:pt idx="1442">
                  <c:v>8.3509543832294142E-3</c:v>
                </c:pt>
                <c:pt idx="1443">
                  <c:v>8.3422909314800897E-3</c:v>
                </c:pt>
                <c:pt idx="1444">
                  <c:v>8.3336193247729451E-3</c:v>
                </c:pt>
                <c:pt idx="1445">
                  <c:v>8.3249395630269341E-3</c:v>
                </c:pt>
                <c:pt idx="1446">
                  <c:v>8.3162516464851954E-3</c:v>
                </c:pt>
                <c:pt idx="1447">
                  <c:v>8.3075555749856367E-3</c:v>
                </c:pt>
                <c:pt idx="1448">
                  <c:v>8.2988513484472115E-3</c:v>
                </c:pt>
                <c:pt idx="1449">
                  <c:v>8.2901389670320125E-3</c:v>
                </c:pt>
                <c:pt idx="1450">
                  <c:v>8.2814184306589933E-3</c:v>
                </c:pt>
                <c:pt idx="1451">
                  <c:v>8.2726897392471077E-3</c:v>
                </c:pt>
                <c:pt idx="1452">
                  <c:v>8.2639581378685101E-3</c:v>
                </c:pt>
                <c:pt idx="1453">
                  <c:v>8.2552548119163571E-3</c:v>
                </c:pt>
                <c:pt idx="1454">
                  <c:v>8.2465850060575718E-3</c:v>
                </c:pt>
                <c:pt idx="1455">
                  <c:v>8.2379487206163393E-3</c:v>
                </c:pt>
                <c:pt idx="1456">
                  <c:v>8.2293459553495207E-3</c:v>
                </c:pt>
                <c:pt idx="1457">
                  <c:v>8.2207767104192087E-3</c:v>
                </c:pt>
                <c:pt idx="1458">
                  <c:v>8.2122409856633105E-3</c:v>
                </c:pt>
                <c:pt idx="1459">
                  <c:v>8.2037387812439189E-3</c:v>
                </c:pt>
                <c:pt idx="1460">
                  <c:v>8.1952700969989412E-3</c:v>
                </c:pt>
                <c:pt idx="1461">
                  <c:v>8.1868349330094237E-3</c:v>
                </c:pt>
                <c:pt idx="1462">
                  <c:v>8.1784332892753664E-3</c:v>
                </c:pt>
                <c:pt idx="1463">
                  <c:v>8.1700651657157231E-3</c:v>
                </c:pt>
                <c:pt idx="1464">
                  <c:v>8.1569829819105877E-3</c:v>
                </c:pt>
                <c:pt idx="1465">
                  <c:v>8.1487010533398685E-3</c:v>
                </c:pt>
                <c:pt idx="1466">
                  <c:v>8.1404526449435632E-3</c:v>
                </c:pt>
                <c:pt idx="1467">
                  <c:v>8.1322377567216719E-3</c:v>
                </c:pt>
                <c:pt idx="1468">
                  <c:v>8.1240563888362871E-3</c:v>
                </c:pt>
                <c:pt idx="1469">
                  <c:v>8.1159085412063625E-3</c:v>
                </c:pt>
                <c:pt idx="1470">
                  <c:v>8.1077942136698056E-3</c:v>
                </c:pt>
                <c:pt idx="1471">
                  <c:v>8.0997134064697551E-3</c:v>
                </c:pt>
                <c:pt idx="1472">
                  <c:v>8.0916661193630723E-3</c:v>
                </c:pt>
                <c:pt idx="1473">
                  <c:v>8.0836523525118498E-3</c:v>
                </c:pt>
                <c:pt idx="1474">
                  <c:v>8.0756721059160874E-3</c:v>
                </c:pt>
                <c:pt idx="1475">
                  <c:v>8.067725379494739E-3</c:v>
                </c:pt>
                <c:pt idx="1476">
                  <c:v>8.0598121733288508E-3</c:v>
                </c:pt>
                <c:pt idx="1477">
                  <c:v>8.0519324873373765E-3</c:v>
                </c:pt>
                <c:pt idx="1478">
                  <c:v>8.0429681770433081E-3</c:v>
                </c:pt>
                <c:pt idx="1479">
                  <c:v>8.035160320101209E-3</c:v>
                </c:pt>
                <c:pt idx="1480">
                  <c:v>8.0273859833335237E-3</c:v>
                </c:pt>
                <c:pt idx="1481">
                  <c:v>8.0196451667402524E-3</c:v>
                </c:pt>
                <c:pt idx="1482">
                  <c:v>8.011937870321395E-3</c:v>
                </c:pt>
                <c:pt idx="1483">
                  <c:v>8.0042640941579979E-3</c:v>
                </c:pt>
                <c:pt idx="1484">
                  <c:v>7.9966238380879684E-3</c:v>
                </c:pt>
                <c:pt idx="1485">
                  <c:v>7.9890171023544454E-3</c:v>
                </c:pt>
                <c:pt idx="1486">
                  <c:v>7.9814438866332438E-3</c:v>
                </c:pt>
                <c:pt idx="1487">
                  <c:v>7.9739041912485487E-3</c:v>
                </c:pt>
                <c:pt idx="1488">
                  <c:v>7.9663980160382675E-3</c:v>
                </c:pt>
                <c:pt idx="1489">
                  <c:v>7.9589253609213539E-3</c:v>
                </c:pt>
                <c:pt idx="1490">
                  <c:v>7.9514862260599006E-3</c:v>
                </c:pt>
                <c:pt idx="1491">
                  <c:v>7.944080611291815E-3</c:v>
                </c:pt>
                <c:pt idx="1492">
                  <c:v>7.9367085167791895E-3</c:v>
                </c:pt>
                <c:pt idx="1493">
                  <c:v>7.9293699423599318E-3</c:v>
                </c:pt>
                <c:pt idx="1494">
                  <c:v>7.9220648881961342E-3</c:v>
                </c:pt>
                <c:pt idx="1495">
                  <c:v>7.9147933541257043E-3</c:v>
                </c:pt>
                <c:pt idx="1496">
                  <c:v>7.9075553403107346E-3</c:v>
                </c:pt>
                <c:pt idx="1497">
                  <c:v>7.9003508465891326E-3</c:v>
                </c:pt>
                <c:pt idx="1498">
                  <c:v>7.8931798729608982E-3</c:v>
                </c:pt>
                <c:pt idx="1499">
                  <c:v>7.8860424196691703E-3</c:v>
                </c:pt>
                <c:pt idx="1500">
                  <c:v>7.8789384863897638E-3</c:v>
                </c:pt>
                <c:pt idx="1501">
                  <c:v>7.8718680733658175E-3</c:v>
                </c:pt>
                <c:pt idx="1502">
                  <c:v>7.8648311804352389E-3</c:v>
                </c:pt>
                <c:pt idx="1503">
                  <c:v>7.8578278077601205E-3</c:v>
                </c:pt>
                <c:pt idx="1504">
                  <c:v>7.8508579550973234E-3</c:v>
                </c:pt>
                <c:pt idx="1505">
                  <c:v>7.8439216226899866E-3</c:v>
                </c:pt>
                <c:pt idx="1506">
                  <c:v>7.8370188102949712E-3</c:v>
                </c:pt>
                <c:pt idx="1507">
                  <c:v>7.8301495181554159E-3</c:v>
                </c:pt>
                <c:pt idx="1508">
                  <c:v>7.8233137461092284E-3</c:v>
                </c:pt>
                <c:pt idx="1509">
                  <c:v>7.8165114942374547E-3</c:v>
                </c:pt>
                <c:pt idx="1510">
                  <c:v>7.809742762540095E-3</c:v>
                </c:pt>
                <c:pt idx="1511">
                  <c:v>7.803007550936103E-3</c:v>
                </c:pt>
                <c:pt idx="1512">
                  <c:v>7.7963058595065249E-3</c:v>
                </c:pt>
                <c:pt idx="1513">
                  <c:v>7.7896376880892682E-3</c:v>
                </c:pt>
                <c:pt idx="1514">
                  <c:v>7.7830030369274716E-3</c:v>
                </c:pt>
                <c:pt idx="1515">
                  <c:v>7.7764019058590428E-3</c:v>
                </c:pt>
                <c:pt idx="1516">
                  <c:v>7.7698342949650279E-3</c:v>
                </c:pt>
                <c:pt idx="1517">
                  <c:v>7.7633002041643806E-3</c:v>
                </c:pt>
                <c:pt idx="1518">
                  <c:v>7.756799633457101E-3</c:v>
                </c:pt>
                <c:pt idx="1519">
                  <c:v>7.7503325829242353E-3</c:v>
                </c:pt>
                <c:pt idx="1520">
                  <c:v>7.7438990524847373E-3</c:v>
                </c:pt>
                <c:pt idx="1521">
                  <c:v>7.737499042138607E-3</c:v>
                </c:pt>
                <c:pt idx="1522">
                  <c:v>7.7311325518858443E-3</c:v>
                </c:pt>
                <c:pt idx="1523">
                  <c:v>7.7247995818074955E-3</c:v>
                </c:pt>
                <c:pt idx="1524">
                  <c:v>7.7185001318225144E-3</c:v>
                </c:pt>
                <c:pt idx="1525">
                  <c:v>7.7122342020119472E-3</c:v>
                </c:pt>
                <c:pt idx="1526">
                  <c:v>7.7060017922137014E-3</c:v>
                </c:pt>
                <c:pt idx="1527">
                  <c:v>7.6998029025898695E-3</c:v>
                </c:pt>
                <c:pt idx="1528">
                  <c:v>7.6936375330594053E-3</c:v>
                </c:pt>
                <c:pt idx="1529">
                  <c:v>7.6875056836223088E-3</c:v>
                </c:pt>
                <c:pt idx="1530">
                  <c:v>7.6814073542785799E-3</c:v>
                </c:pt>
                <c:pt idx="1531">
                  <c:v>7.6753425451092649E-3</c:v>
                </c:pt>
                <c:pt idx="1532">
                  <c:v>7.6693112559522714E-3</c:v>
                </c:pt>
                <c:pt idx="1533">
                  <c:v>7.6633134869696917E-3</c:v>
                </c:pt>
                <c:pt idx="1534">
                  <c:v>7.6573492379994335E-3</c:v>
                </c:pt>
                <c:pt idx="1535">
                  <c:v>7.6514185092035891E-3</c:v>
                </c:pt>
                <c:pt idx="1536">
                  <c:v>7.6455213005011124E-3</c:v>
                </c:pt>
                <c:pt idx="1537">
                  <c:v>7.6396576118109571E-3</c:v>
                </c:pt>
                <c:pt idx="1538">
                  <c:v>7.6338274432952158E-3</c:v>
                </c:pt>
                <c:pt idx="1539">
                  <c:v>7.6280307947917958E-3</c:v>
                </c:pt>
                <c:pt idx="1540">
                  <c:v>7.6222676664627897E-3</c:v>
                </c:pt>
                <c:pt idx="1541">
                  <c:v>7.6165380581461051E-3</c:v>
                </c:pt>
                <c:pt idx="1542">
                  <c:v>7.6108419699227881E-3</c:v>
                </c:pt>
                <c:pt idx="1543">
                  <c:v>7.6051794017928387E-3</c:v>
                </c:pt>
                <c:pt idx="1544">
                  <c:v>7.599550353756257E-3</c:v>
                </c:pt>
                <c:pt idx="1545">
                  <c:v>7.5939548258130429E-3</c:v>
                </c:pt>
                <c:pt idx="1546">
                  <c:v>7.5883928179631965E-3</c:v>
                </c:pt>
                <c:pt idx="1547">
                  <c:v>7.5828643301256715E-3</c:v>
                </c:pt>
                <c:pt idx="1548">
                  <c:v>7.5773693624625604E-3</c:v>
                </c:pt>
                <c:pt idx="1549">
                  <c:v>7.5719079147307244E-3</c:v>
                </c:pt>
                <c:pt idx="1550">
                  <c:v>7.5664799872543487E-3</c:v>
                </c:pt>
                <c:pt idx="1551">
                  <c:v>7.561085579709248E-3</c:v>
                </c:pt>
                <c:pt idx="1552">
                  <c:v>7.555724692257515E-3</c:v>
                </c:pt>
                <c:pt idx="1553">
                  <c:v>7.5503973248991496E-3</c:v>
                </c:pt>
                <c:pt idx="1554">
                  <c:v>7.5451034775531056E-3</c:v>
                </c:pt>
                <c:pt idx="1555">
                  <c:v>7.5398431503004293E-3</c:v>
                </c:pt>
                <c:pt idx="1556">
                  <c:v>7.5346163431411206E-3</c:v>
                </c:pt>
                <c:pt idx="1557">
                  <c:v>7.5294230560751796E-3</c:v>
                </c:pt>
                <c:pt idx="1558">
                  <c:v>7.5242632889405137E-3</c:v>
                </c:pt>
                <c:pt idx="1559">
                  <c:v>7.5191370419802617E-3</c:v>
                </c:pt>
                <c:pt idx="1560">
                  <c:v>7.5140443150323311E-3</c:v>
                </c:pt>
                <c:pt idx="1561">
                  <c:v>7.5089851081777681E-3</c:v>
                </c:pt>
                <c:pt idx="1562">
                  <c:v>7.5039594213355265E-3</c:v>
                </c:pt>
                <c:pt idx="1563">
                  <c:v>7.4989672545866526E-3</c:v>
                </c:pt>
                <c:pt idx="1564">
                  <c:v>7.4940086078501E-3</c:v>
                </c:pt>
                <c:pt idx="1565">
                  <c:v>7.4890834811258689E-3</c:v>
                </c:pt>
                <c:pt idx="1566">
                  <c:v>7.4841918744950053E-3</c:v>
                </c:pt>
                <c:pt idx="1567">
                  <c:v>7.4793337879575095E-3</c:v>
                </c:pt>
                <c:pt idx="1568">
                  <c:v>7.4738227339854468E-3</c:v>
                </c:pt>
                <c:pt idx="1569">
                  <c:v>7.4690364760920946E-3</c:v>
                </c:pt>
                <c:pt idx="1570">
                  <c:v>7.4642837382110638E-3</c:v>
                </c:pt>
                <c:pt idx="1571">
                  <c:v>7.4595645204234007E-3</c:v>
                </c:pt>
                <c:pt idx="1572">
                  <c:v>7.4548788226480589E-3</c:v>
                </c:pt>
                <c:pt idx="1573">
                  <c:v>7.4502266448850385E-3</c:v>
                </c:pt>
                <c:pt idx="1574">
                  <c:v>7.4456079872153857E-3</c:v>
                </c:pt>
                <c:pt idx="1575">
                  <c:v>7.4410228495580544E-3</c:v>
                </c:pt>
                <c:pt idx="1576">
                  <c:v>7.4364712319130444E-3</c:v>
                </c:pt>
                <c:pt idx="1577">
                  <c:v>7.431953134361402E-3</c:v>
                </c:pt>
                <c:pt idx="1578">
                  <c:v>7.4274685568220811E-3</c:v>
                </c:pt>
                <c:pt idx="1579">
                  <c:v>7.4230174992140352E-3</c:v>
                </c:pt>
                <c:pt idx="1580">
                  <c:v>7.4185999617804033E-3</c:v>
                </c:pt>
                <c:pt idx="1581">
                  <c:v>7.4142159442780464E-3</c:v>
                </c:pt>
                <c:pt idx="1582">
                  <c:v>7.4098654468690572E-3</c:v>
                </c:pt>
                <c:pt idx="1583">
                  <c:v>7.4055484694723894E-3</c:v>
                </c:pt>
                <c:pt idx="1584">
                  <c:v>7.4012650121690893E-3</c:v>
                </c:pt>
                <c:pt idx="1585">
                  <c:v>7.3970150747970642E-3</c:v>
                </c:pt>
                <c:pt idx="1586">
                  <c:v>7.3927986574373605E-3</c:v>
                </c:pt>
                <c:pt idx="1587">
                  <c:v>7.3886157600899782E-3</c:v>
                </c:pt>
                <c:pt idx="1588">
                  <c:v>7.3844663828359636E-3</c:v>
                </c:pt>
                <c:pt idx="1589">
                  <c:v>7.380350525513224E-3</c:v>
                </c:pt>
                <c:pt idx="1590">
                  <c:v>7.3762681882838521E-3</c:v>
                </c:pt>
                <c:pt idx="1591">
                  <c:v>7.3722193710668016E-3</c:v>
                </c:pt>
                <c:pt idx="1592">
                  <c:v>7.3682040739431187E-3</c:v>
                </c:pt>
                <c:pt idx="1593">
                  <c:v>7.3642222967507109E-3</c:v>
                </c:pt>
                <c:pt idx="1594">
                  <c:v>7.3602740395706245E-3</c:v>
                </c:pt>
                <c:pt idx="1595">
                  <c:v>7.3563593023218132E-3</c:v>
                </c:pt>
                <c:pt idx="1596">
                  <c:v>7.3524780851663696E-3</c:v>
                </c:pt>
                <c:pt idx="1597">
                  <c:v>7.3486303881042936E-3</c:v>
                </c:pt>
                <c:pt idx="1598">
                  <c:v>7.3448162109734927E-3</c:v>
                </c:pt>
                <c:pt idx="1599">
                  <c:v>7.3410355538550132E-3</c:v>
                </c:pt>
                <c:pt idx="1600">
                  <c:v>7.337288416748855E-3</c:v>
                </c:pt>
                <c:pt idx="1601">
                  <c:v>7.333574799573972E-3</c:v>
                </c:pt>
                <c:pt idx="1602">
                  <c:v>7.3298947025735028E-3</c:v>
                </c:pt>
                <c:pt idx="1603">
                  <c:v>7.3262481254232625E-3</c:v>
                </c:pt>
                <c:pt idx="1604">
                  <c:v>7.3226350683663899E-3</c:v>
                </c:pt>
                <c:pt idx="1605">
                  <c:v>7.3190555313218386E-3</c:v>
                </c:pt>
                <c:pt idx="1606">
                  <c:v>7.3155095142085624E-3</c:v>
                </c:pt>
                <c:pt idx="1607">
                  <c:v>7.3119970171886539E-3</c:v>
                </c:pt>
                <c:pt idx="1608">
                  <c:v>7.3085180401000205E-3</c:v>
                </c:pt>
                <c:pt idx="1609">
                  <c:v>7.3050725829426622E-3</c:v>
                </c:pt>
                <c:pt idx="1610">
                  <c:v>7.3016606459597178E-3</c:v>
                </c:pt>
                <c:pt idx="1611">
                  <c:v>7.2982822288270022E-3</c:v>
                </c:pt>
                <c:pt idx="1612">
                  <c:v>7.294937331706608E-3</c:v>
                </c:pt>
                <c:pt idx="1613">
                  <c:v>7.2916259546795814E-3</c:v>
                </c:pt>
                <c:pt idx="1614">
                  <c:v>7.28834809758383E-3</c:v>
                </c:pt>
                <c:pt idx="1615">
                  <c:v>7.2851037605003999E-3</c:v>
                </c:pt>
                <c:pt idx="1616">
                  <c:v>7.2818929433482449E-3</c:v>
                </c:pt>
                <c:pt idx="1617">
                  <c:v>7.2787156462894576E-3</c:v>
                </c:pt>
                <c:pt idx="1618">
                  <c:v>7.2755718691619453E-3</c:v>
                </c:pt>
                <c:pt idx="1619">
                  <c:v>7.2724616120467545E-3</c:v>
                </c:pt>
                <c:pt idx="1620">
                  <c:v>7.2693848748628387E-3</c:v>
                </c:pt>
                <c:pt idx="1621">
                  <c:v>7.2663416577722906E-3</c:v>
                </c:pt>
                <c:pt idx="1622">
                  <c:v>7.2633319606130176E-3</c:v>
                </c:pt>
                <c:pt idx="1623">
                  <c:v>7.2603557833850196E-3</c:v>
                </c:pt>
                <c:pt idx="1624">
                  <c:v>7.2574131262503894E-3</c:v>
                </c:pt>
                <c:pt idx="1625">
                  <c:v>7.2545039890470342E-3</c:v>
                </c:pt>
                <c:pt idx="1626">
                  <c:v>7.2516283717749541E-3</c:v>
                </c:pt>
                <c:pt idx="1627">
                  <c:v>7.2487862745962417E-3</c:v>
                </c:pt>
                <c:pt idx="1628">
                  <c:v>7.2459776973488044E-3</c:v>
                </c:pt>
                <c:pt idx="1629">
                  <c:v>7.2432026400326421E-3</c:v>
                </c:pt>
                <c:pt idx="1630">
                  <c:v>7.2404611027288013E-3</c:v>
                </c:pt>
                <c:pt idx="1631">
                  <c:v>7.2377530854372818E-3</c:v>
                </c:pt>
                <c:pt idx="1632">
                  <c:v>7.2350785881580837E-3</c:v>
                </c:pt>
                <c:pt idx="1633">
                  <c:v>7.2324376108101607E-3</c:v>
                </c:pt>
                <c:pt idx="1634">
                  <c:v>7.2298301533935128E-3</c:v>
                </c:pt>
                <c:pt idx="1635">
                  <c:v>7.2272562160702325E-3</c:v>
                </c:pt>
                <c:pt idx="1636">
                  <c:v>7.2247157986782273E-3</c:v>
                </c:pt>
                <c:pt idx="1637">
                  <c:v>7.222208901136451E-3</c:v>
                </c:pt>
                <c:pt idx="1638">
                  <c:v>7.2197355237690886E-3</c:v>
                </c:pt>
                <c:pt idx="1639">
                  <c:v>7.217295666251955E-3</c:v>
                </c:pt>
                <c:pt idx="1640">
                  <c:v>7.2148893287471427E-3</c:v>
                </c:pt>
                <c:pt idx="1641">
                  <c:v>7.2125165111736056E-3</c:v>
                </c:pt>
                <c:pt idx="1642">
                  <c:v>7.2101772136934361E-3</c:v>
                </c:pt>
                <c:pt idx="1643">
                  <c:v>7.2078714360634955E-3</c:v>
                </c:pt>
                <c:pt idx="1644">
                  <c:v>7.2055991785269224E-3</c:v>
                </c:pt>
                <c:pt idx="1645">
                  <c:v>7.2033604408405782E-3</c:v>
                </c:pt>
                <c:pt idx="1646">
                  <c:v>7.2011552230855091E-3</c:v>
                </c:pt>
                <c:pt idx="1647">
                  <c:v>7.1989835254238077E-3</c:v>
                </c:pt>
                <c:pt idx="1648">
                  <c:v>7.1968453476933814E-3</c:v>
                </c:pt>
                <c:pt idx="1649">
                  <c:v>7.1947406899752764E-3</c:v>
                </c:pt>
                <c:pt idx="1650">
                  <c:v>7.1926695521074002E-3</c:v>
                </c:pt>
                <c:pt idx="1651">
                  <c:v>7.1906319343328917E-3</c:v>
                </c:pt>
                <c:pt idx="1652">
                  <c:v>7.1886278364896583E-3</c:v>
                </c:pt>
                <c:pt idx="1653">
                  <c:v>7.1866572585777E-3</c:v>
                </c:pt>
                <c:pt idx="1654">
                  <c:v>7.1847202006780631E-3</c:v>
                </c:pt>
                <c:pt idx="1655">
                  <c:v>7.1828166626286549E-3</c:v>
                </c:pt>
                <c:pt idx="1656">
                  <c:v>7.1809466446726145E-3</c:v>
                </c:pt>
                <c:pt idx="1657">
                  <c:v>7.1791101466478491E-3</c:v>
                </c:pt>
                <c:pt idx="1658">
                  <c:v>7.1773071685543588E-3</c:v>
                </c:pt>
                <c:pt idx="1659">
                  <c:v>7.1755377104731899E-3</c:v>
                </c:pt>
                <c:pt idx="1660">
                  <c:v>7.1738017723232961E-3</c:v>
                </c:pt>
                <c:pt idx="1661">
                  <c:v>7.1720993541857236E-3</c:v>
                </c:pt>
                <c:pt idx="1662">
                  <c:v>7.1704304559794263E-3</c:v>
                </c:pt>
                <c:pt idx="1663">
                  <c:v>7.1687950776233578E-3</c:v>
                </c:pt>
                <c:pt idx="1664">
                  <c:v>7.1671932193606569E-3</c:v>
                </c:pt>
                <c:pt idx="1665">
                  <c:v>7.1656248810292311E-3</c:v>
                </c:pt>
                <c:pt idx="1666">
                  <c:v>7.1640900626290804E-3</c:v>
                </c:pt>
                <c:pt idx="1667">
                  <c:v>7.1625887643222974E-3</c:v>
                </c:pt>
                <c:pt idx="1668">
                  <c:v>7.1611209857846969E-3</c:v>
                </c:pt>
                <c:pt idx="1669">
                  <c:v>7.1596867273404641E-3</c:v>
                </c:pt>
                <c:pt idx="1670">
                  <c:v>7.15828598874646E-3</c:v>
                </c:pt>
                <c:pt idx="1671">
                  <c:v>7.1569187701647774E-3</c:v>
                </c:pt>
                <c:pt idx="1672">
                  <c:v>7.1553972795013188E-3</c:v>
                </c:pt>
                <c:pt idx="1673">
                  <c:v>7.1541018894827335E-3</c:v>
                </c:pt>
                <c:pt idx="1674">
                  <c:v>7.1528400193143771E-3</c:v>
                </c:pt>
                <c:pt idx="1675">
                  <c:v>7.1516116690772957E-3</c:v>
                </c:pt>
                <c:pt idx="1676">
                  <c:v>7.1504168388525358E-3</c:v>
                </c:pt>
                <c:pt idx="1677">
                  <c:v>7.1492555285590509E-3</c:v>
                </c:pt>
                <c:pt idx="1678">
                  <c:v>7.1481277382778874E-3</c:v>
                </c:pt>
                <c:pt idx="1679">
                  <c:v>7.147033467927999E-3</c:v>
                </c:pt>
                <c:pt idx="1680">
                  <c:v>7.1459727175093857E-3</c:v>
                </c:pt>
                <c:pt idx="1681">
                  <c:v>7.1449454871030937E-3</c:v>
                </c:pt>
                <c:pt idx="1682">
                  <c:v>7.1439517766280769E-3</c:v>
                </c:pt>
                <c:pt idx="1683">
                  <c:v>7.1429915860032889E-3</c:v>
                </c:pt>
                <c:pt idx="1684">
                  <c:v>7.1420649154718685E-3</c:v>
                </c:pt>
                <c:pt idx="1685">
                  <c:v>7.1411717648717232E-3</c:v>
                </c:pt>
                <c:pt idx="1686">
                  <c:v>7.1403121341218068E-3</c:v>
                </c:pt>
                <c:pt idx="1687">
                  <c:v>7.139486023465258E-3</c:v>
                </c:pt>
                <c:pt idx="1688">
                  <c:v>7.1387530452944326E-3</c:v>
                </c:pt>
                <c:pt idx="1689">
                  <c:v>7.1379343618649393E-3</c:v>
                </c:pt>
                <c:pt idx="1690">
                  <c:v>7.1372088110022158E-3</c:v>
                </c:pt>
                <c:pt idx="1691">
                  <c:v>7.1365167800707674E-3</c:v>
                </c:pt>
                <c:pt idx="1692">
                  <c:v>7.1358582691516403E-3</c:v>
                </c:pt>
                <c:pt idx="1693">
                  <c:v>7.1352332780827421E-3</c:v>
                </c:pt>
                <c:pt idx="1694">
                  <c:v>7.1346418070261652E-3</c:v>
                </c:pt>
                <c:pt idx="1695">
                  <c:v>7.1340838559008635E-3</c:v>
                </c:pt>
                <c:pt idx="1696">
                  <c:v>7.1335594247878831E-3</c:v>
                </c:pt>
                <c:pt idx="1697">
                  <c:v>7.1330685136061778E-3</c:v>
                </c:pt>
                <c:pt idx="1698">
                  <c:v>7.1326111223557476E-3</c:v>
                </c:pt>
                <c:pt idx="1699">
                  <c:v>7.1321872510365925E-3</c:v>
                </c:pt>
                <c:pt idx="1700">
                  <c:v>7.1317968997297587E-3</c:v>
                </c:pt>
                <c:pt idx="1701">
                  <c:v>7.1314400682731538E-3</c:v>
                </c:pt>
                <c:pt idx="1702">
                  <c:v>7.1311167568288703E-3</c:v>
                </c:pt>
                <c:pt idx="1703">
                  <c:v>7.1308269653158618E-3</c:v>
                </c:pt>
                <c:pt idx="1704">
                  <c:v>7.1305706938151747E-3</c:v>
                </c:pt>
                <c:pt idx="1705">
                  <c:v>7.1303479422457627E-3</c:v>
                </c:pt>
                <c:pt idx="1706">
                  <c:v>7.1301587105265796E-3</c:v>
                </c:pt>
                <c:pt idx="1707">
                  <c:v>7.1300029989007641E-3</c:v>
                </c:pt>
                <c:pt idx="1708">
                  <c:v>7.1298808071251774E-3</c:v>
                </c:pt>
                <c:pt idx="1709">
                  <c:v>7.129792135361912E-3</c:v>
                </c:pt>
                <c:pt idx="1710">
                  <c:v>7.1297369835299218E-3</c:v>
                </c:pt>
                <c:pt idx="1711">
                  <c:v>7.1297153516292067E-3</c:v>
                </c:pt>
                <c:pt idx="1712">
                  <c:v>7.1297196072883651E-3</c:v>
                </c:pt>
                <c:pt idx="1713">
                  <c:v>7.1297043686424644E-3</c:v>
                </c:pt>
                <c:pt idx="1714">
                  <c:v>7.1296620032390567E-3</c:v>
                </c:pt>
                <c:pt idx="1715">
                  <c:v>7.1295925111591885E-3</c:v>
                </c:pt>
                <c:pt idx="1716">
                  <c:v>7.1294958924028595E-3</c:v>
                </c:pt>
                <c:pt idx="1717">
                  <c:v>7.1293721468890237E-3</c:v>
                </c:pt>
                <c:pt idx="1718">
                  <c:v>7.1292212746176808E-3</c:v>
                </c:pt>
                <c:pt idx="1719">
                  <c:v>7.1290432756698774E-3</c:v>
                </c:pt>
                <c:pt idx="1720">
                  <c:v>7.1288381500456133E-3</c:v>
                </c:pt>
                <c:pt idx="1721">
                  <c:v>7.1286058975827959E-3</c:v>
                </c:pt>
                <c:pt idx="1722">
                  <c:v>7.128346518443518E-3</c:v>
                </c:pt>
                <c:pt idx="1723">
                  <c:v>7.1280600127088256E-3</c:v>
                </c:pt>
                <c:pt idx="1724">
                  <c:v>7.1277907921737018E-3</c:v>
                </c:pt>
                <c:pt idx="1725">
                  <c:v>7.127442268825372E-3</c:v>
                </c:pt>
                <c:pt idx="1726">
                  <c:v>7.1270666176659345E-3</c:v>
                </c:pt>
                <c:pt idx="1727">
                  <c:v>7.1266638387764338E-3</c:v>
                </c:pt>
                <c:pt idx="1728">
                  <c:v>7.1262339320758246E-3</c:v>
                </c:pt>
                <c:pt idx="1729">
                  <c:v>7.1257768976451539E-3</c:v>
                </c:pt>
                <c:pt idx="1730">
                  <c:v>7.1252927354033737E-3</c:v>
                </c:pt>
                <c:pt idx="1731">
                  <c:v>7.1247814454045164E-3</c:v>
                </c:pt>
                <c:pt idx="1732">
                  <c:v>7.1242430276215653E-3</c:v>
                </c:pt>
                <c:pt idx="1733">
                  <c:v>7.1236774820545214E-3</c:v>
                </c:pt>
                <c:pt idx="1734">
                  <c:v>7.1230848087574152E-3</c:v>
                </c:pt>
                <c:pt idx="1735">
                  <c:v>7.1224650076762161E-3</c:v>
                </c:pt>
                <c:pt idx="1736">
                  <c:v>7.1218180787839076E-3</c:v>
                </c:pt>
                <c:pt idx="1737">
                  <c:v>7.1211440221615376E-3</c:v>
                </c:pt>
                <c:pt idx="1738">
                  <c:v>7.119995320751249E-3</c:v>
                </c:pt>
                <c:pt idx="1739">
                  <c:v>7.1192554112431417E-3</c:v>
                </c:pt>
                <c:pt idx="1740">
                  <c:v>7.1184883749775274E-3</c:v>
                </c:pt>
                <c:pt idx="1741">
                  <c:v>7.1176942121164988E-3</c:v>
                </c:pt>
                <c:pt idx="1742">
                  <c:v>7.1168729224979632E-3</c:v>
                </c:pt>
                <c:pt idx="1743">
                  <c:v>7.1160245061219207E-3</c:v>
                </c:pt>
                <c:pt idx="1744">
                  <c:v>7.1151489630694176E-3</c:v>
                </c:pt>
                <c:pt idx="1745">
                  <c:v>7.1142462932594075E-3</c:v>
                </c:pt>
                <c:pt idx="1746">
                  <c:v>7.1133164967729368E-3</c:v>
                </c:pt>
                <c:pt idx="1747">
                  <c:v>7.1123595735289591E-3</c:v>
                </c:pt>
                <c:pt idx="1748">
                  <c:v>7.111375523689567E-3</c:v>
                </c:pt>
                <c:pt idx="1749">
                  <c:v>7.1103643470116218E-3</c:v>
                </c:pt>
                <c:pt idx="1750">
                  <c:v>7.1093260436572159E-3</c:v>
                </c:pt>
                <c:pt idx="1751">
                  <c:v>7.1082606136263493E-3</c:v>
                </c:pt>
                <c:pt idx="1752">
                  <c:v>7.1071680568379758E-3</c:v>
                </c:pt>
                <c:pt idx="1753">
                  <c:v>7.1060483733731417E-3</c:v>
                </c:pt>
                <c:pt idx="1754">
                  <c:v>7.1049015631508006E-3</c:v>
                </c:pt>
                <c:pt idx="1755">
                  <c:v>7.1037276262519988E-3</c:v>
                </c:pt>
                <c:pt idx="1756">
                  <c:v>7.1025265625956902E-3</c:v>
                </c:pt>
                <c:pt idx="1757">
                  <c:v>7.1012983722629208E-3</c:v>
                </c:pt>
                <c:pt idx="1758">
                  <c:v>7.1000430552536908E-3</c:v>
                </c:pt>
                <c:pt idx="1759">
                  <c:v>7.0987606114869539E-3</c:v>
                </c:pt>
                <c:pt idx="1760">
                  <c:v>7.0974510410437563E-3</c:v>
                </c:pt>
                <c:pt idx="1761">
                  <c:v>7.0961143438430518E-3</c:v>
                </c:pt>
                <c:pt idx="1762">
                  <c:v>7.094750520046933E-3</c:v>
                </c:pt>
                <c:pt idx="1763">
                  <c:v>7.0933595693312146E-3</c:v>
                </c:pt>
                <c:pt idx="1764">
                  <c:v>7.0919414921011281E-3</c:v>
                </c:pt>
                <c:pt idx="1765">
                  <c:v>7.0904962881135347E-3</c:v>
                </c:pt>
                <c:pt idx="1766">
                  <c:v>7.0890239573684344E-3</c:v>
                </c:pt>
                <c:pt idx="1767">
                  <c:v>7.0875244999468734E-3</c:v>
                </c:pt>
                <c:pt idx="1768">
                  <c:v>7.0859979158488517E-3</c:v>
                </c:pt>
                <c:pt idx="1769">
                  <c:v>7.0844442049933232E-3</c:v>
                </c:pt>
                <c:pt idx="1770">
                  <c:v>7.0828633674613339E-3</c:v>
                </c:pt>
                <c:pt idx="1771">
                  <c:v>7.0812554031718378E-3</c:v>
                </c:pt>
                <c:pt idx="1772">
                  <c:v>7.0796203122058809E-3</c:v>
                </c:pt>
                <c:pt idx="1773">
                  <c:v>7.0779580946445098E-3</c:v>
                </c:pt>
                <c:pt idx="1774">
                  <c:v>7.0762687502445853E-3</c:v>
                </c:pt>
                <c:pt idx="1775">
                  <c:v>7.0745522791682003E-3</c:v>
                </c:pt>
                <c:pt idx="1776">
                  <c:v>7.0728086814153546E-3</c:v>
                </c:pt>
                <c:pt idx="1777">
                  <c:v>7.0710379569050019E-3</c:v>
                </c:pt>
                <c:pt idx="1778">
                  <c:v>7.0692401057181886E-3</c:v>
                </c:pt>
                <c:pt idx="1779">
                  <c:v>7.0674151278549147E-3</c:v>
                </c:pt>
                <c:pt idx="1780">
                  <c:v>7.0655630232341338E-3</c:v>
                </c:pt>
                <c:pt idx="1781">
                  <c:v>7.0636837919368922E-3</c:v>
                </c:pt>
                <c:pt idx="1782">
                  <c:v>7.06177743396319E-3</c:v>
                </c:pt>
                <c:pt idx="1783">
                  <c:v>7.0598439492319809E-3</c:v>
                </c:pt>
                <c:pt idx="1784">
                  <c:v>7.0578833378243111E-3</c:v>
                </c:pt>
                <c:pt idx="1785">
                  <c:v>7.0558955997401807E-3</c:v>
                </c:pt>
                <c:pt idx="1786">
                  <c:v>7.0538807349795896E-3</c:v>
                </c:pt>
                <c:pt idx="1787">
                  <c:v>7.0518387434614915E-3</c:v>
                </c:pt>
                <c:pt idx="1788">
                  <c:v>7.0497696252669328E-3</c:v>
                </c:pt>
                <c:pt idx="1789">
                  <c:v>7.0476733803959135E-3</c:v>
                </c:pt>
                <c:pt idx="1790">
                  <c:v>7.0455500087673872E-3</c:v>
                </c:pt>
                <c:pt idx="1791">
                  <c:v>7.0433995104624003E-3</c:v>
                </c:pt>
                <c:pt idx="1792">
                  <c:v>7.0412218854809527E-3</c:v>
                </c:pt>
                <c:pt idx="1793">
                  <c:v>7.0390171338230445E-3</c:v>
                </c:pt>
                <c:pt idx="1794">
                  <c:v>7.0367852554076293E-3</c:v>
                </c:pt>
                <c:pt idx="1795">
                  <c:v>7.0345262503157535E-3</c:v>
                </c:pt>
                <c:pt idx="1796">
                  <c:v>7.032240118547417E-3</c:v>
                </c:pt>
                <c:pt idx="1797">
                  <c:v>7.0299268601026199E-3</c:v>
                </c:pt>
                <c:pt idx="1798">
                  <c:v>7.0275864749003158E-3</c:v>
                </c:pt>
                <c:pt idx="1799">
                  <c:v>7.0252189630215511E-3</c:v>
                </c:pt>
                <c:pt idx="1800">
                  <c:v>7.0228243244663258E-3</c:v>
                </c:pt>
                <c:pt idx="1801">
                  <c:v>7.0204025592346397E-3</c:v>
                </c:pt>
                <c:pt idx="1802">
                  <c:v>7.0179536673264931E-3</c:v>
                </c:pt>
                <c:pt idx="1803">
                  <c:v>7.0154776487418857E-3</c:v>
                </c:pt>
                <c:pt idx="1804">
                  <c:v>7.0129745033187252E-3</c:v>
                </c:pt>
                <c:pt idx="1805">
                  <c:v>7.0104442313811965E-3</c:v>
                </c:pt>
                <c:pt idx="1806">
                  <c:v>7.0078868326051147E-3</c:v>
                </c:pt>
                <c:pt idx="1807">
                  <c:v>7.0053023072336185E-3</c:v>
                </c:pt>
                <c:pt idx="1808">
                  <c:v>7.0026906551046153E-3</c:v>
                </c:pt>
                <c:pt idx="1809">
                  <c:v>7.0000518763801978E-3</c:v>
                </c:pt>
                <c:pt idx="1810">
                  <c:v>6.9973859708982733E-3</c:v>
                </c:pt>
                <c:pt idx="1811">
                  <c:v>6.9946929388209345E-3</c:v>
                </c:pt>
                <c:pt idx="1812">
                  <c:v>6.9919727799050424E-3</c:v>
                </c:pt>
                <c:pt idx="1813">
                  <c:v>6.9892254944747823E-3</c:v>
                </c:pt>
                <c:pt idx="1814">
                  <c:v>6.9864510822870152E-3</c:v>
                </c:pt>
                <c:pt idx="1815">
                  <c:v>6.9836495433417412E-3</c:v>
                </c:pt>
                <c:pt idx="1816">
                  <c:v>6.9808208778010528E-3</c:v>
                </c:pt>
                <c:pt idx="1817">
                  <c:v>6.9779650855028574E-3</c:v>
                </c:pt>
                <c:pt idx="1818">
                  <c:v>6.9750821666092477E-3</c:v>
                </c:pt>
                <c:pt idx="1819">
                  <c:v>6.9721721209581311E-3</c:v>
                </c:pt>
                <c:pt idx="1820">
                  <c:v>6.9692349486305538E-3</c:v>
                </c:pt>
                <c:pt idx="1821">
                  <c:v>6.9662706496265159E-3</c:v>
                </c:pt>
                <c:pt idx="1822">
                  <c:v>6.9632792239460173E-3</c:v>
                </c:pt>
                <c:pt idx="1823">
                  <c:v>6.9602606716701043E-3</c:v>
                </c:pt>
                <c:pt idx="1824">
                  <c:v>6.9572149926366844E-3</c:v>
                </c:pt>
                <c:pt idx="1825">
                  <c:v>6.9541421869268039E-3</c:v>
                </c:pt>
                <c:pt idx="1826">
                  <c:v>6.9510422545404627E-3</c:v>
                </c:pt>
                <c:pt idx="1827">
                  <c:v>6.9479151954776608E-3</c:v>
                </c:pt>
                <c:pt idx="1828">
                  <c:v>6.9447610097383983E-3</c:v>
                </c:pt>
                <c:pt idx="1829">
                  <c:v>6.9415796973226751E-3</c:v>
                </c:pt>
                <c:pt idx="1830">
                  <c:v>6.9383712582304913E-3</c:v>
                </c:pt>
                <c:pt idx="1831">
                  <c:v>6.9351356924618468E-3</c:v>
                </c:pt>
                <c:pt idx="1832">
                  <c:v>6.931873000097788E-3</c:v>
                </c:pt>
                <c:pt idx="1833">
                  <c:v>6.9285831809762222E-3</c:v>
                </c:pt>
                <c:pt idx="1834">
                  <c:v>6.9252662351781957E-3</c:v>
                </c:pt>
                <c:pt idx="1835">
                  <c:v>6.9219221627037086E-3</c:v>
                </c:pt>
                <c:pt idx="1836">
                  <c:v>6.9185509636338072E-3</c:v>
                </c:pt>
                <c:pt idx="1837">
                  <c:v>6.9151526378063988E-3</c:v>
                </c:pt>
                <c:pt idx="1838">
                  <c:v>6.911727185383576E-3</c:v>
                </c:pt>
                <c:pt idx="1839">
                  <c:v>6.9082746062032463E-3</c:v>
                </c:pt>
                <c:pt idx="1840">
                  <c:v>6.9047949004275022E-3</c:v>
                </c:pt>
                <c:pt idx="1841">
                  <c:v>6.9012880679752975E-3</c:v>
                </c:pt>
                <c:pt idx="1842">
                  <c:v>6.8977541088466321E-3</c:v>
                </c:pt>
                <c:pt idx="1843">
                  <c:v>6.8941930230415061E-3</c:v>
                </c:pt>
                <c:pt idx="1844">
                  <c:v>6.8906048105599194E-3</c:v>
                </c:pt>
                <c:pt idx="1845">
                  <c:v>6.8869894714829183E-3</c:v>
                </c:pt>
                <c:pt idx="1846">
                  <c:v>6.8833470057294566E-3</c:v>
                </c:pt>
                <c:pt idx="1847">
                  <c:v>6.8796774132184879E-3</c:v>
                </c:pt>
                <c:pt idx="1848">
                  <c:v>6.8759806941931512E-3</c:v>
                </c:pt>
                <c:pt idx="1849">
                  <c:v>6.8722568484103075E-3</c:v>
                </c:pt>
                <c:pt idx="1850">
                  <c:v>6.8685058759510031E-3</c:v>
                </c:pt>
                <c:pt idx="1851">
                  <c:v>6.8647277768962844E-3</c:v>
                </c:pt>
                <c:pt idx="1852">
                  <c:v>6.8609225510840588E-3</c:v>
                </c:pt>
                <c:pt idx="1853">
                  <c:v>6.8570901986764188E-3</c:v>
                </c:pt>
                <c:pt idx="1854">
                  <c:v>6.8532307196733644E-3</c:v>
                </c:pt>
                <c:pt idx="1855">
                  <c:v>6.8493441139938493E-3</c:v>
                </c:pt>
                <c:pt idx="1856">
                  <c:v>6.8454303815568274E-3</c:v>
                </c:pt>
                <c:pt idx="1857">
                  <c:v>6.8414895226054373E-3</c:v>
                </c:pt>
                <c:pt idx="1858">
                  <c:v>6.8375215369775866E-3</c:v>
                </c:pt>
                <c:pt idx="1859">
                  <c:v>6.8335264245922289E-3</c:v>
                </c:pt>
                <c:pt idx="1860">
                  <c:v>6.8295041856114569E-3</c:v>
                </c:pt>
                <c:pt idx="1861">
                  <c:v>6.8254548199542242E-3</c:v>
                </c:pt>
                <c:pt idx="1862">
                  <c:v>6.8213783277826234E-3</c:v>
                </c:pt>
                <c:pt idx="1863">
                  <c:v>6.8172747087724694E-3</c:v>
                </c:pt>
                <c:pt idx="1864">
                  <c:v>6.8131439633289936E-3</c:v>
                </c:pt>
                <c:pt idx="1865">
                  <c:v>6.8089860910469646E-3</c:v>
                </c:pt>
                <c:pt idx="1866">
                  <c:v>6.8048010921695212E-3</c:v>
                </c:pt>
                <c:pt idx="1867">
                  <c:v>6.8005889666966635E-3</c:v>
                </c:pt>
                <c:pt idx="1868">
                  <c:v>6.796349714547345E-3</c:v>
                </c:pt>
                <c:pt idx="1869">
                  <c:v>6.7920833358026123E-3</c:v>
                </c:pt>
                <c:pt idx="1870">
                  <c:v>6.7877898303003725E-3</c:v>
                </c:pt>
                <c:pt idx="1871">
                  <c:v>6.7834691982027184E-3</c:v>
                </c:pt>
                <c:pt idx="1872">
                  <c:v>6.77912143950965E-3</c:v>
                </c:pt>
                <c:pt idx="1873">
                  <c:v>6.7747465542211671E-3</c:v>
                </c:pt>
                <c:pt idx="1874">
                  <c:v>6.7703445422562236E-3</c:v>
                </c:pt>
                <c:pt idx="1875">
                  <c:v>6.7659154035337732E-3</c:v>
                </c:pt>
                <c:pt idx="1876">
                  <c:v>6.7614591382969547E-3</c:v>
                </c:pt>
                <c:pt idx="1877">
                  <c:v>6.7569757464647218E-3</c:v>
                </c:pt>
                <c:pt idx="1878">
                  <c:v>6.7524652278749819E-3</c:v>
                </c:pt>
                <c:pt idx="1879">
                  <c:v>6.747927582770874E-3</c:v>
                </c:pt>
                <c:pt idx="1880">
                  <c:v>6.7427084862736741E-3</c:v>
                </c:pt>
                <c:pt idx="1881">
                  <c:v>6.7381127126697749E-3</c:v>
                </c:pt>
                <c:pt idx="1882">
                  <c:v>6.7334898123083686E-3</c:v>
                </c:pt>
                <c:pt idx="1883">
                  <c:v>6.7288397854325943E-3</c:v>
                </c:pt>
                <c:pt idx="1884">
                  <c:v>6.7241626318803593E-3</c:v>
                </c:pt>
                <c:pt idx="1885">
                  <c:v>6.7194583516516637E-3</c:v>
                </c:pt>
                <c:pt idx="1886">
                  <c:v>6.7147269449086E-3</c:v>
                </c:pt>
                <c:pt idx="1887">
                  <c:v>6.7099684115701219E-3</c:v>
                </c:pt>
                <c:pt idx="1888">
                  <c:v>6.7051827514741369E-3</c:v>
                </c:pt>
                <c:pt idx="1889">
                  <c:v>6.7003699647827375E-3</c:v>
                </c:pt>
                <c:pt idx="1890">
                  <c:v>6.6955300514959237E-3</c:v>
                </c:pt>
                <c:pt idx="1891">
                  <c:v>6.6906630115326493E-3</c:v>
                </c:pt>
                <c:pt idx="1892">
                  <c:v>6.6857688450550068E-3</c:v>
                </c:pt>
                <c:pt idx="1893">
                  <c:v>6.6808475519009036E-3</c:v>
                </c:pt>
                <c:pt idx="1894">
                  <c:v>6.6758991322324324E-3</c:v>
                </c:pt>
                <c:pt idx="1895">
                  <c:v>6.6709235858064542E-3</c:v>
                </c:pt>
                <c:pt idx="1896">
                  <c:v>6.6659209127850616E-3</c:v>
                </c:pt>
                <c:pt idx="1897">
                  <c:v>6.6608911132493009E-3</c:v>
                </c:pt>
                <c:pt idx="1898">
                  <c:v>6.6558341870370796E-3</c:v>
                </c:pt>
                <c:pt idx="1899">
                  <c:v>6.6507501342294439E-3</c:v>
                </c:pt>
                <c:pt idx="1900">
                  <c:v>6.6456389547453476E-3</c:v>
                </c:pt>
                <c:pt idx="1901">
                  <c:v>6.6405006487468832E-3</c:v>
                </c:pt>
                <c:pt idx="1902">
                  <c:v>6.6353352160719581E-3</c:v>
                </c:pt>
                <c:pt idx="1903">
                  <c:v>6.6301426568016186E-3</c:v>
                </c:pt>
                <c:pt idx="1904">
                  <c:v>6.6249229709358648E-3</c:v>
                </c:pt>
                <c:pt idx="1905">
                  <c:v>6.6196761584746966E-3</c:v>
                </c:pt>
                <c:pt idx="1906">
                  <c:v>6.614402219418114E-3</c:v>
                </c:pt>
                <c:pt idx="1907">
                  <c:v>6.6091011537661171E-3</c:v>
                </c:pt>
                <c:pt idx="1908">
                  <c:v>6.6037729614376595E-3</c:v>
                </c:pt>
                <c:pt idx="1909">
                  <c:v>6.5984176425948338E-3</c:v>
                </c:pt>
                <c:pt idx="1910">
                  <c:v>6.5930351971565937E-3</c:v>
                </c:pt>
                <c:pt idx="1911">
                  <c:v>6.587625625041893E-3</c:v>
                </c:pt>
                <c:pt idx="1912">
                  <c:v>6.5821889263317779E-3</c:v>
                </c:pt>
                <c:pt idx="1913">
                  <c:v>6.576725101188341E-3</c:v>
                </c:pt>
                <c:pt idx="1914">
                  <c:v>6.5712341492063508E-3</c:v>
                </c:pt>
                <c:pt idx="1915">
                  <c:v>6.5657160707910389E-3</c:v>
                </c:pt>
                <c:pt idx="1916">
                  <c:v>6.5601708657803126E-3</c:v>
                </c:pt>
                <c:pt idx="1917">
                  <c:v>6.5545985341741719E-3</c:v>
                </c:pt>
                <c:pt idx="1918">
                  <c:v>6.5489990758915706E-3</c:v>
                </c:pt>
                <c:pt idx="1919">
                  <c:v>6.5433724910946012E-3</c:v>
                </c:pt>
                <c:pt idx="1920">
                  <c:v>6.5377187797022174E-3</c:v>
                </c:pt>
                <c:pt idx="1921">
                  <c:v>6.5320379417954655E-3</c:v>
                </c:pt>
                <c:pt idx="1922">
                  <c:v>6.5263299772122529E-3</c:v>
                </c:pt>
                <c:pt idx="1923">
                  <c:v>6.5205948861146723E-3</c:v>
                </c:pt>
                <c:pt idx="1924">
                  <c:v>6.514832668340631E-3</c:v>
                </c:pt>
                <c:pt idx="1925">
                  <c:v>6.5090433240522216E-3</c:v>
                </c:pt>
                <c:pt idx="1926">
                  <c:v>6.5032268531683979E-3</c:v>
                </c:pt>
                <c:pt idx="1927">
                  <c:v>6.4973832556891598E-3</c:v>
                </c:pt>
                <c:pt idx="1928">
                  <c:v>6.4915125316955535E-3</c:v>
                </c:pt>
                <c:pt idx="1929">
                  <c:v>6.4856146811065329E-3</c:v>
                </c:pt>
                <c:pt idx="1930">
                  <c:v>6.479689703922098E-3</c:v>
                </c:pt>
                <c:pt idx="1931">
                  <c:v>6.4737376001422486E-3</c:v>
                </c:pt>
                <c:pt idx="1932">
                  <c:v>6.4677583698480312E-3</c:v>
                </c:pt>
                <c:pt idx="1933">
                  <c:v>6.4617520129583994E-3</c:v>
                </c:pt>
                <c:pt idx="1934">
                  <c:v>6.4557185294733532E-3</c:v>
                </c:pt>
                <c:pt idx="1935">
                  <c:v>6.449657919473939E-3</c:v>
                </c:pt>
                <c:pt idx="1936">
                  <c:v>6.4435701828791103E-3</c:v>
                </c:pt>
                <c:pt idx="1937">
                  <c:v>6.4374553196888673E-3</c:v>
                </c:pt>
                <c:pt idx="1938">
                  <c:v>6.4313133299842562E-3</c:v>
                </c:pt>
                <c:pt idx="1939">
                  <c:v>6.425144213765277E-3</c:v>
                </c:pt>
                <c:pt idx="1940">
                  <c:v>6.4189479708698371E-3</c:v>
                </c:pt>
                <c:pt idx="1941">
                  <c:v>6.4127246015410755E-3</c:v>
                </c:pt>
                <c:pt idx="1942">
                  <c:v>6.4064741055358532E-3</c:v>
                </c:pt>
                <c:pt idx="1943">
                  <c:v>6.4001964830162628E-3</c:v>
                </c:pt>
                <c:pt idx="1944">
                  <c:v>6.3938917339823043E-3</c:v>
                </c:pt>
                <c:pt idx="1945">
                  <c:v>6.3875598583529314E-3</c:v>
                </c:pt>
                <c:pt idx="1946">
                  <c:v>6.3812008562091904E-3</c:v>
                </c:pt>
                <c:pt idx="1947">
                  <c:v>6.3748147274700351E-3</c:v>
                </c:pt>
                <c:pt idx="1948">
                  <c:v>6.3684014722165116E-3</c:v>
                </c:pt>
                <c:pt idx="1949">
                  <c:v>6.3619610904486201E-3</c:v>
                </c:pt>
                <c:pt idx="1950">
                  <c:v>6.3554935820042679E-3</c:v>
                </c:pt>
                <c:pt idx="1951">
                  <c:v>6.348998947126594E-3</c:v>
                </c:pt>
                <c:pt idx="1952">
                  <c:v>6.3424771856535056E-3</c:v>
                </c:pt>
                <c:pt idx="1953">
                  <c:v>6.3359282976660491E-3</c:v>
                </c:pt>
                <c:pt idx="1954">
                  <c:v>6.3293522831642246E-3</c:v>
                </c:pt>
                <c:pt idx="1955">
                  <c:v>6.3227491420669857E-3</c:v>
                </c:pt>
                <c:pt idx="1956">
                  <c:v>6.316118874536425E-3</c:v>
                </c:pt>
                <c:pt idx="1957">
                  <c:v>6.3094614804104499E-3</c:v>
                </c:pt>
                <c:pt idx="1958">
                  <c:v>6.3027769596890604E-3</c:v>
                </c:pt>
                <c:pt idx="1959">
                  <c:v>6.2960653125343491E-3</c:v>
                </c:pt>
                <c:pt idx="1960">
                  <c:v>6.2893265387842234E-3</c:v>
                </c:pt>
                <c:pt idx="1961">
                  <c:v>6.2825606385197297E-3</c:v>
                </c:pt>
                <c:pt idx="1962">
                  <c:v>6.2757676117408678E-3</c:v>
                </c:pt>
                <c:pt idx="1963">
                  <c:v>6.2689474583665916E-3</c:v>
                </c:pt>
                <c:pt idx="1964">
                  <c:v>6.2621001785589936E-3</c:v>
                </c:pt>
                <c:pt idx="1965">
                  <c:v>6.2552257721559812E-3</c:v>
                </c:pt>
                <c:pt idx="1966">
                  <c:v>6.248324239319647E-3</c:v>
                </c:pt>
                <c:pt idx="1967">
                  <c:v>6.2413955798878984E-3</c:v>
                </c:pt>
                <c:pt idx="1968">
                  <c:v>6.234439794022828E-3</c:v>
                </c:pt>
                <c:pt idx="1969">
                  <c:v>6.2274568814812969E-3</c:v>
                </c:pt>
                <c:pt idx="1970">
                  <c:v>6.2204468425874904E-3</c:v>
                </c:pt>
                <c:pt idx="1971">
                  <c:v>6.2134096770982694E-3</c:v>
                </c:pt>
                <c:pt idx="1972">
                  <c:v>6.2063586023652917E-3</c:v>
                </c:pt>
                <c:pt idx="1973">
                  <c:v>6.1993220866241039E-3</c:v>
                </c:pt>
                <c:pt idx="1974">
                  <c:v>6.1923011463571598E-3</c:v>
                </c:pt>
                <c:pt idx="1975">
                  <c:v>6.1852957817265519E-3</c:v>
                </c:pt>
                <c:pt idx="1976">
                  <c:v>6.1783059927322803E-3</c:v>
                </c:pt>
                <c:pt idx="1977">
                  <c:v>6.1713317792932987E-3</c:v>
                </c:pt>
                <c:pt idx="1978">
                  <c:v>6.164373141409607E-3</c:v>
                </c:pt>
                <c:pt idx="1979">
                  <c:v>6.1574300790812053E-3</c:v>
                </c:pt>
                <c:pt idx="1980">
                  <c:v>6.1505025923891399E-3</c:v>
                </c:pt>
                <c:pt idx="1981">
                  <c:v>6.1435906812523644E-3</c:v>
                </c:pt>
                <c:pt idx="1982">
                  <c:v>6.1366943456708789E-3</c:v>
                </c:pt>
                <c:pt idx="1983">
                  <c:v>6.1298135857257297E-3</c:v>
                </c:pt>
                <c:pt idx="1984">
                  <c:v>6.1219689321512227E-3</c:v>
                </c:pt>
                <c:pt idx="1985">
                  <c:v>6.1151215484422927E-3</c:v>
                </c:pt>
                <c:pt idx="1986">
                  <c:v>6.1082897402076064E-3</c:v>
                </c:pt>
                <c:pt idx="1987">
                  <c:v>6.1014735076092563E-3</c:v>
                </c:pt>
                <c:pt idx="1988">
                  <c:v>6.0946728505661962E-3</c:v>
                </c:pt>
                <c:pt idx="1989">
                  <c:v>6.0878877692405187E-3</c:v>
                </c:pt>
                <c:pt idx="1990">
                  <c:v>6.0811182633080385E-3</c:v>
                </c:pt>
                <c:pt idx="1991">
                  <c:v>6.0743643330118946E-3</c:v>
                </c:pt>
                <c:pt idx="1992">
                  <c:v>6.0676259782710407E-3</c:v>
                </c:pt>
                <c:pt idx="1993">
                  <c:v>6.0609031990854767E-3</c:v>
                </c:pt>
                <c:pt idx="1994">
                  <c:v>6.054195995536249E-3</c:v>
                </c:pt>
                <c:pt idx="1995">
                  <c:v>6.0475043675423112E-3</c:v>
                </c:pt>
                <c:pt idx="1996">
                  <c:v>6.0408283150226172E-3</c:v>
                </c:pt>
                <c:pt idx="1997">
                  <c:v>6.0341678381392594E-3</c:v>
                </c:pt>
                <c:pt idx="1998">
                  <c:v>6.0275229368111916E-3</c:v>
                </c:pt>
                <c:pt idx="1999">
                  <c:v>6.0192012117123994E-3</c:v>
                </c:pt>
                <c:pt idx="2000">
                  <c:v>6.0142798609019721E-3</c:v>
                </c:pt>
                <c:pt idx="2001">
                  <c:v>6.0076816862397742E-3</c:v>
                </c:pt>
                <c:pt idx="2002">
                  <c:v>6.0010990872139125E-3</c:v>
                </c:pt>
                <c:pt idx="2003">
                  <c:v>5.9945320636622945E-3</c:v>
                </c:pt>
                <c:pt idx="2004">
                  <c:v>5.9879806156659665E-3</c:v>
                </c:pt>
                <c:pt idx="2005">
                  <c:v>5.9814447433059748E-3</c:v>
                </c:pt>
                <c:pt idx="2006">
                  <c:v>5.974924446501273E-3</c:v>
                </c:pt>
                <c:pt idx="2007">
                  <c:v>5.9684197252518612E-3</c:v>
                </c:pt>
                <c:pt idx="2008">
                  <c:v>5.961930579476693E-3</c:v>
                </c:pt>
                <c:pt idx="2009">
                  <c:v>5.9554570093378612E-3</c:v>
                </c:pt>
                <c:pt idx="2010">
                  <c:v>5.948999014673273E-3</c:v>
                </c:pt>
                <c:pt idx="2011">
                  <c:v>5.942556595645021E-3</c:v>
                </c:pt>
                <c:pt idx="2012">
                  <c:v>5.9361297521720591E-3</c:v>
                </c:pt>
                <c:pt idx="2013">
                  <c:v>5.9297184842543871E-3</c:v>
                </c:pt>
                <c:pt idx="2014">
                  <c:v>5.9233227918109588E-3</c:v>
                </c:pt>
                <c:pt idx="2015">
                  <c:v>5.9169426749228204E-3</c:v>
                </c:pt>
                <c:pt idx="2016">
                  <c:v>5.9105781336710184E-3</c:v>
                </c:pt>
                <c:pt idx="2017">
                  <c:v>5.9042291679745063E-3</c:v>
                </c:pt>
                <c:pt idx="2018">
                  <c:v>5.8978957777522378E-3</c:v>
                </c:pt>
                <c:pt idx="2019">
                  <c:v>5.8915779630852594E-3</c:v>
                </c:pt>
                <c:pt idx="2020">
                  <c:v>5.8852757239735709E-3</c:v>
                </c:pt>
                <c:pt idx="2021">
                  <c:v>5.8789890604171724E-3</c:v>
                </c:pt>
                <c:pt idx="2022">
                  <c:v>5.8727179724160639E-3</c:v>
                </c:pt>
                <c:pt idx="2023">
                  <c:v>5.8664624599702453E-3</c:v>
                </c:pt>
                <c:pt idx="2024">
                  <c:v>5.8602225229986704E-3</c:v>
                </c:pt>
                <c:pt idx="2025">
                  <c:v>5.8539981616634318E-3</c:v>
                </c:pt>
                <c:pt idx="2026">
                  <c:v>5.8477893758024369E-3</c:v>
                </c:pt>
                <c:pt idx="2027">
                  <c:v>5.8415961654967319E-3</c:v>
                </c:pt>
                <c:pt idx="2028">
                  <c:v>5.8354185307463169E-3</c:v>
                </c:pt>
                <c:pt idx="2029">
                  <c:v>5.8292564715511919E-3</c:v>
                </c:pt>
                <c:pt idx="2030">
                  <c:v>5.8231099879113568E-3</c:v>
                </c:pt>
                <c:pt idx="2031">
                  <c:v>5.8169790797457654E-3</c:v>
                </c:pt>
                <c:pt idx="2032">
                  <c:v>5.8108637471354641E-3</c:v>
                </c:pt>
                <c:pt idx="2033">
                  <c:v>5.8047639900804526E-3</c:v>
                </c:pt>
                <c:pt idx="2034">
                  <c:v>5.7986798084996849E-3</c:v>
                </c:pt>
                <c:pt idx="2035">
                  <c:v>5.7926112025552534E-3</c:v>
                </c:pt>
                <c:pt idx="2036">
                  <c:v>5.7849233850156469E-3</c:v>
                </c:pt>
                <c:pt idx="2037">
                  <c:v>5.7788901891098208E-3</c:v>
                </c:pt>
                <c:pt idx="2038">
                  <c:v>5.7728725694346696E-3</c:v>
                </c:pt>
                <c:pt idx="2039">
                  <c:v>5.7668705259631787E-3</c:v>
                </c:pt>
                <c:pt idx="2040">
                  <c:v>5.7608840587493795E-3</c:v>
                </c:pt>
                <c:pt idx="2041">
                  <c:v>5.7549131677122247E-3</c:v>
                </c:pt>
                <c:pt idx="2042">
                  <c:v>5.7489578528787302E-3</c:v>
                </c:pt>
                <c:pt idx="2043">
                  <c:v>5.7430181143299421E-3</c:v>
                </c:pt>
                <c:pt idx="2044">
                  <c:v>5.737093951903768E-3</c:v>
                </c:pt>
                <c:pt idx="2045">
                  <c:v>5.7311853657352847E-3</c:v>
                </c:pt>
                <c:pt idx="2046">
                  <c:v>5.7252923557704625E-3</c:v>
                </c:pt>
                <c:pt idx="2047">
                  <c:v>5.7194149220092996E-3</c:v>
                </c:pt>
                <c:pt idx="2048">
                  <c:v>5.7135530644517969E-3</c:v>
                </c:pt>
                <c:pt idx="2049">
                  <c:v>5.7077067830979553E-3</c:v>
                </c:pt>
                <c:pt idx="2050">
                  <c:v>5.6992928744681315E-3</c:v>
                </c:pt>
                <c:pt idx="2051">
                  <c:v>5.6934846023071195E-3</c:v>
                </c:pt>
                <c:pt idx="2052">
                  <c:v>5.6876919056203512E-3</c:v>
                </c:pt>
                <c:pt idx="2053">
                  <c:v>5.6819147845699192E-3</c:v>
                </c:pt>
                <c:pt idx="2054">
                  <c:v>5.6761532389126845E-3</c:v>
                </c:pt>
                <c:pt idx="2055">
                  <c:v>5.6704072688917861E-3</c:v>
                </c:pt>
                <c:pt idx="2056">
                  <c:v>5.6646768743451315E-3</c:v>
                </c:pt>
                <c:pt idx="2057">
                  <c:v>5.6589620552727204E-3</c:v>
                </c:pt>
                <c:pt idx="2058">
                  <c:v>5.6532628117555994E-3</c:v>
                </c:pt>
                <c:pt idx="2059">
                  <c:v>5.6475791437127221E-3</c:v>
                </c:pt>
                <c:pt idx="2060">
                  <c:v>5.6419110512251347E-3</c:v>
                </c:pt>
                <c:pt idx="2061">
                  <c:v>5.636258534211791E-3</c:v>
                </c:pt>
                <c:pt idx="2062">
                  <c:v>5.6306215927537373E-3</c:v>
                </c:pt>
                <c:pt idx="2063">
                  <c:v>5.6250002268509736E-3</c:v>
                </c:pt>
                <c:pt idx="2064">
                  <c:v>5.6193944364224535E-3</c:v>
                </c:pt>
                <c:pt idx="2065">
                  <c:v>5.6138042214681771E-3</c:v>
                </c:pt>
                <c:pt idx="2066">
                  <c:v>5.6082295820691908E-3</c:v>
                </c:pt>
                <c:pt idx="2067">
                  <c:v>5.6026705181444481E-3</c:v>
                </c:pt>
                <c:pt idx="2068">
                  <c:v>5.5971270297749953E-3</c:v>
                </c:pt>
                <c:pt idx="2069">
                  <c:v>5.5915991168797863E-3</c:v>
                </c:pt>
                <c:pt idx="2070">
                  <c:v>5.5860867794588209E-3</c:v>
                </c:pt>
                <c:pt idx="2071">
                  <c:v>5.5805900175931455E-3</c:v>
                </c:pt>
                <c:pt idx="2072">
                  <c:v>5.5751088312017139E-3</c:v>
                </c:pt>
                <c:pt idx="2073">
                  <c:v>5.5696432203655721E-3</c:v>
                </c:pt>
                <c:pt idx="2074">
                  <c:v>5.5641931850036741E-3</c:v>
                </c:pt>
                <c:pt idx="2075">
                  <c:v>5.558758725197066E-3</c:v>
                </c:pt>
                <c:pt idx="2076">
                  <c:v>5.5533398408647017E-3</c:v>
                </c:pt>
                <c:pt idx="2077">
                  <c:v>5.5479365320876273E-3</c:v>
                </c:pt>
                <c:pt idx="2078">
                  <c:v>5.5425487987037503E-3</c:v>
                </c:pt>
                <c:pt idx="2079">
                  <c:v>5.5371766408751633E-3</c:v>
                </c:pt>
                <c:pt idx="2080">
                  <c:v>5.5318200585208199E-3</c:v>
                </c:pt>
                <c:pt idx="2081">
                  <c:v>5.5264790516407203E-3</c:v>
                </c:pt>
                <c:pt idx="2082">
                  <c:v>5.5211536203159106E-3</c:v>
                </c:pt>
                <c:pt idx="2083">
                  <c:v>5.5158437645463909E-3</c:v>
                </c:pt>
                <c:pt idx="2084">
                  <c:v>5.5105494841700686E-3</c:v>
                </c:pt>
                <c:pt idx="2085">
                  <c:v>5.5052707793490363E-3</c:v>
                </c:pt>
                <c:pt idx="2086">
                  <c:v>5.5000076500022477E-3</c:v>
                </c:pt>
                <c:pt idx="2087">
                  <c:v>5.494760096210749E-3</c:v>
                </c:pt>
                <c:pt idx="2088">
                  <c:v>5.4895281178124478E-3</c:v>
                </c:pt>
                <c:pt idx="2089">
                  <c:v>5.4843117149694365E-3</c:v>
                </c:pt>
                <c:pt idx="2090">
                  <c:v>5.4791108876817152E-3</c:v>
                </c:pt>
                <c:pt idx="2091">
                  <c:v>5.4739256357871913E-3</c:v>
                </c:pt>
                <c:pt idx="2092">
                  <c:v>5.4687559594479573E-3</c:v>
                </c:pt>
                <c:pt idx="2093">
                  <c:v>5.4636018585829671E-3</c:v>
                </c:pt>
                <c:pt idx="2094">
                  <c:v>5.4584633331922205E-3</c:v>
                </c:pt>
                <c:pt idx="2095">
                  <c:v>5.4533403832757177E-3</c:v>
                </c:pt>
                <c:pt idx="2096">
                  <c:v>5.4482330089145048E-3</c:v>
                </c:pt>
                <c:pt idx="2097">
                  <c:v>5.4431412099464893E-3</c:v>
                </c:pt>
                <c:pt idx="2098">
                  <c:v>5.4380649866148101E-3</c:v>
                </c:pt>
                <c:pt idx="2099">
                  <c:v>5.4330043386763283E-3</c:v>
                </c:pt>
                <c:pt idx="2100">
                  <c:v>5.4279592662120901E-3</c:v>
                </c:pt>
                <c:pt idx="2101">
                  <c:v>5.4229297692220957E-3</c:v>
                </c:pt>
                <c:pt idx="2102">
                  <c:v>5.4179158477873912E-3</c:v>
                </c:pt>
                <c:pt idx="2103">
                  <c:v>5.4129175018269304E-3</c:v>
                </c:pt>
                <c:pt idx="2104">
                  <c:v>5.4079347312596671E-3</c:v>
                </c:pt>
                <c:pt idx="2105">
                  <c:v>5.4029675363287399E-3</c:v>
                </c:pt>
                <c:pt idx="2106">
                  <c:v>5.3980159167910102E-3</c:v>
                </c:pt>
                <c:pt idx="2107">
                  <c:v>5.3930798727275242E-3</c:v>
                </c:pt>
                <c:pt idx="2108">
                  <c:v>5.3881594041382819E-3</c:v>
                </c:pt>
                <c:pt idx="2109">
                  <c:v>5.3832545111043295E-3</c:v>
                </c:pt>
                <c:pt idx="2110">
                  <c:v>5.3783651935446208E-3</c:v>
                </c:pt>
                <c:pt idx="2111">
                  <c:v>5.3734914514591559E-3</c:v>
                </c:pt>
                <c:pt idx="2112">
                  <c:v>5.3686332847668883E-3</c:v>
                </c:pt>
                <c:pt idx="2113">
                  <c:v>5.3637906936299107E-3</c:v>
                </c:pt>
                <c:pt idx="2114">
                  <c:v>5.3589636779671768E-3</c:v>
                </c:pt>
                <c:pt idx="2115">
                  <c:v>5.3541522376976403E-3</c:v>
                </c:pt>
                <c:pt idx="2116">
                  <c:v>5.34935637306444E-3</c:v>
                </c:pt>
                <c:pt idx="2117">
                  <c:v>5.3445760838244372E-3</c:v>
                </c:pt>
                <c:pt idx="2118">
                  <c:v>5.339811370058678E-3</c:v>
                </c:pt>
                <c:pt idx="2119">
                  <c:v>5.3350622317671625E-3</c:v>
                </c:pt>
                <c:pt idx="2120">
                  <c:v>5.3303286689498908E-3</c:v>
                </c:pt>
                <c:pt idx="2121">
                  <c:v>5.3256106816068627E-3</c:v>
                </c:pt>
                <c:pt idx="2122">
                  <c:v>5.3209082697380783E-3</c:v>
                </c:pt>
                <c:pt idx="2123">
                  <c:v>5.3162214333435376E-3</c:v>
                </c:pt>
                <c:pt idx="2124">
                  <c:v>5.3115501725042868E-3</c:v>
                </c:pt>
                <c:pt idx="2125">
                  <c:v>5.3068944870582335E-3</c:v>
                </c:pt>
                <c:pt idx="2126">
                  <c:v>5.3022543770864239E-3</c:v>
                </c:pt>
                <c:pt idx="2127">
                  <c:v>5.2976298425078117E-3</c:v>
                </c:pt>
                <c:pt idx="2128">
                  <c:v>5.2930208835655357E-3</c:v>
                </c:pt>
                <c:pt idx="2129">
                  <c:v>5.2884275000164571E-3</c:v>
                </c:pt>
                <c:pt idx="2130">
                  <c:v>5.283849691860576E-3</c:v>
                </c:pt>
                <c:pt idx="2131">
                  <c:v>5.2792874592599848E-3</c:v>
                </c:pt>
                <c:pt idx="2132">
                  <c:v>5.2747408021336373E-3</c:v>
                </c:pt>
                <c:pt idx="2133">
                  <c:v>5.2702097204815335E-3</c:v>
                </c:pt>
                <c:pt idx="2134">
                  <c:v>5.2656942143036733E-3</c:v>
                </c:pt>
                <c:pt idx="2135">
                  <c:v>5.2611942835190106E-3</c:v>
                </c:pt>
                <c:pt idx="2136">
                  <c:v>5.2567099282085916E-3</c:v>
                </c:pt>
                <c:pt idx="2137">
                  <c:v>5.2522411484534626E-3</c:v>
                </c:pt>
                <c:pt idx="2138">
                  <c:v>5.2477879440915309E-3</c:v>
                </c:pt>
                <c:pt idx="2139">
                  <c:v>5.243350315203843E-3</c:v>
                </c:pt>
                <c:pt idx="2140">
                  <c:v>5.2382978113629797E-3</c:v>
                </c:pt>
                <c:pt idx="2141">
                  <c:v>5.2338935584683721E-3</c:v>
                </c:pt>
                <c:pt idx="2142">
                  <c:v>5.229504880966962E-3</c:v>
                </c:pt>
                <c:pt idx="2143">
                  <c:v>5.2251317790208418E-3</c:v>
                </c:pt>
                <c:pt idx="2144">
                  <c:v>5.2207742526300116E-3</c:v>
                </c:pt>
                <c:pt idx="2145">
                  <c:v>5.2164323015513325E-3</c:v>
                </c:pt>
                <c:pt idx="2146">
                  <c:v>5.2121059259468971E-3</c:v>
                </c:pt>
                <c:pt idx="2147">
                  <c:v>5.2077951258167055E-3</c:v>
                </c:pt>
                <c:pt idx="2148">
                  <c:v>5.2034999011607574E-3</c:v>
                </c:pt>
                <c:pt idx="2149">
                  <c:v>5.1992202518980069E-3</c:v>
                </c:pt>
                <c:pt idx="2150">
                  <c:v>5.1949561782715925E-3</c:v>
                </c:pt>
                <c:pt idx="2151">
                  <c:v>5.1907076799573293E-3</c:v>
                </c:pt>
                <c:pt idx="2152">
                  <c:v>5.1864747571173098E-3</c:v>
                </c:pt>
                <c:pt idx="2153">
                  <c:v>5.1822574097515339E-3</c:v>
                </c:pt>
                <c:pt idx="2154">
                  <c:v>5.1780556377789555E-3</c:v>
                </c:pt>
                <c:pt idx="2155">
                  <c:v>5.173869441361667E-3</c:v>
                </c:pt>
                <c:pt idx="2156">
                  <c:v>5.169698820337576E-3</c:v>
                </c:pt>
                <c:pt idx="2157">
                  <c:v>5.1655437747877286E-3</c:v>
                </c:pt>
                <c:pt idx="2158">
                  <c:v>5.161404304712125E-3</c:v>
                </c:pt>
                <c:pt idx="2159">
                  <c:v>5.1572804100297187E-3</c:v>
                </c:pt>
                <c:pt idx="2160">
                  <c:v>5.1531720909026024E-3</c:v>
                </c:pt>
                <c:pt idx="2161">
                  <c:v>5.1490793471686835E-3</c:v>
                </c:pt>
                <c:pt idx="2162">
                  <c:v>5.1450021789090084E-3</c:v>
                </c:pt>
                <c:pt idx="2163">
                  <c:v>5.1409405860425306E-3</c:v>
                </c:pt>
                <c:pt idx="2164">
                  <c:v>5.1368945686502965E-3</c:v>
                </c:pt>
                <c:pt idx="2165">
                  <c:v>5.1328641267323061E-3</c:v>
                </c:pt>
                <c:pt idx="2166">
                  <c:v>5.1288492602075131E-3</c:v>
                </c:pt>
                <c:pt idx="2167">
                  <c:v>5.1248499692380101E-3</c:v>
                </c:pt>
                <c:pt idx="2168">
                  <c:v>5.1208662535806582E-3</c:v>
                </c:pt>
                <c:pt idx="2169">
                  <c:v>5.1168981134785962E-3</c:v>
                </c:pt>
                <c:pt idx="2170">
                  <c:v>5.112945548850778E-3</c:v>
                </c:pt>
                <c:pt idx="2171">
                  <c:v>5.1090085595351109E-3</c:v>
                </c:pt>
                <c:pt idx="2172">
                  <c:v>5.1050871457747338E-3</c:v>
                </c:pt>
                <c:pt idx="2173">
                  <c:v>5.101181307407554E-3</c:v>
                </c:pt>
                <c:pt idx="2174">
                  <c:v>5.097291044514618E-3</c:v>
                </c:pt>
                <c:pt idx="2175">
                  <c:v>5.0934163570959257E-3</c:v>
                </c:pt>
                <c:pt idx="2176">
                  <c:v>5.0895572450704307E-3</c:v>
                </c:pt>
                <c:pt idx="2177">
                  <c:v>5.0857137085191795E-3</c:v>
                </c:pt>
                <c:pt idx="2178">
                  <c:v>5.0818857472800794E-3</c:v>
                </c:pt>
                <c:pt idx="2179">
                  <c:v>5.0780733616773155E-3</c:v>
                </c:pt>
                <c:pt idx="2180">
                  <c:v>5.0742765513867027E-3</c:v>
                </c:pt>
                <c:pt idx="2181">
                  <c:v>5.07049531665138E-3</c:v>
                </c:pt>
                <c:pt idx="2182">
                  <c:v>5.0667296573092546E-3</c:v>
                </c:pt>
                <c:pt idx="2183">
                  <c:v>5.0629795733603267E-3</c:v>
                </c:pt>
                <c:pt idx="2184">
                  <c:v>5.0592450648856424E-3</c:v>
                </c:pt>
                <c:pt idx="2185">
                  <c:v>5.0555261318852018E-3</c:v>
                </c:pt>
                <c:pt idx="2186">
                  <c:v>5.0518227742779587E-3</c:v>
                </c:pt>
                <c:pt idx="2187">
                  <c:v>5.0481349921449592E-3</c:v>
                </c:pt>
                <c:pt idx="2188">
                  <c:v>5.0444627854862034E-3</c:v>
                </c:pt>
                <c:pt idx="2189">
                  <c:v>5.0408061541395988E-3</c:v>
                </c:pt>
                <c:pt idx="2190">
                  <c:v>5.0371650983482841E-3</c:v>
                </c:pt>
                <c:pt idx="2191">
                  <c:v>5.0335396179501668E-3</c:v>
                </c:pt>
                <c:pt idx="2192">
                  <c:v>5.0299297129452469E-3</c:v>
                </c:pt>
                <c:pt idx="2193">
                  <c:v>5.0263353834145708E-3</c:v>
                </c:pt>
                <c:pt idx="2194">
                  <c:v>5.0227566293581383E-3</c:v>
                </c:pt>
                <c:pt idx="2195">
                  <c:v>5.0191934506949032E-3</c:v>
                </c:pt>
                <c:pt idx="2196">
                  <c:v>5.0156458475059118E-3</c:v>
                </c:pt>
                <c:pt idx="2197">
                  <c:v>5.0121138197101178E-3</c:v>
                </c:pt>
                <c:pt idx="2198">
                  <c:v>5.0085973673885675E-3</c:v>
                </c:pt>
                <c:pt idx="2199">
                  <c:v>5.0050964904602147E-3</c:v>
                </c:pt>
                <c:pt idx="2200">
                  <c:v>5.0016111889250592E-3</c:v>
                </c:pt>
                <c:pt idx="2201">
                  <c:v>4.9981414629451937E-3</c:v>
                </c:pt>
                <c:pt idx="2202">
                  <c:v>4.9946873122774793E-3</c:v>
                </c:pt>
                <c:pt idx="2203">
                  <c:v>4.9912487370840086E-3</c:v>
                </c:pt>
                <c:pt idx="2204">
                  <c:v>4.9878257373647816E-3</c:v>
                </c:pt>
                <c:pt idx="2205">
                  <c:v>4.9844183129577058E-3</c:v>
                </c:pt>
                <c:pt idx="2206">
                  <c:v>4.9810264641059199E-3</c:v>
                </c:pt>
                <c:pt idx="2207">
                  <c:v>4.9776501907283777E-3</c:v>
                </c:pt>
                <c:pt idx="2208">
                  <c:v>4.9742894926629866E-3</c:v>
                </c:pt>
                <c:pt idx="2209">
                  <c:v>4.9709443700718392E-3</c:v>
                </c:pt>
                <c:pt idx="2210">
                  <c:v>4.9676148228738892E-3</c:v>
                </c:pt>
                <c:pt idx="2211">
                  <c:v>4.9643008511501829E-3</c:v>
                </c:pt>
                <c:pt idx="2212">
                  <c:v>4.9610024548196741E-3</c:v>
                </c:pt>
                <c:pt idx="2213">
                  <c:v>4.9577196339634089E-3</c:v>
                </c:pt>
                <c:pt idx="2214">
                  <c:v>4.9544523885003411E-3</c:v>
                </c:pt>
                <c:pt idx="2215">
                  <c:v>4.9512007184304707E-3</c:v>
                </c:pt>
                <c:pt idx="2216">
                  <c:v>4.947964623834844E-3</c:v>
                </c:pt>
                <c:pt idx="2217">
                  <c:v>4.944744104713461E-3</c:v>
                </c:pt>
                <c:pt idx="2218">
                  <c:v>4.9415391609042292E-3</c:v>
                </c:pt>
                <c:pt idx="2219">
                  <c:v>4.938349792569241E-3</c:v>
                </c:pt>
                <c:pt idx="2220">
                  <c:v>4.9351759997084965E-3</c:v>
                </c:pt>
                <c:pt idx="2221">
                  <c:v>4.9320177822409494E-3</c:v>
                </c:pt>
                <c:pt idx="2222">
                  <c:v>4.9288751401665998E-3</c:v>
                </c:pt>
                <c:pt idx="2223">
                  <c:v>4.9257480735664938E-3</c:v>
                </c:pt>
                <c:pt idx="2224">
                  <c:v>4.9226365823595852E-3</c:v>
                </c:pt>
                <c:pt idx="2225">
                  <c:v>4.9195406665458741E-3</c:v>
                </c:pt>
                <c:pt idx="2226">
                  <c:v>4.9164603262064066E-3</c:v>
                </c:pt>
                <c:pt idx="2227">
                  <c:v>4.9133955612601365E-3</c:v>
                </c:pt>
                <c:pt idx="2228">
                  <c:v>4.9103463717070639E-3</c:v>
                </c:pt>
                <c:pt idx="2229">
                  <c:v>4.9073127576282349E-3</c:v>
                </c:pt>
                <c:pt idx="2230">
                  <c:v>4.9042947190236497E-3</c:v>
                </c:pt>
                <c:pt idx="2231">
                  <c:v>4.9012922557312155E-3</c:v>
                </c:pt>
                <c:pt idx="2232">
                  <c:v>4.8983053678319788E-3</c:v>
                </c:pt>
                <c:pt idx="2233">
                  <c:v>4.895334055488032E-3</c:v>
                </c:pt>
                <c:pt idx="2234">
                  <c:v>4.8923783185372827E-3</c:v>
                </c:pt>
                <c:pt idx="2235">
                  <c:v>4.8894381568986844E-3</c:v>
                </c:pt>
                <c:pt idx="2236">
                  <c:v>4.8865135707343299E-3</c:v>
                </c:pt>
                <c:pt idx="2237">
                  <c:v>4.8836045599631728E-3</c:v>
                </c:pt>
                <c:pt idx="2238">
                  <c:v>4.8807111246662593E-3</c:v>
                </c:pt>
                <c:pt idx="2239">
                  <c:v>4.8778332647625433E-3</c:v>
                </c:pt>
                <c:pt idx="2240">
                  <c:v>4.8749709802520247E-3</c:v>
                </c:pt>
                <c:pt idx="2241">
                  <c:v>4.8721242712157498E-3</c:v>
                </c:pt>
                <c:pt idx="2242">
                  <c:v>4.8692931375726722E-3</c:v>
                </c:pt>
                <c:pt idx="2243">
                  <c:v>4.8664775793227921E-3</c:v>
                </c:pt>
                <c:pt idx="2244">
                  <c:v>4.8636775965471557E-3</c:v>
                </c:pt>
                <c:pt idx="2245">
                  <c:v>4.8608931891647167E-3</c:v>
                </c:pt>
                <c:pt idx="2246">
                  <c:v>4.8581243570944288E-3</c:v>
                </c:pt>
                <c:pt idx="2247">
                  <c:v>4.8553711004983846E-3</c:v>
                </c:pt>
                <c:pt idx="2248">
                  <c:v>4.8526334193765841E-3</c:v>
                </c:pt>
                <c:pt idx="2249">
                  <c:v>4.849911313647981E-3</c:v>
                </c:pt>
                <c:pt idx="2250">
                  <c:v>4.8472047833125753E-3</c:v>
                </c:pt>
                <c:pt idx="2251">
                  <c:v>4.844513828370367E-3</c:v>
                </c:pt>
                <c:pt idx="2252">
                  <c:v>4.8418384489024024E-3</c:v>
                </c:pt>
                <c:pt idx="2253">
                  <c:v>4.839178644746589E-3</c:v>
                </c:pt>
                <c:pt idx="2254">
                  <c:v>4.8365344160650192E-3</c:v>
                </c:pt>
                <c:pt idx="2255">
                  <c:v>4.8339057627766469E-3</c:v>
                </c:pt>
                <c:pt idx="2256">
                  <c:v>4.8312926849625182E-3</c:v>
                </c:pt>
                <c:pt idx="2257">
                  <c:v>4.8286951825415869E-3</c:v>
                </c:pt>
                <c:pt idx="2258">
                  <c:v>4.8261132555138531E-3</c:v>
                </c:pt>
                <c:pt idx="2259">
                  <c:v>4.8235469038793166E-3</c:v>
                </c:pt>
                <c:pt idx="2260">
                  <c:v>4.8209961276379776E-3</c:v>
                </c:pt>
                <c:pt idx="2261">
                  <c:v>4.818460926789836E-3</c:v>
                </c:pt>
                <c:pt idx="2262">
                  <c:v>4.815941301415938E-3</c:v>
                </c:pt>
                <c:pt idx="2263">
                  <c:v>4.8134372514352375E-3</c:v>
                </c:pt>
                <c:pt idx="2264">
                  <c:v>4.8109487769287806E-3</c:v>
                </c:pt>
                <c:pt idx="2265">
                  <c:v>4.8084758776534287E-3</c:v>
                </c:pt>
                <c:pt idx="2266">
                  <c:v>4.8060185539333666E-3</c:v>
                </c:pt>
                <c:pt idx="2267">
                  <c:v>4.803576805606502E-3</c:v>
                </c:pt>
                <c:pt idx="2268">
                  <c:v>4.8011506325917885E-3</c:v>
                </c:pt>
                <c:pt idx="2269">
                  <c:v>4.7987400350513187E-3</c:v>
                </c:pt>
                <c:pt idx="2270">
                  <c:v>4.7963450129850926E-3</c:v>
                </c:pt>
                <c:pt idx="2271">
                  <c:v>4.7939655663120639E-3</c:v>
                </c:pt>
                <c:pt idx="2272">
                  <c:v>4.7916016949511864E-3</c:v>
                </c:pt>
                <c:pt idx="2273">
                  <c:v>4.7892533990645525E-3</c:v>
                </c:pt>
                <c:pt idx="2274">
                  <c:v>4.786920678571116E-3</c:v>
                </c:pt>
                <c:pt idx="2275">
                  <c:v>4.7846035333898307E-3</c:v>
                </c:pt>
                <c:pt idx="2276">
                  <c:v>4.7823019637638353E-3</c:v>
                </c:pt>
                <c:pt idx="2277">
                  <c:v>4.7800159694499911E-3</c:v>
                </c:pt>
                <c:pt idx="2278">
                  <c:v>4.7777455505293442E-3</c:v>
                </c:pt>
                <c:pt idx="2279">
                  <c:v>4.7754907070829411E-3</c:v>
                </c:pt>
                <c:pt idx="2280">
                  <c:v>4.7732514389486891E-3</c:v>
                </c:pt>
                <c:pt idx="2281">
                  <c:v>4.771027746369727E-3</c:v>
                </c:pt>
                <c:pt idx="2282">
                  <c:v>4.7688196290218698E-3</c:v>
                </c:pt>
                <c:pt idx="2283">
                  <c:v>4.7666270872293026E-3</c:v>
                </c:pt>
                <c:pt idx="2284">
                  <c:v>4.7644501206678402E-3</c:v>
                </c:pt>
                <c:pt idx="2285">
                  <c:v>4.7622887296616678E-3</c:v>
                </c:pt>
                <c:pt idx="2286">
                  <c:v>4.7601429139676465E-3</c:v>
                </c:pt>
                <c:pt idx="2287">
                  <c:v>4.758012673747869E-3</c:v>
                </c:pt>
                <c:pt idx="2288">
                  <c:v>4.7558980089212888E-3</c:v>
                </c:pt>
                <c:pt idx="2289">
                  <c:v>4.7537989194068597E-3</c:v>
                </c:pt>
                <c:pt idx="2290">
                  <c:v>4.7517154053666744E-3</c:v>
                </c:pt>
                <c:pt idx="2291">
                  <c:v>4.7496474667196864E-3</c:v>
                </c:pt>
                <c:pt idx="2292">
                  <c:v>4.7475951034658959E-3</c:v>
                </c:pt>
                <c:pt idx="2293">
                  <c:v>4.7455583156053027E-3</c:v>
                </c:pt>
                <c:pt idx="2294">
                  <c:v>4.743537103137907E-3</c:v>
                </c:pt>
                <c:pt idx="2295">
                  <c:v>4.7415314660637087E-3</c:v>
                </c:pt>
                <c:pt idx="2296">
                  <c:v>4.7387549162532707E-3</c:v>
                </c:pt>
                <c:pt idx="2297">
                  <c:v>4.7367870540941199E-3</c:v>
                </c:pt>
                <c:pt idx="2298">
                  <c:v>4.7348347677604137E-3</c:v>
                </c:pt>
                <c:pt idx="2299">
                  <c:v>4.7328980572251362E-3</c:v>
                </c:pt>
                <c:pt idx="2300">
                  <c:v>4.730976922542319E-3</c:v>
                </c:pt>
                <c:pt idx="2301">
                  <c:v>4.7290713636849455E-3</c:v>
                </c:pt>
                <c:pt idx="2302">
                  <c:v>4.7271813806260008E-3</c:v>
                </c:pt>
                <c:pt idx="2303">
                  <c:v>4.7253069733924997E-3</c:v>
                </c:pt>
                <c:pt idx="2304">
                  <c:v>4.7234481420114589E-3</c:v>
                </c:pt>
                <c:pt idx="2305">
                  <c:v>4.721604886401832E-3</c:v>
                </c:pt>
                <c:pt idx="2306">
                  <c:v>4.7197772066176489E-3</c:v>
                </c:pt>
                <c:pt idx="2307">
                  <c:v>4.717965102685925E-3</c:v>
                </c:pt>
                <c:pt idx="2308">
                  <c:v>4.71616857455263E-3</c:v>
                </c:pt>
                <c:pt idx="2309">
                  <c:v>4.7143876222177647E-3</c:v>
                </c:pt>
                <c:pt idx="2310">
                  <c:v>4.7118094926135168E-3</c:v>
                </c:pt>
                <c:pt idx="2311">
                  <c:v>4.7100664122601277E-3</c:v>
                </c:pt>
                <c:pt idx="2312">
                  <c:v>4.708338907299936E-3</c:v>
                </c:pt>
                <c:pt idx="2313">
                  <c:v>4.7066269777329417E-3</c:v>
                </c:pt>
                <c:pt idx="2314">
                  <c:v>4.7049306236401911E-3</c:v>
                </c:pt>
                <c:pt idx="2315">
                  <c:v>4.7032498448595916E-3</c:v>
                </c:pt>
                <c:pt idx="2316">
                  <c:v>4.7015846414721896E-3</c:v>
                </c:pt>
                <c:pt idx="2317">
                  <c:v>4.6999350135590312E-3</c:v>
                </c:pt>
                <c:pt idx="2318">
                  <c:v>4.698300960958024E-3</c:v>
                </c:pt>
                <c:pt idx="2319">
                  <c:v>4.6966824837502141E-3</c:v>
                </c:pt>
                <c:pt idx="2320">
                  <c:v>4.6950795819356017E-3</c:v>
                </c:pt>
                <c:pt idx="2321">
                  <c:v>4.6934922555141867E-3</c:v>
                </c:pt>
                <c:pt idx="2322">
                  <c:v>4.6919205045670154E-3</c:v>
                </c:pt>
                <c:pt idx="2323">
                  <c:v>4.6903643289319952E-3</c:v>
                </c:pt>
                <c:pt idx="2324">
                  <c:v>4.6888237287712187E-3</c:v>
                </c:pt>
                <c:pt idx="2325">
                  <c:v>4.6872987039225933E-3</c:v>
                </c:pt>
                <c:pt idx="2326">
                  <c:v>4.6857892544671653E-3</c:v>
                </c:pt>
                <c:pt idx="2327">
                  <c:v>4.6842953804049348E-3</c:v>
                </c:pt>
                <c:pt idx="2328">
                  <c:v>4.6828170818169479E-3</c:v>
                </c:pt>
                <c:pt idx="2329">
                  <c:v>4.6813543586221584E-3</c:v>
                </c:pt>
                <c:pt idx="2330">
                  <c:v>4.6799072106584738E-3</c:v>
                </c:pt>
                <c:pt idx="2331">
                  <c:v>4.6784756382500792E-3</c:v>
                </c:pt>
                <c:pt idx="2332">
                  <c:v>4.6770596411538357E-3</c:v>
                </c:pt>
                <c:pt idx="2333">
                  <c:v>4.6756592194507895E-3</c:v>
                </c:pt>
                <c:pt idx="2334">
                  <c:v>4.6742743731409409E-3</c:v>
                </c:pt>
                <c:pt idx="2335">
                  <c:v>4.6729051022242896E-3</c:v>
                </c:pt>
                <c:pt idx="2336">
                  <c:v>4.671551406781882E-3</c:v>
                </c:pt>
                <c:pt idx="2337">
                  <c:v>4.6702132866516255E-3</c:v>
                </c:pt>
                <c:pt idx="2338">
                  <c:v>4.6688907419145664E-3</c:v>
                </c:pt>
                <c:pt idx="2339">
                  <c:v>4.6675837725707048E-3</c:v>
                </c:pt>
                <c:pt idx="2340">
                  <c:v>4.6662923786200405E-3</c:v>
                </c:pt>
                <c:pt idx="2341">
                  <c:v>4.6650165600625737E-3</c:v>
                </c:pt>
                <c:pt idx="2342">
                  <c:v>4.663756316817258E-3</c:v>
                </c:pt>
                <c:pt idx="2343">
                  <c:v>4.6625116491272323E-3</c:v>
                </c:pt>
                <c:pt idx="2344">
                  <c:v>4.6612825567493577E-3</c:v>
                </c:pt>
                <c:pt idx="2345">
                  <c:v>4.6600690396836342E-3</c:v>
                </c:pt>
                <c:pt idx="2346">
                  <c:v>4.6588710980921544E-3</c:v>
                </c:pt>
                <c:pt idx="2347">
                  <c:v>4.657688731893872E-3</c:v>
                </c:pt>
                <c:pt idx="2348">
                  <c:v>4.656521941088787E-3</c:v>
                </c:pt>
                <c:pt idx="2349">
                  <c:v>4.6553707255958532E-3</c:v>
                </c:pt>
                <c:pt idx="2350">
                  <c:v>4.654235085577163E-3</c:v>
                </c:pt>
                <c:pt idx="2351">
                  <c:v>4.653115020870624E-3</c:v>
                </c:pt>
                <c:pt idx="2352">
                  <c:v>4.6520105316383287E-3</c:v>
                </c:pt>
                <c:pt idx="2353">
                  <c:v>4.6509216177181845E-3</c:v>
                </c:pt>
                <c:pt idx="2354">
                  <c:v>4.6498482791912377E-3</c:v>
                </c:pt>
                <c:pt idx="2355">
                  <c:v>4.6487905161385346E-3</c:v>
                </c:pt>
                <c:pt idx="2356">
                  <c:v>4.6477483283979826E-3</c:v>
                </c:pt>
                <c:pt idx="2357">
                  <c:v>4.646721716050628E-3</c:v>
                </c:pt>
                <c:pt idx="2358">
                  <c:v>4.6457106790964708E-3</c:v>
                </c:pt>
                <c:pt idx="2359">
                  <c:v>4.6447152175355111E-3</c:v>
                </c:pt>
                <c:pt idx="2360">
                  <c:v>4.6437353312867025E-3</c:v>
                </c:pt>
                <c:pt idx="2361">
                  <c:v>4.6427710205121375E-3</c:v>
                </c:pt>
                <c:pt idx="2362">
                  <c:v>4.6418222852118163E-3</c:v>
                </c:pt>
                <c:pt idx="2363">
                  <c:v>4.6408891251425999E-3</c:v>
                </c:pt>
                <c:pt idx="2364">
                  <c:v>4.6399715404665809E-3</c:v>
                </c:pt>
                <c:pt idx="2365">
                  <c:v>4.6390695312648056E-3</c:v>
                </c:pt>
                <c:pt idx="2366">
                  <c:v>4.6381830973751814E-3</c:v>
                </c:pt>
                <c:pt idx="2367">
                  <c:v>4.6373122389598009E-3</c:v>
                </c:pt>
                <c:pt idx="2368">
                  <c:v>4.6364569558565716E-3</c:v>
                </c:pt>
                <c:pt idx="2369">
                  <c:v>4.6356172481465396E-3</c:v>
                </c:pt>
                <c:pt idx="2370">
                  <c:v>4.6347931159107514E-3</c:v>
                </c:pt>
                <c:pt idx="2371">
                  <c:v>4.633984558906068E-3</c:v>
                </c:pt>
                <c:pt idx="2372">
                  <c:v>4.6331915773756283E-3</c:v>
                </c:pt>
                <c:pt idx="2373">
                  <c:v>4.6324141712383859E-3</c:v>
                </c:pt>
                <c:pt idx="2374">
                  <c:v>4.631652340494341E-3</c:v>
                </c:pt>
                <c:pt idx="2375">
                  <c:v>4.6309060851434936E-3</c:v>
                </c:pt>
                <c:pt idx="2376">
                  <c:v>4.6301754051047972E-3</c:v>
                </c:pt>
                <c:pt idx="2377">
                  <c:v>4.6294603005403445E-3</c:v>
                </c:pt>
                <c:pt idx="2378">
                  <c:v>4.6287607712069967E-3</c:v>
                </c:pt>
                <c:pt idx="2379">
                  <c:v>4.6280768175099851E-3</c:v>
                </c:pt>
                <c:pt idx="2380">
                  <c:v>4.6274084389630321E-3</c:v>
                </c:pt>
                <c:pt idx="2381">
                  <c:v>4.6267556359713691E-3</c:v>
                </c:pt>
                <c:pt idx="2382">
                  <c:v>4.6261184082918572E-3</c:v>
                </c:pt>
                <c:pt idx="2383">
                  <c:v>4.6254967559244964E-3</c:v>
                </c:pt>
                <c:pt idx="2384">
                  <c:v>4.6248906790313793E-3</c:v>
                </c:pt>
                <c:pt idx="2385">
                  <c:v>4.6243001774504133E-3</c:v>
                </c:pt>
                <c:pt idx="2386">
                  <c:v>4.6237252513436911E-3</c:v>
                </c:pt>
                <c:pt idx="2387">
                  <c:v>4.6231659005491199E-3</c:v>
                </c:pt>
                <c:pt idx="2388">
                  <c:v>4.6226221252287925E-3</c:v>
                </c:pt>
                <c:pt idx="2389">
                  <c:v>4.6220939253016624E-3</c:v>
                </c:pt>
                <c:pt idx="2390">
                  <c:v>4.6215813006056372E-3</c:v>
                </c:pt>
                <c:pt idx="2391">
                  <c:v>4.6210842513838557E-3</c:v>
                </c:pt>
                <c:pt idx="2392">
                  <c:v>4.6206027776363179E-3</c:v>
                </c:pt>
                <c:pt idx="2393">
                  <c:v>4.6201368791198849E-3</c:v>
                </c:pt>
                <c:pt idx="2394">
                  <c:v>4.6196865559966493E-3</c:v>
                </c:pt>
                <c:pt idx="2395">
                  <c:v>4.6192518084287038E-3</c:v>
                </c:pt>
                <c:pt idx="2396">
                  <c:v>4.618832636091863E-3</c:v>
                </c:pt>
                <c:pt idx="2397">
                  <c:v>4.6184290390671734E-3</c:v>
                </c:pt>
                <c:pt idx="2398">
                  <c:v>4.6180410175977737E-3</c:v>
                </c:pt>
                <c:pt idx="2399">
                  <c:v>4.6176685715215715E-3</c:v>
                </c:pt>
                <c:pt idx="2400">
                  <c:v>4.6173117007575204E-3</c:v>
                </c:pt>
                <c:pt idx="2401">
                  <c:v>4.6169704053866667E-3</c:v>
                </c:pt>
                <c:pt idx="2402">
                  <c:v>4.6166446853279641E-3</c:v>
                </c:pt>
                <c:pt idx="2403">
                  <c:v>4.616334540662459E-3</c:v>
                </c:pt>
                <c:pt idx="2404">
                  <c:v>4.6160399714711975E-3</c:v>
                </c:pt>
                <c:pt idx="2405">
                  <c:v>4.6157609775920871E-3</c:v>
                </c:pt>
                <c:pt idx="2406">
                  <c:v>4.6154975591872205E-3</c:v>
                </c:pt>
                <c:pt idx="2407">
                  <c:v>4.615249716094505E-3</c:v>
                </c:pt>
                <c:pt idx="2408">
                  <c:v>4.6150174483949868E-3</c:v>
                </c:pt>
                <c:pt idx="2409">
                  <c:v>4.6148007560886661E-3</c:v>
                </c:pt>
                <c:pt idx="2410">
                  <c:v>4.6145996391755428E-3</c:v>
                </c:pt>
                <c:pt idx="2411">
                  <c:v>4.6144140976556169E-3</c:v>
                </c:pt>
                <c:pt idx="2412">
                  <c:v>4.6142441315288885E-3</c:v>
                </c:pt>
                <c:pt idx="2413">
                  <c:v>4.6140897406332648E-3</c:v>
                </c:pt>
                <c:pt idx="2414">
                  <c:v>4.6139509252929312E-3</c:v>
                </c:pt>
                <c:pt idx="2415">
                  <c:v>4.6138276852647486E-3</c:v>
                </c:pt>
                <c:pt idx="2416">
                  <c:v>4.6137200207108098E-3</c:v>
                </c:pt>
                <c:pt idx="2417">
                  <c:v>4.6136279314690221E-3</c:v>
                </c:pt>
                <c:pt idx="2418">
                  <c:v>4.6135514176204317E-3</c:v>
                </c:pt>
                <c:pt idx="2419">
                  <c:v>4.6134904791650388E-3</c:v>
                </c:pt>
                <c:pt idx="2420">
                  <c:v>4.6134451160217971E-3</c:v>
                </c:pt>
                <c:pt idx="2421">
                  <c:v>4.6134153282717527E-3</c:v>
                </c:pt>
                <c:pt idx="2422">
                  <c:v>4.613401115995952E-3</c:v>
                </c:pt>
                <c:pt idx="2423">
                  <c:v>4.6134024790323025E-3</c:v>
                </c:pt>
                <c:pt idx="2424">
                  <c:v>4.6134194174618504E-3</c:v>
                </c:pt>
                <c:pt idx="2425">
                  <c:v>4.6134519312035493E-3</c:v>
                </c:pt>
                <c:pt idx="2426">
                  <c:v>4.6135000205005383E-3</c:v>
                </c:pt>
                <c:pt idx="2427">
                  <c:v>4.6135636850286321E-3</c:v>
                </c:pt>
                <c:pt idx="2428">
                  <c:v>4.6136429251120159E-3</c:v>
                </c:pt>
                <c:pt idx="2429">
                  <c:v>4.6137377404265045E-3</c:v>
                </c:pt>
                <c:pt idx="2430">
                  <c:v>4.6138481311341906E-3</c:v>
                </c:pt>
                <c:pt idx="2431">
                  <c:v>4.6139740973161203E-3</c:v>
                </c:pt>
                <c:pt idx="2432">
                  <c:v>4.6141156387291549E-3</c:v>
                </c:pt>
                <c:pt idx="2433">
                  <c:v>4.6142727556974794E-3</c:v>
                </c:pt>
                <c:pt idx="2434">
                  <c:v>4.6144454479779551E-3</c:v>
                </c:pt>
                <c:pt idx="2435">
                  <c:v>4.6146337156516282E-3</c:v>
                </c:pt>
                <c:pt idx="2436">
                  <c:v>4.6148375586374524E-3</c:v>
                </c:pt>
                <c:pt idx="2437">
                  <c:v>4.6150569770975203E-3</c:v>
                </c:pt>
                <c:pt idx="2438">
                  <c:v>4.6152919709507856E-3</c:v>
                </c:pt>
                <c:pt idx="2439">
                  <c:v>4.6155425400351557E-3</c:v>
                </c:pt>
                <c:pt idx="2440">
                  <c:v>4.6158086846748159E-3</c:v>
                </c:pt>
                <c:pt idx="2441">
                  <c:v>4.6160904046266271E-3</c:v>
                </c:pt>
                <c:pt idx="2442">
                  <c:v>4.6163876999716358E-3</c:v>
                </c:pt>
                <c:pt idx="2443">
                  <c:v>4.6167005707098419E-3</c:v>
                </c:pt>
                <c:pt idx="2444">
                  <c:v>4.6170290168412453E-3</c:v>
                </c:pt>
                <c:pt idx="2445">
                  <c:v>4.6173730383658462E-3</c:v>
                </c:pt>
                <c:pt idx="2446">
                  <c:v>4.6177326352025982E-3</c:v>
                </c:pt>
                <c:pt idx="2447">
                  <c:v>4.6181078074325477E-3</c:v>
                </c:pt>
                <c:pt idx="2448">
                  <c:v>4.6184985550556945E-3</c:v>
                </c:pt>
                <c:pt idx="2449">
                  <c:v>4.6189048780720388E-3</c:v>
                </c:pt>
                <c:pt idx="2450">
                  <c:v>4.6193267765626267E-3</c:v>
                </c:pt>
                <c:pt idx="2451">
                  <c:v>4.6197642503653658E-3</c:v>
                </c:pt>
                <c:pt idx="2452">
                  <c:v>4.6202832922248582E-3</c:v>
                </c:pt>
                <c:pt idx="2453">
                  <c:v>4.6207541418585851E-3</c:v>
                </c:pt>
                <c:pt idx="2454">
                  <c:v>4.6212405668855094E-3</c:v>
                </c:pt>
                <c:pt idx="2455">
                  <c:v>4.6217425673056312E-3</c:v>
                </c:pt>
                <c:pt idx="2456">
                  <c:v>4.622260143037904E-3</c:v>
                </c:pt>
                <c:pt idx="2457">
                  <c:v>4.6227932942444205E-3</c:v>
                </c:pt>
                <c:pt idx="2458">
                  <c:v>4.6233420207630882E-3</c:v>
                </c:pt>
                <c:pt idx="2459">
                  <c:v>4.6239063226749533E-3</c:v>
                </c:pt>
                <c:pt idx="2460">
                  <c:v>4.6244861999800158E-3</c:v>
                </c:pt>
                <c:pt idx="2461">
                  <c:v>4.6250816526782756E-3</c:v>
                </c:pt>
                <c:pt idx="2462">
                  <c:v>4.6256926807697329E-3</c:v>
                </c:pt>
                <c:pt idx="2463">
                  <c:v>4.6263192842543877E-3</c:v>
                </c:pt>
                <c:pt idx="2464">
                  <c:v>4.6269614631322398E-3</c:v>
                </c:pt>
                <c:pt idx="2465">
                  <c:v>4.627619217322243E-3</c:v>
                </c:pt>
                <c:pt idx="2466">
                  <c:v>4.62829254698649E-3</c:v>
                </c:pt>
                <c:pt idx="2467">
                  <c:v>4.6289814520439343E-3</c:v>
                </c:pt>
                <c:pt idx="2468">
                  <c:v>4.6296859323324835E-3</c:v>
                </c:pt>
                <c:pt idx="2469">
                  <c:v>4.6304059881763227E-3</c:v>
                </c:pt>
                <c:pt idx="2470">
                  <c:v>4.6311416193323129E-3</c:v>
                </c:pt>
                <c:pt idx="2471">
                  <c:v>4.6318928258815006E-3</c:v>
                </c:pt>
                <c:pt idx="2472">
                  <c:v>4.6326596078238858E-3</c:v>
                </c:pt>
                <c:pt idx="2473">
                  <c:v>4.6334419651594683E-3</c:v>
                </c:pt>
                <c:pt idx="2474">
                  <c:v>4.6342398978072019E-3</c:v>
                </c:pt>
                <c:pt idx="2475">
                  <c:v>4.6350534059291792E-3</c:v>
                </c:pt>
                <c:pt idx="2476">
                  <c:v>4.635882489444354E-3</c:v>
                </c:pt>
                <c:pt idx="2477">
                  <c:v>4.6367271482716799E-3</c:v>
                </c:pt>
                <c:pt idx="2478">
                  <c:v>4.6375873825732494E-3</c:v>
                </c:pt>
                <c:pt idx="2479">
                  <c:v>4.6384631921869701E-3</c:v>
                </c:pt>
                <c:pt idx="2480">
                  <c:v>4.6393545771938882E-3</c:v>
                </c:pt>
                <c:pt idx="2481">
                  <c:v>4.6402615375940037E-3</c:v>
                </c:pt>
                <c:pt idx="2482">
                  <c:v>4.6411840733873166E-3</c:v>
                </c:pt>
                <c:pt idx="2483">
                  <c:v>4.6421221846548733E-3</c:v>
                </c:pt>
                <c:pt idx="2484">
                  <c:v>4.6430758711535347E-3</c:v>
                </c:pt>
                <c:pt idx="2485">
                  <c:v>4.6440451331264399E-3</c:v>
                </c:pt>
                <c:pt idx="2486">
                  <c:v>4.6450299704925424E-3</c:v>
                </c:pt>
                <c:pt idx="2487">
                  <c:v>4.6460303831707961E-3</c:v>
                </c:pt>
                <c:pt idx="2488">
                  <c:v>4.6470463713232935E-3</c:v>
                </c:pt>
                <c:pt idx="2489">
                  <c:v>4.6480779348689882E-3</c:v>
                </c:pt>
                <c:pt idx="2490">
                  <c:v>4.6491250737268341E-3</c:v>
                </c:pt>
                <c:pt idx="2491">
                  <c:v>4.6501877880589237E-3</c:v>
                </c:pt>
                <c:pt idx="2492">
                  <c:v>4.6512615193361473E-3</c:v>
                </c:pt>
                <c:pt idx="2493">
                  <c:v>4.6523403095222182E-3</c:v>
                </c:pt>
                <c:pt idx="2494">
                  <c:v>4.6534241227946804E-3</c:v>
                </c:pt>
                <c:pt idx="2495">
                  <c:v>4.6545129590724876E-3</c:v>
                </c:pt>
                <c:pt idx="2496">
                  <c:v>4.6556068182745936E-3</c:v>
                </c:pt>
                <c:pt idx="2497">
                  <c:v>4.6567057005630907E-3</c:v>
                </c:pt>
                <c:pt idx="2498">
                  <c:v>4.6578096058569329E-3</c:v>
                </c:pt>
                <c:pt idx="2499">
                  <c:v>4.6589185341561201E-3</c:v>
                </c:pt>
                <c:pt idx="2500">
                  <c:v>4.6600324854606523E-3</c:v>
                </c:pt>
                <c:pt idx="2501">
                  <c:v>4.6611514597705295E-3</c:v>
                </c:pt>
                <c:pt idx="2502">
                  <c:v>4.6622754570857516E-3</c:v>
                </c:pt>
                <c:pt idx="2503">
                  <c:v>4.6634044774063188E-3</c:v>
                </c:pt>
                <c:pt idx="2504">
                  <c:v>4.664538520732231E-3</c:v>
                </c:pt>
                <c:pt idx="2505">
                  <c:v>4.6656775871445344E-3</c:v>
                </c:pt>
                <c:pt idx="2506">
                  <c:v>4.6668216764811365E-3</c:v>
                </c:pt>
                <c:pt idx="2507">
                  <c:v>4.6679707888230837E-3</c:v>
                </c:pt>
                <c:pt idx="2508">
                  <c:v>4.6691249242514221E-3</c:v>
                </c:pt>
                <c:pt idx="2509">
                  <c:v>4.6702840826040593E-3</c:v>
                </c:pt>
                <c:pt idx="2510">
                  <c:v>4.6714482640430877E-3</c:v>
                </c:pt>
                <c:pt idx="2511">
                  <c:v>4.6726174684064148E-3</c:v>
                </c:pt>
                <c:pt idx="2512">
                  <c:v>4.6737916958561332E-3</c:v>
                </c:pt>
                <c:pt idx="2513">
                  <c:v>4.6749709462301503E-3</c:v>
                </c:pt>
                <c:pt idx="2514">
                  <c:v>4.6761552196905587E-3</c:v>
                </c:pt>
                <c:pt idx="2515">
                  <c:v>4.6773445161563121E-3</c:v>
                </c:pt>
                <c:pt idx="2516">
                  <c:v>4.6785388356274105E-3</c:v>
                </c:pt>
                <c:pt idx="2517">
                  <c:v>4.6797381781038538E-3</c:v>
                </c:pt>
                <c:pt idx="2518">
                  <c:v>4.6809425435045959E-3</c:v>
                </c:pt>
                <c:pt idx="2519">
                  <c:v>4.6821519320727756E-3</c:v>
                </c:pt>
                <c:pt idx="2520">
                  <c:v>4.6833663435652539E-3</c:v>
                </c:pt>
                <c:pt idx="2521">
                  <c:v>4.6845857780630773E-3</c:v>
                </c:pt>
                <c:pt idx="2522">
                  <c:v>4.6858102355662457E-3</c:v>
                </c:pt>
                <c:pt idx="2523">
                  <c:v>4.6870397161558053E-3</c:v>
                </c:pt>
                <c:pt idx="2524">
                  <c:v>4.6882742195886173E-3</c:v>
                </c:pt>
                <c:pt idx="2525">
                  <c:v>4.689513746188867E-3</c:v>
                </c:pt>
                <c:pt idx="2526">
                  <c:v>4.6907582957944616E-3</c:v>
                </c:pt>
                <c:pt idx="2527">
                  <c:v>4.6920078683243549E-3</c:v>
                </c:pt>
                <c:pt idx="2528">
                  <c:v>4.6932624639406395E-3</c:v>
                </c:pt>
                <c:pt idx="2529">
                  <c:v>4.6945220825622691E-3</c:v>
                </c:pt>
                <c:pt idx="2530">
                  <c:v>4.6957867241081974E-3</c:v>
                </c:pt>
                <c:pt idx="2531">
                  <c:v>4.697056388740517E-3</c:v>
                </c:pt>
                <c:pt idx="2532">
                  <c:v>4.6983310763781816E-3</c:v>
                </c:pt>
                <c:pt idx="2533">
                  <c:v>4.6996107870211912E-3</c:v>
                </c:pt>
                <c:pt idx="2534">
                  <c:v>4.7008955206695457E-3</c:v>
                </c:pt>
                <c:pt idx="2535">
                  <c:v>4.7021852773232453E-3</c:v>
                </c:pt>
                <c:pt idx="2536">
                  <c:v>4.7034800569822899E-3</c:v>
                </c:pt>
                <c:pt idx="2537">
                  <c:v>4.7047798596466794E-3</c:v>
                </c:pt>
                <c:pt idx="2538">
                  <c:v>4.7060846853974603E-3</c:v>
                </c:pt>
                <c:pt idx="2539">
                  <c:v>4.7073945340725398E-3</c:v>
                </c:pt>
                <c:pt idx="2540">
                  <c:v>4.7087094058340107E-3</c:v>
                </c:pt>
                <c:pt idx="2541">
                  <c:v>4.7100293005197802E-3</c:v>
                </c:pt>
                <c:pt idx="2542">
                  <c:v>4.711354218291941E-3</c:v>
                </c:pt>
                <c:pt idx="2543">
                  <c:v>4.7126841590694468E-3</c:v>
                </c:pt>
                <c:pt idx="2544">
                  <c:v>4.7140191228522976E-3</c:v>
                </c:pt>
                <c:pt idx="2545">
                  <c:v>4.7153591096404934E-3</c:v>
                </c:pt>
                <c:pt idx="2546">
                  <c:v>4.7167041193529879E-3</c:v>
                </c:pt>
                <c:pt idx="2547">
                  <c:v>4.71805415223292E-3</c:v>
                </c:pt>
                <c:pt idx="2548">
                  <c:v>4.7194092080371508E-3</c:v>
                </c:pt>
                <c:pt idx="2549">
                  <c:v>4.7207692867656803E-3</c:v>
                </c:pt>
                <c:pt idx="2550">
                  <c:v>4.7221343886616474E-3</c:v>
                </c:pt>
                <c:pt idx="2551">
                  <c:v>4.7235045134819131E-3</c:v>
                </c:pt>
                <c:pt idx="2552">
                  <c:v>4.7248796613885702E-3</c:v>
                </c:pt>
                <c:pt idx="2553">
                  <c:v>4.7262598323005722E-3</c:v>
                </c:pt>
                <c:pt idx="2554">
                  <c:v>4.727645026136873E-3</c:v>
                </c:pt>
                <c:pt idx="2555">
                  <c:v>4.729035243059565E-3</c:v>
                </c:pt>
                <c:pt idx="2556">
                  <c:v>4.7306302129557221E-3</c:v>
                </c:pt>
                <c:pt idx="2557">
                  <c:v>4.7320311934728743E-3</c:v>
                </c:pt>
                <c:pt idx="2558">
                  <c:v>4.7334371969953715E-3</c:v>
                </c:pt>
                <c:pt idx="2559">
                  <c:v>4.7348482235232137E-3</c:v>
                </c:pt>
                <c:pt idx="2560">
                  <c:v>4.7362642730564009E-3</c:v>
                </c:pt>
                <c:pt idx="2561">
                  <c:v>4.737685345594933E-3</c:v>
                </c:pt>
                <c:pt idx="2562">
                  <c:v>4.7391114411388102E-3</c:v>
                </c:pt>
                <c:pt idx="2563">
                  <c:v>4.7405425597690787E-3</c:v>
                </c:pt>
                <c:pt idx="2564">
                  <c:v>4.7419787013236459E-3</c:v>
                </c:pt>
                <c:pt idx="2565">
                  <c:v>4.7434198659646043E-3</c:v>
                </c:pt>
                <c:pt idx="2566">
                  <c:v>4.7448660535298615E-3</c:v>
                </c:pt>
                <c:pt idx="2567">
                  <c:v>4.7463172641815099E-3</c:v>
                </c:pt>
                <c:pt idx="2568">
                  <c:v>4.7477734977574571E-3</c:v>
                </c:pt>
                <c:pt idx="2569">
                  <c:v>4.7492347545008418E-3</c:v>
                </c:pt>
                <c:pt idx="2570">
                  <c:v>4.7507010340874789E-3</c:v>
                </c:pt>
                <c:pt idx="2571">
                  <c:v>4.7527175009061118E-3</c:v>
                </c:pt>
                <c:pt idx="2572">
                  <c:v>4.7536486624388807E-3</c:v>
                </c:pt>
                <c:pt idx="2573">
                  <c:v>4.7551300112036454E-3</c:v>
                </c:pt>
                <c:pt idx="2574">
                  <c:v>4.7566163829737551E-3</c:v>
                </c:pt>
                <c:pt idx="2575">
                  <c:v>4.7581077775871172E-3</c:v>
                </c:pt>
                <c:pt idx="2576">
                  <c:v>4.7596041953679169E-3</c:v>
                </c:pt>
                <c:pt idx="2577">
                  <c:v>4.7611056361540616E-3</c:v>
                </c:pt>
                <c:pt idx="2578">
                  <c:v>4.7626120999455512E-3</c:v>
                </c:pt>
                <c:pt idx="2579">
                  <c:v>4.7641235867423859E-3</c:v>
                </c:pt>
                <c:pt idx="2580">
                  <c:v>4.7656400965445656E-3</c:v>
                </c:pt>
                <c:pt idx="2581">
                  <c:v>4.7671616293520902E-3</c:v>
                </c:pt>
                <c:pt idx="2582">
                  <c:v>4.7686881851649598E-3</c:v>
                </c:pt>
                <c:pt idx="2583">
                  <c:v>4.7702197640642208E-3</c:v>
                </c:pt>
                <c:pt idx="2584">
                  <c:v>4.7717563658877804E-3</c:v>
                </c:pt>
                <c:pt idx="2585">
                  <c:v>4.773297990716685E-3</c:v>
                </c:pt>
                <c:pt idx="2586">
                  <c:v>4.7748446386319809E-3</c:v>
                </c:pt>
                <c:pt idx="2587">
                  <c:v>4.7763963095526218E-3</c:v>
                </c:pt>
                <c:pt idx="2588">
                  <c:v>4.7779530034786077E-3</c:v>
                </c:pt>
                <c:pt idx="2589">
                  <c:v>4.7795147203288924E-3</c:v>
                </c:pt>
                <c:pt idx="2590">
                  <c:v>4.7810814602655682E-3</c:v>
                </c:pt>
                <c:pt idx="2591">
                  <c:v>4.7826532232886354E-3</c:v>
                </c:pt>
                <c:pt idx="2592">
                  <c:v>4.7842300092360013E-3</c:v>
                </c:pt>
                <c:pt idx="2593">
                  <c:v>4.7858118182697584E-3</c:v>
                </c:pt>
                <c:pt idx="2594">
                  <c:v>4.7873986502278143E-3</c:v>
                </c:pt>
                <c:pt idx="2595">
                  <c:v>4.7889905051912152E-3</c:v>
                </c:pt>
                <c:pt idx="2596">
                  <c:v>4.7905873833220536E-3</c:v>
                </c:pt>
                <c:pt idx="2597">
                  <c:v>4.7921892842961444E-3</c:v>
                </c:pt>
                <c:pt idx="2598">
                  <c:v>4.7937962083566266E-3</c:v>
                </c:pt>
                <c:pt idx="2599">
                  <c:v>4.7954081554224537E-3</c:v>
                </c:pt>
                <c:pt idx="2600">
                  <c:v>4.7970251255746721E-3</c:v>
                </c:pt>
                <c:pt idx="2601">
                  <c:v>4.7986471186511892E-3</c:v>
                </c:pt>
                <c:pt idx="2602">
                  <c:v>4.8002741348140976E-3</c:v>
                </c:pt>
                <c:pt idx="2603">
                  <c:v>4.8019061739013047E-3</c:v>
                </c:pt>
                <c:pt idx="2604">
                  <c:v>4.8035432360749031E-3</c:v>
                </c:pt>
                <c:pt idx="2605">
                  <c:v>4.8051853211728002E-3</c:v>
                </c:pt>
                <c:pt idx="2606">
                  <c:v>4.8068324293570885E-3</c:v>
                </c:pt>
                <c:pt idx="2607">
                  <c:v>4.8084845606277682E-3</c:v>
                </c:pt>
                <c:pt idx="2608">
                  <c:v>4.8106795473164734E-3</c:v>
                </c:pt>
                <c:pt idx="2609">
                  <c:v>4.8123432035573907E-3</c:v>
                </c:pt>
                <c:pt idx="2610">
                  <c:v>4.8140118829657448E-3</c:v>
                </c:pt>
                <c:pt idx="2611">
                  <c:v>4.8156855855415372E-3</c:v>
                </c:pt>
                <c:pt idx="2612">
                  <c:v>4.8173643112577515E-3</c:v>
                </c:pt>
                <c:pt idx="2613">
                  <c:v>4.8190480601684191E-3</c:v>
                </c:pt>
                <c:pt idx="2614">
                  <c:v>4.8207368322195085E-3</c:v>
                </c:pt>
                <c:pt idx="2615">
                  <c:v>4.8224306274380355E-3</c:v>
                </c:pt>
                <c:pt idx="2616">
                  <c:v>4.824129445824E-3</c:v>
                </c:pt>
                <c:pt idx="2617">
                  <c:v>4.8258332873774021E-3</c:v>
                </c:pt>
                <c:pt idx="2618">
                  <c:v>4.827542152071226E-3</c:v>
                </c:pt>
                <c:pt idx="2619">
                  <c:v>4.829256039986519E-3</c:v>
                </c:pt>
                <c:pt idx="2620">
                  <c:v>4.830974951015218E-3</c:v>
                </c:pt>
                <c:pt idx="2621">
                  <c:v>4.8333752133178365E-3</c:v>
                </c:pt>
                <c:pt idx="2622">
                  <c:v>4.835106277587542E-3</c:v>
                </c:pt>
                <c:pt idx="2623">
                  <c:v>4.8368423649436387E-3</c:v>
                </c:pt>
                <c:pt idx="2624">
                  <c:v>4.8385834753050805E-3</c:v>
                </c:pt>
                <c:pt idx="2625">
                  <c:v>4.840329608590821E-3</c:v>
                </c:pt>
                <c:pt idx="2626">
                  <c:v>4.842080765043999E-3</c:v>
                </c:pt>
                <c:pt idx="2627">
                  <c:v>4.8438369444214757E-3</c:v>
                </c:pt>
                <c:pt idx="2628">
                  <c:v>4.8455981468042975E-3</c:v>
                </c:pt>
                <c:pt idx="2629">
                  <c:v>4.8473643722735105E-3</c:v>
                </c:pt>
                <c:pt idx="2630">
                  <c:v>4.8491356206670222E-3</c:v>
                </c:pt>
                <c:pt idx="2631">
                  <c:v>4.8509118921469252E-3</c:v>
                </c:pt>
                <c:pt idx="2632">
                  <c:v>4.8526931867132195E-3</c:v>
                </c:pt>
                <c:pt idx="2633">
                  <c:v>4.8544795042038125E-3</c:v>
                </c:pt>
                <c:pt idx="2634">
                  <c:v>4.8562708446997505E-3</c:v>
                </c:pt>
                <c:pt idx="2635">
                  <c:v>4.8580672082820797E-3</c:v>
                </c:pt>
                <c:pt idx="2636">
                  <c:v>4.8598685947076614E-3</c:v>
                </c:pt>
                <c:pt idx="2637">
                  <c:v>4.8616750043006807E-3</c:v>
                </c:pt>
                <c:pt idx="2638">
                  <c:v>4.8634864368990449E-3</c:v>
                </c:pt>
                <c:pt idx="2639">
                  <c:v>4.8653028925027542E-3</c:v>
                </c:pt>
                <c:pt idx="2640">
                  <c:v>4.8671243711118084E-3</c:v>
                </c:pt>
                <c:pt idx="2641">
                  <c:v>4.8689508728072539E-3</c:v>
                </c:pt>
                <c:pt idx="2642">
                  <c:v>4.8707823974269981E-3</c:v>
                </c:pt>
                <c:pt idx="2643">
                  <c:v>4.8726189451331336E-3</c:v>
                </c:pt>
                <c:pt idx="2644">
                  <c:v>4.8744605157635679E-3</c:v>
                </c:pt>
                <c:pt idx="2645">
                  <c:v>4.8763071095614396E-3</c:v>
                </c:pt>
                <c:pt idx="2646">
                  <c:v>4.8781587262836101E-3</c:v>
                </c:pt>
                <c:pt idx="2647">
                  <c:v>4.8800153660111256E-3</c:v>
                </c:pt>
                <c:pt idx="2648">
                  <c:v>4.8818770288250324E-3</c:v>
                </c:pt>
                <c:pt idx="2649">
                  <c:v>4.8837437145632379E-3</c:v>
                </c:pt>
                <c:pt idx="2650">
                  <c:v>4.8856154233878346E-3</c:v>
                </c:pt>
                <c:pt idx="2651">
                  <c:v>4.8874921552177764E-3</c:v>
                </c:pt>
                <c:pt idx="2652">
                  <c:v>4.8893739100530631E-3</c:v>
                </c:pt>
                <c:pt idx="2653">
                  <c:v>4.8912606879747411E-3</c:v>
                </c:pt>
                <c:pt idx="2654">
                  <c:v>4.8931524889017641E-3</c:v>
                </c:pt>
                <c:pt idx="2655">
                  <c:v>4.8950493127530859E-3</c:v>
                </c:pt>
                <c:pt idx="2656">
                  <c:v>4.8969511596097526E-3</c:v>
                </c:pt>
                <c:pt idx="2657">
                  <c:v>4.8988580295528106E-3</c:v>
                </c:pt>
                <c:pt idx="2658">
                  <c:v>4.9007699225822599E-3</c:v>
                </c:pt>
                <c:pt idx="2659">
                  <c:v>4.9026868385360078E-3</c:v>
                </c:pt>
                <c:pt idx="2660">
                  <c:v>4.9046087775761471E-3</c:v>
                </c:pt>
                <c:pt idx="2661">
                  <c:v>4.9065357395405851E-3</c:v>
                </c:pt>
                <c:pt idx="2662">
                  <c:v>4.9084677246724606E-3</c:v>
                </c:pt>
                <c:pt idx="2663">
                  <c:v>4.9104047326475886E-3</c:v>
                </c:pt>
                <c:pt idx="2664">
                  <c:v>4.9123467637901541E-3</c:v>
                </c:pt>
                <c:pt idx="2665">
                  <c:v>4.9142938178570184E-3</c:v>
                </c:pt>
                <c:pt idx="2666">
                  <c:v>4.9162458949292276E-3</c:v>
                </c:pt>
                <c:pt idx="2667">
                  <c:v>4.9182029950878281E-3</c:v>
                </c:pt>
                <c:pt idx="2668">
                  <c:v>4.9201651183328199E-3</c:v>
                </c:pt>
                <c:pt idx="2669">
                  <c:v>4.9221322644210641E-3</c:v>
                </c:pt>
                <c:pt idx="2670">
                  <c:v>4.9241044335956996E-3</c:v>
                </c:pt>
                <c:pt idx="2671">
                  <c:v>4.9260816258567264E-3</c:v>
                </c:pt>
                <c:pt idx="2672">
                  <c:v>4.9280638411230981E-3</c:v>
                </c:pt>
                <c:pt idx="2673">
                  <c:v>4.9300510793137686E-3</c:v>
                </c:pt>
                <c:pt idx="2674">
                  <c:v>4.9320433406718767E-3</c:v>
                </c:pt>
                <c:pt idx="2675">
                  <c:v>4.9340406249542834E-3</c:v>
                </c:pt>
                <c:pt idx="2676">
                  <c:v>4.9360429323230814E-3</c:v>
                </c:pt>
                <c:pt idx="2677">
                  <c:v>4.9380502626161782E-3</c:v>
                </c:pt>
                <c:pt idx="2678">
                  <c:v>4.9400626160767125E-3</c:v>
                </c:pt>
                <c:pt idx="2679">
                  <c:v>4.9420799924615455E-3</c:v>
                </c:pt>
                <c:pt idx="2680">
                  <c:v>4.9441023918517235E-3</c:v>
                </c:pt>
                <c:pt idx="2681">
                  <c:v>4.9461298142472465E-3</c:v>
                </c:pt>
                <c:pt idx="2682">
                  <c:v>4.9481622596481145E-3</c:v>
                </c:pt>
                <c:pt idx="2683">
                  <c:v>4.9501997281353738E-3</c:v>
                </c:pt>
                <c:pt idx="2684">
                  <c:v>4.9522422196279781E-3</c:v>
                </c:pt>
                <c:pt idx="2685">
                  <c:v>4.9542897341259273E-3</c:v>
                </c:pt>
                <c:pt idx="2686">
                  <c:v>4.9563422717102679E-3</c:v>
                </c:pt>
                <c:pt idx="2687">
                  <c:v>4.9583998322999534E-3</c:v>
                </c:pt>
                <c:pt idx="2688">
                  <c:v>4.9604624158139377E-3</c:v>
                </c:pt>
                <c:pt idx="2689">
                  <c:v>4.9625300224143132E-3</c:v>
                </c:pt>
                <c:pt idx="2690">
                  <c:v>4.96460265210108E-3</c:v>
                </c:pt>
                <c:pt idx="2691">
                  <c:v>4.9666803047121455E-3</c:v>
                </c:pt>
                <c:pt idx="2692">
                  <c:v>4.9687629804096023E-3</c:v>
                </c:pt>
                <c:pt idx="2693">
                  <c:v>4.9708506791124041E-3</c:v>
                </c:pt>
                <c:pt idx="2694">
                  <c:v>4.9729434007395046E-3</c:v>
                </c:pt>
                <c:pt idx="2695">
                  <c:v>4.9750411455340426E-3</c:v>
                </c:pt>
                <c:pt idx="2696">
                  <c:v>4.9771439133339257E-3</c:v>
                </c:pt>
                <c:pt idx="2697">
                  <c:v>4.9792517040581075E-3</c:v>
                </c:pt>
                <c:pt idx="2698">
                  <c:v>4.9813645179497268E-3</c:v>
                </c:pt>
                <c:pt idx="2699">
                  <c:v>4.9834823547656448E-3</c:v>
                </c:pt>
                <c:pt idx="2700">
                  <c:v>4.9856052146679541E-3</c:v>
                </c:pt>
                <c:pt idx="2701">
                  <c:v>4.9877330974135159E-3</c:v>
                </c:pt>
                <c:pt idx="2702">
                  <c:v>4.9898660034075615E-3</c:v>
                </c:pt>
                <c:pt idx="2703">
                  <c:v>4.9920039322448595E-3</c:v>
                </c:pt>
                <c:pt idx="2704">
                  <c:v>4.9941468842495951E-3</c:v>
                </c:pt>
                <c:pt idx="2705">
                  <c:v>4.9962948591786294E-3</c:v>
                </c:pt>
                <c:pt idx="2706">
                  <c:v>4.9984478571940549E-3</c:v>
                </c:pt>
                <c:pt idx="2707">
                  <c:v>5.0006058782148255E-3</c:v>
                </c:pt>
                <c:pt idx="2708">
                  <c:v>5.0027689222409411E-3</c:v>
                </c:pt>
                <c:pt idx="2709">
                  <c:v>5.0049369892724016E-3</c:v>
                </c:pt>
                <c:pt idx="2710">
                  <c:v>5.0071100793902534E-3</c:v>
                </c:pt>
                <c:pt idx="2711">
                  <c:v>5.0092881925134503E-3</c:v>
                </c:pt>
                <c:pt idx="2712">
                  <c:v>5.0117836152796524E-3</c:v>
                </c:pt>
                <c:pt idx="2713">
                  <c:v>5.0139724919973094E-3</c:v>
                </c:pt>
                <c:pt idx="2714">
                  <c:v>5.0161663918013577E-3</c:v>
                </c:pt>
                <c:pt idx="2715">
                  <c:v>5.0183653145297047E-3</c:v>
                </c:pt>
                <c:pt idx="2716">
                  <c:v>5.0205692604254892E-3</c:v>
                </c:pt>
                <c:pt idx="2717">
                  <c:v>5.0227782291645262E-3</c:v>
                </c:pt>
                <c:pt idx="2718">
                  <c:v>5.0249922209899545E-3</c:v>
                </c:pt>
                <c:pt idx="2719">
                  <c:v>5.027211235901774E-3</c:v>
                </c:pt>
                <c:pt idx="2720">
                  <c:v>5.0294352738189385E-3</c:v>
                </c:pt>
                <c:pt idx="2721">
                  <c:v>5.031664334741448E-3</c:v>
                </c:pt>
                <c:pt idx="2722">
                  <c:v>5.0338984186693025E-3</c:v>
                </c:pt>
                <c:pt idx="2723">
                  <c:v>5.0361375256835483E-3</c:v>
                </c:pt>
                <c:pt idx="2724">
                  <c:v>5.0383816557031391E-3</c:v>
                </c:pt>
                <c:pt idx="2725">
                  <c:v>5.0406308087280749E-3</c:v>
                </c:pt>
                <c:pt idx="2726">
                  <c:v>5.0428849847583557E-3</c:v>
                </c:pt>
                <c:pt idx="2727">
                  <c:v>5.0451441838750277E-3</c:v>
                </c:pt>
                <c:pt idx="2728">
                  <c:v>5.0474084059159985E-3</c:v>
                </c:pt>
                <c:pt idx="2729">
                  <c:v>5.0496776510433605E-3</c:v>
                </c:pt>
                <c:pt idx="2730">
                  <c:v>5.0519519192571138E-3</c:v>
                </c:pt>
                <c:pt idx="2731">
                  <c:v>5.0542312103951659E-3</c:v>
                </c:pt>
                <c:pt idx="2732">
                  <c:v>5.0565155246196092E-3</c:v>
                </c:pt>
                <c:pt idx="2733">
                  <c:v>5.0588048618493975E-3</c:v>
                </c:pt>
                <c:pt idx="2734">
                  <c:v>5.0610992221655771E-3</c:v>
                </c:pt>
                <c:pt idx="2735">
                  <c:v>5.0633986054871016E-3</c:v>
                </c:pt>
                <c:pt idx="2736">
                  <c:v>5.0657030117329249E-3</c:v>
                </c:pt>
                <c:pt idx="2737">
                  <c:v>5.0680124410651395E-3</c:v>
                </c:pt>
                <c:pt idx="2738">
                  <c:v>5.070326893402699E-3</c:v>
                </c:pt>
                <c:pt idx="2739">
                  <c:v>5.0726463688266499E-3</c:v>
                </c:pt>
                <c:pt idx="2740">
                  <c:v>5.0749708672559457E-3</c:v>
                </c:pt>
                <c:pt idx="2741">
                  <c:v>5.0773003886905865E-3</c:v>
                </c:pt>
                <c:pt idx="2742">
                  <c:v>5.0796349331305723E-3</c:v>
                </c:pt>
                <c:pt idx="2743">
                  <c:v>5.0819745006569494E-3</c:v>
                </c:pt>
                <c:pt idx="2744">
                  <c:v>5.0843190911886715E-3</c:v>
                </c:pt>
                <c:pt idx="2745">
                  <c:v>5.0866687047257386E-3</c:v>
                </c:pt>
                <c:pt idx="2746">
                  <c:v>5.089023341349197E-3</c:v>
                </c:pt>
                <c:pt idx="2747">
                  <c:v>5.0913830008969541E-3</c:v>
                </c:pt>
                <c:pt idx="2748">
                  <c:v>5.0937476835311024E-3</c:v>
                </c:pt>
                <c:pt idx="2749">
                  <c:v>5.096117389251642E-3</c:v>
                </c:pt>
                <c:pt idx="2750">
                  <c:v>5.0984921178964804E-3</c:v>
                </c:pt>
                <c:pt idx="2751">
                  <c:v>5.10087186962771E-3</c:v>
                </c:pt>
                <c:pt idx="2752">
                  <c:v>5.1032566443642846E-3</c:v>
                </c:pt>
                <c:pt idx="2753">
                  <c:v>5.1056464421062042E-3</c:v>
                </c:pt>
                <c:pt idx="2754">
                  <c:v>5.1080412629345151E-3</c:v>
                </c:pt>
                <c:pt idx="2755">
                  <c:v>5.110441106768171E-3</c:v>
                </c:pt>
                <c:pt idx="2756">
                  <c:v>5.1128459736071719E-3</c:v>
                </c:pt>
                <c:pt idx="2757">
                  <c:v>5.115255863532564E-3</c:v>
                </c:pt>
                <c:pt idx="2758">
                  <c:v>5.1176707763822549E-3</c:v>
                </c:pt>
                <c:pt idx="2759">
                  <c:v>5.1200907123993833E-3</c:v>
                </c:pt>
                <c:pt idx="2760">
                  <c:v>5.1225156713408104E-3</c:v>
                </c:pt>
                <c:pt idx="2761">
                  <c:v>5.1249456533686288E-3</c:v>
                </c:pt>
                <c:pt idx="2762">
                  <c:v>5.127380658320746E-3</c:v>
                </c:pt>
                <c:pt idx="2763">
                  <c:v>5.1298206863592544E-3</c:v>
                </c:pt>
                <c:pt idx="2764">
                  <c:v>5.1322657375652003E-3</c:v>
                </c:pt>
                <c:pt idx="2765">
                  <c:v>5.1347158116143987E-3</c:v>
                </c:pt>
                <c:pt idx="2766">
                  <c:v>5.1371709087499884E-3</c:v>
                </c:pt>
                <c:pt idx="2767">
                  <c:v>5.139631028890923E-3</c:v>
                </c:pt>
                <c:pt idx="2768">
                  <c:v>5.142096172118249E-3</c:v>
                </c:pt>
                <c:pt idx="2769">
                  <c:v>5.1445663383509199E-3</c:v>
                </c:pt>
                <c:pt idx="2770">
                  <c:v>5.1470415276699821E-3</c:v>
                </c:pt>
                <c:pt idx="2771">
                  <c:v>5.1495217399133431E-3</c:v>
                </c:pt>
                <c:pt idx="2772">
                  <c:v>5.1520069752430953E-3</c:v>
                </c:pt>
                <c:pt idx="2773">
                  <c:v>5.1544972335781924E-3</c:v>
                </c:pt>
                <c:pt idx="2774">
                  <c:v>5.1569925149996809E-3</c:v>
                </c:pt>
                <c:pt idx="2775">
                  <c:v>5.1594928194265144E-3</c:v>
                </c:pt>
                <c:pt idx="2776">
                  <c:v>5.1619981468586928E-3</c:v>
                </c:pt>
                <c:pt idx="2777">
                  <c:v>5.1645084972962163E-3</c:v>
                </c:pt>
                <c:pt idx="2778">
                  <c:v>5.1670238707390848E-3</c:v>
                </c:pt>
                <c:pt idx="2779">
                  <c:v>5.1695442672683445E-3</c:v>
                </c:pt>
                <c:pt idx="2780">
                  <c:v>5.1720696868839955E-3</c:v>
                </c:pt>
                <c:pt idx="2781">
                  <c:v>5.1746001295049915E-3</c:v>
                </c:pt>
                <c:pt idx="2782">
                  <c:v>5.1771355950502862E-3</c:v>
                </c:pt>
                <c:pt idx="2783">
                  <c:v>5.1796760837630185E-3</c:v>
                </c:pt>
                <c:pt idx="2784">
                  <c:v>5.1822215954000495E-3</c:v>
                </c:pt>
                <c:pt idx="2785">
                  <c:v>5.1847721301234717E-3</c:v>
                </c:pt>
                <c:pt idx="2786">
                  <c:v>5.1873276879332852E-3</c:v>
                </c:pt>
                <c:pt idx="2787">
                  <c:v>5.1898882687484438E-3</c:v>
                </c:pt>
                <c:pt idx="2788">
                  <c:v>5.1924538725689473E-3</c:v>
                </c:pt>
                <c:pt idx="2789">
                  <c:v>5.1950244993137495E-3</c:v>
                </c:pt>
                <c:pt idx="2790">
                  <c:v>5.1976001492259893E-3</c:v>
                </c:pt>
                <c:pt idx="2791">
                  <c:v>5.2001808221435741E-3</c:v>
                </c:pt>
                <c:pt idx="2792">
                  <c:v>5.2027665180665039E-3</c:v>
                </c:pt>
                <c:pt idx="2793">
                  <c:v>5.2053572369947787E-3</c:v>
                </c:pt>
                <c:pt idx="2794">
                  <c:v>5.207952979090491E-3</c:v>
                </c:pt>
                <c:pt idx="2795">
                  <c:v>5.2105537440294558E-3</c:v>
                </c:pt>
                <c:pt idx="2796">
                  <c:v>5.2131595321358581E-3</c:v>
                </c:pt>
                <c:pt idx="2797">
                  <c:v>5.2157703431665592E-3</c:v>
                </c:pt>
                <c:pt idx="2798">
                  <c:v>5.2183861773646978E-3</c:v>
                </c:pt>
                <c:pt idx="2799">
                  <c:v>5.2210070344871351E-3</c:v>
                </c:pt>
                <c:pt idx="2800">
                  <c:v>5.2236329146959637E-3</c:v>
                </c:pt>
                <c:pt idx="2801">
                  <c:v>5.2262638179101373E-3</c:v>
                </c:pt>
                <c:pt idx="2802">
                  <c:v>5.2288997442107021E-3</c:v>
                </c:pt>
                <c:pt idx="2803">
                  <c:v>5.231540693516612E-3</c:v>
                </c:pt>
                <c:pt idx="2804">
                  <c:v>5.2341866658278668E-3</c:v>
                </c:pt>
                <c:pt idx="2805">
                  <c:v>5.2368376611444667E-3</c:v>
                </c:pt>
                <c:pt idx="2806">
                  <c:v>5.2394936796285041E-3</c:v>
                </c:pt>
                <c:pt idx="2807">
                  <c:v>5.2421547210368402E-3</c:v>
                </c:pt>
                <c:pt idx="2808">
                  <c:v>5.2448207855315676E-3</c:v>
                </c:pt>
                <c:pt idx="2809">
                  <c:v>5.2474918729505937E-3</c:v>
                </c:pt>
                <c:pt idx="2810">
                  <c:v>5.2501679835370574E-3</c:v>
                </c:pt>
                <c:pt idx="2811">
                  <c:v>5.2528491170478198E-3</c:v>
                </c:pt>
                <c:pt idx="2812">
                  <c:v>5.2555352737260197E-3</c:v>
                </c:pt>
                <c:pt idx="2813">
                  <c:v>5.2582264533285183E-3</c:v>
                </c:pt>
                <c:pt idx="2814">
                  <c:v>5.260922655936362E-3</c:v>
                </c:pt>
                <c:pt idx="2815">
                  <c:v>5.2636238816305969E-3</c:v>
                </c:pt>
                <c:pt idx="2816">
                  <c:v>5.2663301304112231E-3</c:v>
                </c:pt>
                <c:pt idx="2817">
                  <c:v>5.269041402116148E-3</c:v>
                </c:pt>
                <c:pt idx="2818">
                  <c:v>5.2717576969885105E-3</c:v>
                </c:pt>
                <c:pt idx="2819">
                  <c:v>5.2744790147851717E-3</c:v>
                </c:pt>
                <c:pt idx="2820">
                  <c:v>5.2772053556682241E-3</c:v>
                </c:pt>
                <c:pt idx="2821">
                  <c:v>5.2799367196376679E-3</c:v>
                </c:pt>
                <c:pt idx="2822">
                  <c:v>5.2826731065314103E-3</c:v>
                </c:pt>
                <c:pt idx="2823">
                  <c:v>5.285414516511544E-3</c:v>
                </c:pt>
                <c:pt idx="2824">
                  <c:v>5.288160949578069E-3</c:v>
                </c:pt>
                <c:pt idx="2825">
                  <c:v>5.290912405649939E-3</c:v>
                </c:pt>
                <c:pt idx="2826">
                  <c:v>5.293668884727154E-3</c:v>
                </c:pt>
                <c:pt idx="2827">
                  <c:v>5.296430386809714E-3</c:v>
                </c:pt>
                <c:pt idx="2828">
                  <c:v>5.299196911897619E-3</c:v>
                </c:pt>
                <c:pt idx="2829">
                  <c:v>5.3019684601529615E-3</c:v>
                </c:pt>
                <c:pt idx="2830">
                  <c:v>5.3047450313326028E-3</c:v>
                </c:pt>
                <c:pt idx="2831">
                  <c:v>5.3075266255986353E-3</c:v>
                </c:pt>
                <c:pt idx="2832">
                  <c:v>5.3103132429510591E-3</c:v>
                </c:pt>
                <c:pt idx="2833">
                  <c:v>5.3131048833088279E-3</c:v>
                </c:pt>
                <c:pt idx="2834">
                  <c:v>5.3159015466719417E-3</c:v>
                </c:pt>
                <c:pt idx="2835">
                  <c:v>5.3187032330404005E-3</c:v>
                </c:pt>
                <c:pt idx="2836">
                  <c:v>5.3215099424952506E-3</c:v>
                </c:pt>
                <c:pt idx="2837">
                  <c:v>5.3243216750364919E-3</c:v>
                </c:pt>
                <c:pt idx="2838">
                  <c:v>5.327138430502032E-3</c:v>
                </c:pt>
                <c:pt idx="2839">
                  <c:v>5.3299602091350096E-3</c:v>
                </c:pt>
                <c:pt idx="2840">
                  <c:v>5.3327870106922859E-3</c:v>
                </c:pt>
                <c:pt idx="2841">
                  <c:v>5.3356188353359535E-3</c:v>
                </c:pt>
                <c:pt idx="2842">
                  <c:v>5.3384556829849661E-3</c:v>
                </c:pt>
                <c:pt idx="2843">
                  <c:v>5.34129755372037E-3</c:v>
                </c:pt>
                <c:pt idx="2844">
                  <c:v>5.3441444473800725E-3</c:v>
                </c:pt>
                <c:pt idx="2845">
                  <c:v>5.346996364288259E-3</c:v>
                </c:pt>
                <c:pt idx="2846">
                  <c:v>5.3498533041207441E-3</c:v>
                </c:pt>
                <c:pt idx="2847">
                  <c:v>5.3527152669585742E-3</c:v>
                </c:pt>
                <c:pt idx="2848">
                  <c:v>5.3555822528017494E-3</c:v>
                </c:pt>
                <c:pt idx="2849">
                  <c:v>5.3584542617313158E-3</c:v>
                </c:pt>
                <c:pt idx="2850">
                  <c:v>5.3613312937472735E-3</c:v>
                </c:pt>
                <c:pt idx="2851">
                  <c:v>5.3642133487685761E-3</c:v>
                </c:pt>
                <c:pt idx="2852">
                  <c:v>5.3671004267952238E-3</c:v>
                </c:pt>
                <c:pt idx="2853">
                  <c:v>5.3699925279082628E-3</c:v>
                </c:pt>
                <c:pt idx="2854">
                  <c:v>5.3728896520266467E-3</c:v>
                </c:pt>
                <c:pt idx="2855">
                  <c:v>5.3757917991503756E-3</c:v>
                </c:pt>
                <c:pt idx="2856">
                  <c:v>5.3786989693604959E-3</c:v>
                </c:pt>
                <c:pt idx="2857">
                  <c:v>5.3816111626570073E-3</c:v>
                </c:pt>
                <c:pt idx="2858">
                  <c:v>5.3845283789588638E-3</c:v>
                </c:pt>
                <c:pt idx="2859">
                  <c:v>5.3874506182660653E-3</c:v>
                </c:pt>
                <c:pt idx="2860">
                  <c:v>5.3903778805786118E-3</c:v>
                </c:pt>
                <c:pt idx="2861">
                  <c:v>5.3933101660585958E-3</c:v>
                </c:pt>
                <c:pt idx="2862">
                  <c:v>5.3962474744628786E-3</c:v>
                </c:pt>
                <c:pt idx="2863">
                  <c:v>5.3991898059535526E-3</c:v>
                </c:pt>
                <c:pt idx="2864">
                  <c:v>5.4021371605306179E-3</c:v>
                </c:pt>
                <c:pt idx="2865">
                  <c:v>5.4050895380319819E-3</c:v>
                </c:pt>
                <c:pt idx="2866">
                  <c:v>5.4080469387007835E-3</c:v>
                </c:pt>
                <c:pt idx="2867">
                  <c:v>5.4110093622938837E-3</c:v>
                </c:pt>
                <c:pt idx="2868">
                  <c:v>5.4144011399870351E-3</c:v>
                </c:pt>
                <c:pt idx="2869">
                  <c:v>5.4173743273366881E-3</c:v>
                </c:pt>
                <c:pt idx="2870">
                  <c:v>5.4203525376916861E-3</c:v>
                </c:pt>
                <c:pt idx="2871">
                  <c:v>5.4233357710520291E-3</c:v>
                </c:pt>
                <c:pt idx="2872">
                  <c:v>5.4263240274177171E-3</c:v>
                </c:pt>
                <c:pt idx="2873">
                  <c:v>5.4293173069508427E-3</c:v>
                </c:pt>
                <c:pt idx="2874">
                  <c:v>5.4323156094893132E-3</c:v>
                </c:pt>
                <c:pt idx="2875">
                  <c:v>5.4353189349520825E-3</c:v>
                </c:pt>
                <c:pt idx="2876">
                  <c:v>5.4383272835822893E-3</c:v>
                </c:pt>
                <c:pt idx="2877">
                  <c:v>5.4413406552178412E-3</c:v>
                </c:pt>
                <c:pt idx="2878">
                  <c:v>5.4443590499397843E-3</c:v>
                </c:pt>
                <c:pt idx="2879">
                  <c:v>5.4473824675860261E-3</c:v>
                </c:pt>
                <c:pt idx="2880">
                  <c:v>5.4504109083997054E-3</c:v>
                </c:pt>
                <c:pt idx="2881">
                  <c:v>5.4534443722187298E-3</c:v>
                </c:pt>
                <c:pt idx="2882">
                  <c:v>5.4575152184956899E-3</c:v>
                </c:pt>
                <c:pt idx="2883">
                  <c:v>5.4595263688728135E-3</c:v>
                </c:pt>
                <c:pt idx="2884">
                  <c:v>5.4625749017889191E-3</c:v>
                </c:pt>
                <c:pt idx="2885">
                  <c:v>5.465628457791416E-3</c:v>
                </c:pt>
                <c:pt idx="2886">
                  <c:v>5.4686870367992579E-3</c:v>
                </c:pt>
                <c:pt idx="2887">
                  <c:v>5.4717506388934911E-3</c:v>
                </c:pt>
                <c:pt idx="2888">
                  <c:v>5.4748192639930693E-3</c:v>
                </c:pt>
                <c:pt idx="2889">
                  <c:v>5.4778929121790387E-3</c:v>
                </c:pt>
                <c:pt idx="2890">
                  <c:v>5.4809715832893069E-3</c:v>
                </c:pt>
                <c:pt idx="2891">
                  <c:v>5.4840552775670126E-3</c:v>
                </c:pt>
                <c:pt idx="2892">
                  <c:v>5.4871439948500633E-3</c:v>
                </c:pt>
                <c:pt idx="2893">
                  <c:v>5.490237735138459E-3</c:v>
                </c:pt>
                <c:pt idx="2894">
                  <c:v>5.493336498513246E-3</c:v>
                </c:pt>
                <c:pt idx="2895">
                  <c:v>5.496440284893378E-3</c:v>
                </c:pt>
                <c:pt idx="2896">
                  <c:v>5.4995490943599012E-3</c:v>
                </c:pt>
                <c:pt idx="2897">
                  <c:v>5.5026629268317695E-3</c:v>
                </c:pt>
                <c:pt idx="2898">
                  <c:v>5.505781782390029E-3</c:v>
                </c:pt>
                <c:pt idx="2899">
                  <c:v>5.5089056609536335E-3</c:v>
                </c:pt>
                <c:pt idx="2900">
                  <c:v>5.5120345626846756E-3</c:v>
                </c:pt>
                <c:pt idx="2901">
                  <c:v>5.5151684872589701E-3</c:v>
                </c:pt>
                <c:pt idx="2902">
                  <c:v>5.5183074350007022E-3</c:v>
                </c:pt>
                <c:pt idx="2903">
                  <c:v>5.5214514058288255E-3</c:v>
                </c:pt>
                <c:pt idx="2904">
                  <c:v>5.5246003995812476E-3</c:v>
                </c:pt>
                <c:pt idx="2905">
                  <c:v>5.5277544164200609E-3</c:v>
                </c:pt>
                <c:pt idx="2906">
                  <c:v>5.5309134563452655E-3</c:v>
                </c:pt>
                <c:pt idx="2907">
                  <c:v>5.5340775192758151E-3</c:v>
                </c:pt>
                <c:pt idx="2908">
                  <c:v>5.5372466052117097E-3</c:v>
                </c:pt>
                <c:pt idx="2909">
                  <c:v>5.5404207143150419E-3</c:v>
                </c:pt>
                <c:pt idx="2910">
                  <c:v>5.5435998464237191E-3</c:v>
                </c:pt>
                <c:pt idx="2911">
                  <c:v>5.5467840014566949E-3</c:v>
                </c:pt>
                <c:pt idx="2912">
                  <c:v>5.5499731796571083E-3</c:v>
                </c:pt>
                <c:pt idx="2913">
                  <c:v>5.553167380943913E-3</c:v>
                </c:pt>
                <c:pt idx="2914">
                  <c:v>5.5563666051550165E-3</c:v>
                </c:pt>
                <c:pt idx="2915">
                  <c:v>5.5595708524525111E-3</c:v>
                </c:pt>
                <c:pt idx="2916">
                  <c:v>5.5627801228363971E-3</c:v>
                </c:pt>
                <c:pt idx="2917">
                  <c:v>5.5659944162256281E-3</c:v>
                </c:pt>
                <c:pt idx="2918">
                  <c:v>5.5692137327822966E-3</c:v>
                </c:pt>
                <c:pt idx="2919">
                  <c:v>5.5724380721822175E-3</c:v>
                </c:pt>
                <c:pt idx="2920">
                  <c:v>5.5775150400050322E-3</c:v>
                </c:pt>
                <c:pt idx="2921">
                  <c:v>5.5807522959128164E-3</c:v>
                </c:pt>
                <c:pt idx="2922">
                  <c:v>5.5839945749069919E-3</c:v>
                </c:pt>
                <c:pt idx="2923">
                  <c:v>5.5872418769065124E-3</c:v>
                </c:pt>
                <c:pt idx="2924">
                  <c:v>5.5904942019113779E-3</c:v>
                </c:pt>
                <c:pt idx="2925">
                  <c:v>5.593751550083681E-3</c:v>
                </c:pt>
                <c:pt idx="2926">
                  <c:v>5.597013921261329E-3</c:v>
                </c:pt>
                <c:pt idx="2927">
                  <c:v>5.6002813154443221E-3</c:v>
                </c:pt>
                <c:pt idx="2928">
                  <c:v>5.6035537326326601E-3</c:v>
                </c:pt>
                <c:pt idx="2929">
                  <c:v>5.6068311729884357E-3</c:v>
                </c:pt>
                <c:pt idx="2930">
                  <c:v>5.61011363626851E-3</c:v>
                </c:pt>
                <c:pt idx="2931">
                  <c:v>5.6134011226349756E-3</c:v>
                </c:pt>
                <c:pt idx="2932">
                  <c:v>5.6166936320878325E-3</c:v>
                </c:pt>
                <c:pt idx="2933">
                  <c:v>5.6204626507172506E-3</c:v>
                </c:pt>
                <c:pt idx="2934">
                  <c:v>5.6237659238456139E-3</c:v>
                </c:pt>
                <c:pt idx="2935">
                  <c:v>5.6270742199793222E-3</c:v>
                </c:pt>
                <c:pt idx="2936">
                  <c:v>5.6303875391994218E-3</c:v>
                </c:pt>
                <c:pt idx="2937">
                  <c:v>5.6337058814248664E-3</c:v>
                </c:pt>
                <c:pt idx="2938">
                  <c:v>5.6370292467367022E-3</c:v>
                </c:pt>
                <c:pt idx="2939">
                  <c:v>5.6403576352159757E-3</c:v>
                </c:pt>
                <c:pt idx="2940">
                  <c:v>5.6436910465385015E-3</c:v>
                </c:pt>
                <c:pt idx="2941">
                  <c:v>5.6470294810284649E-3</c:v>
                </c:pt>
                <c:pt idx="2942">
                  <c:v>5.6503729385237733E-3</c:v>
                </c:pt>
                <c:pt idx="2943">
                  <c:v>5.653721419105473E-3</c:v>
                </c:pt>
                <c:pt idx="2944">
                  <c:v>5.6570749226925177E-3</c:v>
                </c:pt>
                <c:pt idx="2945">
                  <c:v>5.6604334493659536E-3</c:v>
                </c:pt>
                <c:pt idx="2946">
                  <c:v>5.6637969991257808E-3</c:v>
                </c:pt>
                <c:pt idx="2947">
                  <c:v>5.667165571890953E-3</c:v>
                </c:pt>
                <c:pt idx="2948">
                  <c:v>5.6705391677425165E-3</c:v>
                </c:pt>
                <c:pt idx="2949">
                  <c:v>5.673917786599425E-3</c:v>
                </c:pt>
                <c:pt idx="2950">
                  <c:v>5.6773014284616785E-3</c:v>
                </c:pt>
                <c:pt idx="2951">
                  <c:v>5.6806900934103233E-3</c:v>
                </c:pt>
                <c:pt idx="2952">
                  <c:v>5.6840837815264056E-3</c:v>
                </c:pt>
                <c:pt idx="2953">
                  <c:v>5.6874824925667866E-3</c:v>
                </c:pt>
                <c:pt idx="2954">
                  <c:v>5.6908862266935589E-3</c:v>
                </c:pt>
                <c:pt idx="2955">
                  <c:v>5.6942949838256762E-3</c:v>
                </c:pt>
                <c:pt idx="2956">
                  <c:v>5.6977087641252311E-3</c:v>
                </c:pt>
                <c:pt idx="2957">
                  <c:v>5.7011275674301309E-3</c:v>
                </c:pt>
                <c:pt idx="2958">
                  <c:v>5.7045513936593295E-3</c:v>
                </c:pt>
                <c:pt idx="2959">
                  <c:v>5.7079802430559656E-3</c:v>
                </c:pt>
                <c:pt idx="2960">
                  <c:v>5.711414115538993E-3</c:v>
                </c:pt>
                <c:pt idx="2961">
                  <c:v>5.7148530110273654E-3</c:v>
                </c:pt>
                <c:pt idx="2962">
                  <c:v>5.7182969296021291E-3</c:v>
                </c:pt>
                <c:pt idx="2963">
                  <c:v>5.721745871263284E-3</c:v>
                </c:pt>
                <c:pt idx="2964">
                  <c:v>5.7251998358487377E-3</c:v>
                </c:pt>
                <c:pt idx="2965">
                  <c:v>5.7286588236016289E-3</c:v>
                </c:pt>
                <c:pt idx="2966">
                  <c:v>5.7321228342788189E-3</c:v>
                </c:pt>
                <c:pt idx="2967">
                  <c:v>5.7355918681234463E-3</c:v>
                </c:pt>
                <c:pt idx="2968">
                  <c:v>5.7390659250544651E-3</c:v>
                </c:pt>
                <c:pt idx="2969">
                  <c:v>5.7425450049908289E-3</c:v>
                </c:pt>
                <c:pt idx="2970">
                  <c:v>5.7460291079325376E-3</c:v>
                </c:pt>
                <c:pt idx="2971">
                  <c:v>5.7495182340416839E-3</c:v>
                </c:pt>
                <c:pt idx="2972">
                  <c:v>5.753012383075129E-3</c:v>
                </c:pt>
                <c:pt idx="2973">
                  <c:v>5.7565115551949653E-3</c:v>
                </c:pt>
                <c:pt idx="2974">
                  <c:v>5.7600157504011928E-3</c:v>
                </c:pt>
                <c:pt idx="2975">
                  <c:v>5.7635249686127654E-3</c:v>
                </c:pt>
                <c:pt idx="2976">
                  <c:v>5.7670392099917756E-3</c:v>
                </c:pt>
                <c:pt idx="2977">
                  <c:v>5.7705584743761307E-3</c:v>
                </c:pt>
                <c:pt idx="2978">
                  <c:v>5.7740827617658308E-3</c:v>
                </c:pt>
                <c:pt idx="2979">
                  <c:v>5.7776120722419222E-3</c:v>
                </c:pt>
                <c:pt idx="2980">
                  <c:v>5.7811464057233586E-3</c:v>
                </c:pt>
                <c:pt idx="2981">
                  <c:v>5.7846857622911863E-3</c:v>
                </c:pt>
                <c:pt idx="2982">
                  <c:v>5.7882301420264515E-3</c:v>
                </c:pt>
                <c:pt idx="2983">
                  <c:v>5.7917795446860154E-3</c:v>
                </c:pt>
                <c:pt idx="2984">
                  <c:v>5.7953339703509243E-3</c:v>
                </c:pt>
                <c:pt idx="2985">
                  <c:v>5.7988934192643171E-3</c:v>
                </c:pt>
                <c:pt idx="2986">
                  <c:v>5.8024578911830549E-3</c:v>
                </c:pt>
                <c:pt idx="2987">
                  <c:v>5.8060273860260914E-3</c:v>
                </c:pt>
                <c:pt idx="2988">
                  <c:v>5.8096019040365654E-3</c:v>
                </c:pt>
                <c:pt idx="2989">
                  <c:v>5.8131814450523844E-3</c:v>
                </c:pt>
                <c:pt idx="2990">
                  <c:v>5.8167660091545947E-3</c:v>
                </c:pt>
                <c:pt idx="2991">
                  <c:v>5.82035559626215E-3</c:v>
                </c:pt>
                <c:pt idx="2992">
                  <c:v>5.8239502064560966E-3</c:v>
                </c:pt>
                <c:pt idx="2993">
                  <c:v>5.8275498398174808E-3</c:v>
                </c:pt>
                <c:pt idx="2994">
                  <c:v>5.8311544961031636E-3</c:v>
                </c:pt>
                <c:pt idx="2995">
                  <c:v>5.8347641754752377E-3</c:v>
                </c:pt>
                <c:pt idx="2996">
                  <c:v>5.8383788779337031E-3</c:v>
                </c:pt>
                <c:pt idx="2997">
                  <c:v>5.8419986034785598E-3</c:v>
                </c:pt>
                <c:pt idx="2998">
                  <c:v>5.8456233519477152E-3</c:v>
                </c:pt>
                <c:pt idx="2999">
                  <c:v>5.8492531235843082E-3</c:v>
                </c:pt>
                <c:pt idx="3000">
                  <c:v>5.8528879183072924E-3</c:v>
                </c:pt>
                <c:pt idx="3001">
                  <c:v>5.8565277359545753E-3</c:v>
                </c:pt>
                <c:pt idx="3002">
                  <c:v>5.8601725767692958E-3</c:v>
                </c:pt>
                <c:pt idx="3003">
                  <c:v>5.8638224406704076E-3</c:v>
                </c:pt>
                <c:pt idx="3004">
                  <c:v>5.8674773276579106E-3</c:v>
                </c:pt>
                <c:pt idx="3005">
                  <c:v>5.8711372374886661E-3</c:v>
                </c:pt>
                <c:pt idx="3006">
                  <c:v>5.8748021705679054E-3</c:v>
                </c:pt>
                <c:pt idx="3007">
                  <c:v>5.878472126733536E-3</c:v>
                </c:pt>
                <c:pt idx="3008">
                  <c:v>5.8821471058234653E-3</c:v>
                </c:pt>
                <c:pt idx="3009">
                  <c:v>5.8858271080808322E-3</c:v>
                </c:pt>
                <c:pt idx="3010">
                  <c:v>5.8895121332624978E-3</c:v>
                </c:pt>
                <c:pt idx="3011">
                  <c:v>5.8932021404400903E-3</c:v>
                </c:pt>
                <c:pt idx="3012">
                  <c:v>5.8968902986278326E-3</c:v>
                </c:pt>
                <c:pt idx="3013">
                  <c:v>5.9005713817184002E-3</c:v>
                </c:pt>
                <c:pt idx="3014">
                  <c:v>5.904245389711793E-3</c:v>
                </c:pt>
                <c:pt idx="3015">
                  <c:v>5.907912322608011E-3</c:v>
                </c:pt>
                <c:pt idx="3016">
                  <c:v>5.9115721804881005E-3</c:v>
                </c:pt>
                <c:pt idx="3017">
                  <c:v>5.9152249632710152E-3</c:v>
                </c:pt>
                <c:pt idx="3018">
                  <c:v>5.9188706709567551E-3</c:v>
                </c:pt>
                <c:pt idx="3019">
                  <c:v>5.922509303464274E-3</c:v>
                </c:pt>
                <c:pt idx="3020">
                  <c:v>5.9261408610367106E-3</c:v>
                </c:pt>
                <c:pt idx="3021">
                  <c:v>5.9297653435119724E-3</c:v>
                </c:pt>
                <c:pt idx="3022">
                  <c:v>5.9333827508090131E-3</c:v>
                </c:pt>
                <c:pt idx="3023">
                  <c:v>5.9369930830899253E-3</c:v>
                </c:pt>
                <c:pt idx="3024">
                  <c:v>5.9411105136830678E-3</c:v>
                </c:pt>
                <c:pt idx="3025">
                  <c:v>5.9447056850414626E-3</c:v>
                </c:pt>
                <c:pt idx="3026">
                  <c:v>5.9482937813837289E-3</c:v>
                </c:pt>
                <c:pt idx="3027">
                  <c:v>5.9518748025477741E-3</c:v>
                </c:pt>
                <c:pt idx="3028">
                  <c:v>5.9554487486956909E-3</c:v>
                </c:pt>
                <c:pt idx="3029">
                  <c:v>5.9590156197464328E-3</c:v>
                </c:pt>
                <c:pt idx="3030">
                  <c:v>5.9625754156189537E-3</c:v>
                </c:pt>
                <c:pt idx="3031">
                  <c:v>5.9661281365563923E-3</c:v>
                </c:pt>
                <c:pt idx="3032">
                  <c:v>5.9696737823156099E-3</c:v>
                </c:pt>
                <c:pt idx="3033">
                  <c:v>5.9732123529776526E-3</c:v>
                </c:pt>
                <c:pt idx="3034">
                  <c:v>5.9767438486235669E-3</c:v>
                </c:pt>
                <c:pt idx="3035">
                  <c:v>5.9802682690912601E-3</c:v>
                </c:pt>
                <c:pt idx="3036">
                  <c:v>5.9837856144617785E-3</c:v>
                </c:pt>
                <c:pt idx="3037">
                  <c:v>5.9872958848972146E-3</c:v>
                </c:pt>
                <c:pt idx="3038">
                  <c:v>5.9907990800733835E-3</c:v>
                </c:pt>
                <c:pt idx="3039">
                  <c:v>5.9942952003144701E-3</c:v>
                </c:pt>
                <c:pt idx="3040">
                  <c:v>5.9977842454583818E-3</c:v>
                </c:pt>
                <c:pt idx="3041">
                  <c:v>6.0012662153430263E-3</c:v>
                </c:pt>
                <c:pt idx="3042">
                  <c:v>6.0047411102925885E-3</c:v>
                </c:pt>
                <c:pt idx="3043">
                  <c:v>6.0082089301449759E-3</c:v>
                </c:pt>
                <c:pt idx="3044">
                  <c:v>6.0116696749001886E-3</c:v>
                </c:pt>
                <c:pt idx="3045">
                  <c:v>6.0151233444771801E-3</c:v>
                </c:pt>
                <c:pt idx="3046">
                  <c:v>6.0185699390380432E-3</c:v>
                </c:pt>
                <c:pt idx="3047">
                  <c:v>6.0220094585017314E-3</c:v>
                </c:pt>
                <c:pt idx="3048">
                  <c:v>6.0254419029492912E-3</c:v>
                </c:pt>
                <c:pt idx="3049">
                  <c:v>6.0288672722186298E-3</c:v>
                </c:pt>
                <c:pt idx="3050">
                  <c:v>6.0322855663907937E-3</c:v>
                </c:pt>
                <c:pt idx="3051">
                  <c:v>6.0356967855468291E-3</c:v>
                </c:pt>
                <c:pt idx="3052">
                  <c:v>6.0391009295246434E-3</c:v>
                </c:pt>
                <c:pt idx="3053">
                  <c:v>6.0424979985673755E-3</c:v>
                </c:pt>
                <c:pt idx="3054">
                  <c:v>6.0458879922697939E-3</c:v>
                </c:pt>
                <c:pt idx="3055">
                  <c:v>6.0492709111181764E-3</c:v>
                </c:pt>
                <c:pt idx="3056">
                  <c:v>6.0526467547883378E-3</c:v>
                </c:pt>
                <c:pt idx="3057">
                  <c:v>6.0560155233613244E-3</c:v>
                </c:pt>
                <c:pt idx="3058">
                  <c:v>6.0593772168371363E-3</c:v>
                </c:pt>
                <c:pt idx="3059">
                  <c:v>6.0627318352157733E-3</c:v>
                </c:pt>
                <c:pt idx="3060">
                  <c:v>6.0660793784972356E-3</c:v>
                </c:pt>
                <c:pt idx="3061">
                  <c:v>6.0694198467625693E-3</c:v>
                </c:pt>
                <c:pt idx="3062">
                  <c:v>6.072753239849682E-3</c:v>
                </c:pt>
                <c:pt idx="3063">
                  <c:v>6.0760795579206661E-3</c:v>
                </c:pt>
                <c:pt idx="3064">
                  <c:v>6.0793988008134292E-3</c:v>
                </c:pt>
                <c:pt idx="3065">
                  <c:v>6.0827109686900638E-3</c:v>
                </c:pt>
                <c:pt idx="3066">
                  <c:v>6.0860160614695236E-3</c:v>
                </c:pt>
                <c:pt idx="3067">
                  <c:v>6.0893140791518086E-3</c:v>
                </c:pt>
                <c:pt idx="3068">
                  <c:v>6.0926050216558725E-3</c:v>
                </c:pt>
                <c:pt idx="3069">
                  <c:v>6.0958888891438079E-3</c:v>
                </c:pt>
                <c:pt idx="3070">
                  <c:v>6.0991656815345685E-3</c:v>
                </c:pt>
                <c:pt idx="3071">
                  <c:v>6.1024353987471081E-3</c:v>
                </c:pt>
                <c:pt idx="3072">
                  <c:v>6.1056980410245654E-3</c:v>
                </c:pt>
                <c:pt idx="3073">
                  <c:v>6.1089536081238016E-3</c:v>
                </c:pt>
                <c:pt idx="3074">
                  <c:v>6.1122021001258631E-3</c:v>
                </c:pt>
                <c:pt idx="3075">
                  <c:v>6.1154435170307497E-3</c:v>
                </c:pt>
                <c:pt idx="3076">
                  <c:v>6.1186778588384616E-3</c:v>
                </c:pt>
                <c:pt idx="3077">
                  <c:v>6.121905125630045E-3</c:v>
                </c:pt>
                <c:pt idx="3078">
                  <c:v>6.1251253172434073E-3</c:v>
                </c:pt>
                <c:pt idx="3079">
                  <c:v>6.128338433840641E-3</c:v>
                </c:pt>
                <c:pt idx="3080">
                  <c:v>6.1315444752596537E-3</c:v>
                </c:pt>
                <c:pt idx="3081">
                  <c:v>6.1347434415814917E-3</c:v>
                </c:pt>
                <c:pt idx="3082">
                  <c:v>6.1379353328061548E-3</c:v>
                </c:pt>
                <c:pt idx="3083">
                  <c:v>6.1411201490146894E-3</c:v>
                </c:pt>
                <c:pt idx="3084">
                  <c:v>6.1442978900450029E-3</c:v>
                </c:pt>
                <c:pt idx="3085">
                  <c:v>6.1474685559781417E-3</c:v>
                </c:pt>
                <c:pt idx="3086">
                  <c:v>6.1506321469761982E-3</c:v>
                </c:pt>
                <c:pt idx="3087">
                  <c:v>6.1537886626339411E-3</c:v>
                </c:pt>
                <c:pt idx="3088">
                  <c:v>6.1569381033566017E-3</c:v>
                </c:pt>
                <c:pt idx="3089">
                  <c:v>6.1600804689820876E-3</c:v>
                </c:pt>
                <c:pt idx="3090">
                  <c:v>6.1632157594293524E-3</c:v>
                </c:pt>
                <c:pt idx="3091">
                  <c:v>6.1663439748604887E-3</c:v>
                </c:pt>
                <c:pt idx="3092">
                  <c:v>6.1694651151134039E-3</c:v>
                </c:pt>
                <c:pt idx="3093">
                  <c:v>6.1725791802691443E-3</c:v>
                </c:pt>
                <c:pt idx="3094">
                  <c:v>6.1756861704087562E-3</c:v>
                </c:pt>
                <c:pt idx="3095">
                  <c:v>6.1787860854511933E-3</c:v>
                </c:pt>
                <c:pt idx="3096">
                  <c:v>6.1818789253154094E-3</c:v>
                </c:pt>
                <c:pt idx="3097">
                  <c:v>6.1849646901634969E-3</c:v>
                </c:pt>
                <c:pt idx="3098">
                  <c:v>6.1880433798333634E-3</c:v>
                </c:pt>
                <c:pt idx="3099">
                  <c:v>6.1911149944871013E-3</c:v>
                </c:pt>
                <c:pt idx="3100">
                  <c:v>6.1941795339626182E-3</c:v>
                </c:pt>
                <c:pt idx="3101">
                  <c:v>6.1972369983409603E-3</c:v>
                </c:pt>
                <c:pt idx="3102">
                  <c:v>6.2002873877031739E-3</c:v>
                </c:pt>
                <c:pt idx="3103">
                  <c:v>6.2033307019682127E-3</c:v>
                </c:pt>
                <c:pt idx="3104">
                  <c:v>6.2063669410550304E-3</c:v>
                </c:pt>
                <c:pt idx="3105">
                  <c:v>6.2093961050446733E-3</c:v>
                </c:pt>
                <c:pt idx="3106">
                  <c:v>6.2124181939371415E-3</c:v>
                </c:pt>
                <c:pt idx="3107">
                  <c:v>6.2154332078134811E-3</c:v>
                </c:pt>
                <c:pt idx="3108">
                  <c:v>6.2184411465115996E-3</c:v>
                </c:pt>
                <c:pt idx="3109">
                  <c:v>6.2214420101125434E-3</c:v>
                </c:pt>
                <c:pt idx="3110">
                  <c:v>6.2244357986163124E-3</c:v>
                </c:pt>
                <c:pt idx="3111">
                  <c:v>6.2274225120229065E-3</c:v>
                </c:pt>
                <c:pt idx="3112">
                  <c:v>6.2304021504133722E-3</c:v>
                </c:pt>
                <c:pt idx="3113">
                  <c:v>6.2333747135445705E-3</c:v>
                </c:pt>
                <c:pt idx="3114">
                  <c:v>6.2363402016596403E-3</c:v>
                </c:pt>
                <c:pt idx="3115">
                  <c:v>6.2392986146775353E-3</c:v>
                </c:pt>
                <c:pt idx="3116">
                  <c:v>6.2422499526793018E-3</c:v>
                </c:pt>
                <c:pt idx="3117">
                  <c:v>6.2451942155028473E-3</c:v>
                </c:pt>
                <c:pt idx="3118">
                  <c:v>6.2481314030671253E-3</c:v>
                </c:pt>
                <c:pt idx="3119">
                  <c:v>6.2510615156963212E-3</c:v>
                </c:pt>
                <c:pt idx="3120">
                  <c:v>6.2539845533093885E-3</c:v>
                </c:pt>
                <c:pt idx="3121">
                  <c:v>6.2569005156631885E-3</c:v>
                </c:pt>
                <c:pt idx="3122">
                  <c:v>6.2598094029198137E-3</c:v>
                </c:pt>
                <c:pt idx="3123">
                  <c:v>6.2627112152413567E-3</c:v>
                </c:pt>
                <c:pt idx="3124">
                  <c:v>6.2656059523036323E-3</c:v>
                </c:pt>
                <c:pt idx="3125">
                  <c:v>6.2684936142687331E-3</c:v>
                </c:pt>
                <c:pt idx="3126">
                  <c:v>6.2713742011366591E-3</c:v>
                </c:pt>
                <c:pt idx="3127">
                  <c:v>6.2742477129074103E-3</c:v>
                </c:pt>
                <c:pt idx="3128">
                  <c:v>6.2775230629985579E-3</c:v>
                </c:pt>
                <c:pt idx="3129">
                  <c:v>6.280381413927838E-3</c:v>
                </c:pt>
                <c:pt idx="3130">
                  <c:v>6.283232689678897E-3</c:v>
                </c:pt>
                <c:pt idx="3131">
                  <c:v>6.2860768903327813E-3</c:v>
                </c:pt>
                <c:pt idx="3132">
                  <c:v>6.2889140158894907E-3</c:v>
                </c:pt>
                <c:pt idx="3133">
                  <c:v>6.2917440662679791E-3</c:v>
                </c:pt>
                <c:pt idx="3134">
                  <c:v>6.294567041630339E-3</c:v>
                </c:pt>
                <c:pt idx="3135">
                  <c:v>6.2973829418144778E-3</c:v>
                </c:pt>
                <c:pt idx="3136">
                  <c:v>6.3001917669824881E-3</c:v>
                </c:pt>
                <c:pt idx="3137">
                  <c:v>6.3029935170533236E-3</c:v>
                </c:pt>
                <c:pt idx="3138">
                  <c:v>6.305788191945938E-3</c:v>
                </c:pt>
                <c:pt idx="3139">
                  <c:v>6.3085757917413776E-3</c:v>
                </c:pt>
                <c:pt idx="3140">
                  <c:v>6.3113563164396425E-3</c:v>
                </c:pt>
                <c:pt idx="3141">
                  <c:v>6.3141297659596862E-3</c:v>
                </c:pt>
                <c:pt idx="3142">
                  <c:v>6.3168961404636015E-3</c:v>
                </c:pt>
                <c:pt idx="3143">
                  <c:v>6.3206612641546478E-3</c:v>
                </c:pt>
                <c:pt idx="3144">
                  <c:v>6.3224076641799076E-3</c:v>
                </c:pt>
                <c:pt idx="3145">
                  <c:v>6.3251528133112522E-3</c:v>
                </c:pt>
                <c:pt idx="3146">
                  <c:v>6.3278908874264683E-3</c:v>
                </c:pt>
                <c:pt idx="3147">
                  <c:v>6.3306218864445096E-3</c:v>
                </c:pt>
                <c:pt idx="3148">
                  <c:v>6.3333458102843299E-3</c:v>
                </c:pt>
                <c:pt idx="3149">
                  <c:v>6.3360626590269753E-3</c:v>
                </c:pt>
                <c:pt idx="3150">
                  <c:v>6.3387724326724459E-3</c:v>
                </c:pt>
                <c:pt idx="3151">
                  <c:v>6.3414751312207418E-3</c:v>
                </c:pt>
                <c:pt idx="3152">
                  <c:v>6.3441707545908166E-3</c:v>
                </c:pt>
                <c:pt idx="3153">
                  <c:v>6.3468593029447629E-3</c:v>
                </c:pt>
                <c:pt idx="3154">
                  <c:v>6.3495407762015343E-3</c:v>
                </c:pt>
                <c:pt idx="3155">
                  <c:v>6.3522151742800848E-3</c:v>
                </c:pt>
                <c:pt idx="3156">
                  <c:v>6.3548824972614604E-3</c:v>
                </c:pt>
                <c:pt idx="3157">
                  <c:v>6.3575427451456612E-3</c:v>
                </c:pt>
                <c:pt idx="3158">
                  <c:v>6.3601959180137335E-3</c:v>
                </c:pt>
                <c:pt idx="3159">
                  <c:v>6.3628420156225385E-3</c:v>
                </c:pt>
                <c:pt idx="3160">
                  <c:v>6.3654810382152149E-3</c:v>
                </c:pt>
                <c:pt idx="3161">
                  <c:v>6.3681129856296703E-3</c:v>
                </c:pt>
                <c:pt idx="3162">
                  <c:v>6.3707378580279972E-3</c:v>
                </c:pt>
                <c:pt idx="3163">
                  <c:v>6.373355655248103E-3</c:v>
                </c:pt>
                <c:pt idx="3164">
                  <c:v>6.375966377371034E-3</c:v>
                </c:pt>
                <c:pt idx="3165">
                  <c:v>6.3785700243967902E-3</c:v>
                </c:pt>
                <c:pt idx="3166">
                  <c:v>6.3811665963253716E-3</c:v>
                </c:pt>
                <c:pt idx="3167">
                  <c:v>6.3837560931567783E-3</c:v>
                </c:pt>
                <c:pt idx="3168">
                  <c:v>6.3863385148099638E-3</c:v>
                </c:pt>
                <c:pt idx="3169">
                  <c:v>6.3889138613659746E-3</c:v>
                </c:pt>
                <c:pt idx="3170">
                  <c:v>6.3914821329058569E-3</c:v>
                </c:pt>
                <c:pt idx="3171">
                  <c:v>6.3940433292675181E-3</c:v>
                </c:pt>
                <c:pt idx="3172">
                  <c:v>6.3965974505320045E-3</c:v>
                </c:pt>
                <c:pt idx="3173">
                  <c:v>6.3991444966993161E-3</c:v>
                </c:pt>
                <c:pt idx="3174">
                  <c:v>6.4016844676884066E-3</c:v>
                </c:pt>
                <c:pt idx="3175">
                  <c:v>6.4042173636613686E-3</c:v>
                </c:pt>
                <c:pt idx="3176">
                  <c:v>6.4067431843750633E-3</c:v>
                </c:pt>
                <c:pt idx="3177">
                  <c:v>6.4092619301536757E-3</c:v>
                </c:pt>
                <c:pt idx="3178">
                  <c:v>6.4117736007540671E-3</c:v>
                </c:pt>
                <c:pt idx="3179">
                  <c:v>6.4142781962572837E-3</c:v>
                </c:pt>
                <c:pt idx="3180">
                  <c:v>6.417600780120881E-3</c:v>
                </c:pt>
                <c:pt idx="3181">
                  <c:v>6.4200892914493641E-3</c:v>
                </c:pt>
                <c:pt idx="3182">
                  <c:v>6.4225707274375345E-3</c:v>
                </c:pt>
                <c:pt idx="3183">
                  <c:v>6.4250450881124061E-3</c:v>
                </c:pt>
                <c:pt idx="3184">
                  <c:v>6.427512373446965E-3</c:v>
                </c:pt>
                <c:pt idx="3185">
                  <c:v>6.4299725834682251E-3</c:v>
                </c:pt>
                <c:pt idx="3186">
                  <c:v>6.4324257181221558E-3</c:v>
                </c:pt>
                <c:pt idx="3187">
                  <c:v>6.4348717774898043E-3</c:v>
                </c:pt>
                <c:pt idx="3188">
                  <c:v>6.4373107614901235E-3</c:v>
                </c:pt>
                <c:pt idx="3189">
                  <c:v>6.4397426702041596E-3</c:v>
                </c:pt>
                <c:pt idx="3190">
                  <c:v>6.4421675035508672E-3</c:v>
                </c:pt>
                <c:pt idx="3191">
                  <c:v>6.444585261584276E-3</c:v>
                </c:pt>
                <c:pt idx="3192">
                  <c:v>6.4469959442773712E-3</c:v>
                </c:pt>
                <c:pt idx="3193">
                  <c:v>6.4503135601390316E-3</c:v>
                </c:pt>
                <c:pt idx="3194">
                  <c:v>6.4527069753006483E-3</c:v>
                </c:pt>
                <c:pt idx="3195">
                  <c:v>6.4550933152029977E-3</c:v>
                </c:pt>
                <c:pt idx="3196">
                  <c:v>6.4574725801702648E-3</c:v>
                </c:pt>
                <c:pt idx="3197">
                  <c:v>6.4598447700403572E-3</c:v>
                </c:pt>
                <c:pt idx="3198">
                  <c:v>6.4622098846511822E-3</c:v>
                </c:pt>
                <c:pt idx="3199">
                  <c:v>6.4645679242458787E-3</c:v>
                </c:pt>
                <c:pt idx="3200">
                  <c:v>6.4669188887434004E-3</c:v>
                </c:pt>
                <c:pt idx="3201">
                  <c:v>6.469262778062701E-3</c:v>
                </c:pt>
                <c:pt idx="3202">
                  <c:v>6.4715995923658731E-3</c:v>
                </c:pt>
                <c:pt idx="3203">
                  <c:v>6.4739293314097779E-3</c:v>
                </c:pt>
                <c:pt idx="3204">
                  <c:v>6.4762519954375541E-3</c:v>
                </c:pt>
                <c:pt idx="3205">
                  <c:v>6.4785675842871093E-3</c:v>
                </c:pt>
                <c:pt idx="3206">
                  <c:v>6.4808760980394897E-3</c:v>
                </c:pt>
                <c:pt idx="3207">
                  <c:v>6.4831775367757416E-3</c:v>
                </c:pt>
                <c:pt idx="3208">
                  <c:v>6.4854719002527261E-3</c:v>
                </c:pt>
                <c:pt idx="3209">
                  <c:v>6.4877591887135821E-3</c:v>
                </c:pt>
                <c:pt idx="3210">
                  <c:v>6.4900394019962171E-3</c:v>
                </c:pt>
                <c:pt idx="3211">
                  <c:v>6.492312540100631E-3</c:v>
                </c:pt>
                <c:pt idx="3212">
                  <c:v>6.4945786032699626E-3</c:v>
                </c:pt>
                <c:pt idx="3213">
                  <c:v>6.4968375911800269E-3</c:v>
                </c:pt>
                <c:pt idx="3214">
                  <c:v>6.4990895039929164E-3</c:v>
                </c:pt>
                <c:pt idx="3215">
                  <c:v>6.5013343417896774E-3</c:v>
                </c:pt>
                <c:pt idx="3216">
                  <c:v>6.5035721044082173E-3</c:v>
                </c:pt>
                <c:pt idx="3217">
                  <c:v>6.5058027918485362E-3</c:v>
                </c:pt>
                <c:pt idx="3218">
                  <c:v>6.5080264042727265E-3</c:v>
                </c:pt>
                <c:pt idx="3219">
                  <c:v>6.5102429415186958E-3</c:v>
                </c:pt>
                <c:pt idx="3220">
                  <c:v>6.5124524036674902E-3</c:v>
                </c:pt>
                <c:pt idx="3221">
                  <c:v>6.5146547907191099E-3</c:v>
                </c:pt>
                <c:pt idx="3222">
                  <c:v>6.5168501025925085E-3</c:v>
                </c:pt>
                <c:pt idx="3223">
                  <c:v>6.5190383394497786E-3</c:v>
                </c:pt>
                <c:pt idx="3224">
                  <c:v>6.5212195010477814E-3</c:v>
                </c:pt>
                <c:pt idx="3225">
                  <c:v>6.5233935877107019E-3</c:v>
                </c:pt>
                <c:pt idx="3226">
                  <c:v>6.525560599114355E-3</c:v>
                </c:pt>
                <c:pt idx="3227">
                  <c:v>6.5277205354208334E-3</c:v>
                </c:pt>
                <c:pt idx="3228">
                  <c:v>6.529873396630137E-3</c:v>
                </c:pt>
                <c:pt idx="3229">
                  <c:v>6.5320191827422658E-3</c:v>
                </c:pt>
                <c:pt idx="3230">
                  <c:v>6.5341578936761735E-3</c:v>
                </c:pt>
                <c:pt idx="3231">
                  <c:v>6.5362895295129064E-3</c:v>
                </c:pt>
                <c:pt idx="3232">
                  <c:v>6.5384140901714183E-3</c:v>
                </c:pt>
                <c:pt idx="3233">
                  <c:v>6.5405315758948479E-3</c:v>
                </c:pt>
                <c:pt idx="3234">
                  <c:v>6.5426419863590102E-3</c:v>
                </c:pt>
                <c:pt idx="3235">
                  <c:v>6.5447453217259977E-3</c:v>
                </c:pt>
                <c:pt idx="3236">
                  <c:v>6.5468415819958103E-3</c:v>
                </c:pt>
                <c:pt idx="3237">
                  <c:v>6.5489307671684482E-3</c:v>
                </c:pt>
                <c:pt idx="3238">
                  <c:v>6.5510128771628651E-3</c:v>
                </c:pt>
                <c:pt idx="3239">
                  <c:v>6.5530879120601071E-3</c:v>
                </c:pt>
                <c:pt idx="3240">
                  <c:v>6.5551558717791281E-3</c:v>
                </c:pt>
                <c:pt idx="3241">
                  <c:v>6.5572167564820205E-3</c:v>
                </c:pt>
                <c:pt idx="3242">
                  <c:v>6.5592705660066919E-3</c:v>
                </c:pt>
                <c:pt idx="3243">
                  <c:v>6.5613173003531422E-3</c:v>
                </c:pt>
                <c:pt idx="3244">
                  <c:v>6.5633569598455566E-3</c:v>
                </c:pt>
                <c:pt idx="3245">
                  <c:v>6.565389543916611E-3</c:v>
                </c:pt>
                <c:pt idx="3246">
                  <c:v>6.5674150530525832E-3</c:v>
                </c:pt>
                <c:pt idx="3247">
                  <c:v>6.5694334869292881E-3</c:v>
                </c:pt>
                <c:pt idx="3248">
                  <c:v>6.5714448457088181E-3</c:v>
                </c:pt>
                <c:pt idx="3249">
                  <c:v>6.5734491294722197E-3</c:v>
                </c:pt>
                <c:pt idx="3250">
                  <c:v>6.5754463380574002E-3</c:v>
                </c:pt>
                <c:pt idx="3251">
                  <c:v>6.5774364714643596E-3</c:v>
                </c:pt>
                <c:pt idx="3252">
                  <c:v>6.5794195297741442E-3</c:v>
                </c:pt>
                <c:pt idx="3253">
                  <c:v>6.5813955130678004E-3</c:v>
                </c:pt>
                <c:pt idx="3254">
                  <c:v>6.5833644211021891E-3</c:v>
                </c:pt>
                <c:pt idx="3255">
                  <c:v>6.5853262541204494E-3</c:v>
                </c:pt>
                <c:pt idx="3256">
                  <c:v>6.5872810119604885E-3</c:v>
                </c:pt>
                <c:pt idx="3257">
                  <c:v>6.5892286947033529E-3</c:v>
                </c:pt>
                <c:pt idx="3258">
                  <c:v>6.5911693023490425E-3</c:v>
                </c:pt>
                <c:pt idx="3259">
                  <c:v>6.593102834816511E-3</c:v>
                </c:pt>
                <c:pt idx="3260">
                  <c:v>6.5950292921057585E-3</c:v>
                </c:pt>
                <c:pt idx="3261">
                  <c:v>6.5969486743788774E-3</c:v>
                </c:pt>
                <c:pt idx="3262">
                  <c:v>6.5988609814737753E-3</c:v>
                </c:pt>
                <c:pt idx="3263">
                  <c:v>6.6007662135525447E-3</c:v>
                </c:pt>
                <c:pt idx="3264">
                  <c:v>6.602664370453093E-3</c:v>
                </c:pt>
                <c:pt idx="3265">
                  <c:v>6.6045554521754202E-3</c:v>
                </c:pt>
                <c:pt idx="3266">
                  <c:v>6.6064394588005726E-3</c:v>
                </c:pt>
                <c:pt idx="3267">
                  <c:v>6.6083163902475039E-3</c:v>
                </c:pt>
                <c:pt idx="3268">
                  <c:v>6.6101862466783068E-3</c:v>
                </c:pt>
                <c:pt idx="3269">
                  <c:v>6.6120490280119348E-3</c:v>
                </c:pt>
                <c:pt idx="3270">
                  <c:v>6.6139047340862955E-3</c:v>
                </c:pt>
                <c:pt idx="3271">
                  <c:v>6.6157533650634814E-3</c:v>
                </c:pt>
                <c:pt idx="3272">
                  <c:v>6.6175949210245388E-3</c:v>
                </c:pt>
                <c:pt idx="3273">
                  <c:v>6.6194294018073752E-3</c:v>
                </c:pt>
                <c:pt idx="3274">
                  <c:v>6.6212568074930367E-3</c:v>
                </c:pt>
                <c:pt idx="3275">
                  <c:v>6.6230771379194309E-3</c:v>
                </c:pt>
                <c:pt idx="3276">
                  <c:v>6.6248903934107428E-3</c:v>
                </c:pt>
                <c:pt idx="3277">
                  <c:v>6.6266965736427874E-3</c:v>
                </c:pt>
                <c:pt idx="3278">
                  <c:v>6.6284956787776572E-3</c:v>
                </c:pt>
                <c:pt idx="3279">
                  <c:v>6.6302877088153522E-3</c:v>
                </c:pt>
                <c:pt idx="3280">
                  <c:v>6.6320726637558725E-3</c:v>
                </c:pt>
                <c:pt idx="3281">
                  <c:v>6.6338505435181716E-3</c:v>
                </c:pt>
                <c:pt idx="3282">
                  <c:v>6.635621348183296E-3</c:v>
                </c:pt>
                <c:pt idx="3283">
                  <c:v>6.6373850776701993E-3</c:v>
                </c:pt>
                <c:pt idx="3284">
                  <c:v>6.639141732140974E-3</c:v>
                </c:pt>
                <c:pt idx="3285">
                  <c:v>6.6408913114335277E-3</c:v>
                </c:pt>
                <c:pt idx="3286">
                  <c:v>6.6426338155478604E-3</c:v>
                </c:pt>
                <c:pt idx="3287">
                  <c:v>6.6443692445650182E-3</c:v>
                </c:pt>
                <c:pt idx="3288">
                  <c:v>6.6460975985660475E-3</c:v>
                </c:pt>
                <c:pt idx="3289">
                  <c:v>6.6478188773078095E-3</c:v>
                </c:pt>
                <c:pt idx="3290">
                  <c:v>6.6495330809523967E-3</c:v>
                </c:pt>
                <c:pt idx="3291">
                  <c:v>6.6512402095808554E-3</c:v>
                </c:pt>
                <c:pt idx="3292">
                  <c:v>6.6529402629500467E-3</c:v>
                </c:pt>
                <c:pt idx="3293">
                  <c:v>6.6546332412220632E-3</c:v>
                </c:pt>
                <c:pt idx="3294">
                  <c:v>6.656319144396905E-3</c:v>
                </c:pt>
                <c:pt idx="3295">
                  <c:v>6.6579979723935256E-3</c:v>
                </c:pt>
                <c:pt idx="3296">
                  <c:v>6.6596697253740178E-3</c:v>
                </c:pt>
                <c:pt idx="3297">
                  <c:v>6.6613344031762889E-3</c:v>
                </c:pt>
                <c:pt idx="3298">
                  <c:v>6.6629920058003389E-3</c:v>
                </c:pt>
                <c:pt idx="3299">
                  <c:v>6.6646425333272141E-3</c:v>
                </c:pt>
                <c:pt idx="3300">
                  <c:v>6.6662859856758683E-3</c:v>
                </c:pt>
                <c:pt idx="3301">
                  <c:v>6.6679223630083939E-3</c:v>
                </c:pt>
                <c:pt idx="3302">
                  <c:v>6.6695516651626985E-3</c:v>
                </c:pt>
                <c:pt idx="3303">
                  <c:v>6.671173892138782E-3</c:v>
                </c:pt>
                <c:pt idx="3304">
                  <c:v>6.672789044098737E-3</c:v>
                </c:pt>
                <c:pt idx="3305">
                  <c:v>6.6743971208804709E-3</c:v>
                </c:pt>
                <c:pt idx="3306">
                  <c:v>6.6759981224839837E-3</c:v>
                </c:pt>
                <c:pt idx="3307">
                  <c:v>6.6775920489903218E-3</c:v>
                </c:pt>
                <c:pt idx="3308">
                  <c:v>6.679178900399485E-3</c:v>
                </c:pt>
                <c:pt idx="3309">
                  <c:v>6.6807586767114735E-3</c:v>
                </c:pt>
                <c:pt idx="3310">
                  <c:v>6.6823313778452409E-3</c:v>
                </c:pt>
                <c:pt idx="3311">
                  <c:v>6.6838970038818335E-3</c:v>
                </c:pt>
                <c:pt idx="3312">
                  <c:v>6.685455554740205E-3</c:v>
                </c:pt>
                <c:pt idx="3313">
                  <c:v>6.6870070305014018E-3</c:v>
                </c:pt>
                <c:pt idx="3314">
                  <c:v>6.68855143124647E-3</c:v>
                </c:pt>
                <c:pt idx="3315">
                  <c:v>6.6900887566512246E-3</c:v>
                </c:pt>
                <c:pt idx="3316">
                  <c:v>6.6916190070398507E-3</c:v>
                </c:pt>
                <c:pt idx="3317">
                  <c:v>6.6931421822502557E-3</c:v>
                </c:pt>
                <c:pt idx="3318">
                  <c:v>6.6946582823634859E-3</c:v>
                </c:pt>
                <c:pt idx="3319">
                  <c:v>6.6961673074605876E-3</c:v>
                </c:pt>
                <c:pt idx="3320">
                  <c:v>6.697669257298422E-3</c:v>
                </c:pt>
                <c:pt idx="3321">
                  <c:v>6.6991641319580353E-3</c:v>
                </c:pt>
                <c:pt idx="3322">
                  <c:v>6.7006519316825663E-3</c:v>
                </c:pt>
                <c:pt idx="3323">
                  <c:v>6.70213265614783E-3</c:v>
                </c:pt>
                <c:pt idx="3324">
                  <c:v>6.703606305515919E-3</c:v>
                </c:pt>
                <c:pt idx="3325">
                  <c:v>6.7050728797868331E-3</c:v>
                </c:pt>
                <c:pt idx="3326">
                  <c:v>6.7065323787984799E-3</c:v>
                </c:pt>
                <c:pt idx="3327">
                  <c:v>6.7079848027939981E-3</c:v>
                </c:pt>
                <c:pt idx="3328">
                  <c:v>6.7094301516112953E-3</c:v>
                </c:pt>
                <c:pt idx="3329">
                  <c:v>6.710868425412464E-3</c:v>
                </c:pt>
                <c:pt idx="3330">
                  <c:v>6.7122996239543653E-3</c:v>
                </c:pt>
                <c:pt idx="3331">
                  <c:v>6.7137237473990918E-3</c:v>
                </c:pt>
                <c:pt idx="3332">
                  <c:v>6.7151407957466436E-3</c:v>
                </c:pt>
                <c:pt idx="3333">
                  <c:v>6.7165507689159742E-3</c:v>
                </c:pt>
                <c:pt idx="3334">
                  <c:v>6.7179536670691764E-3</c:v>
                </c:pt>
                <c:pt idx="3335">
                  <c:v>6.7193494898820649E-3</c:v>
                </c:pt>
                <c:pt idx="3336">
                  <c:v>6.7209360527664685E-3</c:v>
                </c:pt>
                <c:pt idx="3337">
                  <c:v>6.7223167147378859E-3</c:v>
                </c:pt>
                <c:pt idx="3338">
                  <c:v>6.7236903015310823E-3</c:v>
                </c:pt>
                <c:pt idx="3339">
                  <c:v>6.7250568131460575E-3</c:v>
                </c:pt>
                <c:pt idx="3340">
                  <c:v>6.7264162497449043E-3</c:v>
                </c:pt>
                <c:pt idx="3341">
                  <c:v>6.7277686112465762E-3</c:v>
                </c:pt>
                <c:pt idx="3342">
                  <c:v>6.7291138975700271E-3</c:v>
                </c:pt>
                <c:pt idx="3343">
                  <c:v>6.7304521087152569E-3</c:v>
                </c:pt>
                <c:pt idx="3344">
                  <c:v>6.7317832447633119E-3</c:v>
                </c:pt>
                <c:pt idx="3345">
                  <c:v>6.7331073056331459E-3</c:v>
                </c:pt>
                <c:pt idx="3346">
                  <c:v>6.734424291405805E-3</c:v>
                </c:pt>
                <c:pt idx="3347">
                  <c:v>6.7357342021623356E-3</c:v>
                </c:pt>
                <c:pt idx="3348">
                  <c:v>6.7370370376595989E-3</c:v>
                </c:pt>
                <c:pt idx="3349">
                  <c:v>6.7383327980596874E-3</c:v>
                </c:pt>
                <c:pt idx="3350">
                  <c:v>6.7396214832815549E-3</c:v>
                </c:pt>
                <c:pt idx="3351">
                  <c:v>6.7409030934062475E-3</c:v>
                </c:pt>
                <c:pt idx="3352">
                  <c:v>6.7421776284337653E-3</c:v>
                </c:pt>
                <c:pt idx="3353">
                  <c:v>6.7434450882830621E-3</c:v>
                </c:pt>
                <c:pt idx="3354">
                  <c:v>6.7447054731162304E-3</c:v>
                </c:pt>
                <c:pt idx="3355">
                  <c:v>6.7459587826901313E-3</c:v>
                </c:pt>
                <c:pt idx="3356">
                  <c:v>6.7472050171668574E-3</c:v>
                </c:pt>
                <c:pt idx="3357">
                  <c:v>6.7484441764653624E-3</c:v>
                </c:pt>
                <c:pt idx="3358">
                  <c:v>6.749676260747739E-3</c:v>
                </c:pt>
                <c:pt idx="3359">
                  <c:v>6.7509012698518944E-3</c:v>
                </c:pt>
                <c:pt idx="3360">
                  <c:v>6.7521192037778288E-3</c:v>
                </c:pt>
                <c:pt idx="3361">
                  <c:v>6.7533300626065884E-3</c:v>
                </c:pt>
                <c:pt idx="3362">
                  <c:v>6.7545338463381732E-3</c:v>
                </c:pt>
                <c:pt idx="3363">
                  <c:v>6.7557305548104907E-3</c:v>
                </c:pt>
                <c:pt idx="3364">
                  <c:v>6.7569201882666796E-3</c:v>
                </c:pt>
                <c:pt idx="3365">
                  <c:v>6.7581027466256938E-3</c:v>
                </c:pt>
                <c:pt idx="3366">
                  <c:v>6.7592782298064868E-3</c:v>
                </c:pt>
                <c:pt idx="3367">
                  <c:v>6.7604466378090589E-3</c:v>
                </c:pt>
                <c:pt idx="3368">
                  <c:v>6.7616079707144561E-3</c:v>
                </c:pt>
                <c:pt idx="3369">
                  <c:v>6.7627622286037248E-3</c:v>
                </c:pt>
                <c:pt idx="3370">
                  <c:v>6.7639094111526799E-3</c:v>
                </c:pt>
                <c:pt idx="3371">
                  <c:v>6.7650495186044601E-3</c:v>
                </c:pt>
                <c:pt idx="3372">
                  <c:v>6.7661825510401119E-3</c:v>
                </c:pt>
                <c:pt idx="3373">
                  <c:v>6.7673085082975426E-3</c:v>
                </c:pt>
                <c:pt idx="3374">
                  <c:v>6.7684273903767522E-3</c:v>
                </c:pt>
                <c:pt idx="3375">
                  <c:v>6.7695391974398333E-3</c:v>
                </c:pt>
                <c:pt idx="3376">
                  <c:v>6.7706439293246934E-3</c:v>
                </c:pt>
                <c:pt idx="3377">
                  <c:v>6.7717415860313324E-3</c:v>
                </c:pt>
                <c:pt idx="3378">
                  <c:v>6.7728321676407965E-3</c:v>
                </c:pt>
                <c:pt idx="3379">
                  <c:v>6.7739156740720396E-3</c:v>
                </c:pt>
                <c:pt idx="3380">
                  <c:v>6.774992105406108E-3</c:v>
                </c:pt>
                <c:pt idx="3381">
                  <c:v>6.7760614615619552E-3</c:v>
                </c:pt>
                <c:pt idx="3382">
                  <c:v>6.7771237426206277E-3</c:v>
                </c:pt>
                <c:pt idx="3383">
                  <c:v>6.7781789485821253E-3</c:v>
                </c:pt>
                <c:pt idx="3384">
                  <c:v>6.7792270794464482E-3</c:v>
                </c:pt>
                <c:pt idx="3385">
                  <c:v>6.7802681349704574E-3</c:v>
                </c:pt>
                <c:pt idx="3386">
                  <c:v>6.7813021155593844E-3</c:v>
                </c:pt>
                <c:pt idx="3387">
                  <c:v>6.7823290209700904E-3</c:v>
                </c:pt>
                <c:pt idx="3388">
                  <c:v>6.7833488512836215E-3</c:v>
                </c:pt>
                <c:pt idx="3389">
                  <c:v>6.7843616063378853E-3</c:v>
                </c:pt>
                <c:pt idx="3390">
                  <c:v>6.7853672863760206E-3</c:v>
                </c:pt>
                <c:pt idx="3391">
                  <c:v>6.7863658911548885E-3</c:v>
                </c:pt>
                <c:pt idx="3392">
                  <c:v>6.7873574209176279E-3</c:v>
                </c:pt>
                <c:pt idx="3393">
                  <c:v>6.7883418755831926E-3</c:v>
                </c:pt>
                <c:pt idx="3394">
                  <c:v>6.7893192550705361E-3</c:v>
                </c:pt>
                <c:pt idx="3395">
                  <c:v>6.7902895593796586E-3</c:v>
                </c:pt>
                <c:pt idx="3396">
                  <c:v>6.79125278851056E-3</c:v>
                </c:pt>
                <c:pt idx="3397">
                  <c:v>6.7922089427063792E-3</c:v>
                </c:pt>
                <c:pt idx="3398">
                  <c:v>6.7931580215618848E-3</c:v>
                </c:pt>
                <c:pt idx="3399">
                  <c:v>6.7941000253202155E-3</c:v>
                </c:pt>
                <c:pt idx="3400">
                  <c:v>6.7950349540624178E-3</c:v>
                </c:pt>
                <c:pt idx="3401">
                  <c:v>6.7959628076263989E-3</c:v>
                </c:pt>
                <c:pt idx="3402">
                  <c:v>6.796883586012159E-3</c:v>
                </c:pt>
                <c:pt idx="3403">
                  <c:v>6.7977972893007443E-3</c:v>
                </c:pt>
                <c:pt idx="3404">
                  <c:v>6.7987039174111086E-3</c:v>
                </c:pt>
                <c:pt idx="3405">
                  <c:v>6.799603470424298E-3</c:v>
                </c:pt>
                <c:pt idx="3406">
                  <c:v>6.8004959482592664E-3</c:v>
                </c:pt>
                <c:pt idx="3407">
                  <c:v>6.80138135099706E-3</c:v>
                </c:pt>
                <c:pt idx="3408">
                  <c:v>6.8022596785566325E-3</c:v>
                </c:pt>
                <c:pt idx="3409">
                  <c:v>6.8031309311000765E-3</c:v>
                </c:pt>
                <c:pt idx="3410">
                  <c:v>6.8039951083842531E-3</c:v>
                </c:pt>
                <c:pt idx="3411">
                  <c:v>6.804852210571255E-3</c:v>
                </c:pt>
                <c:pt idx="3412">
                  <c:v>6.8057022375800358E-3</c:v>
                </c:pt>
                <c:pt idx="3413">
                  <c:v>6.8065451895726881E-3</c:v>
                </c:pt>
                <c:pt idx="3414">
                  <c:v>6.807381066306073E-3</c:v>
                </c:pt>
                <c:pt idx="3415">
                  <c:v>6.8082098680233294E-3</c:v>
                </c:pt>
                <c:pt idx="3416">
                  <c:v>6.8090315944813185E-3</c:v>
                </c:pt>
                <c:pt idx="3417">
                  <c:v>6.809846245923179E-3</c:v>
                </c:pt>
                <c:pt idx="3418">
                  <c:v>6.8106538222678648E-3</c:v>
                </c:pt>
                <c:pt idx="3419">
                  <c:v>6.8114543233532832E-3</c:v>
                </c:pt>
                <c:pt idx="3420">
                  <c:v>6.8122477492604805E-3</c:v>
                </c:pt>
                <c:pt idx="3421">
                  <c:v>6.8130341001515493E-3</c:v>
                </c:pt>
                <c:pt idx="3422">
                  <c:v>6.8138133759454433E-3</c:v>
                </c:pt>
                <c:pt idx="3423">
                  <c:v>6.81458557648007E-3</c:v>
                </c:pt>
                <c:pt idx="3424">
                  <c:v>6.8153507019175219E-3</c:v>
                </c:pt>
                <c:pt idx="3425">
                  <c:v>6.816108752257799E-3</c:v>
                </c:pt>
                <c:pt idx="3426">
                  <c:v>6.816859727419855E-3</c:v>
                </c:pt>
                <c:pt idx="3427">
                  <c:v>6.8176036274847363E-3</c:v>
                </c:pt>
                <c:pt idx="3428">
                  <c:v>6.8183404523713964E-3</c:v>
                </c:pt>
                <c:pt idx="3429">
                  <c:v>6.8190702021608818E-3</c:v>
                </c:pt>
                <c:pt idx="3430">
                  <c:v>6.8197928767721461E-3</c:v>
                </c:pt>
                <c:pt idx="3431">
                  <c:v>6.8205084762862356E-3</c:v>
                </c:pt>
                <c:pt idx="3432">
                  <c:v>6.8212170007031503E-3</c:v>
                </c:pt>
                <c:pt idx="3433">
                  <c:v>6.8219184499418439E-3</c:v>
                </c:pt>
                <c:pt idx="3434">
                  <c:v>6.8226128240833628E-3</c:v>
                </c:pt>
                <c:pt idx="3435">
                  <c:v>6.8233001229656143E-3</c:v>
                </c:pt>
                <c:pt idx="3436">
                  <c:v>6.823980346750691E-3</c:v>
                </c:pt>
                <c:pt idx="3437">
                  <c:v>6.8246534955196392E-3</c:v>
                </c:pt>
                <c:pt idx="3438">
                  <c:v>6.8253195691103663E-3</c:v>
                </c:pt>
                <c:pt idx="3439">
                  <c:v>6.8259785674418261E-3</c:v>
                </c:pt>
                <c:pt idx="3440">
                  <c:v>6.8267230451235505E-3</c:v>
                </c:pt>
                <c:pt idx="3441">
                  <c:v>6.8273668825324929E-3</c:v>
                </c:pt>
                <c:pt idx="3442">
                  <c:v>6.8280036448442605E-3</c:v>
                </c:pt>
                <c:pt idx="3443">
                  <c:v>6.828633331977807E-3</c:v>
                </c:pt>
                <c:pt idx="3444">
                  <c:v>6.8292559440141787E-3</c:v>
                </c:pt>
                <c:pt idx="3445">
                  <c:v>6.8298714808723293E-3</c:v>
                </c:pt>
                <c:pt idx="3446">
                  <c:v>6.8304799426333052E-3</c:v>
                </c:pt>
                <c:pt idx="3447">
                  <c:v>6.8310813292160599E-3</c:v>
                </c:pt>
                <c:pt idx="3448">
                  <c:v>6.8316756407016399E-3</c:v>
                </c:pt>
                <c:pt idx="3449">
                  <c:v>6.8322628770900451E-3</c:v>
                </c:pt>
                <c:pt idx="3450">
                  <c:v>6.8328430382191829E-3</c:v>
                </c:pt>
                <c:pt idx="3451">
                  <c:v>6.833416124251146E-3</c:v>
                </c:pt>
                <c:pt idx="3452">
                  <c:v>6.8339821351859342E-3</c:v>
                </c:pt>
                <c:pt idx="3453">
                  <c:v>6.8345410710235477E-3</c:v>
                </c:pt>
                <c:pt idx="3454">
                  <c:v>6.8355051705104586E-3</c:v>
                </c:pt>
                <c:pt idx="3455">
                  <c:v>6.8356377171641114E-3</c:v>
                </c:pt>
                <c:pt idx="3456">
                  <c:v>6.8361754276291542E-3</c:v>
                </c:pt>
                <c:pt idx="3457">
                  <c:v>6.8367060628349297E-3</c:v>
                </c:pt>
                <c:pt idx="3458">
                  <c:v>6.8372296229435303E-3</c:v>
                </c:pt>
                <c:pt idx="3459">
                  <c:v>6.8377461078739099E-3</c:v>
                </c:pt>
                <c:pt idx="3460">
                  <c:v>6.838255517788161E-3</c:v>
                </c:pt>
                <c:pt idx="3461">
                  <c:v>6.838757852524191E-3</c:v>
                </c:pt>
                <c:pt idx="3462">
                  <c:v>6.8392531120009536E-3</c:v>
                </c:pt>
                <c:pt idx="3463">
                  <c:v>6.8397412965426341E-3</c:v>
                </c:pt>
                <c:pt idx="3464">
                  <c:v>6.8402224058250471E-3</c:v>
                </c:pt>
                <c:pt idx="3465">
                  <c:v>6.8406964399292391E-3</c:v>
                </c:pt>
                <c:pt idx="3466">
                  <c:v>6.8411633989362564E-3</c:v>
                </c:pt>
                <c:pt idx="3467">
                  <c:v>6.8416232829271451E-3</c:v>
                </c:pt>
                <c:pt idx="3468">
                  <c:v>6.8420760916587664E-3</c:v>
                </c:pt>
                <c:pt idx="3469">
                  <c:v>6.842521825293213E-3</c:v>
                </c:pt>
                <c:pt idx="3470">
                  <c:v>6.8429604837494384E-3</c:v>
                </c:pt>
                <c:pt idx="3471">
                  <c:v>6.8433920670274428E-3</c:v>
                </c:pt>
                <c:pt idx="3472">
                  <c:v>6.8438165752893187E-3</c:v>
                </c:pt>
                <c:pt idx="3473">
                  <c:v>6.8442340083729736E-3</c:v>
                </c:pt>
                <c:pt idx="3474">
                  <c:v>6.8446443662784073E-3</c:v>
                </c:pt>
                <c:pt idx="3475">
                  <c:v>6.8450476490866663E-3</c:v>
                </c:pt>
                <c:pt idx="3476">
                  <c:v>6.8454438567977505E-3</c:v>
                </c:pt>
                <c:pt idx="3477">
                  <c:v>6.8458329892495673E-3</c:v>
                </c:pt>
                <c:pt idx="3478">
                  <c:v>6.8462150466852556E-3</c:v>
                </c:pt>
                <c:pt idx="3479">
                  <c:v>6.8465900289427228E-3</c:v>
                </c:pt>
                <c:pt idx="3480">
                  <c:v>6.846957936021969E-3</c:v>
                </c:pt>
                <c:pt idx="3481">
                  <c:v>6.8473187680850867E-3</c:v>
                </c:pt>
                <c:pt idx="3482">
                  <c:v>6.847672524888937E-3</c:v>
                </c:pt>
                <c:pt idx="3483">
                  <c:v>6.8480192065956125E-3</c:v>
                </c:pt>
                <c:pt idx="3484">
                  <c:v>6.8483588131240669E-3</c:v>
                </c:pt>
                <c:pt idx="3485">
                  <c:v>6.8486913445553466E-3</c:v>
                </c:pt>
                <c:pt idx="3486">
                  <c:v>6.8490168008894514E-3</c:v>
                </c:pt>
                <c:pt idx="3487">
                  <c:v>6.8493351820453352E-3</c:v>
                </c:pt>
                <c:pt idx="3488">
                  <c:v>6.8496464881040442E-3</c:v>
                </c:pt>
                <c:pt idx="3489">
                  <c:v>6.8499507189845321E-3</c:v>
                </c:pt>
                <c:pt idx="3490">
                  <c:v>6.8502478747678452E-3</c:v>
                </c:pt>
                <c:pt idx="3491">
                  <c:v>6.8505379553729373E-3</c:v>
                </c:pt>
                <c:pt idx="3492">
                  <c:v>6.8510290612818405E-3</c:v>
                </c:pt>
                <c:pt idx="3493">
                  <c:v>6.8513029804480787E-3</c:v>
                </c:pt>
                <c:pt idx="3494">
                  <c:v>6.851569824192957E-3</c:v>
                </c:pt>
                <c:pt idx="3495">
                  <c:v>6.8518295925434911E-3</c:v>
                </c:pt>
                <c:pt idx="3496">
                  <c:v>6.8520822854996801E-3</c:v>
                </c:pt>
                <c:pt idx="3497">
                  <c:v>6.8523279030345092E-3</c:v>
                </c:pt>
                <c:pt idx="3498">
                  <c:v>6.8525664452020098E-3</c:v>
                </c:pt>
                <c:pt idx="3499">
                  <c:v>6.8527979119481506E-3</c:v>
                </c:pt>
                <c:pt idx="3500">
                  <c:v>6.8530223032729305E-3</c:v>
                </c:pt>
                <c:pt idx="3501">
                  <c:v>6.8532396192303819E-3</c:v>
                </c:pt>
                <c:pt idx="3502">
                  <c:v>6.8534498597394586E-3</c:v>
                </c:pt>
                <c:pt idx="3503">
                  <c:v>6.8536530248812051E-3</c:v>
                </c:pt>
                <c:pt idx="3504">
                  <c:v>6.8538491146015925E-3</c:v>
                </c:pt>
                <c:pt idx="3505">
                  <c:v>6.8540381289546506E-3</c:v>
                </c:pt>
                <c:pt idx="3506">
                  <c:v>6.8542200678863487E-3</c:v>
                </c:pt>
                <c:pt idx="3507">
                  <c:v>6.854394931396687E-3</c:v>
                </c:pt>
                <c:pt idx="3508">
                  <c:v>6.8545037862233205E-3</c:v>
                </c:pt>
                <c:pt idx="3509">
                  <c:v>6.8546614606279643E-3</c:v>
                </c:pt>
                <c:pt idx="3510">
                  <c:v>6.8548120600164797E-3</c:v>
                </c:pt>
                <c:pt idx="3511">
                  <c:v>6.854955584226774E-3</c:v>
                </c:pt>
                <c:pt idx="3512">
                  <c:v>6.8550920332588472E-3</c:v>
                </c:pt>
                <c:pt idx="3513">
                  <c:v>6.8552214072747919E-3</c:v>
                </c:pt>
                <c:pt idx="3514">
                  <c:v>6.8553437060314693E-3</c:v>
                </c:pt>
                <c:pt idx="3515">
                  <c:v>6.8554589296909718E-3</c:v>
                </c:pt>
                <c:pt idx="3516">
                  <c:v>6.8555670782532996E-3</c:v>
                </c:pt>
                <c:pt idx="3517">
                  <c:v>6.8556681516374063E-3</c:v>
                </c:pt>
                <c:pt idx="3518">
                  <c:v>6.8557621499243382E-3</c:v>
                </c:pt>
                <c:pt idx="3519">
                  <c:v>6.8558490729520027E-3</c:v>
                </c:pt>
                <c:pt idx="3520">
                  <c:v>6.8559289209635388E-3</c:v>
                </c:pt>
                <c:pt idx="3521">
                  <c:v>6.8560016937968538E-3</c:v>
                </c:pt>
                <c:pt idx="3522">
                  <c:v>6.8560673915329939E-3</c:v>
                </c:pt>
                <c:pt idx="3523">
                  <c:v>6.856126014090913E-3</c:v>
                </c:pt>
                <c:pt idx="3524">
                  <c:v>6.8561775614706111E-3</c:v>
                </c:pt>
                <c:pt idx="3525">
                  <c:v>6.8562220337531343E-3</c:v>
                </c:pt>
                <c:pt idx="3526">
                  <c:v>6.8562594309384828E-3</c:v>
                </c:pt>
                <c:pt idx="3527">
                  <c:v>6.8562897529456102E-3</c:v>
                </c:pt>
                <c:pt idx="3528">
                  <c:v>6.8563129997745165E-3</c:v>
                </c:pt>
                <c:pt idx="3529">
                  <c:v>6.8563291715872943E-3</c:v>
                </c:pt>
                <c:pt idx="3530">
                  <c:v>6.856338268221851E-3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412544"/>
        <c:axId val="154441216"/>
      </c:lineChart>
      <c:dateAx>
        <c:axId val="154412544"/>
        <c:scaling>
          <c:orientation val="minMax"/>
          <c:max val="43371"/>
          <c:min val="42643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44121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154441216"/>
        <c:scaling>
          <c:orientation val="minMax"/>
          <c:max val="3.0000000000000001E-3"/>
          <c:min val="0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54412544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42641</c:v>
                </c:pt>
                <c:pt idx="1">
                  <c:v>42642</c:v>
                </c:pt>
                <c:pt idx="2">
                  <c:v>42643</c:v>
                </c:pt>
                <c:pt idx="3">
                  <c:v>42646</c:v>
                </c:pt>
                <c:pt idx="4">
                  <c:v>42647</c:v>
                </c:pt>
                <c:pt idx="5">
                  <c:v>42648</c:v>
                </c:pt>
                <c:pt idx="6">
                  <c:v>42649</c:v>
                </c:pt>
                <c:pt idx="7">
                  <c:v>42650</c:v>
                </c:pt>
                <c:pt idx="8">
                  <c:v>42653</c:v>
                </c:pt>
                <c:pt idx="9">
                  <c:v>42654</c:v>
                </c:pt>
                <c:pt idx="10">
                  <c:v>42655</c:v>
                </c:pt>
                <c:pt idx="11">
                  <c:v>42656</c:v>
                </c:pt>
                <c:pt idx="12">
                  <c:v>42657</c:v>
                </c:pt>
                <c:pt idx="13">
                  <c:v>42660</c:v>
                </c:pt>
                <c:pt idx="14">
                  <c:v>42661</c:v>
                </c:pt>
                <c:pt idx="15">
                  <c:v>42662</c:v>
                </c:pt>
                <c:pt idx="16">
                  <c:v>42663</c:v>
                </c:pt>
                <c:pt idx="17">
                  <c:v>42664</c:v>
                </c:pt>
                <c:pt idx="18">
                  <c:v>42667</c:v>
                </c:pt>
                <c:pt idx="19">
                  <c:v>42668</c:v>
                </c:pt>
                <c:pt idx="20">
                  <c:v>42669</c:v>
                </c:pt>
                <c:pt idx="21">
                  <c:v>42670</c:v>
                </c:pt>
                <c:pt idx="22">
                  <c:v>42671</c:v>
                </c:pt>
                <c:pt idx="23">
                  <c:v>42674</c:v>
                </c:pt>
                <c:pt idx="24">
                  <c:v>42675</c:v>
                </c:pt>
                <c:pt idx="25">
                  <c:v>42676</c:v>
                </c:pt>
                <c:pt idx="26">
                  <c:v>42677</c:v>
                </c:pt>
                <c:pt idx="27">
                  <c:v>42678</c:v>
                </c:pt>
                <c:pt idx="28">
                  <c:v>42681</c:v>
                </c:pt>
                <c:pt idx="29">
                  <c:v>42682</c:v>
                </c:pt>
                <c:pt idx="30">
                  <c:v>42683</c:v>
                </c:pt>
                <c:pt idx="31">
                  <c:v>42684</c:v>
                </c:pt>
                <c:pt idx="32">
                  <c:v>42685</c:v>
                </c:pt>
                <c:pt idx="33">
                  <c:v>42688</c:v>
                </c:pt>
                <c:pt idx="34">
                  <c:v>42689</c:v>
                </c:pt>
                <c:pt idx="35">
                  <c:v>42690</c:v>
                </c:pt>
                <c:pt idx="36">
                  <c:v>42691</c:v>
                </c:pt>
                <c:pt idx="37">
                  <c:v>42692</c:v>
                </c:pt>
                <c:pt idx="38">
                  <c:v>42695</c:v>
                </c:pt>
                <c:pt idx="39">
                  <c:v>42696</c:v>
                </c:pt>
                <c:pt idx="40">
                  <c:v>42697</c:v>
                </c:pt>
                <c:pt idx="41">
                  <c:v>42698</c:v>
                </c:pt>
                <c:pt idx="42">
                  <c:v>42699</c:v>
                </c:pt>
                <c:pt idx="43">
                  <c:v>42702</c:v>
                </c:pt>
                <c:pt idx="44">
                  <c:v>42703</c:v>
                </c:pt>
                <c:pt idx="45">
                  <c:v>42704</c:v>
                </c:pt>
                <c:pt idx="46">
                  <c:v>42705</c:v>
                </c:pt>
                <c:pt idx="47">
                  <c:v>42706</c:v>
                </c:pt>
                <c:pt idx="48">
                  <c:v>42709</c:v>
                </c:pt>
                <c:pt idx="49">
                  <c:v>42710</c:v>
                </c:pt>
                <c:pt idx="50">
                  <c:v>42711</c:v>
                </c:pt>
                <c:pt idx="51">
                  <c:v>42712</c:v>
                </c:pt>
                <c:pt idx="52">
                  <c:v>42713</c:v>
                </c:pt>
                <c:pt idx="53">
                  <c:v>42716</c:v>
                </c:pt>
                <c:pt idx="54">
                  <c:v>42717</c:v>
                </c:pt>
                <c:pt idx="55">
                  <c:v>42718</c:v>
                </c:pt>
                <c:pt idx="56">
                  <c:v>42719</c:v>
                </c:pt>
                <c:pt idx="57">
                  <c:v>42720</c:v>
                </c:pt>
                <c:pt idx="58">
                  <c:v>42723</c:v>
                </c:pt>
                <c:pt idx="59">
                  <c:v>42724</c:v>
                </c:pt>
                <c:pt idx="60">
                  <c:v>42725</c:v>
                </c:pt>
                <c:pt idx="61">
                  <c:v>42726</c:v>
                </c:pt>
                <c:pt idx="62">
                  <c:v>42727</c:v>
                </c:pt>
                <c:pt idx="63">
                  <c:v>42732</c:v>
                </c:pt>
                <c:pt idx="64">
                  <c:v>42733</c:v>
                </c:pt>
                <c:pt idx="65">
                  <c:v>42734</c:v>
                </c:pt>
                <c:pt idx="66">
                  <c:v>42738</c:v>
                </c:pt>
                <c:pt idx="67">
                  <c:v>42739</c:v>
                </c:pt>
                <c:pt idx="68">
                  <c:v>42740</c:v>
                </c:pt>
                <c:pt idx="69">
                  <c:v>42741</c:v>
                </c:pt>
                <c:pt idx="70">
                  <c:v>42744</c:v>
                </c:pt>
                <c:pt idx="71">
                  <c:v>42745</c:v>
                </c:pt>
                <c:pt idx="72">
                  <c:v>42746</c:v>
                </c:pt>
                <c:pt idx="73">
                  <c:v>42747</c:v>
                </c:pt>
                <c:pt idx="74">
                  <c:v>42748</c:v>
                </c:pt>
                <c:pt idx="75">
                  <c:v>42751</c:v>
                </c:pt>
                <c:pt idx="76">
                  <c:v>42752</c:v>
                </c:pt>
                <c:pt idx="77">
                  <c:v>42753</c:v>
                </c:pt>
                <c:pt idx="78">
                  <c:v>42754</c:v>
                </c:pt>
                <c:pt idx="79">
                  <c:v>42755</c:v>
                </c:pt>
                <c:pt idx="80">
                  <c:v>42758</c:v>
                </c:pt>
                <c:pt idx="81">
                  <c:v>42759</c:v>
                </c:pt>
                <c:pt idx="82">
                  <c:v>42760</c:v>
                </c:pt>
                <c:pt idx="83">
                  <c:v>42761</c:v>
                </c:pt>
                <c:pt idx="84">
                  <c:v>42762</c:v>
                </c:pt>
                <c:pt idx="85">
                  <c:v>42765</c:v>
                </c:pt>
                <c:pt idx="86">
                  <c:v>42766</c:v>
                </c:pt>
                <c:pt idx="87">
                  <c:v>42767</c:v>
                </c:pt>
                <c:pt idx="88">
                  <c:v>42768</c:v>
                </c:pt>
                <c:pt idx="89">
                  <c:v>42769</c:v>
                </c:pt>
                <c:pt idx="90">
                  <c:v>42772</c:v>
                </c:pt>
                <c:pt idx="91">
                  <c:v>42773</c:v>
                </c:pt>
                <c:pt idx="92">
                  <c:v>42774</c:v>
                </c:pt>
                <c:pt idx="93">
                  <c:v>42775</c:v>
                </c:pt>
                <c:pt idx="94">
                  <c:v>42776</c:v>
                </c:pt>
                <c:pt idx="95">
                  <c:v>42779</c:v>
                </c:pt>
                <c:pt idx="96">
                  <c:v>42780</c:v>
                </c:pt>
                <c:pt idx="97">
                  <c:v>42781</c:v>
                </c:pt>
                <c:pt idx="98">
                  <c:v>42782</c:v>
                </c:pt>
                <c:pt idx="99">
                  <c:v>42783</c:v>
                </c:pt>
                <c:pt idx="100">
                  <c:v>42786</c:v>
                </c:pt>
                <c:pt idx="101">
                  <c:v>42787</c:v>
                </c:pt>
                <c:pt idx="102">
                  <c:v>42788</c:v>
                </c:pt>
                <c:pt idx="103">
                  <c:v>42789</c:v>
                </c:pt>
                <c:pt idx="104">
                  <c:v>42790</c:v>
                </c:pt>
                <c:pt idx="105">
                  <c:v>42793</c:v>
                </c:pt>
                <c:pt idx="106">
                  <c:v>42794</c:v>
                </c:pt>
                <c:pt idx="107">
                  <c:v>42795</c:v>
                </c:pt>
                <c:pt idx="108">
                  <c:v>42796</c:v>
                </c:pt>
                <c:pt idx="109">
                  <c:v>42797</c:v>
                </c:pt>
                <c:pt idx="110">
                  <c:v>42800</c:v>
                </c:pt>
                <c:pt idx="111">
                  <c:v>42801</c:v>
                </c:pt>
                <c:pt idx="112">
                  <c:v>42802</c:v>
                </c:pt>
                <c:pt idx="113">
                  <c:v>42803</c:v>
                </c:pt>
                <c:pt idx="114">
                  <c:v>42804</c:v>
                </c:pt>
                <c:pt idx="115">
                  <c:v>42807</c:v>
                </c:pt>
                <c:pt idx="116">
                  <c:v>42808</c:v>
                </c:pt>
                <c:pt idx="117">
                  <c:v>42809</c:v>
                </c:pt>
                <c:pt idx="118">
                  <c:v>42810</c:v>
                </c:pt>
                <c:pt idx="119">
                  <c:v>42811</c:v>
                </c:pt>
                <c:pt idx="120">
                  <c:v>42814</c:v>
                </c:pt>
                <c:pt idx="121">
                  <c:v>42815</c:v>
                </c:pt>
                <c:pt idx="122">
                  <c:v>42816</c:v>
                </c:pt>
                <c:pt idx="123">
                  <c:v>42817</c:v>
                </c:pt>
                <c:pt idx="124">
                  <c:v>42818</c:v>
                </c:pt>
                <c:pt idx="125">
                  <c:v>42821</c:v>
                </c:pt>
                <c:pt idx="126">
                  <c:v>42822</c:v>
                </c:pt>
                <c:pt idx="127">
                  <c:v>42823</c:v>
                </c:pt>
                <c:pt idx="128">
                  <c:v>42824</c:v>
                </c:pt>
                <c:pt idx="129">
                  <c:v>42825</c:v>
                </c:pt>
                <c:pt idx="130">
                  <c:v>42828</c:v>
                </c:pt>
                <c:pt idx="131">
                  <c:v>42829</c:v>
                </c:pt>
                <c:pt idx="132">
                  <c:v>42830</c:v>
                </c:pt>
                <c:pt idx="133">
                  <c:v>42831</c:v>
                </c:pt>
                <c:pt idx="134">
                  <c:v>42832</c:v>
                </c:pt>
                <c:pt idx="135">
                  <c:v>42835</c:v>
                </c:pt>
                <c:pt idx="136">
                  <c:v>42836</c:v>
                </c:pt>
                <c:pt idx="137">
                  <c:v>42837</c:v>
                </c:pt>
                <c:pt idx="138">
                  <c:v>42838</c:v>
                </c:pt>
                <c:pt idx="139">
                  <c:v>42843</c:v>
                </c:pt>
                <c:pt idx="140">
                  <c:v>42844</c:v>
                </c:pt>
                <c:pt idx="141">
                  <c:v>42845</c:v>
                </c:pt>
                <c:pt idx="142">
                  <c:v>42846</c:v>
                </c:pt>
                <c:pt idx="143">
                  <c:v>42849</c:v>
                </c:pt>
                <c:pt idx="144">
                  <c:v>42850</c:v>
                </c:pt>
                <c:pt idx="145">
                  <c:v>42851</c:v>
                </c:pt>
                <c:pt idx="146">
                  <c:v>42852</c:v>
                </c:pt>
                <c:pt idx="147">
                  <c:v>42853</c:v>
                </c:pt>
                <c:pt idx="148">
                  <c:v>42857</c:v>
                </c:pt>
                <c:pt idx="149">
                  <c:v>42858</c:v>
                </c:pt>
                <c:pt idx="150">
                  <c:v>42859</c:v>
                </c:pt>
                <c:pt idx="151">
                  <c:v>42860</c:v>
                </c:pt>
                <c:pt idx="152">
                  <c:v>42863</c:v>
                </c:pt>
                <c:pt idx="153">
                  <c:v>42864</c:v>
                </c:pt>
                <c:pt idx="154">
                  <c:v>42865</c:v>
                </c:pt>
                <c:pt idx="155">
                  <c:v>42866</c:v>
                </c:pt>
                <c:pt idx="156">
                  <c:v>42867</c:v>
                </c:pt>
                <c:pt idx="157">
                  <c:v>42870</c:v>
                </c:pt>
                <c:pt idx="158">
                  <c:v>42871</c:v>
                </c:pt>
                <c:pt idx="159">
                  <c:v>42872</c:v>
                </c:pt>
                <c:pt idx="160">
                  <c:v>42873</c:v>
                </c:pt>
                <c:pt idx="161">
                  <c:v>42874</c:v>
                </c:pt>
                <c:pt idx="162">
                  <c:v>42877</c:v>
                </c:pt>
                <c:pt idx="163">
                  <c:v>42878</c:v>
                </c:pt>
                <c:pt idx="164">
                  <c:v>42879</c:v>
                </c:pt>
                <c:pt idx="165">
                  <c:v>42880</c:v>
                </c:pt>
                <c:pt idx="166">
                  <c:v>42881</c:v>
                </c:pt>
                <c:pt idx="167">
                  <c:v>42885</c:v>
                </c:pt>
                <c:pt idx="168">
                  <c:v>42886</c:v>
                </c:pt>
                <c:pt idx="169">
                  <c:v>42887</c:v>
                </c:pt>
                <c:pt idx="170">
                  <c:v>42888</c:v>
                </c:pt>
                <c:pt idx="171">
                  <c:v>42891</c:v>
                </c:pt>
                <c:pt idx="172">
                  <c:v>42892</c:v>
                </c:pt>
                <c:pt idx="173">
                  <c:v>42893</c:v>
                </c:pt>
                <c:pt idx="174">
                  <c:v>42894</c:v>
                </c:pt>
                <c:pt idx="175">
                  <c:v>42895</c:v>
                </c:pt>
                <c:pt idx="176">
                  <c:v>42898</c:v>
                </c:pt>
                <c:pt idx="177">
                  <c:v>42899</c:v>
                </c:pt>
                <c:pt idx="178">
                  <c:v>42900</c:v>
                </c:pt>
                <c:pt idx="179">
                  <c:v>42901</c:v>
                </c:pt>
                <c:pt idx="180">
                  <c:v>42902</c:v>
                </c:pt>
                <c:pt idx="181">
                  <c:v>42905</c:v>
                </c:pt>
                <c:pt idx="182">
                  <c:v>42906</c:v>
                </c:pt>
                <c:pt idx="183">
                  <c:v>42907</c:v>
                </c:pt>
                <c:pt idx="184">
                  <c:v>42908</c:v>
                </c:pt>
                <c:pt idx="185">
                  <c:v>42909</c:v>
                </c:pt>
                <c:pt idx="186">
                  <c:v>42912</c:v>
                </c:pt>
                <c:pt idx="187">
                  <c:v>42913</c:v>
                </c:pt>
                <c:pt idx="188">
                  <c:v>42914</c:v>
                </c:pt>
                <c:pt idx="189">
                  <c:v>42915</c:v>
                </c:pt>
                <c:pt idx="190">
                  <c:v>42916</c:v>
                </c:pt>
                <c:pt idx="191">
                  <c:v>42919</c:v>
                </c:pt>
                <c:pt idx="192">
                  <c:v>42920</c:v>
                </c:pt>
                <c:pt idx="193">
                  <c:v>42921</c:v>
                </c:pt>
                <c:pt idx="194">
                  <c:v>42922</c:v>
                </c:pt>
                <c:pt idx="195">
                  <c:v>42923</c:v>
                </c:pt>
                <c:pt idx="196">
                  <c:v>42926</c:v>
                </c:pt>
                <c:pt idx="197">
                  <c:v>42927</c:v>
                </c:pt>
                <c:pt idx="198">
                  <c:v>42928</c:v>
                </c:pt>
                <c:pt idx="199">
                  <c:v>42929</c:v>
                </c:pt>
                <c:pt idx="200">
                  <c:v>42930</c:v>
                </c:pt>
                <c:pt idx="201">
                  <c:v>42933</c:v>
                </c:pt>
                <c:pt idx="202">
                  <c:v>42934</c:v>
                </c:pt>
                <c:pt idx="203">
                  <c:v>42935</c:v>
                </c:pt>
                <c:pt idx="204">
                  <c:v>42936</c:v>
                </c:pt>
                <c:pt idx="205">
                  <c:v>42937</c:v>
                </c:pt>
                <c:pt idx="206">
                  <c:v>42940</c:v>
                </c:pt>
                <c:pt idx="207">
                  <c:v>42941</c:v>
                </c:pt>
                <c:pt idx="208">
                  <c:v>42942</c:v>
                </c:pt>
                <c:pt idx="209">
                  <c:v>42943</c:v>
                </c:pt>
                <c:pt idx="210">
                  <c:v>42944</c:v>
                </c:pt>
                <c:pt idx="211">
                  <c:v>42947</c:v>
                </c:pt>
                <c:pt idx="212">
                  <c:v>42948</c:v>
                </c:pt>
                <c:pt idx="213">
                  <c:v>42949</c:v>
                </c:pt>
                <c:pt idx="214">
                  <c:v>42950</c:v>
                </c:pt>
                <c:pt idx="215">
                  <c:v>42951</c:v>
                </c:pt>
                <c:pt idx="216">
                  <c:v>42954</c:v>
                </c:pt>
                <c:pt idx="217">
                  <c:v>42955</c:v>
                </c:pt>
                <c:pt idx="218">
                  <c:v>42956</c:v>
                </c:pt>
                <c:pt idx="219">
                  <c:v>42957</c:v>
                </c:pt>
                <c:pt idx="220">
                  <c:v>42958</c:v>
                </c:pt>
                <c:pt idx="221">
                  <c:v>42961</c:v>
                </c:pt>
                <c:pt idx="222">
                  <c:v>42962</c:v>
                </c:pt>
                <c:pt idx="223">
                  <c:v>42963</c:v>
                </c:pt>
                <c:pt idx="224">
                  <c:v>42964</c:v>
                </c:pt>
                <c:pt idx="225">
                  <c:v>42965</c:v>
                </c:pt>
                <c:pt idx="226">
                  <c:v>42968</c:v>
                </c:pt>
                <c:pt idx="227">
                  <c:v>42969</c:v>
                </c:pt>
                <c:pt idx="228">
                  <c:v>42970</c:v>
                </c:pt>
                <c:pt idx="229">
                  <c:v>42971</c:v>
                </c:pt>
                <c:pt idx="230">
                  <c:v>42972</c:v>
                </c:pt>
                <c:pt idx="231">
                  <c:v>42976</c:v>
                </c:pt>
                <c:pt idx="232">
                  <c:v>42977</c:v>
                </c:pt>
                <c:pt idx="233">
                  <c:v>42978</c:v>
                </c:pt>
                <c:pt idx="234">
                  <c:v>42979</c:v>
                </c:pt>
                <c:pt idx="235">
                  <c:v>42982</c:v>
                </c:pt>
                <c:pt idx="236">
                  <c:v>42983</c:v>
                </c:pt>
                <c:pt idx="237">
                  <c:v>42984</c:v>
                </c:pt>
                <c:pt idx="238">
                  <c:v>42985</c:v>
                </c:pt>
                <c:pt idx="239">
                  <c:v>42986</c:v>
                </c:pt>
                <c:pt idx="240">
                  <c:v>42989</c:v>
                </c:pt>
                <c:pt idx="241">
                  <c:v>42990</c:v>
                </c:pt>
                <c:pt idx="242">
                  <c:v>42991</c:v>
                </c:pt>
                <c:pt idx="243">
                  <c:v>42992</c:v>
                </c:pt>
                <c:pt idx="244">
                  <c:v>42993</c:v>
                </c:pt>
                <c:pt idx="245">
                  <c:v>42996</c:v>
                </c:pt>
                <c:pt idx="246">
                  <c:v>42997</c:v>
                </c:pt>
                <c:pt idx="247">
                  <c:v>42998</c:v>
                </c:pt>
                <c:pt idx="248">
                  <c:v>42999</c:v>
                </c:pt>
                <c:pt idx="249">
                  <c:v>43000</c:v>
                </c:pt>
                <c:pt idx="250">
                  <c:v>43003</c:v>
                </c:pt>
                <c:pt idx="251">
                  <c:v>43004</c:v>
                </c:pt>
                <c:pt idx="252">
                  <c:v>43005</c:v>
                </c:pt>
                <c:pt idx="253">
                  <c:v>43006</c:v>
                </c:pt>
                <c:pt idx="254">
                  <c:v>43007</c:v>
                </c:pt>
                <c:pt idx="255">
                  <c:v>43010</c:v>
                </c:pt>
                <c:pt idx="256">
                  <c:v>43011</c:v>
                </c:pt>
                <c:pt idx="257">
                  <c:v>43012</c:v>
                </c:pt>
                <c:pt idx="258">
                  <c:v>43013</c:v>
                </c:pt>
                <c:pt idx="259">
                  <c:v>43014</c:v>
                </c:pt>
                <c:pt idx="260">
                  <c:v>43017</c:v>
                </c:pt>
                <c:pt idx="261">
                  <c:v>43018</c:v>
                </c:pt>
                <c:pt idx="262">
                  <c:v>43019</c:v>
                </c:pt>
                <c:pt idx="263">
                  <c:v>43020</c:v>
                </c:pt>
                <c:pt idx="264">
                  <c:v>43021</c:v>
                </c:pt>
                <c:pt idx="265">
                  <c:v>43024</c:v>
                </c:pt>
                <c:pt idx="266">
                  <c:v>43025</c:v>
                </c:pt>
                <c:pt idx="267">
                  <c:v>43026</c:v>
                </c:pt>
                <c:pt idx="268">
                  <c:v>43027</c:v>
                </c:pt>
                <c:pt idx="269">
                  <c:v>43028</c:v>
                </c:pt>
                <c:pt idx="270">
                  <c:v>43031</c:v>
                </c:pt>
                <c:pt idx="271">
                  <c:v>43032</c:v>
                </c:pt>
                <c:pt idx="272">
                  <c:v>43033</c:v>
                </c:pt>
                <c:pt idx="273">
                  <c:v>43034</c:v>
                </c:pt>
                <c:pt idx="274">
                  <c:v>43035</c:v>
                </c:pt>
                <c:pt idx="275">
                  <c:v>43038</c:v>
                </c:pt>
                <c:pt idx="276">
                  <c:v>43039</c:v>
                </c:pt>
                <c:pt idx="277">
                  <c:v>43040</c:v>
                </c:pt>
                <c:pt idx="278">
                  <c:v>43041</c:v>
                </c:pt>
                <c:pt idx="279">
                  <c:v>43042</c:v>
                </c:pt>
                <c:pt idx="280">
                  <c:v>43045</c:v>
                </c:pt>
                <c:pt idx="281">
                  <c:v>43046</c:v>
                </c:pt>
                <c:pt idx="282">
                  <c:v>43047</c:v>
                </c:pt>
                <c:pt idx="283">
                  <c:v>43048</c:v>
                </c:pt>
                <c:pt idx="284">
                  <c:v>43049</c:v>
                </c:pt>
                <c:pt idx="285">
                  <c:v>43052</c:v>
                </c:pt>
                <c:pt idx="286">
                  <c:v>43053</c:v>
                </c:pt>
                <c:pt idx="287">
                  <c:v>43054</c:v>
                </c:pt>
                <c:pt idx="288">
                  <c:v>43055</c:v>
                </c:pt>
                <c:pt idx="289">
                  <c:v>43056</c:v>
                </c:pt>
                <c:pt idx="290">
                  <c:v>43059</c:v>
                </c:pt>
                <c:pt idx="291">
                  <c:v>43060</c:v>
                </c:pt>
                <c:pt idx="292">
                  <c:v>43061</c:v>
                </c:pt>
                <c:pt idx="293">
                  <c:v>43062</c:v>
                </c:pt>
                <c:pt idx="294">
                  <c:v>43063</c:v>
                </c:pt>
                <c:pt idx="295">
                  <c:v>43066</c:v>
                </c:pt>
                <c:pt idx="296">
                  <c:v>43067</c:v>
                </c:pt>
                <c:pt idx="297">
                  <c:v>43068</c:v>
                </c:pt>
                <c:pt idx="298">
                  <c:v>43069</c:v>
                </c:pt>
                <c:pt idx="299">
                  <c:v>43070</c:v>
                </c:pt>
                <c:pt idx="300">
                  <c:v>43073</c:v>
                </c:pt>
                <c:pt idx="301">
                  <c:v>43074</c:v>
                </c:pt>
                <c:pt idx="302">
                  <c:v>43075</c:v>
                </c:pt>
                <c:pt idx="303">
                  <c:v>43076</c:v>
                </c:pt>
                <c:pt idx="304">
                  <c:v>43077</c:v>
                </c:pt>
                <c:pt idx="305">
                  <c:v>43080</c:v>
                </c:pt>
                <c:pt idx="306">
                  <c:v>43081</c:v>
                </c:pt>
                <c:pt idx="307">
                  <c:v>43082</c:v>
                </c:pt>
                <c:pt idx="308">
                  <c:v>43083</c:v>
                </c:pt>
                <c:pt idx="309">
                  <c:v>43084</c:v>
                </c:pt>
                <c:pt idx="310">
                  <c:v>43087</c:v>
                </c:pt>
                <c:pt idx="311">
                  <c:v>43088</c:v>
                </c:pt>
                <c:pt idx="312">
                  <c:v>43089</c:v>
                </c:pt>
                <c:pt idx="313">
                  <c:v>43090</c:v>
                </c:pt>
                <c:pt idx="314">
                  <c:v>43091</c:v>
                </c:pt>
                <c:pt idx="315">
                  <c:v>43096</c:v>
                </c:pt>
                <c:pt idx="316">
                  <c:v>43097</c:v>
                </c:pt>
                <c:pt idx="317">
                  <c:v>43098</c:v>
                </c:pt>
                <c:pt idx="318">
                  <c:v>43102</c:v>
                </c:pt>
                <c:pt idx="319">
                  <c:v>43103</c:v>
                </c:pt>
                <c:pt idx="320">
                  <c:v>43104</c:v>
                </c:pt>
                <c:pt idx="321">
                  <c:v>43105</c:v>
                </c:pt>
                <c:pt idx="322">
                  <c:v>43108</c:v>
                </c:pt>
                <c:pt idx="323">
                  <c:v>43109</c:v>
                </c:pt>
                <c:pt idx="324">
                  <c:v>43110</c:v>
                </c:pt>
                <c:pt idx="325">
                  <c:v>43111</c:v>
                </c:pt>
                <c:pt idx="326">
                  <c:v>43112</c:v>
                </c:pt>
                <c:pt idx="327">
                  <c:v>43115</c:v>
                </c:pt>
                <c:pt idx="328">
                  <c:v>43116</c:v>
                </c:pt>
                <c:pt idx="329">
                  <c:v>43117</c:v>
                </c:pt>
                <c:pt idx="330">
                  <c:v>43118</c:v>
                </c:pt>
                <c:pt idx="331">
                  <c:v>43119</c:v>
                </c:pt>
                <c:pt idx="332">
                  <c:v>43122</c:v>
                </c:pt>
                <c:pt idx="333">
                  <c:v>43123</c:v>
                </c:pt>
                <c:pt idx="334">
                  <c:v>43124</c:v>
                </c:pt>
                <c:pt idx="335">
                  <c:v>43125</c:v>
                </c:pt>
                <c:pt idx="336">
                  <c:v>43126</c:v>
                </c:pt>
                <c:pt idx="337">
                  <c:v>43129</c:v>
                </c:pt>
                <c:pt idx="338">
                  <c:v>43130</c:v>
                </c:pt>
                <c:pt idx="339">
                  <c:v>43131</c:v>
                </c:pt>
                <c:pt idx="340">
                  <c:v>43132</c:v>
                </c:pt>
                <c:pt idx="341">
                  <c:v>43133</c:v>
                </c:pt>
                <c:pt idx="342">
                  <c:v>43136</c:v>
                </c:pt>
                <c:pt idx="343">
                  <c:v>43137</c:v>
                </c:pt>
                <c:pt idx="344">
                  <c:v>43138</c:v>
                </c:pt>
                <c:pt idx="345">
                  <c:v>43139</c:v>
                </c:pt>
                <c:pt idx="346">
                  <c:v>43140</c:v>
                </c:pt>
                <c:pt idx="347">
                  <c:v>43143</c:v>
                </c:pt>
                <c:pt idx="348">
                  <c:v>43144</c:v>
                </c:pt>
                <c:pt idx="349">
                  <c:v>43145</c:v>
                </c:pt>
                <c:pt idx="350">
                  <c:v>43146</c:v>
                </c:pt>
                <c:pt idx="351">
                  <c:v>43147</c:v>
                </c:pt>
                <c:pt idx="352">
                  <c:v>43150</c:v>
                </c:pt>
                <c:pt idx="353">
                  <c:v>43151</c:v>
                </c:pt>
                <c:pt idx="354">
                  <c:v>43152</c:v>
                </c:pt>
                <c:pt idx="355">
                  <c:v>43153</c:v>
                </c:pt>
                <c:pt idx="356">
                  <c:v>43154</c:v>
                </c:pt>
                <c:pt idx="357">
                  <c:v>43157</c:v>
                </c:pt>
                <c:pt idx="358">
                  <c:v>43158</c:v>
                </c:pt>
                <c:pt idx="359">
                  <c:v>43159</c:v>
                </c:pt>
                <c:pt idx="360">
                  <c:v>43160</c:v>
                </c:pt>
                <c:pt idx="361">
                  <c:v>43161</c:v>
                </c:pt>
                <c:pt idx="362">
                  <c:v>43164</c:v>
                </c:pt>
                <c:pt idx="363">
                  <c:v>43165</c:v>
                </c:pt>
                <c:pt idx="364">
                  <c:v>43166</c:v>
                </c:pt>
                <c:pt idx="365">
                  <c:v>43167</c:v>
                </c:pt>
                <c:pt idx="366">
                  <c:v>43168</c:v>
                </c:pt>
                <c:pt idx="367">
                  <c:v>43171</c:v>
                </c:pt>
                <c:pt idx="368">
                  <c:v>43172</c:v>
                </c:pt>
                <c:pt idx="369">
                  <c:v>43173</c:v>
                </c:pt>
                <c:pt idx="370">
                  <c:v>43174</c:v>
                </c:pt>
                <c:pt idx="371">
                  <c:v>43175</c:v>
                </c:pt>
                <c:pt idx="372">
                  <c:v>43178</c:v>
                </c:pt>
                <c:pt idx="373">
                  <c:v>43179</c:v>
                </c:pt>
                <c:pt idx="374">
                  <c:v>43180</c:v>
                </c:pt>
                <c:pt idx="375">
                  <c:v>43181</c:v>
                </c:pt>
                <c:pt idx="376">
                  <c:v>43182</c:v>
                </c:pt>
                <c:pt idx="377">
                  <c:v>43185</c:v>
                </c:pt>
                <c:pt idx="378">
                  <c:v>43186</c:v>
                </c:pt>
                <c:pt idx="379">
                  <c:v>43187</c:v>
                </c:pt>
                <c:pt idx="380">
                  <c:v>43188</c:v>
                </c:pt>
                <c:pt idx="381">
                  <c:v>43193</c:v>
                </c:pt>
                <c:pt idx="382">
                  <c:v>43194</c:v>
                </c:pt>
                <c:pt idx="383">
                  <c:v>43195</c:v>
                </c:pt>
                <c:pt idx="384">
                  <c:v>43196</c:v>
                </c:pt>
                <c:pt idx="385">
                  <c:v>43199</c:v>
                </c:pt>
                <c:pt idx="386">
                  <c:v>43200</c:v>
                </c:pt>
                <c:pt idx="387">
                  <c:v>43201</c:v>
                </c:pt>
                <c:pt idx="388">
                  <c:v>43202</c:v>
                </c:pt>
                <c:pt idx="389">
                  <c:v>43203</c:v>
                </c:pt>
                <c:pt idx="390">
                  <c:v>43206</c:v>
                </c:pt>
                <c:pt idx="391">
                  <c:v>43207</c:v>
                </c:pt>
                <c:pt idx="392">
                  <c:v>43208</c:v>
                </c:pt>
                <c:pt idx="393">
                  <c:v>43209</c:v>
                </c:pt>
                <c:pt idx="394">
                  <c:v>43210</c:v>
                </c:pt>
                <c:pt idx="395">
                  <c:v>43213</c:v>
                </c:pt>
                <c:pt idx="396">
                  <c:v>43214</c:v>
                </c:pt>
                <c:pt idx="397">
                  <c:v>43215</c:v>
                </c:pt>
                <c:pt idx="398">
                  <c:v>43216</c:v>
                </c:pt>
                <c:pt idx="399">
                  <c:v>43217</c:v>
                </c:pt>
                <c:pt idx="400">
                  <c:v>43220</c:v>
                </c:pt>
                <c:pt idx="401">
                  <c:v>43221</c:v>
                </c:pt>
                <c:pt idx="402">
                  <c:v>43222</c:v>
                </c:pt>
                <c:pt idx="403">
                  <c:v>43223</c:v>
                </c:pt>
                <c:pt idx="404">
                  <c:v>43224</c:v>
                </c:pt>
                <c:pt idx="405">
                  <c:v>43228</c:v>
                </c:pt>
                <c:pt idx="406">
                  <c:v>43229</c:v>
                </c:pt>
                <c:pt idx="407">
                  <c:v>43230</c:v>
                </c:pt>
                <c:pt idx="408">
                  <c:v>43231</c:v>
                </c:pt>
                <c:pt idx="409">
                  <c:v>43234</c:v>
                </c:pt>
                <c:pt idx="410">
                  <c:v>43235</c:v>
                </c:pt>
                <c:pt idx="411">
                  <c:v>43236</c:v>
                </c:pt>
                <c:pt idx="412">
                  <c:v>43237</c:v>
                </c:pt>
                <c:pt idx="413">
                  <c:v>43238</c:v>
                </c:pt>
                <c:pt idx="414">
                  <c:v>43241</c:v>
                </c:pt>
                <c:pt idx="415">
                  <c:v>43242</c:v>
                </c:pt>
                <c:pt idx="416">
                  <c:v>43243</c:v>
                </c:pt>
                <c:pt idx="417">
                  <c:v>43244</c:v>
                </c:pt>
                <c:pt idx="418">
                  <c:v>43245</c:v>
                </c:pt>
                <c:pt idx="419">
                  <c:v>43249</c:v>
                </c:pt>
                <c:pt idx="420">
                  <c:v>43250</c:v>
                </c:pt>
                <c:pt idx="421">
                  <c:v>43251</c:v>
                </c:pt>
                <c:pt idx="422">
                  <c:v>43252</c:v>
                </c:pt>
                <c:pt idx="423">
                  <c:v>43255</c:v>
                </c:pt>
                <c:pt idx="424">
                  <c:v>43256</c:v>
                </c:pt>
                <c:pt idx="425">
                  <c:v>43257</c:v>
                </c:pt>
                <c:pt idx="426">
                  <c:v>43258</c:v>
                </c:pt>
                <c:pt idx="427">
                  <c:v>43259</c:v>
                </c:pt>
                <c:pt idx="428">
                  <c:v>43262</c:v>
                </c:pt>
                <c:pt idx="429">
                  <c:v>43263</c:v>
                </c:pt>
                <c:pt idx="430">
                  <c:v>43264</c:v>
                </c:pt>
                <c:pt idx="431">
                  <c:v>43265</c:v>
                </c:pt>
                <c:pt idx="432">
                  <c:v>43266</c:v>
                </c:pt>
                <c:pt idx="433">
                  <c:v>43269</c:v>
                </c:pt>
                <c:pt idx="434">
                  <c:v>43270</c:v>
                </c:pt>
                <c:pt idx="435">
                  <c:v>43271</c:v>
                </c:pt>
                <c:pt idx="436">
                  <c:v>43272</c:v>
                </c:pt>
                <c:pt idx="437">
                  <c:v>43273</c:v>
                </c:pt>
                <c:pt idx="438">
                  <c:v>43276</c:v>
                </c:pt>
                <c:pt idx="439">
                  <c:v>43277</c:v>
                </c:pt>
                <c:pt idx="440">
                  <c:v>43278</c:v>
                </c:pt>
                <c:pt idx="441">
                  <c:v>43279</c:v>
                </c:pt>
                <c:pt idx="442">
                  <c:v>43280</c:v>
                </c:pt>
                <c:pt idx="443">
                  <c:v>43283</c:v>
                </c:pt>
                <c:pt idx="444">
                  <c:v>43284</c:v>
                </c:pt>
                <c:pt idx="445">
                  <c:v>43285</c:v>
                </c:pt>
                <c:pt idx="446">
                  <c:v>43286</c:v>
                </c:pt>
                <c:pt idx="447">
                  <c:v>43287</c:v>
                </c:pt>
                <c:pt idx="448">
                  <c:v>43290</c:v>
                </c:pt>
                <c:pt idx="449">
                  <c:v>43291</c:v>
                </c:pt>
                <c:pt idx="450">
                  <c:v>43292</c:v>
                </c:pt>
                <c:pt idx="451">
                  <c:v>43293</c:v>
                </c:pt>
                <c:pt idx="452">
                  <c:v>43294</c:v>
                </c:pt>
                <c:pt idx="453">
                  <c:v>43297</c:v>
                </c:pt>
                <c:pt idx="454">
                  <c:v>43298</c:v>
                </c:pt>
                <c:pt idx="455">
                  <c:v>43299</c:v>
                </c:pt>
                <c:pt idx="456">
                  <c:v>43300</c:v>
                </c:pt>
                <c:pt idx="457">
                  <c:v>43301</c:v>
                </c:pt>
                <c:pt idx="458">
                  <c:v>43304</c:v>
                </c:pt>
                <c:pt idx="459">
                  <c:v>43305</c:v>
                </c:pt>
                <c:pt idx="460">
                  <c:v>43306</c:v>
                </c:pt>
                <c:pt idx="461">
                  <c:v>43307</c:v>
                </c:pt>
                <c:pt idx="462">
                  <c:v>43308</c:v>
                </c:pt>
                <c:pt idx="463">
                  <c:v>43311</c:v>
                </c:pt>
                <c:pt idx="464">
                  <c:v>43312</c:v>
                </c:pt>
                <c:pt idx="465">
                  <c:v>43313</c:v>
                </c:pt>
                <c:pt idx="466">
                  <c:v>43314</c:v>
                </c:pt>
                <c:pt idx="467">
                  <c:v>43315</c:v>
                </c:pt>
                <c:pt idx="468">
                  <c:v>43318</c:v>
                </c:pt>
                <c:pt idx="469">
                  <c:v>43319</c:v>
                </c:pt>
                <c:pt idx="470">
                  <c:v>43320</c:v>
                </c:pt>
                <c:pt idx="471">
                  <c:v>43321</c:v>
                </c:pt>
                <c:pt idx="472">
                  <c:v>43322</c:v>
                </c:pt>
                <c:pt idx="473">
                  <c:v>43325</c:v>
                </c:pt>
                <c:pt idx="474">
                  <c:v>43326</c:v>
                </c:pt>
                <c:pt idx="475">
                  <c:v>43327</c:v>
                </c:pt>
                <c:pt idx="476">
                  <c:v>43328</c:v>
                </c:pt>
                <c:pt idx="477">
                  <c:v>43329</c:v>
                </c:pt>
                <c:pt idx="478">
                  <c:v>43332</c:v>
                </c:pt>
                <c:pt idx="479">
                  <c:v>43333</c:v>
                </c:pt>
                <c:pt idx="480">
                  <c:v>43334</c:v>
                </c:pt>
                <c:pt idx="481">
                  <c:v>43335</c:v>
                </c:pt>
                <c:pt idx="482">
                  <c:v>43336</c:v>
                </c:pt>
                <c:pt idx="483">
                  <c:v>43340</c:v>
                </c:pt>
                <c:pt idx="484">
                  <c:v>43341</c:v>
                </c:pt>
                <c:pt idx="485">
                  <c:v>43342</c:v>
                </c:pt>
                <c:pt idx="486">
                  <c:v>43343</c:v>
                </c:pt>
                <c:pt idx="487">
                  <c:v>43346</c:v>
                </c:pt>
                <c:pt idx="488">
                  <c:v>43347</c:v>
                </c:pt>
                <c:pt idx="489">
                  <c:v>43348</c:v>
                </c:pt>
                <c:pt idx="490">
                  <c:v>43349</c:v>
                </c:pt>
                <c:pt idx="491">
                  <c:v>43350</c:v>
                </c:pt>
                <c:pt idx="492">
                  <c:v>43353</c:v>
                </c:pt>
                <c:pt idx="493">
                  <c:v>43354</c:v>
                </c:pt>
                <c:pt idx="494">
                  <c:v>43355</c:v>
                </c:pt>
                <c:pt idx="495">
                  <c:v>43356</c:v>
                </c:pt>
                <c:pt idx="496">
                  <c:v>43357</c:v>
                </c:pt>
                <c:pt idx="497">
                  <c:v>43360</c:v>
                </c:pt>
                <c:pt idx="498">
                  <c:v>43361</c:v>
                </c:pt>
                <c:pt idx="499">
                  <c:v>43362</c:v>
                </c:pt>
                <c:pt idx="500">
                  <c:v>43363</c:v>
                </c:pt>
                <c:pt idx="501">
                  <c:v>43364</c:v>
                </c:pt>
                <c:pt idx="502">
                  <c:v>43367</c:v>
                </c:pt>
                <c:pt idx="503">
                  <c:v>43368</c:v>
                </c:pt>
                <c:pt idx="504">
                  <c:v>43369</c:v>
                </c:pt>
                <c:pt idx="505">
                  <c:v>43370</c:v>
                </c:pt>
                <c:pt idx="506">
                  <c:v>43371</c:v>
                </c:pt>
                <c:pt idx="507">
                  <c:v>43374</c:v>
                </c:pt>
                <c:pt idx="508">
                  <c:v>43375</c:v>
                </c:pt>
                <c:pt idx="509">
                  <c:v>43376</c:v>
                </c:pt>
                <c:pt idx="510">
                  <c:v>43377</c:v>
                </c:pt>
                <c:pt idx="511">
                  <c:v>43378</c:v>
                </c:pt>
                <c:pt idx="512">
                  <c:v>43381</c:v>
                </c:pt>
                <c:pt idx="513">
                  <c:v>43382</c:v>
                </c:pt>
                <c:pt idx="514">
                  <c:v>43383</c:v>
                </c:pt>
                <c:pt idx="515">
                  <c:v>43384</c:v>
                </c:pt>
                <c:pt idx="516">
                  <c:v>43385</c:v>
                </c:pt>
                <c:pt idx="517">
                  <c:v>43388</c:v>
                </c:pt>
                <c:pt idx="518">
                  <c:v>43395</c:v>
                </c:pt>
                <c:pt idx="519">
                  <c:v>43402</c:v>
                </c:pt>
                <c:pt idx="520">
                  <c:v>43409</c:v>
                </c:pt>
                <c:pt idx="521">
                  <c:v>43416</c:v>
                </c:pt>
                <c:pt idx="522">
                  <c:v>43423</c:v>
                </c:pt>
                <c:pt idx="523">
                  <c:v>43430</c:v>
                </c:pt>
                <c:pt idx="524">
                  <c:v>43437</c:v>
                </c:pt>
                <c:pt idx="525">
                  <c:v>43444</c:v>
                </c:pt>
                <c:pt idx="526">
                  <c:v>43451</c:v>
                </c:pt>
                <c:pt idx="527">
                  <c:v>43458</c:v>
                </c:pt>
                <c:pt idx="528">
                  <c:v>43465</c:v>
                </c:pt>
                <c:pt idx="529">
                  <c:v>43472</c:v>
                </c:pt>
                <c:pt idx="530">
                  <c:v>43479</c:v>
                </c:pt>
                <c:pt idx="531">
                  <c:v>43486</c:v>
                </c:pt>
                <c:pt idx="532">
                  <c:v>43493</c:v>
                </c:pt>
                <c:pt idx="533">
                  <c:v>43500</c:v>
                </c:pt>
                <c:pt idx="534">
                  <c:v>43507</c:v>
                </c:pt>
                <c:pt idx="535">
                  <c:v>43514</c:v>
                </c:pt>
                <c:pt idx="536">
                  <c:v>43521</c:v>
                </c:pt>
                <c:pt idx="537">
                  <c:v>43528</c:v>
                </c:pt>
                <c:pt idx="538">
                  <c:v>43535</c:v>
                </c:pt>
                <c:pt idx="539">
                  <c:v>43542</c:v>
                </c:pt>
                <c:pt idx="540">
                  <c:v>43549</c:v>
                </c:pt>
                <c:pt idx="541">
                  <c:v>43556</c:v>
                </c:pt>
                <c:pt idx="542">
                  <c:v>43563</c:v>
                </c:pt>
                <c:pt idx="543">
                  <c:v>43570</c:v>
                </c:pt>
                <c:pt idx="544">
                  <c:v>43578</c:v>
                </c:pt>
                <c:pt idx="545">
                  <c:v>43585</c:v>
                </c:pt>
                <c:pt idx="546">
                  <c:v>43592</c:v>
                </c:pt>
                <c:pt idx="547">
                  <c:v>43599</c:v>
                </c:pt>
                <c:pt idx="548">
                  <c:v>43606</c:v>
                </c:pt>
                <c:pt idx="549">
                  <c:v>43613</c:v>
                </c:pt>
                <c:pt idx="550">
                  <c:v>43620</c:v>
                </c:pt>
                <c:pt idx="551">
                  <c:v>43627</c:v>
                </c:pt>
                <c:pt idx="552">
                  <c:v>43634</c:v>
                </c:pt>
                <c:pt idx="553">
                  <c:v>43641</c:v>
                </c:pt>
                <c:pt idx="554">
                  <c:v>43648</c:v>
                </c:pt>
                <c:pt idx="555">
                  <c:v>43655</c:v>
                </c:pt>
                <c:pt idx="556">
                  <c:v>43662</c:v>
                </c:pt>
                <c:pt idx="557">
                  <c:v>43669</c:v>
                </c:pt>
                <c:pt idx="558">
                  <c:v>43676</c:v>
                </c:pt>
                <c:pt idx="559">
                  <c:v>43683</c:v>
                </c:pt>
                <c:pt idx="560">
                  <c:v>43690</c:v>
                </c:pt>
                <c:pt idx="561">
                  <c:v>43697</c:v>
                </c:pt>
                <c:pt idx="562">
                  <c:v>43704</c:v>
                </c:pt>
                <c:pt idx="563">
                  <c:v>43711</c:v>
                </c:pt>
                <c:pt idx="564">
                  <c:v>43718</c:v>
                </c:pt>
                <c:pt idx="565">
                  <c:v>43725</c:v>
                </c:pt>
                <c:pt idx="566">
                  <c:v>43732</c:v>
                </c:pt>
                <c:pt idx="567">
                  <c:v>43739</c:v>
                </c:pt>
                <c:pt idx="568">
                  <c:v>43746</c:v>
                </c:pt>
                <c:pt idx="569">
                  <c:v>43753</c:v>
                </c:pt>
                <c:pt idx="570">
                  <c:v>43760</c:v>
                </c:pt>
                <c:pt idx="571">
                  <c:v>43767</c:v>
                </c:pt>
                <c:pt idx="572">
                  <c:v>43774</c:v>
                </c:pt>
                <c:pt idx="573">
                  <c:v>43781</c:v>
                </c:pt>
                <c:pt idx="574">
                  <c:v>43788</c:v>
                </c:pt>
                <c:pt idx="575">
                  <c:v>43795</c:v>
                </c:pt>
                <c:pt idx="576">
                  <c:v>43802</c:v>
                </c:pt>
                <c:pt idx="577">
                  <c:v>43809</c:v>
                </c:pt>
                <c:pt idx="578">
                  <c:v>43816</c:v>
                </c:pt>
                <c:pt idx="579">
                  <c:v>43823</c:v>
                </c:pt>
                <c:pt idx="580">
                  <c:v>43830</c:v>
                </c:pt>
                <c:pt idx="581">
                  <c:v>43837</c:v>
                </c:pt>
                <c:pt idx="582">
                  <c:v>43844</c:v>
                </c:pt>
                <c:pt idx="583">
                  <c:v>43851</c:v>
                </c:pt>
                <c:pt idx="584">
                  <c:v>43858</c:v>
                </c:pt>
                <c:pt idx="585">
                  <c:v>43865</c:v>
                </c:pt>
                <c:pt idx="586">
                  <c:v>43872</c:v>
                </c:pt>
                <c:pt idx="587">
                  <c:v>43879</c:v>
                </c:pt>
                <c:pt idx="588">
                  <c:v>43886</c:v>
                </c:pt>
                <c:pt idx="589">
                  <c:v>43893</c:v>
                </c:pt>
                <c:pt idx="590">
                  <c:v>43900</c:v>
                </c:pt>
                <c:pt idx="591">
                  <c:v>43907</c:v>
                </c:pt>
                <c:pt idx="592">
                  <c:v>43914</c:v>
                </c:pt>
                <c:pt idx="593">
                  <c:v>43921</c:v>
                </c:pt>
                <c:pt idx="594">
                  <c:v>43928</c:v>
                </c:pt>
                <c:pt idx="595">
                  <c:v>43935</c:v>
                </c:pt>
                <c:pt idx="596">
                  <c:v>43942</c:v>
                </c:pt>
                <c:pt idx="597">
                  <c:v>43949</c:v>
                </c:pt>
                <c:pt idx="598">
                  <c:v>43956</c:v>
                </c:pt>
                <c:pt idx="599">
                  <c:v>43963</c:v>
                </c:pt>
                <c:pt idx="600">
                  <c:v>43970</c:v>
                </c:pt>
                <c:pt idx="601">
                  <c:v>43977</c:v>
                </c:pt>
                <c:pt idx="602">
                  <c:v>43984</c:v>
                </c:pt>
                <c:pt idx="603">
                  <c:v>43991</c:v>
                </c:pt>
                <c:pt idx="604">
                  <c:v>43998</c:v>
                </c:pt>
                <c:pt idx="605">
                  <c:v>44005</c:v>
                </c:pt>
                <c:pt idx="606">
                  <c:v>44012</c:v>
                </c:pt>
                <c:pt idx="607">
                  <c:v>44019</c:v>
                </c:pt>
                <c:pt idx="608">
                  <c:v>44026</c:v>
                </c:pt>
                <c:pt idx="609">
                  <c:v>44033</c:v>
                </c:pt>
                <c:pt idx="610">
                  <c:v>44040</c:v>
                </c:pt>
                <c:pt idx="611">
                  <c:v>44047</c:v>
                </c:pt>
                <c:pt idx="612">
                  <c:v>44054</c:v>
                </c:pt>
                <c:pt idx="613">
                  <c:v>44061</c:v>
                </c:pt>
                <c:pt idx="614">
                  <c:v>44068</c:v>
                </c:pt>
                <c:pt idx="615">
                  <c:v>44075</c:v>
                </c:pt>
                <c:pt idx="616">
                  <c:v>44082</c:v>
                </c:pt>
                <c:pt idx="617">
                  <c:v>44089</c:v>
                </c:pt>
                <c:pt idx="618">
                  <c:v>44096</c:v>
                </c:pt>
                <c:pt idx="619">
                  <c:v>44103</c:v>
                </c:pt>
                <c:pt idx="620">
                  <c:v>44110</c:v>
                </c:pt>
                <c:pt idx="621">
                  <c:v>44117</c:v>
                </c:pt>
                <c:pt idx="622">
                  <c:v>44124</c:v>
                </c:pt>
                <c:pt idx="623">
                  <c:v>44131</c:v>
                </c:pt>
                <c:pt idx="624">
                  <c:v>44138</c:v>
                </c:pt>
                <c:pt idx="625">
                  <c:v>44145</c:v>
                </c:pt>
                <c:pt idx="626">
                  <c:v>44152</c:v>
                </c:pt>
                <c:pt idx="627">
                  <c:v>44159</c:v>
                </c:pt>
                <c:pt idx="628">
                  <c:v>44166</c:v>
                </c:pt>
                <c:pt idx="629">
                  <c:v>44173</c:v>
                </c:pt>
                <c:pt idx="630">
                  <c:v>44180</c:v>
                </c:pt>
                <c:pt idx="631">
                  <c:v>44187</c:v>
                </c:pt>
                <c:pt idx="632">
                  <c:v>44194</c:v>
                </c:pt>
                <c:pt idx="633">
                  <c:v>44201</c:v>
                </c:pt>
                <c:pt idx="634">
                  <c:v>44208</c:v>
                </c:pt>
                <c:pt idx="635">
                  <c:v>44215</c:v>
                </c:pt>
                <c:pt idx="636">
                  <c:v>44222</c:v>
                </c:pt>
                <c:pt idx="637">
                  <c:v>44229</c:v>
                </c:pt>
                <c:pt idx="638">
                  <c:v>44236</c:v>
                </c:pt>
                <c:pt idx="639">
                  <c:v>44243</c:v>
                </c:pt>
                <c:pt idx="640">
                  <c:v>44250</c:v>
                </c:pt>
                <c:pt idx="641">
                  <c:v>44257</c:v>
                </c:pt>
                <c:pt idx="642">
                  <c:v>44264</c:v>
                </c:pt>
                <c:pt idx="643">
                  <c:v>44271</c:v>
                </c:pt>
                <c:pt idx="644">
                  <c:v>44278</c:v>
                </c:pt>
                <c:pt idx="645">
                  <c:v>44285</c:v>
                </c:pt>
                <c:pt idx="646">
                  <c:v>44292</c:v>
                </c:pt>
                <c:pt idx="647">
                  <c:v>44299</c:v>
                </c:pt>
                <c:pt idx="648">
                  <c:v>44306</c:v>
                </c:pt>
                <c:pt idx="649">
                  <c:v>44313</c:v>
                </c:pt>
                <c:pt idx="650">
                  <c:v>44320</c:v>
                </c:pt>
                <c:pt idx="651">
                  <c:v>44327</c:v>
                </c:pt>
                <c:pt idx="652">
                  <c:v>44334</c:v>
                </c:pt>
                <c:pt idx="653">
                  <c:v>44341</c:v>
                </c:pt>
                <c:pt idx="654">
                  <c:v>44348</c:v>
                </c:pt>
                <c:pt idx="655">
                  <c:v>44355</c:v>
                </c:pt>
                <c:pt idx="656">
                  <c:v>44362</c:v>
                </c:pt>
                <c:pt idx="657">
                  <c:v>44369</c:v>
                </c:pt>
                <c:pt idx="658">
                  <c:v>44376</c:v>
                </c:pt>
                <c:pt idx="659">
                  <c:v>44383</c:v>
                </c:pt>
                <c:pt idx="660">
                  <c:v>44390</c:v>
                </c:pt>
                <c:pt idx="661">
                  <c:v>44397</c:v>
                </c:pt>
                <c:pt idx="662">
                  <c:v>44404</c:v>
                </c:pt>
                <c:pt idx="663">
                  <c:v>44411</c:v>
                </c:pt>
                <c:pt idx="664">
                  <c:v>44418</c:v>
                </c:pt>
                <c:pt idx="665">
                  <c:v>44425</c:v>
                </c:pt>
                <c:pt idx="666">
                  <c:v>44432</c:v>
                </c:pt>
                <c:pt idx="667">
                  <c:v>44439</c:v>
                </c:pt>
                <c:pt idx="668">
                  <c:v>44446</c:v>
                </c:pt>
                <c:pt idx="669">
                  <c:v>44453</c:v>
                </c:pt>
                <c:pt idx="670">
                  <c:v>44460</c:v>
                </c:pt>
                <c:pt idx="671">
                  <c:v>44467</c:v>
                </c:pt>
                <c:pt idx="672">
                  <c:v>44474</c:v>
                </c:pt>
                <c:pt idx="673">
                  <c:v>44481</c:v>
                </c:pt>
                <c:pt idx="674">
                  <c:v>44488</c:v>
                </c:pt>
                <c:pt idx="675">
                  <c:v>44495</c:v>
                </c:pt>
                <c:pt idx="676">
                  <c:v>44502</c:v>
                </c:pt>
                <c:pt idx="677">
                  <c:v>44509</c:v>
                </c:pt>
                <c:pt idx="678">
                  <c:v>44516</c:v>
                </c:pt>
                <c:pt idx="679">
                  <c:v>44523</c:v>
                </c:pt>
                <c:pt idx="680">
                  <c:v>44530</c:v>
                </c:pt>
                <c:pt idx="681">
                  <c:v>44537</c:v>
                </c:pt>
                <c:pt idx="682">
                  <c:v>44544</c:v>
                </c:pt>
                <c:pt idx="683">
                  <c:v>44551</c:v>
                </c:pt>
                <c:pt idx="684">
                  <c:v>44559</c:v>
                </c:pt>
                <c:pt idx="685">
                  <c:v>44566</c:v>
                </c:pt>
                <c:pt idx="686">
                  <c:v>44573</c:v>
                </c:pt>
                <c:pt idx="687">
                  <c:v>44580</c:v>
                </c:pt>
                <c:pt idx="688">
                  <c:v>44587</c:v>
                </c:pt>
                <c:pt idx="689">
                  <c:v>44594</c:v>
                </c:pt>
                <c:pt idx="690">
                  <c:v>44601</c:v>
                </c:pt>
                <c:pt idx="691">
                  <c:v>44608</c:v>
                </c:pt>
                <c:pt idx="692">
                  <c:v>44615</c:v>
                </c:pt>
                <c:pt idx="693">
                  <c:v>44622</c:v>
                </c:pt>
                <c:pt idx="694">
                  <c:v>44629</c:v>
                </c:pt>
                <c:pt idx="695">
                  <c:v>44636</c:v>
                </c:pt>
                <c:pt idx="696">
                  <c:v>44643</c:v>
                </c:pt>
                <c:pt idx="697">
                  <c:v>44650</c:v>
                </c:pt>
                <c:pt idx="698">
                  <c:v>44657</c:v>
                </c:pt>
                <c:pt idx="699">
                  <c:v>44664</c:v>
                </c:pt>
                <c:pt idx="700">
                  <c:v>44671</c:v>
                </c:pt>
                <c:pt idx="701">
                  <c:v>44678</c:v>
                </c:pt>
                <c:pt idx="702">
                  <c:v>44685</c:v>
                </c:pt>
                <c:pt idx="703">
                  <c:v>44692</c:v>
                </c:pt>
                <c:pt idx="704">
                  <c:v>44699</c:v>
                </c:pt>
                <c:pt idx="705">
                  <c:v>44706</c:v>
                </c:pt>
                <c:pt idx="706">
                  <c:v>44713</c:v>
                </c:pt>
                <c:pt idx="707">
                  <c:v>44720</c:v>
                </c:pt>
                <c:pt idx="708">
                  <c:v>44727</c:v>
                </c:pt>
                <c:pt idx="709">
                  <c:v>44734</c:v>
                </c:pt>
                <c:pt idx="710">
                  <c:v>44741</c:v>
                </c:pt>
                <c:pt idx="711">
                  <c:v>44748</c:v>
                </c:pt>
                <c:pt idx="712">
                  <c:v>44755</c:v>
                </c:pt>
                <c:pt idx="713">
                  <c:v>44762</c:v>
                </c:pt>
                <c:pt idx="714">
                  <c:v>44769</c:v>
                </c:pt>
                <c:pt idx="715">
                  <c:v>44776</c:v>
                </c:pt>
                <c:pt idx="716">
                  <c:v>44783</c:v>
                </c:pt>
                <c:pt idx="717">
                  <c:v>44790</c:v>
                </c:pt>
                <c:pt idx="718">
                  <c:v>44797</c:v>
                </c:pt>
                <c:pt idx="719">
                  <c:v>44804</c:v>
                </c:pt>
                <c:pt idx="720">
                  <c:v>44811</c:v>
                </c:pt>
                <c:pt idx="721">
                  <c:v>44818</c:v>
                </c:pt>
                <c:pt idx="722">
                  <c:v>44825</c:v>
                </c:pt>
                <c:pt idx="723">
                  <c:v>44832</c:v>
                </c:pt>
                <c:pt idx="724">
                  <c:v>44839</c:v>
                </c:pt>
                <c:pt idx="725">
                  <c:v>44846</c:v>
                </c:pt>
                <c:pt idx="726">
                  <c:v>44853</c:v>
                </c:pt>
                <c:pt idx="727">
                  <c:v>44860</c:v>
                </c:pt>
                <c:pt idx="728">
                  <c:v>44867</c:v>
                </c:pt>
                <c:pt idx="729">
                  <c:v>44874</c:v>
                </c:pt>
                <c:pt idx="730">
                  <c:v>44881</c:v>
                </c:pt>
                <c:pt idx="731">
                  <c:v>44888</c:v>
                </c:pt>
                <c:pt idx="732">
                  <c:v>44895</c:v>
                </c:pt>
                <c:pt idx="733">
                  <c:v>44902</c:v>
                </c:pt>
                <c:pt idx="734">
                  <c:v>44909</c:v>
                </c:pt>
                <c:pt idx="735">
                  <c:v>44916</c:v>
                </c:pt>
                <c:pt idx="736">
                  <c:v>44923</c:v>
                </c:pt>
                <c:pt idx="737">
                  <c:v>44930</c:v>
                </c:pt>
                <c:pt idx="738">
                  <c:v>44937</c:v>
                </c:pt>
                <c:pt idx="739">
                  <c:v>44944</c:v>
                </c:pt>
                <c:pt idx="740">
                  <c:v>44951</c:v>
                </c:pt>
                <c:pt idx="741">
                  <c:v>44958</c:v>
                </c:pt>
                <c:pt idx="742">
                  <c:v>44965</c:v>
                </c:pt>
                <c:pt idx="743">
                  <c:v>44972</c:v>
                </c:pt>
                <c:pt idx="744">
                  <c:v>44979</c:v>
                </c:pt>
                <c:pt idx="745">
                  <c:v>44986</c:v>
                </c:pt>
                <c:pt idx="746">
                  <c:v>44993</c:v>
                </c:pt>
                <c:pt idx="747">
                  <c:v>45000</c:v>
                </c:pt>
                <c:pt idx="748">
                  <c:v>45007</c:v>
                </c:pt>
                <c:pt idx="749">
                  <c:v>45014</c:v>
                </c:pt>
                <c:pt idx="750">
                  <c:v>45021</c:v>
                </c:pt>
                <c:pt idx="751">
                  <c:v>45028</c:v>
                </c:pt>
                <c:pt idx="752">
                  <c:v>45035</c:v>
                </c:pt>
                <c:pt idx="753">
                  <c:v>45042</c:v>
                </c:pt>
                <c:pt idx="754">
                  <c:v>45049</c:v>
                </c:pt>
                <c:pt idx="755">
                  <c:v>45056</c:v>
                </c:pt>
                <c:pt idx="756">
                  <c:v>45063</c:v>
                </c:pt>
                <c:pt idx="757">
                  <c:v>45070</c:v>
                </c:pt>
                <c:pt idx="758">
                  <c:v>45077</c:v>
                </c:pt>
                <c:pt idx="759">
                  <c:v>45084</c:v>
                </c:pt>
                <c:pt idx="760">
                  <c:v>45091</c:v>
                </c:pt>
                <c:pt idx="761">
                  <c:v>45098</c:v>
                </c:pt>
                <c:pt idx="762">
                  <c:v>45105</c:v>
                </c:pt>
                <c:pt idx="763">
                  <c:v>45112</c:v>
                </c:pt>
                <c:pt idx="764">
                  <c:v>45119</c:v>
                </c:pt>
                <c:pt idx="765">
                  <c:v>45126</c:v>
                </c:pt>
                <c:pt idx="766">
                  <c:v>45133</c:v>
                </c:pt>
                <c:pt idx="767">
                  <c:v>45140</c:v>
                </c:pt>
                <c:pt idx="768">
                  <c:v>45147</c:v>
                </c:pt>
                <c:pt idx="769">
                  <c:v>45154</c:v>
                </c:pt>
                <c:pt idx="770">
                  <c:v>45161</c:v>
                </c:pt>
                <c:pt idx="771">
                  <c:v>45168</c:v>
                </c:pt>
                <c:pt idx="772">
                  <c:v>45175</c:v>
                </c:pt>
                <c:pt idx="773">
                  <c:v>45182</c:v>
                </c:pt>
                <c:pt idx="774">
                  <c:v>45189</c:v>
                </c:pt>
                <c:pt idx="775">
                  <c:v>45196</c:v>
                </c:pt>
                <c:pt idx="776">
                  <c:v>45203</c:v>
                </c:pt>
                <c:pt idx="777">
                  <c:v>45210</c:v>
                </c:pt>
                <c:pt idx="778">
                  <c:v>45217</c:v>
                </c:pt>
                <c:pt idx="779">
                  <c:v>45224</c:v>
                </c:pt>
                <c:pt idx="780">
                  <c:v>45231</c:v>
                </c:pt>
                <c:pt idx="781">
                  <c:v>45238</c:v>
                </c:pt>
                <c:pt idx="782">
                  <c:v>45245</c:v>
                </c:pt>
                <c:pt idx="783">
                  <c:v>45252</c:v>
                </c:pt>
                <c:pt idx="784">
                  <c:v>45259</c:v>
                </c:pt>
                <c:pt idx="785">
                  <c:v>45266</c:v>
                </c:pt>
                <c:pt idx="786">
                  <c:v>45273</c:v>
                </c:pt>
                <c:pt idx="787">
                  <c:v>45280</c:v>
                </c:pt>
                <c:pt idx="788">
                  <c:v>45287</c:v>
                </c:pt>
                <c:pt idx="789">
                  <c:v>45294</c:v>
                </c:pt>
                <c:pt idx="790">
                  <c:v>45301</c:v>
                </c:pt>
                <c:pt idx="791">
                  <c:v>45308</c:v>
                </c:pt>
                <c:pt idx="792">
                  <c:v>45315</c:v>
                </c:pt>
                <c:pt idx="793">
                  <c:v>45322</c:v>
                </c:pt>
                <c:pt idx="794">
                  <c:v>45329</c:v>
                </c:pt>
                <c:pt idx="795">
                  <c:v>45336</c:v>
                </c:pt>
                <c:pt idx="796">
                  <c:v>45343</c:v>
                </c:pt>
                <c:pt idx="797">
                  <c:v>45350</c:v>
                </c:pt>
                <c:pt idx="798">
                  <c:v>45357</c:v>
                </c:pt>
                <c:pt idx="799">
                  <c:v>45364</c:v>
                </c:pt>
                <c:pt idx="800">
                  <c:v>45371</c:v>
                </c:pt>
                <c:pt idx="801">
                  <c:v>45378</c:v>
                </c:pt>
                <c:pt idx="802">
                  <c:v>45385</c:v>
                </c:pt>
                <c:pt idx="803">
                  <c:v>45392</c:v>
                </c:pt>
                <c:pt idx="804">
                  <c:v>45399</c:v>
                </c:pt>
                <c:pt idx="805">
                  <c:v>45406</c:v>
                </c:pt>
                <c:pt idx="806">
                  <c:v>45413</c:v>
                </c:pt>
                <c:pt idx="807">
                  <c:v>45420</c:v>
                </c:pt>
                <c:pt idx="808">
                  <c:v>45427</c:v>
                </c:pt>
                <c:pt idx="809">
                  <c:v>45434</c:v>
                </c:pt>
                <c:pt idx="810">
                  <c:v>45441</c:v>
                </c:pt>
                <c:pt idx="811">
                  <c:v>45448</c:v>
                </c:pt>
                <c:pt idx="812">
                  <c:v>45455</c:v>
                </c:pt>
                <c:pt idx="813">
                  <c:v>45462</c:v>
                </c:pt>
                <c:pt idx="814">
                  <c:v>45469</c:v>
                </c:pt>
                <c:pt idx="815">
                  <c:v>45476</c:v>
                </c:pt>
                <c:pt idx="816">
                  <c:v>45483</c:v>
                </c:pt>
                <c:pt idx="817">
                  <c:v>45490</c:v>
                </c:pt>
                <c:pt idx="818">
                  <c:v>45497</c:v>
                </c:pt>
                <c:pt idx="819">
                  <c:v>45504</c:v>
                </c:pt>
                <c:pt idx="820">
                  <c:v>45511</c:v>
                </c:pt>
                <c:pt idx="821">
                  <c:v>45518</c:v>
                </c:pt>
                <c:pt idx="822">
                  <c:v>45525</c:v>
                </c:pt>
                <c:pt idx="823">
                  <c:v>45532</c:v>
                </c:pt>
                <c:pt idx="824">
                  <c:v>45539</c:v>
                </c:pt>
                <c:pt idx="825">
                  <c:v>45546</c:v>
                </c:pt>
                <c:pt idx="826">
                  <c:v>45553</c:v>
                </c:pt>
                <c:pt idx="827">
                  <c:v>45560</c:v>
                </c:pt>
                <c:pt idx="828">
                  <c:v>45567</c:v>
                </c:pt>
                <c:pt idx="829">
                  <c:v>45574</c:v>
                </c:pt>
                <c:pt idx="830">
                  <c:v>45581</c:v>
                </c:pt>
                <c:pt idx="831">
                  <c:v>45588</c:v>
                </c:pt>
                <c:pt idx="832">
                  <c:v>45595</c:v>
                </c:pt>
                <c:pt idx="833">
                  <c:v>45602</c:v>
                </c:pt>
                <c:pt idx="834">
                  <c:v>45609</c:v>
                </c:pt>
                <c:pt idx="835">
                  <c:v>45616</c:v>
                </c:pt>
                <c:pt idx="836">
                  <c:v>45623</c:v>
                </c:pt>
                <c:pt idx="837">
                  <c:v>45630</c:v>
                </c:pt>
                <c:pt idx="838">
                  <c:v>45637</c:v>
                </c:pt>
                <c:pt idx="839">
                  <c:v>45644</c:v>
                </c:pt>
                <c:pt idx="840">
                  <c:v>45653</c:v>
                </c:pt>
                <c:pt idx="841">
                  <c:v>45660</c:v>
                </c:pt>
                <c:pt idx="842">
                  <c:v>45667</c:v>
                </c:pt>
                <c:pt idx="843">
                  <c:v>45674</c:v>
                </c:pt>
                <c:pt idx="844">
                  <c:v>45681</c:v>
                </c:pt>
                <c:pt idx="845">
                  <c:v>45688</c:v>
                </c:pt>
                <c:pt idx="846">
                  <c:v>45695</c:v>
                </c:pt>
                <c:pt idx="847">
                  <c:v>45702</c:v>
                </c:pt>
                <c:pt idx="848">
                  <c:v>45709</c:v>
                </c:pt>
                <c:pt idx="849">
                  <c:v>45716</c:v>
                </c:pt>
                <c:pt idx="850">
                  <c:v>45723</c:v>
                </c:pt>
                <c:pt idx="851">
                  <c:v>45730</c:v>
                </c:pt>
                <c:pt idx="852">
                  <c:v>45737</c:v>
                </c:pt>
                <c:pt idx="853">
                  <c:v>45744</c:v>
                </c:pt>
                <c:pt idx="854">
                  <c:v>45751</c:v>
                </c:pt>
                <c:pt idx="855">
                  <c:v>45758</c:v>
                </c:pt>
                <c:pt idx="856">
                  <c:v>45769</c:v>
                </c:pt>
                <c:pt idx="857">
                  <c:v>45776</c:v>
                </c:pt>
                <c:pt idx="858">
                  <c:v>45783</c:v>
                </c:pt>
                <c:pt idx="859">
                  <c:v>45790</c:v>
                </c:pt>
                <c:pt idx="860">
                  <c:v>45797</c:v>
                </c:pt>
                <c:pt idx="861">
                  <c:v>45804</c:v>
                </c:pt>
                <c:pt idx="862">
                  <c:v>45811</c:v>
                </c:pt>
                <c:pt idx="863">
                  <c:v>45818</c:v>
                </c:pt>
                <c:pt idx="864">
                  <c:v>45825</c:v>
                </c:pt>
                <c:pt idx="865">
                  <c:v>45832</c:v>
                </c:pt>
                <c:pt idx="866">
                  <c:v>45839</c:v>
                </c:pt>
                <c:pt idx="867">
                  <c:v>45846</c:v>
                </c:pt>
                <c:pt idx="868">
                  <c:v>45853</c:v>
                </c:pt>
                <c:pt idx="869">
                  <c:v>45860</c:v>
                </c:pt>
                <c:pt idx="870">
                  <c:v>45867</c:v>
                </c:pt>
                <c:pt idx="871">
                  <c:v>45874</c:v>
                </c:pt>
                <c:pt idx="872">
                  <c:v>45881</c:v>
                </c:pt>
                <c:pt idx="873">
                  <c:v>45888</c:v>
                </c:pt>
                <c:pt idx="874">
                  <c:v>45895</c:v>
                </c:pt>
                <c:pt idx="875">
                  <c:v>45902</c:v>
                </c:pt>
                <c:pt idx="876">
                  <c:v>45909</c:v>
                </c:pt>
                <c:pt idx="877">
                  <c:v>45916</c:v>
                </c:pt>
                <c:pt idx="878">
                  <c:v>45923</c:v>
                </c:pt>
                <c:pt idx="879">
                  <c:v>45930</c:v>
                </c:pt>
                <c:pt idx="880">
                  <c:v>45937</c:v>
                </c:pt>
                <c:pt idx="881">
                  <c:v>45944</c:v>
                </c:pt>
                <c:pt idx="882">
                  <c:v>45951</c:v>
                </c:pt>
                <c:pt idx="883">
                  <c:v>45958</c:v>
                </c:pt>
                <c:pt idx="884">
                  <c:v>45965</c:v>
                </c:pt>
                <c:pt idx="885">
                  <c:v>45972</c:v>
                </c:pt>
                <c:pt idx="886">
                  <c:v>45979</c:v>
                </c:pt>
                <c:pt idx="887">
                  <c:v>45986</c:v>
                </c:pt>
                <c:pt idx="888">
                  <c:v>45993</c:v>
                </c:pt>
                <c:pt idx="889">
                  <c:v>46000</c:v>
                </c:pt>
                <c:pt idx="890">
                  <c:v>46007</c:v>
                </c:pt>
                <c:pt idx="891">
                  <c:v>46014</c:v>
                </c:pt>
                <c:pt idx="892">
                  <c:v>46021</c:v>
                </c:pt>
                <c:pt idx="893">
                  <c:v>46028</c:v>
                </c:pt>
                <c:pt idx="894">
                  <c:v>46035</c:v>
                </c:pt>
                <c:pt idx="895">
                  <c:v>46042</c:v>
                </c:pt>
                <c:pt idx="896">
                  <c:v>46049</c:v>
                </c:pt>
                <c:pt idx="897">
                  <c:v>46056</c:v>
                </c:pt>
                <c:pt idx="898">
                  <c:v>46063</c:v>
                </c:pt>
                <c:pt idx="899">
                  <c:v>46070</c:v>
                </c:pt>
                <c:pt idx="900">
                  <c:v>46077</c:v>
                </c:pt>
                <c:pt idx="901">
                  <c:v>46084</c:v>
                </c:pt>
                <c:pt idx="902">
                  <c:v>46091</c:v>
                </c:pt>
                <c:pt idx="903">
                  <c:v>46098</c:v>
                </c:pt>
                <c:pt idx="904">
                  <c:v>46105</c:v>
                </c:pt>
                <c:pt idx="905">
                  <c:v>46112</c:v>
                </c:pt>
                <c:pt idx="906">
                  <c:v>46119</c:v>
                </c:pt>
                <c:pt idx="907">
                  <c:v>46126</c:v>
                </c:pt>
                <c:pt idx="908">
                  <c:v>46133</c:v>
                </c:pt>
                <c:pt idx="909">
                  <c:v>46140</c:v>
                </c:pt>
                <c:pt idx="910">
                  <c:v>46147</c:v>
                </c:pt>
                <c:pt idx="911">
                  <c:v>46154</c:v>
                </c:pt>
                <c:pt idx="912">
                  <c:v>46161</c:v>
                </c:pt>
                <c:pt idx="913">
                  <c:v>46168</c:v>
                </c:pt>
                <c:pt idx="914">
                  <c:v>46175</c:v>
                </c:pt>
                <c:pt idx="915">
                  <c:v>46182</c:v>
                </c:pt>
                <c:pt idx="916">
                  <c:v>46189</c:v>
                </c:pt>
                <c:pt idx="917">
                  <c:v>46196</c:v>
                </c:pt>
                <c:pt idx="918">
                  <c:v>46203</c:v>
                </c:pt>
                <c:pt idx="919">
                  <c:v>46210</c:v>
                </c:pt>
                <c:pt idx="920">
                  <c:v>46217</c:v>
                </c:pt>
                <c:pt idx="921">
                  <c:v>46224</c:v>
                </c:pt>
                <c:pt idx="922">
                  <c:v>46231</c:v>
                </c:pt>
                <c:pt idx="923">
                  <c:v>46238</c:v>
                </c:pt>
                <c:pt idx="924">
                  <c:v>46245</c:v>
                </c:pt>
                <c:pt idx="925">
                  <c:v>46252</c:v>
                </c:pt>
                <c:pt idx="926">
                  <c:v>46259</c:v>
                </c:pt>
                <c:pt idx="927">
                  <c:v>46266</c:v>
                </c:pt>
                <c:pt idx="928">
                  <c:v>46273</c:v>
                </c:pt>
                <c:pt idx="929">
                  <c:v>46280</c:v>
                </c:pt>
                <c:pt idx="930">
                  <c:v>46287</c:v>
                </c:pt>
                <c:pt idx="931">
                  <c:v>46294</c:v>
                </c:pt>
                <c:pt idx="932">
                  <c:v>46301</c:v>
                </c:pt>
                <c:pt idx="933">
                  <c:v>46308</c:v>
                </c:pt>
                <c:pt idx="934">
                  <c:v>46315</c:v>
                </c:pt>
                <c:pt idx="935">
                  <c:v>46322</c:v>
                </c:pt>
                <c:pt idx="936">
                  <c:v>46329</c:v>
                </c:pt>
                <c:pt idx="937">
                  <c:v>46336</c:v>
                </c:pt>
                <c:pt idx="938">
                  <c:v>46343</c:v>
                </c:pt>
                <c:pt idx="939">
                  <c:v>46350</c:v>
                </c:pt>
                <c:pt idx="940">
                  <c:v>46357</c:v>
                </c:pt>
                <c:pt idx="941">
                  <c:v>46364</c:v>
                </c:pt>
                <c:pt idx="942">
                  <c:v>46371</c:v>
                </c:pt>
                <c:pt idx="943">
                  <c:v>46378</c:v>
                </c:pt>
                <c:pt idx="944">
                  <c:v>46385</c:v>
                </c:pt>
                <c:pt idx="945">
                  <c:v>46392</c:v>
                </c:pt>
                <c:pt idx="946">
                  <c:v>46399</c:v>
                </c:pt>
                <c:pt idx="947">
                  <c:v>46406</c:v>
                </c:pt>
                <c:pt idx="948">
                  <c:v>46413</c:v>
                </c:pt>
                <c:pt idx="949">
                  <c:v>46420</c:v>
                </c:pt>
                <c:pt idx="950">
                  <c:v>46427</c:v>
                </c:pt>
                <c:pt idx="951">
                  <c:v>46434</c:v>
                </c:pt>
                <c:pt idx="952">
                  <c:v>46441</c:v>
                </c:pt>
                <c:pt idx="953">
                  <c:v>46448</c:v>
                </c:pt>
                <c:pt idx="954">
                  <c:v>46455</c:v>
                </c:pt>
                <c:pt idx="955">
                  <c:v>46462</c:v>
                </c:pt>
                <c:pt idx="956">
                  <c:v>46469</c:v>
                </c:pt>
                <c:pt idx="957">
                  <c:v>46476</c:v>
                </c:pt>
                <c:pt idx="958">
                  <c:v>46483</c:v>
                </c:pt>
                <c:pt idx="959">
                  <c:v>46490</c:v>
                </c:pt>
                <c:pt idx="960">
                  <c:v>46497</c:v>
                </c:pt>
                <c:pt idx="961">
                  <c:v>46504</c:v>
                </c:pt>
                <c:pt idx="962">
                  <c:v>46511</c:v>
                </c:pt>
                <c:pt idx="963">
                  <c:v>46518</c:v>
                </c:pt>
                <c:pt idx="964">
                  <c:v>46525</c:v>
                </c:pt>
                <c:pt idx="965">
                  <c:v>46532</c:v>
                </c:pt>
                <c:pt idx="966">
                  <c:v>46539</c:v>
                </c:pt>
                <c:pt idx="967">
                  <c:v>46546</c:v>
                </c:pt>
                <c:pt idx="968">
                  <c:v>46553</c:v>
                </c:pt>
                <c:pt idx="969">
                  <c:v>46560</c:v>
                </c:pt>
                <c:pt idx="970">
                  <c:v>46567</c:v>
                </c:pt>
                <c:pt idx="971">
                  <c:v>46574</c:v>
                </c:pt>
                <c:pt idx="972">
                  <c:v>46581</c:v>
                </c:pt>
                <c:pt idx="973">
                  <c:v>46588</c:v>
                </c:pt>
                <c:pt idx="974">
                  <c:v>46595</c:v>
                </c:pt>
                <c:pt idx="975">
                  <c:v>46602</c:v>
                </c:pt>
                <c:pt idx="976">
                  <c:v>46609</c:v>
                </c:pt>
                <c:pt idx="977">
                  <c:v>46616</c:v>
                </c:pt>
                <c:pt idx="978">
                  <c:v>46623</c:v>
                </c:pt>
                <c:pt idx="979">
                  <c:v>46630</c:v>
                </c:pt>
                <c:pt idx="980">
                  <c:v>46637</c:v>
                </c:pt>
                <c:pt idx="981">
                  <c:v>46644</c:v>
                </c:pt>
                <c:pt idx="982">
                  <c:v>46651</c:v>
                </c:pt>
                <c:pt idx="983">
                  <c:v>46658</c:v>
                </c:pt>
                <c:pt idx="984">
                  <c:v>46665</c:v>
                </c:pt>
                <c:pt idx="985">
                  <c:v>46672</c:v>
                </c:pt>
                <c:pt idx="986">
                  <c:v>46679</c:v>
                </c:pt>
                <c:pt idx="987">
                  <c:v>46686</c:v>
                </c:pt>
                <c:pt idx="988">
                  <c:v>46693</c:v>
                </c:pt>
                <c:pt idx="989">
                  <c:v>46700</c:v>
                </c:pt>
                <c:pt idx="990">
                  <c:v>46707</c:v>
                </c:pt>
                <c:pt idx="991">
                  <c:v>46714</c:v>
                </c:pt>
                <c:pt idx="992">
                  <c:v>46721</c:v>
                </c:pt>
                <c:pt idx="993">
                  <c:v>46728</c:v>
                </c:pt>
                <c:pt idx="994">
                  <c:v>46735</c:v>
                </c:pt>
                <c:pt idx="995">
                  <c:v>46742</c:v>
                </c:pt>
                <c:pt idx="996">
                  <c:v>46750</c:v>
                </c:pt>
                <c:pt idx="997">
                  <c:v>46757</c:v>
                </c:pt>
                <c:pt idx="998">
                  <c:v>46764</c:v>
                </c:pt>
                <c:pt idx="999">
                  <c:v>46771</c:v>
                </c:pt>
                <c:pt idx="1000">
                  <c:v>46778</c:v>
                </c:pt>
                <c:pt idx="1001">
                  <c:v>46785</c:v>
                </c:pt>
                <c:pt idx="1002">
                  <c:v>46792</c:v>
                </c:pt>
                <c:pt idx="1003">
                  <c:v>46799</c:v>
                </c:pt>
                <c:pt idx="1004">
                  <c:v>46806</c:v>
                </c:pt>
                <c:pt idx="1005">
                  <c:v>46813</c:v>
                </c:pt>
                <c:pt idx="1006">
                  <c:v>46820</c:v>
                </c:pt>
                <c:pt idx="1007">
                  <c:v>46827</c:v>
                </c:pt>
                <c:pt idx="1008">
                  <c:v>46834</c:v>
                </c:pt>
                <c:pt idx="1009">
                  <c:v>46841</c:v>
                </c:pt>
                <c:pt idx="1010">
                  <c:v>46848</c:v>
                </c:pt>
                <c:pt idx="1011">
                  <c:v>46855</c:v>
                </c:pt>
                <c:pt idx="1012">
                  <c:v>46862</c:v>
                </c:pt>
                <c:pt idx="1013">
                  <c:v>46869</c:v>
                </c:pt>
                <c:pt idx="1014">
                  <c:v>46876</c:v>
                </c:pt>
                <c:pt idx="1015">
                  <c:v>46883</c:v>
                </c:pt>
                <c:pt idx="1016">
                  <c:v>46890</c:v>
                </c:pt>
                <c:pt idx="1017">
                  <c:v>46897</c:v>
                </c:pt>
                <c:pt idx="1018">
                  <c:v>46904</c:v>
                </c:pt>
                <c:pt idx="1019">
                  <c:v>46911</c:v>
                </c:pt>
                <c:pt idx="1020">
                  <c:v>46918</c:v>
                </c:pt>
                <c:pt idx="1021">
                  <c:v>46925</c:v>
                </c:pt>
                <c:pt idx="1022">
                  <c:v>46932</c:v>
                </c:pt>
                <c:pt idx="1023">
                  <c:v>46939</c:v>
                </c:pt>
                <c:pt idx="1024">
                  <c:v>46946</c:v>
                </c:pt>
                <c:pt idx="1025">
                  <c:v>46953</c:v>
                </c:pt>
                <c:pt idx="1026">
                  <c:v>46960</c:v>
                </c:pt>
                <c:pt idx="1027">
                  <c:v>46967</c:v>
                </c:pt>
                <c:pt idx="1028">
                  <c:v>46974</c:v>
                </c:pt>
                <c:pt idx="1029">
                  <c:v>46981</c:v>
                </c:pt>
                <c:pt idx="1030">
                  <c:v>46988</c:v>
                </c:pt>
                <c:pt idx="1031">
                  <c:v>46995</c:v>
                </c:pt>
                <c:pt idx="1032">
                  <c:v>47002</c:v>
                </c:pt>
                <c:pt idx="1033">
                  <c:v>47009</c:v>
                </c:pt>
                <c:pt idx="1034">
                  <c:v>47016</c:v>
                </c:pt>
                <c:pt idx="1035">
                  <c:v>47023</c:v>
                </c:pt>
                <c:pt idx="1036">
                  <c:v>47030</c:v>
                </c:pt>
                <c:pt idx="1037">
                  <c:v>47037</c:v>
                </c:pt>
                <c:pt idx="1038">
                  <c:v>47044</c:v>
                </c:pt>
                <c:pt idx="1039">
                  <c:v>47051</c:v>
                </c:pt>
                <c:pt idx="1040">
                  <c:v>47058</c:v>
                </c:pt>
                <c:pt idx="1041">
                  <c:v>47065</c:v>
                </c:pt>
                <c:pt idx="1042">
                  <c:v>47072</c:v>
                </c:pt>
                <c:pt idx="1043">
                  <c:v>47079</c:v>
                </c:pt>
                <c:pt idx="1044">
                  <c:v>47086</c:v>
                </c:pt>
                <c:pt idx="1045">
                  <c:v>47093</c:v>
                </c:pt>
                <c:pt idx="1046">
                  <c:v>47100</c:v>
                </c:pt>
                <c:pt idx="1047">
                  <c:v>47107</c:v>
                </c:pt>
                <c:pt idx="1048">
                  <c:v>47114</c:v>
                </c:pt>
                <c:pt idx="1049">
                  <c:v>47121</c:v>
                </c:pt>
                <c:pt idx="1050">
                  <c:v>47128</c:v>
                </c:pt>
                <c:pt idx="1051">
                  <c:v>47135</c:v>
                </c:pt>
                <c:pt idx="1052">
                  <c:v>47142</c:v>
                </c:pt>
                <c:pt idx="1053">
                  <c:v>47149</c:v>
                </c:pt>
                <c:pt idx="1054">
                  <c:v>47156</c:v>
                </c:pt>
                <c:pt idx="1055">
                  <c:v>47163</c:v>
                </c:pt>
                <c:pt idx="1056">
                  <c:v>47170</c:v>
                </c:pt>
                <c:pt idx="1057">
                  <c:v>47177</c:v>
                </c:pt>
                <c:pt idx="1058">
                  <c:v>47184</c:v>
                </c:pt>
                <c:pt idx="1059">
                  <c:v>47191</c:v>
                </c:pt>
                <c:pt idx="1060">
                  <c:v>47198</c:v>
                </c:pt>
                <c:pt idx="1061">
                  <c:v>47205</c:v>
                </c:pt>
                <c:pt idx="1062">
                  <c:v>47212</c:v>
                </c:pt>
                <c:pt idx="1063">
                  <c:v>47219</c:v>
                </c:pt>
                <c:pt idx="1064">
                  <c:v>47226</c:v>
                </c:pt>
                <c:pt idx="1065">
                  <c:v>47233</c:v>
                </c:pt>
                <c:pt idx="1066">
                  <c:v>47240</c:v>
                </c:pt>
                <c:pt idx="1067">
                  <c:v>47247</c:v>
                </c:pt>
                <c:pt idx="1068">
                  <c:v>47254</c:v>
                </c:pt>
                <c:pt idx="1069">
                  <c:v>47261</c:v>
                </c:pt>
                <c:pt idx="1070">
                  <c:v>47268</c:v>
                </c:pt>
                <c:pt idx="1071">
                  <c:v>47275</c:v>
                </c:pt>
                <c:pt idx="1072">
                  <c:v>47282</c:v>
                </c:pt>
                <c:pt idx="1073">
                  <c:v>47289</c:v>
                </c:pt>
                <c:pt idx="1074">
                  <c:v>47296</c:v>
                </c:pt>
                <c:pt idx="1075">
                  <c:v>47303</c:v>
                </c:pt>
                <c:pt idx="1076">
                  <c:v>47310</c:v>
                </c:pt>
                <c:pt idx="1077">
                  <c:v>47317</c:v>
                </c:pt>
                <c:pt idx="1078">
                  <c:v>47324</c:v>
                </c:pt>
                <c:pt idx="1079">
                  <c:v>47331</c:v>
                </c:pt>
                <c:pt idx="1080">
                  <c:v>47338</c:v>
                </c:pt>
                <c:pt idx="1081">
                  <c:v>47345</c:v>
                </c:pt>
                <c:pt idx="1082">
                  <c:v>47352</c:v>
                </c:pt>
                <c:pt idx="1083">
                  <c:v>47359</c:v>
                </c:pt>
                <c:pt idx="1084">
                  <c:v>47366</c:v>
                </c:pt>
                <c:pt idx="1085">
                  <c:v>47373</c:v>
                </c:pt>
                <c:pt idx="1086">
                  <c:v>47380</c:v>
                </c:pt>
                <c:pt idx="1087">
                  <c:v>47387</c:v>
                </c:pt>
                <c:pt idx="1088">
                  <c:v>47394</c:v>
                </c:pt>
                <c:pt idx="1089">
                  <c:v>47401</c:v>
                </c:pt>
                <c:pt idx="1090">
                  <c:v>47408</c:v>
                </c:pt>
                <c:pt idx="1091">
                  <c:v>47415</c:v>
                </c:pt>
                <c:pt idx="1092">
                  <c:v>47422</c:v>
                </c:pt>
                <c:pt idx="1093">
                  <c:v>47429</c:v>
                </c:pt>
                <c:pt idx="1094">
                  <c:v>47436</c:v>
                </c:pt>
                <c:pt idx="1095">
                  <c:v>47443</c:v>
                </c:pt>
                <c:pt idx="1096">
                  <c:v>47450</c:v>
                </c:pt>
                <c:pt idx="1097">
                  <c:v>47457</c:v>
                </c:pt>
                <c:pt idx="1098">
                  <c:v>47464</c:v>
                </c:pt>
                <c:pt idx="1099">
                  <c:v>47471</c:v>
                </c:pt>
                <c:pt idx="1100">
                  <c:v>47479</c:v>
                </c:pt>
                <c:pt idx="1101">
                  <c:v>47486</c:v>
                </c:pt>
                <c:pt idx="1102">
                  <c:v>47493</c:v>
                </c:pt>
                <c:pt idx="1103">
                  <c:v>47500</c:v>
                </c:pt>
                <c:pt idx="1104">
                  <c:v>47507</c:v>
                </c:pt>
                <c:pt idx="1105">
                  <c:v>47514</c:v>
                </c:pt>
                <c:pt idx="1106">
                  <c:v>47521</c:v>
                </c:pt>
                <c:pt idx="1107">
                  <c:v>47528</c:v>
                </c:pt>
                <c:pt idx="1108">
                  <c:v>47535</c:v>
                </c:pt>
                <c:pt idx="1109">
                  <c:v>47542</c:v>
                </c:pt>
                <c:pt idx="1110">
                  <c:v>47549</c:v>
                </c:pt>
                <c:pt idx="1111">
                  <c:v>47556</c:v>
                </c:pt>
                <c:pt idx="1112">
                  <c:v>47563</c:v>
                </c:pt>
                <c:pt idx="1113">
                  <c:v>47570</c:v>
                </c:pt>
                <c:pt idx="1114">
                  <c:v>47577</c:v>
                </c:pt>
                <c:pt idx="1115">
                  <c:v>47584</c:v>
                </c:pt>
                <c:pt idx="1116">
                  <c:v>47591</c:v>
                </c:pt>
                <c:pt idx="1117">
                  <c:v>47598</c:v>
                </c:pt>
                <c:pt idx="1118">
                  <c:v>47605</c:v>
                </c:pt>
                <c:pt idx="1119">
                  <c:v>47612</c:v>
                </c:pt>
                <c:pt idx="1120">
                  <c:v>47619</c:v>
                </c:pt>
                <c:pt idx="1121">
                  <c:v>47626</c:v>
                </c:pt>
                <c:pt idx="1122">
                  <c:v>47633</c:v>
                </c:pt>
                <c:pt idx="1123">
                  <c:v>47640</c:v>
                </c:pt>
                <c:pt idx="1124">
                  <c:v>47647</c:v>
                </c:pt>
                <c:pt idx="1125">
                  <c:v>47654</c:v>
                </c:pt>
                <c:pt idx="1126">
                  <c:v>47661</c:v>
                </c:pt>
                <c:pt idx="1127">
                  <c:v>47668</c:v>
                </c:pt>
                <c:pt idx="1128">
                  <c:v>47675</c:v>
                </c:pt>
                <c:pt idx="1129">
                  <c:v>47682</c:v>
                </c:pt>
                <c:pt idx="1130">
                  <c:v>47689</c:v>
                </c:pt>
                <c:pt idx="1131">
                  <c:v>47696</c:v>
                </c:pt>
                <c:pt idx="1132">
                  <c:v>47703</c:v>
                </c:pt>
                <c:pt idx="1133">
                  <c:v>47710</c:v>
                </c:pt>
                <c:pt idx="1134">
                  <c:v>47717</c:v>
                </c:pt>
                <c:pt idx="1135">
                  <c:v>47724</c:v>
                </c:pt>
                <c:pt idx="1136">
                  <c:v>47731</c:v>
                </c:pt>
                <c:pt idx="1137">
                  <c:v>47738</c:v>
                </c:pt>
                <c:pt idx="1138">
                  <c:v>47745</c:v>
                </c:pt>
                <c:pt idx="1139">
                  <c:v>47752</c:v>
                </c:pt>
                <c:pt idx="1140">
                  <c:v>47759</c:v>
                </c:pt>
                <c:pt idx="1141">
                  <c:v>47766</c:v>
                </c:pt>
                <c:pt idx="1142">
                  <c:v>47773</c:v>
                </c:pt>
                <c:pt idx="1143">
                  <c:v>47780</c:v>
                </c:pt>
                <c:pt idx="1144">
                  <c:v>47787</c:v>
                </c:pt>
                <c:pt idx="1145">
                  <c:v>47794</c:v>
                </c:pt>
                <c:pt idx="1146">
                  <c:v>47801</c:v>
                </c:pt>
                <c:pt idx="1147">
                  <c:v>47808</c:v>
                </c:pt>
                <c:pt idx="1148">
                  <c:v>47815</c:v>
                </c:pt>
                <c:pt idx="1149">
                  <c:v>47822</c:v>
                </c:pt>
                <c:pt idx="1150">
                  <c:v>47829</c:v>
                </c:pt>
                <c:pt idx="1151">
                  <c:v>47836</c:v>
                </c:pt>
                <c:pt idx="1152">
                  <c:v>47844</c:v>
                </c:pt>
                <c:pt idx="1153">
                  <c:v>47851</c:v>
                </c:pt>
                <c:pt idx="1154">
                  <c:v>47858</c:v>
                </c:pt>
                <c:pt idx="1155">
                  <c:v>47865</c:v>
                </c:pt>
                <c:pt idx="1156">
                  <c:v>47872</c:v>
                </c:pt>
                <c:pt idx="1157">
                  <c:v>47879</c:v>
                </c:pt>
                <c:pt idx="1158">
                  <c:v>47886</c:v>
                </c:pt>
                <c:pt idx="1159">
                  <c:v>47893</c:v>
                </c:pt>
                <c:pt idx="1160">
                  <c:v>47900</c:v>
                </c:pt>
                <c:pt idx="1161">
                  <c:v>47907</c:v>
                </c:pt>
                <c:pt idx="1162">
                  <c:v>47914</c:v>
                </c:pt>
                <c:pt idx="1163">
                  <c:v>47921</c:v>
                </c:pt>
                <c:pt idx="1164">
                  <c:v>47928</c:v>
                </c:pt>
                <c:pt idx="1165">
                  <c:v>47935</c:v>
                </c:pt>
                <c:pt idx="1166">
                  <c:v>47942</c:v>
                </c:pt>
                <c:pt idx="1167">
                  <c:v>47953</c:v>
                </c:pt>
                <c:pt idx="1168">
                  <c:v>47960</c:v>
                </c:pt>
                <c:pt idx="1169">
                  <c:v>47967</c:v>
                </c:pt>
                <c:pt idx="1170">
                  <c:v>47974</c:v>
                </c:pt>
                <c:pt idx="1171">
                  <c:v>47981</c:v>
                </c:pt>
                <c:pt idx="1172">
                  <c:v>47988</c:v>
                </c:pt>
                <c:pt idx="1173">
                  <c:v>47995</c:v>
                </c:pt>
                <c:pt idx="1174">
                  <c:v>48002</c:v>
                </c:pt>
                <c:pt idx="1175">
                  <c:v>48009</c:v>
                </c:pt>
                <c:pt idx="1176">
                  <c:v>48016</c:v>
                </c:pt>
                <c:pt idx="1177">
                  <c:v>48023</c:v>
                </c:pt>
                <c:pt idx="1178">
                  <c:v>48030</c:v>
                </c:pt>
                <c:pt idx="1179">
                  <c:v>48037</c:v>
                </c:pt>
                <c:pt idx="1180">
                  <c:v>48044</c:v>
                </c:pt>
                <c:pt idx="1181">
                  <c:v>48051</c:v>
                </c:pt>
                <c:pt idx="1182">
                  <c:v>48058</c:v>
                </c:pt>
                <c:pt idx="1183">
                  <c:v>48065</c:v>
                </c:pt>
                <c:pt idx="1184">
                  <c:v>48072</c:v>
                </c:pt>
                <c:pt idx="1185">
                  <c:v>48079</c:v>
                </c:pt>
                <c:pt idx="1186">
                  <c:v>48086</c:v>
                </c:pt>
                <c:pt idx="1187">
                  <c:v>48093</c:v>
                </c:pt>
                <c:pt idx="1188">
                  <c:v>48100</c:v>
                </c:pt>
                <c:pt idx="1189">
                  <c:v>48107</c:v>
                </c:pt>
                <c:pt idx="1190">
                  <c:v>48114</c:v>
                </c:pt>
                <c:pt idx="1191">
                  <c:v>48121</c:v>
                </c:pt>
                <c:pt idx="1192">
                  <c:v>48128</c:v>
                </c:pt>
                <c:pt idx="1193">
                  <c:v>48135</c:v>
                </c:pt>
                <c:pt idx="1194">
                  <c:v>48142</c:v>
                </c:pt>
                <c:pt idx="1195">
                  <c:v>48149</c:v>
                </c:pt>
                <c:pt idx="1196">
                  <c:v>48156</c:v>
                </c:pt>
                <c:pt idx="1197">
                  <c:v>48163</c:v>
                </c:pt>
                <c:pt idx="1198">
                  <c:v>48170</c:v>
                </c:pt>
                <c:pt idx="1199">
                  <c:v>48177</c:v>
                </c:pt>
                <c:pt idx="1200">
                  <c:v>48184</c:v>
                </c:pt>
                <c:pt idx="1201">
                  <c:v>48191</c:v>
                </c:pt>
                <c:pt idx="1202">
                  <c:v>48198</c:v>
                </c:pt>
                <c:pt idx="1203">
                  <c:v>48205</c:v>
                </c:pt>
                <c:pt idx="1204">
                  <c:v>48212</c:v>
                </c:pt>
                <c:pt idx="1205">
                  <c:v>48219</c:v>
                </c:pt>
                <c:pt idx="1206">
                  <c:v>48226</c:v>
                </c:pt>
                <c:pt idx="1207">
                  <c:v>48233</c:v>
                </c:pt>
                <c:pt idx="1208">
                  <c:v>48240</c:v>
                </c:pt>
                <c:pt idx="1209">
                  <c:v>48247</c:v>
                </c:pt>
                <c:pt idx="1210">
                  <c:v>48254</c:v>
                </c:pt>
                <c:pt idx="1211">
                  <c:v>48261</c:v>
                </c:pt>
                <c:pt idx="1212">
                  <c:v>48268</c:v>
                </c:pt>
                <c:pt idx="1213">
                  <c:v>48275</c:v>
                </c:pt>
                <c:pt idx="1214">
                  <c:v>48282</c:v>
                </c:pt>
                <c:pt idx="1215">
                  <c:v>48289</c:v>
                </c:pt>
                <c:pt idx="1216">
                  <c:v>48296</c:v>
                </c:pt>
                <c:pt idx="1217">
                  <c:v>48303</c:v>
                </c:pt>
                <c:pt idx="1218">
                  <c:v>48310</c:v>
                </c:pt>
                <c:pt idx="1219">
                  <c:v>48317</c:v>
                </c:pt>
                <c:pt idx="1220">
                  <c:v>48324</c:v>
                </c:pt>
                <c:pt idx="1221">
                  <c:v>48331</c:v>
                </c:pt>
                <c:pt idx="1222">
                  <c:v>48338</c:v>
                </c:pt>
                <c:pt idx="1223">
                  <c:v>48345</c:v>
                </c:pt>
                <c:pt idx="1224">
                  <c:v>48352</c:v>
                </c:pt>
                <c:pt idx="1225">
                  <c:v>48359</c:v>
                </c:pt>
                <c:pt idx="1226">
                  <c:v>48366</c:v>
                </c:pt>
                <c:pt idx="1227">
                  <c:v>48373</c:v>
                </c:pt>
                <c:pt idx="1228">
                  <c:v>48380</c:v>
                </c:pt>
                <c:pt idx="1229">
                  <c:v>48387</c:v>
                </c:pt>
                <c:pt idx="1230">
                  <c:v>48394</c:v>
                </c:pt>
                <c:pt idx="1231">
                  <c:v>48401</c:v>
                </c:pt>
                <c:pt idx="1232">
                  <c:v>48408</c:v>
                </c:pt>
                <c:pt idx="1233">
                  <c:v>48415</c:v>
                </c:pt>
                <c:pt idx="1234">
                  <c:v>48422</c:v>
                </c:pt>
                <c:pt idx="1235">
                  <c:v>48429</c:v>
                </c:pt>
                <c:pt idx="1236">
                  <c:v>48436</c:v>
                </c:pt>
                <c:pt idx="1237">
                  <c:v>48443</c:v>
                </c:pt>
                <c:pt idx="1238">
                  <c:v>48450</c:v>
                </c:pt>
                <c:pt idx="1239">
                  <c:v>48457</c:v>
                </c:pt>
                <c:pt idx="1240">
                  <c:v>48464</c:v>
                </c:pt>
                <c:pt idx="1241">
                  <c:v>48471</c:v>
                </c:pt>
                <c:pt idx="1242">
                  <c:v>48478</c:v>
                </c:pt>
                <c:pt idx="1243">
                  <c:v>48485</c:v>
                </c:pt>
                <c:pt idx="1244">
                  <c:v>48492</c:v>
                </c:pt>
                <c:pt idx="1245">
                  <c:v>48499</c:v>
                </c:pt>
                <c:pt idx="1246">
                  <c:v>48506</c:v>
                </c:pt>
                <c:pt idx="1247">
                  <c:v>48513</c:v>
                </c:pt>
                <c:pt idx="1248">
                  <c:v>48520</c:v>
                </c:pt>
                <c:pt idx="1249">
                  <c:v>48527</c:v>
                </c:pt>
                <c:pt idx="1250">
                  <c:v>48534</c:v>
                </c:pt>
                <c:pt idx="1251">
                  <c:v>48541</c:v>
                </c:pt>
                <c:pt idx="1252">
                  <c:v>48548</c:v>
                </c:pt>
                <c:pt idx="1253">
                  <c:v>48555</c:v>
                </c:pt>
                <c:pt idx="1254">
                  <c:v>48562</c:v>
                </c:pt>
                <c:pt idx="1255">
                  <c:v>48569</c:v>
                </c:pt>
                <c:pt idx="1256">
                  <c:v>48577</c:v>
                </c:pt>
                <c:pt idx="1257">
                  <c:v>48584</c:v>
                </c:pt>
                <c:pt idx="1258">
                  <c:v>48591</c:v>
                </c:pt>
                <c:pt idx="1259">
                  <c:v>48598</c:v>
                </c:pt>
                <c:pt idx="1260">
                  <c:v>48605</c:v>
                </c:pt>
                <c:pt idx="1261">
                  <c:v>48612</c:v>
                </c:pt>
                <c:pt idx="1262">
                  <c:v>48619</c:v>
                </c:pt>
                <c:pt idx="1263">
                  <c:v>48626</c:v>
                </c:pt>
                <c:pt idx="1264">
                  <c:v>48633</c:v>
                </c:pt>
                <c:pt idx="1265">
                  <c:v>48640</c:v>
                </c:pt>
                <c:pt idx="1266">
                  <c:v>48647</c:v>
                </c:pt>
                <c:pt idx="1267">
                  <c:v>48654</c:v>
                </c:pt>
                <c:pt idx="1268">
                  <c:v>48661</c:v>
                </c:pt>
                <c:pt idx="1269">
                  <c:v>48668</c:v>
                </c:pt>
                <c:pt idx="1270">
                  <c:v>48675</c:v>
                </c:pt>
                <c:pt idx="1271">
                  <c:v>48682</c:v>
                </c:pt>
                <c:pt idx="1272">
                  <c:v>48689</c:v>
                </c:pt>
                <c:pt idx="1273">
                  <c:v>48696</c:v>
                </c:pt>
                <c:pt idx="1274">
                  <c:v>48703</c:v>
                </c:pt>
                <c:pt idx="1275">
                  <c:v>48710</c:v>
                </c:pt>
                <c:pt idx="1276">
                  <c:v>48717</c:v>
                </c:pt>
                <c:pt idx="1277">
                  <c:v>48724</c:v>
                </c:pt>
                <c:pt idx="1278">
                  <c:v>48731</c:v>
                </c:pt>
                <c:pt idx="1279">
                  <c:v>48738</c:v>
                </c:pt>
                <c:pt idx="1280">
                  <c:v>48745</c:v>
                </c:pt>
                <c:pt idx="1281">
                  <c:v>48752</c:v>
                </c:pt>
                <c:pt idx="1282">
                  <c:v>48759</c:v>
                </c:pt>
                <c:pt idx="1283">
                  <c:v>48766</c:v>
                </c:pt>
                <c:pt idx="1284">
                  <c:v>48773</c:v>
                </c:pt>
                <c:pt idx="1285">
                  <c:v>48780</c:v>
                </c:pt>
                <c:pt idx="1286">
                  <c:v>48787</c:v>
                </c:pt>
                <c:pt idx="1287">
                  <c:v>48794</c:v>
                </c:pt>
                <c:pt idx="1288">
                  <c:v>48801</c:v>
                </c:pt>
                <c:pt idx="1289">
                  <c:v>48808</c:v>
                </c:pt>
                <c:pt idx="1290">
                  <c:v>48815</c:v>
                </c:pt>
                <c:pt idx="1291">
                  <c:v>48822</c:v>
                </c:pt>
                <c:pt idx="1292">
                  <c:v>48829</c:v>
                </c:pt>
                <c:pt idx="1293">
                  <c:v>48836</c:v>
                </c:pt>
                <c:pt idx="1294">
                  <c:v>48843</c:v>
                </c:pt>
                <c:pt idx="1295">
                  <c:v>48850</c:v>
                </c:pt>
                <c:pt idx="1296">
                  <c:v>48857</c:v>
                </c:pt>
                <c:pt idx="1297">
                  <c:v>48864</c:v>
                </c:pt>
                <c:pt idx="1298">
                  <c:v>48871</c:v>
                </c:pt>
                <c:pt idx="1299">
                  <c:v>48878</c:v>
                </c:pt>
                <c:pt idx="1300">
                  <c:v>48885</c:v>
                </c:pt>
                <c:pt idx="1301">
                  <c:v>48892</c:v>
                </c:pt>
                <c:pt idx="1302">
                  <c:v>48899</c:v>
                </c:pt>
                <c:pt idx="1303">
                  <c:v>48906</c:v>
                </c:pt>
                <c:pt idx="1304">
                  <c:v>48913</c:v>
                </c:pt>
                <c:pt idx="1305">
                  <c:v>48920</c:v>
                </c:pt>
                <c:pt idx="1306">
                  <c:v>48927</c:v>
                </c:pt>
                <c:pt idx="1307">
                  <c:v>48934</c:v>
                </c:pt>
                <c:pt idx="1308">
                  <c:v>48941</c:v>
                </c:pt>
                <c:pt idx="1309">
                  <c:v>48948</c:v>
                </c:pt>
                <c:pt idx="1310">
                  <c:v>48955</c:v>
                </c:pt>
                <c:pt idx="1311">
                  <c:v>48962</c:v>
                </c:pt>
                <c:pt idx="1312">
                  <c:v>48969</c:v>
                </c:pt>
                <c:pt idx="1313">
                  <c:v>48976</c:v>
                </c:pt>
                <c:pt idx="1314">
                  <c:v>48983</c:v>
                </c:pt>
                <c:pt idx="1315">
                  <c:v>48990</c:v>
                </c:pt>
                <c:pt idx="1316">
                  <c:v>48997</c:v>
                </c:pt>
                <c:pt idx="1317">
                  <c:v>49004</c:v>
                </c:pt>
                <c:pt idx="1318">
                  <c:v>49011</c:v>
                </c:pt>
                <c:pt idx="1319">
                  <c:v>49018</c:v>
                </c:pt>
                <c:pt idx="1320">
                  <c:v>49025</c:v>
                </c:pt>
                <c:pt idx="1321">
                  <c:v>49032</c:v>
                </c:pt>
                <c:pt idx="1322">
                  <c:v>49039</c:v>
                </c:pt>
                <c:pt idx="1323">
                  <c:v>49046</c:v>
                </c:pt>
                <c:pt idx="1324">
                  <c:v>49053</c:v>
                </c:pt>
                <c:pt idx="1325">
                  <c:v>49060</c:v>
                </c:pt>
                <c:pt idx="1326">
                  <c:v>49067</c:v>
                </c:pt>
                <c:pt idx="1327">
                  <c:v>49074</c:v>
                </c:pt>
                <c:pt idx="1328">
                  <c:v>49081</c:v>
                </c:pt>
                <c:pt idx="1329">
                  <c:v>49088</c:v>
                </c:pt>
                <c:pt idx="1330">
                  <c:v>49095</c:v>
                </c:pt>
                <c:pt idx="1331">
                  <c:v>49102</c:v>
                </c:pt>
                <c:pt idx="1332">
                  <c:v>49109</c:v>
                </c:pt>
                <c:pt idx="1333">
                  <c:v>49116</c:v>
                </c:pt>
                <c:pt idx="1334">
                  <c:v>49123</c:v>
                </c:pt>
                <c:pt idx="1335">
                  <c:v>49130</c:v>
                </c:pt>
                <c:pt idx="1336">
                  <c:v>49137</c:v>
                </c:pt>
                <c:pt idx="1337">
                  <c:v>49144</c:v>
                </c:pt>
                <c:pt idx="1338">
                  <c:v>49151</c:v>
                </c:pt>
                <c:pt idx="1339">
                  <c:v>49158</c:v>
                </c:pt>
                <c:pt idx="1340">
                  <c:v>49165</c:v>
                </c:pt>
                <c:pt idx="1341">
                  <c:v>49172</c:v>
                </c:pt>
                <c:pt idx="1342">
                  <c:v>49179</c:v>
                </c:pt>
                <c:pt idx="1343">
                  <c:v>49186</c:v>
                </c:pt>
                <c:pt idx="1344">
                  <c:v>49193</c:v>
                </c:pt>
                <c:pt idx="1345">
                  <c:v>49200</c:v>
                </c:pt>
                <c:pt idx="1346">
                  <c:v>49207</c:v>
                </c:pt>
                <c:pt idx="1347">
                  <c:v>49214</c:v>
                </c:pt>
                <c:pt idx="1348">
                  <c:v>49221</c:v>
                </c:pt>
                <c:pt idx="1349">
                  <c:v>49228</c:v>
                </c:pt>
                <c:pt idx="1350">
                  <c:v>49235</c:v>
                </c:pt>
                <c:pt idx="1351">
                  <c:v>49242</c:v>
                </c:pt>
                <c:pt idx="1352">
                  <c:v>49249</c:v>
                </c:pt>
                <c:pt idx="1353">
                  <c:v>49256</c:v>
                </c:pt>
                <c:pt idx="1354">
                  <c:v>49263</c:v>
                </c:pt>
                <c:pt idx="1355">
                  <c:v>49270</c:v>
                </c:pt>
                <c:pt idx="1356">
                  <c:v>49277</c:v>
                </c:pt>
                <c:pt idx="1357">
                  <c:v>49284</c:v>
                </c:pt>
                <c:pt idx="1358">
                  <c:v>49291</c:v>
                </c:pt>
                <c:pt idx="1359">
                  <c:v>49298</c:v>
                </c:pt>
                <c:pt idx="1360">
                  <c:v>49305</c:v>
                </c:pt>
                <c:pt idx="1361">
                  <c:v>49312</c:v>
                </c:pt>
                <c:pt idx="1362">
                  <c:v>49319</c:v>
                </c:pt>
                <c:pt idx="1363">
                  <c:v>49326</c:v>
                </c:pt>
                <c:pt idx="1364">
                  <c:v>49333</c:v>
                </c:pt>
                <c:pt idx="1365">
                  <c:v>49340</c:v>
                </c:pt>
                <c:pt idx="1366">
                  <c:v>49347</c:v>
                </c:pt>
                <c:pt idx="1367">
                  <c:v>49354</c:v>
                </c:pt>
                <c:pt idx="1368">
                  <c:v>49361</c:v>
                </c:pt>
                <c:pt idx="1369">
                  <c:v>49368</c:v>
                </c:pt>
                <c:pt idx="1370">
                  <c:v>49375</c:v>
                </c:pt>
                <c:pt idx="1371">
                  <c:v>49382</c:v>
                </c:pt>
                <c:pt idx="1372">
                  <c:v>49389</c:v>
                </c:pt>
                <c:pt idx="1373">
                  <c:v>49396</c:v>
                </c:pt>
                <c:pt idx="1374">
                  <c:v>49403</c:v>
                </c:pt>
                <c:pt idx="1375">
                  <c:v>49410</c:v>
                </c:pt>
                <c:pt idx="1376">
                  <c:v>49417</c:v>
                </c:pt>
                <c:pt idx="1377">
                  <c:v>49424</c:v>
                </c:pt>
                <c:pt idx="1378">
                  <c:v>49431</c:v>
                </c:pt>
                <c:pt idx="1379">
                  <c:v>49438</c:v>
                </c:pt>
                <c:pt idx="1380">
                  <c:v>49445</c:v>
                </c:pt>
                <c:pt idx="1381">
                  <c:v>49452</c:v>
                </c:pt>
                <c:pt idx="1382">
                  <c:v>49459</c:v>
                </c:pt>
                <c:pt idx="1383">
                  <c:v>49466</c:v>
                </c:pt>
                <c:pt idx="1384">
                  <c:v>49473</c:v>
                </c:pt>
                <c:pt idx="1385">
                  <c:v>49480</c:v>
                </c:pt>
                <c:pt idx="1386">
                  <c:v>49487</c:v>
                </c:pt>
                <c:pt idx="1387">
                  <c:v>49494</c:v>
                </c:pt>
                <c:pt idx="1388">
                  <c:v>49501</c:v>
                </c:pt>
                <c:pt idx="1389">
                  <c:v>49508</c:v>
                </c:pt>
                <c:pt idx="1390">
                  <c:v>49515</c:v>
                </c:pt>
                <c:pt idx="1391">
                  <c:v>49522</c:v>
                </c:pt>
                <c:pt idx="1392">
                  <c:v>49529</c:v>
                </c:pt>
                <c:pt idx="1393">
                  <c:v>49536</c:v>
                </c:pt>
                <c:pt idx="1394">
                  <c:v>49543</c:v>
                </c:pt>
                <c:pt idx="1395">
                  <c:v>49550</c:v>
                </c:pt>
                <c:pt idx="1396">
                  <c:v>49557</c:v>
                </c:pt>
                <c:pt idx="1397">
                  <c:v>49564</c:v>
                </c:pt>
                <c:pt idx="1398">
                  <c:v>49571</c:v>
                </c:pt>
                <c:pt idx="1399">
                  <c:v>49578</c:v>
                </c:pt>
                <c:pt idx="1400">
                  <c:v>49585</c:v>
                </c:pt>
                <c:pt idx="1401">
                  <c:v>49592</c:v>
                </c:pt>
                <c:pt idx="1402">
                  <c:v>49599</c:v>
                </c:pt>
                <c:pt idx="1403">
                  <c:v>49606</c:v>
                </c:pt>
                <c:pt idx="1404">
                  <c:v>49613</c:v>
                </c:pt>
                <c:pt idx="1405">
                  <c:v>49620</c:v>
                </c:pt>
                <c:pt idx="1406">
                  <c:v>49627</c:v>
                </c:pt>
                <c:pt idx="1407">
                  <c:v>49634</c:v>
                </c:pt>
                <c:pt idx="1408">
                  <c:v>49641</c:v>
                </c:pt>
                <c:pt idx="1409">
                  <c:v>49648</c:v>
                </c:pt>
                <c:pt idx="1410">
                  <c:v>49655</c:v>
                </c:pt>
                <c:pt idx="1411">
                  <c:v>49662</c:v>
                </c:pt>
                <c:pt idx="1412">
                  <c:v>49670</c:v>
                </c:pt>
                <c:pt idx="1413">
                  <c:v>49677</c:v>
                </c:pt>
                <c:pt idx="1414">
                  <c:v>49684</c:v>
                </c:pt>
                <c:pt idx="1415">
                  <c:v>49691</c:v>
                </c:pt>
                <c:pt idx="1416">
                  <c:v>49698</c:v>
                </c:pt>
                <c:pt idx="1417">
                  <c:v>49705</c:v>
                </c:pt>
                <c:pt idx="1418">
                  <c:v>49712</c:v>
                </c:pt>
                <c:pt idx="1419">
                  <c:v>49719</c:v>
                </c:pt>
                <c:pt idx="1420">
                  <c:v>49726</c:v>
                </c:pt>
                <c:pt idx="1421">
                  <c:v>49733</c:v>
                </c:pt>
                <c:pt idx="1422">
                  <c:v>49740</c:v>
                </c:pt>
                <c:pt idx="1423">
                  <c:v>49747</c:v>
                </c:pt>
                <c:pt idx="1424">
                  <c:v>49754</c:v>
                </c:pt>
                <c:pt idx="1425">
                  <c:v>49761</c:v>
                </c:pt>
                <c:pt idx="1426">
                  <c:v>49768</c:v>
                </c:pt>
                <c:pt idx="1427">
                  <c:v>49775</c:v>
                </c:pt>
                <c:pt idx="1428">
                  <c:v>49782</c:v>
                </c:pt>
                <c:pt idx="1429">
                  <c:v>49789</c:v>
                </c:pt>
                <c:pt idx="1430">
                  <c:v>49796</c:v>
                </c:pt>
                <c:pt idx="1431">
                  <c:v>49803</c:v>
                </c:pt>
                <c:pt idx="1432">
                  <c:v>49810</c:v>
                </c:pt>
                <c:pt idx="1433">
                  <c:v>49817</c:v>
                </c:pt>
                <c:pt idx="1434">
                  <c:v>49824</c:v>
                </c:pt>
                <c:pt idx="1435">
                  <c:v>49831</c:v>
                </c:pt>
                <c:pt idx="1436">
                  <c:v>49838</c:v>
                </c:pt>
                <c:pt idx="1437">
                  <c:v>49845</c:v>
                </c:pt>
                <c:pt idx="1438">
                  <c:v>49852</c:v>
                </c:pt>
                <c:pt idx="1439">
                  <c:v>49859</c:v>
                </c:pt>
                <c:pt idx="1440">
                  <c:v>49866</c:v>
                </c:pt>
                <c:pt idx="1441">
                  <c:v>49873</c:v>
                </c:pt>
                <c:pt idx="1442">
                  <c:v>49880</c:v>
                </c:pt>
                <c:pt idx="1443">
                  <c:v>49887</c:v>
                </c:pt>
                <c:pt idx="1444">
                  <c:v>49894</c:v>
                </c:pt>
                <c:pt idx="1445">
                  <c:v>49901</c:v>
                </c:pt>
                <c:pt idx="1446">
                  <c:v>49908</c:v>
                </c:pt>
                <c:pt idx="1447">
                  <c:v>49915</c:v>
                </c:pt>
                <c:pt idx="1448">
                  <c:v>49922</c:v>
                </c:pt>
                <c:pt idx="1449">
                  <c:v>49929</c:v>
                </c:pt>
                <c:pt idx="1450">
                  <c:v>49936</c:v>
                </c:pt>
                <c:pt idx="1451">
                  <c:v>49943</c:v>
                </c:pt>
                <c:pt idx="1452">
                  <c:v>49950</c:v>
                </c:pt>
                <c:pt idx="1453">
                  <c:v>49957</c:v>
                </c:pt>
                <c:pt idx="1454">
                  <c:v>49964</c:v>
                </c:pt>
                <c:pt idx="1455">
                  <c:v>49971</c:v>
                </c:pt>
                <c:pt idx="1456">
                  <c:v>49978</c:v>
                </c:pt>
                <c:pt idx="1457">
                  <c:v>49985</c:v>
                </c:pt>
                <c:pt idx="1458">
                  <c:v>49992</c:v>
                </c:pt>
                <c:pt idx="1459">
                  <c:v>49999</c:v>
                </c:pt>
                <c:pt idx="1460">
                  <c:v>50006</c:v>
                </c:pt>
                <c:pt idx="1461">
                  <c:v>50013</c:v>
                </c:pt>
                <c:pt idx="1462">
                  <c:v>50020</c:v>
                </c:pt>
                <c:pt idx="1463">
                  <c:v>50027</c:v>
                </c:pt>
                <c:pt idx="1464">
                  <c:v>50038</c:v>
                </c:pt>
                <c:pt idx="1465">
                  <c:v>50045</c:v>
                </c:pt>
                <c:pt idx="1466">
                  <c:v>50052</c:v>
                </c:pt>
                <c:pt idx="1467">
                  <c:v>50059</c:v>
                </c:pt>
                <c:pt idx="1468">
                  <c:v>50066</c:v>
                </c:pt>
                <c:pt idx="1469">
                  <c:v>50073</c:v>
                </c:pt>
                <c:pt idx="1470">
                  <c:v>50080</c:v>
                </c:pt>
                <c:pt idx="1471">
                  <c:v>50087</c:v>
                </c:pt>
                <c:pt idx="1472">
                  <c:v>50094</c:v>
                </c:pt>
                <c:pt idx="1473">
                  <c:v>50101</c:v>
                </c:pt>
                <c:pt idx="1474">
                  <c:v>50108</c:v>
                </c:pt>
                <c:pt idx="1475">
                  <c:v>50115</c:v>
                </c:pt>
                <c:pt idx="1476">
                  <c:v>50122</c:v>
                </c:pt>
                <c:pt idx="1477">
                  <c:v>50129</c:v>
                </c:pt>
                <c:pt idx="1478">
                  <c:v>50137</c:v>
                </c:pt>
                <c:pt idx="1479">
                  <c:v>50144</c:v>
                </c:pt>
                <c:pt idx="1480">
                  <c:v>50151</c:v>
                </c:pt>
                <c:pt idx="1481">
                  <c:v>50158</c:v>
                </c:pt>
                <c:pt idx="1482">
                  <c:v>50165</c:v>
                </c:pt>
                <c:pt idx="1483">
                  <c:v>50172</c:v>
                </c:pt>
                <c:pt idx="1484">
                  <c:v>50179</c:v>
                </c:pt>
                <c:pt idx="1485">
                  <c:v>50186</c:v>
                </c:pt>
                <c:pt idx="1486">
                  <c:v>50193</c:v>
                </c:pt>
                <c:pt idx="1487">
                  <c:v>50200</c:v>
                </c:pt>
                <c:pt idx="1488">
                  <c:v>50207</c:v>
                </c:pt>
                <c:pt idx="1489">
                  <c:v>50214</c:v>
                </c:pt>
                <c:pt idx="1490">
                  <c:v>50221</c:v>
                </c:pt>
                <c:pt idx="1491">
                  <c:v>50228</c:v>
                </c:pt>
                <c:pt idx="1492">
                  <c:v>50235</c:v>
                </c:pt>
                <c:pt idx="1493">
                  <c:v>50242</c:v>
                </c:pt>
                <c:pt idx="1494">
                  <c:v>50249</c:v>
                </c:pt>
                <c:pt idx="1495">
                  <c:v>50256</c:v>
                </c:pt>
                <c:pt idx="1496">
                  <c:v>50263</c:v>
                </c:pt>
                <c:pt idx="1497">
                  <c:v>50270</c:v>
                </c:pt>
                <c:pt idx="1498">
                  <c:v>50277</c:v>
                </c:pt>
                <c:pt idx="1499">
                  <c:v>50284</c:v>
                </c:pt>
                <c:pt idx="1500">
                  <c:v>50291</c:v>
                </c:pt>
                <c:pt idx="1501">
                  <c:v>50298</c:v>
                </c:pt>
                <c:pt idx="1502">
                  <c:v>50305</c:v>
                </c:pt>
                <c:pt idx="1503">
                  <c:v>50312</c:v>
                </c:pt>
                <c:pt idx="1504">
                  <c:v>50319</c:v>
                </c:pt>
                <c:pt idx="1505">
                  <c:v>50326</c:v>
                </c:pt>
                <c:pt idx="1506">
                  <c:v>50333</c:v>
                </c:pt>
                <c:pt idx="1507">
                  <c:v>50340</c:v>
                </c:pt>
                <c:pt idx="1508">
                  <c:v>50347</c:v>
                </c:pt>
                <c:pt idx="1509">
                  <c:v>50354</c:v>
                </c:pt>
                <c:pt idx="1510">
                  <c:v>50361</c:v>
                </c:pt>
                <c:pt idx="1511">
                  <c:v>50368</c:v>
                </c:pt>
                <c:pt idx="1512">
                  <c:v>50375</c:v>
                </c:pt>
                <c:pt idx="1513">
                  <c:v>50382</c:v>
                </c:pt>
                <c:pt idx="1514">
                  <c:v>50389</c:v>
                </c:pt>
                <c:pt idx="1515">
                  <c:v>50396</c:v>
                </c:pt>
                <c:pt idx="1516">
                  <c:v>50403</c:v>
                </c:pt>
                <c:pt idx="1517">
                  <c:v>50410</c:v>
                </c:pt>
                <c:pt idx="1518">
                  <c:v>50417</c:v>
                </c:pt>
                <c:pt idx="1519">
                  <c:v>50424</c:v>
                </c:pt>
                <c:pt idx="1520">
                  <c:v>50431</c:v>
                </c:pt>
                <c:pt idx="1521">
                  <c:v>50438</c:v>
                </c:pt>
                <c:pt idx="1522">
                  <c:v>50445</c:v>
                </c:pt>
                <c:pt idx="1523">
                  <c:v>50452</c:v>
                </c:pt>
                <c:pt idx="1524">
                  <c:v>50459</c:v>
                </c:pt>
                <c:pt idx="1525">
                  <c:v>50466</c:v>
                </c:pt>
                <c:pt idx="1526">
                  <c:v>50473</c:v>
                </c:pt>
                <c:pt idx="1527">
                  <c:v>50480</c:v>
                </c:pt>
                <c:pt idx="1528">
                  <c:v>50487</c:v>
                </c:pt>
                <c:pt idx="1529">
                  <c:v>50494</c:v>
                </c:pt>
                <c:pt idx="1530">
                  <c:v>50501</c:v>
                </c:pt>
                <c:pt idx="1531">
                  <c:v>50508</c:v>
                </c:pt>
                <c:pt idx="1532">
                  <c:v>50515</c:v>
                </c:pt>
                <c:pt idx="1533">
                  <c:v>50522</c:v>
                </c:pt>
                <c:pt idx="1534">
                  <c:v>50529</c:v>
                </c:pt>
                <c:pt idx="1535">
                  <c:v>50536</c:v>
                </c:pt>
                <c:pt idx="1536">
                  <c:v>50543</c:v>
                </c:pt>
                <c:pt idx="1537">
                  <c:v>50550</c:v>
                </c:pt>
                <c:pt idx="1538">
                  <c:v>50557</c:v>
                </c:pt>
                <c:pt idx="1539">
                  <c:v>50564</c:v>
                </c:pt>
                <c:pt idx="1540">
                  <c:v>50571</c:v>
                </c:pt>
                <c:pt idx="1541">
                  <c:v>50578</c:v>
                </c:pt>
                <c:pt idx="1542">
                  <c:v>50585</c:v>
                </c:pt>
                <c:pt idx="1543">
                  <c:v>50592</c:v>
                </c:pt>
                <c:pt idx="1544">
                  <c:v>50599</c:v>
                </c:pt>
                <c:pt idx="1545">
                  <c:v>50606</c:v>
                </c:pt>
                <c:pt idx="1546">
                  <c:v>50613</c:v>
                </c:pt>
                <c:pt idx="1547">
                  <c:v>50620</c:v>
                </c:pt>
                <c:pt idx="1548">
                  <c:v>50627</c:v>
                </c:pt>
                <c:pt idx="1549">
                  <c:v>50634</c:v>
                </c:pt>
                <c:pt idx="1550">
                  <c:v>50641</c:v>
                </c:pt>
                <c:pt idx="1551">
                  <c:v>50648</c:v>
                </c:pt>
                <c:pt idx="1552">
                  <c:v>50655</c:v>
                </c:pt>
                <c:pt idx="1553">
                  <c:v>50662</c:v>
                </c:pt>
                <c:pt idx="1554">
                  <c:v>50669</c:v>
                </c:pt>
                <c:pt idx="1555">
                  <c:v>50676</c:v>
                </c:pt>
                <c:pt idx="1556">
                  <c:v>50683</c:v>
                </c:pt>
                <c:pt idx="1557">
                  <c:v>50690</c:v>
                </c:pt>
                <c:pt idx="1558">
                  <c:v>50697</c:v>
                </c:pt>
                <c:pt idx="1559">
                  <c:v>50704</c:v>
                </c:pt>
                <c:pt idx="1560">
                  <c:v>50711</c:v>
                </c:pt>
                <c:pt idx="1561">
                  <c:v>50718</c:v>
                </c:pt>
                <c:pt idx="1562">
                  <c:v>50725</c:v>
                </c:pt>
                <c:pt idx="1563">
                  <c:v>50732</c:v>
                </c:pt>
                <c:pt idx="1564">
                  <c:v>50739</c:v>
                </c:pt>
                <c:pt idx="1565">
                  <c:v>50746</c:v>
                </c:pt>
                <c:pt idx="1566">
                  <c:v>50753</c:v>
                </c:pt>
                <c:pt idx="1567">
                  <c:v>50760</c:v>
                </c:pt>
                <c:pt idx="1568">
                  <c:v>50768</c:v>
                </c:pt>
                <c:pt idx="1569">
                  <c:v>50775</c:v>
                </c:pt>
                <c:pt idx="1570">
                  <c:v>50782</c:v>
                </c:pt>
                <c:pt idx="1571">
                  <c:v>50789</c:v>
                </c:pt>
                <c:pt idx="1572">
                  <c:v>50796</c:v>
                </c:pt>
                <c:pt idx="1573">
                  <c:v>50803</c:v>
                </c:pt>
                <c:pt idx="1574">
                  <c:v>50810</c:v>
                </c:pt>
                <c:pt idx="1575">
                  <c:v>50817</c:v>
                </c:pt>
                <c:pt idx="1576">
                  <c:v>50824</c:v>
                </c:pt>
                <c:pt idx="1577">
                  <c:v>50831</c:v>
                </c:pt>
                <c:pt idx="1578">
                  <c:v>50838</c:v>
                </c:pt>
                <c:pt idx="1579">
                  <c:v>50845</c:v>
                </c:pt>
                <c:pt idx="1580">
                  <c:v>50852</c:v>
                </c:pt>
                <c:pt idx="1581">
                  <c:v>50859</c:v>
                </c:pt>
                <c:pt idx="1582">
                  <c:v>50866</c:v>
                </c:pt>
                <c:pt idx="1583">
                  <c:v>50873</c:v>
                </c:pt>
                <c:pt idx="1584">
                  <c:v>50880</c:v>
                </c:pt>
                <c:pt idx="1585">
                  <c:v>50887</c:v>
                </c:pt>
                <c:pt idx="1586">
                  <c:v>50894</c:v>
                </c:pt>
                <c:pt idx="1587">
                  <c:v>50901</c:v>
                </c:pt>
                <c:pt idx="1588">
                  <c:v>50908</c:v>
                </c:pt>
                <c:pt idx="1589">
                  <c:v>50915</c:v>
                </c:pt>
                <c:pt idx="1590">
                  <c:v>50922</c:v>
                </c:pt>
                <c:pt idx="1591">
                  <c:v>50929</c:v>
                </c:pt>
                <c:pt idx="1592">
                  <c:v>50936</c:v>
                </c:pt>
                <c:pt idx="1593">
                  <c:v>50943</c:v>
                </c:pt>
                <c:pt idx="1594">
                  <c:v>50950</c:v>
                </c:pt>
                <c:pt idx="1595">
                  <c:v>50957</c:v>
                </c:pt>
                <c:pt idx="1596">
                  <c:v>50964</c:v>
                </c:pt>
                <c:pt idx="1597">
                  <c:v>50971</c:v>
                </c:pt>
                <c:pt idx="1598">
                  <c:v>50978</c:v>
                </c:pt>
                <c:pt idx="1599">
                  <c:v>50985</c:v>
                </c:pt>
                <c:pt idx="1600">
                  <c:v>50992</c:v>
                </c:pt>
                <c:pt idx="1601">
                  <c:v>50999</c:v>
                </c:pt>
                <c:pt idx="1602">
                  <c:v>51006</c:v>
                </c:pt>
                <c:pt idx="1603">
                  <c:v>51013</c:v>
                </c:pt>
                <c:pt idx="1604">
                  <c:v>51020</c:v>
                </c:pt>
                <c:pt idx="1605">
                  <c:v>51027</c:v>
                </c:pt>
                <c:pt idx="1606">
                  <c:v>51034</c:v>
                </c:pt>
                <c:pt idx="1607">
                  <c:v>51041</c:v>
                </c:pt>
                <c:pt idx="1608">
                  <c:v>51048</c:v>
                </c:pt>
                <c:pt idx="1609">
                  <c:v>51055</c:v>
                </c:pt>
                <c:pt idx="1610">
                  <c:v>51062</c:v>
                </c:pt>
                <c:pt idx="1611">
                  <c:v>51069</c:v>
                </c:pt>
                <c:pt idx="1612">
                  <c:v>51076</c:v>
                </c:pt>
                <c:pt idx="1613">
                  <c:v>51083</c:v>
                </c:pt>
                <c:pt idx="1614">
                  <c:v>51090</c:v>
                </c:pt>
                <c:pt idx="1615">
                  <c:v>51097</c:v>
                </c:pt>
                <c:pt idx="1616">
                  <c:v>51104</c:v>
                </c:pt>
                <c:pt idx="1617">
                  <c:v>51111</c:v>
                </c:pt>
                <c:pt idx="1618">
                  <c:v>51118</c:v>
                </c:pt>
                <c:pt idx="1619">
                  <c:v>51125</c:v>
                </c:pt>
                <c:pt idx="1620">
                  <c:v>51132</c:v>
                </c:pt>
                <c:pt idx="1621">
                  <c:v>51139</c:v>
                </c:pt>
                <c:pt idx="1622">
                  <c:v>51146</c:v>
                </c:pt>
                <c:pt idx="1623">
                  <c:v>51153</c:v>
                </c:pt>
                <c:pt idx="1624">
                  <c:v>51160</c:v>
                </c:pt>
                <c:pt idx="1625">
                  <c:v>51167</c:v>
                </c:pt>
                <c:pt idx="1626">
                  <c:v>51174</c:v>
                </c:pt>
                <c:pt idx="1627">
                  <c:v>51181</c:v>
                </c:pt>
                <c:pt idx="1628">
                  <c:v>51188</c:v>
                </c:pt>
                <c:pt idx="1629">
                  <c:v>51195</c:v>
                </c:pt>
                <c:pt idx="1630">
                  <c:v>51202</c:v>
                </c:pt>
                <c:pt idx="1631">
                  <c:v>51209</c:v>
                </c:pt>
                <c:pt idx="1632">
                  <c:v>51216</c:v>
                </c:pt>
                <c:pt idx="1633">
                  <c:v>51223</c:v>
                </c:pt>
                <c:pt idx="1634">
                  <c:v>51230</c:v>
                </c:pt>
                <c:pt idx="1635">
                  <c:v>51237</c:v>
                </c:pt>
                <c:pt idx="1636">
                  <c:v>51244</c:v>
                </c:pt>
                <c:pt idx="1637">
                  <c:v>51251</c:v>
                </c:pt>
                <c:pt idx="1638">
                  <c:v>51258</c:v>
                </c:pt>
                <c:pt idx="1639">
                  <c:v>51265</c:v>
                </c:pt>
                <c:pt idx="1640">
                  <c:v>51272</c:v>
                </c:pt>
                <c:pt idx="1641">
                  <c:v>51279</c:v>
                </c:pt>
                <c:pt idx="1642">
                  <c:v>51286</c:v>
                </c:pt>
                <c:pt idx="1643">
                  <c:v>51293</c:v>
                </c:pt>
                <c:pt idx="1644">
                  <c:v>51300</c:v>
                </c:pt>
                <c:pt idx="1645">
                  <c:v>51307</c:v>
                </c:pt>
                <c:pt idx="1646">
                  <c:v>51314</c:v>
                </c:pt>
                <c:pt idx="1647">
                  <c:v>51321</c:v>
                </c:pt>
                <c:pt idx="1648">
                  <c:v>51328</c:v>
                </c:pt>
                <c:pt idx="1649">
                  <c:v>51335</c:v>
                </c:pt>
                <c:pt idx="1650">
                  <c:v>51342</c:v>
                </c:pt>
                <c:pt idx="1651">
                  <c:v>51349</c:v>
                </c:pt>
                <c:pt idx="1652">
                  <c:v>51356</c:v>
                </c:pt>
                <c:pt idx="1653">
                  <c:v>51363</c:v>
                </c:pt>
                <c:pt idx="1654">
                  <c:v>51370</c:v>
                </c:pt>
                <c:pt idx="1655">
                  <c:v>51377</c:v>
                </c:pt>
                <c:pt idx="1656">
                  <c:v>51384</c:v>
                </c:pt>
                <c:pt idx="1657">
                  <c:v>51391</c:v>
                </c:pt>
                <c:pt idx="1658">
                  <c:v>51398</c:v>
                </c:pt>
                <c:pt idx="1659">
                  <c:v>51405</c:v>
                </c:pt>
                <c:pt idx="1660">
                  <c:v>51412</c:v>
                </c:pt>
                <c:pt idx="1661">
                  <c:v>51419</c:v>
                </c:pt>
                <c:pt idx="1662">
                  <c:v>51426</c:v>
                </c:pt>
                <c:pt idx="1663">
                  <c:v>51433</c:v>
                </c:pt>
                <c:pt idx="1664">
                  <c:v>51440</c:v>
                </c:pt>
                <c:pt idx="1665">
                  <c:v>51447</c:v>
                </c:pt>
                <c:pt idx="1666">
                  <c:v>51454</c:v>
                </c:pt>
                <c:pt idx="1667">
                  <c:v>51461</c:v>
                </c:pt>
                <c:pt idx="1668">
                  <c:v>51468</c:v>
                </c:pt>
                <c:pt idx="1669">
                  <c:v>51475</c:v>
                </c:pt>
                <c:pt idx="1670">
                  <c:v>51482</c:v>
                </c:pt>
                <c:pt idx="1671">
                  <c:v>51489</c:v>
                </c:pt>
                <c:pt idx="1672">
                  <c:v>51497</c:v>
                </c:pt>
                <c:pt idx="1673">
                  <c:v>51504</c:v>
                </c:pt>
                <c:pt idx="1674">
                  <c:v>51511</c:v>
                </c:pt>
                <c:pt idx="1675">
                  <c:v>51518</c:v>
                </c:pt>
                <c:pt idx="1676">
                  <c:v>51525</c:v>
                </c:pt>
                <c:pt idx="1677">
                  <c:v>51532</c:v>
                </c:pt>
                <c:pt idx="1678">
                  <c:v>51539</c:v>
                </c:pt>
                <c:pt idx="1679">
                  <c:v>51546</c:v>
                </c:pt>
                <c:pt idx="1680">
                  <c:v>51553</c:v>
                </c:pt>
                <c:pt idx="1681">
                  <c:v>51560</c:v>
                </c:pt>
                <c:pt idx="1682">
                  <c:v>51567</c:v>
                </c:pt>
                <c:pt idx="1683">
                  <c:v>51574</c:v>
                </c:pt>
                <c:pt idx="1684">
                  <c:v>51581</c:v>
                </c:pt>
                <c:pt idx="1685">
                  <c:v>51588</c:v>
                </c:pt>
                <c:pt idx="1686">
                  <c:v>51595</c:v>
                </c:pt>
                <c:pt idx="1687">
                  <c:v>51602</c:v>
                </c:pt>
                <c:pt idx="1688">
                  <c:v>51609</c:v>
                </c:pt>
                <c:pt idx="1689">
                  <c:v>51616</c:v>
                </c:pt>
                <c:pt idx="1690">
                  <c:v>51623</c:v>
                </c:pt>
                <c:pt idx="1691">
                  <c:v>51630</c:v>
                </c:pt>
                <c:pt idx="1692">
                  <c:v>51637</c:v>
                </c:pt>
                <c:pt idx="1693">
                  <c:v>51644</c:v>
                </c:pt>
                <c:pt idx="1694">
                  <c:v>51651</c:v>
                </c:pt>
                <c:pt idx="1695">
                  <c:v>51658</c:v>
                </c:pt>
                <c:pt idx="1696">
                  <c:v>51665</c:v>
                </c:pt>
                <c:pt idx="1697">
                  <c:v>51672</c:v>
                </c:pt>
                <c:pt idx="1698">
                  <c:v>51679</c:v>
                </c:pt>
                <c:pt idx="1699">
                  <c:v>51686</c:v>
                </c:pt>
                <c:pt idx="1700">
                  <c:v>51693</c:v>
                </c:pt>
                <c:pt idx="1701">
                  <c:v>51700</c:v>
                </c:pt>
                <c:pt idx="1702">
                  <c:v>51707</c:v>
                </c:pt>
                <c:pt idx="1703">
                  <c:v>51714</c:v>
                </c:pt>
                <c:pt idx="1704">
                  <c:v>51721</c:v>
                </c:pt>
                <c:pt idx="1705">
                  <c:v>51728</c:v>
                </c:pt>
                <c:pt idx="1706">
                  <c:v>51735</c:v>
                </c:pt>
                <c:pt idx="1707">
                  <c:v>51742</c:v>
                </c:pt>
                <c:pt idx="1708">
                  <c:v>51749</c:v>
                </c:pt>
                <c:pt idx="1709">
                  <c:v>51756</c:v>
                </c:pt>
                <c:pt idx="1710">
                  <c:v>51763</c:v>
                </c:pt>
                <c:pt idx="1711">
                  <c:v>51770</c:v>
                </c:pt>
                <c:pt idx="1712">
                  <c:v>51777</c:v>
                </c:pt>
                <c:pt idx="1713">
                  <c:v>51784</c:v>
                </c:pt>
                <c:pt idx="1714">
                  <c:v>51791</c:v>
                </c:pt>
                <c:pt idx="1715">
                  <c:v>51798</c:v>
                </c:pt>
                <c:pt idx="1716">
                  <c:v>51805</c:v>
                </c:pt>
                <c:pt idx="1717">
                  <c:v>51812</c:v>
                </c:pt>
                <c:pt idx="1718">
                  <c:v>51819</c:v>
                </c:pt>
                <c:pt idx="1719">
                  <c:v>51826</c:v>
                </c:pt>
                <c:pt idx="1720">
                  <c:v>51833</c:v>
                </c:pt>
                <c:pt idx="1721">
                  <c:v>51840</c:v>
                </c:pt>
                <c:pt idx="1722">
                  <c:v>51847</c:v>
                </c:pt>
                <c:pt idx="1723">
                  <c:v>51854</c:v>
                </c:pt>
                <c:pt idx="1724">
                  <c:v>51862</c:v>
                </c:pt>
                <c:pt idx="1725">
                  <c:v>51869</c:v>
                </c:pt>
                <c:pt idx="1726">
                  <c:v>51876</c:v>
                </c:pt>
                <c:pt idx="1727">
                  <c:v>51883</c:v>
                </c:pt>
                <c:pt idx="1728">
                  <c:v>51890</c:v>
                </c:pt>
                <c:pt idx="1729">
                  <c:v>51897</c:v>
                </c:pt>
                <c:pt idx="1730">
                  <c:v>51904</c:v>
                </c:pt>
                <c:pt idx="1731">
                  <c:v>51911</c:v>
                </c:pt>
                <c:pt idx="1732">
                  <c:v>51918</c:v>
                </c:pt>
                <c:pt idx="1733">
                  <c:v>51925</c:v>
                </c:pt>
                <c:pt idx="1734">
                  <c:v>51932</c:v>
                </c:pt>
                <c:pt idx="1735">
                  <c:v>51939</c:v>
                </c:pt>
                <c:pt idx="1736">
                  <c:v>51946</c:v>
                </c:pt>
                <c:pt idx="1737">
                  <c:v>51953</c:v>
                </c:pt>
                <c:pt idx="1738">
                  <c:v>51964</c:v>
                </c:pt>
                <c:pt idx="1739">
                  <c:v>51971</c:v>
                </c:pt>
                <c:pt idx="1740">
                  <c:v>51978</c:v>
                </c:pt>
                <c:pt idx="1741">
                  <c:v>51985</c:v>
                </c:pt>
                <c:pt idx="1742">
                  <c:v>51992</c:v>
                </c:pt>
                <c:pt idx="1743">
                  <c:v>51999</c:v>
                </c:pt>
                <c:pt idx="1744">
                  <c:v>52006</c:v>
                </c:pt>
                <c:pt idx="1745">
                  <c:v>52013</c:v>
                </c:pt>
                <c:pt idx="1746">
                  <c:v>52020</c:v>
                </c:pt>
                <c:pt idx="1747">
                  <c:v>52027</c:v>
                </c:pt>
                <c:pt idx="1748">
                  <c:v>52034</c:v>
                </c:pt>
                <c:pt idx="1749">
                  <c:v>52041</c:v>
                </c:pt>
                <c:pt idx="1750">
                  <c:v>52048</c:v>
                </c:pt>
                <c:pt idx="1751">
                  <c:v>52055</c:v>
                </c:pt>
                <c:pt idx="1752">
                  <c:v>52062</c:v>
                </c:pt>
                <c:pt idx="1753">
                  <c:v>52069</c:v>
                </c:pt>
                <c:pt idx="1754">
                  <c:v>52076</c:v>
                </c:pt>
                <c:pt idx="1755">
                  <c:v>52083</c:v>
                </c:pt>
                <c:pt idx="1756">
                  <c:v>52090</c:v>
                </c:pt>
                <c:pt idx="1757">
                  <c:v>52097</c:v>
                </c:pt>
                <c:pt idx="1758">
                  <c:v>52104</c:v>
                </c:pt>
                <c:pt idx="1759">
                  <c:v>52111</c:v>
                </c:pt>
                <c:pt idx="1760">
                  <c:v>52118</c:v>
                </c:pt>
                <c:pt idx="1761">
                  <c:v>52125</c:v>
                </c:pt>
                <c:pt idx="1762">
                  <c:v>52132</c:v>
                </c:pt>
                <c:pt idx="1763">
                  <c:v>52139</c:v>
                </c:pt>
                <c:pt idx="1764">
                  <c:v>52146</c:v>
                </c:pt>
                <c:pt idx="1765">
                  <c:v>52153</c:v>
                </c:pt>
                <c:pt idx="1766">
                  <c:v>52160</c:v>
                </c:pt>
                <c:pt idx="1767">
                  <c:v>52167</c:v>
                </c:pt>
                <c:pt idx="1768">
                  <c:v>52174</c:v>
                </c:pt>
                <c:pt idx="1769">
                  <c:v>52181</c:v>
                </c:pt>
                <c:pt idx="1770">
                  <c:v>52188</c:v>
                </c:pt>
                <c:pt idx="1771">
                  <c:v>52195</c:v>
                </c:pt>
                <c:pt idx="1772">
                  <c:v>52202</c:v>
                </c:pt>
                <c:pt idx="1773">
                  <c:v>52209</c:v>
                </c:pt>
                <c:pt idx="1774">
                  <c:v>52216</c:v>
                </c:pt>
                <c:pt idx="1775">
                  <c:v>52223</c:v>
                </c:pt>
                <c:pt idx="1776">
                  <c:v>52230</c:v>
                </c:pt>
                <c:pt idx="1777">
                  <c:v>52237</c:v>
                </c:pt>
                <c:pt idx="1778">
                  <c:v>52244</c:v>
                </c:pt>
                <c:pt idx="1779">
                  <c:v>52251</c:v>
                </c:pt>
                <c:pt idx="1780">
                  <c:v>52258</c:v>
                </c:pt>
                <c:pt idx="1781">
                  <c:v>52265</c:v>
                </c:pt>
                <c:pt idx="1782">
                  <c:v>52272</c:v>
                </c:pt>
                <c:pt idx="1783">
                  <c:v>52279</c:v>
                </c:pt>
                <c:pt idx="1784">
                  <c:v>52286</c:v>
                </c:pt>
                <c:pt idx="1785">
                  <c:v>52293</c:v>
                </c:pt>
                <c:pt idx="1786">
                  <c:v>52300</c:v>
                </c:pt>
                <c:pt idx="1787">
                  <c:v>52307</c:v>
                </c:pt>
                <c:pt idx="1788">
                  <c:v>52314</c:v>
                </c:pt>
                <c:pt idx="1789">
                  <c:v>52321</c:v>
                </c:pt>
                <c:pt idx="1790">
                  <c:v>52328</c:v>
                </c:pt>
                <c:pt idx="1791">
                  <c:v>52335</c:v>
                </c:pt>
                <c:pt idx="1792">
                  <c:v>52342</c:v>
                </c:pt>
                <c:pt idx="1793">
                  <c:v>52349</c:v>
                </c:pt>
                <c:pt idx="1794">
                  <c:v>52356</c:v>
                </c:pt>
                <c:pt idx="1795">
                  <c:v>52363</c:v>
                </c:pt>
                <c:pt idx="1796">
                  <c:v>52370</c:v>
                </c:pt>
                <c:pt idx="1797">
                  <c:v>52377</c:v>
                </c:pt>
                <c:pt idx="1798">
                  <c:v>52384</c:v>
                </c:pt>
                <c:pt idx="1799">
                  <c:v>52391</c:v>
                </c:pt>
                <c:pt idx="1800">
                  <c:v>52398</c:v>
                </c:pt>
                <c:pt idx="1801">
                  <c:v>52405</c:v>
                </c:pt>
                <c:pt idx="1802">
                  <c:v>52412</c:v>
                </c:pt>
                <c:pt idx="1803">
                  <c:v>52419</c:v>
                </c:pt>
                <c:pt idx="1804">
                  <c:v>52426</c:v>
                </c:pt>
                <c:pt idx="1805">
                  <c:v>52433</c:v>
                </c:pt>
                <c:pt idx="1806">
                  <c:v>52440</c:v>
                </c:pt>
                <c:pt idx="1807">
                  <c:v>52447</c:v>
                </c:pt>
                <c:pt idx="1808">
                  <c:v>52454</c:v>
                </c:pt>
                <c:pt idx="1809">
                  <c:v>52461</c:v>
                </c:pt>
                <c:pt idx="1810">
                  <c:v>52468</c:v>
                </c:pt>
                <c:pt idx="1811">
                  <c:v>52475</c:v>
                </c:pt>
                <c:pt idx="1812">
                  <c:v>52482</c:v>
                </c:pt>
                <c:pt idx="1813">
                  <c:v>52489</c:v>
                </c:pt>
                <c:pt idx="1814">
                  <c:v>52496</c:v>
                </c:pt>
                <c:pt idx="1815">
                  <c:v>52503</c:v>
                </c:pt>
                <c:pt idx="1816">
                  <c:v>52510</c:v>
                </c:pt>
                <c:pt idx="1817">
                  <c:v>52517</c:v>
                </c:pt>
                <c:pt idx="1818">
                  <c:v>52524</c:v>
                </c:pt>
                <c:pt idx="1819">
                  <c:v>52531</c:v>
                </c:pt>
                <c:pt idx="1820">
                  <c:v>52538</c:v>
                </c:pt>
                <c:pt idx="1821">
                  <c:v>52545</c:v>
                </c:pt>
                <c:pt idx="1822">
                  <c:v>52552</c:v>
                </c:pt>
                <c:pt idx="1823">
                  <c:v>52559</c:v>
                </c:pt>
                <c:pt idx="1824">
                  <c:v>52566</c:v>
                </c:pt>
                <c:pt idx="1825">
                  <c:v>52573</c:v>
                </c:pt>
                <c:pt idx="1826">
                  <c:v>52580</c:v>
                </c:pt>
                <c:pt idx="1827">
                  <c:v>52587</c:v>
                </c:pt>
                <c:pt idx="1828">
                  <c:v>52594</c:v>
                </c:pt>
                <c:pt idx="1829">
                  <c:v>52601</c:v>
                </c:pt>
                <c:pt idx="1830">
                  <c:v>52608</c:v>
                </c:pt>
                <c:pt idx="1831">
                  <c:v>52615</c:v>
                </c:pt>
                <c:pt idx="1832">
                  <c:v>52622</c:v>
                </c:pt>
                <c:pt idx="1833">
                  <c:v>52629</c:v>
                </c:pt>
                <c:pt idx="1834">
                  <c:v>52636</c:v>
                </c:pt>
                <c:pt idx="1835">
                  <c:v>52643</c:v>
                </c:pt>
                <c:pt idx="1836">
                  <c:v>52650</c:v>
                </c:pt>
                <c:pt idx="1837">
                  <c:v>52657</c:v>
                </c:pt>
                <c:pt idx="1838">
                  <c:v>52664</c:v>
                </c:pt>
                <c:pt idx="1839">
                  <c:v>52671</c:v>
                </c:pt>
                <c:pt idx="1840">
                  <c:v>52678</c:v>
                </c:pt>
                <c:pt idx="1841">
                  <c:v>52685</c:v>
                </c:pt>
                <c:pt idx="1842">
                  <c:v>52692</c:v>
                </c:pt>
                <c:pt idx="1843">
                  <c:v>52699</c:v>
                </c:pt>
                <c:pt idx="1844">
                  <c:v>52706</c:v>
                </c:pt>
                <c:pt idx="1845">
                  <c:v>52713</c:v>
                </c:pt>
                <c:pt idx="1846">
                  <c:v>52720</c:v>
                </c:pt>
                <c:pt idx="1847">
                  <c:v>52727</c:v>
                </c:pt>
                <c:pt idx="1848">
                  <c:v>52734</c:v>
                </c:pt>
                <c:pt idx="1849">
                  <c:v>52741</c:v>
                </c:pt>
                <c:pt idx="1850">
                  <c:v>52748</c:v>
                </c:pt>
                <c:pt idx="1851">
                  <c:v>52755</c:v>
                </c:pt>
                <c:pt idx="1852">
                  <c:v>52762</c:v>
                </c:pt>
                <c:pt idx="1853">
                  <c:v>52769</c:v>
                </c:pt>
                <c:pt idx="1854">
                  <c:v>52776</c:v>
                </c:pt>
                <c:pt idx="1855">
                  <c:v>52783</c:v>
                </c:pt>
                <c:pt idx="1856">
                  <c:v>52790</c:v>
                </c:pt>
                <c:pt idx="1857">
                  <c:v>52797</c:v>
                </c:pt>
                <c:pt idx="1858">
                  <c:v>52804</c:v>
                </c:pt>
                <c:pt idx="1859">
                  <c:v>52811</c:v>
                </c:pt>
                <c:pt idx="1860">
                  <c:v>52818</c:v>
                </c:pt>
                <c:pt idx="1861">
                  <c:v>52825</c:v>
                </c:pt>
                <c:pt idx="1862">
                  <c:v>52832</c:v>
                </c:pt>
                <c:pt idx="1863">
                  <c:v>52839</c:v>
                </c:pt>
                <c:pt idx="1864">
                  <c:v>52846</c:v>
                </c:pt>
                <c:pt idx="1865">
                  <c:v>52853</c:v>
                </c:pt>
                <c:pt idx="1866">
                  <c:v>52860</c:v>
                </c:pt>
                <c:pt idx="1867">
                  <c:v>52867</c:v>
                </c:pt>
                <c:pt idx="1868">
                  <c:v>52874</c:v>
                </c:pt>
                <c:pt idx="1869">
                  <c:v>52881</c:v>
                </c:pt>
                <c:pt idx="1870">
                  <c:v>52888</c:v>
                </c:pt>
                <c:pt idx="1871">
                  <c:v>52895</c:v>
                </c:pt>
                <c:pt idx="1872">
                  <c:v>52902</c:v>
                </c:pt>
                <c:pt idx="1873">
                  <c:v>52909</c:v>
                </c:pt>
                <c:pt idx="1874">
                  <c:v>52916</c:v>
                </c:pt>
                <c:pt idx="1875">
                  <c:v>52923</c:v>
                </c:pt>
                <c:pt idx="1876">
                  <c:v>52930</c:v>
                </c:pt>
                <c:pt idx="1877">
                  <c:v>52937</c:v>
                </c:pt>
                <c:pt idx="1878">
                  <c:v>52944</c:v>
                </c:pt>
                <c:pt idx="1879">
                  <c:v>52951</c:v>
                </c:pt>
                <c:pt idx="1880">
                  <c:v>52959</c:v>
                </c:pt>
                <c:pt idx="1881">
                  <c:v>52966</c:v>
                </c:pt>
                <c:pt idx="1882">
                  <c:v>52973</c:v>
                </c:pt>
                <c:pt idx="1883">
                  <c:v>52980</c:v>
                </c:pt>
                <c:pt idx="1884">
                  <c:v>52987</c:v>
                </c:pt>
                <c:pt idx="1885">
                  <c:v>52994</c:v>
                </c:pt>
                <c:pt idx="1886">
                  <c:v>53001</c:v>
                </c:pt>
                <c:pt idx="1887">
                  <c:v>53008</c:v>
                </c:pt>
                <c:pt idx="1888">
                  <c:v>53015</c:v>
                </c:pt>
                <c:pt idx="1889">
                  <c:v>53022</c:v>
                </c:pt>
                <c:pt idx="1890">
                  <c:v>53029</c:v>
                </c:pt>
                <c:pt idx="1891">
                  <c:v>53036</c:v>
                </c:pt>
                <c:pt idx="1892">
                  <c:v>53043</c:v>
                </c:pt>
                <c:pt idx="1893">
                  <c:v>53050</c:v>
                </c:pt>
                <c:pt idx="1894">
                  <c:v>53057</c:v>
                </c:pt>
                <c:pt idx="1895">
                  <c:v>53064</c:v>
                </c:pt>
                <c:pt idx="1896">
                  <c:v>53071</c:v>
                </c:pt>
                <c:pt idx="1897">
                  <c:v>53078</c:v>
                </c:pt>
                <c:pt idx="1898">
                  <c:v>53085</c:v>
                </c:pt>
                <c:pt idx="1899">
                  <c:v>53092</c:v>
                </c:pt>
                <c:pt idx="1900">
                  <c:v>53099</c:v>
                </c:pt>
                <c:pt idx="1901">
                  <c:v>53106</c:v>
                </c:pt>
                <c:pt idx="1902">
                  <c:v>53113</c:v>
                </c:pt>
                <c:pt idx="1903">
                  <c:v>53120</c:v>
                </c:pt>
                <c:pt idx="1904">
                  <c:v>53127</c:v>
                </c:pt>
                <c:pt idx="1905">
                  <c:v>53134</c:v>
                </c:pt>
                <c:pt idx="1906">
                  <c:v>53141</c:v>
                </c:pt>
                <c:pt idx="1907">
                  <c:v>53148</c:v>
                </c:pt>
                <c:pt idx="1908">
                  <c:v>53155</c:v>
                </c:pt>
                <c:pt idx="1909">
                  <c:v>53162</c:v>
                </c:pt>
                <c:pt idx="1910">
                  <c:v>53169</c:v>
                </c:pt>
                <c:pt idx="1911">
                  <c:v>53176</c:v>
                </c:pt>
                <c:pt idx="1912">
                  <c:v>53183</c:v>
                </c:pt>
                <c:pt idx="1913">
                  <c:v>53190</c:v>
                </c:pt>
                <c:pt idx="1914">
                  <c:v>53197</c:v>
                </c:pt>
                <c:pt idx="1915">
                  <c:v>53204</c:v>
                </c:pt>
                <c:pt idx="1916">
                  <c:v>53211</c:v>
                </c:pt>
                <c:pt idx="1917">
                  <c:v>53218</c:v>
                </c:pt>
                <c:pt idx="1918">
                  <c:v>53225</c:v>
                </c:pt>
                <c:pt idx="1919">
                  <c:v>53232</c:v>
                </c:pt>
                <c:pt idx="1920">
                  <c:v>53239</c:v>
                </c:pt>
                <c:pt idx="1921">
                  <c:v>53246</c:v>
                </c:pt>
                <c:pt idx="1922">
                  <c:v>53253</c:v>
                </c:pt>
                <c:pt idx="1923">
                  <c:v>53260</c:v>
                </c:pt>
                <c:pt idx="1924">
                  <c:v>53267</c:v>
                </c:pt>
                <c:pt idx="1925">
                  <c:v>53274</c:v>
                </c:pt>
                <c:pt idx="1926">
                  <c:v>53281</c:v>
                </c:pt>
                <c:pt idx="1927">
                  <c:v>53288</c:v>
                </c:pt>
                <c:pt idx="1928">
                  <c:v>53295</c:v>
                </c:pt>
                <c:pt idx="1929">
                  <c:v>53302</c:v>
                </c:pt>
                <c:pt idx="1930">
                  <c:v>53309</c:v>
                </c:pt>
                <c:pt idx="1931">
                  <c:v>53316</c:v>
                </c:pt>
                <c:pt idx="1932">
                  <c:v>53323</c:v>
                </c:pt>
                <c:pt idx="1933">
                  <c:v>53330</c:v>
                </c:pt>
                <c:pt idx="1934">
                  <c:v>53337</c:v>
                </c:pt>
                <c:pt idx="1935">
                  <c:v>53344</c:v>
                </c:pt>
                <c:pt idx="1936">
                  <c:v>53351</c:v>
                </c:pt>
                <c:pt idx="1937">
                  <c:v>53358</c:v>
                </c:pt>
                <c:pt idx="1938">
                  <c:v>53365</c:v>
                </c:pt>
                <c:pt idx="1939">
                  <c:v>53372</c:v>
                </c:pt>
                <c:pt idx="1940">
                  <c:v>53379</c:v>
                </c:pt>
                <c:pt idx="1941">
                  <c:v>53386</c:v>
                </c:pt>
                <c:pt idx="1942">
                  <c:v>53393</c:v>
                </c:pt>
                <c:pt idx="1943">
                  <c:v>53400</c:v>
                </c:pt>
                <c:pt idx="1944">
                  <c:v>53407</c:v>
                </c:pt>
                <c:pt idx="1945">
                  <c:v>53414</c:v>
                </c:pt>
                <c:pt idx="1946">
                  <c:v>53421</c:v>
                </c:pt>
                <c:pt idx="1947">
                  <c:v>53428</c:v>
                </c:pt>
                <c:pt idx="1948">
                  <c:v>53435</c:v>
                </c:pt>
                <c:pt idx="1949">
                  <c:v>53442</c:v>
                </c:pt>
                <c:pt idx="1950">
                  <c:v>53449</c:v>
                </c:pt>
                <c:pt idx="1951">
                  <c:v>53456</c:v>
                </c:pt>
                <c:pt idx="1952">
                  <c:v>53463</c:v>
                </c:pt>
                <c:pt idx="1953">
                  <c:v>53470</c:v>
                </c:pt>
                <c:pt idx="1954">
                  <c:v>53477</c:v>
                </c:pt>
                <c:pt idx="1955">
                  <c:v>53484</c:v>
                </c:pt>
                <c:pt idx="1956">
                  <c:v>53491</c:v>
                </c:pt>
                <c:pt idx="1957">
                  <c:v>53498</c:v>
                </c:pt>
                <c:pt idx="1958">
                  <c:v>53505</c:v>
                </c:pt>
                <c:pt idx="1959">
                  <c:v>53512</c:v>
                </c:pt>
                <c:pt idx="1960">
                  <c:v>53519</c:v>
                </c:pt>
                <c:pt idx="1961">
                  <c:v>53526</c:v>
                </c:pt>
                <c:pt idx="1962">
                  <c:v>53533</c:v>
                </c:pt>
                <c:pt idx="1963">
                  <c:v>53540</c:v>
                </c:pt>
                <c:pt idx="1964">
                  <c:v>53547</c:v>
                </c:pt>
                <c:pt idx="1965">
                  <c:v>53554</c:v>
                </c:pt>
                <c:pt idx="1966">
                  <c:v>53561</c:v>
                </c:pt>
                <c:pt idx="1967">
                  <c:v>53568</c:v>
                </c:pt>
                <c:pt idx="1968">
                  <c:v>53575</c:v>
                </c:pt>
                <c:pt idx="1969">
                  <c:v>53582</c:v>
                </c:pt>
                <c:pt idx="1970">
                  <c:v>53589</c:v>
                </c:pt>
                <c:pt idx="1971">
                  <c:v>53596</c:v>
                </c:pt>
                <c:pt idx="1972">
                  <c:v>53603</c:v>
                </c:pt>
                <c:pt idx="1973">
                  <c:v>53610</c:v>
                </c:pt>
                <c:pt idx="1974">
                  <c:v>53617</c:v>
                </c:pt>
                <c:pt idx="1975">
                  <c:v>53624</c:v>
                </c:pt>
                <c:pt idx="1976">
                  <c:v>53631</c:v>
                </c:pt>
                <c:pt idx="1977">
                  <c:v>53638</c:v>
                </c:pt>
                <c:pt idx="1978">
                  <c:v>53645</c:v>
                </c:pt>
                <c:pt idx="1979">
                  <c:v>53652</c:v>
                </c:pt>
                <c:pt idx="1980">
                  <c:v>53659</c:v>
                </c:pt>
                <c:pt idx="1981">
                  <c:v>53666</c:v>
                </c:pt>
                <c:pt idx="1982">
                  <c:v>53673</c:v>
                </c:pt>
                <c:pt idx="1983">
                  <c:v>53680</c:v>
                </c:pt>
                <c:pt idx="1984">
                  <c:v>53688</c:v>
                </c:pt>
                <c:pt idx="1985">
                  <c:v>53695</c:v>
                </c:pt>
                <c:pt idx="1986">
                  <c:v>53702</c:v>
                </c:pt>
                <c:pt idx="1987">
                  <c:v>53709</c:v>
                </c:pt>
                <c:pt idx="1988">
                  <c:v>53716</c:v>
                </c:pt>
                <c:pt idx="1989">
                  <c:v>53723</c:v>
                </c:pt>
                <c:pt idx="1990">
                  <c:v>53730</c:v>
                </c:pt>
                <c:pt idx="1991">
                  <c:v>53737</c:v>
                </c:pt>
                <c:pt idx="1992">
                  <c:v>53744</c:v>
                </c:pt>
                <c:pt idx="1993">
                  <c:v>53751</c:v>
                </c:pt>
                <c:pt idx="1994">
                  <c:v>53758</c:v>
                </c:pt>
                <c:pt idx="1995">
                  <c:v>53765</c:v>
                </c:pt>
                <c:pt idx="1996">
                  <c:v>53772</c:v>
                </c:pt>
                <c:pt idx="1997">
                  <c:v>53779</c:v>
                </c:pt>
                <c:pt idx="1998">
                  <c:v>53786</c:v>
                </c:pt>
                <c:pt idx="1999">
                  <c:v>53793</c:v>
                </c:pt>
                <c:pt idx="2000">
                  <c:v>53800</c:v>
                </c:pt>
                <c:pt idx="2001">
                  <c:v>53807</c:v>
                </c:pt>
                <c:pt idx="2002">
                  <c:v>53814</c:v>
                </c:pt>
                <c:pt idx="2003">
                  <c:v>53821</c:v>
                </c:pt>
                <c:pt idx="2004">
                  <c:v>53828</c:v>
                </c:pt>
                <c:pt idx="2005">
                  <c:v>53835</c:v>
                </c:pt>
                <c:pt idx="2006">
                  <c:v>53842</c:v>
                </c:pt>
                <c:pt idx="2007">
                  <c:v>53849</c:v>
                </c:pt>
                <c:pt idx="2008">
                  <c:v>53856</c:v>
                </c:pt>
                <c:pt idx="2009">
                  <c:v>53863</c:v>
                </c:pt>
                <c:pt idx="2010">
                  <c:v>53870</c:v>
                </c:pt>
                <c:pt idx="2011">
                  <c:v>53877</c:v>
                </c:pt>
                <c:pt idx="2012">
                  <c:v>53884</c:v>
                </c:pt>
                <c:pt idx="2013">
                  <c:v>53891</c:v>
                </c:pt>
                <c:pt idx="2014">
                  <c:v>53898</c:v>
                </c:pt>
                <c:pt idx="2015">
                  <c:v>53905</c:v>
                </c:pt>
                <c:pt idx="2016">
                  <c:v>53912</c:v>
                </c:pt>
                <c:pt idx="2017">
                  <c:v>53919</c:v>
                </c:pt>
                <c:pt idx="2018">
                  <c:v>53926</c:v>
                </c:pt>
                <c:pt idx="2019">
                  <c:v>53933</c:v>
                </c:pt>
                <c:pt idx="2020">
                  <c:v>53940</c:v>
                </c:pt>
                <c:pt idx="2021">
                  <c:v>53947</c:v>
                </c:pt>
                <c:pt idx="2022">
                  <c:v>53954</c:v>
                </c:pt>
                <c:pt idx="2023">
                  <c:v>53961</c:v>
                </c:pt>
                <c:pt idx="2024">
                  <c:v>53968</c:v>
                </c:pt>
                <c:pt idx="2025">
                  <c:v>53975</c:v>
                </c:pt>
                <c:pt idx="2026">
                  <c:v>53982</c:v>
                </c:pt>
                <c:pt idx="2027">
                  <c:v>53989</c:v>
                </c:pt>
                <c:pt idx="2028">
                  <c:v>53996</c:v>
                </c:pt>
                <c:pt idx="2029">
                  <c:v>54003</c:v>
                </c:pt>
                <c:pt idx="2030">
                  <c:v>54010</c:v>
                </c:pt>
                <c:pt idx="2031">
                  <c:v>54017</c:v>
                </c:pt>
                <c:pt idx="2032">
                  <c:v>54024</c:v>
                </c:pt>
                <c:pt idx="2033">
                  <c:v>54031</c:v>
                </c:pt>
                <c:pt idx="2034">
                  <c:v>54038</c:v>
                </c:pt>
                <c:pt idx="2035">
                  <c:v>54045</c:v>
                </c:pt>
                <c:pt idx="2036">
                  <c:v>54053</c:v>
                </c:pt>
                <c:pt idx="2037">
                  <c:v>54060</c:v>
                </c:pt>
                <c:pt idx="2038">
                  <c:v>54067</c:v>
                </c:pt>
                <c:pt idx="2039">
                  <c:v>54074</c:v>
                </c:pt>
                <c:pt idx="2040">
                  <c:v>54081</c:v>
                </c:pt>
                <c:pt idx="2041">
                  <c:v>54088</c:v>
                </c:pt>
                <c:pt idx="2042">
                  <c:v>54095</c:v>
                </c:pt>
                <c:pt idx="2043">
                  <c:v>54102</c:v>
                </c:pt>
                <c:pt idx="2044">
                  <c:v>54109</c:v>
                </c:pt>
                <c:pt idx="2045">
                  <c:v>54116</c:v>
                </c:pt>
                <c:pt idx="2046">
                  <c:v>54123</c:v>
                </c:pt>
                <c:pt idx="2047">
                  <c:v>54130</c:v>
                </c:pt>
                <c:pt idx="2048">
                  <c:v>54137</c:v>
                </c:pt>
                <c:pt idx="2049">
                  <c:v>54144</c:v>
                </c:pt>
                <c:pt idx="2050">
                  <c:v>54155</c:v>
                </c:pt>
                <c:pt idx="2051">
                  <c:v>54162</c:v>
                </c:pt>
                <c:pt idx="2052">
                  <c:v>54169</c:v>
                </c:pt>
                <c:pt idx="2053">
                  <c:v>54176</c:v>
                </c:pt>
                <c:pt idx="2054">
                  <c:v>54183</c:v>
                </c:pt>
                <c:pt idx="2055">
                  <c:v>54190</c:v>
                </c:pt>
                <c:pt idx="2056">
                  <c:v>54197</c:v>
                </c:pt>
                <c:pt idx="2057">
                  <c:v>54204</c:v>
                </c:pt>
                <c:pt idx="2058">
                  <c:v>54211</c:v>
                </c:pt>
                <c:pt idx="2059">
                  <c:v>54218</c:v>
                </c:pt>
                <c:pt idx="2060">
                  <c:v>54225</c:v>
                </c:pt>
                <c:pt idx="2061">
                  <c:v>54232</c:v>
                </c:pt>
                <c:pt idx="2062">
                  <c:v>54239</c:v>
                </c:pt>
                <c:pt idx="2063">
                  <c:v>54246</c:v>
                </c:pt>
                <c:pt idx="2064">
                  <c:v>54253</c:v>
                </c:pt>
                <c:pt idx="2065">
                  <c:v>54260</c:v>
                </c:pt>
                <c:pt idx="2066">
                  <c:v>54267</c:v>
                </c:pt>
                <c:pt idx="2067">
                  <c:v>54274</c:v>
                </c:pt>
                <c:pt idx="2068">
                  <c:v>54281</c:v>
                </c:pt>
                <c:pt idx="2069">
                  <c:v>54288</c:v>
                </c:pt>
                <c:pt idx="2070">
                  <c:v>54295</c:v>
                </c:pt>
                <c:pt idx="2071">
                  <c:v>54302</c:v>
                </c:pt>
                <c:pt idx="2072">
                  <c:v>54309</c:v>
                </c:pt>
                <c:pt idx="2073">
                  <c:v>54316</c:v>
                </c:pt>
                <c:pt idx="2074">
                  <c:v>54323</c:v>
                </c:pt>
                <c:pt idx="2075">
                  <c:v>54330</c:v>
                </c:pt>
                <c:pt idx="2076">
                  <c:v>54337</c:v>
                </c:pt>
                <c:pt idx="2077">
                  <c:v>54344</c:v>
                </c:pt>
                <c:pt idx="2078">
                  <c:v>54351</c:v>
                </c:pt>
                <c:pt idx="2079">
                  <c:v>54358</c:v>
                </c:pt>
                <c:pt idx="2080">
                  <c:v>54365</c:v>
                </c:pt>
                <c:pt idx="2081">
                  <c:v>54372</c:v>
                </c:pt>
                <c:pt idx="2082">
                  <c:v>54379</c:v>
                </c:pt>
                <c:pt idx="2083">
                  <c:v>54386</c:v>
                </c:pt>
                <c:pt idx="2084">
                  <c:v>54393</c:v>
                </c:pt>
                <c:pt idx="2085">
                  <c:v>54400</c:v>
                </c:pt>
                <c:pt idx="2086">
                  <c:v>54407</c:v>
                </c:pt>
                <c:pt idx="2087">
                  <c:v>54414</c:v>
                </c:pt>
                <c:pt idx="2088">
                  <c:v>54421</c:v>
                </c:pt>
                <c:pt idx="2089">
                  <c:v>54428</c:v>
                </c:pt>
                <c:pt idx="2090">
                  <c:v>54435</c:v>
                </c:pt>
                <c:pt idx="2091">
                  <c:v>54442</c:v>
                </c:pt>
                <c:pt idx="2092">
                  <c:v>54449</c:v>
                </c:pt>
                <c:pt idx="2093">
                  <c:v>54456</c:v>
                </c:pt>
                <c:pt idx="2094">
                  <c:v>54463</c:v>
                </c:pt>
                <c:pt idx="2095">
                  <c:v>54470</c:v>
                </c:pt>
                <c:pt idx="2096">
                  <c:v>54477</c:v>
                </c:pt>
                <c:pt idx="2097">
                  <c:v>54484</c:v>
                </c:pt>
                <c:pt idx="2098">
                  <c:v>54491</c:v>
                </c:pt>
                <c:pt idx="2099">
                  <c:v>54498</c:v>
                </c:pt>
                <c:pt idx="2100">
                  <c:v>54505</c:v>
                </c:pt>
                <c:pt idx="2101">
                  <c:v>54512</c:v>
                </c:pt>
                <c:pt idx="2102">
                  <c:v>54519</c:v>
                </c:pt>
                <c:pt idx="2103">
                  <c:v>54526</c:v>
                </c:pt>
                <c:pt idx="2104">
                  <c:v>54533</c:v>
                </c:pt>
                <c:pt idx="2105">
                  <c:v>54540</c:v>
                </c:pt>
                <c:pt idx="2106">
                  <c:v>54547</c:v>
                </c:pt>
                <c:pt idx="2107">
                  <c:v>54554</c:v>
                </c:pt>
                <c:pt idx="2108">
                  <c:v>54561</c:v>
                </c:pt>
                <c:pt idx="2109">
                  <c:v>54568</c:v>
                </c:pt>
                <c:pt idx="2110">
                  <c:v>54575</c:v>
                </c:pt>
                <c:pt idx="2111">
                  <c:v>54582</c:v>
                </c:pt>
                <c:pt idx="2112">
                  <c:v>54589</c:v>
                </c:pt>
                <c:pt idx="2113">
                  <c:v>54596</c:v>
                </c:pt>
                <c:pt idx="2114">
                  <c:v>54603</c:v>
                </c:pt>
                <c:pt idx="2115">
                  <c:v>54610</c:v>
                </c:pt>
                <c:pt idx="2116">
                  <c:v>54617</c:v>
                </c:pt>
                <c:pt idx="2117">
                  <c:v>54624</c:v>
                </c:pt>
                <c:pt idx="2118">
                  <c:v>54631</c:v>
                </c:pt>
                <c:pt idx="2119">
                  <c:v>54638</c:v>
                </c:pt>
                <c:pt idx="2120">
                  <c:v>54645</c:v>
                </c:pt>
                <c:pt idx="2121">
                  <c:v>54652</c:v>
                </c:pt>
                <c:pt idx="2122">
                  <c:v>54659</c:v>
                </c:pt>
                <c:pt idx="2123">
                  <c:v>54666</c:v>
                </c:pt>
                <c:pt idx="2124">
                  <c:v>54673</c:v>
                </c:pt>
                <c:pt idx="2125">
                  <c:v>54680</c:v>
                </c:pt>
                <c:pt idx="2126">
                  <c:v>54687</c:v>
                </c:pt>
                <c:pt idx="2127">
                  <c:v>54694</c:v>
                </c:pt>
                <c:pt idx="2128">
                  <c:v>54701</c:v>
                </c:pt>
                <c:pt idx="2129">
                  <c:v>54708</c:v>
                </c:pt>
                <c:pt idx="2130">
                  <c:v>54715</c:v>
                </c:pt>
                <c:pt idx="2131">
                  <c:v>54722</c:v>
                </c:pt>
                <c:pt idx="2132">
                  <c:v>54729</c:v>
                </c:pt>
                <c:pt idx="2133">
                  <c:v>54736</c:v>
                </c:pt>
                <c:pt idx="2134">
                  <c:v>54743</c:v>
                </c:pt>
                <c:pt idx="2135">
                  <c:v>54750</c:v>
                </c:pt>
                <c:pt idx="2136">
                  <c:v>54757</c:v>
                </c:pt>
                <c:pt idx="2137">
                  <c:v>54764</c:v>
                </c:pt>
                <c:pt idx="2138">
                  <c:v>54771</c:v>
                </c:pt>
                <c:pt idx="2139">
                  <c:v>54778</c:v>
                </c:pt>
                <c:pt idx="2140">
                  <c:v>54786</c:v>
                </c:pt>
                <c:pt idx="2141">
                  <c:v>54793</c:v>
                </c:pt>
                <c:pt idx="2142">
                  <c:v>54800</c:v>
                </c:pt>
                <c:pt idx="2143">
                  <c:v>54807</c:v>
                </c:pt>
                <c:pt idx="2144">
                  <c:v>54814</c:v>
                </c:pt>
                <c:pt idx="2145">
                  <c:v>54821</c:v>
                </c:pt>
                <c:pt idx="2146">
                  <c:v>54828</c:v>
                </c:pt>
                <c:pt idx="2147">
                  <c:v>54835</c:v>
                </c:pt>
                <c:pt idx="2148">
                  <c:v>54842</c:v>
                </c:pt>
                <c:pt idx="2149">
                  <c:v>54849</c:v>
                </c:pt>
                <c:pt idx="2150">
                  <c:v>54856</c:v>
                </c:pt>
                <c:pt idx="2151">
                  <c:v>54863</c:v>
                </c:pt>
                <c:pt idx="2152">
                  <c:v>54870</c:v>
                </c:pt>
                <c:pt idx="2153">
                  <c:v>54877</c:v>
                </c:pt>
                <c:pt idx="2154">
                  <c:v>54884</c:v>
                </c:pt>
                <c:pt idx="2155">
                  <c:v>54891</c:v>
                </c:pt>
                <c:pt idx="2156">
                  <c:v>54898</c:v>
                </c:pt>
                <c:pt idx="2157">
                  <c:v>54905</c:v>
                </c:pt>
                <c:pt idx="2158">
                  <c:v>54912</c:v>
                </c:pt>
                <c:pt idx="2159">
                  <c:v>54919</c:v>
                </c:pt>
                <c:pt idx="2160">
                  <c:v>54926</c:v>
                </c:pt>
                <c:pt idx="2161">
                  <c:v>54933</c:v>
                </c:pt>
                <c:pt idx="2162">
                  <c:v>54940</c:v>
                </c:pt>
                <c:pt idx="2163">
                  <c:v>54947</c:v>
                </c:pt>
                <c:pt idx="2164">
                  <c:v>54954</c:v>
                </c:pt>
                <c:pt idx="2165">
                  <c:v>54961</c:v>
                </c:pt>
                <c:pt idx="2166">
                  <c:v>54968</c:v>
                </c:pt>
                <c:pt idx="2167">
                  <c:v>54975</c:v>
                </c:pt>
                <c:pt idx="2168">
                  <c:v>54982</c:v>
                </c:pt>
                <c:pt idx="2169">
                  <c:v>54989</c:v>
                </c:pt>
                <c:pt idx="2170">
                  <c:v>54996</c:v>
                </c:pt>
                <c:pt idx="2171">
                  <c:v>55003</c:v>
                </c:pt>
                <c:pt idx="2172">
                  <c:v>55010</c:v>
                </c:pt>
                <c:pt idx="2173">
                  <c:v>55017</c:v>
                </c:pt>
                <c:pt idx="2174">
                  <c:v>55024</c:v>
                </c:pt>
                <c:pt idx="2175">
                  <c:v>55031</c:v>
                </c:pt>
                <c:pt idx="2176">
                  <c:v>55038</c:v>
                </c:pt>
                <c:pt idx="2177">
                  <c:v>55045</c:v>
                </c:pt>
                <c:pt idx="2178">
                  <c:v>55052</c:v>
                </c:pt>
                <c:pt idx="2179">
                  <c:v>55059</c:v>
                </c:pt>
                <c:pt idx="2180">
                  <c:v>55066</c:v>
                </c:pt>
                <c:pt idx="2181">
                  <c:v>55073</c:v>
                </c:pt>
                <c:pt idx="2182">
                  <c:v>55080</c:v>
                </c:pt>
                <c:pt idx="2183">
                  <c:v>55087</c:v>
                </c:pt>
                <c:pt idx="2184">
                  <c:v>55094</c:v>
                </c:pt>
                <c:pt idx="2185">
                  <c:v>55101</c:v>
                </c:pt>
                <c:pt idx="2186">
                  <c:v>55108</c:v>
                </c:pt>
                <c:pt idx="2187">
                  <c:v>55115</c:v>
                </c:pt>
                <c:pt idx="2188">
                  <c:v>55122</c:v>
                </c:pt>
                <c:pt idx="2189">
                  <c:v>55129</c:v>
                </c:pt>
                <c:pt idx="2190">
                  <c:v>55136</c:v>
                </c:pt>
                <c:pt idx="2191">
                  <c:v>55143</c:v>
                </c:pt>
                <c:pt idx="2192">
                  <c:v>55150</c:v>
                </c:pt>
                <c:pt idx="2193">
                  <c:v>55157</c:v>
                </c:pt>
                <c:pt idx="2194">
                  <c:v>55164</c:v>
                </c:pt>
                <c:pt idx="2195">
                  <c:v>55171</c:v>
                </c:pt>
                <c:pt idx="2196">
                  <c:v>55178</c:v>
                </c:pt>
                <c:pt idx="2197">
                  <c:v>55185</c:v>
                </c:pt>
                <c:pt idx="2198">
                  <c:v>55192</c:v>
                </c:pt>
                <c:pt idx="2199">
                  <c:v>55199</c:v>
                </c:pt>
                <c:pt idx="2200">
                  <c:v>55206</c:v>
                </c:pt>
                <c:pt idx="2201">
                  <c:v>55213</c:v>
                </c:pt>
                <c:pt idx="2202">
                  <c:v>55220</c:v>
                </c:pt>
                <c:pt idx="2203">
                  <c:v>55227</c:v>
                </c:pt>
                <c:pt idx="2204">
                  <c:v>55234</c:v>
                </c:pt>
                <c:pt idx="2205">
                  <c:v>55241</c:v>
                </c:pt>
                <c:pt idx="2206">
                  <c:v>55248</c:v>
                </c:pt>
                <c:pt idx="2207">
                  <c:v>55255</c:v>
                </c:pt>
                <c:pt idx="2208">
                  <c:v>55262</c:v>
                </c:pt>
                <c:pt idx="2209">
                  <c:v>55269</c:v>
                </c:pt>
                <c:pt idx="2210">
                  <c:v>55276</c:v>
                </c:pt>
                <c:pt idx="2211">
                  <c:v>55283</c:v>
                </c:pt>
                <c:pt idx="2212">
                  <c:v>55290</c:v>
                </c:pt>
                <c:pt idx="2213">
                  <c:v>55297</c:v>
                </c:pt>
                <c:pt idx="2214">
                  <c:v>55304</c:v>
                </c:pt>
                <c:pt idx="2215">
                  <c:v>55311</c:v>
                </c:pt>
                <c:pt idx="2216">
                  <c:v>55318</c:v>
                </c:pt>
                <c:pt idx="2217">
                  <c:v>55325</c:v>
                </c:pt>
                <c:pt idx="2218">
                  <c:v>55332</c:v>
                </c:pt>
                <c:pt idx="2219">
                  <c:v>55339</c:v>
                </c:pt>
                <c:pt idx="2220">
                  <c:v>55346</c:v>
                </c:pt>
                <c:pt idx="2221">
                  <c:v>55353</c:v>
                </c:pt>
                <c:pt idx="2222">
                  <c:v>55360</c:v>
                </c:pt>
                <c:pt idx="2223">
                  <c:v>55367</c:v>
                </c:pt>
                <c:pt idx="2224">
                  <c:v>55374</c:v>
                </c:pt>
                <c:pt idx="2225">
                  <c:v>55381</c:v>
                </c:pt>
                <c:pt idx="2226">
                  <c:v>55388</c:v>
                </c:pt>
                <c:pt idx="2227">
                  <c:v>55395</c:v>
                </c:pt>
                <c:pt idx="2228">
                  <c:v>55402</c:v>
                </c:pt>
                <c:pt idx="2229">
                  <c:v>55409</c:v>
                </c:pt>
                <c:pt idx="2230">
                  <c:v>55416</c:v>
                </c:pt>
                <c:pt idx="2231">
                  <c:v>55423</c:v>
                </c:pt>
                <c:pt idx="2232">
                  <c:v>55430</c:v>
                </c:pt>
                <c:pt idx="2233">
                  <c:v>55437</c:v>
                </c:pt>
                <c:pt idx="2234">
                  <c:v>55444</c:v>
                </c:pt>
                <c:pt idx="2235">
                  <c:v>55451</c:v>
                </c:pt>
                <c:pt idx="2236">
                  <c:v>55458</c:v>
                </c:pt>
                <c:pt idx="2237">
                  <c:v>55465</c:v>
                </c:pt>
                <c:pt idx="2238">
                  <c:v>55472</c:v>
                </c:pt>
                <c:pt idx="2239">
                  <c:v>55479</c:v>
                </c:pt>
                <c:pt idx="2240">
                  <c:v>55486</c:v>
                </c:pt>
                <c:pt idx="2241">
                  <c:v>55493</c:v>
                </c:pt>
                <c:pt idx="2242">
                  <c:v>55500</c:v>
                </c:pt>
                <c:pt idx="2243">
                  <c:v>55507</c:v>
                </c:pt>
                <c:pt idx="2244">
                  <c:v>55514</c:v>
                </c:pt>
                <c:pt idx="2245">
                  <c:v>55521</c:v>
                </c:pt>
                <c:pt idx="2246">
                  <c:v>55528</c:v>
                </c:pt>
                <c:pt idx="2247">
                  <c:v>55535</c:v>
                </c:pt>
                <c:pt idx="2248">
                  <c:v>55542</c:v>
                </c:pt>
                <c:pt idx="2249">
                  <c:v>55549</c:v>
                </c:pt>
                <c:pt idx="2250">
                  <c:v>55556</c:v>
                </c:pt>
                <c:pt idx="2251">
                  <c:v>55563</c:v>
                </c:pt>
                <c:pt idx="2252">
                  <c:v>55570</c:v>
                </c:pt>
                <c:pt idx="2253">
                  <c:v>55577</c:v>
                </c:pt>
                <c:pt idx="2254">
                  <c:v>55584</c:v>
                </c:pt>
                <c:pt idx="2255">
                  <c:v>55591</c:v>
                </c:pt>
                <c:pt idx="2256">
                  <c:v>55598</c:v>
                </c:pt>
                <c:pt idx="2257">
                  <c:v>55605</c:v>
                </c:pt>
                <c:pt idx="2258">
                  <c:v>55612</c:v>
                </c:pt>
                <c:pt idx="2259">
                  <c:v>55619</c:v>
                </c:pt>
                <c:pt idx="2260">
                  <c:v>55626</c:v>
                </c:pt>
                <c:pt idx="2261">
                  <c:v>55633</c:v>
                </c:pt>
                <c:pt idx="2262">
                  <c:v>55640</c:v>
                </c:pt>
                <c:pt idx="2263">
                  <c:v>55647</c:v>
                </c:pt>
                <c:pt idx="2264">
                  <c:v>55654</c:v>
                </c:pt>
                <c:pt idx="2265">
                  <c:v>55661</c:v>
                </c:pt>
                <c:pt idx="2266">
                  <c:v>55668</c:v>
                </c:pt>
                <c:pt idx="2267">
                  <c:v>55675</c:v>
                </c:pt>
                <c:pt idx="2268">
                  <c:v>55682</c:v>
                </c:pt>
                <c:pt idx="2269">
                  <c:v>55689</c:v>
                </c:pt>
                <c:pt idx="2270">
                  <c:v>55696</c:v>
                </c:pt>
                <c:pt idx="2271">
                  <c:v>55703</c:v>
                </c:pt>
                <c:pt idx="2272">
                  <c:v>55710</c:v>
                </c:pt>
                <c:pt idx="2273">
                  <c:v>55717</c:v>
                </c:pt>
                <c:pt idx="2274">
                  <c:v>55724</c:v>
                </c:pt>
                <c:pt idx="2275">
                  <c:v>55731</c:v>
                </c:pt>
                <c:pt idx="2276">
                  <c:v>55738</c:v>
                </c:pt>
                <c:pt idx="2277">
                  <c:v>55745</c:v>
                </c:pt>
                <c:pt idx="2278">
                  <c:v>55752</c:v>
                </c:pt>
                <c:pt idx="2279">
                  <c:v>55759</c:v>
                </c:pt>
                <c:pt idx="2280">
                  <c:v>55766</c:v>
                </c:pt>
                <c:pt idx="2281">
                  <c:v>55773</c:v>
                </c:pt>
                <c:pt idx="2282">
                  <c:v>55780</c:v>
                </c:pt>
                <c:pt idx="2283">
                  <c:v>55787</c:v>
                </c:pt>
                <c:pt idx="2284">
                  <c:v>55794</c:v>
                </c:pt>
                <c:pt idx="2285">
                  <c:v>55801</c:v>
                </c:pt>
                <c:pt idx="2286">
                  <c:v>55808</c:v>
                </c:pt>
                <c:pt idx="2287">
                  <c:v>55815</c:v>
                </c:pt>
                <c:pt idx="2288">
                  <c:v>55822</c:v>
                </c:pt>
                <c:pt idx="2289">
                  <c:v>55829</c:v>
                </c:pt>
                <c:pt idx="2290">
                  <c:v>55836</c:v>
                </c:pt>
                <c:pt idx="2291">
                  <c:v>55843</c:v>
                </c:pt>
                <c:pt idx="2292">
                  <c:v>55850</c:v>
                </c:pt>
                <c:pt idx="2293">
                  <c:v>55857</c:v>
                </c:pt>
                <c:pt idx="2294">
                  <c:v>55864</c:v>
                </c:pt>
                <c:pt idx="2295">
                  <c:v>55871</c:v>
                </c:pt>
                <c:pt idx="2296">
                  <c:v>55880</c:v>
                </c:pt>
                <c:pt idx="2297">
                  <c:v>55887</c:v>
                </c:pt>
                <c:pt idx="2298">
                  <c:v>55894</c:v>
                </c:pt>
                <c:pt idx="2299">
                  <c:v>55901</c:v>
                </c:pt>
                <c:pt idx="2300">
                  <c:v>55908</c:v>
                </c:pt>
                <c:pt idx="2301">
                  <c:v>55915</c:v>
                </c:pt>
                <c:pt idx="2302">
                  <c:v>55922</c:v>
                </c:pt>
                <c:pt idx="2303">
                  <c:v>55929</c:v>
                </c:pt>
                <c:pt idx="2304">
                  <c:v>55936</c:v>
                </c:pt>
                <c:pt idx="2305">
                  <c:v>55943</c:v>
                </c:pt>
                <c:pt idx="2306">
                  <c:v>55950</c:v>
                </c:pt>
                <c:pt idx="2307">
                  <c:v>55957</c:v>
                </c:pt>
                <c:pt idx="2308">
                  <c:v>55964</c:v>
                </c:pt>
                <c:pt idx="2309">
                  <c:v>55971</c:v>
                </c:pt>
                <c:pt idx="2310">
                  <c:v>55982</c:v>
                </c:pt>
                <c:pt idx="2311">
                  <c:v>55989</c:v>
                </c:pt>
                <c:pt idx="2312">
                  <c:v>55996</c:v>
                </c:pt>
                <c:pt idx="2313">
                  <c:v>56003</c:v>
                </c:pt>
                <c:pt idx="2314">
                  <c:v>56010</c:v>
                </c:pt>
                <c:pt idx="2315">
                  <c:v>56017</c:v>
                </c:pt>
                <c:pt idx="2316">
                  <c:v>56024</c:v>
                </c:pt>
                <c:pt idx="2317">
                  <c:v>56031</c:v>
                </c:pt>
                <c:pt idx="2318">
                  <c:v>56038</c:v>
                </c:pt>
                <c:pt idx="2319">
                  <c:v>56045</c:v>
                </c:pt>
                <c:pt idx="2320">
                  <c:v>56052</c:v>
                </c:pt>
                <c:pt idx="2321">
                  <c:v>56059</c:v>
                </c:pt>
                <c:pt idx="2322">
                  <c:v>56066</c:v>
                </c:pt>
                <c:pt idx="2323">
                  <c:v>56073</c:v>
                </c:pt>
                <c:pt idx="2324">
                  <c:v>56080</c:v>
                </c:pt>
                <c:pt idx="2325">
                  <c:v>56087</c:v>
                </c:pt>
                <c:pt idx="2326">
                  <c:v>56094</c:v>
                </c:pt>
                <c:pt idx="2327">
                  <c:v>56101</c:v>
                </c:pt>
                <c:pt idx="2328">
                  <c:v>56108</c:v>
                </c:pt>
                <c:pt idx="2329">
                  <c:v>56115</c:v>
                </c:pt>
                <c:pt idx="2330">
                  <c:v>56122</c:v>
                </c:pt>
                <c:pt idx="2331">
                  <c:v>56129</c:v>
                </c:pt>
                <c:pt idx="2332">
                  <c:v>56136</c:v>
                </c:pt>
                <c:pt idx="2333">
                  <c:v>56143</c:v>
                </c:pt>
                <c:pt idx="2334">
                  <c:v>56150</c:v>
                </c:pt>
                <c:pt idx="2335">
                  <c:v>56157</c:v>
                </c:pt>
                <c:pt idx="2336">
                  <c:v>56164</c:v>
                </c:pt>
                <c:pt idx="2337">
                  <c:v>56171</c:v>
                </c:pt>
                <c:pt idx="2338">
                  <c:v>56178</c:v>
                </c:pt>
                <c:pt idx="2339">
                  <c:v>56185</c:v>
                </c:pt>
                <c:pt idx="2340">
                  <c:v>56192</c:v>
                </c:pt>
                <c:pt idx="2341">
                  <c:v>56199</c:v>
                </c:pt>
                <c:pt idx="2342">
                  <c:v>56206</c:v>
                </c:pt>
                <c:pt idx="2343">
                  <c:v>56213</c:v>
                </c:pt>
                <c:pt idx="2344">
                  <c:v>56220</c:v>
                </c:pt>
                <c:pt idx="2345">
                  <c:v>56227</c:v>
                </c:pt>
                <c:pt idx="2346">
                  <c:v>56234</c:v>
                </c:pt>
                <c:pt idx="2347">
                  <c:v>56241</c:v>
                </c:pt>
                <c:pt idx="2348">
                  <c:v>56248</c:v>
                </c:pt>
                <c:pt idx="2349">
                  <c:v>56255</c:v>
                </c:pt>
                <c:pt idx="2350">
                  <c:v>56262</c:v>
                </c:pt>
                <c:pt idx="2351">
                  <c:v>56269</c:v>
                </c:pt>
                <c:pt idx="2352">
                  <c:v>56276</c:v>
                </c:pt>
                <c:pt idx="2353">
                  <c:v>56283</c:v>
                </c:pt>
                <c:pt idx="2354">
                  <c:v>56290</c:v>
                </c:pt>
                <c:pt idx="2355">
                  <c:v>56297</c:v>
                </c:pt>
                <c:pt idx="2356">
                  <c:v>56304</c:v>
                </c:pt>
                <c:pt idx="2357">
                  <c:v>56311</c:v>
                </c:pt>
                <c:pt idx="2358">
                  <c:v>56318</c:v>
                </c:pt>
                <c:pt idx="2359">
                  <c:v>56325</c:v>
                </c:pt>
                <c:pt idx="2360">
                  <c:v>56332</c:v>
                </c:pt>
                <c:pt idx="2361">
                  <c:v>56339</c:v>
                </c:pt>
                <c:pt idx="2362">
                  <c:v>56346</c:v>
                </c:pt>
                <c:pt idx="2363">
                  <c:v>56353</c:v>
                </c:pt>
                <c:pt idx="2364">
                  <c:v>56360</c:v>
                </c:pt>
                <c:pt idx="2365">
                  <c:v>56367</c:v>
                </c:pt>
                <c:pt idx="2366">
                  <c:v>56374</c:v>
                </c:pt>
                <c:pt idx="2367">
                  <c:v>56381</c:v>
                </c:pt>
                <c:pt idx="2368">
                  <c:v>56388</c:v>
                </c:pt>
                <c:pt idx="2369">
                  <c:v>56395</c:v>
                </c:pt>
                <c:pt idx="2370">
                  <c:v>56402</c:v>
                </c:pt>
                <c:pt idx="2371">
                  <c:v>56409</c:v>
                </c:pt>
                <c:pt idx="2372">
                  <c:v>56416</c:v>
                </c:pt>
                <c:pt idx="2373">
                  <c:v>56423</c:v>
                </c:pt>
                <c:pt idx="2374">
                  <c:v>56430</c:v>
                </c:pt>
                <c:pt idx="2375">
                  <c:v>56437</c:v>
                </c:pt>
                <c:pt idx="2376">
                  <c:v>56444</c:v>
                </c:pt>
                <c:pt idx="2377">
                  <c:v>56451</c:v>
                </c:pt>
                <c:pt idx="2378">
                  <c:v>56458</c:v>
                </c:pt>
                <c:pt idx="2379">
                  <c:v>56465</c:v>
                </c:pt>
                <c:pt idx="2380">
                  <c:v>56472</c:v>
                </c:pt>
                <c:pt idx="2381">
                  <c:v>56479</c:v>
                </c:pt>
                <c:pt idx="2382">
                  <c:v>56486</c:v>
                </c:pt>
                <c:pt idx="2383">
                  <c:v>56493</c:v>
                </c:pt>
                <c:pt idx="2384">
                  <c:v>56500</c:v>
                </c:pt>
                <c:pt idx="2385">
                  <c:v>56507</c:v>
                </c:pt>
                <c:pt idx="2386">
                  <c:v>56514</c:v>
                </c:pt>
                <c:pt idx="2387">
                  <c:v>56521</c:v>
                </c:pt>
                <c:pt idx="2388">
                  <c:v>56528</c:v>
                </c:pt>
                <c:pt idx="2389">
                  <c:v>56535</c:v>
                </c:pt>
                <c:pt idx="2390">
                  <c:v>56542</c:v>
                </c:pt>
                <c:pt idx="2391">
                  <c:v>56549</c:v>
                </c:pt>
                <c:pt idx="2392">
                  <c:v>56556</c:v>
                </c:pt>
                <c:pt idx="2393">
                  <c:v>56563</c:v>
                </c:pt>
                <c:pt idx="2394">
                  <c:v>56570</c:v>
                </c:pt>
                <c:pt idx="2395">
                  <c:v>56577</c:v>
                </c:pt>
                <c:pt idx="2396">
                  <c:v>56584</c:v>
                </c:pt>
                <c:pt idx="2397">
                  <c:v>56591</c:v>
                </c:pt>
                <c:pt idx="2398">
                  <c:v>56598</c:v>
                </c:pt>
                <c:pt idx="2399">
                  <c:v>56605</c:v>
                </c:pt>
                <c:pt idx="2400">
                  <c:v>56612</c:v>
                </c:pt>
                <c:pt idx="2401">
                  <c:v>56619</c:v>
                </c:pt>
                <c:pt idx="2402">
                  <c:v>56626</c:v>
                </c:pt>
                <c:pt idx="2403">
                  <c:v>56633</c:v>
                </c:pt>
                <c:pt idx="2404">
                  <c:v>56640</c:v>
                </c:pt>
                <c:pt idx="2405">
                  <c:v>56647</c:v>
                </c:pt>
                <c:pt idx="2406">
                  <c:v>56654</c:v>
                </c:pt>
                <c:pt idx="2407">
                  <c:v>56661</c:v>
                </c:pt>
                <c:pt idx="2408">
                  <c:v>56668</c:v>
                </c:pt>
                <c:pt idx="2409">
                  <c:v>56675</c:v>
                </c:pt>
                <c:pt idx="2410">
                  <c:v>56682</c:v>
                </c:pt>
                <c:pt idx="2411">
                  <c:v>56689</c:v>
                </c:pt>
                <c:pt idx="2412">
                  <c:v>56696</c:v>
                </c:pt>
                <c:pt idx="2413">
                  <c:v>56703</c:v>
                </c:pt>
                <c:pt idx="2414">
                  <c:v>56710</c:v>
                </c:pt>
                <c:pt idx="2415">
                  <c:v>56717</c:v>
                </c:pt>
                <c:pt idx="2416">
                  <c:v>56724</c:v>
                </c:pt>
                <c:pt idx="2417">
                  <c:v>56731</c:v>
                </c:pt>
                <c:pt idx="2418">
                  <c:v>56738</c:v>
                </c:pt>
                <c:pt idx="2419">
                  <c:v>56745</c:v>
                </c:pt>
                <c:pt idx="2420">
                  <c:v>56752</c:v>
                </c:pt>
                <c:pt idx="2421">
                  <c:v>56759</c:v>
                </c:pt>
                <c:pt idx="2422">
                  <c:v>56766</c:v>
                </c:pt>
                <c:pt idx="2423">
                  <c:v>56773</c:v>
                </c:pt>
                <c:pt idx="2424">
                  <c:v>56780</c:v>
                </c:pt>
                <c:pt idx="2425">
                  <c:v>56787</c:v>
                </c:pt>
                <c:pt idx="2426">
                  <c:v>56794</c:v>
                </c:pt>
                <c:pt idx="2427">
                  <c:v>56801</c:v>
                </c:pt>
                <c:pt idx="2428">
                  <c:v>56808</c:v>
                </c:pt>
                <c:pt idx="2429">
                  <c:v>56815</c:v>
                </c:pt>
                <c:pt idx="2430">
                  <c:v>56822</c:v>
                </c:pt>
                <c:pt idx="2431">
                  <c:v>56829</c:v>
                </c:pt>
                <c:pt idx="2432">
                  <c:v>56836</c:v>
                </c:pt>
                <c:pt idx="2433">
                  <c:v>56843</c:v>
                </c:pt>
                <c:pt idx="2434">
                  <c:v>56850</c:v>
                </c:pt>
                <c:pt idx="2435">
                  <c:v>56857</c:v>
                </c:pt>
                <c:pt idx="2436">
                  <c:v>56864</c:v>
                </c:pt>
                <c:pt idx="2437">
                  <c:v>56871</c:v>
                </c:pt>
                <c:pt idx="2438">
                  <c:v>56878</c:v>
                </c:pt>
                <c:pt idx="2439">
                  <c:v>56885</c:v>
                </c:pt>
                <c:pt idx="2440">
                  <c:v>56892</c:v>
                </c:pt>
                <c:pt idx="2441">
                  <c:v>56899</c:v>
                </c:pt>
                <c:pt idx="2442">
                  <c:v>56906</c:v>
                </c:pt>
                <c:pt idx="2443">
                  <c:v>56913</c:v>
                </c:pt>
                <c:pt idx="2444">
                  <c:v>56920</c:v>
                </c:pt>
                <c:pt idx="2445">
                  <c:v>56927</c:v>
                </c:pt>
                <c:pt idx="2446">
                  <c:v>56934</c:v>
                </c:pt>
                <c:pt idx="2447">
                  <c:v>56941</c:v>
                </c:pt>
                <c:pt idx="2448">
                  <c:v>56948</c:v>
                </c:pt>
                <c:pt idx="2449">
                  <c:v>56955</c:v>
                </c:pt>
                <c:pt idx="2450">
                  <c:v>56962</c:v>
                </c:pt>
                <c:pt idx="2451">
                  <c:v>56969</c:v>
                </c:pt>
                <c:pt idx="2452">
                  <c:v>56977</c:v>
                </c:pt>
                <c:pt idx="2453">
                  <c:v>56984</c:v>
                </c:pt>
                <c:pt idx="2454">
                  <c:v>56991</c:v>
                </c:pt>
                <c:pt idx="2455">
                  <c:v>56998</c:v>
                </c:pt>
                <c:pt idx="2456">
                  <c:v>57005</c:v>
                </c:pt>
                <c:pt idx="2457">
                  <c:v>57012</c:v>
                </c:pt>
                <c:pt idx="2458">
                  <c:v>57019</c:v>
                </c:pt>
                <c:pt idx="2459">
                  <c:v>57026</c:v>
                </c:pt>
                <c:pt idx="2460">
                  <c:v>57033</c:v>
                </c:pt>
                <c:pt idx="2461">
                  <c:v>57040</c:v>
                </c:pt>
                <c:pt idx="2462">
                  <c:v>57047</c:v>
                </c:pt>
                <c:pt idx="2463">
                  <c:v>57054</c:v>
                </c:pt>
                <c:pt idx="2464">
                  <c:v>57061</c:v>
                </c:pt>
                <c:pt idx="2465">
                  <c:v>57068</c:v>
                </c:pt>
                <c:pt idx="2466">
                  <c:v>57075</c:v>
                </c:pt>
                <c:pt idx="2467">
                  <c:v>57082</c:v>
                </c:pt>
                <c:pt idx="2468">
                  <c:v>57089</c:v>
                </c:pt>
                <c:pt idx="2469">
                  <c:v>57096</c:v>
                </c:pt>
                <c:pt idx="2470">
                  <c:v>57103</c:v>
                </c:pt>
                <c:pt idx="2471">
                  <c:v>57110</c:v>
                </c:pt>
                <c:pt idx="2472">
                  <c:v>57117</c:v>
                </c:pt>
                <c:pt idx="2473">
                  <c:v>57124</c:v>
                </c:pt>
                <c:pt idx="2474">
                  <c:v>57131</c:v>
                </c:pt>
                <c:pt idx="2475">
                  <c:v>57138</c:v>
                </c:pt>
                <c:pt idx="2476">
                  <c:v>57145</c:v>
                </c:pt>
                <c:pt idx="2477">
                  <c:v>57152</c:v>
                </c:pt>
                <c:pt idx="2478">
                  <c:v>57159</c:v>
                </c:pt>
                <c:pt idx="2479">
                  <c:v>57166</c:v>
                </c:pt>
                <c:pt idx="2480">
                  <c:v>57173</c:v>
                </c:pt>
                <c:pt idx="2481">
                  <c:v>57180</c:v>
                </c:pt>
                <c:pt idx="2482">
                  <c:v>57187</c:v>
                </c:pt>
                <c:pt idx="2483">
                  <c:v>57194</c:v>
                </c:pt>
                <c:pt idx="2484">
                  <c:v>57201</c:v>
                </c:pt>
                <c:pt idx="2485">
                  <c:v>57208</c:v>
                </c:pt>
                <c:pt idx="2486">
                  <c:v>57215</c:v>
                </c:pt>
                <c:pt idx="2487">
                  <c:v>57222</c:v>
                </c:pt>
                <c:pt idx="2488">
                  <c:v>57229</c:v>
                </c:pt>
                <c:pt idx="2489">
                  <c:v>57236</c:v>
                </c:pt>
                <c:pt idx="2490">
                  <c:v>57243</c:v>
                </c:pt>
                <c:pt idx="2491">
                  <c:v>57250</c:v>
                </c:pt>
                <c:pt idx="2492">
                  <c:v>57257</c:v>
                </c:pt>
                <c:pt idx="2493">
                  <c:v>57264</c:v>
                </c:pt>
                <c:pt idx="2494">
                  <c:v>57271</c:v>
                </c:pt>
                <c:pt idx="2495">
                  <c:v>57278</c:v>
                </c:pt>
                <c:pt idx="2496">
                  <c:v>57285</c:v>
                </c:pt>
                <c:pt idx="2497">
                  <c:v>57292</c:v>
                </c:pt>
                <c:pt idx="2498">
                  <c:v>57299</c:v>
                </c:pt>
                <c:pt idx="2499">
                  <c:v>57306</c:v>
                </c:pt>
                <c:pt idx="2500">
                  <c:v>57313</c:v>
                </c:pt>
                <c:pt idx="2501">
                  <c:v>57320</c:v>
                </c:pt>
                <c:pt idx="2502">
                  <c:v>57327</c:v>
                </c:pt>
                <c:pt idx="2503">
                  <c:v>57334</c:v>
                </c:pt>
                <c:pt idx="2504">
                  <c:v>57341</c:v>
                </c:pt>
                <c:pt idx="2505">
                  <c:v>57348</c:v>
                </c:pt>
                <c:pt idx="2506">
                  <c:v>57355</c:v>
                </c:pt>
                <c:pt idx="2507">
                  <c:v>57362</c:v>
                </c:pt>
                <c:pt idx="2508">
                  <c:v>57369</c:v>
                </c:pt>
                <c:pt idx="2509">
                  <c:v>57376</c:v>
                </c:pt>
                <c:pt idx="2510">
                  <c:v>57383</c:v>
                </c:pt>
                <c:pt idx="2511">
                  <c:v>57390</c:v>
                </c:pt>
                <c:pt idx="2512">
                  <c:v>57397</c:v>
                </c:pt>
                <c:pt idx="2513">
                  <c:v>57404</c:v>
                </c:pt>
                <c:pt idx="2514">
                  <c:v>57411</c:v>
                </c:pt>
                <c:pt idx="2515">
                  <c:v>57418</c:v>
                </c:pt>
                <c:pt idx="2516">
                  <c:v>57425</c:v>
                </c:pt>
                <c:pt idx="2517">
                  <c:v>57432</c:v>
                </c:pt>
                <c:pt idx="2518">
                  <c:v>57439</c:v>
                </c:pt>
                <c:pt idx="2519">
                  <c:v>57446</c:v>
                </c:pt>
                <c:pt idx="2520">
                  <c:v>57453</c:v>
                </c:pt>
                <c:pt idx="2521">
                  <c:v>57460</c:v>
                </c:pt>
                <c:pt idx="2522">
                  <c:v>57467</c:v>
                </c:pt>
                <c:pt idx="2523">
                  <c:v>57474</c:v>
                </c:pt>
                <c:pt idx="2524">
                  <c:v>57481</c:v>
                </c:pt>
                <c:pt idx="2525">
                  <c:v>57488</c:v>
                </c:pt>
                <c:pt idx="2526">
                  <c:v>57495</c:v>
                </c:pt>
                <c:pt idx="2527">
                  <c:v>57502</c:v>
                </c:pt>
                <c:pt idx="2528">
                  <c:v>57509</c:v>
                </c:pt>
                <c:pt idx="2529">
                  <c:v>57516</c:v>
                </c:pt>
                <c:pt idx="2530">
                  <c:v>57523</c:v>
                </c:pt>
                <c:pt idx="2531">
                  <c:v>57530</c:v>
                </c:pt>
                <c:pt idx="2532">
                  <c:v>57537</c:v>
                </c:pt>
                <c:pt idx="2533">
                  <c:v>57544</c:v>
                </c:pt>
                <c:pt idx="2534">
                  <c:v>57551</c:v>
                </c:pt>
                <c:pt idx="2535">
                  <c:v>57558</c:v>
                </c:pt>
                <c:pt idx="2536">
                  <c:v>57565</c:v>
                </c:pt>
                <c:pt idx="2537">
                  <c:v>57572</c:v>
                </c:pt>
                <c:pt idx="2538">
                  <c:v>57579</c:v>
                </c:pt>
                <c:pt idx="2539">
                  <c:v>57586</c:v>
                </c:pt>
                <c:pt idx="2540">
                  <c:v>57593</c:v>
                </c:pt>
                <c:pt idx="2541">
                  <c:v>57600</c:v>
                </c:pt>
                <c:pt idx="2542">
                  <c:v>57607</c:v>
                </c:pt>
                <c:pt idx="2543">
                  <c:v>57614</c:v>
                </c:pt>
                <c:pt idx="2544">
                  <c:v>57621</c:v>
                </c:pt>
                <c:pt idx="2545">
                  <c:v>57628</c:v>
                </c:pt>
                <c:pt idx="2546">
                  <c:v>57635</c:v>
                </c:pt>
                <c:pt idx="2547">
                  <c:v>57642</c:v>
                </c:pt>
                <c:pt idx="2548">
                  <c:v>57649</c:v>
                </c:pt>
                <c:pt idx="2549">
                  <c:v>57656</c:v>
                </c:pt>
                <c:pt idx="2550">
                  <c:v>57663</c:v>
                </c:pt>
                <c:pt idx="2551">
                  <c:v>57670</c:v>
                </c:pt>
                <c:pt idx="2552">
                  <c:v>57677</c:v>
                </c:pt>
                <c:pt idx="2553">
                  <c:v>57684</c:v>
                </c:pt>
                <c:pt idx="2554">
                  <c:v>57691</c:v>
                </c:pt>
                <c:pt idx="2555">
                  <c:v>57698</c:v>
                </c:pt>
                <c:pt idx="2556">
                  <c:v>57706</c:v>
                </c:pt>
                <c:pt idx="2557">
                  <c:v>57713</c:v>
                </c:pt>
                <c:pt idx="2558">
                  <c:v>57720</c:v>
                </c:pt>
                <c:pt idx="2559">
                  <c:v>57727</c:v>
                </c:pt>
                <c:pt idx="2560">
                  <c:v>57734</c:v>
                </c:pt>
                <c:pt idx="2561">
                  <c:v>57741</c:v>
                </c:pt>
                <c:pt idx="2562">
                  <c:v>57748</c:v>
                </c:pt>
                <c:pt idx="2563">
                  <c:v>57755</c:v>
                </c:pt>
                <c:pt idx="2564">
                  <c:v>57762</c:v>
                </c:pt>
                <c:pt idx="2565">
                  <c:v>57769</c:v>
                </c:pt>
                <c:pt idx="2566">
                  <c:v>57776</c:v>
                </c:pt>
                <c:pt idx="2567">
                  <c:v>57783</c:v>
                </c:pt>
                <c:pt idx="2568">
                  <c:v>57790</c:v>
                </c:pt>
                <c:pt idx="2569">
                  <c:v>57797</c:v>
                </c:pt>
                <c:pt idx="2570">
                  <c:v>57804</c:v>
                </c:pt>
                <c:pt idx="2571">
                  <c:v>57811</c:v>
                </c:pt>
                <c:pt idx="2572">
                  <c:v>57818</c:v>
                </c:pt>
                <c:pt idx="2573">
                  <c:v>57825</c:v>
                </c:pt>
                <c:pt idx="2574">
                  <c:v>57832</c:v>
                </c:pt>
                <c:pt idx="2575">
                  <c:v>57839</c:v>
                </c:pt>
                <c:pt idx="2576">
                  <c:v>57846</c:v>
                </c:pt>
                <c:pt idx="2577">
                  <c:v>57853</c:v>
                </c:pt>
                <c:pt idx="2578">
                  <c:v>57860</c:v>
                </c:pt>
                <c:pt idx="2579">
                  <c:v>57867</c:v>
                </c:pt>
                <c:pt idx="2580">
                  <c:v>57874</c:v>
                </c:pt>
                <c:pt idx="2581">
                  <c:v>57881</c:v>
                </c:pt>
                <c:pt idx="2582">
                  <c:v>57888</c:v>
                </c:pt>
                <c:pt idx="2583">
                  <c:v>57895</c:v>
                </c:pt>
                <c:pt idx="2584">
                  <c:v>57902</c:v>
                </c:pt>
                <c:pt idx="2585">
                  <c:v>57909</c:v>
                </c:pt>
                <c:pt idx="2586">
                  <c:v>57916</c:v>
                </c:pt>
                <c:pt idx="2587">
                  <c:v>57923</c:v>
                </c:pt>
                <c:pt idx="2588">
                  <c:v>57930</c:v>
                </c:pt>
                <c:pt idx="2589">
                  <c:v>57937</c:v>
                </c:pt>
                <c:pt idx="2590">
                  <c:v>57944</c:v>
                </c:pt>
                <c:pt idx="2591">
                  <c:v>57951</c:v>
                </c:pt>
                <c:pt idx="2592">
                  <c:v>57958</c:v>
                </c:pt>
                <c:pt idx="2593">
                  <c:v>57965</c:v>
                </c:pt>
                <c:pt idx="2594">
                  <c:v>57972</c:v>
                </c:pt>
                <c:pt idx="2595">
                  <c:v>57979</c:v>
                </c:pt>
                <c:pt idx="2596">
                  <c:v>57986</c:v>
                </c:pt>
                <c:pt idx="2597">
                  <c:v>57993</c:v>
                </c:pt>
                <c:pt idx="2598">
                  <c:v>58000</c:v>
                </c:pt>
                <c:pt idx="2599">
                  <c:v>58007</c:v>
                </c:pt>
                <c:pt idx="2600">
                  <c:v>58014</c:v>
                </c:pt>
                <c:pt idx="2601">
                  <c:v>58021</c:v>
                </c:pt>
                <c:pt idx="2602">
                  <c:v>58028</c:v>
                </c:pt>
                <c:pt idx="2603">
                  <c:v>58035</c:v>
                </c:pt>
                <c:pt idx="2604">
                  <c:v>58042</c:v>
                </c:pt>
                <c:pt idx="2605">
                  <c:v>58049</c:v>
                </c:pt>
                <c:pt idx="2606">
                  <c:v>58056</c:v>
                </c:pt>
                <c:pt idx="2607">
                  <c:v>58063</c:v>
                </c:pt>
                <c:pt idx="2608">
                  <c:v>58071</c:v>
                </c:pt>
                <c:pt idx="2609">
                  <c:v>58078</c:v>
                </c:pt>
                <c:pt idx="2610">
                  <c:v>58085</c:v>
                </c:pt>
                <c:pt idx="2611">
                  <c:v>58092</c:v>
                </c:pt>
                <c:pt idx="2612">
                  <c:v>58099</c:v>
                </c:pt>
                <c:pt idx="2613">
                  <c:v>58106</c:v>
                </c:pt>
                <c:pt idx="2614">
                  <c:v>58113</c:v>
                </c:pt>
                <c:pt idx="2615">
                  <c:v>58120</c:v>
                </c:pt>
                <c:pt idx="2616">
                  <c:v>58127</c:v>
                </c:pt>
                <c:pt idx="2617">
                  <c:v>58134</c:v>
                </c:pt>
                <c:pt idx="2618">
                  <c:v>58141</c:v>
                </c:pt>
                <c:pt idx="2619">
                  <c:v>58148</c:v>
                </c:pt>
                <c:pt idx="2620">
                  <c:v>58155</c:v>
                </c:pt>
                <c:pt idx="2621">
                  <c:v>58166</c:v>
                </c:pt>
                <c:pt idx="2622">
                  <c:v>58173</c:v>
                </c:pt>
                <c:pt idx="2623">
                  <c:v>58180</c:v>
                </c:pt>
                <c:pt idx="2624">
                  <c:v>58187</c:v>
                </c:pt>
                <c:pt idx="2625">
                  <c:v>58194</c:v>
                </c:pt>
                <c:pt idx="2626">
                  <c:v>58201</c:v>
                </c:pt>
                <c:pt idx="2627">
                  <c:v>58208</c:v>
                </c:pt>
                <c:pt idx="2628">
                  <c:v>58215</c:v>
                </c:pt>
                <c:pt idx="2629">
                  <c:v>58222</c:v>
                </c:pt>
                <c:pt idx="2630">
                  <c:v>58229</c:v>
                </c:pt>
                <c:pt idx="2631">
                  <c:v>58236</c:v>
                </c:pt>
                <c:pt idx="2632">
                  <c:v>58243</c:v>
                </c:pt>
                <c:pt idx="2633">
                  <c:v>58250</c:v>
                </c:pt>
                <c:pt idx="2634">
                  <c:v>58257</c:v>
                </c:pt>
                <c:pt idx="2635">
                  <c:v>58264</c:v>
                </c:pt>
                <c:pt idx="2636">
                  <c:v>58271</c:v>
                </c:pt>
                <c:pt idx="2637">
                  <c:v>58278</c:v>
                </c:pt>
                <c:pt idx="2638">
                  <c:v>58285</c:v>
                </c:pt>
                <c:pt idx="2639">
                  <c:v>58292</c:v>
                </c:pt>
                <c:pt idx="2640">
                  <c:v>58299</c:v>
                </c:pt>
                <c:pt idx="2641">
                  <c:v>58306</c:v>
                </c:pt>
                <c:pt idx="2642">
                  <c:v>58313</c:v>
                </c:pt>
                <c:pt idx="2643">
                  <c:v>58320</c:v>
                </c:pt>
                <c:pt idx="2644">
                  <c:v>58327</c:v>
                </c:pt>
                <c:pt idx="2645">
                  <c:v>58334</c:v>
                </c:pt>
                <c:pt idx="2646">
                  <c:v>58341</c:v>
                </c:pt>
                <c:pt idx="2647">
                  <c:v>58348</c:v>
                </c:pt>
                <c:pt idx="2648">
                  <c:v>58355</c:v>
                </c:pt>
                <c:pt idx="2649">
                  <c:v>58362</c:v>
                </c:pt>
                <c:pt idx="2650">
                  <c:v>58369</c:v>
                </c:pt>
                <c:pt idx="2651">
                  <c:v>58376</c:v>
                </c:pt>
                <c:pt idx="2652">
                  <c:v>58383</c:v>
                </c:pt>
                <c:pt idx="2653">
                  <c:v>58390</c:v>
                </c:pt>
                <c:pt idx="2654">
                  <c:v>58397</c:v>
                </c:pt>
                <c:pt idx="2655">
                  <c:v>58404</c:v>
                </c:pt>
                <c:pt idx="2656">
                  <c:v>58411</c:v>
                </c:pt>
                <c:pt idx="2657">
                  <c:v>58418</c:v>
                </c:pt>
                <c:pt idx="2658">
                  <c:v>58425</c:v>
                </c:pt>
                <c:pt idx="2659">
                  <c:v>58432</c:v>
                </c:pt>
                <c:pt idx="2660">
                  <c:v>58439</c:v>
                </c:pt>
                <c:pt idx="2661">
                  <c:v>58446</c:v>
                </c:pt>
                <c:pt idx="2662">
                  <c:v>58453</c:v>
                </c:pt>
                <c:pt idx="2663">
                  <c:v>58460</c:v>
                </c:pt>
                <c:pt idx="2664">
                  <c:v>58467</c:v>
                </c:pt>
                <c:pt idx="2665">
                  <c:v>58474</c:v>
                </c:pt>
                <c:pt idx="2666">
                  <c:v>58481</c:v>
                </c:pt>
                <c:pt idx="2667">
                  <c:v>58488</c:v>
                </c:pt>
                <c:pt idx="2668">
                  <c:v>58495</c:v>
                </c:pt>
                <c:pt idx="2669">
                  <c:v>58502</c:v>
                </c:pt>
                <c:pt idx="2670">
                  <c:v>58509</c:v>
                </c:pt>
                <c:pt idx="2671">
                  <c:v>58516</c:v>
                </c:pt>
                <c:pt idx="2672">
                  <c:v>58523</c:v>
                </c:pt>
                <c:pt idx="2673">
                  <c:v>58530</c:v>
                </c:pt>
                <c:pt idx="2674">
                  <c:v>58537</c:v>
                </c:pt>
                <c:pt idx="2675">
                  <c:v>58544</c:v>
                </c:pt>
                <c:pt idx="2676">
                  <c:v>58551</c:v>
                </c:pt>
                <c:pt idx="2677">
                  <c:v>58558</c:v>
                </c:pt>
                <c:pt idx="2678">
                  <c:v>58565</c:v>
                </c:pt>
                <c:pt idx="2679">
                  <c:v>58572</c:v>
                </c:pt>
                <c:pt idx="2680">
                  <c:v>58579</c:v>
                </c:pt>
                <c:pt idx="2681">
                  <c:v>58586</c:v>
                </c:pt>
                <c:pt idx="2682">
                  <c:v>58593</c:v>
                </c:pt>
                <c:pt idx="2683">
                  <c:v>58600</c:v>
                </c:pt>
                <c:pt idx="2684">
                  <c:v>58607</c:v>
                </c:pt>
                <c:pt idx="2685">
                  <c:v>58614</c:v>
                </c:pt>
                <c:pt idx="2686">
                  <c:v>58621</c:v>
                </c:pt>
                <c:pt idx="2687">
                  <c:v>58628</c:v>
                </c:pt>
                <c:pt idx="2688">
                  <c:v>58635</c:v>
                </c:pt>
                <c:pt idx="2689">
                  <c:v>58642</c:v>
                </c:pt>
                <c:pt idx="2690">
                  <c:v>58649</c:v>
                </c:pt>
                <c:pt idx="2691">
                  <c:v>58656</c:v>
                </c:pt>
                <c:pt idx="2692">
                  <c:v>58663</c:v>
                </c:pt>
                <c:pt idx="2693">
                  <c:v>58670</c:v>
                </c:pt>
                <c:pt idx="2694">
                  <c:v>58677</c:v>
                </c:pt>
                <c:pt idx="2695">
                  <c:v>58684</c:v>
                </c:pt>
                <c:pt idx="2696">
                  <c:v>58691</c:v>
                </c:pt>
                <c:pt idx="2697">
                  <c:v>58698</c:v>
                </c:pt>
                <c:pt idx="2698">
                  <c:v>58705</c:v>
                </c:pt>
                <c:pt idx="2699">
                  <c:v>58712</c:v>
                </c:pt>
                <c:pt idx="2700">
                  <c:v>58719</c:v>
                </c:pt>
                <c:pt idx="2701">
                  <c:v>58726</c:v>
                </c:pt>
                <c:pt idx="2702">
                  <c:v>58733</c:v>
                </c:pt>
                <c:pt idx="2703">
                  <c:v>58740</c:v>
                </c:pt>
                <c:pt idx="2704">
                  <c:v>58747</c:v>
                </c:pt>
                <c:pt idx="2705">
                  <c:v>58754</c:v>
                </c:pt>
                <c:pt idx="2706">
                  <c:v>58761</c:v>
                </c:pt>
                <c:pt idx="2707">
                  <c:v>58768</c:v>
                </c:pt>
                <c:pt idx="2708">
                  <c:v>58775</c:v>
                </c:pt>
                <c:pt idx="2709">
                  <c:v>58782</c:v>
                </c:pt>
                <c:pt idx="2710">
                  <c:v>58789</c:v>
                </c:pt>
                <c:pt idx="2711">
                  <c:v>58796</c:v>
                </c:pt>
                <c:pt idx="2712">
                  <c:v>58804</c:v>
                </c:pt>
                <c:pt idx="2713">
                  <c:v>58811</c:v>
                </c:pt>
                <c:pt idx="2714">
                  <c:v>58818</c:v>
                </c:pt>
                <c:pt idx="2715">
                  <c:v>58825</c:v>
                </c:pt>
                <c:pt idx="2716">
                  <c:v>58832</c:v>
                </c:pt>
                <c:pt idx="2717">
                  <c:v>58839</c:v>
                </c:pt>
                <c:pt idx="2718">
                  <c:v>58846</c:v>
                </c:pt>
                <c:pt idx="2719">
                  <c:v>58853</c:v>
                </c:pt>
                <c:pt idx="2720">
                  <c:v>58860</c:v>
                </c:pt>
                <c:pt idx="2721">
                  <c:v>58867</c:v>
                </c:pt>
                <c:pt idx="2722">
                  <c:v>58874</c:v>
                </c:pt>
                <c:pt idx="2723">
                  <c:v>58881</c:v>
                </c:pt>
                <c:pt idx="2724">
                  <c:v>58888</c:v>
                </c:pt>
                <c:pt idx="2725">
                  <c:v>58895</c:v>
                </c:pt>
                <c:pt idx="2726">
                  <c:v>58902</c:v>
                </c:pt>
                <c:pt idx="2727">
                  <c:v>58909</c:v>
                </c:pt>
                <c:pt idx="2728">
                  <c:v>58916</c:v>
                </c:pt>
                <c:pt idx="2729">
                  <c:v>58923</c:v>
                </c:pt>
                <c:pt idx="2730">
                  <c:v>58930</c:v>
                </c:pt>
                <c:pt idx="2731">
                  <c:v>58937</c:v>
                </c:pt>
                <c:pt idx="2732">
                  <c:v>58944</c:v>
                </c:pt>
                <c:pt idx="2733">
                  <c:v>58951</c:v>
                </c:pt>
                <c:pt idx="2734">
                  <c:v>58958</c:v>
                </c:pt>
                <c:pt idx="2735">
                  <c:v>58965</c:v>
                </c:pt>
                <c:pt idx="2736">
                  <c:v>58972</c:v>
                </c:pt>
                <c:pt idx="2737">
                  <c:v>58979</c:v>
                </c:pt>
                <c:pt idx="2738">
                  <c:v>58986</c:v>
                </c:pt>
                <c:pt idx="2739">
                  <c:v>58993</c:v>
                </c:pt>
                <c:pt idx="2740">
                  <c:v>59000</c:v>
                </c:pt>
                <c:pt idx="2741">
                  <c:v>59007</c:v>
                </c:pt>
                <c:pt idx="2742">
                  <c:v>59014</c:v>
                </c:pt>
                <c:pt idx="2743">
                  <c:v>59021</c:v>
                </c:pt>
                <c:pt idx="2744">
                  <c:v>59028</c:v>
                </c:pt>
                <c:pt idx="2745">
                  <c:v>59035</c:v>
                </c:pt>
                <c:pt idx="2746">
                  <c:v>59042</c:v>
                </c:pt>
                <c:pt idx="2747">
                  <c:v>59049</c:v>
                </c:pt>
                <c:pt idx="2748">
                  <c:v>59056</c:v>
                </c:pt>
                <c:pt idx="2749">
                  <c:v>59063</c:v>
                </c:pt>
                <c:pt idx="2750">
                  <c:v>59070</c:v>
                </c:pt>
                <c:pt idx="2751">
                  <c:v>59077</c:v>
                </c:pt>
                <c:pt idx="2752">
                  <c:v>59084</c:v>
                </c:pt>
                <c:pt idx="2753">
                  <c:v>59091</c:v>
                </c:pt>
                <c:pt idx="2754">
                  <c:v>59098</c:v>
                </c:pt>
                <c:pt idx="2755">
                  <c:v>59105</c:v>
                </c:pt>
                <c:pt idx="2756">
                  <c:v>59112</c:v>
                </c:pt>
                <c:pt idx="2757">
                  <c:v>59119</c:v>
                </c:pt>
                <c:pt idx="2758">
                  <c:v>59126</c:v>
                </c:pt>
                <c:pt idx="2759">
                  <c:v>59133</c:v>
                </c:pt>
                <c:pt idx="2760">
                  <c:v>59140</c:v>
                </c:pt>
                <c:pt idx="2761">
                  <c:v>59147</c:v>
                </c:pt>
                <c:pt idx="2762">
                  <c:v>59154</c:v>
                </c:pt>
                <c:pt idx="2763">
                  <c:v>59161</c:v>
                </c:pt>
                <c:pt idx="2764">
                  <c:v>59168</c:v>
                </c:pt>
                <c:pt idx="2765">
                  <c:v>59175</c:v>
                </c:pt>
                <c:pt idx="2766">
                  <c:v>59182</c:v>
                </c:pt>
                <c:pt idx="2767">
                  <c:v>59189</c:v>
                </c:pt>
                <c:pt idx="2768">
                  <c:v>59196</c:v>
                </c:pt>
                <c:pt idx="2769">
                  <c:v>59203</c:v>
                </c:pt>
                <c:pt idx="2770">
                  <c:v>59210</c:v>
                </c:pt>
                <c:pt idx="2771">
                  <c:v>59217</c:v>
                </c:pt>
                <c:pt idx="2772">
                  <c:v>59224</c:v>
                </c:pt>
                <c:pt idx="2773">
                  <c:v>59231</c:v>
                </c:pt>
                <c:pt idx="2774">
                  <c:v>59238</c:v>
                </c:pt>
                <c:pt idx="2775">
                  <c:v>59245</c:v>
                </c:pt>
                <c:pt idx="2776">
                  <c:v>59252</c:v>
                </c:pt>
                <c:pt idx="2777">
                  <c:v>59259</c:v>
                </c:pt>
                <c:pt idx="2778">
                  <c:v>59266</c:v>
                </c:pt>
                <c:pt idx="2779">
                  <c:v>59273</c:v>
                </c:pt>
                <c:pt idx="2780">
                  <c:v>59280</c:v>
                </c:pt>
                <c:pt idx="2781">
                  <c:v>59287</c:v>
                </c:pt>
                <c:pt idx="2782">
                  <c:v>59294</c:v>
                </c:pt>
                <c:pt idx="2783">
                  <c:v>59301</c:v>
                </c:pt>
                <c:pt idx="2784">
                  <c:v>59308</c:v>
                </c:pt>
                <c:pt idx="2785">
                  <c:v>59315</c:v>
                </c:pt>
                <c:pt idx="2786">
                  <c:v>59322</c:v>
                </c:pt>
                <c:pt idx="2787">
                  <c:v>59329</c:v>
                </c:pt>
                <c:pt idx="2788">
                  <c:v>59336</c:v>
                </c:pt>
                <c:pt idx="2789">
                  <c:v>59343</c:v>
                </c:pt>
                <c:pt idx="2790">
                  <c:v>59350</c:v>
                </c:pt>
                <c:pt idx="2791">
                  <c:v>59357</c:v>
                </c:pt>
                <c:pt idx="2792">
                  <c:v>59364</c:v>
                </c:pt>
                <c:pt idx="2793">
                  <c:v>59371</c:v>
                </c:pt>
                <c:pt idx="2794">
                  <c:v>59378</c:v>
                </c:pt>
                <c:pt idx="2795">
                  <c:v>59385</c:v>
                </c:pt>
                <c:pt idx="2796">
                  <c:v>59392</c:v>
                </c:pt>
                <c:pt idx="2797">
                  <c:v>59399</c:v>
                </c:pt>
                <c:pt idx="2798">
                  <c:v>59406</c:v>
                </c:pt>
                <c:pt idx="2799">
                  <c:v>59413</c:v>
                </c:pt>
                <c:pt idx="2800">
                  <c:v>59420</c:v>
                </c:pt>
                <c:pt idx="2801">
                  <c:v>59427</c:v>
                </c:pt>
                <c:pt idx="2802">
                  <c:v>59434</c:v>
                </c:pt>
                <c:pt idx="2803">
                  <c:v>59441</c:v>
                </c:pt>
                <c:pt idx="2804">
                  <c:v>59448</c:v>
                </c:pt>
                <c:pt idx="2805">
                  <c:v>59455</c:v>
                </c:pt>
                <c:pt idx="2806">
                  <c:v>59462</c:v>
                </c:pt>
                <c:pt idx="2807">
                  <c:v>59469</c:v>
                </c:pt>
                <c:pt idx="2808">
                  <c:v>59476</c:v>
                </c:pt>
                <c:pt idx="2809">
                  <c:v>59483</c:v>
                </c:pt>
                <c:pt idx="2810">
                  <c:v>59490</c:v>
                </c:pt>
                <c:pt idx="2811">
                  <c:v>59497</c:v>
                </c:pt>
                <c:pt idx="2812">
                  <c:v>59504</c:v>
                </c:pt>
                <c:pt idx="2813">
                  <c:v>59511</c:v>
                </c:pt>
                <c:pt idx="2814">
                  <c:v>59518</c:v>
                </c:pt>
                <c:pt idx="2815">
                  <c:v>59525</c:v>
                </c:pt>
                <c:pt idx="2816">
                  <c:v>59532</c:v>
                </c:pt>
                <c:pt idx="2817">
                  <c:v>59539</c:v>
                </c:pt>
                <c:pt idx="2818">
                  <c:v>59546</c:v>
                </c:pt>
                <c:pt idx="2819">
                  <c:v>59553</c:v>
                </c:pt>
                <c:pt idx="2820">
                  <c:v>59560</c:v>
                </c:pt>
                <c:pt idx="2821">
                  <c:v>59567</c:v>
                </c:pt>
                <c:pt idx="2822">
                  <c:v>59574</c:v>
                </c:pt>
                <c:pt idx="2823">
                  <c:v>59581</c:v>
                </c:pt>
                <c:pt idx="2824">
                  <c:v>59588</c:v>
                </c:pt>
                <c:pt idx="2825">
                  <c:v>59595</c:v>
                </c:pt>
                <c:pt idx="2826">
                  <c:v>59602</c:v>
                </c:pt>
                <c:pt idx="2827">
                  <c:v>59609</c:v>
                </c:pt>
                <c:pt idx="2828">
                  <c:v>59616</c:v>
                </c:pt>
                <c:pt idx="2829">
                  <c:v>59623</c:v>
                </c:pt>
                <c:pt idx="2830">
                  <c:v>59630</c:v>
                </c:pt>
                <c:pt idx="2831">
                  <c:v>59637</c:v>
                </c:pt>
                <c:pt idx="2832">
                  <c:v>59644</c:v>
                </c:pt>
                <c:pt idx="2833">
                  <c:v>59651</c:v>
                </c:pt>
                <c:pt idx="2834">
                  <c:v>59658</c:v>
                </c:pt>
                <c:pt idx="2835">
                  <c:v>59665</c:v>
                </c:pt>
                <c:pt idx="2836">
                  <c:v>59672</c:v>
                </c:pt>
                <c:pt idx="2837">
                  <c:v>59679</c:v>
                </c:pt>
                <c:pt idx="2838">
                  <c:v>59686</c:v>
                </c:pt>
                <c:pt idx="2839">
                  <c:v>59693</c:v>
                </c:pt>
                <c:pt idx="2840">
                  <c:v>59700</c:v>
                </c:pt>
                <c:pt idx="2841">
                  <c:v>59707</c:v>
                </c:pt>
                <c:pt idx="2842">
                  <c:v>59714</c:v>
                </c:pt>
                <c:pt idx="2843">
                  <c:v>59721</c:v>
                </c:pt>
                <c:pt idx="2844">
                  <c:v>59728</c:v>
                </c:pt>
                <c:pt idx="2845">
                  <c:v>59735</c:v>
                </c:pt>
                <c:pt idx="2846">
                  <c:v>59742</c:v>
                </c:pt>
                <c:pt idx="2847">
                  <c:v>59749</c:v>
                </c:pt>
                <c:pt idx="2848">
                  <c:v>59756</c:v>
                </c:pt>
                <c:pt idx="2849">
                  <c:v>59763</c:v>
                </c:pt>
                <c:pt idx="2850">
                  <c:v>59770</c:v>
                </c:pt>
                <c:pt idx="2851">
                  <c:v>59777</c:v>
                </c:pt>
                <c:pt idx="2852">
                  <c:v>59784</c:v>
                </c:pt>
                <c:pt idx="2853">
                  <c:v>59791</c:v>
                </c:pt>
                <c:pt idx="2854">
                  <c:v>59798</c:v>
                </c:pt>
                <c:pt idx="2855">
                  <c:v>59805</c:v>
                </c:pt>
                <c:pt idx="2856">
                  <c:v>59812</c:v>
                </c:pt>
                <c:pt idx="2857">
                  <c:v>59819</c:v>
                </c:pt>
                <c:pt idx="2858">
                  <c:v>59826</c:v>
                </c:pt>
                <c:pt idx="2859">
                  <c:v>59833</c:v>
                </c:pt>
                <c:pt idx="2860">
                  <c:v>59840</c:v>
                </c:pt>
                <c:pt idx="2861">
                  <c:v>59847</c:v>
                </c:pt>
                <c:pt idx="2862">
                  <c:v>59854</c:v>
                </c:pt>
                <c:pt idx="2863">
                  <c:v>59861</c:v>
                </c:pt>
                <c:pt idx="2864">
                  <c:v>59868</c:v>
                </c:pt>
                <c:pt idx="2865">
                  <c:v>59875</c:v>
                </c:pt>
                <c:pt idx="2866">
                  <c:v>59882</c:v>
                </c:pt>
                <c:pt idx="2867">
                  <c:v>59889</c:v>
                </c:pt>
                <c:pt idx="2868">
                  <c:v>59897</c:v>
                </c:pt>
                <c:pt idx="2869">
                  <c:v>59904</c:v>
                </c:pt>
                <c:pt idx="2870">
                  <c:v>59911</c:v>
                </c:pt>
                <c:pt idx="2871">
                  <c:v>59918</c:v>
                </c:pt>
                <c:pt idx="2872">
                  <c:v>59925</c:v>
                </c:pt>
                <c:pt idx="2873">
                  <c:v>59932</c:v>
                </c:pt>
                <c:pt idx="2874">
                  <c:v>59939</c:v>
                </c:pt>
                <c:pt idx="2875">
                  <c:v>59946</c:v>
                </c:pt>
                <c:pt idx="2876">
                  <c:v>59953</c:v>
                </c:pt>
                <c:pt idx="2877">
                  <c:v>59960</c:v>
                </c:pt>
                <c:pt idx="2878">
                  <c:v>59967</c:v>
                </c:pt>
                <c:pt idx="2879">
                  <c:v>59974</c:v>
                </c:pt>
                <c:pt idx="2880">
                  <c:v>59981</c:v>
                </c:pt>
                <c:pt idx="2881">
                  <c:v>59988</c:v>
                </c:pt>
                <c:pt idx="2882">
                  <c:v>59995</c:v>
                </c:pt>
                <c:pt idx="2883">
                  <c:v>60002</c:v>
                </c:pt>
                <c:pt idx="2884">
                  <c:v>60009</c:v>
                </c:pt>
                <c:pt idx="2885">
                  <c:v>60016</c:v>
                </c:pt>
                <c:pt idx="2886">
                  <c:v>60023</c:v>
                </c:pt>
                <c:pt idx="2887">
                  <c:v>60030</c:v>
                </c:pt>
                <c:pt idx="2888">
                  <c:v>60037</c:v>
                </c:pt>
                <c:pt idx="2889">
                  <c:v>60044</c:v>
                </c:pt>
                <c:pt idx="2890">
                  <c:v>60051</c:v>
                </c:pt>
                <c:pt idx="2891">
                  <c:v>60058</c:v>
                </c:pt>
                <c:pt idx="2892">
                  <c:v>60065</c:v>
                </c:pt>
                <c:pt idx="2893">
                  <c:v>60072</c:v>
                </c:pt>
                <c:pt idx="2894">
                  <c:v>60079</c:v>
                </c:pt>
                <c:pt idx="2895">
                  <c:v>60086</c:v>
                </c:pt>
                <c:pt idx="2896">
                  <c:v>60093</c:v>
                </c:pt>
                <c:pt idx="2897">
                  <c:v>60100</c:v>
                </c:pt>
                <c:pt idx="2898">
                  <c:v>60107</c:v>
                </c:pt>
                <c:pt idx="2899">
                  <c:v>60114</c:v>
                </c:pt>
                <c:pt idx="2900">
                  <c:v>60121</c:v>
                </c:pt>
                <c:pt idx="2901">
                  <c:v>60128</c:v>
                </c:pt>
                <c:pt idx="2902">
                  <c:v>60135</c:v>
                </c:pt>
                <c:pt idx="2903">
                  <c:v>60142</c:v>
                </c:pt>
                <c:pt idx="2904">
                  <c:v>60149</c:v>
                </c:pt>
                <c:pt idx="2905">
                  <c:v>60156</c:v>
                </c:pt>
                <c:pt idx="2906">
                  <c:v>60163</c:v>
                </c:pt>
                <c:pt idx="2907">
                  <c:v>60170</c:v>
                </c:pt>
                <c:pt idx="2908">
                  <c:v>60177</c:v>
                </c:pt>
                <c:pt idx="2909">
                  <c:v>60184</c:v>
                </c:pt>
                <c:pt idx="2910">
                  <c:v>60191</c:v>
                </c:pt>
                <c:pt idx="2911">
                  <c:v>60198</c:v>
                </c:pt>
                <c:pt idx="2912">
                  <c:v>60205</c:v>
                </c:pt>
                <c:pt idx="2913">
                  <c:v>60212</c:v>
                </c:pt>
                <c:pt idx="2914">
                  <c:v>60219</c:v>
                </c:pt>
                <c:pt idx="2915">
                  <c:v>60226</c:v>
                </c:pt>
                <c:pt idx="2916">
                  <c:v>60233</c:v>
                </c:pt>
                <c:pt idx="2917">
                  <c:v>60240</c:v>
                </c:pt>
                <c:pt idx="2918">
                  <c:v>60247</c:v>
                </c:pt>
                <c:pt idx="2919">
                  <c:v>60254</c:v>
                </c:pt>
                <c:pt idx="2920">
                  <c:v>60265</c:v>
                </c:pt>
                <c:pt idx="2921">
                  <c:v>60272</c:v>
                </c:pt>
                <c:pt idx="2922">
                  <c:v>60279</c:v>
                </c:pt>
                <c:pt idx="2923">
                  <c:v>60286</c:v>
                </c:pt>
                <c:pt idx="2924">
                  <c:v>60293</c:v>
                </c:pt>
                <c:pt idx="2925">
                  <c:v>60300</c:v>
                </c:pt>
                <c:pt idx="2926">
                  <c:v>60307</c:v>
                </c:pt>
                <c:pt idx="2927">
                  <c:v>60314</c:v>
                </c:pt>
                <c:pt idx="2928">
                  <c:v>60321</c:v>
                </c:pt>
                <c:pt idx="2929">
                  <c:v>60328</c:v>
                </c:pt>
                <c:pt idx="2930">
                  <c:v>60335</c:v>
                </c:pt>
                <c:pt idx="2931">
                  <c:v>60342</c:v>
                </c:pt>
                <c:pt idx="2932">
                  <c:v>60349</c:v>
                </c:pt>
                <c:pt idx="2933">
                  <c:v>60357</c:v>
                </c:pt>
                <c:pt idx="2934">
                  <c:v>60364</c:v>
                </c:pt>
                <c:pt idx="2935">
                  <c:v>60371</c:v>
                </c:pt>
                <c:pt idx="2936">
                  <c:v>60378</c:v>
                </c:pt>
                <c:pt idx="2937">
                  <c:v>60385</c:v>
                </c:pt>
                <c:pt idx="2938">
                  <c:v>60392</c:v>
                </c:pt>
                <c:pt idx="2939">
                  <c:v>60399</c:v>
                </c:pt>
                <c:pt idx="2940">
                  <c:v>60406</c:v>
                </c:pt>
                <c:pt idx="2941">
                  <c:v>60413</c:v>
                </c:pt>
                <c:pt idx="2942">
                  <c:v>60420</c:v>
                </c:pt>
                <c:pt idx="2943">
                  <c:v>60427</c:v>
                </c:pt>
                <c:pt idx="2944">
                  <c:v>60434</c:v>
                </c:pt>
                <c:pt idx="2945">
                  <c:v>60441</c:v>
                </c:pt>
                <c:pt idx="2946">
                  <c:v>60448</c:v>
                </c:pt>
                <c:pt idx="2947">
                  <c:v>60455</c:v>
                </c:pt>
                <c:pt idx="2948">
                  <c:v>60462</c:v>
                </c:pt>
                <c:pt idx="2949">
                  <c:v>60469</c:v>
                </c:pt>
                <c:pt idx="2950">
                  <c:v>60476</c:v>
                </c:pt>
                <c:pt idx="2951">
                  <c:v>60483</c:v>
                </c:pt>
                <c:pt idx="2952">
                  <c:v>60490</c:v>
                </c:pt>
                <c:pt idx="2953">
                  <c:v>60497</c:v>
                </c:pt>
                <c:pt idx="2954">
                  <c:v>60504</c:v>
                </c:pt>
                <c:pt idx="2955">
                  <c:v>60511</c:v>
                </c:pt>
                <c:pt idx="2956">
                  <c:v>60518</c:v>
                </c:pt>
                <c:pt idx="2957">
                  <c:v>60525</c:v>
                </c:pt>
                <c:pt idx="2958">
                  <c:v>60532</c:v>
                </c:pt>
                <c:pt idx="2959">
                  <c:v>60539</c:v>
                </c:pt>
                <c:pt idx="2960">
                  <c:v>60546</c:v>
                </c:pt>
                <c:pt idx="2961">
                  <c:v>60553</c:v>
                </c:pt>
                <c:pt idx="2962">
                  <c:v>60560</c:v>
                </c:pt>
                <c:pt idx="2963">
                  <c:v>60567</c:v>
                </c:pt>
                <c:pt idx="2964">
                  <c:v>60574</c:v>
                </c:pt>
                <c:pt idx="2965">
                  <c:v>60581</c:v>
                </c:pt>
                <c:pt idx="2966">
                  <c:v>60588</c:v>
                </c:pt>
                <c:pt idx="2967">
                  <c:v>60595</c:v>
                </c:pt>
                <c:pt idx="2968">
                  <c:v>60602</c:v>
                </c:pt>
                <c:pt idx="2969">
                  <c:v>60609</c:v>
                </c:pt>
                <c:pt idx="2970">
                  <c:v>60616</c:v>
                </c:pt>
                <c:pt idx="2971">
                  <c:v>60623</c:v>
                </c:pt>
                <c:pt idx="2972">
                  <c:v>60630</c:v>
                </c:pt>
                <c:pt idx="2973">
                  <c:v>60637</c:v>
                </c:pt>
                <c:pt idx="2974">
                  <c:v>60644</c:v>
                </c:pt>
                <c:pt idx="2975">
                  <c:v>60651</c:v>
                </c:pt>
                <c:pt idx="2976">
                  <c:v>60658</c:v>
                </c:pt>
                <c:pt idx="2977">
                  <c:v>60665</c:v>
                </c:pt>
                <c:pt idx="2978">
                  <c:v>60672</c:v>
                </c:pt>
                <c:pt idx="2979">
                  <c:v>60679</c:v>
                </c:pt>
                <c:pt idx="2980">
                  <c:v>60686</c:v>
                </c:pt>
                <c:pt idx="2981">
                  <c:v>60693</c:v>
                </c:pt>
                <c:pt idx="2982">
                  <c:v>60700</c:v>
                </c:pt>
                <c:pt idx="2983">
                  <c:v>60707</c:v>
                </c:pt>
                <c:pt idx="2984">
                  <c:v>60714</c:v>
                </c:pt>
                <c:pt idx="2985">
                  <c:v>60721</c:v>
                </c:pt>
                <c:pt idx="2986">
                  <c:v>60728</c:v>
                </c:pt>
                <c:pt idx="2987">
                  <c:v>60735</c:v>
                </c:pt>
                <c:pt idx="2988">
                  <c:v>60742</c:v>
                </c:pt>
                <c:pt idx="2989">
                  <c:v>60749</c:v>
                </c:pt>
                <c:pt idx="2990">
                  <c:v>60756</c:v>
                </c:pt>
                <c:pt idx="2991">
                  <c:v>60763</c:v>
                </c:pt>
                <c:pt idx="2992">
                  <c:v>60770</c:v>
                </c:pt>
                <c:pt idx="2993">
                  <c:v>60777</c:v>
                </c:pt>
                <c:pt idx="2994">
                  <c:v>60784</c:v>
                </c:pt>
                <c:pt idx="2995">
                  <c:v>60791</c:v>
                </c:pt>
                <c:pt idx="2996">
                  <c:v>60798</c:v>
                </c:pt>
                <c:pt idx="2997">
                  <c:v>60805</c:v>
                </c:pt>
                <c:pt idx="2998">
                  <c:v>60812</c:v>
                </c:pt>
                <c:pt idx="2999">
                  <c:v>60819</c:v>
                </c:pt>
                <c:pt idx="3000">
                  <c:v>60826</c:v>
                </c:pt>
                <c:pt idx="3001">
                  <c:v>60833</c:v>
                </c:pt>
                <c:pt idx="3002">
                  <c:v>60840</c:v>
                </c:pt>
                <c:pt idx="3003">
                  <c:v>60847</c:v>
                </c:pt>
                <c:pt idx="3004">
                  <c:v>60854</c:v>
                </c:pt>
                <c:pt idx="3005">
                  <c:v>60861</c:v>
                </c:pt>
                <c:pt idx="3006">
                  <c:v>60868</c:v>
                </c:pt>
                <c:pt idx="3007">
                  <c:v>60875</c:v>
                </c:pt>
                <c:pt idx="3008">
                  <c:v>60882</c:v>
                </c:pt>
                <c:pt idx="3009">
                  <c:v>60889</c:v>
                </c:pt>
                <c:pt idx="3010">
                  <c:v>60896</c:v>
                </c:pt>
                <c:pt idx="3011">
                  <c:v>60903</c:v>
                </c:pt>
                <c:pt idx="3012">
                  <c:v>60910</c:v>
                </c:pt>
                <c:pt idx="3013">
                  <c:v>60917</c:v>
                </c:pt>
                <c:pt idx="3014">
                  <c:v>60924</c:v>
                </c:pt>
                <c:pt idx="3015">
                  <c:v>60931</c:v>
                </c:pt>
                <c:pt idx="3016">
                  <c:v>60938</c:v>
                </c:pt>
                <c:pt idx="3017">
                  <c:v>60945</c:v>
                </c:pt>
                <c:pt idx="3018">
                  <c:v>60952</c:v>
                </c:pt>
                <c:pt idx="3019">
                  <c:v>60959</c:v>
                </c:pt>
                <c:pt idx="3020">
                  <c:v>60966</c:v>
                </c:pt>
                <c:pt idx="3021">
                  <c:v>60973</c:v>
                </c:pt>
                <c:pt idx="3022">
                  <c:v>60980</c:v>
                </c:pt>
                <c:pt idx="3023">
                  <c:v>60987</c:v>
                </c:pt>
                <c:pt idx="3024">
                  <c:v>60995</c:v>
                </c:pt>
                <c:pt idx="3025">
                  <c:v>61002</c:v>
                </c:pt>
                <c:pt idx="3026">
                  <c:v>61009</c:v>
                </c:pt>
                <c:pt idx="3027">
                  <c:v>61016</c:v>
                </c:pt>
                <c:pt idx="3028">
                  <c:v>61023</c:v>
                </c:pt>
                <c:pt idx="3029">
                  <c:v>61030</c:v>
                </c:pt>
                <c:pt idx="3030">
                  <c:v>61037</c:v>
                </c:pt>
                <c:pt idx="3031">
                  <c:v>61044</c:v>
                </c:pt>
                <c:pt idx="3032">
                  <c:v>61051</c:v>
                </c:pt>
                <c:pt idx="3033">
                  <c:v>61058</c:v>
                </c:pt>
                <c:pt idx="3034">
                  <c:v>61065</c:v>
                </c:pt>
                <c:pt idx="3035">
                  <c:v>61072</c:v>
                </c:pt>
                <c:pt idx="3036">
                  <c:v>61079</c:v>
                </c:pt>
                <c:pt idx="3037">
                  <c:v>61086</c:v>
                </c:pt>
                <c:pt idx="3038">
                  <c:v>61093</c:v>
                </c:pt>
                <c:pt idx="3039">
                  <c:v>61100</c:v>
                </c:pt>
                <c:pt idx="3040">
                  <c:v>61107</c:v>
                </c:pt>
                <c:pt idx="3041">
                  <c:v>61114</c:v>
                </c:pt>
                <c:pt idx="3042">
                  <c:v>61121</c:v>
                </c:pt>
                <c:pt idx="3043">
                  <c:v>61128</c:v>
                </c:pt>
                <c:pt idx="3044">
                  <c:v>61135</c:v>
                </c:pt>
                <c:pt idx="3045">
                  <c:v>61142</c:v>
                </c:pt>
                <c:pt idx="3046">
                  <c:v>61149</c:v>
                </c:pt>
                <c:pt idx="3047">
                  <c:v>61156</c:v>
                </c:pt>
                <c:pt idx="3048">
                  <c:v>61163</c:v>
                </c:pt>
                <c:pt idx="3049">
                  <c:v>61170</c:v>
                </c:pt>
                <c:pt idx="3050">
                  <c:v>61177</c:v>
                </c:pt>
                <c:pt idx="3051">
                  <c:v>61184</c:v>
                </c:pt>
                <c:pt idx="3052">
                  <c:v>61191</c:v>
                </c:pt>
                <c:pt idx="3053">
                  <c:v>61198</c:v>
                </c:pt>
                <c:pt idx="3054">
                  <c:v>61205</c:v>
                </c:pt>
                <c:pt idx="3055">
                  <c:v>61212</c:v>
                </c:pt>
                <c:pt idx="3056">
                  <c:v>61219</c:v>
                </c:pt>
                <c:pt idx="3057">
                  <c:v>61226</c:v>
                </c:pt>
                <c:pt idx="3058">
                  <c:v>61233</c:v>
                </c:pt>
                <c:pt idx="3059">
                  <c:v>61240</c:v>
                </c:pt>
                <c:pt idx="3060">
                  <c:v>61247</c:v>
                </c:pt>
                <c:pt idx="3061">
                  <c:v>61254</c:v>
                </c:pt>
                <c:pt idx="3062">
                  <c:v>61261</c:v>
                </c:pt>
                <c:pt idx="3063">
                  <c:v>61268</c:v>
                </c:pt>
                <c:pt idx="3064">
                  <c:v>61275</c:v>
                </c:pt>
                <c:pt idx="3065">
                  <c:v>61282</c:v>
                </c:pt>
                <c:pt idx="3066">
                  <c:v>61289</c:v>
                </c:pt>
                <c:pt idx="3067">
                  <c:v>61296</c:v>
                </c:pt>
                <c:pt idx="3068">
                  <c:v>61303</c:v>
                </c:pt>
                <c:pt idx="3069">
                  <c:v>61310</c:v>
                </c:pt>
                <c:pt idx="3070">
                  <c:v>61317</c:v>
                </c:pt>
                <c:pt idx="3071">
                  <c:v>61324</c:v>
                </c:pt>
                <c:pt idx="3072">
                  <c:v>61331</c:v>
                </c:pt>
                <c:pt idx="3073">
                  <c:v>61338</c:v>
                </c:pt>
                <c:pt idx="3074">
                  <c:v>61345</c:v>
                </c:pt>
                <c:pt idx="3075">
                  <c:v>61352</c:v>
                </c:pt>
                <c:pt idx="3076">
                  <c:v>61359</c:v>
                </c:pt>
                <c:pt idx="3077">
                  <c:v>61366</c:v>
                </c:pt>
                <c:pt idx="3078">
                  <c:v>61373</c:v>
                </c:pt>
                <c:pt idx="3079">
                  <c:v>61380</c:v>
                </c:pt>
                <c:pt idx="3080">
                  <c:v>61387</c:v>
                </c:pt>
                <c:pt idx="3081">
                  <c:v>61394</c:v>
                </c:pt>
                <c:pt idx="3082">
                  <c:v>61401</c:v>
                </c:pt>
                <c:pt idx="3083">
                  <c:v>61408</c:v>
                </c:pt>
                <c:pt idx="3084">
                  <c:v>61415</c:v>
                </c:pt>
                <c:pt idx="3085">
                  <c:v>61422</c:v>
                </c:pt>
                <c:pt idx="3086">
                  <c:v>61429</c:v>
                </c:pt>
                <c:pt idx="3087">
                  <c:v>61436</c:v>
                </c:pt>
                <c:pt idx="3088">
                  <c:v>61443</c:v>
                </c:pt>
                <c:pt idx="3089">
                  <c:v>61450</c:v>
                </c:pt>
                <c:pt idx="3090">
                  <c:v>61457</c:v>
                </c:pt>
                <c:pt idx="3091">
                  <c:v>61464</c:v>
                </c:pt>
                <c:pt idx="3092">
                  <c:v>61471</c:v>
                </c:pt>
                <c:pt idx="3093">
                  <c:v>61478</c:v>
                </c:pt>
                <c:pt idx="3094">
                  <c:v>61485</c:v>
                </c:pt>
                <c:pt idx="3095">
                  <c:v>61492</c:v>
                </c:pt>
                <c:pt idx="3096">
                  <c:v>61499</c:v>
                </c:pt>
                <c:pt idx="3097">
                  <c:v>61506</c:v>
                </c:pt>
                <c:pt idx="3098">
                  <c:v>61513</c:v>
                </c:pt>
                <c:pt idx="3099">
                  <c:v>61520</c:v>
                </c:pt>
                <c:pt idx="3100">
                  <c:v>61527</c:v>
                </c:pt>
                <c:pt idx="3101">
                  <c:v>61534</c:v>
                </c:pt>
                <c:pt idx="3102">
                  <c:v>61541</c:v>
                </c:pt>
                <c:pt idx="3103">
                  <c:v>61548</c:v>
                </c:pt>
                <c:pt idx="3104">
                  <c:v>61555</c:v>
                </c:pt>
                <c:pt idx="3105">
                  <c:v>61562</c:v>
                </c:pt>
                <c:pt idx="3106">
                  <c:v>61569</c:v>
                </c:pt>
                <c:pt idx="3107">
                  <c:v>61576</c:v>
                </c:pt>
                <c:pt idx="3108">
                  <c:v>61583</c:v>
                </c:pt>
                <c:pt idx="3109">
                  <c:v>61590</c:v>
                </c:pt>
                <c:pt idx="3110">
                  <c:v>61597</c:v>
                </c:pt>
                <c:pt idx="3111">
                  <c:v>61604</c:v>
                </c:pt>
                <c:pt idx="3112">
                  <c:v>61611</c:v>
                </c:pt>
                <c:pt idx="3113">
                  <c:v>61618</c:v>
                </c:pt>
                <c:pt idx="3114">
                  <c:v>61625</c:v>
                </c:pt>
                <c:pt idx="3115">
                  <c:v>61632</c:v>
                </c:pt>
                <c:pt idx="3116">
                  <c:v>61639</c:v>
                </c:pt>
                <c:pt idx="3117">
                  <c:v>61646</c:v>
                </c:pt>
                <c:pt idx="3118">
                  <c:v>61653</c:v>
                </c:pt>
                <c:pt idx="3119">
                  <c:v>61660</c:v>
                </c:pt>
                <c:pt idx="3120">
                  <c:v>61667</c:v>
                </c:pt>
                <c:pt idx="3121">
                  <c:v>61674</c:v>
                </c:pt>
                <c:pt idx="3122">
                  <c:v>61681</c:v>
                </c:pt>
                <c:pt idx="3123">
                  <c:v>61688</c:v>
                </c:pt>
                <c:pt idx="3124">
                  <c:v>61695</c:v>
                </c:pt>
                <c:pt idx="3125">
                  <c:v>61702</c:v>
                </c:pt>
                <c:pt idx="3126">
                  <c:v>61709</c:v>
                </c:pt>
                <c:pt idx="3127">
                  <c:v>61716</c:v>
                </c:pt>
                <c:pt idx="3128">
                  <c:v>61724</c:v>
                </c:pt>
                <c:pt idx="3129">
                  <c:v>61731</c:v>
                </c:pt>
                <c:pt idx="3130">
                  <c:v>61738</c:v>
                </c:pt>
                <c:pt idx="3131">
                  <c:v>61745</c:v>
                </c:pt>
                <c:pt idx="3132">
                  <c:v>61752</c:v>
                </c:pt>
                <c:pt idx="3133">
                  <c:v>61759</c:v>
                </c:pt>
                <c:pt idx="3134">
                  <c:v>61766</c:v>
                </c:pt>
                <c:pt idx="3135">
                  <c:v>61773</c:v>
                </c:pt>
                <c:pt idx="3136">
                  <c:v>61780</c:v>
                </c:pt>
                <c:pt idx="3137">
                  <c:v>61787</c:v>
                </c:pt>
                <c:pt idx="3138">
                  <c:v>61794</c:v>
                </c:pt>
                <c:pt idx="3139">
                  <c:v>61801</c:v>
                </c:pt>
                <c:pt idx="3140">
                  <c:v>61808</c:v>
                </c:pt>
                <c:pt idx="3141">
                  <c:v>61815</c:v>
                </c:pt>
                <c:pt idx="3142">
                  <c:v>61822</c:v>
                </c:pt>
                <c:pt idx="3143">
                  <c:v>61829</c:v>
                </c:pt>
                <c:pt idx="3144">
                  <c:v>61836</c:v>
                </c:pt>
                <c:pt idx="3145">
                  <c:v>61843</c:v>
                </c:pt>
                <c:pt idx="3146">
                  <c:v>61850</c:v>
                </c:pt>
                <c:pt idx="3147">
                  <c:v>61857</c:v>
                </c:pt>
                <c:pt idx="3148">
                  <c:v>61864</c:v>
                </c:pt>
                <c:pt idx="3149">
                  <c:v>61871</c:v>
                </c:pt>
                <c:pt idx="3150">
                  <c:v>61878</c:v>
                </c:pt>
                <c:pt idx="3151">
                  <c:v>61885</c:v>
                </c:pt>
                <c:pt idx="3152">
                  <c:v>61892</c:v>
                </c:pt>
                <c:pt idx="3153">
                  <c:v>61899</c:v>
                </c:pt>
                <c:pt idx="3154">
                  <c:v>61906</c:v>
                </c:pt>
                <c:pt idx="3155">
                  <c:v>61913</c:v>
                </c:pt>
                <c:pt idx="3156">
                  <c:v>61920</c:v>
                </c:pt>
                <c:pt idx="3157">
                  <c:v>61927</c:v>
                </c:pt>
                <c:pt idx="3158">
                  <c:v>61934</c:v>
                </c:pt>
                <c:pt idx="3159">
                  <c:v>61941</c:v>
                </c:pt>
                <c:pt idx="3160">
                  <c:v>61948</c:v>
                </c:pt>
                <c:pt idx="3161">
                  <c:v>61955</c:v>
                </c:pt>
                <c:pt idx="3162">
                  <c:v>61962</c:v>
                </c:pt>
                <c:pt idx="3163">
                  <c:v>61969</c:v>
                </c:pt>
                <c:pt idx="3164">
                  <c:v>61976</c:v>
                </c:pt>
                <c:pt idx="3165">
                  <c:v>61983</c:v>
                </c:pt>
                <c:pt idx="3166">
                  <c:v>61990</c:v>
                </c:pt>
                <c:pt idx="3167">
                  <c:v>61997</c:v>
                </c:pt>
                <c:pt idx="3168">
                  <c:v>62004</c:v>
                </c:pt>
                <c:pt idx="3169">
                  <c:v>62011</c:v>
                </c:pt>
                <c:pt idx="3170">
                  <c:v>62018</c:v>
                </c:pt>
                <c:pt idx="3171">
                  <c:v>62025</c:v>
                </c:pt>
                <c:pt idx="3172">
                  <c:v>62032</c:v>
                </c:pt>
                <c:pt idx="3173">
                  <c:v>62039</c:v>
                </c:pt>
                <c:pt idx="3174">
                  <c:v>62046</c:v>
                </c:pt>
                <c:pt idx="3175">
                  <c:v>62053</c:v>
                </c:pt>
                <c:pt idx="3176">
                  <c:v>62060</c:v>
                </c:pt>
                <c:pt idx="3177">
                  <c:v>62067</c:v>
                </c:pt>
                <c:pt idx="3178">
                  <c:v>62074</c:v>
                </c:pt>
                <c:pt idx="3179">
                  <c:v>62081</c:v>
                </c:pt>
                <c:pt idx="3180">
                  <c:v>62089</c:v>
                </c:pt>
                <c:pt idx="3181">
                  <c:v>62096</c:v>
                </c:pt>
                <c:pt idx="3182">
                  <c:v>62103</c:v>
                </c:pt>
                <c:pt idx="3183">
                  <c:v>62110</c:v>
                </c:pt>
                <c:pt idx="3184">
                  <c:v>62117</c:v>
                </c:pt>
                <c:pt idx="3185">
                  <c:v>62124</c:v>
                </c:pt>
                <c:pt idx="3186">
                  <c:v>62131</c:v>
                </c:pt>
                <c:pt idx="3187">
                  <c:v>62138</c:v>
                </c:pt>
                <c:pt idx="3188">
                  <c:v>62145</c:v>
                </c:pt>
                <c:pt idx="3189">
                  <c:v>62152</c:v>
                </c:pt>
                <c:pt idx="3190">
                  <c:v>62159</c:v>
                </c:pt>
                <c:pt idx="3191">
                  <c:v>62166</c:v>
                </c:pt>
                <c:pt idx="3192">
                  <c:v>62173</c:v>
                </c:pt>
                <c:pt idx="3193">
                  <c:v>62184</c:v>
                </c:pt>
                <c:pt idx="3194">
                  <c:v>62191</c:v>
                </c:pt>
                <c:pt idx="3195">
                  <c:v>62198</c:v>
                </c:pt>
                <c:pt idx="3196">
                  <c:v>62205</c:v>
                </c:pt>
                <c:pt idx="3197">
                  <c:v>62212</c:v>
                </c:pt>
                <c:pt idx="3198">
                  <c:v>62219</c:v>
                </c:pt>
                <c:pt idx="3199">
                  <c:v>62226</c:v>
                </c:pt>
                <c:pt idx="3200">
                  <c:v>62233</c:v>
                </c:pt>
                <c:pt idx="3201">
                  <c:v>62240</c:v>
                </c:pt>
                <c:pt idx="3202">
                  <c:v>62247</c:v>
                </c:pt>
                <c:pt idx="3203">
                  <c:v>62254</c:v>
                </c:pt>
                <c:pt idx="3204">
                  <c:v>62261</c:v>
                </c:pt>
                <c:pt idx="3205">
                  <c:v>62268</c:v>
                </c:pt>
                <c:pt idx="3206">
                  <c:v>62275</c:v>
                </c:pt>
                <c:pt idx="3207">
                  <c:v>62282</c:v>
                </c:pt>
                <c:pt idx="3208">
                  <c:v>62289</c:v>
                </c:pt>
                <c:pt idx="3209">
                  <c:v>62296</c:v>
                </c:pt>
                <c:pt idx="3210">
                  <c:v>62303</c:v>
                </c:pt>
                <c:pt idx="3211">
                  <c:v>62310</c:v>
                </c:pt>
                <c:pt idx="3212">
                  <c:v>62317</c:v>
                </c:pt>
                <c:pt idx="3213">
                  <c:v>62324</c:v>
                </c:pt>
                <c:pt idx="3214">
                  <c:v>62331</c:v>
                </c:pt>
                <c:pt idx="3215">
                  <c:v>62338</c:v>
                </c:pt>
                <c:pt idx="3216">
                  <c:v>62345</c:v>
                </c:pt>
                <c:pt idx="3217">
                  <c:v>62352</c:v>
                </c:pt>
                <c:pt idx="3218">
                  <c:v>62359</c:v>
                </c:pt>
                <c:pt idx="3219">
                  <c:v>62366</c:v>
                </c:pt>
                <c:pt idx="3220">
                  <c:v>62373</c:v>
                </c:pt>
                <c:pt idx="3221">
                  <c:v>62380</c:v>
                </c:pt>
                <c:pt idx="3222">
                  <c:v>62387</c:v>
                </c:pt>
                <c:pt idx="3223">
                  <c:v>62394</c:v>
                </c:pt>
                <c:pt idx="3224">
                  <c:v>62401</c:v>
                </c:pt>
                <c:pt idx="3225">
                  <c:v>62408</c:v>
                </c:pt>
                <c:pt idx="3226">
                  <c:v>62415</c:v>
                </c:pt>
                <c:pt idx="3227">
                  <c:v>62422</c:v>
                </c:pt>
                <c:pt idx="3228">
                  <c:v>62429</c:v>
                </c:pt>
                <c:pt idx="3229">
                  <c:v>62436</c:v>
                </c:pt>
                <c:pt idx="3230">
                  <c:v>62443</c:v>
                </c:pt>
                <c:pt idx="3231">
                  <c:v>62450</c:v>
                </c:pt>
                <c:pt idx="3232">
                  <c:v>62457</c:v>
                </c:pt>
                <c:pt idx="3233">
                  <c:v>62464</c:v>
                </c:pt>
                <c:pt idx="3234">
                  <c:v>62471</c:v>
                </c:pt>
                <c:pt idx="3235">
                  <c:v>62478</c:v>
                </c:pt>
                <c:pt idx="3236">
                  <c:v>62485</c:v>
                </c:pt>
                <c:pt idx="3237">
                  <c:v>62492</c:v>
                </c:pt>
                <c:pt idx="3238">
                  <c:v>62499</c:v>
                </c:pt>
                <c:pt idx="3239">
                  <c:v>62506</c:v>
                </c:pt>
                <c:pt idx="3240">
                  <c:v>62513</c:v>
                </c:pt>
                <c:pt idx="3241">
                  <c:v>62520</c:v>
                </c:pt>
                <c:pt idx="3242">
                  <c:v>62527</c:v>
                </c:pt>
                <c:pt idx="3243">
                  <c:v>62534</c:v>
                </c:pt>
                <c:pt idx="3244">
                  <c:v>62541</c:v>
                </c:pt>
                <c:pt idx="3245">
                  <c:v>62548</c:v>
                </c:pt>
                <c:pt idx="3246">
                  <c:v>62555</c:v>
                </c:pt>
                <c:pt idx="3247">
                  <c:v>62562</c:v>
                </c:pt>
                <c:pt idx="3248">
                  <c:v>62569</c:v>
                </c:pt>
                <c:pt idx="3249">
                  <c:v>62576</c:v>
                </c:pt>
                <c:pt idx="3250">
                  <c:v>62583</c:v>
                </c:pt>
                <c:pt idx="3251">
                  <c:v>62590</c:v>
                </c:pt>
                <c:pt idx="3252">
                  <c:v>62597</c:v>
                </c:pt>
                <c:pt idx="3253">
                  <c:v>62604</c:v>
                </c:pt>
                <c:pt idx="3254">
                  <c:v>62611</c:v>
                </c:pt>
                <c:pt idx="3255">
                  <c:v>62618</c:v>
                </c:pt>
                <c:pt idx="3256">
                  <c:v>62625</c:v>
                </c:pt>
                <c:pt idx="3257">
                  <c:v>62632</c:v>
                </c:pt>
                <c:pt idx="3258">
                  <c:v>62639</c:v>
                </c:pt>
                <c:pt idx="3259">
                  <c:v>62646</c:v>
                </c:pt>
                <c:pt idx="3260">
                  <c:v>62653</c:v>
                </c:pt>
                <c:pt idx="3261">
                  <c:v>62660</c:v>
                </c:pt>
                <c:pt idx="3262">
                  <c:v>62667</c:v>
                </c:pt>
                <c:pt idx="3263">
                  <c:v>62674</c:v>
                </c:pt>
                <c:pt idx="3264">
                  <c:v>62681</c:v>
                </c:pt>
                <c:pt idx="3265">
                  <c:v>62688</c:v>
                </c:pt>
                <c:pt idx="3266">
                  <c:v>62695</c:v>
                </c:pt>
                <c:pt idx="3267">
                  <c:v>62702</c:v>
                </c:pt>
                <c:pt idx="3268">
                  <c:v>62709</c:v>
                </c:pt>
                <c:pt idx="3269">
                  <c:v>62716</c:v>
                </c:pt>
                <c:pt idx="3270">
                  <c:v>62723</c:v>
                </c:pt>
                <c:pt idx="3271">
                  <c:v>62730</c:v>
                </c:pt>
                <c:pt idx="3272">
                  <c:v>62737</c:v>
                </c:pt>
                <c:pt idx="3273">
                  <c:v>62744</c:v>
                </c:pt>
                <c:pt idx="3274">
                  <c:v>62751</c:v>
                </c:pt>
                <c:pt idx="3275">
                  <c:v>62758</c:v>
                </c:pt>
                <c:pt idx="3276">
                  <c:v>62765</c:v>
                </c:pt>
                <c:pt idx="3277">
                  <c:v>62772</c:v>
                </c:pt>
                <c:pt idx="3278">
                  <c:v>62779</c:v>
                </c:pt>
                <c:pt idx="3279">
                  <c:v>62786</c:v>
                </c:pt>
                <c:pt idx="3280">
                  <c:v>62793</c:v>
                </c:pt>
                <c:pt idx="3281">
                  <c:v>62800</c:v>
                </c:pt>
                <c:pt idx="3282">
                  <c:v>62807</c:v>
                </c:pt>
                <c:pt idx="3283">
                  <c:v>62814</c:v>
                </c:pt>
                <c:pt idx="3284">
                  <c:v>62821</c:v>
                </c:pt>
                <c:pt idx="3285">
                  <c:v>62828</c:v>
                </c:pt>
                <c:pt idx="3286">
                  <c:v>62835</c:v>
                </c:pt>
                <c:pt idx="3287">
                  <c:v>62842</c:v>
                </c:pt>
                <c:pt idx="3288">
                  <c:v>62849</c:v>
                </c:pt>
                <c:pt idx="3289">
                  <c:v>62856</c:v>
                </c:pt>
                <c:pt idx="3290">
                  <c:v>62863</c:v>
                </c:pt>
                <c:pt idx="3291">
                  <c:v>62870</c:v>
                </c:pt>
                <c:pt idx="3292">
                  <c:v>62877</c:v>
                </c:pt>
                <c:pt idx="3293">
                  <c:v>62884</c:v>
                </c:pt>
                <c:pt idx="3294">
                  <c:v>62891</c:v>
                </c:pt>
                <c:pt idx="3295">
                  <c:v>62898</c:v>
                </c:pt>
                <c:pt idx="3296">
                  <c:v>62905</c:v>
                </c:pt>
                <c:pt idx="3297">
                  <c:v>62912</c:v>
                </c:pt>
                <c:pt idx="3298">
                  <c:v>62919</c:v>
                </c:pt>
                <c:pt idx="3299">
                  <c:v>62926</c:v>
                </c:pt>
                <c:pt idx="3300">
                  <c:v>62933</c:v>
                </c:pt>
                <c:pt idx="3301">
                  <c:v>62940</c:v>
                </c:pt>
                <c:pt idx="3302">
                  <c:v>62947</c:v>
                </c:pt>
                <c:pt idx="3303">
                  <c:v>62954</c:v>
                </c:pt>
                <c:pt idx="3304">
                  <c:v>62961</c:v>
                </c:pt>
                <c:pt idx="3305">
                  <c:v>62968</c:v>
                </c:pt>
                <c:pt idx="3306">
                  <c:v>62975</c:v>
                </c:pt>
                <c:pt idx="3307">
                  <c:v>62982</c:v>
                </c:pt>
                <c:pt idx="3308">
                  <c:v>62989</c:v>
                </c:pt>
                <c:pt idx="3309">
                  <c:v>62996</c:v>
                </c:pt>
                <c:pt idx="3310">
                  <c:v>63003</c:v>
                </c:pt>
                <c:pt idx="3311">
                  <c:v>63010</c:v>
                </c:pt>
                <c:pt idx="3312">
                  <c:v>63017</c:v>
                </c:pt>
                <c:pt idx="3313">
                  <c:v>63024</c:v>
                </c:pt>
                <c:pt idx="3314">
                  <c:v>63031</c:v>
                </c:pt>
                <c:pt idx="3315">
                  <c:v>63038</c:v>
                </c:pt>
                <c:pt idx="3316">
                  <c:v>63045</c:v>
                </c:pt>
                <c:pt idx="3317">
                  <c:v>63052</c:v>
                </c:pt>
                <c:pt idx="3318">
                  <c:v>63059</c:v>
                </c:pt>
                <c:pt idx="3319">
                  <c:v>63066</c:v>
                </c:pt>
                <c:pt idx="3320">
                  <c:v>63073</c:v>
                </c:pt>
                <c:pt idx="3321">
                  <c:v>63080</c:v>
                </c:pt>
                <c:pt idx="3322">
                  <c:v>63087</c:v>
                </c:pt>
                <c:pt idx="3323">
                  <c:v>63094</c:v>
                </c:pt>
                <c:pt idx="3324">
                  <c:v>63101</c:v>
                </c:pt>
                <c:pt idx="3325">
                  <c:v>63108</c:v>
                </c:pt>
                <c:pt idx="3326">
                  <c:v>63115</c:v>
                </c:pt>
                <c:pt idx="3327">
                  <c:v>63122</c:v>
                </c:pt>
                <c:pt idx="3328">
                  <c:v>63129</c:v>
                </c:pt>
                <c:pt idx="3329">
                  <c:v>63136</c:v>
                </c:pt>
                <c:pt idx="3330">
                  <c:v>63143</c:v>
                </c:pt>
                <c:pt idx="3331">
                  <c:v>63150</c:v>
                </c:pt>
                <c:pt idx="3332">
                  <c:v>63157</c:v>
                </c:pt>
                <c:pt idx="3333">
                  <c:v>63164</c:v>
                </c:pt>
                <c:pt idx="3334">
                  <c:v>63171</c:v>
                </c:pt>
                <c:pt idx="3335">
                  <c:v>63178</c:v>
                </c:pt>
                <c:pt idx="3336">
                  <c:v>63186</c:v>
                </c:pt>
                <c:pt idx="3337">
                  <c:v>63193</c:v>
                </c:pt>
                <c:pt idx="3338">
                  <c:v>63200</c:v>
                </c:pt>
                <c:pt idx="3339">
                  <c:v>63207</c:v>
                </c:pt>
                <c:pt idx="3340">
                  <c:v>63214</c:v>
                </c:pt>
                <c:pt idx="3341">
                  <c:v>63221</c:v>
                </c:pt>
                <c:pt idx="3342">
                  <c:v>63228</c:v>
                </c:pt>
                <c:pt idx="3343">
                  <c:v>63235</c:v>
                </c:pt>
                <c:pt idx="3344">
                  <c:v>63242</c:v>
                </c:pt>
                <c:pt idx="3345">
                  <c:v>63249</c:v>
                </c:pt>
                <c:pt idx="3346">
                  <c:v>63256</c:v>
                </c:pt>
                <c:pt idx="3347">
                  <c:v>63263</c:v>
                </c:pt>
                <c:pt idx="3348">
                  <c:v>63270</c:v>
                </c:pt>
                <c:pt idx="3349">
                  <c:v>63277</c:v>
                </c:pt>
                <c:pt idx="3350">
                  <c:v>63284</c:v>
                </c:pt>
                <c:pt idx="3351">
                  <c:v>63291</c:v>
                </c:pt>
                <c:pt idx="3352">
                  <c:v>63298</c:v>
                </c:pt>
                <c:pt idx="3353">
                  <c:v>63305</c:v>
                </c:pt>
                <c:pt idx="3354">
                  <c:v>63312</c:v>
                </c:pt>
                <c:pt idx="3355">
                  <c:v>63319</c:v>
                </c:pt>
                <c:pt idx="3356">
                  <c:v>63326</c:v>
                </c:pt>
                <c:pt idx="3357">
                  <c:v>63333</c:v>
                </c:pt>
                <c:pt idx="3358">
                  <c:v>63340</c:v>
                </c:pt>
                <c:pt idx="3359">
                  <c:v>63347</c:v>
                </c:pt>
                <c:pt idx="3360">
                  <c:v>63354</c:v>
                </c:pt>
                <c:pt idx="3361">
                  <c:v>63361</c:v>
                </c:pt>
                <c:pt idx="3362">
                  <c:v>63368</c:v>
                </c:pt>
                <c:pt idx="3363">
                  <c:v>63375</c:v>
                </c:pt>
                <c:pt idx="3364">
                  <c:v>63382</c:v>
                </c:pt>
                <c:pt idx="3365">
                  <c:v>63389</c:v>
                </c:pt>
                <c:pt idx="3366">
                  <c:v>63396</c:v>
                </c:pt>
                <c:pt idx="3367">
                  <c:v>63403</c:v>
                </c:pt>
                <c:pt idx="3368">
                  <c:v>63410</c:v>
                </c:pt>
                <c:pt idx="3369">
                  <c:v>63417</c:v>
                </c:pt>
                <c:pt idx="3370">
                  <c:v>63424</c:v>
                </c:pt>
                <c:pt idx="3371">
                  <c:v>63431</c:v>
                </c:pt>
                <c:pt idx="3372">
                  <c:v>63438</c:v>
                </c:pt>
                <c:pt idx="3373">
                  <c:v>63445</c:v>
                </c:pt>
                <c:pt idx="3374">
                  <c:v>63452</c:v>
                </c:pt>
                <c:pt idx="3375">
                  <c:v>63459</c:v>
                </c:pt>
                <c:pt idx="3376">
                  <c:v>63466</c:v>
                </c:pt>
                <c:pt idx="3377">
                  <c:v>63473</c:v>
                </c:pt>
                <c:pt idx="3378">
                  <c:v>63480</c:v>
                </c:pt>
                <c:pt idx="3379">
                  <c:v>63487</c:v>
                </c:pt>
                <c:pt idx="3380">
                  <c:v>63494</c:v>
                </c:pt>
                <c:pt idx="3381">
                  <c:v>63501</c:v>
                </c:pt>
                <c:pt idx="3382">
                  <c:v>63508</c:v>
                </c:pt>
                <c:pt idx="3383">
                  <c:v>63515</c:v>
                </c:pt>
                <c:pt idx="3384">
                  <c:v>63522</c:v>
                </c:pt>
                <c:pt idx="3385">
                  <c:v>63529</c:v>
                </c:pt>
                <c:pt idx="3386">
                  <c:v>63536</c:v>
                </c:pt>
                <c:pt idx="3387">
                  <c:v>63543</c:v>
                </c:pt>
                <c:pt idx="3388">
                  <c:v>63550</c:v>
                </c:pt>
                <c:pt idx="3389">
                  <c:v>63557</c:v>
                </c:pt>
                <c:pt idx="3390">
                  <c:v>63564</c:v>
                </c:pt>
                <c:pt idx="3391">
                  <c:v>63571</c:v>
                </c:pt>
                <c:pt idx="3392">
                  <c:v>63578</c:v>
                </c:pt>
                <c:pt idx="3393">
                  <c:v>63585</c:v>
                </c:pt>
                <c:pt idx="3394">
                  <c:v>63592</c:v>
                </c:pt>
                <c:pt idx="3395">
                  <c:v>63599</c:v>
                </c:pt>
                <c:pt idx="3396">
                  <c:v>63606</c:v>
                </c:pt>
                <c:pt idx="3397">
                  <c:v>63613</c:v>
                </c:pt>
                <c:pt idx="3398">
                  <c:v>63620</c:v>
                </c:pt>
                <c:pt idx="3399">
                  <c:v>63627</c:v>
                </c:pt>
                <c:pt idx="3400">
                  <c:v>63634</c:v>
                </c:pt>
                <c:pt idx="3401">
                  <c:v>63641</c:v>
                </c:pt>
                <c:pt idx="3402">
                  <c:v>63648</c:v>
                </c:pt>
                <c:pt idx="3403">
                  <c:v>63655</c:v>
                </c:pt>
                <c:pt idx="3404">
                  <c:v>63662</c:v>
                </c:pt>
                <c:pt idx="3405">
                  <c:v>63669</c:v>
                </c:pt>
                <c:pt idx="3406">
                  <c:v>63676</c:v>
                </c:pt>
                <c:pt idx="3407">
                  <c:v>63683</c:v>
                </c:pt>
                <c:pt idx="3408">
                  <c:v>63690</c:v>
                </c:pt>
                <c:pt idx="3409">
                  <c:v>63697</c:v>
                </c:pt>
                <c:pt idx="3410">
                  <c:v>63704</c:v>
                </c:pt>
                <c:pt idx="3411">
                  <c:v>63711</c:v>
                </c:pt>
                <c:pt idx="3412">
                  <c:v>63718</c:v>
                </c:pt>
                <c:pt idx="3413">
                  <c:v>63725</c:v>
                </c:pt>
                <c:pt idx="3414">
                  <c:v>63732</c:v>
                </c:pt>
                <c:pt idx="3415">
                  <c:v>63739</c:v>
                </c:pt>
                <c:pt idx="3416">
                  <c:v>63746</c:v>
                </c:pt>
                <c:pt idx="3417">
                  <c:v>63753</c:v>
                </c:pt>
                <c:pt idx="3418">
                  <c:v>63760</c:v>
                </c:pt>
                <c:pt idx="3419">
                  <c:v>63767</c:v>
                </c:pt>
                <c:pt idx="3420">
                  <c:v>63774</c:v>
                </c:pt>
                <c:pt idx="3421">
                  <c:v>63781</c:v>
                </c:pt>
                <c:pt idx="3422">
                  <c:v>63788</c:v>
                </c:pt>
                <c:pt idx="3423">
                  <c:v>63795</c:v>
                </c:pt>
                <c:pt idx="3424">
                  <c:v>63802</c:v>
                </c:pt>
                <c:pt idx="3425">
                  <c:v>63809</c:v>
                </c:pt>
                <c:pt idx="3426">
                  <c:v>63816</c:v>
                </c:pt>
                <c:pt idx="3427">
                  <c:v>63823</c:v>
                </c:pt>
                <c:pt idx="3428">
                  <c:v>63830</c:v>
                </c:pt>
                <c:pt idx="3429">
                  <c:v>63837</c:v>
                </c:pt>
                <c:pt idx="3430">
                  <c:v>63844</c:v>
                </c:pt>
                <c:pt idx="3431">
                  <c:v>63851</c:v>
                </c:pt>
                <c:pt idx="3432">
                  <c:v>63858</c:v>
                </c:pt>
                <c:pt idx="3433">
                  <c:v>63865</c:v>
                </c:pt>
                <c:pt idx="3434">
                  <c:v>63872</c:v>
                </c:pt>
                <c:pt idx="3435">
                  <c:v>63879</c:v>
                </c:pt>
                <c:pt idx="3436">
                  <c:v>63886</c:v>
                </c:pt>
                <c:pt idx="3437">
                  <c:v>63893</c:v>
                </c:pt>
                <c:pt idx="3438">
                  <c:v>63900</c:v>
                </c:pt>
                <c:pt idx="3439">
                  <c:v>63907</c:v>
                </c:pt>
                <c:pt idx="3440">
                  <c:v>63915</c:v>
                </c:pt>
                <c:pt idx="3441">
                  <c:v>63922</c:v>
                </c:pt>
                <c:pt idx="3442">
                  <c:v>63929</c:v>
                </c:pt>
                <c:pt idx="3443">
                  <c:v>63936</c:v>
                </c:pt>
                <c:pt idx="3444">
                  <c:v>63943</c:v>
                </c:pt>
                <c:pt idx="3445">
                  <c:v>63950</c:v>
                </c:pt>
                <c:pt idx="3446">
                  <c:v>63957</c:v>
                </c:pt>
                <c:pt idx="3447">
                  <c:v>63964</c:v>
                </c:pt>
                <c:pt idx="3448">
                  <c:v>63971</c:v>
                </c:pt>
                <c:pt idx="3449">
                  <c:v>63978</c:v>
                </c:pt>
                <c:pt idx="3450">
                  <c:v>63985</c:v>
                </c:pt>
                <c:pt idx="3451">
                  <c:v>63992</c:v>
                </c:pt>
                <c:pt idx="3452">
                  <c:v>63999</c:v>
                </c:pt>
                <c:pt idx="3453">
                  <c:v>64006</c:v>
                </c:pt>
                <c:pt idx="3454">
                  <c:v>64013</c:v>
                </c:pt>
                <c:pt idx="3455">
                  <c:v>64020</c:v>
                </c:pt>
                <c:pt idx="3456">
                  <c:v>64027</c:v>
                </c:pt>
                <c:pt idx="3457">
                  <c:v>64034</c:v>
                </c:pt>
                <c:pt idx="3458">
                  <c:v>64041</c:v>
                </c:pt>
                <c:pt idx="3459">
                  <c:v>64048</c:v>
                </c:pt>
                <c:pt idx="3460">
                  <c:v>64055</c:v>
                </c:pt>
                <c:pt idx="3461">
                  <c:v>64062</c:v>
                </c:pt>
                <c:pt idx="3462">
                  <c:v>64069</c:v>
                </c:pt>
                <c:pt idx="3463">
                  <c:v>64076</c:v>
                </c:pt>
                <c:pt idx="3464">
                  <c:v>64083</c:v>
                </c:pt>
                <c:pt idx="3465">
                  <c:v>64090</c:v>
                </c:pt>
                <c:pt idx="3466">
                  <c:v>64097</c:v>
                </c:pt>
                <c:pt idx="3467">
                  <c:v>64104</c:v>
                </c:pt>
                <c:pt idx="3468">
                  <c:v>64111</c:v>
                </c:pt>
                <c:pt idx="3469">
                  <c:v>64118</c:v>
                </c:pt>
                <c:pt idx="3470">
                  <c:v>64125</c:v>
                </c:pt>
                <c:pt idx="3471">
                  <c:v>64132</c:v>
                </c:pt>
                <c:pt idx="3472">
                  <c:v>64139</c:v>
                </c:pt>
                <c:pt idx="3473">
                  <c:v>64146</c:v>
                </c:pt>
                <c:pt idx="3474">
                  <c:v>64153</c:v>
                </c:pt>
                <c:pt idx="3475">
                  <c:v>64160</c:v>
                </c:pt>
                <c:pt idx="3476">
                  <c:v>64167</c:v>
                </c:pt>
                <c:pt idx="3477">
                  <c:v>64174</c:v>
                </c:pt>
                <c:pt idx="3478">
                  <c:v>64181</c:v>
                </c:pt>
                <c:pt idx="3479">
                  <c:v>64188</c:v>
                </c:pt>
                <c:pt idx="3480">
                  <c:v>64195</c:v>
                </c:pt>
                <c:pt idx="3481">
                  <c:v>64202</c:v>
                </c:pt>
                <c:pt idx="3482">
                  <c:v>64209</c:v>
                </c:pt>
                <c:pt idx="3483">
                  <c:v>64216</c:v>
                </c:pt>
                <c:pt idx="3484">
                  <c:v>64223</c:v>
                </c:pt>
                <c:pt idx="3485">
                  <c:v>64230</c:v>
                </c:pt>
                <c:pt idx="3486">
                  <c:v>64237</c:v>
                </c:pt>
                <c:pt idx="3487">
                  <c:v>64244</c:v>
                </c:pt>
                <c:pt idx="3488">
                  <c:v>64251</c:v>
                </c:pt>
                <c:pt idx="3489">
                  <c:v>64258</c:v>
                </c:pt>
                <c:pt idx="3490">
                  <c:v>64265</c:v>
                </c:pt>
                <c:pt idx="3491">
                  <c:v>64272</c:v>
                </c:pt>
                <c:pt idx="3492">
                  <c:v>64280</c:v>
                </c:pt>
                <c:pt idx="3493">
                  <c:v>64287</c:v>
                </c:pt>
                <c:pt idx="3494">
                  <c:v>64294</c:v>
                </c:pt>
                <c:pt idx="3495">
                  <c:v>64301</c:v>
                </c:pt>
                <c:pt idx="3496">
                  <c:v>64308</c:v>
                </c:pt>
                <c:pt idx="3497">
                  <c:v>64315</c:v>
                </c:pt>
                <c:pt idx="3498">
                  <c:v>64322</c:v>
                </c:pt>
                <c:pt idx="3499">
                  <c:v>64329</c:v>
                </c:pt>
                <c:pt idx="3500">
                  <c:v>64336</c:v>
                </c:pt>
                <c:pt idx="3501">
                  <c:v>64343</c:v>
                </c:pt>
                <c:pt idx="3502">
                  <c:v>64350</c:v>
                </c:pt>
                <c:pt idx="3503">
                  <c:v>64357</c:v>
                </c:pt>
                <c:pt idx="3504">
                  <c:v>64364</c:v>
                </c:pt>
                <c:pt idx="3505">
                  <c:v>64371</c:v>
                </c:pt>
                <c:pt idx="3506">
                  <c:v>64378</c:v>
                </c:pt>
                <c:pt idx="3507">
                  <c:v>64385</c:v>
                </c:pt>
                <c:pt idx="3508">
                  <c:v>64396</c:v>
                </c:pt>
                <c:pt idx="3509">
                  <c:v>64403</c:v>
                </c:pt>
                <c:pt idx="3510">
                  <c:v>64410</c:v>
                </c:pt>
                <c:pt idx="3511">
                  <c:v>64417</c:v>
                </c:pt>
                <c:pt idx="3512">
                  <c:v>64424</c:v>
                </c:pt>
                <c:pt idx="3513">
                  <c:v>64431</c:v>
                </c:pt>
                <c:pt idx="3514">
                  <c:v>64438</c:v>
                </c:pt>
                <c:pt idx="3515">
                  <c:v>64445</c:v>
                </c:pt>
                <c:pt idx="3516">
                  <c:v>64452</c:v>
                </c:pt>
                <c:pt idx="3517">
                  <c:v>64459</c:v>
                </c:pt>
                <c:pt idx="3518">
                  <c:v>64466</c:v>
                </c:pt>
                <c:pt idx="3519">
                  <c:v>64473</c:v>
                </c:pt>
                <c:pt idx="3520">
                  <c:v>64480</c:v>
                </c:pt>
                <c:pt idx="3521">
                  <c:v>64487</c:v>
                </c:pt>
                <c:pt idx="3522">
                  <c:v>64494</c:v>
                </c:pt>
                <c:pt idx="3523">
                  <c:v>64501</c:v>
                </c:pt>
                <c:pt idx="3524">
                  <c:v>64508</c:v>
                </c:pt>
                <c:pt idx="3525">
                  <c:v>64515</c:v>
                </c:pt>
                <c:pt idx="3526">
                  <c:v>64522</c:v>
                </c:pt>
                <c:pt idx="3527">
                  <c:v>64529</c:v>
                </c:pt>
                <c:pt idx="3528">
                  <c:v>64536</c:v>
                </c:pt>
                <c:pt idx="3529">
                  <c:v>64543</c:v>
                </c:pt>
                <c:pt idx="3530">
                  <c:v>64550</c:v>
                </c:pt>
                <c:pt idx="3531">
                  <c:v>64557</c:v>
                </c:pt>
                <c:pt idx="3532">
                  <c:v>64564</c:v>
                </c:pt>
                <c:pt idx="3533">
                  <c:v>64571</c:v>
                </c:pt>
              </c:numCache>
            </c:numRef>
          </c:cat>
          <c:val>
            <c:numRef>
              <c:f>[0]!Fwd1M</c:f>
              <c:numCache>
                <c:formatCode>0.0000%</c:formatCode>
                <c:ptCount val="3534"/>
                <c:pt idx="0">
                  <c:v>2.6559999999985484E-3</c:v>
                </c:pt>
                <c:pt idx="1">
                  <c:v>2.6604182936583107E-3</c:v>
                </c:pt>
                <c:pt idx="2">
                  <c:v>2.661132852412909E-3</c:v>
                </c:pt>
                <c:pt idx="3">
                  <c:v>2.6672573904689351E-3</c:v>
                </c:pt>
                <c:pt idx="4">
                  <c:v>2.6692742031978003E-3</c:v>
                </c:pt>
                <c:pt idx="5">
                  <c:v>2.6729082104511152E-3</c:v>
                </c:pt>
                <c:pt idx="6">
                  <c:v>2.6738877106944475E-3</c:v>
                </c:pt>
                <c:pt idx="7">
                  <c:v>2.6748997187485725E-3</c:v>
                </c:pt>
                <c:pt idx="8">
                  <c:v>2.6793616154130095E-3</c:v>
                </c:pt>
                <c:pt idx="9">
                  <c:v>2.6804733911399382E-3</c:v>
                </c:pt>
                <c:pt idx="10">
                  <c:v>2.6804813058824446E-3</c:v>
                </c:pt>
                <c:pt idx="11">
                  <c:v>2.6814055370876638E-3</c:v>
                </c:pt>
                <c:pt idx="12">
                  <c:v>2.6823313251791723E-3</c:v>
                </c:pt>
                <c:pt idx="13">
                  <c:v>2.6814469345421044E-3</c:v>
                </c:pt>
                <c:pt idx="14">
                  <c:v>2.6804257912788243E-3</c:v>
                </c:pt>
                <c:pt idx="15">
                  <c:v>2.6743888603562565E-3</c:v>
                </c:pt>
                <c:pt idx="16">
                  <c:v>2.6746451401923541E-3</c:v>
                </c:pt>
                <c:pt idx="17">
                  <c:v>2.674832500989436E-3</c:v>
                </c:pt>
                <c:pt idx="18">
                  <c:v>2.6649181910416934E-3</c:v>
                </c:pt>
                <c:pt idx="19">
                  <c:v>2.6605362554640408E-3</c:v>
                </c:pt>
                <c:pt idx="20">
                  <c:v>2.6465565587472911E-3</c:v>
                </c:pt>
                <c:pt idx="21">
                  <c:v>2.6452799459391121E-3</c:v>
                </c:pt>
                <c:pt idx="22">
                  <c:v>2.6438081386174457E-3</c:v>
                </c:pt>
                <c:pt idx="23">
                  <c:v>2.6271725057131676E-3</c:v>
                </c:pt>
                <c:pt idx="24">
                  <c:v>2.618828033584375E-3</c:v>
                </c:pt>
                <c:pt idx="25">
                  <c:v>2.6099642387004871E-3</c:v>
                </c:pt>
                <c:pt idx="26">
                  <c:v>2.5882904777405416E-3</c:v>
                </c:pt>
                <c:pt idx="27">
                  <c:v>2.5846072936128082E-3</c:v>
                </c:pt>
                <c:pt idx="28">
                  <c:v>2.5594443239485751E-3</c:v>
                </c:pt>
                <c:pt idx="29">
                  <c:v>2.5484179316603113E-3</c:v>
                </c:pt>
                <c:pt idx="30">
                  <c:v>2.5371899952261563E-3</c:v>
                </c:pt>
                <c:pt idx="31">
                  <c:v>2.5137825964702959E-3</c:v>
                </c:pt>
                <c:pt idx="32">
                  <c:v>2.5083550253238609E-3</c:v>
                </c:pt>
                <c:pt idx="33">
                  <c:v>2.4796160193181946E-3</c:v>
                </c:pt>
                <c:pt idx="34">
                  <c:v>2.4681321367085269E-3</c:v>
                </c:pt>
                <c:pt idx="35">
                  <c:v>2.4567644812626042E-3</c:v>
                </c:pt>
                <c:pt idx="36">
                  <c:v>2.4363502797691144E-3</c:v>
                </c:pt>
                <c:pt idx="37">
                  <c:v>2.4301201296560472E-3</c:v>
                </c:pt>
                <c:pt idx="38">
                  <c:v>2.4032584387742402E-3</c:v>
                </c:pt>
                <c:pt idx="39">
                  <c:v>2.3935414405940789E-3</c:v>
                </c:pt>
                <c:pt idx="40">
                  <c:v>2.3842584330366163E-3</c:v>
                </c:pt>
                <c:pt idx="41">
                  <c:v>2.3666657006938688E-3</c:v>
                </c:pt>
                <c:pt idx="42">
                  <c:v>2.3612662329839922E-3</c:v>
                </c:pt>
                <c:pt idx="43">
                  <c:v>2.3459420524847658E-3</c:v>
                </c:pt>
                <c:pt idx="44">
                  <c:v>2.3402018383275047E-3</c:v>
                </c:pt>
                <c:pt idx="45">
                  <c:v>2.3351268033531269E-3</c:v>
                </c:pt>
                <c:pt idx="46">
                  <c:v>2.3299417743879412E-3</c:v>
                </c:pt>
                <c:pt idx="47">
                  <c:v>2.3266134741712144E-3</c:v>
                </c:pt>
                <c:pt idx="48">
                  <c:v>2.3185616589441989E-3</c:v>
                </c:pt>
                <c:pt idx="49">
                  <c:v>2.3166848010376172E-3</c:v>
                </c:pt>
                <c:pt idx="50">
                  <c:v>2.3157752937513934E-3</c:v>
                </c:pt>
                <c:pt idx="51">
                  <c:v>2.3142713847483509E-3</c:v>
                </c:pt>
                <c:pt idx="52">
                  <c:v>2.3129812117242857E-3</c:v>
                </c:pt>
                <c:pt idx="53">
                  <c:v>2.3113313023164789E-3</c:v>
                </c:pt>
                <c:pt idx="54">
                  <c:v>2.3110517512441881E-3</c:v>
                </c:pt>
                <c:pt idx="55">
                  <c:v>2.3103812395852685E-3</c:v>
                </c:pt>
                <c:pt idx="56">
                  <c:v>2.3103492757704444E-3</c:v>
                </c:pt>
                <c:pt idx="57">
                  <c:v>2.3104664908739137E-3</c:v>
                </c:pt>
                <c:pt idx="58">
                  <c:v>2.3094245250119346E-3</c:v>
                </c:pt>
                <c:pt idx="59">
                  <c:v>2.3087897585981655E-3</c:v>
                </c:pt>
                <c:pt idx="60">
                  <c:v>2.3047490348353447E-3</c:v>
                </c:pt>
                <c:pt idx="61">
                  <c:v>2.3050999617119788E-3</c:v>
                </c:pt>
                <c:pt idx="62">
                  <c:v>2.3054652633521548E-3</c:v>
                </c:pt>
                <c:pt idx="63">
                  <c:v>2.2860392325787984E-3</c:v>
                </c:pt>
                <c:pt idx="64">
                  <c:v>2.2852892819065843E-3</c:v>
                </c:pt>
                <c:pt idx="65">
                  <c:v>2.28054763629814E-3</c:v>
                </c:pt>
                <c:pt idx="66">
                  <c:v>2.2615119024836962E-3</c:v>
                </c:pt>
                <c:pt idx="67">
                  <c:v>2.2454099069932764E-3</c:v>
                </c:pt>
                <c:pt idx="68">
                  <c:v>2.2428670596690709E-3</c:v>
                </c:pt>
                <c:pt idx="69">
                  <c:v>2.2401516855711846E-3</c:v>
                </c:pt>
                <c:pt idx="70">
                  <c:v>2.216210405610436E-3</c:v>
                </c:pt>
                <c:pt idx="71">
                  <c:v>2.2078178254231373E-3</c:v>
                </c:pt>
                <c:pt idx="72">
                  <c:v>2.1900088889857377E-3</c:v>
                </c:pt>
                <c:pt idx="73">
                  <c:v>2.186021526337234E-3</c:v>
                </c:pt>
                <c:pt idx="74">
                  <c:v>2.1818878694374942E-3</c:v>
                </c:pt>
                <c:pt idx="75">
                  <c:v>2.1555559530234674E-3</c:v>
                </c:pt>
                <c:pt idx="76">
                  <c:v>2.1468507360027584E-3</c:v>
                </c:pt>
                <c:pt idx="77">
                  <c:v>2.1309813111197559E-3</c:v>
                </c:pt>
                <c:pt idx="78">
                  <c:v>2.1262460147610657E-3</c:v>
                </c:pt>
                <c:pt idx="79">
                  <c:v>2.1214355856947003E-3</c:v>
                </c:pt>
                <c:pt idx="80">
                  <c:v>2.0977975345739101E-3</c:v>
                </c:pt>
                <c:pt idx="81">
                  <c:v>2.0904745050090881E-3</c:v>
                </c:pt>
                <c:pt idx="82">
                  <c:v>2.079472090203881E-3</c:v>
                </c:pt>
                <c:pt idx="83">
                  <c:v>2.0750336366507152E-3</c:v>
                </c:pt>
                <c:pt idx="84">
                  <c:v>2.0706586059129986E-3</c:v>
                </c:pt>
                <c:pt idx="85">
                  <c:v>2.0568657304540798E-3</c:v>
                </c:pt>
                <c:pt idx="86">
                  <c:v>2.053104103406565E-3</c:v>
                </c:pt>
                <c:pt idx="87">
                  <c:v>2.0485751985244161E-3</c:v>
                </c:pt>
                <c:pt idx="88">
                  <c:v>2.0445565747721967E-3</c:v>
                </c:pt>
                <c:pt idx="89">
                  <c:v>2.0410151909184904E-3</c:v>
                </c:pt>
                <c:pt idx="90">
                  <c:v>2.0329240676557532E-3</c:v>
                </c:pt>
                <c:pt idx="91">
                  <c:v>2.0309612326681126E-3</c:v>
                </c:pt>
                <c:pt idx="92">
                  <c:v>2.0293104325362827E-3</c:v>
                </c:pt>
                <c:pt idx="93">
                  <c:v>2.0279386264109218E-3</c:v>
                </c:pt>
                <c:pt idx="94">
                  <c:v>2.0268127734745273E-3</c:v>
                </c:pt>
                <c:pt idx="95">
                  <c:v>2.0245805260061889E-3</c:v>
                </c:pt>
                <c:pt idx="96">
                  <c:v>2.0241080781137539E-3</c:v>
                </c:pt>
                <c:pt idx="97">
                  <c:v>2.023716379626696E-3</c:v>
                </c:pt>
                <c:pt idx="98">
                  <c:v>2.0233723898143469E-3</c:v>
                </c:pt>
                <c:pt idx="99">
                  <c:v>2.0230430679605122E-3</c:v>
                </c:pt>
                <c:pt idx="100">
                  <c:v>2.0218127029418354E-3</c:v>
                </c:pt>
                <c:pt idx="101">
                  <c:v>2.0212116457514273E-3</c:v>
                </c:pt>
                <c:pt idx="102">
                  <c:v>2.0204600529703993E-3</c:v>
                </c:pt>
                <c:pt idx="103">
                  <c:v>2.0195248839115021E-3</c:v>
                </c:pt>
                <c:pt idx="104">
                  <c:v>2.0183730979106418E-3</c:v>
                </c:pt>
                <c:pt idx="105">
                  <c:v>2.0132876319250582E-3</c:v>
                </c:pt>
                <c:pt idx="106">
                  <c:v>2.0039929879396433E-3</c:v>
                </c:pt>
                <c:pt idx="107">
                  <c:v>1.9955379465298696E-3</c:v>
                </c:pt>
                <c:pt idx="108">
                  <c:v>1.9946033704157373E-3</c:v>
                </c:pt>
                <c:pt idx="109">
                  <c:v>1.9935428031309997E-3</c:v>
                </c:pt>
                <c:pt idx="110">
                  <c:v>1.9806651522220752E-3</c:v>
                </c:pt>
                <c:pt idx="111">
                  <c:v>1.9759203600138381E-3</c:v>
                </c:pt>
                <c:pt idx="112">
                  <c:v>1.9648845476783927E-3</c:v>
                </c:pt>
                <c:pt idx="113">
                  <c:v>1.9627948422537914E-3</c:v>
                </c:pt>
                <c:pt idx="114">
                  <c:v>1.9605908421812643E-3</c:v>
                </c:pt>
                <c:pt idx="115">
                  <c:v>1.9440109880647909E-3</c:v>
                </c:pt>
                <c:pt idx="116">
                  <c:v>1.9266895878186563E-3</c:v>
                </c:pt>
                <c:pt idx="117">
                  <c:v>1.9238777450423499E-3</c:v>
                </c:pt>
                <c:pt idx="118">
                  <c:v>1.9209841888385435E-3</c:v>
                </c:pt>
                <c:pt idx="119">
                  <c:v>1.9180131891127425E-3</c:v>
                </c:pt>
                <c:pt idx="120">
                  <c:v>1.9032960499038916E-3</c:v>
                </c:pt>
                <c:pt idx="121">
                  <c:v>1.89752182549198E-3</c:v>
                </c:pt>
                <c:pt idx="122">
                  <c:v>1.8870117451296623E-3</c:v>
                </c:pt>
                <c:pt idx="123">
                  <c:v>1.883848198486332E-3</c:v>
                </c:pt>
                <c:pt idx="124">
                  <c:v>1.8806734974552788E-3</c:v>
                </c:pt>
                <c:pt idx="125">
                  <c:v>1.8649290526887468E-3</c:v>
                </c:pt>
                <c:pt idx="126">
                  <c:v>1.860013403866921E-3</c:v>
                </c:pt>
                <c:pt idx="127">
                  <c:v>1.8571216257294114E-3</c:v>
                </c:pt>
                <c:pt idx="128">
                  <c:v>1.8542956728617719E-3</c:v>
                </c:pt>
                <c:pt idx="129">
                  <c:v>1.8515355441460688E-3</c:v>
                </c:pt>
                <c:pt idx="130">
                  <c:v>1.8360004633121894E-3</c:v>
                </c:pt>
                <c:pt idx="131">
                  <c:v>1.8323780200234878E-3</c:v>
                </c:pt>
                <c:pt idx="132">
                  <c:v>1.8289582146056398E-3</c:v>
                </c:pt>
                <c:pt idx="133">
                  <c:v>1.8237893674238892E-3</c:v>
                </c:pt>
                <c:pt idx="134">
                  <c:v>1.8218233165336454E-3</c:v>
                </c:pt>
                <c:pt idx="135">
                  <c:v>1.8149293785814091E-3</c:v>
                </c:pt>
                <c:pt idx="136">
                  <c:v>1.8127437743288659E-3</c:v>
                </c:pt>
                <c:pt idx="137">
                  <c:v>1.8107669326821545E-3</c:v>
                </c:pt>
                <c:pt idx="138">
                  <c:v>1.8085461993787993E-3</c:v>
                </c:pt>
                <c:pt idx="139">
                  <c:v>1.8033388984218062E-3</c:v>
                </c:pt>
                <c:pt idx="140">
                  <c:v>1.8028478956794158E-3</c:v>
                </c:pt>
                <c:pt idx="141">
                  <c:v>1.8036584522022198E-3</c:v>
                </c:pt>
                <c:pt idx="142">
                  <c:v>1.803130776047954E-3</c:v>
                </c:pt>
                <c:pt idx="143">
                  <c:v>1.8036468277250473E-3</c:v>
                </c:pt>
                <c:pt idx="144">
                  <c:v>1.8044635290731896E-3</c:v>
                </c:pt>
                <c:pt idx="145">
                  <c:v>1.8055012440478062E-3</c:v>
                </c:pt>
                <c:pt idx="146">
                  <c:v>1.8108426906044703E-3</c:v>
                </c:pt>
                <c:pt idx="147">
                  <c:v>1.8126556050481206E-3</c:v>
                </c:pt>
                <c:pt idx="148">
                  <c:v>1.8181121100124104E-3</c:v>
                </c:pt>
                <c:pt idx="149">
                  <c:v>1.8240396732466077E-3</c:v>
                </c:pt>
                <c:pt idx="150">
                  <c:v>1.8249479887638698E-3</c:v>
                </c:pt>
                <c:pt idx="151">
                  <c:v>1.825928696810201E-3</c:v>
                </c:pt>
                <c:pt idx="152">
                  <c:v>1.8340590364774474E-3</c:v>
                </c:pt>
                <c:pt idx="153">
                  <c:v>1.8366920439955563E-3</c:v>
                </c:pt>
                <c:pt idx="154">
                  <c:v>1.8410945066253555E-3</c:v>
                </c:pt>
                <c:pt idx="155">
                  <c:v>1.8424805280376627E-3</c:v>
                </c:pt>
                <c:pt idx="156">
                  <c:v>1.843919262777952E-3</c:v>
                </c:pt>
                <c:pt idx="157">
                  <c:v>1.8494780447191543E-3</c:v>
                </c:pt>
                <c:pt idx="158">
                  <c:v>1.8508133790089993E-3</c:v>
                </c:pt>
                <c:pt idx="159">
                  <c:v>1.8502802228995393E-3</c:v>
                </c:pt>
                <c:pt idx="160">
                  <c:v>1.8515556282835272E-3</c:v>
                </c:pt>
                <c:pt idx="161">
                  <c:v>1.8528261149504623E-3</c:v>
                </c:pt>
                <c:pt idx="162">
                  <c:v>1.8511882197282876E-3</c:v>
                </c:pt>
                <c:pt idx="163">
                  <c:v>1.8496841746140278E-3</c:v>
                </c:pt>
                <c:pt idx="164">
                  <c:v>1.8414588388956006E-3</c:v>
                </c:pt>
                <c:pt idx="165">
                  <c:v>1.8417185468869168E-3</c:v>
                </c:pt>
                <c:pt idx="166">
                  <c:v>1.8418573154929585E-3</c:v>
                </c:pt>
                <c:pt idx="167">
                  <c:v>1.8225761122330781E-3</c:v>
                </c:pt>
                <c:pt idx="168">
                  <c:v>1.8212624806706417E-3</c:v>
                </c:pt>
                <c:pt idx="169">
                  <c:v>1.8035176297330133E-3</c:v>
                </c:pt>
                <c:pt idx="170">
                  <c:v>1.8013560067791663E-3</c:v>
                </c:pt>
                <c:pt idx="171">
                  <c:v>1.781459302993486E-3</c:v>
                </c:pt>
                <c:pt idx="172">
                  <c:v>1.7720811555717031E-3</c:v>
                </c:pt>
                <c:pt idx="173">
                  <c:v>1.7623454730332964E-3</c:v>
                </c:pt>
                <c:pt idx="174">
                  <c:v>1.7404962780752029E-3</c:v>
                </c:pt>
                <c:pt idx="175">
                  <c:v>1.7361020657039128E-3</c:v>
                </c:pt>
                <c:pt idx="176">
                  <c:v>1.7100285536526909E-3</c:v>
                </c:pt>
                <c:pt idx="177">
                  <c:v>1.6991823703038276E-3</c:v>
                </c:pt>
                <c:pt idx="178">
                  <c:v>1.6883235536498213E-3</c:v>
                </c:pt>
                <c:pt idx="179">
                  <c:v>1.6678021414207045E-3</c:v>
                </c:pt>
                <c:pt idx="180">
                  <c:v>1.6620515550141094E-3</c:v>
                </c:pt>
                <c:pt idx="181">
                  <c:v>1.6355644502457449E-3</c:v>
                </c:pt>
                <c:pt idx="182">
                  <c:v>1.6256645190796393E-3</c:v>
                </c:pt>
                <c:pt idx="183">
                  <c:v>1.6160968482017795E-3</c:v>
                </c:pt>
                <c:pt idx="184">
                  <c:v>1.6012791337948959E-3</c:v>
                </c:pt>
                <c:pt idx="185">
                  <c:v>1.5955593781156615E-3</c:v>
                </c:pt>
                <c:pt idx="186">
                  <c:v>1.5749668413704843E-3</c:v>
                </c:pt>
                <c:pt idx="187">
                  <c:v>1.5684273969496973E-3</c:v>
                </c:pt>
                <c:pt idx="188">
                  <c:v>1.5625651004185226E-3</c:v>
                </c:pt>
                <c:pt idx="189">
                  <c:v>1.5566315339046732E-3</c:v>
                </c:pt>
                <c:pt idx="190">
                  <c:v>1.5527806842161309E-3</c:v>
                </c:pt>
                <c:pt idx="191">
                  <c:v>1.5440249592055166E-3</c:v>
                </c:pt>
                <c:pt idx="192">
                  <c:v>1.5422372614758465E-3</c:v>
                </c:pt>
                <c:pt idx="193">
                  <c:v>1.5429994189648253E-3</c:v>
                </c:pt>
                <c:pt idx="194">
                  <c:v>1.5413055101724457E-3</c:v>
                </c:pt>
                <c:pt idx="195">
                  <c:v>1.5398442271611608E-3</c:v>
                </c:pt>
                <c:pt idx="196">
                  <c:v>1.5412724256024283E-3</c:v>
                </c:pt>
                <c:pt idx="197">
                  <c:v>1.5424567982373404E-3</c:v>
                </c:pt>
                <c:pt idx="198">
                  <c:v>1.5469755871209672E-3</c:v>
                </c:pt>
                <c:pt idx="199">
                  <c:v>1.5472462635751638E-3</c:v>
                </c:pt>
                <c:pt idx="200">
                  <c:v>1.5477122674896705E-3</c:v>
                </c:pt>
                <c:pt idx="201">
                  <c:v>1.5548874117961163E-3</c:v>
                </c:pt>
                <c:pt idx="202">
                  <c:v>1.5575648649429799E-3</c:v>
                </c:pt>
                <c:pt idx="203">
                  <c:v>1.5629272257951033E-3</c:v>
                </c:pt>
                <c:pt idx="204">
                  <c:v>1.5644243399243196E-3</c:v>
                </c:pt>
                <c:pt idx="205">
                  <c:v>1.5660318705966055E-3</c:v>
                </c:pt>
                <c:pt idx="206">
                  <c:v>1.574516990789419E-3</c:v>
                </c:pt>
                <c:pt idx="207">
                  <c:v>1.5772085327550678E-3</c:v>
                </c:pt>
                <c:pt idx="208">
                  <c:v>1.581697952215737E-3</c:v>
                </c:pt>
                <c:pt idx="209">
                  <c:v>1.5833455617401833E-3</c:v>
                </c:pt>
                <c:pt idx="210">
                  <c:v>1.5849506415999137E-3</c:v>
                </c:pt>
                <c:pt idx="211">
                  <c:v>1.5899506369855231E-3</c:v>
                </c:pt>
                <c:pt idx="212">
                  <c:v>1.5913791110468906E-3</c:v>
                </c:pt>
                <c:pt idx="213">
                  <c:v>1.5926130973072231E-3</c:v>
                </c:pt>
                <c:pt idx="214">
                  <c:v>1.5936002836505758E-3</c:v>
                </c:pt>
                <c:pt idx="215">
                  <c:v>1.5945180418473356E-3</c:v>
                </c:pt>
                <c:pt idx="216">
                  <c:v>1.5960414224839186E-3</c:v>
                </c:pt>
                <c:pt idx="217">
                  <c:v>1.596213357616967E-3</c:v>
                </c:pt>
                <c:pt idx="218">
                  <c:v>1.5952517630850526E-3</c:v>
                </c:pt>
                <c:pt idx="219">
                  <c:v>1.5955545646142988E-3</c:v>
                </c:pt>
                <c:pt idx="220">
                  <c:v>1.5957910462792392E-3</c:v>
                </c:pt>
                <c:pt idx="221">
                  <c:v>1.5940657478772451E-3</c:v>
                </c:pt>
                <c:pt idx="222">
                  <c:v>1.5932242486731633E-3</c:v>
                </c:pt>
                <c:pt idx="223">
                  <c:v>1.5906047880855721E-3</c:v>
                </c:pt>
                <c:pt idx="224">
                  <c:v>1.5903160128180951E-3</c:v>
                </c:pt>
                <c:pt idx="225">
                  <c:v>1.5899700108165929E-3</c:v>
                </c:pt>
                <c:pt idx="226">
                  <c:v>1.5857253511234711E-3</c:v>
                </c:pt>
                <c:pt idx="227">
                  <c:v>1.5841135238335894E-3</c:v>
                </c:pt>
                <c:pt idx="228">
                  <c:v>1.5802707930893819E-3</c:v>
                </c:pt>
                <c:pt idx="229">
                  <c:v>1.5795331991442021E-3</c:v>
                </c:pt>
                <c:pt idx="230">
                  <c:v>1.5787566788605378E-3</c:v>
                </c:pt>
                <c:pt idx="231">
                  <c:v>1.5705832964573569E-3</c:v>
                </c:pt>
                <c:pt idx="232">
                  <c:v>1.5696301862407152E-3</c:v>
                </c:pt>
                <c:pt idx="233">
                  <c:v>1.5686585945014543E-3</c:v>
                </c:pt>
                <c:pt idx="234">
                  <c:v>1.5638539874618385E-3</c:v>
                </c:pt>
                <c:pt idx="235">
                  <c:v>1.55804173479109E-3</c:v>
                </c:pt>
                <c:pt idx="236">
                  <c:v>1.5555895242862865E-3</c:v>
                </c:pt>
                <c:pt idx="237">
                  <c:v>1.553097789525689E-3</c:v>
                </c:pt>
                <c:pt idx="238">
                  <c:v>1.5478189117216698E-3</c:v>
                </c:pt>
                <c:pt idx="239">
                  <c:v>1.5466222975025004E-3</c:v>
                </c:pt>
                <c:pt idx="240">
                  <c:v>1.5401259890395202E-3</c:v>
                </c:pt>
                <c:pt idx="241">
                  <c:v>1.5374449510066799E-3</c:v>
                </c:pt>
                <c:pt idx="242">
                  <c:v>1.5347403361163729E-3</c:v>
                </c:pt>
                <c:pt idx="243">
                  <c:v>1.5291998316033575E-3</c:v>
                </c:pt>
                <c:pt idx="244">
                  <c:v>1.5278608293249395E-3</c:v>
                </c:pt>
                <c:pt idx="245">
                  <c:v>1.5209433455513437E-3</c:v>
                </c:pt>
                <c:pt idx="246">
                  <c:v>1.5181451115248157E-3</c:v>
                </c:pt>
                <c:pt idx="247">
                  <c:v>1.5153392479526999E-3</c:v>
                </c:pt>
                <c:pt idx="248">
                  <c:v>1.5097464201624042E-3</c:v>
                </c:pt>
                <c:pt idx="249">
                  <c:v>1.5083257997202061E-3</c:v>
                </c:pt>
                <c:pt idx="250">
                  <c:v>1.5012752231002846E-3</c:v>
                </c:pt>
                <c:pt idx="251">
                  <c:v>1.4984714239417349E-3</c:v>
                </c:pt>
                <c:pt idx="252">
                  <c:v>1.4956759424441155E-3</c:v>
                </c:pt>
                <c:pt idx="253">
                  <c:v>1.4901912614603136E-3</c:v>
                </c:pt>
                <c:pt idx="254">
                  <c:v>1.487431721538604E-3</c:v>
                </c:pt>
                <c:pt idx="255">
                  <c:v>1.4805524005219674E-3</c:v>
                </c:pt>
                <c:pt idx="256">
                  <c:v>1.4778379309817844E-3</c:v>
                </c:pt>
                <c:pt idx="257">
                  <c:v>1.472522212314171E-3</c:v>
                </c:pt>
                <c:pt idx="258">
                  <c:v>1.4711448381698675E-3</c:v>
                </c:pt>
                <c:pt idx="259">
                  <c:v>1.4697717664054423E-3</c:v>
                </c:pt>
                <c:pt idx="260">
                  <c:v>1.4618214677150185E-3</c:v>
                </c:pt>
                <c:pt idx="261">
                  <c:v>1.4591971160861049E-3</c:v>
                </c:pt>
                <c:pt idx="262">
                  <c:v>1.4540614849383787E-3</c:v>
                </c:pt>
                <c:pt idx="263">
                  <c:v>1.4527292439727932E-3</c:v>
                </c:pt>
                <c:pt idx="264">
                  <c:v>1.4514013048723272E-3</c:v>
                </c:pt>
                <c:pt idx="265">
                  <c:v>1.4437213590032876E-3</c:v>
                </c:pt>
                <c:pt idx="266">
                  <c:v>1.4411871248621113E-3</c:v>
                </c:pt>
                <c:pt idx="267">
                  <c:v>1.4362315872350248E-3</c:v>
                </c:pt>
                <c:pt idx="268">
                  <c:v>1.4349444758171917E-3</c:v>
                </c:pt>
                <c:pt idx="269">
                  <c:v>1.4336616657638314E-3</c:v>
                </c:pt>
                <c:pt idx="270">
                  <c:v>1.4262520714847953E-3</c:v>
                </c:pt>
                <c:pt idx="271">
                  <c:v>1.4238079544235107E-3</c:v>
                </c:pt>
                <c:pt idx="272">
                  <c:v>1.4190325161538219E-3</c:v>
                </c:pt>
                <c:pt idx="273">
                  <c:v>1.4177905307524719E-3</c:v>
                </c:pt>
                <c:pt idx="274">
                  <c:v>1.4165528462276482E-3</c:v>
                </c:pt>
                <c:pt idx="275">
                  <c:v>1.4094136023438371E-3</c:v>
                </c:pt>
                <c:pt idx="276">
                  <c:v>1.4081995568873871E-3</c:v>
                </c:pt>
                <c:pt idx="277">
                  <c:v>1.4058520024607577E-3</c:v>
                </c:pt>
                <c:pt idx="278">
                  <c:v>1.4012674059293503E-3</c:v>
                </c:pt>
                <c:pt idx="279">
                  <c:v>1.4000748435134332E-3</c:v>
                </c:pt>
                <c:pt idx="280">
                  <c:v>1.3943073358807143E-3</c:v>
                </c:pt>
                <c:pt idx="281">
                  <c:v>1.3920370236250776E-3</c:v>
                </c:pt>
                <c:pt idx="282">
                  <c:v>1.3897795850335386E-3</c:v>
                </c:pt>
                <c:pt idx="283">
                  <c:v>1.3853750986099825E-3</c:v>
                </c:pt>
                <c:pt idx="284">
                  <c:v>1.3842276549701888E-3</c:v>
                </c:pt>
                <c:pt idx="285">
                  <c:v>1.3786854968779183E-3</c:v>
                </c:pt>
                <c:pt idx="286">
                  <c:v>1.3765053001520977E-3</c:v>
                </c:pt>
                <c:pt idx="287">
                  <c:v>1.3743379770498518E-3</c:v>
                </c:pt>
                <c:pt idx="288">
                  <c:v>1.3701136061603642E-3</c:v>
                </c:pt>
                <c:pt idx="289">
                  <c:v>1.369011278059336E-3</c:v>
                </c:pt>
                <c:pt idx="290">
                  <c:v>1.3636944655869658E-3</c:v>
                </c:pt>
                <c:pt idx="291">
                  <c:v>1.3616043840613732E-3</c:v>
                </c:pt>
                <c:pt idx="292">
                  <c:v>1.3595271761026226E-3</c:v>
                </c:pt>
                <c:pt idx="293">
                  <c:v>1.3535201457907031E-3</c:v>
                </c:pt>
                <c:pt idx="294">
                  <c:v>1.3524672208376279E-3</c:v>
                </c:pt>
                <c:pt idx="295">
                  <c:v>1.3493342396845298E-3</c:v>
                </c:pt>
                <c:pt idx="296">
                  <c:v>1.3473342730268754E-3</c:v>
                </c:pt>
                <c:pt idx="297">
                  <c:v>1.3453471798955396E-3</c:v>
                </c:pt>
                <c:pt idx="298">
                  <c:v>1.3443243387464927E-3</c:v>
                </c:pt>
                <c:pt idx="299">
                  <c:v>1.3395345689289767E-3</c:v>
                </c:pt>
                <c:pt idx="300">
                  <c:v>1.3346834411981905E-3</c:v>
                </c:pt>
                <c:pt idx="301">
                  <c:v>1.3327800188802569E-3</c:v>
                </c:pt>
                <c:pt idx="302">
                  <c:v>1.329085291506902E-3</c:v>
                </c:pt>
                <c:pt idx="303">
                  <c:v>1.3281139932146482E-3</c:v>
                </c:pt>
                <c:pt idx="304">
                  <c:v>1.3271469931366584E-3</c:v>
                </c:pt>
                <c:pt idx="305">
                  <c:v>1.3216298290645713E-3</c:v>
                </c:pt>
                <c:pt idx="306">
                  <c:v>1.3198165213872976E-3</c:v>
                </c:pt>
                <c:pt idx="307">
                  <c:v>1.3163019304351594E-3</c:v>
                </c:pt>
                <c:pt idx="308">
                  <c:v>1.3153757359605361E-3</c:v>
                </c:pt>
                <c:pt idx="309">
                  <c:v>1.3144538392937818E-3</c:v>
                </c:pt>
                <c:pt idx="310">
                  <c:v>1.3092070185005331E-3</c:v>
                </c:pt>
                <c:pt idx="311">
                  <c:v>1.3074838251658782E-3</c:v>
                </c:pt>
                <c:pt idx="312">
                  <c:v>1.304149375471035E-3</c:v>
                </c:pt>
                <c:pt idx="313">
                  <c:v>1.3032682819612285E-3</c:v>
                </c:pt>
                <c:pt idx="314">
                  <c:v>1.3023914858649231E-3</c:v>
                </c:pt>
                <c:pt idx="315">
                  <c:v>1.2926276245318847E-3</c:v>
                </c:pt>
                <c:pt idx="316">
                  <c:v>1.291791629208297E-3</c:v>
                </c:pt>
                <c:pt idx="317">
                  <c:v>1.2894515573798799E-3</c:v>
                </c:pt>
                <c:pt idx="318">
                  <c:v>1.2847108287310719E-3</c:v>
                </c:pt>
                <c:pt idx="319">
                  <c:v>1.2817366756504947E-3</c:v>
                </c:pt>
                <c:pt idx="320">
                  <c:v>1.280945775799687E-3</c:v>
                </c:pt>
                <c:pt idx="321">
                  <c:v>1.2801591726021506E-3</c:v>
                </c:pt>
                <c:pt idx="322">
                  <c:v>1.2757233767591105E-3</c:v>
                </c:pt>
                <c:pt idx="323">
                  <c:v>1.2742705248523017E-3</c:v>
                </c:pt>
                <c:pt idx="324">
                  <c:v>1.2714765269603444E-3</c:v>
                </c:pt>
                <c:pt idx="325">
                  <c:v>1.2707307199321186E-3</c:v>
                </c:pt>
                <c:pt idx="326">
                  <c:v>1.2699892091917429E-3</c:v>
                </c:pt>
                <c:pt idx="327">
                  <c:v>1.2658237535164098E-3</c:v>
                </c:pt>
                <c:pt idx="328">
                  <c:v>1.2644610149326052E-3</c:v>
                </c:pt>
                <c:pt idx="329">
                  <c:v>1.2618471767054309E-3</c:v>
                </c:pt>
                <c:pt idx="330">
                  <c:v>1.2611464599162833E-3</c:v>
                </c:pt>
                <c:pt idx="331">
                  <c:v>1.2604500390502084E-3</c:v>
                </c:pt>
                <c:pt idx="332">
                  <c:v>1.2565549228732969E-3</c:v>
                </c:pt>
                <c:pt idx="333">
                  <c:v>1.2552822973928874E-3</c:v>
                </c:pt>
                <c:pt idx="334">
                  <c:v>1.2528486232402691E-3</c:v>
                </c:pt>
                <c:pt idx="335">
                  <c:v>1.2521929941565826E-3</c:v>
                </c:pt>
                <c:pt idx="336">
                  <c:v>1.2515416606455108E-3</c:v>
                </c:pt>
                <c:pt idx="337">
                  <c:v>1.2484781127362066E-3</c:v>
                </c:pt>
                <c:pt idx="338">
                  <c:v>1.2478482516762235E-3</c:v>
                </c:pt>
                <c:pt idx="339">
                  <c:v>1.247222685944579E-3</c:v>
                </c:pt>
                <c:pt idx="340">
                  <c:v>1.246046622055606E-3</c:v>
                </c:pt>
                <c:pt idx="341">
                  <c:v>1.244883431274213E-3</c:v>
                </c:pt>
                <c:pt idx="342">
                  <c:v>1.2414710975610405E-3</c:v>
                </c:pt>
                <c:pt idx="343">
                  <c:v>1.2403593991925999E-3</c:v>
                </c:pt>
                <c:pt idx="344">
                  <c:v>1.2392605739143722E-3</c:v>
                </c:pt>
                <c:pt idx="345">
                  <c:v>1.2381746217234629E-3</c:v>
                </c:pt>
                <c:pt idx="346">
                  <c:v>1.2371015426227664E-3</c:v>
                </c:pt>
                <c:pt idx="347">
                  <c:v>1.2339595438127474E-3</c:v>
                </c:pt>
                <c:pt idx="348">
                  <c:v>1.2329379570265903E-3</c:v>
                </c:pt>
                <c:pt idx="349">
                  <c:v>1.2319292433161733E-3</c:v>
                </c:pt>
                <c:pt idx="350">
                  <c:v>1.2309334026728133E-3</c:v>
                </c:pt>
                <c:pt idx="351">
                  <c:v>1.2299504350965099E-3</c:v>
                </c:pt>
                <c:pt idx="352">
                  <c:v>1.2270787707265227E-3</c:v>
                </c:pt>
                <c:pt idx="353">
                  <c:v>1.2261472953837124E-3</c:v>
                </c:pt>
                <c:pt idx="354">
                  <c:v>1.2252286930905917E-3</c:v>
                </c:pt>
                <c:pt idx="355">
                  <c:v>1.2243229638471606E-3</c:v>
                </c:pt>
                <c:pt idx="356">
                  <c:v>1.223430107650525E-3</c:v>
                </c:pt>
                <c:pt idx="357">
                  <c:v>1.2208287773095492E-3</c:v>
                </c:pt>
                <c:pt idx="358">
                  <c:v>1.2199874132711491E-3</c:v>
                </c:pt>
                <c:pt idx="359">
                  <c:v>1.218782112242398E-3</c:v>
                </c:pt>
                <c:pt idx="360">
                  <c:v>1.2165343091756361E-3</c:v>
                </c:pt>
                <c:pt idx="361">
                  <c:v>1.2161105216606377E-3</c:v>
                </c:pt>
                <c:pt idx="362">
                  <c:v>1.2141885072812812E-3</c:v>
                </c:pt>
                <c:pt idx="363">
                  <c:v>1.2134565566434392E-3</c:v>
                </c:pt>
                <c:pt idx="364">
                  <c:v>1.2121039563749872E-3</c:v>
                </c:pt>
                <c:pt idx="365">
                  <c:v>1.2117188031888007E-3</c:v>
                </c:pt>
                <c:pt idx="366">
                  <c:v>1.2113379435976163E-3</c:v>
                </c:pt>
                <c:pt idx="367">
                  <c:v>1.2093351888036747E-3</c:v>
                </c:pt>
                <c:pt idx="368">
                  <c:v>1.2086933501424231E-3</c:v>
                </c:pt>
                <c:pt idx="369">
                  <c:v>1.2075209433778343E-3</c:v>
                </c:pt>
                <c:pt idx="370">
                  <c:v>1.2071808615160898E-3</c:v>
                </c:pt>
                <c:pt idx="371">
                  <c:v>1.2068450729348674E-3</c:v>
                </c:pt>
                <c:pt idx="372">
                  <c:v>1.2051126538484729E-3</c:v>
                </c:pt>
                <c:pt idx="373">
                  <c:v>1.2045609270592355E-3</c:v>
                </c:pt>
                <c:pt idx="374">
                  <c:v>1.2035687178722145E-3</c:v>
                </c:pt>
                <c:pt idx="375">
                  <c:v>1.2032737051464321E-3</c:v>
                </c:pt>
                <c:pt idx="376">
                  <c:v>1.2029829853945199E-3</c:v>
                </c:pt>
                <c:pt idx="377">
                  <c:v>1.2015209017359322E-3</c:v>
                </c:pt>
                <c:pt idx="378">
                  <c:v>1.2010592867350487E-3</c:v>
                </c:pt>
                <c:pt idx="379">
                  <c:v>1.2002472791901098E-3</c:v>
                </c:pt>
                <c:pt idx="380">
                  <c:v>1.1999973334365227E-3</c:v>
                </c:pt>
                <c:pt idx="381">
                  <c:v>1.1983378849351376E-3</c:v>
                </c:pt>
                <c:pt idx="382">
                  <c:v>1.197972819392527E-3</c:v>
                </c:pt>
                <c:pt idx="383">
                  <c:v>1.1972237405663301E-3</c:v>
                </c:pt>
                <c:pt idx="384">
                  <c:v>1.1970252973138307E-3</c:v>
                </c:pt>
                <c:pt idx="385">
                  <c:v>1.1963405874448885E-3</c:v>
                </c:pt>
                <c:pt idx="386">
                  <c:v>1.1960527602046616E-3</c:v>
                </c:pt>
                <c:pt idx="387">
                  <c:v>1.1957778060125805E-3</c:v>
                </c:pt>
                <c:pt idx="388">
                  <c:v>1.1953369419267362E-3</c:v>
                </c:pt>
                <c:pt idx="389">
                  <c:v>1.1951814158032757E-3</c:v>
                </c:pt>
                <c:pt idx="390">
                  <c:v>1.1945961307176327E-3</c:v>
                </c:pt>
                <c:pt idx="391">
                  <c:v>1.1943984147901137E-3</c:v>
                </c:pt>
                <c:pt idx="392">
                  <c:v>1.1942135719026359E-3</c:v>
                </c:pt>
                <c:pt idx="393">
                  <c:v>1.1939529213493213E-3</c:v>
                </c:pt>
                <c:pt idx="394">
                  <c:v>1.1938424555551156E-3</c:v>
                </c:pt>
                <c:pt idx="395">
                  <c:v>1.1934824530766739E-3</c:v>
                </c:pt>
                <c:pt idx="396">
                  <c:v>1.1933748484294442E-3</c:v>
                </c:pt>
                <c:pt idx="397">
                  <c:v>1.193280116822256E-3</c:v>
                </c:pt>
                <c:pt idx="398">
                  <c:v>1.1932068332789951E-3</c:v>
                </c:pt>
                <c:pt idx="399">
                  <c:v>1.1931435710231184E-3</c:v>
                </c:pt>
                <c:pt idx="400">
                  <c:v>1.1930238671646744E-3</c:v>
                </c:pt>
                <c:pt idx="401">
                  <c:v>1.193012810263724E-3</c:v>
                </c:pt>
                <c:pt idx="402">
                  <c:v>1.1931018719574416E-3</c:v>
                </c:pt>
                <c:pt idx="403">
                  <c:v>1.193077229409735E-3</c:v>
                </c:pt>
                <c:pt idx="404">
                  <c:v>1.1930568780416453E-3</c:v>
                </c:pt>
                <c:pt idx="405">
                  <c:v>1.1932958581928332E-3</c:v>
                </c:pt>
                <c:pt idx="406">
                  <c:v>1.1935651460356657E-3</c:v>
                </c:pt>
                <c:pt idx="407">
                  <c:v>1.1935855579006671E-3</c:v>
                </c:pt>
                <c:pt idx="408">
                  <c:v>1.1936102606508441E-3</c:v>
                </c:pt>
                <c:pt idx="409">
                  <c:v>1.1940405208378569E-3</c:v>
                </c:pt>
                <c:pt idx="410">
                  <c:v>1.1942096870665522E-3</c:v>
                </c:pt>
                <c:pt idx="411">
                  <c:v>1.1946592052231536E-3</c:v>
                </c:pt>
                <c:pt idx="412">
                  <c:v>1.1947246694430855E-3</c:v>
                </c:pt>
                <c:pt idx="413">
                  <c:v>1.194794424254326E-3</c:v>
                </c:pt>
                <c:pt idx="414">
                  <c:v>1.1954950192050889E-3</c:v>
                </c:pt>
                <c:pt idx="415">
                  <c:v>1.1957542970312872E-3</c:v>
                </c:pt>
                <c:pt idx="416">
                  <c:v>1.1963840497041009E-3</c:v>
                </c:pt>
                <c:pt idx="417">
                  <c:v>1.1964945642244096E-3</c:v>
                </c:pt>
                <c:pt idx="418">
                  <c:v>1.1966093690403278E-3</c:v>
                </c:pt>
                <c:pt idx="419">
                  <c:v>1.1979296883327913E-3</c:v>
                </c:pt>
                <c:pt idx="420">
                  <c:v>1.1980745251699565E-3</c:v>
                </c:pt>
                <c:pt idx="421">
                  <c:v>1.1982236520495563E-3</c:v>
                </c:pt>
                <c:pt idx="422">
                  <c:v>1.1990550953042761E-3</c:v>
                </c:pt>
                <c:pt idx="423">
                  <c:v>1.2000467452119394E-3</c:v>
                </c:pt>
                <c:pt idx="424">
                  <c:v>1.2004798083950312E-3</c:v>
                </c:pt>
                <c:pt idx="425">
                  <c:v>1.2009257446343735E-3</c:v>
                </c:pt>
                <c:pt idx="426">
                  <c:v>1.2019267047878521E-3</c:v>
                </c:pt>
                <c:pt idx="427">
                  <c:v>1.2021316034383303E-3</c:v>
                </c:pt>
                <c:pt idx="428">
                  <c:v>1.2033485218207278E-3</c:v>
                </c:pt>
                <c:pt idx="429">
                  <c:v>1.2038716964597094E-3</c:v>
                </c:pt>
                <c:pt idx="430">
                  <c:v>1.2044077441738521E-3</c:v>
                </c:pt>
                <c:pt idx="431">
                  <c:v>1.205588951474143E-3</c:v>
                </c:pt>
                <c:pt idx="432">
                  <c:v>1.2058388939366115E-3</c:v>
                </c:pt>
                <c:pt idx="433">
                  <c:v>1.2072810788746891E-3</c:v>
                </c:pt>
                <c:pt idx="434">
                  <c:v>1.2078943650560097E-3</c:v>
                </c:pt>
                <c:pt idx="435">
                  <c:v>1.2085205243232977E-3</c:v>
                </c:pt>
                <c:pt idx="436">
                  <c:v>1.2098819832000868E-3</c:v>
                </c:pt>
                <c:pt idx="437">
                  <c:v>1.2101769673925874E-3</c:v>
                </c:pt>
                <c:pt idx="438">
                  <c:v>1.2118444169924767E-3</c:v>
                </c:pt>
                <c:pt idx="439">
                  <c:v>1.2125478148079887E-3</c:v>
                </c:pt>
                <c:pt idx="440">
                  <c:v>1.2132640857229759E-3</c:v>
                </c:pt>
                <c:pt idx="441">
                  <c:v>1.2148058006824364E-3</c:v>
                </c:pt>
                <c:pt idx="442">
                  <c:v>1.2155606959391232E-3</c:v>
                </c:pt>
                <c:pt idx="443">
                  <c:v>1.2174684319330156E-3</c:v>
                </c:pt>
                <c:pt idx="444">
                  <c:v>1.2182683807220175E-3</c:v>
                </c:pt>
                <c:pt idx="445">
                  <c:v>1.2199796318845824E-3</c:v>
                </c:pt>
                <c:pt idx="446">
                  <c:v>1.2203604047341873E-3</c:v>
                </c:pt>
                <c:pt idx="447">
                  <c:v>1.2207454660769887E-3</c:v>
                </c:pt>
                <c:pt idx="448">
                  <c:v>1.2233384099661958E-3</c:v>
                </c:pt>
                <c:pt idx="449">
                  <c:v>1.2242284709487827E-3</c:v>
                </c:pt>
                <c:pt idx="450">
                  <c:v>1.2261199877428356E-3</c:v>
                </c:pt>
                <c:pt idx="451">
                  <c:v>1.2265457962797738E-3</c:v>
                </c:pt>
                <c:pt idx="452">
                  <c:v>1.2269758930021572E-3</c:v>
                </c:pt>
                <c:pt idx="453">
                  <c:v>1.229839173770161E-3</c:v>
                </c:pt>
                <c:pt idx="454">
                  <c:v>1.2308193470901251E-3</c:v>
                </c:pt>
                <c:pt idx="455">
                  <c:v>1.2328911342755302E-3</c:v>
                </c:pt>
                <c:pt idx="456">
                  <c:v>1.2333619763449377E-3</c:v>
                </c:pt>
                <c:pt idx="457">
                  <c:v>1.2338371062811213E-3</c:v>
                </c:pt>
                <c:pt idx="458">
                  <c:v>1.2369707243958985E-3</c:v>
                </c:pt>
                <c:pt idx="459">
                  <c:v>1.2380410102074888E-3</c:v>
                </c:pt>
                <c:pt idx="460">
                  <c:v>1.2408839669622094E-3</c:v>
                </c:pt>
                <c:pt idx="461">
                  <c:v>1.2414019856945367E-3</c:v>
                </c:pt>
                <c:pt idx="462">
                  <c:v>1.2419242919803342E-3</c:v>
                </c:pt>
                <c:pt idx="463">
                  <c:v>1.2447330629780562E-3</c:v>
                </c:pt>
                <c:pt idx="464">
                  <c:v>1.2458934614590516E-3</c:v>
                </c:pt>
                <c:pt idx="465">
                  <c:v>1.2483258041165036E-3</c:v>
                </c:pt>
                <c:pt idx="466">
                  <c:v>1.2488867066561687E-3</c:v>
                </c:pt>
                <c:pt idx="467">
                  <c:v>1.2494518964259549E-3</c:v>
                </c:pt>
                <c:pt idx="468">
                  <c:v>1.2531261907767731E-3</c:v>
                </c:pt>
                <c:pt idx="469">
                  <c:v>1.2543767021075672E-3</c:v>
                </c:pt>
                <c:pt idx="470">
                  <c:v>1.2569893300649262E-3</c:v>
                </c:pt>
                <c:pt idx="471">
                  <c:v>1.2575952594830533E-3</c:v>
                </c:pt>
                <c:pt idx="472">
                  <c:v>1.2582054757990307E-3</c:v>
                </c:pt>
                <c:pt idx="473">
                  <c:v>1.2621501091306198E-3</c:v>
                </c:pt>
                <c:pt idx="474">
                  <c:v>1.2634907335151355E-3</c:v>
                </c:pt>
                <c:pt idx="475">
                  <c:v>1.2662836519705342E-3</c:v>
                </c:pt>
                <c:pt idx="476">
                  <c:v>1.2669346059784869E-3</c:v>
                </c:pt>
                <c:pt idx="477">
                  <c:v>1.2675898465455424E-3</c:v>
                </c:pt>
                <c:pt idx="478">
                  <c:v>1.2718048194958153E-3</c:v>
                </c:pt>
                <c:pt idx="479">
                  <c:v>1.273235557148433E-3</c:v>
                </c:pt>
                <c:pt idx="480">
                  <c:v>1.2762087714272377E-3</c:v>
                </c:pt>
                <c:pt idx="481">
                  <c:v>1.2769047476924797E-3</c:v>
                </c:pt>
                <c:pt idx="482">
                  <c:v>1.2776050101792255E-3</c:v>
                </c:pt>
                <c:pt idx="483">
                  <c:v>1.2836111745708684E-3</c:v>
                </c:pt>
                <c:pt idx="484">
                  <c:v>1.2843414487737996E-3</c:v>
                </c:pt>
                <c:pt idx="485">
                  <c:v>1.2850760089027232E-3</c:v>
                </c:pt>
                <c:pt idx="486">
                  <c:v>1.2858148549036677E-3</c:v>
                </c:pt>
                <c:pt idx="487">
                  <c:v>1.292164614131841E-3</c:v>
                </c:pt>
                <c:pt idx="488">
                  <c:v>1.2937645160426836E-3</c:v>
                </c:pt>
                <c:pt idx="489">
                  <c:v>1.2953754633810248E-3</c:v>
                </c:pt>
                <c:pt idx="490">
                  <c:v>1.2986898208965092E-3</c:v>
                </c:pt>
                <c:pt idx="491">
                  <c:v>1.2994785846317633E-3</c:v>
                </c:pt>
                <c:pt idx="492">
                  <c:v>1.3035852187636514E-3</c:v>
                </c:pt>
                <c:pt idx="493">
                  <c:v>1.3052560410248641E-3</c:v>
                </c:pt>
                <c:pt idx="494">
                  <c:v>1.3069357761616995E-3</c:v>
                </c:pt>
                <c:pt idx="495">
                  <c:v>1.3103660893954913E-3</c:v>
                </c:pt>
                <c:pt idx="496">
                  <c:v>1.3111938597552785E-3</c:v>
                </c:pt>
                <c:pt idx="497">
                  <c:v>1.3154574822073311E-3</c:v>
                </c:pt>
                <c:pt idx="498">
                  <c:v>1.3171842969260661E-3</c:v>
                </c:pt>
                <c:pt idx="499">
                  <c:v>1.3189178919604436E-3</c:v>
                </c:pt>
                <c:pt idx="500">
                  <c:v>1.3224352416595087E-3</c:v>
                </c:pt>
                <c:pt idx="501">
                  <c:v>1.3232943421964862E-3</c:v>
                </c:pt>
                <c:pt idx="502">
                  <c:v>1.3276769090481515E-3</c:v>
                </c:pt>
                <c:pt idx="503">
                  <c:v>1.3294447882802318E-3</c:v>
                </c:pt>
                <c:pt idx="504">
                  <c:v>1.3312173152598694E-3</c:v>
                </c:pt>
                <c:pt idx="505">
                  <c:v>1.3347993124723789E-3</c:v>
                </c:pt>
                <c:pt idx="506">
                  <c:v>1.3374902863990644E-3</c:v>
                </c:pt>
                <c:pt idx="507">
                  <c:v>1.3410498078187734E-3</c:v>
                </c:pt>
                <c:pt idx="508">
                  <c:v>1.3428475757762853E-3</c:v>
                </c:pt>
                <c:pt idx="509">
                  <c:v>1.346479192301612E-3</c:v>
                </c:pt>
                <c:pt idx="510">
                  <c:v>1.3473706184352965E-3</c:v>
                </c:pt>
                <c:pt idx="511">
                  <c:v>1.3482632825584911E-3</c:v>
                </c:pt>
                <c:pt idx="512">
                  <c:v>1.3537125937404975E-3</c:v>
                </c:pt>
                <c:pt idx="513">
                  <c:v>1.355536498454281E-3</c:v>
                </c:pt>
                <c:pt idx="514">
                  <c:v>1.3592204829980567E-3</c:v>
                </c:pt>
                <c:pt idx="515">
                  <c:v>1.3601249303725818E-3</c:v>
                </c:pt>
                <c:pt idx="516">
                  <c:v>1.3610306155811198E-3</c:v>
                </c:pt>
                <c:pt idx="517">
                  <c:v>1.3665583372201781E-3</c:v>
                </c:pt>
                <c:pt idx="518">
                  <c:v>1.379587038853898E-3</c:v>
                </c:pt>
                <c:pt idx="519">
                  <c:v>1.3927986992508111E-3</c:v>
                </c:pt>
                <c:pt idx="520">
                  <c:v>1.4052182985708761E-3</c:v>
                </c:pt>
                <c:pt idx="521">
                  <c:v>1.4187827572741396E-3</c:v>
                </c:pt>
                <c:pt idx="522">
                  <c:v>1.4325301753439121E-3</c:v>
                </c:pt>
                <c:pt idx="523">
                  <c:v>1.4474749409018517E-3</c:v>
                </c:pt>
                <c:pt idx="524">
                  <c:v>1.4616014045161004E-3</c:v>
                </c:pt>
                <c:pt idx="525">
                  <c:v>1.4759108307184042E-3</c:v>
                </c:pt>
                <c:pt idx="526">
                  <c:v>1.4904032201702049E-3</c:v>
                </c:pt>
                <c:pt idx="527">
                  <c:v>1.5050785735512462E-3</c:v>
                </c:pt>
                <c:pt idx="528">
                  <c:v>1.5199368915438849E-3</c:v>
                </c:pt>
                <c:pt idx="529">
                  <c:v>1.5349781748383218E-3</c:v>
                </c:pt>
                <c:pt idx="530">
                  <c:v>1.5502024241404438E-3</c:v>
                </c:pt>
                <c:pt idx="531">
                  <c:v>1.5656096401561379E-3</c:v>
                </c:pt>
                <c:pt idx="532">
                  <c:v>1.581199823604363E-3</c:v>
                </c:pt>
                <c:pt idx="533">
                  <c:v>1.5935396403396868E-3</c:v>
                </c:pt>
                <c:pt idx="534">
                  <c:v>1.6094563436236387E-3</c:v>
                </c:pt>
                <c:pt idx="535">
                  <c:v>1.6255560118591528E-3</c:v>
                </c:pt>
                <c:pt idx="536">
                  <c:v>1.6418386457235446E-3</c:v>
                </c:pt>
                <c:pt idx="537">
                  <c:v>1.6618952780695702E-3</c:v>
                </c:pt>
                <c:pt idx="538">
                  <c:v>1.6785832816712531E-3</c:v>
                </c:pt>
                <c:pt idx="539">
                  <c:v>1.6954542579734754E-3</c:v>
                </c:pt>
                <c:pt idx="540">
                  <c:v>1.7125082077605559E-3</c:v>
                </c:pt>
                <c:pt idx="541">
                  <c:v>1.728494272649761E-3</c:v>
                </c:pt>
                <c:pt idx="542">
                  <c:v>1.7459010192701538E-3</c:v>
                </c:pt>
                <c:pt idx="543">
                  <c:v>1.7634907400128816E-3</c:v>
                </c:pt>
                <c:pt idx="544">
                  <c:v>1.7838173289670043E-3</c:v>
                </c:pt>
                <c:pt idx="545">
                  <c:v>1.8031044996907708E-3</c:v>
                </c:pt>
                <c:pt idx="546">
                  <c:v>1.8212824472166054E-3</c:v>
                </c:pt>
                <c:pt idx="547">
                  <c:v>1.8396433740887745E-3</c:v>
                </c:pt>
                <c:pt idx="548">
                  <c:v>1.8581872811700285E-3</c:v>
                </c:pt>
                <c:pt idx="549">
                  <c:v>1.8769141693178897E-3</c:v>
                </c:pt>
                <c:pt idx="550">
                  <c:v>1.8944528601153219E-3</c:v>
                </c:pt>
                <c:pt idx="551">
                  <c:v>1.9135325432647621E-3</c:v>
                </c:pt>
                <c:pt idx="552">
                  <c:v>1.9327952080981556E-3</c:v>
                </c:pt>
                <c:pt idx="553">
                  <c:v>1.9522408554853987E-3</c:v>
                </c:pt>
                <c:pt idx="554">
                  <c:v>1.9732933569584625E-3</c:v>
                </c:pt>
                <c:pt idx="555">
                  <c:v>1.9931181501570677E-3</c:v>
                </c:pt>
                <c:pt idx="556">
                  <c:v>2.0131259307125168E-3</c:v>
                </c:pt>
                <c:pt idx="557">
                  <c:v>2.0333166995607642E-3</c:v>
                </c:pt>
                <c:pt idx="558">
                  <c:v>2.0536904576403778E-3</c:v>
                </c:pt>
                <c:pt idx="559">
                  <c:v>2.0742472059029978E-3</c:v>
                </c:pt>
                <c:pt idx="560">
                  <c:v>2.0949869453054928E-3</c:v>
                </c:pt>
                <c:pt idx="561">
                  <c:v>2.1159096768151898E-3</c:v>
                </c:pt>
                <c:pt idx="562">
                  <c:v>2.1370154014072589E-3</c:v>
                </c:pt>
                <c:pt idx="563">
                  <c:v>2.1567609846768385E-3</c:v>
                </c:pt>
                <c:pt idx="564">
                  <c:v>2.1781985215575395E-3</c:v>
                </c:pt>
                <c:pt idx="565">
                  <c:v>2.1997556642269211E-3</c:v>
                </c:pt>
                <c:pt idx="566">
                  <c:v>2.2213880418102683E-3</c:v>
                </c:pt>
                <c:pt idx="567">
                  <c:v>2.2446052663277305E-3</c:v>
                </c:pt>
                <c:pt idx="568">
                  <c:v>2.2662656390745159E-3</c:v>
                </c:pt>
                <c:pt idx="569">
                  <c:v>2.2879188440725414E-3</c:v>
                </c:pt>
                <c:pt idx="570">
                  <c:v>2.3095648812747472E-3</c:v>
                </c:pt>
                <c:pt idx="571">
                  <c:v>2.3312037506471469E-3</c:v>
                </c:pt>
                <c:pt idx="572">
                  <c:v>2.3512833693236646E-3</c:v>
                </c:pt>
                <c:pt idx="573">
                  <c:v>2.3729082749775294E-3</c:v>
                </c:pt>
                <c:pt idx="574">
                  <c:v>2.3945260114448903E-3</c:v>
                </c:pt>
                <c:pt idx="575">
                  <c:v>2.4176875490177613E-3</c:v>
                </c:pt>
                <c:pt idx="576">
                  <c:v>2.4392905786345892E-3</c:v>
                </c:pt>
                <c:pt idx="577">
                  <c:v>2.4608864401837005E-3</c:v>
                </c:pt>
                <c:pt idx="578">
                  <c:v>2.4824751336232648E-3</c:v>
                </c:pt>
                <c:pt idx="579">
                  <c:v>2.5040566589114525E-3</c:v>
                </c:pt>
                <c:pt idx="580">
                  <c:v>2.5256310160090465E-3</c:v>
                </c:pt>
                <c:pt idx="581">
                  <c:v>2.5471982048846753E-3</c:v>
                </c:pt>
                <c:pt idx="582">
                  <c:v>2.5687582254886642E-3</c:v>
                </c:pt>
                <c:pt idx="583">
                  <c:v>2.5903110777844127E-3</c:v>
                </c:pt>
                <c:pt idx="584">
                  <c:v>2.6118567617379328E-3</c:v>
                </c:pt>
                <c:pt idx="585">
                  <c:v>2.6303005673658795E-3</c:v>
                </c:pt>
                <c:pt idx="586">
                  <c:v>2.6518326270000181E-3</c:v>
                </c:pt>
                <c:pt idx="587">
                  <c:v>2.6733575157374839E-3</c:v>
                </c:pt>
                <c:pt idx="588">
                  <c:v>2.6948752335419451E-3</c:v>
                </c:pt>
                <c:pt idx="589">
                  <c:v>2.7194776549185088E-3</c:v>
                </c:pt>
                <c:pt idx="590">
                  <c:v>2.7471623628906477E-3</c:v>
                </c:pt>
                <c:pt idx="591">
                  <c:v>2.7624758323818006E-3</c:v>
                </c:pt>
                <c:pt idx="592">
                  <c:v>2.7839641681412777E-3</c:v>
                </c:pt>
                <c:pt idx="593">
                  <c:v>2.8039008088699786E-3</c:v>
                </c:pt>
                <c:pt idx="594">
                  <c:v>2.8253751536647296E-3</c:v>
                </c:pt>
                <c:pt idx="595">
                  <c:v>2.846842328476022E-3</c:v>
                </c:pt>
                <c:pt idx="596">
                  <c:v>2.8683023332633324E-3</c:v>
                </c:pt>
                <c:pt idx="597">
                  <c:v>2.8897551679888389E-3</c:v>
                </c:pt>
                <c:pt idx="598">
                  <c:v>2.9127436385884176E-3</c:v>
                </c:pt>
                <c:pt idx="599">
                  <c:v>2.9341817926137148E-3</c:v>
                </c:pt>
                <c:pt idx="600">
                  <c:v>2.9556127776588711E-3</c:v>
                </c:pt>
                <c:pt idx="601">
                  <c:v>2.9770365936898995E-3</c:v>
                </c:pt>
                <c:pt idx="602">
                  <c:v>2.9969117893817732E-3</c:v>
                </c:pt>
                <c:pt idx="603">
                  <c:v>3.0183216029449067E-3</c:v>
                </c:pt>
                <c:pt idx="604">
                  <c:v>3.0397242461814855E-3</c:v>
                </c:pt>
                <c:pt idx="605">
                  <c:v>3.0611197190536883E-3</c:v>
                </c:pt>
                <c:pt idx="606">
                  <c:v>3.0840481372265784E-3</c:v>
                </c:pt>
                <c:pt idx="607">
                  <c:v>3.1054289383388471E-3</c:v>
                </c:pt>
                <c:pt idx="608">
                  <c:v>3.1268025701572479E-3</c:v>
                </c:pt>
                <c:pt idx="609">
                  <c:v>3.1481690326451788E-3</c:v>
                </c:pt>
                <c:pt idx="610">
                  <c:v>3.1695283257686525E-3</c:v>
                </c:pt>
                <c:pt idx="611">
                  <c:v>3.1908804494806104E-3</c:v>
                </c:pt>
                <c:pt idx="612">
                  <c:v>3.2122254037444506E-3</c:v>
                </c:pt>
                <c:pt idx="613">
                  <c:v>3.233563188526186E-3</c:v>
                </c:pt>
                <c:pt idx="614">
                  <c:v>3.2548938037787576E-3</c:v>
                </c:pt>
                <c:pt idx="615">
                  <c:v>3.2746802767603667E-3</c:v>
                </c:pt>
                <c:pt idx="616">
                  <c:v>3.296004346740748E-3</c:v>
                </c:pt>
                <c:pt idx="617">
                  <c:v>3.3173438281414911E-3</c:v>
                </c:pt>
                <c:pt idx="618">
                  <c:v>3.3387145286182252E-3</c:v>
                </c:pt>
                <c:pt idx="619">
                  <c:v>3.3601322482541551E-3</c:v>
                </c:pt>
                <c:pt idx="620">
                  <c:v>3.3831640665796339E-3</c:v>
                </c:pt>
                <c:pt idx="621">
                  <c:v>3.4047058076054492E-3</c:v>
                </c:pt>
                <c:pt idx="622">
                  <c:v>3.4263081276228726E-3</c:v>
                </c:pt>
                <c:pt idx="623">
                  <c:v>3.4479710269613179E-3</c:v>
                </c:pt>
                <c:pt idx="624">
                  <c:v>3.4681212045985696E-3</c:v>
                </c:pt>
                <c:pt idx="625">
                  <c:v>3.4899007288610915E-3</c:v>
                </c:pt>
                <c:pt idx="626">
                  <c:v>3.5117408315417098E-3</c:v>
                </c:pt>
                <c:pt idx="627">
                  <c:v>3.5336415129700134E-3</c:v>
                </c:pt>
                <c:pt idx="628">
                  <c:v>3.5619712375696798E-3</c:v>
                </c:pt>
                <c:pt idx="629">
                  <c:v>3.5792206075152722E-3</c:v>
                </c:pt>
                <c:pt idx="630">
                  <c:v>3.601307571510083E-3</c:v>
                </c:pt>
                <c:pt idx="631">
                  <c:v>3.6234551175265864E-3</c:v>
                </c:pt>
                <c:pt idx="632">
                  <c:v>3.6456632459046547E-3</c:v>
                </c:pt>
                <c:pt idx="633">
                  <c:v>3.6679319569893881E-3</c:v>
                </c:pt>
                <c:pt idx="634">
                  <c:v>3.6902612511180433E-3</c:v>
                </c:pt>
                <c:pt idx="635">
                  <c:v>3.7126511286435641E-3</c:v>
                </c:pt>
                <c:pt idx="636">
                  <c:v>3.7351015899058219E-3</c:v>
                </c:pt>
                <c:pt idx="637">
                  <c:v>3.752716757629916E-3</c:v>
                </c:pt>
                <c:pt idx="638">
                  <c:v>3.775274707199397E-3</c:v>
                </c:pt>
                <c:pt idx="639">
                  <c:v>3.7978932354019402E-3</c:v>
                </c:pt>
                <c:pt idx="640">
                  <c:v>3.8205723425530475E-3</c:v>
                </c:pt>
                <c:pt idx="641">
                  <c:v>3.8548697642338341E-3</c:v>
                </c:pt>
                <c:pt idx="642">
                  <c:v>3.8710766354333264E-3</c:v>
                </c:pt>
                <c:pt idx="643">
                  <c:v>3.8939511926122839E-3</c:v>
                </c:pt>
                <c:pt idx="644">
                  <c:v>3.9168863363227687E-3</c:v>
                </c:pt>
                <c:pt idx="645">
                  <c:v>3.9398820669229511E-3</c:v>
                </c:pt>
                <c:pt idx="646">
                  <c:v>3.9612648621492426E-3</c:v>
                </c:pt>
                <c:pt idx="647">
                  <c:v>3.9843771883607184E-3</c:v>
                </c:pt>
                <c:pt idx="648">
                  <c:v>4.0075501003763083E-3</c:v>
                </c:pt>
                <c:pt idx="649">
                  <c:v>4.0307835985364067E-3</c:v>
                </c:pt>
                <c:pt idx="650">
                  <c:v>4.0557695356903444E-3</c:v>
                </c:pt>
                <c:pt idx="651">
                  <c:v>4.0791287950980503E-3</c:v>
                </c:pt>
                <c:pt idx="652">
                  <c:v>4.1025486439000463E-3</c:v>
                </c:pt>
                <c:pt idx="653">
                  <c:v>4.1260290824518897E-3</c:v>
                </c:pt>
                <c:pt idx="654">
                  <c:v>4.1478598937236084E-3</c:v>
                </c:pt>
                <c:pt idx="655">
                  <c:v>4.1714569160800448E-3</c:v>
                </c:pt>
                <c:pt idx="656">
                  <c:v>4.1951145270339909E-3</c:v>
                </c:pt>
                <c:pt idx="657">
                  <c:v>4.2188327269339449E-3</c:v>
                </c:pt>
                <c:pt idx="658">
                  <c:v>4.2426115161365114E-3</c:v>
                </c:pt>
                <c:pt idx="659">
                  <c:v>4.2681841189072846E-3</c:v>
                </c:pt>
                <c:pt idx="660">
                  <c:v>4.2920886959172833E-3</c:v>
                </c:pt>
                <c:pt idx="661">
                  <c:v>4.3160538656026384E-3</c:v>
                </c:pt>
                <c:pt idx="662">
                  <c:v>4.3400796283345963E-3</c:v>
                </c:pt>
                <c:pt idx="663">
                  <c:v>4.3641659844791706E-3</c:v>
                </c:pt>
                <c:pt idx="664">
                  <c:v>4.3883129344154505E-3</c:v>
                </c:pt>
                <c:pt idx="665">
                  <c:v>4.4125204785068354E-3</c:v>
                </c:pt>
                <c:pt idx="666">
                  <c:v>4.4367886171350276E-3</c:v>
                </c:pt>
                <c:pt idx="667">
                  <c:v>4.459347179745536E-3</c:v>
                </c:pt>
                <c:pt idx="668">
                  <c:v>4.483730383068707E-3</c:v>
                </c:pt>
                <c:pt idx="669">
                  <c:v>4.508168680065058E-3</c:v>
                </c:pt>
                <c:pt idx="670">
                  <c:v>4.5326577936008663E-3</c:v>
                </c:pt>
                <c:pt idx="671">
                  <c:v>4.557193446518097E-3</c:v>
                </c:pt>
                <c:pt idx="672">
                  <c:v>4.583560273238925E-3</c:v>
                </c:pt>
                <c:pt idx="673">
                  <c:v>4.6081844924508461E-3</c:v>
                </c:pt>
                <c:pt idx="674">
                  <c:v>4.6328509765766303E-3</c:v>
                </c:pt>
                <c:pt idx="675">
                  <c:v>4.6575597258829444E-3</c:v>
                </c:pt>
                <c:pt idx="676">
                  <c:v>4.6805092135981941E-3</c:v>
                </c:pt>
                <c:pt idx="677">
                  <c:v>4.7052991563994269E-3</c:v>
                </c:pt>
                <c:pt idx="678">
                  <c:v>4.730131362931508E-3</c:v>
                </c:pt>
                <c:pt idx="679">
                  <c:v>4.755005833448382E-3</c:v>
                </c:pt>
                <c:pt idx="680">
                  <c:v>4.7817374594454204E-3</c:v>
                </c:pt>
                <c:pt idx="681">
                  <c:v>4.8066998054349577E-3</c:v>
                </c:pt>
                <c:pt idx="682">
                  <c:v>4.8317044184743195E-3</c:v>
                </c:pt>
                <c:pt idx="683">
                  <c:v>4.8567512988301736E-3</c:v>
                </c:pt>
                <c:pt idx="684">
                  <c:v>4.8890866108924728E-3</c:v>
                </c:pt>
                <c:pt idx="685">
                  <c:v>4.9142307784659032E-3</c:v>
                </c:pt>
                <c:pt idx="686">
                  <c:v>4.939417218846138E-3</c:v>
                </c:pt>
                <c:pt idx="687">
                  <c:v>4.9646459323303459E-3</c:v>
                </c:pt>
                <c:pt idx="688">
                  <c:v>4.9899169192058725E-3</c:v>
                </c:pt>
                <c:pt idx="689">
                  <c:v>5.0060023016414356E-3</c:v>
                </c:pt>
                <c:pt idx="690">
                  <c:v>5.0313409965287359E-3</c:v>
                </c:pt>
                <c:pt idx="691">
                  <c:v>5.056721953850144E-3</c:v>
                </c:pt>
                <c:pt idx="692">
                  <c:v>5.0821451738545876E-3</c:v>
                </c:pt>
                <c:pt idx="693">
                  <c:v>5.1169059645718058E-3</c:v>
                </c:pt>
                <c:pt idx="694">
                  <c:v>5.1424305978810892E-3</c:v>
                </c:pt>
                <c:pt idx="695">
                  <c:v>5.1698643442294563E-3</c:v>
                </c:pt>
                <c:pt idx="696">
                  <c:v>5.1936066910689008E-3</c:v>
                </c:pt>
                <c:pt idx="697">
                  <c:v>5.2136393735734794E-3</c:v>
                </c:pt>
                <c:pt idx="698">
                  <c:v>5.2393229480088479E-3</c:v>
                </c:pt>
                <c:pt idx="699">
                  <c:v>5.2650487917348388E-3</c:v>
                </c:pt>
                <c:pt idx="700">
                  <c:v>5.2908169050135036E-3</c:v>
                </c:pt>
                <c:pt idx="701">
                  <c:v>5.3166272881203982E-3</c:v>
                </c:pt>
                <c:pt idx="702">
                  <c:v>5.3481496043344783E-3</c:v>
                </c:pt>
                <c:pt idx="703">
                  <c:v>5.3740547270574078E-3</c:v>
                </c:pt>
                <c:pt idx="704">
                  <c:v>5.4000021278576048E-3</c:v>
                </c:pt>
                <c:pt idx="705">
                  <c:v>5.4259918070322394E-3</c:v>
                </c:pt>
                <c:pt idx="706">
                  <c:v>5.4463132604229605E-3</c:v>
                </c:pt>
                <c:pt idx="707">
                  <c:v>5.4723772681319529E-3</c:v>
                </c:pt>
                <c:pt idx="708">
                  <c:v>5.4984835475548523E-3</c:v>
                </c:pt>
                <c:pt idx="709">
                  <c:v>5.5246320989591115E-3</c:v>
                </c:pt>
                <c:pt idx="710">
                  <c:v>5.5508229226256907E-3</c:v>
                </c:pt>
                <c:pt idx="711">
                  <c:v>5.5828177446608776E-3</c:v>
                </c:pt>
                <c:pt idx="712">
                  <c:v>5.6091033808215347E-3</c:v>
                </c:pt>
                <c:pt idx="713">
                  <c:v>5.6354312977536349E-3</c:v>
                </c:pt>
                <c:pt idx="714">
                  <c:v>5.6637330388741103E-3</c:v>
                </c:pt>
                <c:pt idx="715">
                  <c:v>5.6882139751306673E-3</c:v>
                </c:pt>
                <c:pt idx="716">
                  <c:v>5.7146687361822176E-3</c:v>
                </c:pt>
                <c:pt idx="717">
                  <c:v>5.7411657792110823E-3</c:v>
                </c:pt>
                <c:pt idx="718">
                  <c:v>5.7677051045217972E-3</c:v>
                </c:pt>
                <c:pt idx="719">
                  <c:v>5.7884428834049286E-3</c:v>
                </c:pt>
                <c:pt idx="720">
                  <c:v>5.8150790699462353E-3</c:v>
                </c:pt>
                <c:pt idx="721">
                  <c:v>5.8418405644548033E-3</c:v>
                </c:pt>
                <c:pt idx="722">
                  <c:v>5.8687919487864599E-3</c:v>
                </c:pt>
                <c:pt idx="723">
                  <c:v>5.8959978053940709E-3</c:v>
                </c:pt>
                <c:pt idx="724">
                  <c:v>5.9296450874604919E-3</c:v>
                </c:pt>
                <c:pt idx="725">
                  <c:v>5.9575480257905086E-3</c:v>
                </c:pt>
                <c:pt idx="726">
                  <c:v>5.9857700462948105E-3</c:v>
                </c:pt>
                <c:pt idx="727">
                  <c:v>6.014311151412155E-3</c:v>
                </c:pt>
                <c:pt idx="728">
                  <c:v>6.0367591434184655E-3</c:v>
                </c:pt>
                <c:pt idx="729">
                  <c:v>6.0658686010241309E-3</c:v>
                </c:pt>
                <c:pt idx="730">
                  <c:v>6.0952971272445478E-3</c:v>
                </c:pt>
                <c:pt idx="731">
                  <c:v>6.1250447243976405E-3</c:v>
                </c:pt>
                <c:pt idx="732">
                  <c:v>6.1551113948121374E-3</c:v>
                </c:pt>
                <c:pt idx="733">
                  <c:v>6.1922586991755985E-3</c:v>
                </c:pt>
                <c:pt idx="734">
                  <c:v>6.2230334672516785E-3</c:v>
                </c:pt>
                <c:pt idx="735">
                  <c:v>6.2541273404627014E-3</c:v>
                </c:pt>
                <c:pt idx="736">
                  <c:v>6.285540321497929E-3</c:v>
                </c:pt>
                <c:pt idx="737">
                  <c:v>6.3172724130736409E-3</c:v>
                </c:pt>
                <c:pt idx="738">
                  <c:v>6.3493236179331296E-3</c:v>
                </c:pt>
                <c:pt idx="739">
                  <c:v>6.3816939388491615E-3</c:v>
                </c:pt>
                <c:pt idx="740">
                  <c:v>6.4143833786190598E-3</c:v>
                </c:pt>
                <c:pt idx="741">
                  <c:v>6.4352001896657096E-3</c:v>
                </c:pt>
                <c:pt idx="742">
                  <c:v>6.4684109674307899E-3</c:v>
                </c:pt>
                <c:pt idx="743">
                  <c:v>6.5019408280649251E-3</c:v>
                </c:pt>
                <c:pt idx="744">
                  <c:v>6.5357897740313444E-3</c:v>
                </c:pt>
                <c:pt idx="745">
                  <c:v>6.5826174602508346E-3</c:v>
                </c:pt>
                <c:pt idx="746">
                  <c:v>6.6197838077847833E-3</c:v>
                </c:pt>
                <c:pt idx="747">
                  <c:v>6.6521450259777468E-3</c:v>
                </c:pt>
                <c:pt idx="748">
                  <c:v>6.6873875207009506E-3</c:v>
                </c:pt>
                <c:pt idx="749">
                  <c:v>6.7150653898358321E-3</c:v>
                </c:pt>
                <c:pt idx="750">
                  <c:v>6.7508758076256043E-3</c:v>
                </c:pt>
                <c:pt idx="751">
                  <c:v>6.7870053478907844E-3</c:v>
                </c:pt>
                <c:pt idx="752">
                  <c:v>6.8234540134706947E-3</c:v>
                </c:pt>
                <c:pt idx="753">
                  <c:v>6.8602218072343719E-3</c:v>
                </c:pt>
                <c:pt idx="754">
                  <c:v>6.9055446488681402E-3</c:v>
                </c:pt>
                <c:pt idx="755">
                  <c:v>6.9430212262200025E-3</c:v>
                </c:pt>
                <c:pt idx="756">
                  <c:v>6.9808169709724543E-3</c:v>
                </c:pt>
                <c:pt idx="757">
                  <c:v>7.0189318864041861E-3</c:v>
                </c:pt>
                <c:pt idx="758">
                  <c:v>7.0488478008087219E-3</c:v>
                </c:pt>
                <c:pt idx="759">
                  <c:v>7.0875304252404625E-3</c:v>
                </c:pt>
                <c:pt idx="760">
                  <c:v>7.1265321986146253E-3</c:v>
                </c:pt>
                <c:pt idx="761">
                  <c:v>7.1658531240028633E-3</c:v>
                </c:pt>
                <c:pt idx="762">
                  <c:v>7.2054932044957427E-3</c:v>
                </c:pt>
                <c:pt idx="763">
                  <c:v>7.2543241496904626E-3</c:v>
                </c:pt>
                <c:pt idx="764">
                  <c:v>7.294673353691908E-3</c:v>
                </c:pt>
                <c:pt idx="765">
                  <c:v>7.3353417555157693E-3</c:v>
                </c:pt>
                <c:pt idx="766">
                  <c:v>7.3793620146100254E-3</c:v>
                </c:pt>
                <c:pt idx="767">
                  <c:v>7.4176361667229705E-3</c:v>
                </c:pt>
                <c:pt idx="768">
                  <c:v>7.4592621832236467E-3</c:v>
                </c:pt>
                <c:pt idx="769">
                  <c:v>7.501207411781413E-3</c:v>
                </c:pt>
                <c:pt idx="770">
                  <c:v>7.5434718560237046E-3</c:v>
                </c:pt>
                <c:pt idx="771">
                  <c:v>7.5766163187968028E-3</c:v>
                </c:pt>
                <c:pt idx="772">
                  <c:v>7.6193907436026649E-3</c:v>
                </c:pt>
                <c:pt idx="773">
                  <c:v>7.6622202421308128E-3</c:v>
                </c:pt>
                <c:pt idx="774">
                  <c:v>7.7048737121002322E-3</c:v>
                </c:pt>
                <c:pt idx="775">
                  <c:v>7.7471200479934579E-3</c:v>
                </c:pt>
                <c:pt idx="776">
                  <c:v>7.7977282194652275E-3</c:v>
                </c:pt>
                <c:pt idx="777">
                  <c:v>7.8385481950012572E-3</c:v>
                </c:pt>
                <c:pt idx="778">
                  <c:v>7.8786968683710063E-3</c:v>
                </c:pt>
                <c:pt idx="779">
                  <c:v>7.9181742322631185E-3</c:v>
                </c:pt>
                <c:pt idx="780">
                  <c:v>7.9485695329604145E-3</c:v>
                </c:pt>
                <c:pt idx="781">
                  <c:v>7.9868456066303599E-3</c:v>
                </c:pt>
                <c:pt idx="782">
                  <c:v>8.0244503833416161E-3</c:v>
                </c:pt>
                <c:pt idx="783">
                  <c:v>8.0613838568698304E-3</c:v>
                </c:pt>
                <c:pt idx="784">
                  <c:v>8.097646021106816E-3</c:v>
                </c:pt>
                <c:pt idx="785">
                  <c:v>8.1409405228871634E-3</c:v>
                </c:pt>
                <c:pt idx="786">
                  <c:v>8.175718526143327E-3</c:v>
                </c:pt>
                <c:pt idx="787">
                  <c:v>8.2098251658713536E-3</c:v>
                </c:pt>
                <c:pt idx="788">
                  <c:v>8.2432604358675179E-3</c:v>
                </c:pt>
                <c:pt idx="789">
                  <c:v>8.2760243300435254E-3</c:v>
                </c:pt>
                <c:pt idx="790">
                  <c:v>8.308116842441246E-3</c:v>
                </c:pt>
                <c:pt idx="791">
                  <c:v>8.339537967215524E-3</c:v>
                </c:pt>
                <c:pt idx="792">
                  <c:v>8.3702876986513682E-3</c:v>
                </c:pt>
                <c:pt idx="793">
                  <c:v>8.3915965546715286E-3</c:v>
                </c:pt>
                <c:pt idx="794">
                  <c:v>8.4211925877795812E-3</c:v>
                </c:pt>
                <c:pt idx="795">
                  <c:v>8.4501172651977804E-3</c:v>
                </c:pt>
                <c:pt idx="796">
                  <c:v>8.4783705822953099E-3</c:v>
                </c:pt>
                <c:pt idx="797">
                  <c:v>8.5059525345615259E-3</c:v>
                </c:pt>
                <c:pt idx="798">
                  <c:v>8.5406865223319924E-3</c:v>
                </c:pt>
                <c:pt idx="799">
                  <c:v>8.5667363505515966E-3</c:v>
                </c:pt>
                <c:pt idx="800">
                  <c:v>8.5921147440868855E-3</c:v>
                </c:pt>
                <c:pt idx="801">
                  <c:v>8.6168216983157631E-3</c:v>
                </c:pt>
                <c:pt idx="802">
                  <c:v>8.6355647874103072E-3</c:v>
                </c:pt>
                <c:pt idx="803">
                  <c:v>8.6590710618625159E-3</c:v>
                </c:pt>
                <c:pt idx="804">
                  <c:v>8.681905928138927E-3</c:v>
                </c:pt>
                <c:pt idx="805">
                  <c:v>8.7040693824654847E-3</c:v>
                </c:pt>
                <c:pt idx="806">
                  <c:v>8.730284726816695E-3</c:v>
                </c:pt>
                <c:pt idx="807">
                  <c:v>8.7509629550787341E-3</c:v>
                </c:pt>
                <c:pt idx="808">
                  <c:v>8.770969715127858E-3</c:v>
                </c:pt>
                <c:pt idx="809">
                  <c:v>8.7903050033243495E-3</c:v>
                </c:pt>
                <c:pt idx="810">
                  <c:v>8.8048153503796182E-3</c:v>
                </c:pt>
                <c:pt idx="811">
                  <c:v>8.822950259881706E-3</c:v>
                </c:pt>
                <c:pt idx="812">
                  <c:v>8.8404137341007161E-3</c:v>
                </c:pt>
                <c:pt idx="813">
                  <c:v>8.8572057701405971E-3</c:v>
                </c:pt>
                <c:pt idx="814">
                  <c:v>8.8733263652295662E-3</c:v>
                </c:pt>
                <c:pt idx="815">
                  <c:v>8.8922156350892869E-3</c:v>
                </c:pt>
                <c:pt idx="816">
                  <c:v>8.9068505286319065E-3</c:v>
                </c:pt>
                <c:pt idx="817">
                  <c:v>8.9208139255954125E-3</c:v>
                </c:pt>
                <c:pt idx="818">
                  <c:v>8.9351006245330655E-3</c:v>
                </c:pt>
                <c:pt idx="819">
                  <c:v>8.9438576369058991E-3</c:v>
                </c:pt>
                <c:pt idx="820">
                  <c:v>8.9586751121865128E-3</c:v>
                </c:pt>
                <c:pt idx="821">
                  <c:v>8.969952498630189E-3</c:v>
                </c:pt>
                <c:pt idx="822">
                  <c:v>8.9805583770082818E-3</c:v>
                </c:pt>
                <c:pt idx="823">
                  <c:v>8.9904927453904153E-3</c:v>
                </c:pt>
                <c:pt idx="824">
                  <c:v>8.9976118762837114E-3</c:v>
                </c:pt>
                <c:pt idx="825">
                  <c:v>9.0065314591021295E-3</c:v>
                </c:pt>
                <c:pt idx="826">
                  <c:v>9.0152517607759268E-3</c:v>
                </c:pt>
                <c:pt idx="827">
                  <c:v>9.0240732619742605E-3</c:v>
                </c:pt>
                <c:pt idx="828">
                  <c:v>9.0357821727173344E-3</c:v>
                </c:pt>
                <c:pt idx="829">
                  <c:v>9.0457350540838789E-3</c:v>
                </c:pt>
                <c:pt idx="830">
                  <c:v>9.0563042955963437E-3</c:v>
                </c:pt>
                <c:pt idx="831">
                  <c:v>9.0674898990180958E-3</c:v>
                </c:pt>
                <c:pt idx="832">
                  <c:v>9.0762734617269025E-3</c:v>
                </c:pt>
                <c:pt idx="833">
                  <c:v>9.0885587992286521E-3</c:v>
                </c:pt>
                <c:pt idx="834">
                  <c:v>9.1014604567684811E-3</c:v>
                </c:pt>
                <c:pt idx="835">
                  <c:v>9.114978436305007E-3</c:v>
                </c:pt>
                <c:pt idx="836">
                  <c:v>9.1291127398914033E-3</c:v>
                </c:pt>
                <c:pt idx="837">
                  <c:v>9.1475472314949229E-3</c:v>
                </c:pt>
                <c:pt idx="838">
                  <c:v>9.1630474263697786E-3</c:v>
                </c:pt>
                <c:pt idx="839">
                  <c:v>9.1791640009816506E-3</c:v>
                </c:pt>
                <c:pt idx="840">
                  <c:v>9.1980388757340048E-3</c:v>
                </c:pt>
                <c:pt idx="841">
                  <c:v>9.2154753938542278E-3</c:v>
                </c:pt>
                <c:pt idx="842">
                  <c:v>9.2335282676797754E-3</c:v>
                </c:pt>
                <c:pt idx="843">
                  <c:v>9.2521975000446587E-3</c:v>
                </c:pt>
                <c:pt idx="844">
                  <c:v>9.2714830938822237E-3</c:v>
                </c:pt>
                <c:pt idx="845">
                  <c:v>9.2866213531802334E-3</c:v>
                </c:pt>
                <c:pt idx="846">
                  <c:v>9.3070060427820137E-3</c:v>
                </c:pt>
                <c:pt idx="847">
                  <c:v>9.3280070518769343E-3</c:v>
                </c:pt>
                <c:pt idx="848">
                  <c:v>9.3496243834289717E-3</c:v>
                </c:pt>
                <c:pt idx="849">
                  <c:v>9.3771565944107196E-3</c:v>
                </c:pt>
                <c:pt idx="850">
                  <c:v>9.4001404240024802E-3</c:v>
                </c:pt>
                <c:pt idx="851">
                  <c:v>9.4237406382801491E-3</c:v>
                </c:pt>
                <c:pt idx="852">
                  <c:v>9.4498658968432403E-3</c:v>
                </c:pt>
                <c:pt idx="853">
                  <c:v>9.4727902357952705E-3</c:v>
                </c:pt>
                <c:pt idx="854">
                  <c:v>9.5002376464210433E-3</c:v>
                </c:pt>
                <c:pt idx="855">
                  <c:v>9.524305417748442E-3</c:v>
                </c:pt>
                <c:pt idx="856">
                  <c:v>9.5644026126779184E-3</c:v>
                </c:pt>
                <c:pt idx="857">
                  <c:v>9.5920086977647392E-3</c:v>
                </c:pt>
                <c:pt idx="858">
                  <c:v>9.622429428841367E-3</c:v>
                </c:pt>
                <c:pt idx="859">
                  <c:v>9.6513131023397373E-3</c:v>
                </c:pt>
                <c:pt idx="860">
                  <c:v>9.6808131999386541E-3</c:v>
                </c:pt>
                <c:pt idx="861">
                  <c:v>9.7109297262629804E-3</c:v>
                </c:pt>
                <c:pt idx="862">
                  <c:v>9.7392851576753418E-3</c:v>
                </c:pt>
                <c:pt idx="863">
                  <c:v>9.77058968786256E-3</c:v>
                </c:pt>
                <c:pt idx="864">
                  <c:v>9.8025106416568999E-3</c:v>
                </c:pt>
                <c:pt idx="865">
                  <c:v>9.8350480239103311E-3</c:v>
                </c:pt>
                <c:pt idx="866">
                  <c:v>9.8707589575982684E-3</c:v>
                </c:pt>
                <c:pt idx="867">
                  <c:v>9.9045741589214881E-3</c:v>
                </c:pt>
                <c:pt idx="868">
                  <c:v>9.9390058240840743E-3</c:v>
                </c:pt>
                <c:pt idx="869">
                  <c:v>9.9740539584925979E-3</c:v>
                </c:pt>
                <c:pt idx="870">
                  <c:v>1.0009718567642521E-2</c:v>
                </c:pt>
                <c:pt idx="871">
                  <c:v>1.0045999657131263E-2</c:v>
                </c:pt>
                <c:pt idx="872">
                  <c:v>1.0082897232658209E-2</c:v>
                </c:pt>
                <c:pt idx="873">
                  <c:v>1.0120411300006404E-2</c:v>
                </c:pt>
                <c:pt idx="874">
                  <c:v>1.0158541865063469E-2</c:v>
                </c:pt>
                <c:pt idx="875">
                  <c:v>1.0194322265210628E-2</c:v>
                </c:pt>
                <c:pt idx="876">
                  <c:v>1.0233486478791706E-2</c:v>
                </c:pt>
                <c:pt idx="877">
                  <c:v>1.0272801169937933E-2</c:v>
                </c:pt>
                <c:pt idx="878">
                  <c:v>1.0311940128314639E-2</c:v>
                </c:pt>
                <c:pt idx="879">
                  <c:v>1.0353415883695231E-2</c:v>
                </c:pt>
                <c:pt idx="880">
                  <c:v>1.0391250975842713E-2</c:v>
                </c:pt>
                <c:pt idx="881">
                  <c:v>1.0428304478058318E-2</c:v>
                </c:pt>
                <c:pt idx="882">
                  <c:v>1.046457638297206E-2</c:v>
                </c:pt>
                <c:pt idx="883">
                  <c:v>1.050006668336298E-2</c:v>
                </c:pt>
                <c:pt idx="884">
                  <c:v>1.053221073630765E-2</c:v>
                </c:pt>
                <c:pt idx="885">
                  <c:v>1.0566192655127149E-2</c:v>
                </c:pt>
                <c:pt idx="886">
                  <c:v>1.0599392968707044E-2</c:v>
                </c:pt>
                <c:pt idx="887">
                  <c:v>1.0641380686713451E-2</c:v>
                </c:pt>
                <c:pt idx="888">
                  <c:v>1.066579387576644E-2</c:v>
                </c:pt>
                <c:pt idx="889">
                  <c:v>1.0696594406167194E-2</c:v>
                </c:pt>
                <c:pt idx="890">
                  <c:v>1.0726613285874886E-2</c:v>
                </c:pt>
                <c:pt idx="891">
                  <c:v>1.0755850508920852E-2</c:v>
                </c:pt>
                <c:pt idx="892">
                  <c:v>1.0784306069482831E-2</c:v>
                </c:pt>
                <c:pt idx="893">
                  <c:v>1.0811979961898041E-2</c:v>
                </c:pt>
                <c:pt idx="894">
                  <c:v>1.0838872180660566E-2</c:v>
                </c:pt>
                <c:pt idx="895">
                  <c:v>1.0864982720423961E-2</c:v>
                </c:pt>
                <c:pt idx="896">
                  <c:v>1.089031157598558E-2</c:v>
                </c:pt>
                <c:pt idx="897">
                  <c:v>1.0909293129881814E-2</c:v>
                </c:pt>
                <c:pt idx="898">
                  <c:v>1.0933223961286574E-2</c:v>
                </c:pt>
                <c:pt idx="899">
                  <c:v>1.0956373160491297E-2</c:v>
                </c:pt>
                <c:pt idx="900">
                  <c:v>1.097874072333368E-2</c:v>
                </c:pt>
                <c:pt idx="901">
                  <c:v>1.1011695612677215E-2</c:v>
                </c:pt>
                <c:pt idx="902">
                  <c:v>1.1025869069801204E-2</c:v>
                </c:pt>
                <c:pt idx="903">
                  <c:v>1.1045726003549529E-2</c:v>
                </c:pt>
                <c:pt idx="904">
                  <c:v>1.1064801217132445E-2</c:v>
                </c:pt>
                <c:pt idx="905">
                  <c:v>1.1081686328726786E-2</c:v>
                </c:pt>
                <c:pt idx="906">
                  <c:v>1.1099253395070008E-2</c:v>
                </c:pt>
                <c:pt idx="907">
                  <c:v>1.1116038753520407E-2</c:v>
                </c:pt>
                <c:pt idx="908">
                  <c:v>1.1132042400841535E-2</c:v>
                </c:pt>
                <c:pt idx="909">
                  <c:v>1.1147264333956335E-2</c:v>
                </c:pt>
                <c:pt idx="910">
                  <c:v>1.1162836173447838E-2</c:v>
                </c:pt>
                <c:pt idx="911">
                  <c:v>1.1176439248290553E-2</c:v>
                </c:pt>
                <c:pt idx="912">
                  <c:v>1.1189260576957231E-2</c:v>
                </c:pt>
                <c:pt idx="913">
                  <c:v>1.1201300156893608E-2</c:v>
                </c:pt>
                <c:pt idx="914">
                  <c:v>1.1211648189071796E-2</c:v>
                </c:pt>
                <c:pt idx="915">
                  <c:v>1.1222179780645769E-2</c:v>
                </c:pt>
                <c:pt idx="916">
                  <c:v>1.12319296406506E-2</c:v>
                </c:pt>
                <c:pt idx="917">
                  <c:v>1.1240897767211416E-2</c:v>
                </c:pt>
                <c:pt idx="918">
                  <c:v>1.1249771747217838E-2</c:v>
                </c:pt>
                <c:pt idx="919">
                  <c:v>1.1257120789909366E-2</c:v>
                </c:pt>
                <c:pt idx="920">
                  <c:v>1.1263688070367237E-2</c:v>
                </c:pt>
                <c:pt idx="921">
                  <c:v>1.1269473587281637E-2</c:v>
                </c:pt>
                <c:pt idx="922">
                  <c:v>1.1274477339507462E-2</c:v>
                </c:pt>
                <c:pt idx="923">
                  <c:v>1.1278699326043397E-2</c:v>
                </c:pt>
                <c:pt idx="924">
                  <c:v>1.1282139546055449E-2</c:v>
                </c:pt>
                <c:pt idx="925">
                  <c:v>1.1284797998850805E-2</c:v>
                </c:pt>
                <c:pt idx="926">
                  <c:v>1.1286674683906586E-2</c:v>
                </c:pt>
                <c:pt idx="927">
                  <c:v>1.12875859001134E-2</c:v>
                </c:pt>
                <c:pt idx="928">
                  <c:v>1.1288045409451646E-2</c:v>
                </c:pt>
                <c:pt idx="929">
                  <c:v>1.1287996723065094E-2</c:v>
                </c:pt>
                <c:pt idx="930">
                  <c:v>1.1287631324922054E-2</c:v>
                </c:pt>
                <c:pt idx="931">
                  <c:v>1.1287140605955112E-2</c:v>
                </c:pt>
                <c:pt idx="932">
                  <c:v>1.1286812941321708E-2</c:v>
                </c:pt>
                <c:pt idx="933">
                  <c:v>1.1286382692930851E-2</c:v>
                </c:pt>
                <c:pt idx="934">
                  <c:v>1.1285991347063274E-2</c:v>
                </c:pt>
                <c:pt idx="935">
                  <c:v>1.128563890371898E-2</c:v>
                </c:pt>
                <c:pt idx="936">
                  <c:v>1.1285170043749923E-2</c:v>
                </c:pt>
                <c:pt idx="937">
                  <c:v>1.1284892635254933E-2</c:v>
                </c:pt>
                <c:pt idx="938">
                  <c:v>1.1284654128064306E-2</c:v>
                </c:pt>
                <c:pt idx="939">
                  <c:v>1.1284454522178041E-2</c:v>
                </c:pt>
                <c:pt idx="940">
                  <c:v>1.1284961052434822E-2</c:v>
                </c:pt>
                <c:pt idx="941">
                  <c:v>1.1284341196359775E-2</c:v>
                </c:pt>
                <c:pt idx="942">
                  <c:v>1.1284261070568648E-2</c:v>
                </c:pt>
                <c:pt idx="943">
                  <c:v>1.1284219847277272E-2</c:v>
                </c:pt>
                <c:pt idx="944">
                  <c:v>1.1284217526488264E-2</c:v>
                </c:pt>
                <c:pt idx="945">
                  <c:v>1.128425410820162E-2</c:v>
                </c:pt>
                <c:pt idx="946">
                  <c:v>1.1284329592414731E-2</c:v>
                </c:pt>
                <c:pt idx="947">
                  <c:v>1.128444397913282E-2</c:v>
                </c:pt>
                <c:pt idx="948">
                  <c:v>1.1284597268353277E-2</c:v>
                </c:pt>
                <c:pt idx="949">
                  <c:v>1.1284215992234828E-2</c:v>
                </c:pt>
                <c:pt idx="950">
                  <c:v>1.1284438729563251E-2</c:v>
                </c:pt>
                <c:pt idx="951">
                  <c:v>1.1284700365795137E-2</c:v>
                </c:pt>
                <c:pt idx="952">
                  <c:v>1.1285000900930486E-2</c:v>
                </c:pt>
                <c:pt idx="953">
                  <c:v>1.128594725206949E-2</c:v>
                </c:pt>
                <c:pt idx="954">
                  <c:v>1.1286333956353818E-2</c:v>
                </c:pt>
                <c:pt idx="955">
                  <c:v>1.1286759563164044E-2</c:v>
                </c:pt>
                <c:pt idx="956">
                  <c:v>1.1287224072500164E-2</c:v>
                </c:pt>
                <c:pt idx="957">
                  <c:v>1.1287727484364796E-2</c:v>
                </c:pt>
                <c:pt idx="958">
                  <c:v>1.1288053257997793E-2</c:v>
                </c:pt>
                <c:pt idx="959">
                  <c:v>1.1288631678306849E-2</c:v>
                </c:pt>
                <c:pt idx="960">
                  <c:v>1.1289248999960793E-2</c:v>
                </c:pt>
                <c:pt idx="961">
                  <c:v>1.1289905222959622E-2</c:v>
                </c:pt>
                <c:pt idx="962">
                  <c:v>1.1290828081845675E-2</c:v>
                </c:pt>
                <c:pt idx="963">
                  <c:v>1.1291564909017318E-2</c:v>
                </c:pt>
                <c:pt idx="964">
                  <c:v>1.1292340638759302E-2</c:v>
                </c:pt>
                <c:pt idx="965">
                  <c:v>1.1293155271087311E-2</c:v>
                </c:pt>
                <c:pt idx="966">
                  <c:v>1.1293769858435037E-2</c:v>
                </c:pt>
                <c:pt idx="967">
                  <c:v>1.129465948967338E-2</c:v>
                </c:pt>
                <c:pt idx="968">
                  <c:v>1.1295588022318745E-2</c:v>
                </c:pt>
                <c:pt idx="969">
                  <c:v>1.1296555456368429E-2</c:v>
                </c:pt>
                <c:pt idx="970">
                  <c:v>1.1297561791838644E-2</c:v>
                </c:pt>
                <c:pt idx="971">
                  <c:v>1.1298860019733186E-2</c:v>
                </c:pt>
                <c:pt idx="972">
                  <c:v>1.1299946970377768E-2</c:v>
                </c:pt>
                <c:pt idx="973">
                  <c:v>1.1301072823681578E-2</c:v>
                </c:pt>
                <c:pt idx="974">
                  <c:v>1.1302237579649849E-2</c:v>
                </c:pt>
                <c:pt idx="975">
                  <c:v>1.1303441238300878E-2</c:v>
                </c:pt>
                <c:pt idx="976">
                  <c:v>1.130468379964251E-2</c:v>
                </c:pt>
                <c:pt idx="977">
                  <c:v>1.1305965263685203E-2</c:v>
                </c:pt>
                <c:pt idx="978">
                  <c:v>1.1307285630447257E-2</c:v>
                </c:pt>
                <c:pt idx="979">
                  <c:v>1.1308369376642332E-2</c:v>
                </c:pt>
                <c:pt idx="980">
                  <c:v>1.130976472689597E-2</c:v>
                </c:pt>
                <c:pt idx="981">
                  <c:v>1.1311198978694408E-2</c:v>
                </c:pt>
                <c:pt idx="982">
                  <c:v>1.1312672132051154E-2</c:v>
                </c:pt>
                <c:pt idx="983">
                  <c:v>1.1314184186982417E-2</c:v>
                </c:pt>
                <c:pt idx="984">
                  <c:v>1.1316024788826829E-2</c:v>
                </c:pt>
                <c:pt idx="985">
                  <c:v>1.1317617474993043E-2</c:v>
                </c:pt>
                <c:pt idx="986">
                  <c:v>1.1319249063991038E-2</c:v>
                </c:pt>
                <c:pt idx="987">
                  <c:v>1.1320919555836499E-2</c:v>
                </c:pt>
                <c:pt idx="988">
                  <c:v>1.1322327985761679E-2</c:v>
                </c:pt>
                <c:pt idx="989">
                  <c:v>1.1324073450453425E-2</c:v>
                </c:pt>
                <c:pt idx="990">
                  <c:v>1.1325857816825047E-2</c:v>
                </c:pt>
                <c:pt idx="991">
                  <c:v>1.1327681084898161E-2</c:v>
                </c:pt>
                <c:pt idx="992">
                  <c:v>1.1329855558379728E-2</c:v>
                </c:pt>
                <c:pt idx="993">
                  <c:v>1.1331759467676004E-2</c:v>
                </c:pt>
                <c:pt idx="994">
                  <c:v>1.1333702279942624E-2</c:v>
                </c:pt>
                <c:pt idx="995">
                  <c:v>1.1335683995200503E-2</c:v>
                </c:pt>
                <c:pt idx="996">
                  <c:v>1.1338645417695681E-2</c:v>
                </c:pt>
                <c:pt idx="997">
                  <c:v>1.1340716182750666E-2</c:v>
                </c:pt>
                <c:pt idx="998">
                  <c:v>1.134282585330158E-2</c:v>
                </c:pt>
                <c:pt idx="999">
                  <c:v>1.1344974429372982E-2</c:v>
                </c:pt>
                <c:pt idx="1000">
                  <c:v>1.1347161910986977E-2</c:v>
                </c:pt>
                <c:pt idx="1001">
                  <c:v>1.1348034563580531E-2</c:v>
                </c:pt>
                <c:pt idx="1002">
                  <c:v>1.1350288460244282E-2</c:v>
                </c:pt>
                <c:pt idx="1003">
                  <c:v>1.1352581257622061E-2</c:v>
                </c:pt>
                <c:pt idx="1004">
                  <c:v>1.135491295573064E-2</c:v>
                </c:pt>
                <c:pt idx="1005">
                  <c:v>1.1358682903013666E-2</c:v>
                </c:pt>
                <c:pt idx="1006">
                  <c:v>1.1361103818379315E-2</c:v>
                </c:pt>
                <c:pt idx="1007">
                  <c:v>1.136391988431191E-2</c:v>
                </c:pt>
                <c:pt idx="1008">
                  <c:v>1.1366062366273789E-2</c:v>
                </c:pt>
                <c:pt idx="1009">
                  <c:v>1.1367515798571981E-2</c:v>
                </c:pt>
                <c:pt idx="1010">
                  <c:v>1.1370083760131452E-2</c:v>
                </c:pt>
                <c:pt idx="1011">
                  <c:v>1.1372690623813853E-2</c:v>
                </c:pt>
                <c:pt idx="1012">
                  <c:v>1.1375336389646201E-2</c:v>
                </c:pt>
                <c:pt idx="1013">
                  <c:v>1.1378021057652806E-2</c:v>
                </c:pt>
                <c:pt idx="1014">
                  <c:v>1.1381871749185604E-2</c:v>
                </c:pt>
                <c:pt idx="1015">
                  <c:v>1.1384642816932283E-2</c:v>
                </c:pt>
                <c:pt idx="1016">
                  <c:v>1.1387452790636609E-2</c:v>
                </c:pt>
                <c:pt idx="1017">
                  <c:v>1.1390301670335423E-2</c:v>
                </c:pt>
                <c:pt idx="1018">
                  <c:v>1.1392027931204751E-2</c:v>
                </c:pt>
                <c:pt idx="1019">
                  <c:v>1.1394946012805329E-2</c:v>
                </c:pt>
                <c:pt idx="1020">
                  <c:v>1.1397902996771977E-2</c:v>
                </c:pt>
                <c:pt idx="1021">
                  <c:v>1.1400898883126306E-2</c:v>
                </c:pt>
                <c:pt idx="1022">
                  <c:v>1.1403933671900734E-2</c:v>
                </c:pt>
                <c:pt idx="1023">
                  <c:v>1.1408211976013802E-2</c:v>
                </c:pt>
                <c:pt idx="1024">
                  <c:v>1.1411333198506589E-2</c:v>
                </c:pt>
                <c:pt idx="1025">
                  <c:v>1.1414493327239457E-2</c:v>
                </c:pt>
                <c:pt idx="1026">
                  <c:v>1.1418103098170426E-2</c:v>
                </c:pt>
                <c:pt idx="1027">
                  <c:v>1.1420930303562971E-2</c:v>
                </c:pt>
                <c:pt idx="1028">
                  <c:v>1.1424207151222384E-2</c:v>
                </c:pt>
                <c:pt idx="1029">
                  <c:v>1.142752290525941E-2</c:v>
                </c:pt>
                <c:pt idx="1030">
                  <c:v>1.143087756571089E-2</c:v>
                </c:pt>
                <c:pt idx="1031">
                  <c:v>1.1432997373658809E-2</c:v>
                </c:pt>
                <c:pt idx="1032">
                  <c:v>1.1436415573717329E-2</c:v>
                </c:pt>
                <c:pt idx="1033">
                  <c:v>1.1439846834146266E-2</c:v>
                </c:pt>
                <c:pt idx="1034">
                  <c:v>1.1443268542857673E-2</c:v>
                </c:pt>
                <c:pt idx="1035">
                  <c:v>1.1446658087741998E-2</c:v>
                </c:pt>
                <c:pt idx="1036">
                  <c:v>1.1451232155460242E-2</c:v>
                </c:pt>
                <c:pt idx="1037">
                  <c:v>1.1454499179770112E-2</c:v>
                </c:pt>
                <c:pt idx="1038">
                  <c:v>1.1457708192340868E-2</c:v>
                </c:pt>
                <c:pt idx="1039">
                  <c:v>1.1460859193125844E-2</c:v>
                </c:pt>
                <c:pt idx="1040">
                  <c:v>1.1462763779143941E-2</c:v>
                </c:pt>
                <c:pt idx="1041">
                  <c:v>1.1465810900325687E-2</c:v>
                </c:pt>
                <c:pt idx="1042">
                  <c:v>1.1468800014971489E-2</c:v>
                </c:pt>
                <c:pt idx="1043">
                  <c:v>1.1471731123040823E-2</c:v>
                </c:pt>
                <c:pt idx="1044">
                  <c:v>1.1474604224490464E-2</c:v>
                </c:pt>
                <c:pt idx="1045">
                  <c:v>1.1478546947539466E-2</c:v>
                </c:pt>
                <c:pt idx="1046">
                  <c:v>1.1481291864465849E-2</c:v>
                </c:pt>
                <c:pt idx="1047">
                  <c:v>1.1483978769230692E-2</c:v>
                </c:pt>
                <c:pt idx="1048">
                  <c:v>1.1486607661792244E-2</c:v>
                </c:pt>
                <c:pt idx="1049">
                  <c:v>1.1489178542111211E-2</c:v>
                </c:pt>
                <c:pt idx="1050">
                  <c:v>1.1491691410148297E-2</c:v>
                </c:pt>
                <c:pt idx="1051">
                  <c:v>1.1494146265859297E-2</c:v>
                </c:pt>
                <c:pt idx="1052">
                  <c:v>1.1496543109209825E-2</c:v>
                </c:pt>
                <c:pt idx="1053">
                  <c:v>1.1497163192324451E-2</c:v>
                </c:pt>
                <c:pt idx="1054">
                  <c:v>1.149946436724348E-2</c:v>
                </c:pt>
                <c:pt idx="1055">
                  <c:v>1.1501707538769231E-2</c:v>
                </c:pt>
                <c:pt idx="1056">
                  <c:v>1.1503892706866969E-2</c:v>
                </c:pt>
                <c:pt idx="1057">
                  <c:v>1.1506348088211603E-2</c:v>
                </c:pt>
                <c:pt idx="1058">
                  <c:v>1.1509705907675194E-2</c:v>
                </c:pt>
                <c:pt idx="1059">
                  <c:v>1.1511696663490573E-2</c:v>
                </c:pt>
                <c:pt idx="1060">
                  <c:v>1.1513629406667961E-2</c:v>
                </c:pt>
                <c:pt idx="1061">
                  <c:v>1.1515504137177885E-2</c:v>
                </c:pt>
                <c:pt idx="1062">
                  <c:v>1.1516400875786278E-2</c:v>
                </c:pt>
                <c:pt idx="1063">
                  <c:v>1.151817184460254E-2</c:v>
                </c:pt>
                <c:pt idx="1064">
                  <c:v>1.1519884806134528E-2</c:v>
                </c:pt>
                <c:pt idx="1065">
                  <c:v>1.1521539760360633E-2</c:v>
                </c:pt>
                <c:pt idx="1066">
                  <c:v>1.1524007598708594E-2</c:v>
                </c:pt>
                <c:pt idx="1067">
                  <c:v>1.1525534252624302E-2</c:v>
                </c:pt>
                <c:pt idx="1068">
                  <c:v>1.1527002893683438E-2</c:v>
                </c:pt>
                <c:pt idx="1069">
                  <c:v>1.1528413521866355E-2</c:v>
                </c:pt>
                <c:pt idx="1070">
                  <c:v>1.1528944421060006E-2</c:v>
                </c:pt>
                <c:pt idx="1071">
                  <c:v>1.1530251330967228E-2</c:v>
                </c:pt>
                <c:pt idx="1072">
                  <c:v>1.1531500233419978E-2</c:v>
                </c:pt>
                <c:pt idx="1073">
                  <c:v>1.153269112839935E-2</c:v>
                </c:pt>
                <c:pt idx="1074">
                  <c:v>1.1533824015886429E-2</c:v>
                </c:pt>
                <c:pt idx="1075">
                  <c:v>1.1535659019340169E-2</c:v>
                </c:pt>
                <c:pt idx="1076">
                  <c:v>1.1536663556805028E-2</c:v>
                </c:pt>
                <c:pt idx="1077">
                  <c:v>1.1537610081238945E-2</c:v>
                </c:pt>
                <c:pt idx="1078">
                  <c:v>1.1538738852419921E-2</c:v>
                </c:pt>
                <c:pt idx="1079">
                  <c:v>1.1539329090959909E-2</c:v>
                </c:pt>
                <c:pt idx="1080">
                  <c:v>1.1540101576219944E-2</c:v>
                </c:pt>
                <c:pt idx="1081">
                  <c:v>1.1540816048395004E-2</c:v>
                </c:pt>
                <c:pt idx="1082">
                  <c:v>1.1541472507475264E-2</c:v>
                </c:pt>
                <c:pt idx="1083">
                  <c:v>1.1541409663777518E-2</c:v>
                </c:pt>
                <c:pt idx="1084">
                  <c:v>1.1541962475601464E-2</c:v>
                </c:pt>
                <c:pt idx="1085">
                  <c:v>1.1542457279800744E-2</c:v>
                </c:pt>
                <c:pt idx="1086">
                  <c:v>1.1542894076369955E-2</c:v>
                </c:pt>
                <c:pt idx="1087">
                  <c:v>1.1543272865303694E-2</c:v>
                </c:pt>
                <c:pt idx="1088">
                  <c:v>1.1544192986442919E-2</c:v>
                </c:pt>
                <c:pt idx="1089">
                  <c:v>1.15444433536189E-2</c:v>
                </c:pt>
                <c:pt idx="1090">
                  <c:v>1.1544635707641139E-2</c:v>
                </c:pt>
                <c:pt idx="1091">
                  <c:v>1.154477004850718E-2</c:v>
                </c:pt>
                <c:pt idx="1092">
                  <c:v>1.1544296695253883E-2</c:v>
                </c:pt>
                <c:pt idx="1093">
                  <c:v>1.154432743828023E-2</c:v>
                </c:pt>
                <c:pt idx="1094">
                  <c:v>1.1544300173652194E-2</c:v>
                </c:pt>
                <c:pt idx="1095">
                  <c:v>1.1544214901364369E-2</c:v>
                </c:pt>
                <c:pt idx="1096">
                  <c:v>1.1544071621422163E-2</c:v>
                </c:pt>
                <c:pt idx="1097">
                  <c:v>1.1544357817398706E-2</c:v>
                </c:pt>
                <c:pt idx="1098">
                  <c:v>1.1544086066173815E-2</c:v>
                </c:pt>
                <c:pt idx="1099">
                  <c:v>1.1543756301797639E-2</c:v>
                </c:pt>
                <c:pt idx="1100">
                  <c:v>1.1543159345375129E-2</c:v>
                </c:pt>
                <c:pt idx="1101">
                  <c:v>1.1542709425150684E-2</c:v>
                </c:pt>
                <c:pt idx="1102">
                  <c:v>1.1542201493632033E-2</c:v>
                </c:pt>
                <c:pt idx="1103">
                  <c:v>1.1541635550824242E-2</c:v>
                </c:pt>
                <c:pt idx="1104">
                  <c:v>1.1541011596737441E-2</c:v>
                </c:pt>
                <c:pt idx="1105">
                  <c:v>1.1539812737951714E-2</c:v>
                </c:pt>
                <c:pt idx="1106">
                  <c:v>1.1539089427419491E-2</c:v>
                </c:pt>
                <c:pt idx="1107">
                  <c:v>1.1538308112958504E-2</c:v>
                </c:pt>
                <c:pt idx="1108">
                  <c:v>1.1537468794586121E-2</c:v>
                </c:pt>
                <c:pt idx="1109">
                  <c:v>1.1536684611351093E-2</c:v>
                </c:pt>
                <c:pt idx="1110">
                  <c:v>1.1536049635972878E-2</c:v>
                </c:pt>
                <c:pt idx="1111">
                  <c:v>1.1535019603254662E-2</c:v>
                </c:pt>
                <c:pt idx="1112">
                  <c:v>1.1534030588651961E-2</c:v>
                </c:pt>
                <c:pt idx="1113">
                  <c:v>1.1532785504300321E-2</c:v>
                </c:pt>
                <c:pt idx="1114">
                  <c:v>1.15316721056064E-2</c:v>
                </c:pt>
                <c:pt idx="1115">
                  <c:v>1.1530319360771937E-2</c:v>
                </c:pt>
                <c:pt idx="1116">
                  <c:v>1.1528999272339968E-2</c:v>
                </c:pt>
                <c:pt idx="1117">
                  <c:v>1.1527699283956798E-2</c:v>
                </c:pt>
                <c:pt idx="1118">
                  <c:v>1.152618506223925E-2</c:v>
                </c:pt>
                <c:pt idx="1119">
                  <c:v>1.1524690940613556E-2</c:v>
                </c:pt>
                <c:pt idx="1120">
                  <c:v>1.1523138807967188E-2</c:v>
                </c:pt>
                <c:pt idx="1121">
                  <c:v>1.1521528664325473E-2</c:v>
                </c:pt>
                <c:pt idx="1122">
                  <c:v>1.1519686675807314E-2</c:v>
                </c:pt>
                <c:pt idx="1123">
                  <c:v>1.1518134344144643E-2</c:v>
                </c:pt>
                <c:pt idx="1124">
                  <c:v>1.1516350167666313E-2</c:v>
                </c:pt>
                <c:pt idx="1125">
                  <c:v>1.1514507980288878E-2</c:v>
                </c:pt>
                <c:pt idx="1126">
                  <c:v>1.1512607782050328E-2</c:v>
                </c:pt>
                <c:pt idx="1127">
                  <c:v>1.1510649572973458E-2</c:v>
                </c:pt>
                <c:pt idx="1128">
                  <c:v>1.1508633353091192E-2</c:v>
                </c:pt>
                <c:pt idx="1129">
                  <c:v>1.1506559122433924E-2</c:v>
                </c:pt>
                <c:pt idx="1130">
                  <c:v>1.1504450391779183E-2</c:v>
                </c:pt>
                <c:pt idx="1131">
                  <c:v>1.1502236628921012E-2</c:v>
                </c:pt>
                <c:pt idx="1132">
                  <c:v>1.1499988366128686E-2</c:v>
                </c:pt>
                <c:pt idx="1133">
                  <c:v>1.1497682092695589E-2</c:v>
                </c:pt>
                <c:pt idx="1134">
                  <c:v>1.1495317808652115E-2</c:v>
                </c:pt>
                <c:pt idx="1135">
                  <c:v>1.1492895514036254E-2</c:v>
                </c:pt>
                <c:pt idx="1136">
                  <c:v>1.1490415208885996E-2</c:v>
                </c:pt>
                <c:pt idx="1137">
                  <c:v>1.1487876893236798E-2</c:v>
                </c:pt>
                <c:pt idx="1138">
                  <c:v>1.1485280567129184E-2</c:v>
                </c:pt>
                <c:pt idx="1139">
                  <c:v>1.1482626230601145E-2</c:v>
                </c:pt>
                <c:pt idx="1140">
                  <c:v>1.1479913883695736E-2</c:v>
                </c:pt>
                <c:pt idx="1141">
                  <c:v>1.1477143526450947E-2</c:v>
                </c:pt>
                <c:pt idx="1142">
                  <c:v>1.1474315158909835E-2</c:v>
                </c:pt>
                <c:pt idx="1143">
                  <c:v>1.1471428781117989E-2</c:v>
                </c:pt>
                <c:pt idx="1144">
                  <c:v>1.1468588863048355E-2</c:v>
                </c:pt>
                <c:pt idx="1145">
                  <c:v>1.1465481994954313E-2</c:v>
                </c:pt>
                <c:pt idx="1146">
                  <c:v>1.1462421586673661E-2</c:v>
                </c:pt>
                <c:pt idx="1147">
                  <c:v>1.1459303168319564E-2</c:v>
                </c:pt>
                <c:pt idx="1148">
                  <c:v>1.1456126739942674E-2</c:v>
                </c:pt>
                <c:pt idx="1149">
                  <c:v>1.1452892301591112E-2</c:v>
                </c:pt>
                <c:pt idx="1150">
                  <c:v>1.1449599853315534E-2</c:v>
                </c:pt>
                <c:pt idx="1151">
                  <c:v>1.1446249395161527E-2</c:v>
                </c:pt>
                <c:pt idx="1152">
                  <c:v>1.144241905461302E-2</c:v>
                </c:pt>
                <c:pt idx="1153">
                  <c:v>1.1438948542037169E-2</c:v>
                </c:pt>
                <c:pt idx="1154">
                  <c:v>1.1435420021532248E-2</c:v>
                </c:pt>
                <c:pt idx="1155">
                  <c:v>1.1431833493142703E-2</c:v>
                </c:pt>
                <c:pt idx="1156">
                  <c:v>1.1428188956928664E-2</c:v>
                </c:pt>
                <c:pt idx="1157">
                  <c:v>1.1424757164895541E-2</c:v>
                </c:pt>
                <c:pt idx="1158">
                  <c:v>1.1421009395133431E-2</c:v>
                </c:pt>
                <c:pt idx="1159">
                  <c:v>1.141720362302296E-2</c:v>
                </c:pt>
                <c:pt idx="1160">
                  <c:v>1.1413339848613336E-2</c:v>
                </c:pt>
                <c:pt idx="1161">
                  <c:v>1.1409096160357743E-2</c:v>
                </c:pt>
                <c:pt idx="1162">
                  <c:v>1.1405103578341848E-2</c:v>
                </c:pt>
                <c:pt idx="1163">
                  <c:v>1.1400936329282012E-2</c:v>
                </c:pt>
                <c:pt idx="1164">
                  <c:v>1.1396944392062729E-2</c:v>
                </c:pt>
                <c:pt idx="1165">
                  <c:v>1.139277778792761E-2</c:v>
                </c:pt>
                <c:pt idx="1166">
                  <c:v>1.138842369638151E-2</c:v>
                </c:pt>
                <c:pt idx="1167">
                  <c:v>1.1381933094863683E-2</c:v>
                </c:pt>
                <c:pt idx="1168">
                  <c:v>1.137756360178958E-2</c:v>
                </c:pt>
                <c:pt idx="1169">
                  <c:v>1.137313610344115E-2</c:v>
                </c:pt>
                <c:pt idx="1170">
                  <c:v>1.1368501964522444E-2</c:v>
                </c:pt>
                <c:pt idx="1171">
                  <c:v>1.1363954171046194E-2</c:v>
                </c:pt>
                <c:pt idx="1172">
                  <c:v>1.1359348370746763E-2</c:v>
                </c:pt>
                <c:pt idx="1173">
                  <c:v>1.1354684563689514E-2</c:v>
                </c:pt>
                <c:pt idx="1174">
                  <c:v>1.1350128534839929E-2</c:v>
                </c:pt>
                <c:pt idx="1175">
                  <c:v>1.1345353006201727E-2</c:v>
                </c:pt>
                <c:pt idx="1176">
                  <c:v>1.1340519472753868E-2</c:v>
                </c:pt>
                <c:pt idx="1177">
                  <c:v>1.1335627934561185E-2</c:v>
                </c:pt>
                <c:pt idx="1178">
                  <c:v>1.133049542948565E-2</c:v>
                </c:pt>
                <c:pt idx="1179">
                  <c:v>1.1325483583363841E-2</c:v>
                </c:pt>
                <c:pt idx="1180">
                  <c:v>1.1320413730983563E-2</c:v>
                </c:pt>
                <c:pt idx="1181">
                  <c:v>1.1315285872420632E-2</c:v>
                </c:pt>
                <c:pt idx="1182">
                  <c:v>1.1310100007750866E-2</c:v>
                </c:pt>
                <c:pt idx="1183">
                  <c:v>1.130485613705008E-2</c:v>
                </c:pt>
                <c:pt idx="1184">
                  <c:v>1.1299554260399325E-2</c:v>
                </c:pt>
                <c:pt idx="1185">
                  <c:v>1.12941943778718E-2</c:v>
                </c:pt>
                <c:pt idx="1186">
                  <c:v>1.1288776489553782E-2</c:v>
                </c:pt>
                <c:pt idx="1187">
                  <c:v>1.1283522443406691E-2</c:v>
                </c:pt>
                <c:pt idx="1188">
                  <c:v>1.1277997757766278E-2</c:v>
                </c:pt>
                <c:pt idx="1189">
                  <c:v>1.1272429873874668E-2</c:v>
                </c:pt>
                <c:pt idx="1190">
                  <c:v>1.1266829155703317E-2</c:v>
                </c:pt>
                <c:pt idx="1191">
                  <c:v>1.1260976657633939E-2</c:v>
                </c:pt>
                <c:pt idx="1192">
                  <c:v>1.1255337645080011E-2</c:v>
                </c:pt>
                <c:pt idx="1193">
                  <c:v>1.1249685045279199E-2</c:v>
                </c:pt>
                <c:pt idx="1194">
                  <c:v>1.1244018858252419E-2</c:v>
                </c:pt>
                <c:pt idx="1195">
                  <c:v>1.1238339084015357E-2</c:v>
                </c:pt>
                <c:pt idx="1196">
                  <c:v>1.1232880752136021E-2</c:v>
                </c:pt>
                <c:pt idx="1197">
                  <c:v>1.1227174949532589E-2</c:v>
                </c:pt>
                <c:pt idx="1198">
                  <c:v>1.1221455560103715E-2</c:v>
                </c:pt>
                <c:pt idx="1199">
                  <c:v>1.1214768025099672E-2</c:v>
                </c:pt>
                <c:pt idx="1200">
                  <c:v>1.1209736405420926E-2</c:v>
                </c:pt>
                <c:pt idx="1201">
                  <c:v>1.1203975108356164E-2</c:v>
                </c:pt>
                <c:pt idx="1202">
                  <c:v>1.1198200224224911E-2</c:v>
                </c:pt>
                <c:pt idx="1203">
                  <c:v>1.1192411753045471E-2</c:v>
                </c:pt>
                <c:pt idx="1204">
                  <c:v>1.1186609694830913E-2</c:v>
                </c:pt>
                <c:pt idx="1205">
                  <c:v>1.1180794049612612E-2</c:v>
                </c:pt>
                <c:pt idx="1206">
                  <c:v>1.1174964817406251E-2</c:v>
                </c:pt>
                <c:pt idx="1207">
                  <c:v>1.1169121998230135E-2</c:v>
                </c:pt>
                <c:pt idx="1208">
                  <c:v>1.1163265592107788E-2</c:v>
                </c:pt>
                <c:pt idx="1209">
                  <c:v>1.1157895389729515E-2</c:v>
                </c:pt>
                <c:pt idx="1210">
                  <c:v>1.1152014110086643E-2</c:v>
                </c:pt>
                <c:pt idx="1211">
                  <c:v>1.1146119244194595E-2</c:v>
                </c:pt>
                <c:pt idx="1212">
                  <c:v>1.1140210792072934E-2</c:v>
                </c:pt>
                <c:pt idx="1213">
                  <c:v>1.1133779757971935E-2</c:v>
                </c:pt>
                <c:pt idx="1214">
                  <c:v>1.1127841830587914E-2</c:v>
                </c:pt>
                <c:pt idx="1215">
                  <c:v>1.1121890316396228E-2</c:v>
                </c:pt>
                <c:pt idx="1216">
                  <c:v>1.1115925215417793E-2</c:v>
                </c:pt>
                <c:pt idx="1217">
                  <c:v>1.1109946527678752E-2</c:v>
                </c:pt>
                <c:pt idx="1218">
                  <c:v>1.1104214568929554E-2</c:v>
                </c:pt>
                <c:pt idx="1219">
                  <c:v>1.1098209860750904E-2</c:v>
                </c:pt>
                <c:pt idx="1220">
                  <c:v>1.1092191566181761E-2</c:v>
                </c:pt>
                <c:pt idx="1221">
                  <c:v>1.1086159685243735E-2</c:v>
                </c:pt>
                <c:pt idx="1222">
                  <c:v>1.1079849288241135E-2</c:v>
                </c:pt>
                <c:pt idx="1223">
                  <c:v>1.1073789080348923E-2</c:v>
                </c:pt>
                <c:pt idx="1224">
                  <c:v>1.1067715285842508E-2</c:v>
                </c:pt>
                <c:pt idx="1225">
                  <c:v>1.1061627904734968E-2</c:v>
                </c:pt>
                <c:pt idx="1226">
                  <c:v>1.1055796485720082E-2</c:v>
                </c:pt>
                <c:pt idx="1227">
                  <c:v>1.1049683086992909E-2</c:v>
                </c:pt>
                <c:pt idx="1228">
                  <c:v>1.1043556102037333E-2</c:v>
                </c:pt>
                <c:pt idx="1229">
                  <c:v>1.1037415530874969E-2</c:v>
                </c:pt>
                <c:pt idx="1230">
                  <c:v>1.1031261373527428E-2</c:v>
                </c:pt>
                <c:pt idx="1231">
                  <c:v>1.1024818300741878E-2</c:v>
                </c:pt>
                <c:pt idx="1232">
                  <c:v>1.1018635814046059E-2</c:v>
                </c:pt>
                <c:pt idx="1233">
                  <c:v>1.1012439740924277E-2</c:v>
                </c:pt>
                <c:pt idx="1234">
                  <c:v>1.1006230081394832E-2</c:v>
                </c:pt>
                <c:pt idx="1235">
                  <c:v>1.1000006835481255E-2</c:v>
                </c:pt>
                <c:pt idx="1236">
                  <c:v>1.0993770003204461E-2</c:v>
                </c:pt>
                <c:pt idx="1237">
                  <c:v>1.0987519584585366E-2</c:v>
                </c:pt>
                <c:pt idx="1238">
                  <c:v>1.0981255579647497E-2</c:v>
                </c:pt>
                <c:pt idx="1239">
                  <c:v>1.0975262582443523E-2</c:v>
                </c:pt>
                <c:pt idx="1240">
                  <c:v>1.0968972564378862E-2</c:v>
                </c:pt>
                <c:pt idx="1241">
                  <c:v>1.0962668960355953E-2</c:v>
                </c:pt>
                <c:pt idx="1242">
                  <c:v>1.0956351770396408E-2</c:v>
                </c:pt>
                <c:pt idx="1243">
                  <c:v>1.0950020994521841E-2</c:v>
                </c:pt>
                <c:pt idx="1244">
                  <c:v>1.0943386238515611E-2</c:v>
                </c:pt>
                <c:pt idx="1245">
                  <c:v>1.0937027129947647E-2</c:v>
                </c:pt>
                <c:pt idx="1246">
                  <c:v>1.0930654435233458E-2</c:v>
                </c:pt>
                <c:pt idx="1247">
                  <c:v>1.0924268154396578E-2</c:v>
                </c:pt>
                <c:pt idx="1248">
                  <c:v>1.0918163327177396E-2</c:v>
                </c:pt>
                <c:pt idx="1249">
                  <c:v>1.091175103626385E-2</c:v>
                </c:pt>
                <c:pt idx="1250">
                  <c:v>1.0905325159581166E-2</c:v>
                </c:pt>
                <c:pt idx="1251">
                  <c:v>1.0898885697161761E-2</c:v>
                </c:pt>
                <c:pt idx="1252">
                  <c:v>1.0892132959132574E-2</c:v>
                </c:pt>
                <c:pt idx="1253">
                  <c:v>1.0885665162019669E-2</c:v>
                </c:pt>
                <c:pt idx="1254">
                  <c:v>1.0879183778940937E-2</c:v>
                </c:pt>
                <c:pt idx="1255">
                  <c:v>1.0872688809914677E-2</c:v>
                </c:pt>
                <c:pt idx="1256">
                  <c:v>1.0864639979452858E-2</c:v>
                </c:pt>
                <c:pt idx="1257">
                  <c:v>1.0858113568710753E-2</c:v>
                </c:pt>
                <c:pt idx="1258">
                  <c:v>1.0851573571522402E-2</c:v>
                </c:pt>
                <c:pt idx="1259">
                  <c:v>1.0845019987912369E-2</c:v>
                </c:pt>
                <c:pt idx="1260">
                  <c:v>1.0838452817907665E-2</c:v>
                </c:pt>
                <c:pt idx="1261">
                  <c:v>1.0833423742218429E-2</c:v>
                </c:pt>
                <c:pt idx="1262">
                  <c:v>1.0826835228874961E-2</c:v>
                </c:pt>
                <c:pt idx="1263">
                  <c:v>1.0820233130617585E-2</c:v>
                </c:pt>
                <c:pt idx="1264">
                  <c:v>1.0813617447469455E-2</c:v>
                </c:pt>
                <c:pt idx="1265">
                  <c:v>1.0805413172762294E-2</c:v>
                </c:pt>
                <c:pt idx="1266">
                  <c:v>1.0798764484883219E-2</c:v>
                </c:pt>
                <c:pt idx="1267">
                  <c:v>1.0791784522724491E-2</c:v>
                </c:pt>
                <c:pt idx="1268">
                  <c:v>1.0785426350464183E-2</c:v>
                </c:pt>
                <c:pt idx="1269">
                  <c:v>1.0779696269692626E-2</c:v>
                </c:pt>
                <c:pt idx="1270">
                  <c:v>1.077299674152336E-2</c:v>
                </c:pt>
                <c:pt idx="1271">
                  <c:v>1.0766283628055023E-2</c:v>
                </c:pt>
                <c:pt idx="1272">
                  <c:v>1.0759556929309227E-2</c:v>
                </c:pt>
                <c:pt idx="1273">
                  <c:v>1.0752816645307584E-2</c:v>
                </c:pt>
                <c:pt idx="1274">
                  <c:v>1.0745085879732434E-2</c:v>
                </c:pt>
                <c:pt idx="1275">
                  <c:v>1.0738314916695886E-2</c:v>
                </c:pt>
                <c:pt idx="1276">
                  <c:v>1.073153036765271E-2</c:v>
                </c:pt>
                <c:pt idx="1277">
                  <c:v>1.0724732232634831E-2</c:v>
                </c:pt>
                <c:pt idx="1278">
                  <c:v>1.0718911447250531E-2</c:v>
                </c:pt>
                <c:pt idx="1279">
                  <c:v>1.0712089652186582E-2</c:v>
                </c:pt>
                <c:pt idx="1280">
                  <c:v>1.0705254272028879E-2</c:v>
                </c:pt>
                <c:pt idx="1281">
                  <c:v>1.0698405306796333E-2</c:v>
                </c:pt>
                <c:pt idx="1282">
                  <c:v>1.0691542756513258E-2</c:v>
                </c:pt>
                <c:pt idx="1283">
                  <c:v>1.0683658118348186E-2</c:v>
                </c:pt>
                <c:pt idx="1284">
                  <c:v>1.0676764882175409E-2</c:v>
                </c:pt>
                <c:pt idx="1285">
                  <c:v>1.0669858060224408E-2</c:v>
                </c:pt>
                <c:pt idx="1286">
                  <c:v>1.066259773159044E-2</c:v>
                </c:pt>
                <c:pt idx="1287">
                  <c:v>1.0656003659093329E-2</c:v>
                </c:pt>
                <c:pt idx="1288">
                  <c:v>1.0649056079959918E-2</c:v>
                </c:pt>
                <c:pt idx="1289">
                  <c:v>1.0642094915153884E-2</c:v>
                </c:pt>
                <c:pt idx="1290">
                  <c:v>1.0635120164694879E-2</c:v>
                </c:pt>
                <c:pt idx="1291">
                  <c:v>1.0629168480460435E-2</c:v>
                </c:pt>
                <c:pt idx="1292">
                  <c:v>1.0622170080936393E-2</c:v>
                </c:pt>
                <c:pt idx="1293">
                  <c:v>1.0615158096615767E-2</c:v>
                </c:pt>
                <c:pt idx="1294">
                  <c:v>1.060813252752287E-2</c:v>
                </c:pt>
                <c:pt idx="1295">
                  <c:v>1.0601093373682018E-2</c:v>
                </c:pt>
                <c:pt idx="1296">
                  <c:v>1.0592986364741274E-2</c:v>
                </c:pt>
                <c:pt idx="1297">
                  <c:v>1.0585916515453153E-2</c:v>
                </c:pt>
                <c:pt idx="1298">
                  <c:v>1.0578833080723271E-2</c:v>
                </c:pt>
                <c:pt idx="1299">
                  <c:v>1.0571736060576186E-2</c:v>
                </c:pt>
                <c:pt idx="1300">
                  <c:v>1.0565693834066175E-2</c:v>
                </c:pt>
                <c:pt idx="1301">
                  <c:v>1.0558573172226565E-2</c:v>
                </c:pt>
                <c:pt idx="1302">
                  <c:v>1.0551438925806494E-2</c:v>
                </c:pt>
                <c:pt idx="1303">
                  <c:v>1.0544291094824873E-2</c:v>
                </c:pt>
                <c:pt idx="1304">
                  <c:v>1.0537129679308718E-2</c:v>
                </c:pt>
                <c:pt idx="1305">
                  <c:v>1.0528868647403555E-2</c:v>
                </c:pt>
                <c:pt idx="1306">
                  <c:v>1.0521676530067929E-2</c:v>
                </c:pt>
                <c:pt idx="1307">
                  <c:v>1.0514470827528769E-2</c:v>
                </c:pt>
                <c:pt idx="1308">
                  <c:v>1.0507251539808178E-2</c:v>
                </c:pt>
                <c:pt idx="1309">
                  <c:v>1.0500018666935628E-2</c:v>
                </c:pt>
                <c:pt idx="1310">
                  <c:v>1.0492772208935677E-2</c:v>
                </c:pt>
                <c:pt idx="1311">
                  <c:v>1.0485512165835341E-2</c:v>
                </c:pt>
                <c:pt idx="1312">
                  <c:v>1.0478238537661637E-2</c:v>
                </c:pt>
                <c:pt idx="1313">
                  <c:v>1.0472807919000966E-2</c:v>
                </c:pt>
                <c:pt idx="1314">
                  <c:v>1.0465513018387591E-2</c:v>
                </c:pt>
                <c:pt idx="1315">
                  <c:v>1.0458204533989164E-2</c:v>
                </c:pt>
                <c:pt idx="1316">
                  <c:v>1.0450882465825951E-2</c:v>
                </c:pt>
                <c:pt idx="1317">
                  <c:v>1.044166662162338E-2</c:v>
                </c:pt>
                <c:pt idx="1318">
                  <c:v>1.0433933905622559E-2</c:v>
                </c:pt>
                <c:pt idx="1319">
                  <c:v>1.0426942760636103E-2</c:v>
                </c:pt>
                <c:pt idx="1320">
                  <c:v>1.0419560452840631E-2</c:v>
                </c:pt>
                <c:pt idx="1321">
                  <c:v>1.041330720504304E-2</c:v>
                </c:pt>
                <c:pt idx="1322">
                  <c:v>1.0405901272035927E-2</c:v>
                </c:pt>
                <c:pt idx="1323">
                  <c:v>1.0398481754956243E-2</c:v>
                </c:pt>
                <c:pt idx="1324">
                  <c:v>1.0391048653831003E-2</c:v>
                </c:pt>
                <c:pt idx="1325">
                  <c:v>1.0383601968681822E-2</c:v>
                </c:pt>
                <c:pt idx="1326">
                  <c:v>1.0374981325580962E-2</c:v>
                </c:pt>
                <c:pt idx="1327">
                  <c:v>1.0367503924546113E-2</c:v>
                </c:pt>
                <c:pt idx="1328">
                  <c:v>1.0360012938872598E-2</c:v>
                </c:pt>
                <c:pt idx="1329">
                  <c:v>1.0352508368584977E-2</c:v>
                </c:pt>
                <c:pt idx="1330">
                  <c:v>1.0346164783476386E-2</c:v>
                </c:pt>
                <c:pt idx="1331">
                  <c:v>1.0338636594718453E-2</c:v>
                </c:pt>
                <c:pt idx="1332">
                  <c:v>1.033109482211488E-2</c:v>
                </c:pt>
                <c:pt idx="1333">
                  <c:v>1.0323539465689979E-2</c:v>
                </c:pt>
                <c:pt idx="1334">
                  <c:v>1.0315970525468066E-2</c:v>
                </c:pt>
                <c:pt idx="1335">
                  <c:v>1.03071956715741E-2</c:v>
                </c:pt>
                <c:pt idx="1336">
                  <c:v>1.0299596009783456E-2</c:v>
                </c:pt>
                <c:pt idx="1337">
                  <c:v>1.0291982763602197E-2</c:v>
                </c:pt>
                <c:pt idx="1338">
                  <c:v>1.0283954694141437E-2</c:v>
                </c:pt>
                <c:pt idx="1339">
                  <c:v>1.0276715518188172E-2</c:v>
                </c:pt>
                <c:pt idx="1340">
                  <c:v>1.0269061519009437E-2</c:v>
                </c:pt>
                <c:pt idx="1341">
                  <c:v>1.0261393935557974E-2</c:v>
                </c:pt>
                <c:pt idx="1342">
                  <c:v>1.0253712767853427E-2</c:v>
                </c:pt>
                <c:pt idx="1343">
                  <c:v>1.0247238796827762E-2</c:v>
                </c:pt>
                <c:pt idx="1344">
                  <c:v>1.0239534020045923E-2</c:v>
                </c:pt>
                <c:pt idx="1345">
                  <c:v>1.023181565974533E-2</c:v>
                </c:pt>
                <c:pt idx="1346">
                  <c:v>1.0224083715955698E-2</c:v>
                </c:pt>
                <c:pt idx="1347">
                  <c:v>1.0216338188704044E-2</c:v>
                </c:pt>
                <c:pt idx="1348">
                  <c:v>1.0207340494003554E-2</c:v>
                </c:pt>
                <c:pt idx="1349">
                  <c:v>1.0199564237357538E-2</c:v>
                </c:pt>
                <c:pt idx="1350">
                  <c:v>1.0191774396689298E-2</c:v>
                </c:pt>
                <c:pt idx="1351">
                  <c:v>1.0183970972028307E-2</c:v>
                </c:pt>
                <c:pt idx="1352">
                  <c:v>1.0177406801401556E-2</c:v>
                </c:pt>
                <c:pt idx="1353">
                  <c:v>1.0169579773915379E-2</c:v>
                </c:pt>
                <c:pt idx="1354">
                  <c:v>1.0161739163148184E-2</c:v>
                </c:pt>
                <c:pt idx="1355">
                  <c:v>1.0153884969126985E-2</c:v>
                </c:pt>
                <c:pt idx="1356">
                  <c:v>1.0146017191873396E-2</c:v>
                </c:pt>
                <c:pt idx="1357">
                  <c:v>1.0136865161847768E-2</c:v>
                </c:pt>
                <c:pt idx="1358">
                  <c:v>1.0128966650050432E-2</c:v>
                </c:pt>
                <c:pt idx="1359">
                  <c:v>1.0121054554496111E-2</c:v>
                </c:pt>
                <c:pt idx="1360">
                  <c:v>1.0113128875204458E-2</c:v>
                </c:pt>
                <c:pt idx="1361">
                  <c:v>1.0105189612214767E-2</c:v>
                </c:pt>
                <c:pt idx="1362">
                  <c:v>1.0097236765549142E-2</c:v>
                </c:pt>
                <c:pt idx="1363">
                  <c:v>1.0089270335239507E-2</c:v>
                </c:pt>
                <c:pt idx="1364">
                  <c:v>1.0081290321315339E-2</c:v>
                </c:pt>
                <c:pt idx="1365">
                  <c:v>1.0075461503240091E-2</c:v>
                </c:pt>
                <c:pt idx="1366">
                  <c:v>1.0067460276980926E-2</c:v>
                </c:pt>
                <c:pt idx="1367">
                  <c:v>1.0059445468178456E-2</c:v>
                </c:pt>
                <c:pt idx="1368">
                  <c:v>1.0051417076858733E-2</c:v>
                </c:pt>
                <c:pt idx="1369">
                  <c:v>1.0042500025880585E-2</c:v>
                </c:pt>
                <c:pt idx="1370">
                  <c:v>1.003312498351791E-2</c:v>
                </c:pt>
                <c:pt idx="1371">
                  <c:v>1.0025049885117186E-2</c:v>
                </c:pt>
                <c:pt idx="1372">
                  <c:v>1.0016961203337695E-2</c:v>
                </c:pt>
                <c:pt idx="1373">
                  <c:v>1.0008858938211367E-2</c:v>
                </c:pt>
                <c:pt idx="1374">
                  <c:v>1.0002074499553964E-2</c:v>
                </c:pt>
                <c:pt idx="1375">
                  <c:v>9.9939486460205833E-3</c:v>
                </c:pt>
                <c:pt idx="1376">
                  <c:v>9.9858092097897169E-3</c:v>
                </c:pt>
                <c:pt idx="1377">
                  <c:v>9.9776561908991868E-3</c:v>
                </c:pt>
                <c:pt idx="1378">
                  <c:v>9.9681438633988338E-3</c:v>
                </c:pt>
                <c:pt idx="1379">
                  <c:v>9.9599600988128333E-3</c:v>
                </c:pt>
                <c:pt idx="1380">
                  <c:v>9.9517627510838386E-3</c:v>
                </c:pt>
                <c:pt idx="1381">
                  <c:v>9.9435518202486885E-3</c:v>
                </c:pt>
                <c:pt idx="1382">
                  <c:v>9.9366873573998697E-3</c:v>
                </c:pt>
                <c:pt idx="1383">
                  <c:v>9.928452843088964E-3</c:v>
                </c:pt>
                <c:pt idx="1384">
                  <c:v>9.9202047462993992E-3</c:v>
                </c:pt>
                <c:pt idx="1385">
                  <c:v>9.9119430670662947E-3</c:v>
                </c:pt>
                <c:pt idx="1386">
                  <c:v>9.9036678054139626E-3</c:v>
                </c:pt>
                <c:pt idx="1387">
                  <c:v>9.8940009916589321E-3</c:v>
                </c:pt>
                <c:pt idx="1388">
                  <c:v>9.8856949799132638E-3</c:v>
                </c:pt>
                <c:pt idx="1389">
                  <c:v>9.8773753853045789E-3</c:v>
                </c:pt>
                <c:pt idx="1390">
                  <c:v>9.8685790542671504E-3</c:v>
                </c:pt>
                <c:pt idx="1391">
                  <c:v>9.8606954476135912E-3</c:v>
                </c:pt>
                <c:pt idx="1392">
                  <c:v>9.8523351045926855E-3</c:v>
                </c:pt>
                <c:pt idx="1393">
                  <c:v>9.8439611788315624E-3</c:v>
                </c:pt>
                <c:pt idx="1394">
                  <c:v>9.8355736703547789E-3</c:v>
                </c:pt>
                <c:pt idx="1395">
                  <c:v>9.8285792462974308E-3</c:v>
                </c:pt>
                <c:pt idx="1396">
                  <c:v>9.8201681619900141E-3</c:v>
                </c:pt>
                <c:pt idx="1397">
                  <c:v>9.8117434955713456E-3</c:v>
                </c:pt>
                <c:pt idx="1398">
                  <c:v>9.8033052470711448E-3</c:v>
                </c:pt>
                <c:pt idx="1399">
                  <c:v>9.7948534165137238E-3</c:v>
                </c:pt>
                <c:pt idx="1400">
                  <c:v>9.7849633843047432E-3</c:v>
                </c:pt>
                <c:pt idx="1401">
                  <c:v>9.7764807977196774E-3</c:v>
                </c:pt>
                <c:pt idx="1402">
                  <c:v>9.7679846286694606E-3</c:v>
                </c:pt>
                <c:pt idx="1403">
                  <c:v>9.7594748771884735E-3</c:v>
                </c:pt>
                <c:pt idx="1404">
                  <c:v>9.7523905339003125E-3</c:v>
                </c:pt>
                <c:pt idx="1405">
                  <c:v>9.7438572116101234E-3</c:v>
                </c:pt>
                <c:pt idx="1406">
                  <c:v>9.735310307465328E-3</c:v>
                </c:pt>
                <c:pt idx="1407">
                  <c:v>9.7267498214929464E-3</c:v>
                </c:pt>
                <c:pt idx="1408">
                  <c:v>9.71817575371999E-3</c:v>
                </c:pt>
                <c:pt idx="1409">
                  <c:v>9.7081311389976641E-3</c:v>
                </c:pt>
                <c:pt idx="1410">
                  <c:v>9.6995263113756093E-3</c:v>
                </c:pt>
                <c:pt idx="1411">
                  <c:v>9.6909079015757467E-3</c:v>
                </c:pt>
                <c:pt idx="1412">
                  <c:v>9.6815312052454111E-3</c:v>
                </c:pt>
                <c:pt idx="1413">
                  <c:v>9.6728848901749681E-3</c:v>
                </c:pt>
                <c:pt idx="1414">
                  <c:v>9.6642249931763041E-3</c:v>
                </c:pt>
                <c:pt idx="1415">
                  <c:v>9.6555515142823442E-3</c:v>
                </c:pt>
                <c:pt idx="1416">
                  <c:v>9.646864453520948E-3</c:v>
                </c:pt>
                <c:pt idx="1417">
                  <c:v>9.6396497048999007E-3</c:v>
                </c:pt>
                <c:pt idx="1418">
                  <c:v>9.6309390804786392E-3</c:v>
                </c:pt>
                <c:pt idx="1419">
                  <c:v>9.6222148747296676E-3</c:v>
                </c:pt>
                <c:pt idx="1420">
                  <c:v>9.6134770876809324E-3</c:v>
                </c:pt>
                <c:pt idx="1421">
                  <c:v>9.6047257193575871E-3</c:v>
                </c:pt>
                <c:pt idx="1422">
                  <c:v>9.5944568715320908E-3</c:v>
                </c:pt>
                <c:pt idx="1423">
                  <c:v>9.5851719920509049E-3</c:v>
                </c:pt>
                <c:pt idx="1424">
                  <c:v>9.5768790240239113E-3</c:v>
                </c:pt>
                <c:pt idx="1425">
                  <c:v>9.5680697278789639E-3</c:v>
                </c:pt>
                <c:pt idx="1426">
                  <c:v>9.5587405004647335E-3</c:v>
                </c:pt>
                <c:pt idx="1427">
                  <c:v>9.5504103909593158E-3</c:v>
                </c:pt>
                <c:pt idx="1428">
                  <c:v>9.5415603502479324E-3</c:v>
                </c:pt>
                <c:pt idx="1429">
                  <c:v>9.5321867739298662E-3</c:v>
                </c:pt>
                <c:pt idx="1430">
                  <c:v>9.5238195244841395E-3</c:v>
                </c:pt>
                <c:pt idx="1431">
                  <c:v>9.5149287394950474E-3</c:v>
                </c:pt>
                <c:pt idx="1432">
                  <c:v>9.5060243731425256E-3</c:v>
                </c:pt>
                <c:pt idx="1433">
                  <c:v>9.4971064254569665E-3</c:v>
                </c:pt>
                <c:pt idx="1434">
                  <c:v>9.4881748964738277E-3</c:v>
                </c:pt>
                <c:pt idx="1435">
                  <c:v>9.4792297862235017E-3</c:v>
                </c:pt>
                <c:pt idx="1436">
                  <c:v>9.4702710947338481E-3</c:v>
                </c:pt>
                <c:pt idx="1437">
                  <c:v>9.4612988220428573E-3</c:v>
                </c:pt>
                <c:pt idx="1438">
                  <c:v>9.4523129681809218E-3</c:v>
                </c:pt>
                <c:pt idx="1439">
                  <c:v>9.4433135331784337E-3</c:v>
                </c:pt>
                <c:pt idx="1440">
                  <c:v>9.4343005170657857E-3</c:v>
                </c:pt>
                <c:pt idx="1441">
                  <c:v>9.4252739198835006E-3</c:v>
                </c:pt>
                <c:pt idx="1442">
                  <c:v>9.4157081543901015E-3</c:v>
                </c:pt>
                <c:pt idx="1443">
                  <c:v>9.408759612336004E-3</c:v>
                </c:pt>
                <c:pt idx="1444">
                  <c:v>9.3981126421948877E-3</c:v>
                </c:pt>
                <c:pt idx="1445">
                  <c:v>9.389031721032913E-3</c:v>
                </c:pt>
                <c:pt idx="1446">
                  <c:v>9.3799372189557959E-3</c:v>
                </c:pt>
                <c:pt idx="1447">
                  <c:v>9.3708291359964613E-3</c:v>
                </c:pt>
                <c:pt idx="1448">
                  <c:v>9.3617092083916539E-3</c:v>
                </c:pt>
                <c:pt idx="1449">
                  <c:v>9.352586117175668E-3</c:v>
                </c:pt>
                <c:pt idx="1450">
                  <c:v>9.3434702795536922E-3</c:v>
                </c:pt>
                <c:pt idx="1451">
                  <c:v>9.334372112700523E-3</c:v>
                </c:pt>
                <c:pt idx="1452">
                  <c:v>9.3253018970861426E-3</c:v>
                </c:pt>
                <c:pt idx="1453">
                  <c:v>9.3162653980289126E-3</c:v>
                </c:pt>
                <c:pt idx="1454">
                  <c:v>9.3072629394049672E-3</c:v>
                </c:pt>
                <c:pt idx="1455">
                  <c:v>9.2982945211332602E-3</c:v>
                </c:pt>
                <c:pt idx="1456">
                  <c:v>9.2909118253063291E-3</c:v>
                </c:pt>
                <c:pt idx="1457">
                  <c:v>9.2804598053249088E-3</c:v>
                </c:pt>
                <c:pt idx="1458">
                  <c:v>9.2715935076261718E-3</c:v>
                </c:pt>
                <c:pt idx="1459">
                  <c:v>9.2627612499630863E-3</c:v>
                </c:pt>
                <c:pt idx="1460">
                  <c:v>9.253963032252073E-3</c:v>
                </c:pt>
                <c:pt idx="1461">
                  <c:v>9.2451988544171512E-3</c:v>
                </c:pt>
                <c:pt idx="1462">
                  <c:v>9.2364687163798073E-3</c:v>
                </c:pt>
                <c:pt idx="1463">
                  <c:v>9.227772618058995E-3</c:v>
                </c:pt>
                <c:pt idx="1464">
                  <c:v>9.2146741856661534E-3</c:v>
                </c:pt>
                <c:pt idx="1465">
                  <c:v>9.2060634035025461E-3</c:v>
                </c:pt>
                <c:pt idx="1466">
                  <c:v>9.1974866597285022E-3</c:v>
                </c:pt>
                <c:pt idx="1467">
                  <c:v>9.1889439542708166E-3</c:v>
                </c:pt>
                <c:pt idx="1468">
                  <c:v>9.180435287048443E-3</c:v>
                </c:pt>
                <c:pt idx="1469">
                  <c:v>9.1734229058629668E-3</c:v>
                </c:pt>
                <c:pt idx="1470">
                  <c:v>9.1649756574416989E-3</c:v>
                </c:pt>
                <c:pt idx="1471">
                  <c:v>9.1565624439110937E-3</c:v>
                </c:pt>
                <c:pt idx="1472">
                  <c:v>9.1481832652016773E-3</c:v>
                </c:pt>
                <c:pt idx="1473">
                  <c:v>9.1384025219512239E-3</c:v>
                </c:pt>
                <c:pt idx="1474">
                  <c:v>9.1300980826243775E-3</c:v>
                </c:pt>
                <c:pt idx="1475">
                  <c:v>9.1218276810256516E-3</c:v>
                </c:pt>
                <c:pt idx="1476">
                  <c:v>9.1135913170844567E-3</c:v>
                </c:pt>
                <c:pt idx="1477">
                  <c:v>9.1053889907328194E-3</c:v>
                </c:pt>
                <c:pt idx="1478">
                  <c:v>9.0965234654900966E-3</c:v>
                </c:pt>
                <c:pt idx="1479">
                  <c:v>9.0883918478290582E-3</c:v>
                </c:pt>
                <c:pt idx="1480">
                  <c:v>9.0802942665126896E-3</c:v>
                </c:pt>
                <c:pt idx="1481">
                  <c:v>9.0722307214680491E-3</c:v>
                </c:pt>
                <c:pt idx="1482">
                  <c:v>9.0637432503194049E-3</c:v>
                </c:pt>
                <c:pt idx="1483">
                  <c:v>9.0557500104440376E-3</c:v>
                </c:pt>
                <c:pt idx="1484">
                  <c:v>9.0477908076562613E-3</c:v>
                </c:pt>
                <c:pt idx="1485">
                  <c:v>9.0398656418828743E-3</c:v>
                </c:pt>
                <c:pt idx="1486">
                  <c:v>9.032423537989314E-3</c:v>
                </c:pt>
                <c:pt idx="1487">
                  <c:v>9.024564209175634E-3</c:v>
                </c:pt>
                <c:pt idx="1488">
                  <c:v>9.0167389161663163E-3</c:v>
                </c:pt>
                <c:pt idx="1489">
                  <c:v>9.0089476588992214E-3</c:v>
                </c:pt>
                <c:pt idx="1490">
                  <c:v>9.0007503658553045E-3</c:v>
                </c:pt>
                <c:pt idx="1491">
                  <c:v>8.9930294207460262E-3</c:v>
                </c:pt>
                <c:pt idx="1492">
                  <c:v>8.9853425121753164E-3</c:v>
                </c:pt>
                <c:pt idx="1493">
                  <c:v>8.9776896400804319E-3</c:v>
                </c:pt>
                <c:pt idx="1494">
                  <c:v>8.9700708043933958E-3</c:v>
                </c:pt>
                <c:pt idx="1495">
                  <c:v>8.9624860050514649E-3</c:v>
                </c:pt>
                <c:pt idx="1496">
                  <c:v>8.9549352419840498E-3</c:v>
                </c:pt>
                <c:pt idx="1497">
                  <c:v>8.9474185151257914E-3</c:v>
                </c:pt>
                <c:pt idx="1498">
                  <c:v>8.9399358244165554E-3</c:v>
                </c:pt>
                <c:pt idx="1499">
                  <c:v>8.9329070376973352E-3</c:v>
                </c:pt>
                <c:pt idx="1500">
                  <c:v>8.9254901693235737E-3</c:v>
                </c:pt>
                <c:pt idx="1501">
                  <c:v>8.9181073359247964E-3</c:v>
                </c:pt>
                <c:pt idx="1502">
                  <c:v>8.9107585374388724E-3</c:v>
                </c:pt>
                <c:pt idx="1503">
                  <c:v>8.9034437738036622E-3</c:v>
                </c:pt>
                <c:pt idx="1504">
                  <c:v>8.8957544356148242E-3</c:v>
                </c:pt>
                <c:pt idx="1505">
                  <c:v>8.8885099961265278E-3</c:v>
                </c:pt>
                <c:pt idx="1506">
                  <c:v>8.8812995922774481E-3</c:v>
                </c:pt>
                <c:pt idx="1507">
                  <c:v>8.8741232239996116E-3</c:v>
                </c:pt>
                <c:pt idx="1508">
                  <c:v>8.8673804762703368E-3</c:v>
                </c:pt>
                <c:pt idx="1509">
                  <c:v>8.8602699204669948E-3</c:v>
                </c:pt>
                <c:pt idx="1510">
                  <c:v>8.8531933990956269E-3</c:v>
                </c:pt>
                <c:pt idx="1511">
                  <c:v>8.8461509120886985E-3</c:v>
                </c:pt>
                <c:pt idx="1512">
                  <c:v>8.8375815330824104E-3</c:v>
                </c:pt>
                <c:pt idx="1513">
                  <c:v>8.8317797579090702E-3</c:v>
                </c:pt>
                <c:pt idx="1514">
                  <c:v>8.8248416369201225E-3</c:v>
                </c:pt>
                <c:pt idx="1515">
                  <c:v>8.8179375510135227E-3</c:v>
                </c:pt>
                <c:pt idx="1516">
                  <c:v>8.8110675001317595E-3</c:v>
                </c:pt>
                <c:pt idx="1517">
                  <c:v>8.8042314842146988E-3</c:v>
                </c:pt>
                <c:pt idx="1518">
                  <c:v>8.7974295032022098E-3</c:v>
                </c:pt>
                <c:pt idx="1519">
                  <c:v>8.790661557036776E-3</c:v>
                </c:pt>
                <c:pt idx="1520">
                  <c:v>8.7839276456608811E-3</c:v>
                </c:pt>
                <c:pt idx="1521">
                  <c:v>8.7783388513754512E-3</c:v>
                </c:pt>
                <c:pt idx="1522">
                  <c:v>8.7716661973723433E-3</c:v>
                </c:pt>
                <c:pt idx="1523">
                  <c:v>8.7650275751772425E-3</c:v>
                </c:pt>
                <c:pt idx="1524">
                  <c:v>8.7584229847409434E-3</c:v>
                </c:pt>
                <c:pt idx="1525">
                  <c:v>8.7507686085591136E-3</c:v>
                </c:pt>
                <c:pt idx="1526">
                  <c:v>8.7442389046942983E-3</c:v>
                </c:pt>
                <c:pt idx="1527">
                  <c:v>8.7377432352164063E-3</c:v>
                </c:pt>
                <c:pt idx="1528">
                  <c:v>8.7298667717463641E-3</c:v>
                </c:pt>
                <c:pt idx="1529">
                  <c:v>8.7248539991860892E-3</c:v>
                </c:pt>
                <c:pt idx="1530">
                  <c:v>8.7188101122463637E-3</c:v>
                </c:pt>
                <c:pt idx="1531">
                  <c:v>8.7124483005981794E-3</c:v>
                </c:pt>
                <c:pt idx="1532">
                  <c:v>8.7061205221419628E-3</c:v>
                </c:pt>
                <c:pt idx="1533">
                  <c:v>8.6998267768155779E-3</c:v>
                </c:pt>
                <c:pt idx="1534">
                  <c:v>8.6932265069624461E-3</c:v>
                </c:pt>
                <c:pt idx="1535">
                  <c:v>8.6870031105668408E-3</c:v>
                </c:pt>
                <c:pt idx="1536">
                  <c:v>8.6808137480588066E-3</c:v>
                </c:pt>
                <c:pt idx="1537">
                  <c:v>8.6746584193886731E-3</c:v>
                </c:pt>
                <c:pt idx="1538">
                  <c:v>8.6688685453940595E-3</c:v>
                </c:pt>
                <c:pt idx="1539">
                  <c:v>8.6627789977849669E-3</c:v>
                </c:pt>
                <c:pt idx="1540">
                  <c:v>8.6567234829491024E-3</c:v>
                </c:pt>
                <c:pt idx="1541">
                  <c:v>8.6507020008351389E-3</c:v>
                </c:pt>
                <c:pt idx="1542">
                  <c:v>8.644714551391746E-3</c:v>
                </c:pt>
                <c:pt idx="1543">
                  <c:v>8.6384411549545615E-3</c:v>
                </c:pt>
                <c:pt idx="1544">
                  <c:v>8.6325240616595116E-3</c:v>
                </c:pt>
                <c:pt idx="1545">
                  <c:v>8.6266410017840547E-3</c:v>
                </c:pt>
                <c:pt idx="1546">
                  <c:v>8.6207919752706759E-3</c:v>
                </c:pt>
                <c:pt idx="1547">
                  <c:v>8.6149769820775459E-3</c:v>
                </c:pt>
                <c:pt idx="1548">
                  <c:v>8.6091960221471482E-3</c:v>
                </c:pt>
                <c:pt idx="1549">
                  <c:v>8.6034490954324215E-3</c:v>
                </c:pt>
                <c:pt idx="1550">
                  <c:v>8.5977362018836937E-3</c:v>
                </c:pt>
                <c:pt idx="1551">
                  <c:v>8.5923589684047119E-3</c:v>
                </c:pt>
                <c:pt idx="1552">
                  <c:v>8.5867118429573779E-3</c:v>
                </c:pt>
                <c:pt idx="1553">
                  <c:v>8.5810987496457072E-3</c:v>
                </c:pt>
                <c:pt idx="1554">
                  <c:v>8.5755196884183729E-3</c:v>
                </c:pt>
                <c:pt idx="1555">
                  <c:v>8.5699746592321491E-3</c:v>
                </c:pt>
                <c:pt idx="1556">
                  <c:v>8.5641735343217236E-3</c:v>
                </c:pt>
                <c:pt idx="1557">
                  <c:v>8.5586988715624281E-3</c:v>
                </c:pt>
                <c:pt idx="1558">
                  <c:v>8.5532582415848157E-3</c:v>
                </c:pt>
                <c:pt idx="1559">
                  <c:v>8.5478516443339824E-3</c:v>
                </c:pt>
                <c:pt idx="1560">
                  <c:v>8.5427599922967747E-3</c:v>
                </c:pt>
                <c:pt idx="1561">
                  <c:v>8.5374191543900659E-3</c:v>
                </c:pt>
                <c:pt idx="1562">
                  <c:v>8.5321123482002825E-3</c:v>
                </c:pt>
                <c:pt idx="1563">
                  <c:v>8.5268395736896041E-3</c:v>
                </c:pt>
                <c:pt idx="1564">
                  <c:v>8.5213291474207243E-3</c:v>
                </c:pt>
                <c:pt idx="1565">
                  <c:v>8.5161267455815468E-3</c:v>
                </c:pt>
                <c:pt idx="1566">
                  <c:v>8.5109583761528058E-3</c:v>
                </c:pt>
                <c:pt idx="1567">
                  <c:v>8.5058240390900597E-3</c:v>
                </c:pt>
                <c:pt idx="1568">
                  <c:v>8.4994743261738535E-3</c:v>
                </c:pt>
                <c:pt idx="1569">
                  <c:v>8.4944175418613897E-3</c:v>
                </c:pt>
                <c:pt idx="1570">
                  <c:v>8.4893947914904504E-3</c:v>
                </c:pt>
                <c:pt idx="1571">
                  <c:v>8.4844060750143713E-3</c:v>
                </c:pt>
                <c:pt idx="1572">
                  <c:v>8.4794513923889449E-3</c:v>
                </c:pt>
                <c:pt idx="1573">
                  <c:v>8.4757834252661372E-3</c:v>
                </c:pt>
                <c:pt idx="1574">
                  <c:v>8.4708852236967894E-3</c:v>
                </c:pt>
                <c:pt idx="1575">
                  <c:v>8.4660210515822131E-3</c:v>
                </c:pt>
                <c:pt idx="1576">
                  <c:v>8.4611909088818816E-3</c:v>
                </c:pt>
                <c:pt idx="1577">
                  <c:v>8.4551884854129743E-3</c:v>
                </c:pt>
                <c:pt idx="1578">
                  <c:v>8.4501997159332782E-3</c:v>
                </c:pt>
                <c:pt idx="1579">
                  <c:v>8.4457215579906188E-3</c:v>
                </c:pt>
                <c:pt idx="1580">
                  <c:v>8.4410391445421274E-3</c:v>
                </c:pt>
                <c:pt idx="1581">
                  <c:v>8.437086033690866E-3</c:v>
                </c:pt>
                <c:pt idx="1582">
                  <c:v>8.4324647145126823E-3</c:v>
                </c:pt>
                <c:pt idx="1583">
                  <c:v>8.4278774261761225E-3</c:v>
                </c:pt>
                <c:pt idx="1584">
                  <c:v>8.4233241686433695E-3</c:v>
                </c:pt>
                <c:pt idx="1585">
                  <c:v>8.4188049418711941E-3</c:v>
                </c:pt>
                <c:pt idx="1586">
                  <c:v>8.4136593647928769E-3</c:v>
                </c:pt>
                <c:pt idx="1587">
                  <c:v>8.4092151846003032E-3</c:v>
                </c:pt>
                <c:pt idx="1588">
                  <c:v>8.4048050375633496E-3</c:v>
                </c:pt>
                <c:pt idx="1589">
                  <c:v>8.4004289236402647E-3</c:v>
                </c:pt>
                <c:pt idx="1590">
                  <c:v>8.3967192681682068E-3</c:v>
                </c:pt>
                <c:pt idx="1591">
                  <c:v>8.3924042251976774E-3</c:v>
                </c:pt>
                <c:pt idx="1592">
                  <c:v>8.3881232127337828E-3</c:v>
                </c:pt>
                <c:pt idx="1593">
                  <c:v>8.3838762307359982E-3</c:v>
                </c:pt>
                <c:pt idx="1594">
                  <c:v>8.3796632791746095E-3</c:v>
                </c:pt>
                <c:pt idx="1595">
                  <c:v>8.374886933292483E-3</c:v>
                </c:pt>
                <c:pt idx="1596">
                  <c:v>8.370749050061306E-3</c:v>
                </c:pt>
                <c:pt idx="1597">
                  <c:v>8.3666451996345492E-3</c:v>
                </c:pt>
                <c:pt idx="1598">
                  <c:v>8.3623836900260512E-3</c:v>
                </c:pt>
                <c:pt idx="1599">
                  <c:v>8.3585395970346577E-3</c:v>
                </c:pt>
                <c:pt idx="1600">
                  <c:v>8.3545378447853879E-3</c:v>
                </c:pt>
                <c:pt idx="1601">
                  <c:v>8.3505701251858147E-3</c:v>
                </c:pt>
                <c:pt idx="1602">
                  <c:v>8.3466364382040088E-3</c:v>
                </c:pt>
                <c:pt idx="1603">
                  <c:v>8.3432780788975282E-3</c:v>
                </c:pt>
                <c:pt idx="1604">
                  <c:v>8.3394054297738877E-3</c:v>
                </c:pt>
                <c:pt idx="1605">
                  <c:v>8.3355668107138285E-3</c:v>
                </c:pt>
                <c:pt idx="1606">
                  <c:v>8.3317622216822311E-3</c:v>
                </c:pt>
                <c:pt idx="1607">
                  <c:v>8.3279916626493779E-3</c:v>
                </c:pt>
                <c:pt idx="1608">
                  <c:v>8.3237489992085602E-3</c:v>
                </c:pt>
                <c:pt idx="1609">
                  <c:v>8.320053539534366E-3</c:v>
                </c:pt>
                <c:pt idx="1610">
                  <c:v>8.3163921121905925E-3</c:v>
                </c:pt>
                <c:pt idx="1611">
                  <c:v>8.3127647171477703E-3</c:v>
                </c:pt>
                <c:pt idx="1612">
                  <c:v>8.3096493163208329E-3</c:v>
                </c:pt>
                <c:pt idx="1613">
                  <c:v>8.306082936615871E-3</c:v>
                </c:pt>
                <c:pt idx="1614">
                  <c:v>8.3025505866854248E-3</c:v>
                </c:pt>
                <c:pt idx="1615">
                  <c:v>8.2990522665078829E-3</c:v>
                </c:pt>
                <c:pt idx="1616">
                  <c:v>8.295587976053528E-3</c:v>
                </c:pt>
                <c:pt idx="1617">
                  <c:v>8.2917150233295361E-3</c:v>
                </c:pt>
                <c:pt idx="1618">
                  <c:v>8.2883258534650183E-3</c:v>
                </c:pt>
                <c:pt idx="1619">
                  <c:v>8.2849707156411202E-3</c:v>
                </c:pt>
                <c:pt idx="1620">
                  <c:v>8.2816496098283704E-3</c:v>
                </c:pt>
                <c:pt idx="1621">
                  <c:v>8.2783625359923851E-3</c:v>
                </c:pt>
                <c:pt idx="1622">
                  <c:v>8.2751094941061511E-3</c:v>
                </c:pt>
                <c:pt idx="1623">
                  <c:v>8.2718904841401937E-3</c:v>
                </c:pt>
                <c:pt idx="1624">
                  <c:v>8.2687055060625889E-3</c:v>
                </c:pt>
                <c:pt idx="1625">
                  <c:v>8.2660698520878595E-3</c:v>
                </c:pt>
                <c:pt idx="1626">
                  <c:v>8.2629434974010787E-3</c:v>
                </c:pt>
                <c:pt idx="1627">
                  <c:v>8.2598511713339526E-3</c:v>
                </c:pt>
                <c:pt idx="1628">
                  <c:v>8.2567928738697116E-3</c:v>
                </c:pt>
                <c:pt idx="1629">
                  <c:v>8.253768604977613E-3</c:v>
                </c:pt>
                <c:pt idx="1630">
                  <c:v>8.2503103056510568E-3</c:v>
                </c:pt>
                <c:pt idx="1631">
                  <c:v>8.2473635499937265E-3</c:v>
                </c:pt>
                <c:pt idx="1632">
                  <c:v>8.244450825998801E-3</c:v>
                </c:pt>
                <c:pt idx="1633">
                  <c:v>8.2415721336392619E-3</c:v>
                </c:pt>
                <c:pt idx="1634">
                  <c:v>8.2390497986755129E-3</c:v>
                </c:pt>
                <c:pt idx="1635">
                  <c:v>8.2362320677504455E-3</c:v>
                </c:pt>
                <c:pt idx="1636">
                  <c:v>8.2334483660244651E-3</c:v>
                </c:pt>
                <c:pt idx="1637">
                  <c:v>8.2306986934678576E-3</c:v>
                </c:pt>
                <c:pt idx="1638">
                  <c:v>8.2276891454735254E-3</c:v>
                </c:pt>
                <c:pt idx="1639">
                  <c:v>8.2250146423835553E-3</c:v>
                </c:pt>
                <c:pt idx="1640">
                  <c:v>8.2223741707546007E-3</c:v>
                </c:pt>
                <c:pt idx="1641">
                  <c:v>8.2197677305571905E-3</c:v>
                </c:pt>
                <c:pt idx="1642">
                  <c:v>8.2174607674824589E-3</c:v>
                </c:pt>
                <c:pt idx="1643">
                  <c:v>8.2149152694882179E-3</c:v>
                </c:pt>
                <c:pt idx="1644">
                  <c:v>8.2124038005066593E-3</c:v>
                </c:pt>
                <c:pt idx="1645">
                  <c:v>8.2099263605242747E-3</c:v>
                </c:pt>
                <c:pt idx="1646">
                  <c:v>8.2074829495167503E-3</c:v>
                </c:pt>
                <c:pt idx="1647">
                  <c:v>8.2048437481236983E-3</c:v>
                </c:pt>
                <c:pt idx="1648">
                  <c:v>8.2024755272987315E-3</c:v>
                </c:pt>
                <c:pt idx="1649">
                  <c:v>8.2001413377211143E-3</c:v>
                </c:pt>
                <c:pt idx="1650">
                  <c:v>8.1977721588214082E-3</c:v>
                </c:pt>
                <c:pt idx="1651">
                  <c:v>8.1955750522317919E-3</c:v>
                </c:pt>
                <c:pt idx="1652">
                  <c:v>8.1933429562734226E-3</c:v>
                </c:pt>
                <c:pt idx="1653">
                  <c:v>8.1911448914789003E-3</c:v>
                </c:pt>
                <c:pt idx="1654">
                  <c:v>8.1889808578310339E-3</c:v>
                </c:pt>
                <c:pt idx="1655">
                  <c:v>8.1870235510407667E-3</c:v>
                </c:pt>
                <c:pt idx="1656">
                  <c:v>8.1849204287039283E-3</c:v>
                </c:pt>
                <c:pt idx="1657">
                  <c:v>8.1828513351339307E-3</c:v>
                </c:pt>
                <c:pt idx="1658">
                  <c:v>8.1808162703091627E-3</c:v>
                </c:pt>
                <c:pt idx="1659">
                  <c:v>8.178815234216116E-3</c:v>
                </c:pt>
                <c:pt idx="1660">
                  <c:v>8.1767113088766566E-3</c:v>
                </c:pt>
                <c:pt idx="1661">
                  <c:v>8.1747854926978725E-3</c:v>
                </c:pt>
                <c:pt idx="1662">
                  <c:v>8.1728937075134754E-3</c:v>
                </c:pt>
                <c:pt idx="1663">
                  <c:v>8.1710359533038179E-3</c:v>
                </c:pt>
                <c:pt idx="1664">
                  <c:v>8.169320484140468E-3</c:v>
                </c:pt>
                <c:pt idx="1665">
                  <c:v>8.1675236200946522E-3</c:v>
                </c:pt>
                <c:pt idx="1666">
                  <c:v>8.1657607846643936E-3</c:v>
                </c:pt>
                <c:pt idx="1667">
                  <c:v>8.1640319778388815E-3</c:v>
                </c:pt>
                <c:pt idx="1668">
                  <c:v>8.1623371996046128E-3</c:v>
                </c:pt>
                <c:pt idx="1669">
                  <c:v>8.1606040776140438E-3</c:v>
                </c:pt>
                <c:pt idx="1670">
                  <c:v>8.158984539775661E-3</c:v>
                </c:pt>
                <c:pt idx="1671">
                  <c:v>8.1573990327892185E-3</c:v>
                </c:pt>
                <c:pt idx="1672">
                  <c:v>8.1556450633753566E-3</c:v>
                </c:pt>
                <c:pt idx="1673">
                  <c:v>8.1541300826480298E-3</c:v>
                </c:pt>
                <c:pt idx="1674">
                  <c:v>8.1526491319547367E-3</c:v>
                </c:pt>
                <c:pt idx="1675">
                  <c:v>8.151202211290412E-3</c:v>
                </c:pt>
                <c:pt idx="1676">
                  <c:v>8.1497893206347941E-3</c:v>
                </c:pt>
                <c:pt idx="1677">
                  <c:v>8.1484302490977024E-3</c:v>
                </c:pt>
                <c:pt idx="1678">
                  <c:v>8.1470758164843751E-3</c:v>
                </c:pt>
                <c:pt idx="1679">
                  <c:v>8.1457554107902275E-3</c:v>
                </c:pt>
                <c:pt idx="1680">
                  <c:v>8.1444690320065741E-3</c:v>
                </c:pt>
                <c:pt idx="1681">
                  <c:v>8.1432209958895909E-3</c:v>
                </c:pt>
                <c:pt idx="1682">
                  <c:v>8.1420266062634181E-3</c:v>
                </c:pt>
                <c:pt idx="1683">
                  <c:v>8.1408519253546932E-3</c:v>
                </c:pt>
                <c:pt idx="1684">
                  <c:v>8.1397237198417363E-3</c:v>
                </c:pt>
                <c:pt idx="1685">
                  <c:v>8.1386046532822345E-3</c:v>
                </c:pt>
                <c:pt idx="1686">
                  <c:v>8.137549320521912E-3</c:v>
                </c:pt>
                <c:pt idx="1687">
                  <c:v>8.1364935008039138E-3</c:v>
                </c:pt>
                <c:pt idx="1688">
                  <c:v>8.1354889693891277E-3</c:v>
                </c:pt>
                <c:pt idx="1689">
                  <c:v>8.1345429514004496E-3</c:v>
                </c:pt>
                <c:pt idx="1690">
                  <c:v>8.133581996167781E-3</c:v>
                </c:pt>
                <c:pt idx="1691">
                  <c:v>8.1326795543409588E-3</c:v>
                </c:pt>
                <c:pt idx="1692">
                  <c:v>8.1318111423632836E-3</c:v>
                </c:pt>
                <c:pt idx="1693">
                  <c:v>8.1309767602220917E-3</c:v>
                </c:pt>
                <c:pt idx="1694">
                  <c:v>8.1300681685437456E-3</c:v>
                </c:pt>
                <c:pt idx="1695">
                  <c:v>8.1294100854238313E-3</c:v>
                </c:pt>
                <c:pt idx="1696">
                  <c:v>8.1286777927515666E-3</c:v>
                </c:pt>
                <c:pt idx="1697">
                  <c:v>8.1279795298904584E-3</c:v>
                </c:pt>
                <c:pt idx="1698">
                  <c:v>8.1273152968354412E-3</c:v>
                </c:pt>
                <c:pt idx="1699">
                  <c:v>8.1266850935763843E-3</c:v>
                </c:pt>
                <c:pt idx="1700">
                  <c:v>8.126088920110755E-3</c:v>
                </c:pt>
                <c:pt idx="1701">
                  <c:v>8.1255267764334879E-3</c:v>
                </c:pt>
                <c:pt idx="1702">
                  <c:v>8.1250545339378415E-3</c:v>
                </c:pt>
                <c:pt idx="1703">
                  <c:v>8.1245045784161807E-3</c:v>
                </c:pt>
                <c:pt idx="1704">
                  <c:v>8.1240445240660097E-3</c:v>
                </c:pt>
                <c:pt idx="1705">
                  <c:v>8.1236184994890048E-3</c:v>
                </c:pt>
                <c:pt idx="1706">
                  <c:v>8.1232265046750352E-3</c:v>
                </c:pt>
                <c:pt idx="1707">
                  <c:v>8.1228685396241007E-3</c:v>
                </c:pt>
                <c:pt idx="1708">
                  <c:v>8.12254240256962E-3</c:v>
                </c:pt>
                <c:pt idx="1709">
                  <c:v>8.1222370847192082E-3</c:v>
                </c:pt>
                <c:pt idx="1710">
                  <c:v>8.121939375508834E-3</c:v>
                </c:pt>
                <c:pt idx="1711">
                  <c:v>8.1216360643871291E-3</c:v>
                </c:pt>
                <c:pt idx="1712">
                  <c:v>8.1213141141201969E-3</c:v>
                </c:pt>
                <c:pt idx="1713">
                  <c:v>8.1209662133229638E-3</c:v>
                </c:pt>
                <c:pt idx="1714">
                  <c:v>8.1205919511743649E-3</c:v>
                </c:pt>
                <c:pt idx="1715">
                  <c:v>8.1201913276819984E-3</c:v>
                </c:pt>
                <c:pt idx="1716">
                  <c:v>8.1195912771463968E-3</c:v>
                </c:pt>
                <c:pt idx="1717">
                  <c:v>8.1193109966659627E-3</c:v>
                </c:pt>
                <c:pt idx="1718">
                  <c:v>8.1188312891473588E-3</c:v>
                </c:pt>
                <c:pt idx="1719">
                  <c:v>8.1183252202976508E-3</c:v>
                </c:pt>
                <c:pt idx="1720">
                  <c:v>8.1177927901168387E-3</c:v>
                </c:pt>
                <c:pt idx="1721">
                  <c:v>8.1172339986074551E-3</c:v>
                </c:pt>
                <c:pt idx="1722">
                  <c:v>8.1166488457745656E-3</c:v>
                </c:pt>
                <c:pt idx="1723">
                  <c:v>8.1160373316232354E-3</c:v>
                </c:pt>
                <c:pt idx="1724">
                  <c:v>8.1152641013961021E-3</c:v>
                </c:pt>
                <c:pt idx="1725">
                  <c:v>8.1145979964718368E-3</c:v>
                </c:pt>
                <c:pt idx="1726">
                  <c:v>8.1139055308264395E-3</c:v>
                </c:pt>
                <c:pt idx="1727">
                  <c:v>8.1131867044625227E-3</c:v>
                </c:pt>
                <c:pt idx="1728">
                  <c:v>8.1124415173905451E-3</c:v>
                </c:pt>
                <c:pt idx="1729">
                  <c:v>8.1115711370034951E-3</c:v>
                </c:pt>
                <c:pt idx="1730">
                  <c:v>8.110778930041045E-3</c:v>
                </c:pt>
                <c:pt idx="1731">
                  <c:v>8.1099603641332906E-3</c:v>
                </c:pt>
                <c:pt idx="1732">
                  <c:v>8.1091154392889143E-3</c:v>
                </c:pt>
                <c:pt idx="1733">
                  <c:v>8.1083201715273952E-3</c:v>
                </c:pt>
                <c:pt idx="1734">
                  <c:v>8.1074398942249451E-3</c:v>
                </c:pt>
                <c:pt idx="1735">
                  <c:v>8.1064871083904155E-3</c:v>
                </c:pt>
                <c:pt idx="1736">
                  <c:v>8.1055310358160455E-3</c:v>
                </c:pt>
                <c:pt idx="1737">
                  <c:v>8.1045486025832867E-3</c:v>
                </c:pt>
                <c:pt idx="1738">
                  <c:v>8.1029369712563408E-3</c:v>
                </c:pt>
                <c:pt idx="1739">
                  <c:v>8.1018886596642137E-3</c:v>
                </c:pt>
                <c:pt idx="1740">
                  <c:v>8.1008139880178014E-3</c:v>
                </c:pt>
                <c:pt idx="1741">
                  <c:v>8.099712956325205E-3</c:v>
                </c:pt>
                <c:pt idx="1742">
                  <c:v>8.0985924848373594E-3</c:v>
                </c:pt>
                <c:pt idx="1743">
                  <c:v>8.0974368245781501E-3</c:v>
                </c:pt>
                <c:pt idx="1744">
                  <c:v>8.0962548037154559E-3</c:v>
                </c:pt>
                <c:pt idx="1745">
                  <c:v>8.0950464222545055E-3</c:v>
                </c:pt>
                <c:pt idx="1746">
                  <c:v>8.0938123973964098E-3</c:v>
                </c:pt>
                <c:pt idx="1747">
                  <c:v>8.0925532055753004E-3</c:v>
                </c:pt>
                <c:pt idx="1748">
                  <c:v>8.0912676537539356E-3</c:v>
                </c:pt>
                <c:pt idx="1749">
                  <c:v>8.0899557419512238E-3</c:v>
                </c:pt>
                <c:pt idx="1750">
                  <c:v>8.0886091062661088E-3</c:v>
                </c:pt>
                <c:pt idx="1751">
                  <c:v>8.0872425613934002E-3</c:v>
                </c:pt>
                <c:pt idx="1752">
                  <c:v>8.085849655982566E-3</c:v>
                </c:pt>
                <c:pt idx="1753">
                  <c:v>8.0844303900414506E-3</c:v>
                </c:pt>
                <c:pt idx="1754">
                  <c:v>8.0829847635831252E-3</c:v>
                </c:pt>
                <c:pt idx="1755">
                  <c:v>8.0815127766180467E-3</c:v>
                </c:pt>
                <c:pt idx="1756">
                  <c:v>8.080014429148831E-3</c:v>
                </c:pt>
                <c:pt idx="1757">
                  <c:v>8.0784897211937778E-3</c:v>
                </c:pt>
                <c:pt idx="1758">
                  <c:v>8.0769386527581154E-3</c:v>
                </c:pt>
                <c:pt idx="1759">
                  <c:v>8.0753868266655697E-3</c:v>
                </c:pt>
                <c:pt idx="1760">
                  <c:v>8.0737849556191676E-3</c:v>
                </c:pt>
                <c:pt idx="1761">
                  <c:v>8.0721567247021841E-3</c:v>
                </c:pt>
                <c:pt idx="1762">
                  <c:v>8.0705021339227238E-3</c:v>
                </c:pt>
                <c:pt idx="1763">
                  <c:v>8.0687879037759144E-3</c:v>
                </c:pt>
                <c:pt idx="1764">
                  <c:v>8.067078672694513E-3</c:v>
                </c:pt>
                <c:pt idx="1765">
                  <c:v>8.0653430812109347E-3</c:v>
                </c:pt>
                <c:pt idx="1766">
                  <c:v>8.0635811293330237E-3</c:v>
                </c:pt>
                <c:pt idx="1767">
                  <c:v>8.0617928170790797E-3</c:v>
                </c:pt>
                <c:pt idx="1768">
                  <c:v>8.0600210327660786E-3</c:v>
                </c:pt>
                <c:pt idx="1769">
                  <c:v>8.0581819232680534E-3</c:v>
                </c:pt>
                <c:pt idx="1770">
                  <c:v>8.0563164539967005E-3</c:v>
                </c:pt>
                <c:pt idx="1771">
                  <c:v>8.0542288786066077E-3</c:v>
                </c:pt>
                <c:pt idx="1772">
                  <c:v>8.0524558505531887E-3</c:v>
                </c:pt>
                <c:pt idx="1773">
                  <c:v>8.0505093762861888E-3</c:v>
                </c:pt>
                <c:pt idx="1774">
                  <c:v>8.0485365417242022E-3</c:v>
                </c:pt>
                <c:pt idx="1775">
                  <c:v>8.0465373468881444E-3</c:v>
                </c:pt>
                <c:pt idx="1776">
                  <c:v>8.0445117917858598E-3</c:v>
                </c:pt>
                <c:pt idx="1777">
                  <c:v>8.0424598764330321E-3</c:v>
                </c:pt>
                <c:pt idx="1778">
                  <c:v>8.0403816008427359E-3</c:v>
                </c:pt>
                <c:pt idx="1779">
                  <c:v>8.0382769650306565E-3</c:v>
                </c:pt>
                <c:pt idx="1780">
                  <c:v>8.0361459690072509E-3</c:v>
                </c:pt>
                <c:pt idx="1781">
                  <c:v>8.0341918719516372E-3</c:v>
                </c:pt>
                <c:pt idx="1782">
                  <c:v>8.032013947920991E-3</c:v>
                </c:pt>
                <c:pt idx="1783">
                  <c:v>8.0298096654255312E-3</c:v>
                </c:pt>
                <c:pt idx="1784">
                  <c:v>8.0275790244710432E-3</c:v>
                </c:pt>
                <c:pt idx="1785">
                  <c:v>8.0250955862719783E-3</c:v>
                </c:pt>
                <c:pt idx="1786">
                  <c:v>8.0228064293048056E-3</c:v>
                </c:pt>
                <c:pt idx="1787">
                  <c:v>8.0204909122282685E-3</c:v>
                </c:pt>
                <c:pt idx="1788">
                  <c:v>8.0181490350658968E-3</c:v>
                </c:pt>
                <c:pt idx="1789">
                  <c:v>8.0158641985499379E-3</c:v>
                </c:pt>
                <c:pt idx="1790">
                  <c:v>8.0134715366378586E-3</c:v>
                </c:pt>
                <c:pt idx="1791">
                  <c:v>8.0110525152442182E-3</c:v>
                </c:pt>
                <c:pt idx="1792">
                  <c:v>8.0086071343852261E-3</c:v>
                </c:pt>
                <c:pt idx="1793">
                  <c:v>8.0061353940770932E-3</c:v>
                </c:pt>
                <c:pt idx="1794">
                  <c:v>8.0035442110969867E-3</c:v>
                </c:pt>
                <c:pt idx="1795">
                  <c:v>8.0010178137546895E-3</c:v>
                </c:pt>
                <c:pt idx="1796">
                  <c:v>7.9984650564572796E-3</c:v>
                </c:pt>
                <c:pt idx="1797">
                  <c:v>7.995885939215212E-3</c:v>
                </c:pt>
                <c:pt idx="1798">
                  <c:v>7.9933813013801282E-3</c:v>
                </c:pt>
                <c:pt idx="1799">
                  <c:v>7.990751404720239E-3</c:v>
                </c:pt>
                <c:pt idx="1800">
                  <c:v>7.9880951487327767E-3</c:v>
                </c:pt>
                <c:pt idx="1801">
                  <c:v>7.9854125334285486E-3</c:v>
                </c:pt>
                <c:pt idx="1802">
                  <c:v>7.9825949544938407E-3</c:v>
                </c:pt>
                <c:pt idx="1803">
                  <c:v>7.9798576779733753E-3</c:v>
                </c:pt>
                <c:pt idx="1804">
                  <c:v>7.9770940416363581E-3</c:v>
                </c:pt>
                <c:pt idx="1805">
                  <c:v>7.9743040454984745E-3</c:v>
                </c:pt>
                <c:pt idx="1806">
                  <c:v>7.9714876895806419E-3</c:v>
                </c:pt>
                <c:pt idx="1807">
                  <c:v>7.9686449739063865E-3</c:v>
                </c:pt>
                <c:pt idx="1808">
                  <c:v>7.9657758984835562E-3</c:v>
                </c:pt>
                <c:pt idx="1809">
                  <c:v>7.9628804633435201E-3</c:v>
                </c:pt>
                <c:pt idx="1810">
                  <c:v>7.9599586685019652E-3</c:v>
                </c:pt>
                <c:pt idx="1811">
                  <c:v>7.9571366219407906E-3</c:v>
                </c:pt>
                <c:pt idx="1812">
                  <c:v>7.9541640553516171E-3</c:v>
                </c:pt>
                <c:pt idx="1813">
                  <c:v>7.9511651296672037E-3</c:v>
                </c:pt>
                <c:pt idx="1814">
                  <c:v>7.9481398449091634E-3</c:v>
                </c:pt>
                <c:pt idx="1815">
                  <c:v>7.9450882010964063E-3</c:v>
                </c:pt>
                <c:pt idx="1816">
                  <c:v>7.9418743467848142E-3</c:v>
                </c:pt>
                <c:pt idx="1817">
                  <c:v>7.9387680345816541E-3</c:v>
                </c:pt>
                <c:pt idx="1818">
                  <c:v>7.935635362833841E-3</c:v>
                </c:pt>
                <c:pt idx="1819">
                  <c:v>7.9324763315675156E-3</c:v>
                </c:pt>
                <c:pt idx="1820">
                  <c:v>7.9294345968818538E-3</c:v>
                </c:pt>
                <c:pt idx="1821">
                  <c:v>7.9262247991514316E-3</c:v>
                </c:pt>
                <c:pt idx="1822">
                  <c:v>7.9229886425094733E-3</c:v>
                </c:pt>
                <c:pt idx="1823">
                  <c:v>7.9197261269721899E-3</c:v>
                </c:pt>
                <c:pt idx="1824">
                  <c:v>7.9158302447719237E-3</c:v>
                </c:pt>
                <c:pt idx="1825">
                  <c:v>7.912968595249481E-3</c:v>
                </c:pt>
                <c:pt idx="1826">
                  <c:v>7.9096250479470508E-3</c:v>
                </c:pt>
                <c:pt idx="1827">
                  <c:v>7.9062551412986595E-3</c:v>
                </c:pt>
                <c:pt idx="1828">
                  <c:v>7.9028588753278367E-3</c:v>
                </c:pt>
                <c:pt idx="1829">
                  <c:v>7.8994362500554999E-3</c:v>
                </c:pt>
                <c:pt idx="1830">
                  <c:v>7.8959872655077895E-3</c:v>
                </c:pt>
                <c:pt idx="1831">
                  <c:v>7.8925119217056246E-3</c:v>
                </c:pt>
                <c:pt idx="1832">
                  <c:v>7.8890102186725316E-3</c:v>
                </c:pt>
                <c:pt idx="1833">
                  <c:v>7.8858201290518768E-3</c:v>
                </c:pt>
                <c:pt idx="1834">
                  <c:v>7.8822696265635414E-3</c:v>
                </c:pt>
                <c:pt idx="1835">
                  <c:v>7.8786927659801886E-3</c:v>
                </c:pt>
                <c:pt idx="1836">
                  <c:v>7.875089547321381E-3</c:v>
                </c:pt>
                <c:pt idx="1837">
                  <c:v>7.8711063158797678E-3</c:v>
                </c:pt>
                <c:pt idx="1838">
                  <c:v>7.8674464579630756E-3</c:v>
                </c:pt>
                <c:pt idx="1839">
                  <c:v>7.8630349620716355E-3</c:v>
                </c:pt>
                <c:pt idx="1840">
                  <c:v>7.860047664967635E-3</c:v>
                </c:pt>
                <c:pt idx="1841">
                  <c:v>7.8563087299385603E-3</c:v>
                </c:pt>
                <c:pt idx="1842">
                  <c:v>7.8527301714148203E-3</c:v>
                </c:pt>
                <c:pt idx="1843">
                  <c:v>7.8489404827041254E-3</c:v>
                </c:pt>
                <c:pt idx="1844">
                  <c:v>7.845124435584383E-3</c:v>
                </c:pt>
                <c:pt idx="1845">
                  <c:v>7.8412820300745034E-3</c:v>
                </c:pt>
                <c:pt idx="1846">
                  <c:v>7.8372186704861631E-3</c:v>
                </c:pt>
                <c:pt idx="1847">
                  <c:v>7.8333215819146752E-3</c:v>
                </c:pt>
                <c:pt idx="1848">
                  <c:v>7.8293981345070335E-3</c:v>
                </c:pt>
                <c:pt idx="1849">
                  <c:v>7.8254483282946107E-3</c:v>
                </c:pt>
                <c:pt idx="1850">
                  <c:v>7.8216746276104834E-3</c:v>
                </c:pt>
                <c:pt idx="1851">
                  <c:v>7.8176740723108953E-3</c:v>
                </c:pt>
                <c:pt idx="1852">
                  <c:v>7.8136471588021728E-3</c:v>
                </c:pt>
                <c:pt idx="1853">
                  <c:v>7.8095938871113324E-3</c:v>
                </c:pt>
                <c:pt idx="1854">
                  <c:v>7.8055142572653891E-3</c:v>
                </c:pt>
                <c:pt idx="1855">
                  <c:v>7.8011959575706759E-3</c:v>
                </c:pt>
                <c:pt idx="1856">
                  <c:v>7.7970616404620507E-3</c:v>
                </c:pt>
                <c:pt idx="1857">
                  <c:v>7.7929009647604098E-3</c:v>
                </c:pt>
                <c:pt idx="1858">
                  <c:v>7.7887139304997424E-3</c:v>
                </c:pt>
                <c:pt idx="1859">
                  <c:v>7.7845005377061918E-3</c:v>
                </c:pt>
                <c:pt idx="1860">
                  <c:v>7.780260786405902E-3</c:v>
                </c:pt>
                <c:pt idx="1861">
                  <c:v>7.7759946766276311E-3</c:v>
                </c:pt>
                <c:pt idx="1862">
                  <c:v>7.7717022084001384E-3</c:v>
                </c:pt>
                <c:pt idx="1863">
                  <c:v>7.7673833817547954E-3</c:v>
                </c:pt>
                <c:pt idx="1864">
                  <c:v>7.7632682661268326E-3</c:v>
                </c:pt>
                <c:pt idx="1865">
                  <c:v>7.7588986983496699E-3</c:v>
                </c:pt>
                <c:pt idx="1866">
                  <c:v>7.7545027727442912E-3</c:v>
                </c:pt>
                <c:pt idx="1867">
                  <c:v>7.7500804893404131E-3</c:v>
                </c:pt>
                <c:pt idx="1868">
                  <c:v>7.7453938732485739E-3</c:v>
                </c:pt>
                <c:pt idx="1869">
                  <c:v>7.7409168967000576E-3</c:v>
                </c:pt>
                <c:pt idx="1870">
                  <c:v>7.7364135619376146E-3</c:v>
                </c:pt>
                <c:pt idx="1871">
                  <c:v>7.7318838689900025E-3</c:v>
                </c:pt>
                <c:pt idx="1872">
                  <c:v>7.7275737063674157E-3</c:v>
                </c:pt>
                <c:pt idx="1873">
                  <c:v>7.7229932767857914E-3</c:v>
                </c:pt>
                <c:pt idx="1874">
                  <c:v>7.7183864896082834E-3</c:v>
                </c:pt>
                <c:pt idx="1875">
                  <c:v>7.7137533448700113E-3</c:v>
                </c:pt>
                <c:pt idx="1876">
                  <c:v>7.7090938425952906E-3</c:v>
                </c:pt>
                <c:pt idx="1877">
                  <c:v>7.7041521911935806E-3</c:v>
                </c:pt>
                <c:pt idx="1878">
                  <c:v>7.6994379918282263E-3</c:v>
                </c:pt>
                <c:pt idx="1879">
                  <c:v>7.6946974345286851E-3</c:v>
                </c:pt>
                <c:pt idx="1880">
                  <c:v>7.6887227563234477E-3</c:v>
                </c:pt>
                <c:pt idx="1881">
                  <c:v>7.6839217503082138E-3</c:v>
                </c:pt>
                <c:pt idx="1882">
                  <c:v>7.6790943854809102E-3</c:v>
                </c:pt>
                <c:pt idx="1883">
                  <c:v>7.6742406618783773E-3</c:v>
                </c:pt>
                <c:pt idx="1884">
                  <c:v>7.6693605795300854E-3</c:v>
                </c:pt>
                <c:pt idx="1885">
                  <c:v>7.6658138683412848E-3</c:v>
                </c:pt>
                <c:pt idx="1886">
                  <c:v>7.6608909990830533E-3</c:v>
                </c:pt>
                <c:pt idx="1887">
                  <c:v>7.6559417736061465E-3</c:v>
                </c:pt>
                <c:pt idx="1888">
                  <c:v>7.6509661919424033E-3</c:v>
                </c:pt>
                <c:pt idx="1889">
                  <c:v>7.6445647878793438E-3</c:v>
                </c:pt>
                <c:pt idx="1890">
                  <c:v>7.6392440925094106E-3</c:v>
                </c:pt>
                <c:pt idx="1891">
                  <c:v>7.634461961253728E-3</c:v>
                </c:pt>
                <c:pt idx="1892">
                  <c:v>7.6293710102336527E-3</c:v>
                </c:pt>
                <c:pt idx="1893">
                  <c:v>7.6251178260525743E-3</c:v>
                </c:pt>
                <c:pt idx="1894">
                  <c:v>7.6199801282389092E-3</c:v>
                </c:pt>
                <c:pt idx="1895">
                  <c:v>7.614816073499342E-3</c:v>
                </c:pt>
                <c:pt idx="1896">
                  <c:v>7.6096256618689946E-3</c:v>
                </c:pt>
                <c:pt idx="1897">
                  <c:v>7.6044088933829856E-3</c:v>
                </c:pt>
                <c:pt idx="1898">
                  <c:v>7.5982717785397138E-3</c:v>
                </c:pt>
                <c:pt idx="1899">
                  <c:v>7.5929963193397936E-3</c:v>
                </c:pt>
                <c:pt idx="1900">
                  <c:v>7.5876945019786304E-3</c:v>
                </c:pt>
                <c:pt idx="1901">
                  <c:v>7.5823663264906072E-3</c:v>
                </c:pt>
                <c:pt idx="1902">
                  <c:v>7.5779296992796921E-3</c:v>
                </c:pt>
                <c:pt idx="1903">
                  <c:v>7.57255479036482E-3</c:v>
                </c:pt>
                <c:pt idx="1904">
                  <c:v>7.5671535248347244E-3</c:v>
                </c:pt>
                <c:pt idx="1905">
                  <c:v>7.5617259027245254E-3</c:v>
                </c:pt>
                <c:pt idx="1906">
                  <c:v>7.5562719240666416E-3</c:v>
                </c:pt>
                <c:pt idx="1907">
                  <c:v>7.5498437551014038E-3</c:v>
                </c:pt>
                <c:pt idx="1908">
                  <c:v>7.5443310738207174E-3</c:v>
                </c:pt>
                <c:pt idx="1909">
                  <c:v>7.538792034725076E-3</c:v>
                </c:pt>
                <c:pt idx="1910">
                  <c:v>7.5329043127668549E-3</c:v>
                </c:pt>
                <c:pt idx="1911">
                  <c:v>7.5276348832461109E-3</c:v>
                </c:pt>
                <c:pt idx="1912">
                  <c:v>7.5220167709413779E-3</c:v>
                </c:pt>
                <c:pt idx="1913">
                  <c:v>7.5163723009862389E-3</c:v>
                </c:pt>
                <c:pt idx="1914">
                  <c:v>7.5107014734126223E-3</c:v>
                </c:pt>
                <c:pt idx="1915">
                  <c:v>7.5060000774783697E-3</c:v>
                </c:pt>
                <c:pt idx="1916">
                  <c:v>7.500282535334672E-3</c:v>
                </c:pt>
                <c:pt idx="1917">
                  <c:v>7.4945386370485201E-3</c:v>
                </c:pt>
                <c:pt idx="1918">
                  <c:v>7.4887683826496323E-3</c:v>
                </c:pt>
                <c:pt idx="1919">
                  <c:v>7.4829717721758282E-3</c:v>
                </c:pt>
                <c:pt idx="1920">
                  <c:v>7.4761230003504075E-3</c:v>
                </c:pt>
                <c:pt idx="1921">
                  <c:v>7.4702676706189294E-3</c:v>
                </c:pt>
                <c:pt idx="1922">
                  <c:v>7.4643859836029808E-3</c:v>
                </c:pt>
                <c:pt idx="1923">
                  <c:v>7.4584779393418585E-3</c:v>
                </c:pt>
                <c:pt idx="1924">
                  <c:v>7.4535933800635723E-3</c:v>
                </c:pt>
                <c:pt idx="1925">
                  <c:v>7.447638633956144E-3</c:v>
                </c:pt>
                <c:pt idx="1926">
                  <c:v>7.4416575320412539E-3</c:v>
                </c:pt>
                <c:pt idx="1927">
                  <c:v>7.4356500743621252E-3</c:v>
                </c:pt>
                <c:pt idx="1928">
                  <c:v>7.429616260959282E-3</c:v>
                </c:pt>
                <c:pt idx="1929">
                  <c:v>7.4224761740431175E-3</c:v>
                </c:pt>
                <c:pt idx="1930">
                  <c:v>7.4163836302716451E-3</c:v>
                </c:pt>
                <c:pt idx="1931">
                  <c:v>7.4102647295988316E-3</c:v>
                </c:pt>
                <c:pt idx="1932">
                  <c:v>7.4041194720713402E-3</c:v>
                </c:pt>
                <c:pt idx="1933">
                  <c:v>7.3979478577284648E-3</c:v>
                </c:pt>
                <c:pt idx="1934">
                  <c:v>7.3917498866168689E-3</c:v>
                </c:pt>
                <c:pt idx="1935">
                  <c:v>7.3855255587807591E-3</c:v>
                </c:pt>
                <c:pt idx="1936">
                  <c:v>7.3792748742667995E-3</c:v>
                </c:pt>
                <c:pt idx="1937">
                  <c:v>7.3748770273543429E-3</c:v>
                </c:pt>
                <c:pt idx="1938">
                  <c:v>7.3685836780442073E-3</c:v>
                </c:pt>
                <c:pt idx="1939">
                  <c:v>7.3622639742839426E-3</c:v>
                </c:pt>
                <c:pt idx="1940">
                  <c:v>7.3559179161198597E-3</c:v>
                </c:pt>
                <c:pt idx="1941">
                  <c:v>7.3487783335621044E-3</c:v>
                </c:pt>
                <c:pt idx="1942">
                  <c:v>7.3412172794041332E-3</c:v>
                </c:pt>
                <c:pt idx="1943">
                  <c:v>7.3347820993903872E-3</c:v>
                </c:pt>
                <c:pt idx="1944">
                  <c:v>7.3283205630573587E-3</c:v>
                </c:pt>
                <c:pt idx="1945">
                  <c:v>7.3218326704566237E-3</c:v>
                </c:pt>
                <c:pt idx="1946">
                  <c:v>7.316500835793124E-3</c:v>
                </c:pt>
                <c:pt idx="1947">
                  <c:v>7.3099662712094267E-3</c:v>
                </c:pt>
                <c:pt idx="1948">
                  <c:v>7.3034053517178812E-3</c:v>
                </c:pt>
                <c:pt idx="1949">
                  <c:v>7.296818077356308E-3</c:v>
                </c:pt>
                <c:pt idx="1950">
                  <c:v>7.2889978649944131E-3</c:v>
                </c:pt>
                <c:pt idx="1951">
                  <c:v>7.2823518357452554E-3</c:v>
                </c:pt>
                <c:pt idx="1952">
                  <c:v>7.2756794505525763E-3</c:v>
                </c:pt>
                <c:pt idx="1953">
                  <c:v>7.2689807094605818E-3</c:v>
                </c:pt>
                <c:pt idx="1954">
                  <c:v>7.2634863840271109E-3</c:v>
                </c:pt>
                <c:pt idx="1955">
                  <c:v>7.2567409813584973E-3</c:v>
                </c:pt>
                <c:pt idx="1956">
                  <c:v>7.249969224127832E-3</c:v>
                </c:pt>
                <c:pt idx="1957">
                  <c:v>7.243171112372937E-3</c:v>
                </c:pt>
                <c:pt idx="1958">
                  <c:v>7.236346646145142E-3</c:v>
                </c:pt>
                <c:pt idx="1959">
                  <c:v>7.2282347918178717E-3</c:v>
                </c:pt>
                <c:pt idx="1960">
                  <c:v>7.2213515608109168E-3</c:v>
                </c:pt>
                <c:pt idx="1961">
                  <c:v>7.2144419743000532E-3</c:v>
                </c:pt>
                <c:pt idx="1962">
                  <c:v>7.2070792346416472E-3</c:v>
                </c:pt>
                <c:pt idx="1963">
                  <c:v>7.2005437349483463E-3</c:v>
                </c:pt>
                <c:pt idx="1964">
                  <c:v>7.1935550822131078E-3</c:v>
                </c:pt>
                <c:pt idx="1965">
                  <c:v>7.1865400741679816E-3</c:v>
                </c:pt>
                <c:pt idx="1966">
                  <c:v>7.1794987108645437E-3</c:v>
                </c:pt>
                <c:pt idx="1967">
                  <c:v>7.1737405059735622E-3</c:v>
                </c:pt>
                <c:pt idx="1968">
                  <c:v>7.1666540885487375E-3</c:v>
                </c:pt>
                <c:pt idx="1969">
                  <c:v>7.159550863794828E-3</c:v>
                </c:pt>
                <c:pt idx="1970">
                  <c:v>7.1524403783855828E-3</c:v>
                </c:pt>
                <c:pt idx="1971">
                  <c:v>7.1453321789812421E-3</c:v>
                </c:pt>
                <c:pt idx="1972">
                  <c:v>7.1369279596798828E-3</c:v>
                </c:pt>
                <c:pt idx="1973">
                  <c:v>7.1298482412731753E-3</c:v>
                </c:pt>
                <c:pt idx="1974">
                  <c:v>7.1227830843191182E-3</c:v>
                </c:pt>
                <c:pt idx="1975">
                  <c:v>7.1157324887931514E-3</c:v>
                </c:pt>
                <c:pt idx="1976">
                  <c:v>7.1099928994012851E-3</c:v>
                </c:pt>
                <c:pt idx="1977">
                  <c:v>7.1029687165266777E-3</c:v>
                </c:pt>
                <c:pt idx="1978">
                  <c:v>7.0959590937460888E-3</c:v>
                </c:pt>
                <c:pt idx="1979">
                  <c:v>7.0889640310379072E-3</c:v>
                </c:pt>
                <c:pt idx="1980">
                  <c:v>7.0819835283751171E-3</c:v>
                </c:pt>
                <c:pt idx="1981">
                  <c:v>7.073734704055438E-3</c:v>
                </c:pt>
                <c:pt idx="1982">
                  <c:v>7.0667860377426556E-3</c:v>
                </c:pt>
                <c:pt idx="1983">
                  <c:v>7.0598519326369276E-3</c:v>
                </c:pt>
                <c:pt idx="1984">
                  <c:v>7.0523697703740729E-3</c:v>
                </c:pt>
                <c:pt idx="1985">
                  <c:v>7.0454659609679726E-3</c:v>
                </c:pt>
                <c:pt idx="1986">
                  <c:v>7.0385767122758958E-3</c:v>
                </c:pt>
                <c:pt idx="1987">
                  <c:v>7.0317020242649173E-3</c:v>
                </c:pt>
                <c:pt idx="1988">
                  <c:v>7.0248418969147755E-3</c:v>
                </c:pt>
                <c:pt idx="1989">
                  <c:v>7.0196777866390891E-3</c:v>
                </c:pt>
                <c:pt idx="1990">
                  <c:v>7.0128431457529474E-3</c:v>
                </c:pt>
                <c:pt idx="1991">
                  <c:v>7.0060230638267574E-3</c:v>
                </c:pt>
                <c:pt idx="1992">
                  <c:v>6.9992175408402548E-3</c:v>
                </c:pt>
                <c:pt idx="1993">
                  <c:v>6.9920097278005511E-3</c:v>
                </c:pt>
                <c:pt idx="1994">
                  <c:v>6.9839869051718795E-3</c:v>
                </c:pt>
                <c:pt idx="1995">
                  <c:v>6.9768139995267922E-3</c:v>
                </c:pt>
                <c:pt idx="1996">
                  <c:v>6.9704850586745776E-3</c:v>
                </c:pt>
                <c:pt idx="1997">
                  <c:v>6.9637559760765341E-3</c:v>
                </c:pt>
                <c:pt idx="1998">
                  <c:v>6.9566294866551404E-3</c:v>
                </c:pt>
                <c:pt idx="1999">
                  <c:v>6.950341492049962E-3</c:v>
                </c:pt>
                <c:pt idx="2000">
                  <c:v>6.9436560905682468E-3</c:v>
                </c:pt>
                <c:pt idx="2001">
                  <c:v>6.9365760207297468E-3</c:v>
                </c:pt>
                <c:pt idx="2002">
                  <c:v>6.9303289685463884E-3</c:v>
                </c:pt>
                <c:pt idx="2003">
                  <c:v>6.9236872479555914E-3</c:v>
                </c:pt>
                <c:pt idx="2004">
                  <c:v>6.9170600876077362E-3</c:v>
                </c:pt>
                <c:pt idx="2005">
                  <c:v>6.9104474874825614E-3</c:v>
                </c:pt>
                <c:pt idx="2006">
                  <c:v>6.9050639096619303E-3</c:v>
                </c:pt>
                <c:pt idx="2007">
                  <c:v>6.8972659677862813E-3</c:v>
                </c:pt>
                <c:pt idx="2008">
                  <c:v>6.8906970481670549E-3</c:v>
                </c:pt>
                <c:pt idx="2009">
                  <c:v>6.8841426886692009E-3</c:v>
                </c:pt>
                <c:pt idx="2010">
                  <c:v>6.877602889262327E-3</c:v>
                </c:pt>
                <c:pt idx="2011">
                  <c:v>6.8710776499261716E-3</c:v>
                </c:pt>
                <c:pt idx="2012">
                  <c:v>6.8645669706328752E-3</c:v>
                </c:pt>
                <c:pt idx="2013">
                  <c:v>6.8580708513571106E-3</c:v>
                </c:pt>
                <c:pt idx="2014">
                  <c:v>6.8511919713523575E-3</c:v>
                </c:pt>
                <c:pt idx="2015">
                  <c:v>6.8451222927670002E-3</c:v>
                </c:pt>
                <c:pt idx="2016">
                  <c:v>6.8386698534020005E-3</c:v>
                </c:pt>
                <c:pt idx="2017">
                  <c:v>6.8322319739532247E-3</c:v>
                </c:pt>
                <c:pt idx="2018">
                  <c:v>6.8258086544029442E-3</c:v>
                </c:pt>
                <c:pt idx="2019">
                  <c:v>6.8193998947232992E-3</c:v>
                </c:pt>
                <c:pt idx="2020">
                  <c:v>6.8130056948889628E-3</c:v>
                </c:pt>
                <c:pt idx="2021">
                  <c:v>6.8066260548771407E-3</c:v>
                </c:pt>
                <c:pt idx="2022">
                  <c:v>6.8002609746625059E-3</c:v>
                </c:pt>
                <c:pt idx="2023">
                  <c:v>6.7939104542197315E-3</c:v>
                </c:pt>
                <c:pt idx="2024">
                  <c:v>6.7875744935234905E-3</c:v>
                </c:pt>
                <c:pt idx="2025">
                  <c:v>6.7812530925560541E-3</c:v>
                </c:pt>
                <c:pt idx="2026">
                  <c:v>6.7749462512870298E-3</c:v>
                </c:pt>
                <c:pt idx="2027">
                  <c:v>6.7686539696961562E-3</c:v>
                </c:pt>
                <c:pt idx="2028">
                  <c:v>6.7635300187199217E-3</c:v>
                </c:pt>
                <c:pt idx="2029">
                  <c:v>6.7561130854399548E-3</c:v>
                </c:pt>
                <c:pt idx="2030">
                  <c:v>6.7498644827290386E-3</c:v>
                </c:pt>
                <c:pt idx="2031">
                  <c:v>6.7436304396025631E-3</c:v>
                </c:pt>
                <c:pt idx="2032">
                  <c:v>6.7374109560301362E-3</c:v>
                </c:pt>
                <c:pt idx="2033">
                  <c:v>6.7312060319889636E-3</c:v>
                </c:pt>
                <c:pt idx="2034">
                  <c:v>6.7250156674562508E-3</c:v>
                </c:pt>
                <c:pt idx="2035">
                  <c:v>6.7188398624117365E-3</c:v>
                </c:pt>
                <c:pt idx="2036">
                  <c:v>6.7121765996609245E-3</c:v>
                </c:pt>
                <c:pt idx="2037">
                  <c:v>6.7060310664037656E-3</c:v>
                </c:pt>
                <c:pt idx="2038">
                  <c:v>6.6999000921880696E-3</c:v>
                </c:pt>
                <c:pt idx="2039">
                  <c:v>6.6937836769929218E-3</c:v>
                </c:pt>
                <c:pt idx="2040">
                  <c:v>6.687681820792179E-3</c:v>
                </c:pt>
                <c:pt idx="2041">
                  <c:v>6.6827120273102048E-3</c:v>
                </c:pt>
                <c:pt idx="2042">
                  <c:v>6.6755217852928596E-3</c:v>
                </c:pt>
                <c:pt idx="2043">
                  <c:v>6.6694636059472234E-3</c:v>
                </c:pt>
                <c:pt idx="2044">
                  <c:v>6.6634199855071024E-3</c:v>
                </c:pt>
                <c:pt idx="2045">
                  <c:v>6.6570223081722016E-3</c:v>
                </c:pt>
                <c:pt idx="2046">
                  <c:v>6.6510087358005732E-3</c:v>
                </c:pt>
                <c:pt idx="2047">
                  <c:v>6.6453764774054491E-3</c:v>
                </c:pt>
                <c:pt idx="2048">
                  <c:v>6.6393910923677781E-3</c:v>
                </c:pt>
                <c:pt idx="2049">
                  <c:v>6.6334202661284319E-3</c:v>
                </c:pt>
                <c:pt idx="2050">
                  <c:v>6.6244304661762605E-3</c:v>
                </c:pt>
                <c:pt idx="2051">
                  <c:v>6.6184961444502033E-3</c:v>
                </c:pt>
                <c:pt idx="2052">
                  <c:v>6.6125763810837759E-3</c:v>
                </c:pt>
                <c:pt idx="2053">
                  <c:v>6.6066711760553645E-3</c:v>
                </c:pt>
                <c:pt idx="2054">
                  <c:v>6.6004207482721119E-3</c:v>
                </c:pt>
                <c:pt idx="2055">
                  <c:v>6.5945455935646101E-3</c:v>
                </c:pt>
                <c:pt idx="2056">
                  <c:v>6.5886849974854961E-3</c:v>
                </c:pt>
                <c:pt idx="2057">
                  <c:v>6.5828389600112421E-3</c:v>
                </c:pt>
                <c:pt idx="2058">
                  <c:v>6.577363525208213E-3</c:v>
                </c:pt>
                <c:pt idx="2059">
                  <c:v>6.571545669754042E-3</c:v>
                </c:pt>
                <c:pt idx="2060">
                  <c:v>6.5657423724893027E-3</c:v>
                </c:pt>
                <c:pt idx="2061">
                  <c:v>6.5599536333896813E-3</c:v>
                </c:pt>
                <c:pt idx="2062">
                  <c:v>6.5538271509965164E-3</c:v>
                </c:pt>
                <c:pt idx="2063">
                  <c:v>6.548068464712199E-3</c:v>
                </c:pt>
                <c:pt idx="2064">
                  <c:v>6.542324336883721E-3</c:v>
                </c:pt>
                <c:pt idx="2065">
                  <c:v>6.5365947674927809E-3</c:v>
                </c:pt>
                <c:pt idx="2066">
                  <c:v>6.5308797565132339E-3</c:v>
                </c:pt>
                <c:pt idx="2067">
                  <c:v>6.5251793039267812E-3</c:v>
                </c:pt>
                <c:pt idx="2068">
                  <c:v>6.5194934097151207E-3</c:v>
                </c:pt>
                <c:pt idx="2069">
                  <c:v>6.5138220738494932E-3</c:v>
                </c:pt>
                <c:pt idx="2070">
                  <c:v>6.5081652963142143E-3</c:v>
                </c:pt>
                <c:pt idx="2071">
                  <c:v>6.5028669371335708E-3</c:v>
                </c:pt>
                <c:pt idx="2072">
                  <c:v>6.4972383365291915E-3</c:v>
                </c:pt>
                <c:pt idx="2073">
                  <c:v>6.4916242938467912E-3</c:v>
                </c:pt>
                <c:pt idx="2074">
                  <c:v>6.4860248090701607E-3</c:v>
                </c:pt>
                <c:pt idx="2075">
                  <c:v>6.4804398821722842E-3</c:v>
                </c:pt>
                <c:pt idx="2076">
                  <c:v>6.4745303548607502E-3</c:v>
                </c:pt>
                <c:pt idx="2077">
                  <c:v>6.4689754850470512E-3</c:v>
                </c:pt>
                <c:pt idx="2078">
                  <c:v>6.4634351734016082E-3</c:v>
                </c:pt>
                <c:pt idx="2079">
                  <c:v>6.4579094198930469E-3</c:v>
                </c:pt>
                <c:pt idx="2080">
                  <c:v>6.4527336152239529E-3</c:v>
                </c:pt>
                <c:pt idx="2081">
                  <c:v>6.4472360352041775E-3</c:v>
                </c:pt>
                <c:pt idx="2082">
                  <c:v>6.4417530129253775E-3</c:v>
                </c:pt>
                <c:pt idx="2083">
                  <c:v>6.4362845483713444E-3</c:v>
                </c:pt>
                <c:pt idx="2084">
                  <c:v>6.4295046867438189E-3</c:v>
                </c:pt>
                <c:pt idx="2085">
                  <c:v>6.4250606187148968E-3</c:v>
                </c:pt>
                <c:pt idx="2086">
                  <c:v>6.4196367716364043E-3</c:v>
                </c:pt>
                <c:pt idx="2087">
                  <c:v>6.4142274825405455E-3</c:v>
                </c:pt>
                <c:pt idx="2088">
                  <c:v>6.4088327514064038E-3</c:v>
                </c:pt>
                <c:pt idx="2089">
                  <c:v>6.4034525782078362E-3</c:v>
                </c:pt>
                <c:pt idx="2090">
                  <c:v>6.3980869629343849E-3</c:v>
                </c:pt>
                <c:pt idx="2091">
                  <c:v>6.3927359055572916E-3</c:v>
                </c:pt>
                <c:pt idx="2092">
                  <c:v>6.3873994060634834E-3</c:v>
                </c:pt>
                <c:pt idx="2093">
                  <c:v>6.3830470504344251E-3</c:v>
                </c:pt>
                <c:pt idx="2094">
                  <c:v>6.3777368255251467E-3</c:v>
                </c:pt>
                <c:pt idx="2095">
                  <c:v>6.3724411574425655E-3</c:v>
                </c:pt>
                <c:pt idx="2096">
                  <c:v>6.3671600461808909E-3</c:v>
                </c:pt>
                <c:pt idx="2097">
                  <c:v>6.3609352761117045E-3</c:v>
                </c:pt>
                <c:pt idx="2098">
                  <c:v>6.3556861234836236E-3</c:v>
                </c:pt>
                <c:pt idx="2099">
                  <c:v>6.3491827098751674E-3</c:v>
                </c:pt>
                <c:pt idx="2100">
                  <c:v>6.345231491448557E-3</c:v>
                </c:pt>
                <c:pt idx="2101">
                  <c:v>6.3400260119945134E-3</c:v>
                </c:pt>
                <c:pt idx="2102">
                  <c:v>6.3351496635479787E-3</c:v>
                </c:pt>
                <c:pt idx="2103">
                  <c:v>6.3299723494180489E-3</c:v>
                </c:pt>
                <c:pt idx="2104">
                  <c:v>6.3248095926076537E-3</c:v>
                </c:pt>
                <c:pt idx="2105">
                  <c:v>6.3196613931032859E-3</c:v>
                </c:pt>
                <c:pt idx="2106">
                  <c:v>6.3142169796297715E-3</c:v>
                </c:pt>
                <c:pt idx="2107">
                  <c:v>6.3090988460009238E-3</c:v>
                </c:pt>
                <c:pt idx="2108">
                  <c:v>6.303995269944249E-3</c:v>
                </c:pt>
                <c:pt idx="2109">
                  <c:v>6.2989062514362181E-3</c:v>
                </c:pt>
                <c:pt idx="2110">
                  <c:v>6.2941387544883654E-3</c:v>
                </c:pt>
                <c:pt idx="2111">
                  <c:v>6.2890778984230344E-3</c:v>
                </c:pt>
                <c:pt idx="2112">
                  <c:v>6.2840315995340568E-3</c:v>
                </c:pt>
                <c:pt idx="2113">
                  <c:v>6.2789998577998203E-3</c:v>
                </c:pt>
                <c:pt idx="2114">
                  <c:v>6.2739826732068167E-3</c:v>
                </c:pt>
                <c:pt idx="2115">
                  <c:v>6.268677847934368E-3</c:v>
                </c:pt>
                <c:pt idx="2116">
                  <c:v>6.2636907317648758E-3</c:v>
                </c:pt>
                <c:pt idx="2117">
                  <c:v>6.2587181729976196E-3</c:v>
                </c:pt>
                <c:pt idx="2118">
                  <c:v>6.2537601716143006E-3</c:v>
                </c:pt>
                <c:pt idx="2119">
                  <c:v>6.2488167275966166E-3</c:v>
                </c:pt>
                <c:pt idx="2120">
                  <c:v>6.2438878409262679E-3</c:v>
                </c:pt>
                <c:pt idx="2121">
                  <c:v>6.2389735115849524E-3</c:v>
                </c:pt>
                <c:pt idx="2122">
                  <c:v>6.2340737395543706E-3</c:v>
                </c:pt>
                <c:pt idx="2123">
                  <c:v>6.2294830802022512E-3</c:v>
                </c:pt>
                <c:pt idx="2124">
                  <c:v>6.2246114660247098E-3</c:v>
                </c:pt>
                <c:pt idx="2125">
                  <c:v>6.2197544087911893E-3</c:v>
                </c:pt>
                <c:pt idx="2126">
                  <c:v>6.2149119084881823E-3</c:v>
                </c:pt>
                <c:pt idx="2127">
                  <c:v>6.2100839650913731E-3</c:v>
                </c:pt>
                <c:pt idx="2128">
                  <c:v>6.2049808098792762E-3</c:v>
                </c:pt>
                <c:pt idx="2129">
                  <c:v>6.2001829385192487E-3</c:v>
                </c:pt>
                <c:pt idx="2130">
                  <c:v>6.1953996243261618E-3</c:v>
                </c:pt>
                <c:pt idx="2131">
                  <c:v>6.1906308672791018E-3</c:v>
                </c:pt>
                <c:pt idx="2132">
                  <c:v>6.1861626011600057E-3</c:v>
                </c:pt>
                <c:pt idx="2133">
                  <c:v>6.1814219988599968E-3</c:v>
                </c:pt>
                <c:pt idx="2134">
                  <c:v>6.1766959533527217E-3</c:v>
                </c:pt>
                <c:pt idx="2135">
                  <c:v>6.1719844646165685E-3</c:v>
                </c:pt>
                <c:pt idx="2136">
                  <c:v>6.1670054386720984E-3</c:v>
                </c:pt>
                <c:pt idx="2137">
                  <c:v>6.1623240241534807E-3</c:v>
                </c:pt>
                <c:pt idx="2138">
                  <c:v>6.1576571666606275E-3</c:v>
                </c:pt>
                <c:pt idx="2139">
                  <c:v>6.1530048661778518E-3</c:v>
                </c:pt>
                <c:pt idx="2140">
                  <c:v>6.1471498180074103E-3</c:v>
                </c:pt>
                <c:pt idx="2141">
                  <c:v>6.1425306351382105E-3</c:v>
                </c:pt>
                <c:pt idx="2142">
                  <c:v>6.1379260098265269E-3</c:v>
                </c:pt>
                <c:pt idx="2143">
                  <c:v>6.1333359420600803E-3</c:v>
                </c:pt>
                <c:pt idx="2144">
                  <c:v>6.1287604318118541E-3</c:v>
                </c:pt>
                <c:pt idx="2145">
                  <c:v>6.1255659738059555E-3</c:v>
                </c:pt>
                <c:pt idx="2146">
                  <c:v>6.1210147611376331E-3</c:v>
                </c:pt>
                <c:pt idx="2147">
                  <c:v>6.1164781044421258E-3</c:v>
                </c:pt>
                <c:pt idx="2148">
                  <c:v>6.1119560037020682E-3</c:v>
                </c:pt>
                <c:pt idx="2149">
                  <c:v>6.1061012427939109E-3</c:v>
                </c:pt>
                <c:pt idx="2150">
                  <c:v>6.1013448655151221E-3</c:v>
                </c:pt>
                <c:pt idx="2151">
                  <c:v>6.0971394692189602E-3</c:v>
                </c:pt>
                <c:pt idx="2152">
                  <c:v>6.0926804185123407E-3</c:v>
                </c:pt>
                <c:pt idx="2153">
                  <c:v>6.0890324062662744E-3</c:v>
                </c:pt>
                <c:pt idx="2154">
                  <c:v>6.0845995725574333E-3</c:v>
                </c:pt>
                <c:pt idx="2155">
                  <c:v>6.0801812952901253E-3</c:v>
                </c:pt>
                <c:pt idx="2156">
                  <c:v>6.0757775744481419E-3</c:v>
                </c:pt>
                <c:pt idx="2157">
                  <c:v>6.0713884100125721E-3</c:v>
                </c:pt>
                <c:pt idx="2158">
                  <c:v>6.0662318182576795E-3</c:v>
                </c:pt>
                <c:pt idx="2159">
                  <c:v>6.0618746687222313E-3</c:v>
                </c:pt>
                <c:pt idx="2160">
                  <c:v>6.0575320764225705E-3</c:v>
                </c:pt>
                <c:pt idx="2161">
                  <c:v>6.0532040413513281E-3</c:v>
                </c:pt>
                <c:pt idx="2162">
                  <c:v>6.0496609334689628E-3</c:v>
                </c:pt>
                <c:pt idx="2163">
                  <c:v>6.0453591071720032E-3</c:v>
                </c:pt>
                <c:pt idx="2164">
                  <c:v>6.0410718371787988E-3</c:v>
                </c:pt>
                <c:pt idx="2165">
                  <c:v>6.0367991234704377E-3</c:v>
                </c:pt>
                <c:pt idx="2166">
                  <c:v>6.0325409660334142E-3</c:v>
                </c:pt>
                <c:pt idx="2167">
                  <c:v>6.0275415316523463E-3</c:v>
                </c:pt>
                <c:pt idx="2168">
                  <c:v>6.0233153966716586E-3</c:v>
                </c:pt>
                <c:pt idx="2169">
                  <c:v>6.0191038187769452E-3</c:v>
                </c:pt>
                <c:pt idx="2170">
                  <c:v>6.014657943842352E-3</c:v>
                </c:pt>
                <c:pt idx="2171">
                  <c:v>6.0107243341889554E-3</c:v>
                </c:pt>
                <c:pt idx="2172">
                  <c:v>6.0065564274612944E-3</c:v>
                </c:pt>
                <c:pt idx="2173">
                  <c:v>6.0024030777582104E-3</c:v>
                </c:pt>
                <c:pt idx="2174">
                  <c:v>5.9982642850575979E-3</c:v>
                </c:pt>
                <c:pt idx="2175">
                  <c:v>5.9948725787897974E-3</c:v>
                </c:pt>
                <c:pt idx="2176">
                  <c:v>5.9907599832313609E-3</c:v>
                </c:pt>
                <c:pt idx="2177">
                  <c:v>5.986661943776765E-3</c:v>
                </c:pt>
                <c:pt idx="2178">
                  <c:v>5.9825784604152039E-3</c:v>
                </c:pt>
                <c:pt idx="2179">
                  <c:v>5.9785095331277667E-3</c:v>
                </c:pt>
                <c:pt idx="2180">
                  <c:v>5.9737372250880062E-3</c:v>
                </c:pt>
                <c:pt idx="2181">
                  <c:v>5.9697003309798196E-3</c:v>
                </c:pt>
                <c:pt idx="2182">
                  <c:v>5.9656779937463959E-3</c:v>
                </c:pt>
                <c:pt idx="2183">
                  <c:v>5.961670213375455E-3</c:v>
                </c:pt>
                <c:pt idx="2184">
                  <c:v>5.9583832373377721E-3</c:v>
                </c:pt>
                <c:pt idx="2185">
                  <c:v>5.954401646206013E-3</c:v>
                </c:pt>
                <c:pt idx="2186">
                  <c:v>5.9504346110511221E-3</c:v>
                </c:pt>
                <c:pt idx="2187">
                  <c:v>5.9464821318541885E-3</c:v>
                </c:pt>
                <c:pt idx="2188">
                  <c:v>5.9425442086071074E-3</c:v>
                </c:pt>
                <c:pt idx="2189">
                  <c:v>5.9379292243557109E-3</c:v>
                </c:pt>
                <c:pt idx="2190">
                  <c:v>5.9340233415727129E-3</c:v>
                </c:pt>
                <c:pt idx="2191">
                  <c:v>5.930132015529401E-3</c:v>
                </c:pt>
                <c:pt idx="2192">
                  <c:v>5.9262552462036712E-3</c:v>
                </c:pt>
                <c:pt idx="2193">
                  <c:v>5.9223930335856999E-3</c:v>
                </c:pt>
                <c:pt idx="2194">
                  <c:v>5.918545377658296E-3</c:v>
                </c:pt>
                <c:pt idx="2195">
                  <c:v>5.9147122784042666E-3</c:v>
                </c:pt>
                <c:pt idx="2196">
                  <c:v>5.9108937358113324E-3</c:v>
                </c:pt>
                <c:pt idx="2197">
                  <c:v>5.9082038117482562E-3</c:v>
                </c:pt>
                <c:pt idx="2198">
                  <c:v>5.9044094905741753E-3</c:v>
                </c:pt>
                <c:pt idx="2199">
                  <c:v>5.900629724646389E-3</c:v>
                </c:pt>
                <c:pt idx="2200">
                  <c:v>5.8968645139504229E-3</c:v>
                </c:pt>
                <c:pt idx="2201">
                  <c:v>5.8918007477787625E-3</c:v>
                </c:pt>
                <c:pt idx="2202">
                  <c:v>5.8882881692771481E-3</c:v>
                </c:pt>
                <c:pt idx="2203">
                  <c:v>5.8845715228870027E-3</c:v>
                </c:pt>
                <c:pt idx="2204">
                  <c:v>5.8808694330400669E-3</c:v>
                </c:pt>
                <c:pt idx="2205">
                  <c:v>5.877826559783454E-3</c:v>
                </c:pt>
                <c:pt idx="2206">
                  <c:v>5.8741506412158442E-3</c:v>
                </c:pt>
                <c:pt idx="2207">
                  <c:v>5.8704892783333351E-3</c:v>
                </c:pt>
                <c:pt idx="2208">
                  <c:v>5.8668424711251221E-3</c:v>
                </c:pt>
                <c:pt idx="2209">
                  <c:v>5.8632102195831006E-3</c:v>
                </c:pt>
                <c:pt idx="2210">
                  <c:v>5.8589625804964553E-3</c:v>
                </c:pt>
                <c:pt idx="2211">
                  <c:v>5.8553623860295653E-3</c:v>
                </c:pt>
                <c:pt idx="2212">
                  <c:v>5.8517767479904564E-3</c:v>
                </c:pt>
                <c:pt idx="2213">
                  <c:v>5.8482056663619357E-3</c:v>
                </c:pt>
                <c:pt idx="2214">
                  <c:v>5.8452672963228425E-3</c:v>
                </c:pt>
                <c:pt idx="2215">
                  <c:v>5.8417223784726913E-3</c:v>
                </c:pt>
                <c:pt idx="2216">
                  <c:v>5.8381920161968788E-3</c:v>
                </c:pt>
                <c:pt idx="2217">
                  <c:v>5.8346762094764939E-3</c:v>
                </c:pt>
                <c:pt idx="2218">
                  <c:v>5.8311749583007302E-3</c:v>
                </c:pt>
                <c:pt idx="2219">
                  <c:v>5.8270848604518302E-3</c:v>
                </c:pt>
                <c:pt idx="2220">
                  <c:v>5.8236156733167581E-3</c:v>
                </c:pt>
                <c:pt idx="2221">
                  <c:v>5.8201610424793012E-3</c:v>
                </c:pt>
                <c:pt idx="2222">
                  <c:v>5.8165229710789492E-3</c:v>
                </c:pt>
                <c:pt idx="2223">
                  <c:v>5.8132954496530262E-3</c:v>
                </c:pt>
                <c:pt idx="2224">
                  <c:v>5.8098844876396478E-3</c:v>
                </c:pt>
                <c:pt idx="2225">
                  <c:v>5.8064880818698541E-3</c:v>
                </c:pt>
                <c:pt idx="2226">
                  <c:v>5.8031062323338212E-3</c:v>
                </c:pt>
                <c:pt idx="2227">
                  <c:v>5.8003186952492927E-3</c:v>
                </c:pt>
                <c:pt idx="2228">
                  <c:v>5.7969629988524618E-3</c:v>
                </c:pt>
                <c:pt idx="2229">
                  <c:v>5.793621857867878E-3</c:v>
                </c:pt>
                <c:pt idx="2230">
                  <c:v>5.7902952722793301E-3</c:v>
                </c:pt>
                <c:pt idx="2231">
                  <c:v>5.7869832420787137E-3</c:v>
                </c:pt>
                <c:pt idx="2232">
                  <c:v>5.7831208152677015E-3</c:v>
                </c:pt>
                <c:pt idx="2233">
                  <c:v>5.7798408589946875E-3</c:v>
                </c:pt>
                <c:pt idx="2234">
                  <c:v>5.776575458844916E-3</c:v>
                </c:pt>
                <c:pt idx="2235">
                  <c:v>5.7733246148134751E-3</c:v>
                </c:pt>
                <c:pt idx="2236">
                  <c:v>5.7706414214596657E-3</c:v>
                </c:pt>
                <c:pt idx="2237">
                  <c:v>5.7674167233326967E-3</c:v>
                </c:pt>
                <c:pt idx="2238">
                  <c:v>5.7642065805072109E-3</c:v>
                </c:pt>
                <c:pt idx="2239">
                  <c:v>5.7610109929778037E-3</c:v>
                </c:pt>
                <c:pt idx="2240">
                  <c:v>5.7578299607282668E-3</c:v>
                </c:pt>
                <c:pt idx="2241">
                  <c:v>5.7541252283263315E-3</c:v>
                </c:pt>
                <c:pt idx="2242">
                  <c:v>5.7509762767449903E-3</c:v>
                </c:pt>
                <c:pt idx="2243">
                  <c:v>5.747841881176375E-3</c:v>
                </c:pt>
                <c:pt idx="2244">
                  <c:v>5.7447220416082046E-3</c:v>
                </c:pt>
                <c:pt idx="2245">
                  <c:v>5.7416167580331126E-3</c:v>
                </c:pt>
                <c:pt idx="2246">
                  <c:v>5.7385260304339061E-3</c:v>
                </c:pt>
                <c:pt idx="2247">
                  <c:v>5.7354498587958496E-3</c:v>
                </c:pt>
                <c:pt idx="2248">
                  <c:v>5.7323882431164867E-3</c:v>
                </c:pt>
                <c:pt idx="2249">
                  <c:v>5.730027332644114E-3</c:v>
                </c:pt>
                <c:pt idx="2250">
                  <c:v>5.7269908605855702E-3</c:v>
                </c:pt>
                <c:pt idx="2251">
                  <c:v>5.7239689434301711E-3</c:v>
                </c:pt>
                <c:pt idx="2252">
                  <c:v>5.7209615811695327E-3</c:v>
                </c:pt>
                <c:pt idx="2253">
                  <c:v>5.7179687737980659E-3</c:v>
                </c:pt>
                <c:pt idx="2254">
                  <c:v>5.7143242233599744E-3</c:v>
                </c:pt>
                <c:pt idx="2255">
                  <c:v>5.7113644990132561E-3</c:v>
                </c:pt>
                <c:pt idx="2256">
                  <c:v>5.7082549752856433E-3</c:v>
                </c:pt>
                <c:pt idx="2257">
                  <c:v>5.705488717879085E-3</c:v>
                </c:pt>
                <c:pt idx="2258">
                  <c:v>5.7030603206484161E-3</c:v>
                </c:pt>
                <c:pt idx="2259">
                  <c:v>5.7001558366416294E-3</c:v>
                </c:pt>
                <c:pt idx="2260">
                  <c:v>5.6972659076985899E-3</c:v>
                </c:pt>
                <c:pt idx="2261">
                  <c:v>5.6943905338111929E-3</c:v>
                </c:pt>
                <c:pt idx="2262">
                  <c:v>5.6910539919520454E-3</c:v>
                </c:pt>
                <c:pt idx="2263">
                  <c:v>5.6882107141451449E-3</c:v>
                </c:pt>
                <c:pt idx="2264">
                  <c:v>5.6853819921029196E-3</c:v>
                </c:pt>
                <c:pt idx="2265">
                  <c:v>5.6825678258155439E-3</c:v>
                </c:pt>
                <c:pt idx="2266">
                  <c:v>5.6802319897928024E-3</c:v>
                </c:pt>
                <c:pt idx="2267">
                  <c:v>5.6774439460069255E-3</c:v>
                </c:pt>
                <c:pt idx="2268">
                  <c:v>5.6746704572010476E-3</c:v>
                </c:pt>
                <c:pt idx="2269">
                  <c:v>5.6719115233670649E-3</c:v>
                </c:pt>
                <c:pt idx="2270">
                  <c:v>5.6691671444968712E-3</c:v>
                </c:pt>
                <c:pt idx="2271">
                  <c:v>5.6659884983463592E-3</c:v>
                </c:pt>
                <c:pt idx="2272">
                  <c:v>5.6632762220359453E-3</c:v>
                </c:pt>
                <c:pt idx="2273">
                  <c:v>5.6605785013993347E-3</c:v>
                </c:pt>
                <c:pt idx="2274">
                  <c:v>5.6577489095467528E-3</c:v>
                </c:pt>
                <c:pt idx="2275">
                  <c:v>5.6556635742326389E-3</c:v>
                </c:pt>
                <c:pt idx="2276">
                  <c:v>5.6525726733849726E-3</c:v>
                </c:pt>
                <c:pt idx="2277">
                  <c:v>5.6499331753134142E-3</c:v>
                </c:pt>
                <c:pt idx="2278">
                  <c:v>5.6473082328567176E-3</c:v>
                </c:pt>
                <c:pt idx="2279">
                  <c:v>5.6446978460026028E-3</c:v>
                </c:pt>
                <c:pt idx="2280">
                  <c:v>5.6425238765583918E-3</c:v>
                </c:pt>
                <c:pt idx="2281">
                  <c:v>5.6399396016307097E-3</c:v>
                </c:pt>
                <c:pt idx="2282">
                  <c:v>5.6373698815506508E-3</c:v>
                </c:pt>
                <c:pt idx="2283">
                  <c:v>5.6348147163101103E-3</c:v>
                </c:pt>
                <c:pt idx="2284">
                  <c:v>5.6318642454588497E-3</c:v>
                </c:pt>
                <c:pt idx="2285">
                  <c:v>5.6293411920212942E-3</c:v>
                </c:pt>
                <c:pt idx="2286">
                  <c:v>5.6268326941200097E-3</c:v>
                </c:pt>
                <c:pt idx="2287">
                  <c:v>5.6243387517427162E-3</c:v>
                </c:pt>
                <c:pt idx="2288">
                  <c:v>5.6222572123543948E-3</c:v>
                </c:pt>
                <c:pt idx="2289">
                  <c:v>5.6197893759510533E-3</c:v>
                </c:pt>
                <c:pt idx="2290">
                  <c:v>5.6173360943223933E-3</c:v>
                </c:pt>
                <c:pt idx="2291">
                  <c:v>5.6148973674576092E-3</c:v>
                </c:pt>
                <c:pt idx="2292">
                  <c:v>5.6124731953567011E-3</c:v>
                </c:pt>
                <c:pt idx="2293">
                  <c:v>5.6096807629375592E-3</c:v>
                </c:pt>
                <c:pt idx="2294">
                  <c:v>5.6072887089555958E-3</c:v>
                </c:pt>
                <c:pt idx="2295">
                  <c:v>5.6049112104214899E-3</c:v>
                </c:pt>
                <c:pt idx="2296">
                  <c:v>5.6021243377626659E-3</c:v>
                </c:pt>
                <c:pt idx="2297">
                  <c:v>5.5997781014319632E-3</c:v>
                </c:pt>
                <c:pt idx="2298">
                  <c:v>5.5974464200433506E-3</c:v>
                </c:pt>
                <c:pt idx="2299">
                  <c:v>5.5951292935889846E-3</c:v>
                </c:pt>
                <c:pt idx="2300">
                  <c:v>5.5928267220531798E-3</c:v>
                </c:pt>
                <c:pt idx="2301">
                  <c:v>5.5908971371555561E-3</c:v>
                </c:pt>
                <c:pt idx="2302">
                  <c:v>5.5886206611050716E-3</c:v>
                </c:pt>
                <c:pt idx="2303">
                  <c:v>5.5863587392472802E-3</c:v>
                </c:pt>
                <c:pt idx="2304">
                  <c:v>5.5841113715706025E-3</c:v>
                </c:pt>
                <c:pt idx="2305">
                  <c:v>5.5815321879564856E-3</c:v>
                </c:pt>
                <c:pt idx="2306">
                  <c:v>5.5792026841046394E-3</c:v>
                </c:pt>
                <c:pt idx="2307">
                  <c:v>5.5771162584915225E-3</c:v>
                </c:pt>
                <c:pt idx="2308">
                  <c:v>5.5749301260506071E-3</c:v>
                </c:pt>
                <c:pt idx="2309">
                  <c:v>5.5727585484576635E-3</c:v>
                </c:pt>
                <c:pt idx="2310">
                  <c:v>5.5694852316985717E-3</c:v>
                </c:pt>
                <c:pt idx="2311">
                  <c:v>5.5673500737633743E-3</c:v>
                </c:pt>
                <c:pt idx="2312">
                  <c:v>5.5652294704110483E-3</c:v>
                </c:pt>
                <c:pt idx="2313">
                  <c:v>5.5631234216388936E-3</c:v>
                </c:pt>
                <c:pt idx="2314">
                  <c:v>5.5609262014926436E-3</c:v>
                </c:pt>
                <c:pt idx="2315">
                  <c:v>5.5588502698522913E-3</c:v>
                </c:pt>
                <c:pt idx="2316">
                  <c:v>5.5567888930076236E-3</c:v>
                </c:pt>
                <c:pt idx="2317">
                  <c:v>5.554742070937725E-3</c:v>
                </c:pt>
                <c:pt idx="2318">
                  <c:v>5.5528114962078252E-3</c:v>
                </c:pt>
                <c:pt idx="2319">
                  <c:v>5.5507927747546022E-3</c:v>
                </c:pt>
                <c:pt idx="2320">
                  <c:v>5.548788607827519E-3</c:v>
                </c:pt>
                <c:pt idx="2321">
                  <c:v>5.5467989954238739E-3</c:v>
                </c:pt>
                <c:pt idx="2322">
                  <c:v>5.5447262820712013E-3</c:v>
                </c:pt>
                <c:pt idx="2323">
                  <c:v>5.5427667885374968E-3</c:v>
                </c:pt>
                <c:pt idx="2324">
                  <c:v>5.5408218497341169E-3</c:v>
                </c:pt>
                <c:pt idx="2325">
                  <c:v>5.5388914656558322E-3</c:v>
                </c:pt>
                <c:pt idx="2326">
                  <c:v>5.5369756362921851E-3</c:v>
                </c:pt>
                <c:pt idx="2327">
                  <c:v>5.5350743616353329E-3</c:v>
                </c:pt>
                <c:pt idx="2328">
                  <c:v>5.5331876416826612E-3</c:v>
                </c:pt>
                <c:pt idx="2329">
                  <c:v>5.5313154764237114E-3</c:v>
                </c:pt>
                <c:pt idx="2330">
                  <c:v>5.5294578658532561E-3</c:v>
                </c:pt>
                <c:pt idx="2331">
                  <c:v>5.5277033684529488E-3</c:v>
                </c:pt>
                <c:pt idx="2332">
                  <c:v>5.5258738553127431E-3</c:v>
                </c:pt>
                <c:pt idx="2333">
                  <c:v>5.5240588966095263E-3</c:v>
                </c:pt>
                <c:pt idx="2334">
                  <c:v>5.5222584923405966E-3</c:v>
                </c:pt>
                <c:pt idx="2335">
                  <c:v>5.5203881330669466E-3</c:v>
                </c:pt>
                <c:pt idx="2336">
                  <c:v>5.5186178504784333E-3</c:v>
                </c:pt>
                <c:pt idx="2337">
                  <c:v>5.5168621225287406E-3</c:v>
                </c:pt>
                <c:pt idx="2338">
                  <c:v>5.5151209492152534E-3</c:v>
                </c:pt>
                <c:pt idx="2339">
                  <c:v>5.5133943305275155E-3</c:v>
                </c:pt>
                <c:pt idx="2340">
                  <c:v>5.511761709425615E-3</c:v>
                </c:pt>
                <c:pt idx="2341">
                  <c:v>5.5100631859994849E-3</c:v>
                </c:pt>
                <c:pt idx="2342">
                  <c:v>5.508379216956313E-3</c:v>
                </c:pt>
                <c:pt idx="2343">
                  <c:v>5.5064047761162437E-3</c:v>
                </c:pt>
                <c:pt idx="2344">
                  <c:v>5.5049795562868119E-3</c:v>
                </c:pt>
                <c:pt idx="2345">
                  <c:v>5.5033402652333013E-3</c:v>
                </c:pt>
                <c:pt idx="2346">
                  <c:v>5.5017155287610947E-3</c:v>
                </c:pt>
                <c:pt idx="2347">
                  <c:v>5.5001053468701913E-3</c:v>
                </c:pt>
                <c:pt idx="2348">
                  <c:v>5.4985097195501334E-3</c:v>
                </c:pt>
                <c:pt idx="2349">
                  <c:v>5.4969286467956933E-3</c:v>
                </c:pt>
                <c:pt idx="2350">
                  <c:v>5.4953621286016417E-3</c:v>
                </c:pt>
                <c:pt idx="2351">
                  <c:v>5.4938101649601358E-3</c:v>
                </c:pt>
                <c:pt idx="2352">
                  <c:v>5.4922727558685599E-3</c:v>
                </c:pt>
                <c:pt idx="2353">
                  <c:v>5.4909489207476325E-3</c:v>
                </c:pt>
                <c:pt idx="2354">
                  <c:v>5.4894375700940768E-3</c:v>
                </c:pt>
                <c:pt idx="2355">
                  <c:v>5.4879407732974506E-3</c:v>
                </c:pt>
                <c:pt idx="2356">
                  <c:v>5.4864585303548586E-3</c:v>
                </c:pt>
                <c:pt idx="2357">
                  <c:v>5.4848040284426504E-3</c:v>
                </c:pt>
                <c:pt idx="2358">
                  <c:v>5.4833539465251688E-3</c:v>
                </c:pt>
                <c:pt idx="2359">
                  <c:v>5.4819184191157886E-3</c:v>
                </c:pt>
                <c:pt idx="2360">
                  <c:v>5.480497446214508E-3</c:v>
                </c:pt>
                <c:pt idx="2361">
                  <c:v>5.4791491298528863E-3</c:v>
                </c:pt>
                <c:pt idx="2362">
                  <c:v>5.4777562472396735E-3</c:v>
                </c:pt>
                <c:pt idx="2363">
                  <c:v>5.4763779188905515E-3</c:v>
                </c:pt>
                <c:pt idx="2364">
                  <c:v>5.4750141448001166E-3</c:v>
                </c:pt>
                <c:pt idx="2365">
                  <c:v>5.4736649249656679E-3</c:v>
                </c:pt>
                <c:pt idx="2366">
                  <c:v>5.4722772530952351E-3</c:v>
                </c:pt>
                <c:pt idx="2367">
                  <c:v>5.4709581615807225E-3</c:v>
                </c:pt>
                <c:pt idx="2368">
                  <c:v>5.4696536245272516E-3</c:v>
                </c:pt>
                <c:pt idx="2369">
                  <c:v>5.4683636419322074E-3</c:v>
                </c:pt>
                <c:pt idx="2370">
                  <c:v>5.4671371394711121E-3</c:v>
                </c:pt>
                <c:pt idx="2371">
                  <c:v>5.4658752450726196E-3</c:v>
                </c:pt>
                <c:pt idx="2372">
                  <c:v>5.4646279048976938E-3</c:v>
                </c:pt>
                <c:pt idx="2373">
                  <c:v>5.463395118940932E-3</c:v>
                </c:pt>
                <c:pt idx="2374">
                  <c:v>5.4621320456843718E-3</c:v>
                </c:pt>
                <c:pt idx="2375">
                  <c:v>5.4609293897431568E-3</c:v>
                </c:pt>
                <c:pt idx="2376">
                  <c:v>5.4597412882342253E-3</c:v>
                </c:pt>
                <c:pt idx="2377">
                  <c:v>5.4585677411445044E-3</c:v>
                </c:pt>
                <c:pt idx="2378">
                  <c:v>5.457408748473995E-3</c:v>
                </c:pt>
                <c:pt idx="2379">
                  <c:v>5.4562643102174678E-3</c:v>
                </c:pt>
                <c:pt idx="2380">
                  <c:v>5.4551344263644649E-3</c:v>
                </c:pt>
                <c:pt idx="2381">
                  <c:v>5.4540190969254443E-3</c:v>
                </c:pt>
                <c:pt idx="2382">
                  <c:v>5.4529183218821053E-3</c:v>
                </c:pt>
                <c:pt idx="2383">
                  <c:v>5.4518677404430029E-3</c:v>
                </c:pt>
                <c:pt idx="2384">
                  <c:v>5.4507950506077858E-3</c:v>
                </c:pt>
                <c:pt idx="2385">
                  <c:v>5.4497369149421049E-3</c:v>
                </c:pt>
                <c:pt idx="2386">
                  <c:v>5.4486933334405574E-3</c:v>
                </c:pt>
                <c:pt idx="2387">
                  <c:v>5.4476643061031433E-3</c:v>
                </c:pt>
                <c:pt idx="2388">
                  <c:v>5.4466193138294214E-3</c:v>
                </c:pt>
                <c:pt idx="2389">
                  <c:v>5.44562041948265E-3</c:v>
                </c:pt>
                <c:pt idx="2390">
                  <c:v>5.4446360795080305E-3</c:v>
                </c:pt>
                <c:pt idx="2391">
                  <c:v>5.4436662938977193E-3</c:v>
                </c:pt>
                <c:pt idx="2392">
                  <c:v>5.4427374817024683E-3</c:v>
                </c:pt>
                <c:pt idx="2393">
                  <c:v>5.4417957792552984E-3</c:v>
                </c:pt>
                <c:pt idx="2394">
                  <c:v>5.4408686309452472E-3</c:v>
                </c:pt>
                <c:pt idx="2395">
                  <c:v>5.4399560367696109E-3</c:v>
                </c:pt>
                <c:pt idx="2396">
                  <c:v>5.4389693199760119E-3</c:v>
                </c:pt>
                <c:pt idx="2397">
                  <c:v>5.438153221734702E-3</c:v>
                </c:pt>
                <c:pt idx="2398">
                  <c:v>5.4372853165935058E-3</c:v>
                </c:pt>
                <c:pt idx="2399">
                  <c:v>5.4364319657878597E-3</c:v>
                </c:pt>
                <c:pt idx="2400">
                  <c:v>5.4355931693203787E-3</c:v>
                </c:pt>
                <c:pt idx="2401">
                  <c:v>5.4347689271832195E-3</c:v>
                </c:pt>
                <c:pt idx="2402">
                  <c:v>5.4339592393816104E-3</c:v>
                </c:pt>
                <c:pt idx="2403">
                  <c:v>5.4331641058998651E-3</c:v>
                </c:pt>
                <c:pt idx="2404">
                  <c:v>5.4323835267458273E-3</c:v>
                </c:pt>
                <c:pt idx="2405">
                  <c:v>5.4316570045362389E-3</c:v>
                </c:pt>
                <c:pt idx="2406">
                  <c:v>5.4309024489144842E-3</c:v>
                </c:pt>
                <c:pt idx="2407">
                  <c:v>5.4301624469557264E-3</c:v>
                </c:pt>
                <c:pt idx="2408">
                  <c:v>5.4294369986541769E-3</c:v>
                </c:pt>
                <c:pt idx="2409">
                  <c:v>5.4286989457265388E-3</c:v>
                </c:pt>
                <c:pt idx="2410">
                  <c:v>5.4280056924550834E-3</c:v>
                </c:pt>
                <c:pt idx="2411">
                  <c:v>5.4273003893203775E-3</c:v>
                </c:pt>
                <c:pt idx="2412">
                  <c:v>5.4266628488247055E-3</c:v>
                </c:pt>
                <c:pt idx="2413">
                  <c:v>5.4260132584605545E-3</c:v>
                </c:pt>
                <c:pt idx="2414">
                  <c:v>5.4253820286923604E-3</c:v>
                </c:pt>
                <c:pt idx="2415">
                  <c:v>5.4247605165620811E-3</c:v>
                </c:pt>
                <c:pt idx="2416">
                  <c:v>5.4241535585094853E-3</c:v>
                </c:pt>
                <c:pt idx="2417">
                  <c:v>5.4235611545264684E-3</c:v>
                </c:pt>
                <c:pt idx="2418">
                  <c:v>5.4229836210482121E-3</c:v>
                </c:pt>
                <c:pt idx="2419">
                  <c:v>5.4224213564333093E-3</c:v>
                </c:pt>
                <c:pt idx="2420">
                  <c:v>5.4218736460990543E-3</c:v>
                </c:pt>
                <c:pt idx="2421">
                  <c:v>5.4213404900480613E-3</c:v>
                </c:pt>
                <c:pt idx="2422">
                  <c:v>5.4208174456523706E-3</c:v>
                </c:pt>
                <c:pt idx="2423">
                  <c:v>5.4203123660679182E-3</c:v>
                </c:pt>
                <c:pt idx="2424">
                  <c:v>5.4198218405449401E-3</c:v>
                </c:pt>
                <c:pt idx="2425">
                  <c:v>5.4193458690780334E-3</c:v>
                </c:pt>
                <c:pt idx="2426">
                  <c:v>5.4188844516644963E-3</c:v>
                </c:pt>
                <c:pt idx="2427">
                  <c:v>5.4184471935651264E-3</c:v>
                </c:pt>
                <c:pt idx="2428">
                  <c:v>5.41801591743684E-3</c:v>
                </c:pt>
                <c:pt idx="2429">
                  <c:v>5.4175991955761294E-3</c:v>
                </c:pt>
                <c:pt idx="2430">
                  <c:v>5.4171970279803805E-3</c:v>
                </c:pt>
                <c:pt idx="2431">
                  <c:v>5.4168094146495932E-3</c:v>
                </c:pt>
                <c:pt idx="2432">
                  <c:v>5.4164363555837683E-3</c:v>
                </c:pt>
                <c:pt idx="2433">
                  <c:v>5.4160778507776758E-3</c:v>
                </c:pt>
                <c:pt idx="2434">
                  <c:v>5.4157339002339298E-3</c:v>
                </c:pt>
                <c:pt idx="2435">
                  <c:v>5.4153866272389495E-3</c:v>
                </c:pt>
                <c:pt idx="2436">
                  <c:v>5.4150707503077822E-3</c:v>
                </c:pt>
                <c:pt idx="2437">
                  <c:v>5.4147694274137761E-3</c:v>
                </c:pt>
                <c:pt idx="2438">
                  <c:v>5.4144826585650341E-3</c:v>
                </c:pt>
                <c:pt idx="2439">
                  <c:v>5.4142104437507523E-3</c:v>
                </c:pt>
                <c:pt idx="2440">
                  <c:v>5.4139758363657177E-3</c:v>
                </c:pt>
                <c:pt idx="2441">
                  <c:v>5.4137337656087305E-3</c:v>
                </c:pt>
                <c:pt idx="2442">
                  <c:v>5.4135062491062463E-3</c:v>
                </c:pt>
                <c:pt idx="2443">
                  <c:v>5.4132932868556525E-3</c:v>
                </c:pt>
                <c:pt idx="2444">
                  <c:v>5.4130676802313466E-3</c:v>
                </c:pt>
                <c:pt idx="2445">
                  <c:v>5.4128827896319232E-3</c:v>
                </c:pt>
                <c:pt idx="2446">
                  <c:v>5.4127124530642581E-3</c:v>
                </c:pt>
                <c:pt idx="2447">
                  <c:v>5.4125566705283496E-3</c:v>
                </c:pt>
                <c:pt idx="2448">
                  <c:v>5.4124467893339684E-3</c:v>
                </c:pt>
                <c:pt idx="2449">
                  <c:v>5.4123211525711826E-3</c:v>
                </c:pt>
                <c:pt idx="2450">
                  <c:v>5.4122100700550587E-3</c:v>
                </c:pt>
                <c:pt idx="2451">
                  <c:v>5.4121135417882094E-3</c:v>
                </c:pt>
                <c:pt idx="2452">
                  <c:v>5.4120926387231493E-3</c:v>
                </c:pt>
                <c:pt idx="2453">
                  <c:v>5.4120293754257205E-3</c:v>
                </c:pt>
                <c:pt idx="2454">
                  <c:v>5.4119806668049813E-3</c:v>
                </c:pt>
                <c:pt idx="2455">
                  <c:v>5.4119465128609308E-3</c:v>
                </c:pt>
                <c:pt idx="2456">
                  <c:v>5.4119269135935706E-3</c:v>
                </c:pt>
                <c:pt idx="2457">
                  <c:v>5.4117582982001634E-3</c:v>
                </c:pt>
                <c:pt idx="2458">
                  <c:v>5.4117636494876607E-3</c:v>
                </c:pt>
                <c:pt idx="2459">
                  <c:v>5.4117835545911654E-3</c:v>
                </c:pt>
                <c:pt idx="2460">
                  <c:v>5.4118180135050865E-3</c:v>
                </c:pt>
                <c:pt idx="2461">
                  <c:v>5.4120925390789146E-3</c:v>
                </c:pt>
                <c:pt idx="2462">
                  <c:v>5.412114966190062E-3</c:v>
                </c:pt>
                <c:pt idx="2463">
                  <c:v>5.4121972496546161E-3</c:v>
                </c:pt>
                <c:pt idx="2464">
                  <c:v>5.4122940878032271E-3</c:v>
                </c:pt>
                <c:pt idx="2465">
                  <c:v>5.4122576821103259E-3</c:v>
                </c:pt>
                <c:pt idx="2466">
                  <c:v>5.4123805052904705E-3</c:v>
                </c:pt>
                <c:pt idx="2467">
                  <c:v>5.41251788249697E-3</c:v>
                </c:pt>
                <c:pt idx="2468">
                  <c:v>5.4126698137379288E-3</c:v>
                </c:pt>
                <c:pt idx="2469">
                  <c:v>5.4128362990133461E-3</c:v>
                </c:pt>
                <c:pt idx="2470">
                  <c:v>5.4131807649176519E-3</c:v>
                </c:pt>
                <c:pt idx="2471">
                  <c:v>5.4133794858178246E-3</c:v>
                </c:pt>
                <c:pt idx="2472">
                  <c:v>5.4135927614020543E-3</c:v>
                </c:pt>
                <c:pt idx="2473">
                  <c:v>5.4138205916654308E-3</c:v>
                </c:pt>
                <c:pt idx="2474">
                  <c:v>5.4138870358803048E-3</c:v>
                </c:pt>
                <c:pt idx="2475">
                  <c:v>5.4141408453624775E-3</c:v>
                </c:pt>
                <c:pt idx="2476">
                  <c:v>5.4144092088818097E-3</c:v>
                </c:pt>
                <c:pt idx="2477">
                  <c:v>5.414692126435602E-3</c:v>
                </c:pt>
                <c:pt idx="2478">
                  <c:v>5.4149895980319575E-3</c:v>
                </c:pt>
                <c:pt idx="2479">
                  <c:v>5.4154932216452711E-3</c:v>
                </c:pt>
                <c:pt idx="2480">
                  <c:v>5.4158229347216072E-3</c:v>
                </c:pt>
                <c:pt idx="2481">
                  <c:v>5.416167202486913E-3</c:v>
                </c:pt>
                <c:pt idx="2482">
                  <c:v>5.4165932253936924E-3</c:v>
                </c:pt>
                <c:pt idx="2483">
                  <c:v>5.4168994020942557E-3</c:v>
                </c:pt>
                <c:pt idx="2484">
                  <c:v>5.4172873339412043E-3</c:v>
                </c:pt>
                <c:pt idx="2485">
                  <c:v>5.4176898204869456E-3</c:v>
                </c:pt>
                <c:pt idx="2486">
                  <c:v>5.4181068617290247E-3</c:v>
                </c:pt>
                <c:pt idx="2487">
                  <c:v>5.4183217734959568E-3</c:v>
                </c:pt>
                <c:pt idx="2488">
                  <c:v>5.4187643492674322E-3</c:v>
                </c:pt>
                <c:pt idx="2489">
                  <c:v>5.4192194709815622E-3</c:v>
                </c:pt>
                <c:pt idx="2490">
                  <c:v>5.4196853815441743E-3</c:v>
                </c:pt>
                <c:pt idx="2491">
                  <c:v>5.4201603238637954E-3</c:v>
                </c:pt>
                <c:pt idx="2492">
                  <c:v>5.4208688818839709E-3</c:v>
                </c:pt>
                <c:pt idx="2493">
                  <c:v>5.4213598347160963E-3</c:v>
                </c:pt>
                <c:pt idx="2494">
                  <c:v>5.4218578115150179E-3</c:v>
                </c:pt>
                <c:pt idx="2495">
                  <c:v>5.4223628122709103E-3</c:v>
                </c:pt>
                <c:pt idx="2496">
                  <c:v>5.4226425707335126E-3</c:v>
                </c:pt>
                <c:pt idx="2497">
                  <c:v>5.4231600912246405E-3</c:v>
                </c:pt>
                <c:pt idx="2498">
                  <c:v>5.423684635367465E-3</c:v>
                </c:pt>
                <c:pt idx="2499">
                  <c:v>5.4242162031592862E-3</c:v>
                </c:pt>
                <c:pt idx="2500">
                  <c:v>5.4247547946055059E-3</c:v>
                </c:pt>
                <c:pt idx="2501">
                  <c:v>5.4255403201114265E-3</c:v>
                </c:pt>
                <c:pt idx="2502">
                  <c:v>5.426094488639799E-3</c:v>
                </c:pt>
                <c:pt idx="2503">
                  <c:v>5.4266556811447906E-3</c:v>
                </c:pt>
                <c:pt idx="2504">
                  <c:v>5.4272238976190339E-3</c:v>
                </c:pt>
                <c:pt idx="2505">
                  <c:v>5.4277991380674399E-3</c:v>
                </c:pt>
                <c:pt idx="2506">
                  <c:v>5.4283814024900096E-3</c:v>
                </c:pt>
                <c:pt idx="2507">
                  <c:v>5.4289706908891983E-3</c:v>
                </c:pt>
                <c:pt idx="2508">
                  <c:v>5.4295670032625505E-3</c:v>
                </c:pt>
                <c:pt idx="2509">
                  <c:v>5.4297503245656631E-3</c:v>
                </c:pt>
                <c:pt idx="2510">
                  <c:v>5.4303581311282434E-3</c:v>
                </c:pt>
                <c:pt idx="2511">
                  <c:v>5.4309729611470448E-3</c:v>
                </c:pt>
                <c:pt idx="2512">
                  <c:v>5.431594814619173E-3</c:v>
                </c:pt>
                <c:pt idx="2513">
                  <c:v>5.4323956362430188E-3</c:v>
                </c:pt>
                <c:pt idx="2514">
                  <c:v>5.4332923810951677E-3</c:v>
                </c:pt>
                <c:pt idx="2515">
                  <c:v>5.4339378613416931E-3</c:v>
                </c:pt>
                <c:pt idx="2516">
                  <c:v>5.4346780948396033E-3</c:v>
                </c:pt>
                <c:pt idx="2517">
                  <c:v>5.4352498937940731E-3</c:v>
                </c:pt>
                <c:pt idx="2518">
                  <c:v>5.4356504863690338E-3</c:v>
                </c:pt>
                <c:pt idx="2519">
                  <c:v>5.4363225274109235E-3</c:v>
                </c:pt>
                <c:pt idx="2520">
                  <c:v>5.43700159212072E-3</c:v>
                </c:pt>
                <c:pt idx="2521">
                  <c:v>5.4376876805065279E-3</c:v>
                </c:pt>
                <c:pt idx="2522">
                  <c:v>5.4386528947565418E-3</c:v>
                </c:pt>
                <c:pt idx="2523">
                  <c:v>5.4393545669314501E-3</c:v>
                </c:pt>
                <c:pt idx="2524">
                  <c:v>5.4400632630977131E-3</c:v>
                </c:pt>
                <c:pt idx="2525">
                  <c:v>5.4407789832676117E-3</c:v>
                </c:pt>
                <c:pt idx="2526">
                  <c:v>5.4412234776027493E-3</c:v>
                </c:pt>
                <c:pt idx="2527">
                  <c:v>5.4419517080635344E-3</c:v>
                </c:pt>
                <c:pt idx="2528">
                  <c:v>5.4426869622084357E-3</c:v>
                </c:pt>
                <c:pt idx="2529">
                  <c:v>5.443429240040154E-3</c:v>
                </c:pt>
                <c:pt idx="2530">
                  <c:v>5.4441785415532875E-3</c:v>
                </c:pt>
                <c:pt idx="2531">
                  <c:v>5.445220808309296E-3</c:v>
                </c:pt>
                <c:pt idx="2532">
                  <c:v>5.445985696502181E-3</c:v>
                </c:pt>
                <c:pt idx="2533">
                  <c:v>5.4467576087036118E-3</c:v>
                </c:pt>
                <c:pt idx="2534">
                  <c:v>5.4476334981216979E-3</c:v>
                </c:pt>
                <c:pt idx="2535">
                  <c:v>5.4483225051419372E-3</c:v>
                </c:pt>
                <c:pt idx="2536">
                  <c:v>5.4491154893812873E-3</c:v>
                </c:pt>
                <c:pt idx="2537">
                  <c:v>5.4499154976365514E-3</c:v>
                </c:pt>
                <c:pt idx="2538">
                  <c:v>5.4507225299077304E-3</c:v>
                </c:pt>
                <c:pt idx="2539">
                  <c:v>5.4512383212700728E-3</c:v>
                </c:pt>
                <c:pt idx="2540">
                  <c:v>5.4520578597216192E-3</c:v>
                </c:pt>
                <c:pt idx="2541">
                  <c:v>5.4528844218680872E-3</c:v>
                </c:pt>
                <c:pt idx="2542">
                  <c:v>5.4537180077175824E-3</c:v>
                </c:pt>
                <c:pt idx="2543">
                  <c:v>5.4545586172728058E-3</c:v>
                </c:pt>
                <c:pt idx="2544">
                  <c:v>5.455712227974612E-3</c:v>
                </c:pt>
                <c:pt idx="2545">
                  <c:v>5.4565684284063106E-3</c:v>
                </c:pt>
                <c:pt idx="2546">
                  <c:v>5.4574316528686589E-3</c:v>
                </c:pt>
                <c:pt idx="2547">
                  <c:v>5.4583019013616577E-3</c:v>
                </c:pt>
                <c:pt idx="2548">
                  <c:v>5.4588670206537539E-3</c:v>
                </c:pt>
                <c:pt idx="2549">
                  <c:v>5.4597497724622563E-3</c:v>
                </c:pt>
                <c:pt idx="2550">
                  <c:v>5.4606395479818905E-3</c:v>
                </c:pt>
                <c:pt idx="2551">
                  <c:v>5.4615363472207603E-3</c:v>
                </c:pt>
                <c:pt idx="2552">
                  <c:v>5.4624401701788656E-3</c:v>
                </c:pt>
                <c:pt idx="2553">
                  <c:v>5.4636708970689047E-3</c:v>
                </c:pt>
                <c:pt idx="2554">
                  <c:v>5.4645903138280287E-3</c:v>
                </c:pt>
                <c:pt idx="2555">
                  <c:v>5.4655167546300825E-3</c:v>
                </c:pt>
                <c:pt idx="2556">
                  <c:v>5.4664758476833872E-3</c:v>
                </c:pt>
                <c:pt idx="2557">
                  <c:v>5.4674168242105012E-3</c:v>
                </c:pt>
                <c:pt idx="2558">
                  <c:v>5.4683648246768579E-3</c:v>
                </c:pt>
                <c:pt idx="2559">
                  <c:v>5.4693198490875228E-3</c:v>
                </c:pt>
                <c:pt idx="2560">
                  <c:v>5.4702818974475612E-3</c:v>
                </c:pt>
                <c:pt idx="2561">
                  <c:v>5.4708079628649443E-3</c:v>
                </c:pt>
                <c:pt idx="2562">
                  <c:v>5.4717819938875679E-3</c:v>
                </c:pt>
                <c:pt idx="2563">
                  <c:v>5.4727630484271983E-3</c:v>
                </c:pt>
                <c:pt idx="2564">
                  <c:v>5.4737511264867289E-3</c:v>
                </c:pt>
                <c:pt idx="2565">
                  <c:v>5.474858970161805E-3</c:v>
                </c:pt>
                <c:pt idx="2566">
                  <c:v>5.4762016905623642E-3</c:v>
                </c:pt>
                <c:pt idx="2567">
                  <c:v>5.4773268837308856E-3</c:v>
                </c:pt>
                <c:pt idx="2568">
                  <c:v>5.4782311465838285E-3</c:v>
                </c:pt>
                <c:pt idx="2569">
                  <c:v>5.4792564105388825E-3</c:v>
                </c:pt>
                <c:pt idx="2570">
                  <c:v>5.4804042269125785E-3</c:v>
                </c:pt>
                <c:pt idx="2571">
                  <c:v>5.4813280103426995E-3</c:v>
                </c:pt>
                <c:pt idx="2572">
                  <c:v>5.482374346196528E-3</c:v>
                </c:pt>
                <c:pt idx="2573">
                  <c:v>5.4835447867655294E-3</c:v>
                </c:pt>
                <c:pt idx="2574">
                  <c:v>5.4844880898156229E-3</c:v>
                </c:pt>
                <c:pt idx="2575">
                  <c:v>5.4855554975859547E-3</c:v>
                </c:pt>
                <c:pt idx="2576">
                  <c:v>5.486629929330987E-3</c:v>
                </c:pt>
                <c:pt idx="2577">
                  <c:v>5.4877113850557852E-3</c:v>
                </c:pt>
                <c:pt idx="2578">
                  <c:v>5.4884411578370864E-3</c:v>
                </c:pt>
                <c:pt idx="2579">
                  <c:v>5.4898953684446791E-3</c:v>
                </c:pt>
                <c:pt idx="2580">
                  <c:v>5.4909978961138403E-3</c:v>
                </c:pt>
                <c:pt idx="2581">
                  <c:v>5.4921074477728982E-3</c:v>
                </c:pt>
                <c:pt idx="2582">
                  <c:v>5.4932240234142546E-3</c:v>
                </c:pt>
                <c:pt idx="2583">
                  <c:v>5.4943476230480404E-3</c:v>
                </c:pt>
                <c:pt idx="2584">
                  <c:v>5.4954782466767882E-3</c:v>
                </c:pt>
                <c:pt idx="2585">
                  <c:v>5.4966158942979654E-3</c:v>
                </c:pt>
                <c:pt idx="2586">
                  <c:v>5.4978843845910124E-3</c:v>
                </c:pt>
                <c:pt idx="2587">
                  <c:v>5.498912261532804E-3</c:v>
                </c:pt>
                <c:pt idx="2588">
                  <c:v>5.5000709811489981E-3</c:v>
                </c:pt>
                <c:pt idx="2589">
                  <c:v>5.5012367247702851E-3</c:v>
                </c:pt>
                <c:pt idx="2590">
                  <c:v>5.5024094923966649E-3</c:v>
                </c:pt>
                <c:pt idx="2591">
                  <c:v>5.5035892840256048E-3</c:v>
                </c:pt>
                <c:pt idx="2592">
                  <c:v>5.5047760996672357E-3</c:v>
                </c:pt>
                <c:pt idx="2593">
                  <c:v>5.5059699393215575E-3</c:v>
                </c:pt>
                <c:pt idx="2594">
                  <c:v>5.5071708029885702E-3</c:v>
                </c:pt>
                <c:pt idx="2595">
                  <c:v>5.5083786906708065E-3</c:v>
                </c:pt>
                <c:pt idx="2596">
                  <c:v>5.5095936023707992E-3</c:v>
                </c:pt>
                <c:pt idx="2597">
                  <c:v>5.5108155380936136E-3</c:v>
                </c:pt>
                <c:pt idx="2598">
                  <c:v>5.512044497836717E-3</c:v>
                </c:pt>
                <c:pt idx="2599">
                  <c:v>5.5132804816051748E-3</c:v>
                </c:pt>
                <c:pt idx="2600">
                  <c:v>5.5141305079667198E-3</c:v>
                </c:pt>
                <c:pt idx="2601">
                  <c:v>5.5157735212282843E-3</c:v>
                </c:pt>
                <c:pt idx="2602">
                  <c:v>5.5170305770880015E-3</c:v>
                </c:pt>
                <c:pt idx="2603">
                  <c:v>5.5182946569781385E-3</c:v>
                </c:pt>
                <c:pt idx="2604">
                  <c:v>5.5195657609088261E-3</c:v>
                </c:pt>
                <c:pt idx="2605">
                  <c:v>5.5208438888749989E-3</c:v>
                </c:pt>
                <c:pt idx="2606">
                  <c:v>5.5221290408842549E-3</c:v>
                </c:pt>
                <c:pt idx="2607">
                  <c:v>5.5234212169365943E-3</c:v>
                </c:pt>
                <c:pt idx="2608">
                  <c:v>5.5247713034056022E-3</c:v>
                </c:pt>
                <c:pt idx="2609">
                  <c:v>5.5260780094902283E-3</c:v>
                </c:pt>
                <c:pt idx="2610">
                  <c:v>5.527391739521369E-3</c:v>
                </c:pt>
                <c:pt idx="2611">
                  <c:v>5.5287124934911801E-3</c:v>
                </c:pt>
                <c:pt idx="2612">
                  <c:v>5.5300402714048907E-3</c:v>
                </c:pt>
                <c:pt idx="2613">
                  <c:v>5.5309616930683337E-3</c:v>
                </c:pt>
                <c:pt idx="2614">
                  <c:v>5.5323019528232976E-3</c:v>
                </c:pt>
                <c:pt idx="2615">
                  <c:v>5.5336492361936808E-3</c:v>
                </c:pt>
                <c:pt idx="2616">
                  <c:v>5.5350035431852729E-3</c:v>
                </c:pt>
                <c:pt idx="2617">
                  <c:v>5.5362250939983149E-3</c:v>
                </c:pt>
                <c:pt idx="2618">
                  <c:v>5.5381544418659128E-3</c:v>
                </c:pt>
                <c:pt idx="2619">
                  <c:v>5.5395313874601242E-3</c:v>
                </c:pt>
                <c:pt idx="2620">
                  <c:v>5.5409153570191499E-3</c:v>
                </c:pt>
                <c:pt idx="2621">
                  <c:v>5.5429620348840993E-3</c:v>
                </c:pt>
                <c:pt idx="2622">
                  <c:v>5.5443635430827793E-3</c:v>
                </c:pt>
                <c:pt idx="2623">
                  <c:v>5.5457720751411754E-3</c:v>
                </c:pt>
                <c:pt idx="2624">
                  <c:v>5.5471876310646913E-3</c:v>
                </c:pt>
                <c:pt idx="2625">
                  <c:v>5.5486102108506241E-3</c:v>
                </c:pt>
                <c:pt idx="2626">
                  <c:v>5.5501847533208585E-3</c:v>
                </c:pt>
                <c:pt idx="2627">
                  <c:v>5.5516219044035855E-3</c:v>
                </c:pt>
                <c:pt idx="2628">
                  <c:v>5.5530660794668139E-3</c:v>
                </c:pt>
                <c:pt idx="2629">
                  <c:v>5.55451727852623E-3</c:v>
                </c:pt>
                <c:pt idx="2630">
                  <c:v>5.5558284678570349E-3</c:v>
                </c:pt>
                <c:pt idx="2631">
                  <c:v>5.5572931908904151E-3</c:v>
                </c:pt>
                <c:pt idx="2632">
                  <c:v>5.5587649378078252E-3</c:v>
                </c:pt>
                <c:pt idx="2633">
                  <c:v>5.5602437086092662E-3</c:v>
                </c:pt>
                <c:pt idx="2634">
                  <c:v>5.5618786337164492E-3</c:v>
                </c:pt>
                <c:pt idx="2635">
                  <c:v>5.5633719767582187E-3</c:v>
                </c:pt>
                <c:pt idx="2636">
                  <c:v>5.5648723438066344E-3</c:v>
                </c:pt>
                <c:pt idx="2637">
                  <c:v>5.5663797348616947E-3</c:v>
                </c:pt>
                <c:pt idx="2638">
                  <c:v>5.5678941499286289E-3</c:v>
                </c:pt>
                <c:pt idx="2639">
                  <c:v>5.5694155890126653E-3</c:v>
                </c:pt>
                <c:pt idx="2640">
                  <c:v>5.570944052113805E-3</c:v>
                </c:pt>
                <c:pt idx="2641">
                  <c:v>5.5724795392346621E-3</c:v>
                </c:pt>
                <c:pt idx="2642">
                  <c:v>5.57402205037785E-3</c:v>
                </c:pt>
                <c:pt idx="2643">
                  <c:v>5.5754177308990904E-3</c:v>
                </c:pt>
                <c:pt idx="2644">
                  <c:v>5.5769737646112674E-3</c:v>
                </c:pt>
                <c:pt idx="2645">
                  <c:v>5.5785368222452947E-3</c:v>
                </c:pt>
                <c:pt idx="2646">
                  <c:v>5.5801069037957713E-3</c:v>
                </c:pt>
                <c:pt idx="2647">
                  <c:v>5.5818399665359545E-3</c:v>
                </c:pt>
                <c:pt idx="2648">
                  <c:v>5.5834246218758772E-3</c:v>
                </c:pt>
                <c:pt idx="2649">
                  <c:v>5.5850163012590463E-3</c:v>
                </c:pt>
                <c:pt idx="2650">
                  <c:v>5.5866150046854626E-3</c:v>
                </c:pt>
                <c:pt idx="2651">
                  <c:v>5.5882207321629688E-3</c:v>
                </c:pt>
                <c:pt idx="2652">
                  <c:v>5.5896748955736788E-3</c:v>
                </c:pt>
                <c:pt idx="2653">
                  <c:v>5.5912941446419531E-3</c:v>
                </c:pt>
                <c:pt idx="2654">
                  <c:v>5.5929204176536906E-3</c:v>
                </c:pt>
                <c:pt idx="2655">
                  <c:v>5.5951946975075963E-3</c:v>
                </c:pt>
                <c:pt idx="2656">
                  <c:v>5.5963547303639061E-3</c:v>
                </c:pt>
                <c:pt idx="2657">
                  <c:v>5.5980026021897819E-3</c:v>
                </c:pt>
                <c:pt idx="2658">
                  <c:v>5.5996574980876623E-3</c:v>
                </c:pt>
                <c:pt idx="2659">
                  <c:v>5.6013194180523198E-3</c:v>
                </c:pt>
                <c:pt idx="2660">
                  <c:v>5.602988362091596E-3</c:v>
                </c:pt>
                <c:pt idx="2661">
                  <c:v>5.6046643302107204E-3</c:v>
                </c:pt>
                <c:pt idx="2662">
                  <c:v>5.6063473224096929E-3</c:v>
                </c:pt>
                <c:pt idx="2663">
                  <c:v>5.6080373386911287E-3</c:v>
                </c:pt>
                <c:pt idx="2664">
                  <c:v>5.6097343790628695E-3</c:v>
                </c:pt>
                <c:pt idx="2665">
                  <c:v>5.6111076119241621E-3</c:v>
                </c:pt>
                <c:pt idx="2666">
                  <c:v>5.6128176444604251E-3</c:v>
                </c:pt>
                <c:pt idx="2667">
                  <c:v>5.6145347008586394E-3</c:v>
                </c:pt>
                <c:pt idx="2668">
                  <c:v>5.616258781124395E-3</c:v>
                </c:pt>
                <c:pt idx="2669">
                  <c:v>5.6183249423101501E-3</c:v>
                </c:pt>
                <c:pt idx="2670">
                  <c:v>5.6200641272629425E-3</c:v>
                </c:pt>
                <c:pt idx="2671">
                  <c:v>5.6224853037545007E-3</c:v>
                </c:pt>
                <c:pt idx="2672">
                  <c:v>5.6235635694969607E-3</c:v>
                </c:pt>
                <c:pt idx="2673">
                  <c:v>5.625323826783415E-3</c:v>
                </c:pt>
                <c:pt idx="2674">
                  <c:v>5.6269209100573798E-3</c:v>
                </c:pt>
                <c:pt idx="2675">
                  <c:v>5.628694686514021E-3</c:v>
                </c:pt>
                <c:pt idx="2676">
                  <c:v>5.6304754869789626E-3</c:v>
                </c:pt>
                <c:pt idx="2677">
                  <c:v>5.6322633114549072E-3</c:v>
                </c:pt>
                <c:pt idx="2678">
                  <c:v>5.634230475038254E-3</c:v>
                </c:pt>
                <c:pt idx="2679">
                  <c:v>5.6360328770756959E-3</c:v>
                </c:pt>
                <c:pt idx="2680">
                  <c:v>5.6378423032531167E-3</c:v>
                </c:pt>
                <c:pt idx="2681">
                  <c:v>5.6396587535679022E-3</c:v>
                </c:pt>
                <c:pt idx="2682">
                  <c:v>5.6413077940807117E-3</c:v>
                </c:pt>
                <c:pt idx="2683">
                  <c:v>5.6431377626767016E-3</c:v>
                </c:pt>
                <c:pt idx="2684">
                  <c:v>5.6449747553080076E-3</c:v>
                </c:pt>
                <c:pt idx="2685">
                  <c:v>5.6468187719719287E-3</c:v>
                </c:pt>
                <c:pt idx="2686">
                  <c:v>5.6486698126738677E-3</c:v>
                </c:pt>
                <c:pt idx="2687">
                  <c:v>5.6507049625791912E-3</c:v>
                </c:pt>
                <c:pt idx="2688">
                  <c:v>5.6525705819653362E-3</c:v>
                </c:pt>
                <c:pt idx="2689">
                  <c:v>5.6544432255176049E-3</c:v>
                </c:pt>
                <c:pt idx="2690">
                  <c:v>5.656322893241225E-3</c:v>
                </c:pt>
                <c:pt idx="2691">
                  <c:v>5.6582095851335831E-3</c:v>
                </c:pt>
                <c:pt idx="2692">
                  <c:v>5.6601033012051369E-3</c:v>
                </c:pt>
                <c:pt idx="2693">
                  <c:v>5.6620040414558856E-3</c:v>
                </c:pt>
                <c:pt idx="2694">
                  <c:v>5.6639118058910585E-3</c:v>
                </c:pt>
                <c:pt idx="2695">
                  <c:v>5.6656452612451336E-3</c:v>
                </c:pt>
                <c:pt idx="2696">
                  <c:v>5.6675665425082551E-3</c:v>
                </c:pt>
                <c:pt idx="2697">
                  <c:v>5.669494847841813E-3</c:v>
                </c:pt>
                <c:pt idx="2698">
                  <c:v>5.6714301772566129E-3</c:v>
                </c:pt>
                <c:pt idx="2699">
                  <c:v>5.6733725307472529E-3</c:v>
                </c:pt>
                <c:pt idx="2700">
                  <c:v>5.6755059005318643E-3</c:v>
                </c:pt>
                <c:pt idx="2701">
                  <c:v>5.6774628343442806E-3</c:v>
                </c:pt>
                <c:pt idx="2702">
                  <c:v>5.6794267923646509E-3</c:v>
                </c:pt>
                <c:pt idx="2703">
                  <c:v>5.6813977746034321E-3</c:v>
                </c:pt>
                <c:pt idx="2704">
                  <c:v>5.6831896595433608E-3</c:v>
                </c:pt>
                <c:pt idx="2705">
                  <c:v>5.6851741575889942E-3</c:v>
                </c:pt>
                <c:pt idx="2706">
                  <c:v>5.6871656797428862E-3</c:v>
                </c:pt>
                <c:pt idx="2707">
                  <c:v>5.6891642260023341E-3</c:v>
                </c:pt>
                <c:pt idx="2708">
                  <c:v>5.69135804912318E-3</c:v>
                </c:pt>
                <c:pt idx="2709">
                  <c:v>5.6933711767221023E-3</c:v>
                </c:pt>
                <c:pt idx="2710">
                  <c:v>5.6953913285577359E-3</c:v>
                </c:pt>
                <c:pt idx="2711">
                  <c:v>5.6974185046379253E-3</c:v>
                </c:pt>
                <c:pt idx="2712">
                  <c:v>5.7001249611164017E-3</c:v>
                </c:pt>
                <c:pt idx="2713">
                  <c:v>5.7021682564358427E-3</c:v>
                </c:pt>
                <c:pt idx="2714">
                  <c:v>5.704218576250108E-3</c:v>
                </c:pt>
                <c:pt idx="2715">
                  <c:v>5.7062759205690214E-3</c:v>
                </c:pt>
                <c:pt idx="2716">
                  <c:v>5.7083402893901266E-3</c:v>
                </c:pt>
                <c:pt idx="2717">
                  <c:v>5.7094460256176018E-3</c:v>
                </c:pt>
                <c:pt idx="2718">
                  <c:v>5.7115217723559064E-3</c:v>
                </c:pt>
                <c:pt idx="2719">
                  <c:v>5.7136045430019756E-3</c:v>
                </c:pt>
                <c:pt idx="2720">
                  <c:v>5.7156943375587044E-3</c:v>
                </c:pt>
                <c:pt idx="2721">
                  <c:v>5.7187675012078179E-3</c:v>
                </c:pt>
                <c:pt idx="2722">
                  <c:v>5.7210699798452861E-3</c:v>
                </c:pt>
                <c:pt idx="2723">
                  <c:v>5.7229875576118392E-3</c:v>
                </c:pt>
                <c:pt idx="2724">
                  <c:v>5.7251081226150297E-3</c:v>
                </c:pt>
                <c:pt idx="2725">
                  <c:v>5.7266433272230577E-3</c:v>
                </c:pt>
                <c:pt idx="2726">
                  <c:v>5.7287763356569012E-3</c:v>
                </c:pt>
                <c:pt idx="2727">
                  <c:v>5.7309163682719433E-3</c:v>
                </c:pt>
                <c:pt idx="2728">
                  <c:v>5.7330634250708874E-3</c:v>
                </c:pt>
                <c:pt idx="2729">
                  <c:v>5.7352175060564337E-3</c:v>
                </c:pt>
                <c:pt idx="2730">
                  <c:v>5.737979028138023E-3</c:v>
                </c:pt>
                <c:pt idx="2731">
                  <c:v>5.74014876501267E-3</c:v>
                </c:pt>
                <c:pt idx="2732">
                  <c:v>5.7423255264582749E-3</c:v>
                </c:pt>
                <c:pt idx="2733">
                  <c:v>5.744509312477295E-3</c:v>
                </c:pt>
                <c:pt idx="2734">
                  <c:v>5.7460932739263892E-3</c:v>
                </c:pt>
                <c:pt idx="2735">
                  <c:v>5.7482895001153E-3</c:v>
                </c:pt>
                <c:pt idx="2736">
                  <c:v>5.7504927505178296E-3</c:v>
                </c:pt>
                <c:pt idx="2737">
                  <c:v>5.752703025136678E-3</c:v>
                </c:pt>
                <c:pt idx="2738">
                  <c:v>5.7549203239772497E-3</c:v>
                </c:pt>
                <c:pt idx="2739">
                  <c:v>5.7577595448664353E-3</c:v>
                </c:pt>
                <c:pt idx="2740">
                  <c:v>5.7599925030172418E-3</c:v>
                </c:pt>
                <c:pt idx="2741">
                  <c:v>5.7622324857758474E-3</c:v>
                </c:pt>
                <c:pt idx="2742">
                  <c:v>5.764686177019156E-3</c:v>
                </c:pt>
                <c:pt idx="2743">
                  <c:v>5.7667335251311864E-3</c:v>
                </c:pt>
                <c:pt idx="2744">
                  <c:v>5.7689945817352879E-3</c:v>
                </c:pt>
                <c:pt idx="2745">
                  <c:v>5.7712626629668352E-3</c:v>
                </c:pt>
                <c:pt idx="2746">
                  <c:v>5.7735377688233717E-3</c:v>
                </c:pt>
                <c:pt idx="2747">
                  <c:v>5.7751921041439749E-3</c:v>
                </c:pt>
                <c:pt idx="2748">
                  <c:v>5.7774796454097927E-3</c:v>
                </c:pt>
                <c:pt idx="2749">
                  <c:v>5.7797742109405581E-3</c:v>
                </c:pt>
                <c:pt idx="2750">
                  <c:v>5.7820758007416746E-3</c:v>
                </c:pt>
                <c:pt idx="2751">
                  <c:v>5.7843844148131414E-3</c:v>
                </c:pt>
                <c:pt idx="2752">
                  <c:v>5.7873359214238359E-3</c:v>
                </c:pt>
                <c:pt idx="2753">
                  <c:v>5.7896601998051111E-3</c:v>
                </c:pt>
                <c:pt idx="2754">
                  <c:v>5.7919915028506715E-3</c:v>
                </c:pt>
                <c:pt idx="2755">
                  <c:v>5.794329830565428E-3</c:v>
                </c:pt>
                <c:pt idx="2756">
                  <c:v>5.7960328493959308E-3</c:v>
                </c:pt>
                <c:pt idx="2757">
                  <c:v>5.7983836091840546E-3</c:v>
                </c:pt>
                <c:pt idx="2758">
                  <c:v>5.8007413932749481E-3</c:v>
                </c:pt>
                <c:pt idx="2759">
                  <c:v>5.8031062016686103E-3</c:v>
                </c:pt>
                <c:pt idx="2760">
                  <c:v>5.8054780343704451E-3</c:v>
                </c:pt>
                <c:pt idx="2761">
                  <c:v>5.8085073151305858E-3</c:v>
                </c:pt>
                <c:pt idx="2762">
                  <c:v>5.8108948156451483E-3</c:v>
                </c:pt>
                <c:pt idx="2763">
                  <c:v>5.8132893408657455E-3</c:v>
                </c:pt>
                <c:pt idx="2764">
                  <c:v>5.8156908907948347E-3</c:v>
                </c:pt>
                <c:pt idx="2765">
                  <c:v>5.8180994654397833E-3</c:v>
                </c:pt>
                <c:pt idx="2766">
                  <c:v>5.8205150647981357E-3</c:v>
                </c:pt>
                <c:pt idx="2767">
                  <c:v>5.8229376888821712E-3</c:v>
                </c:pt>
                <c:pt idx="2768">
                  <c:v>5.8253673376918898E-3</c:v>
                </c:pt>
                <c:pt idx="2769">
                  <c:v>5.8266986338718707E-3</c:v>
                </c:pt>
                <c:pt idx="2770">
                  <c:v>5.8291396284741127E-3</c:v>
                </c:pt>
                <c:pt idx="2771">
                  <c:v>5.8315876471722629E-3</c:v>
                </c:pt>
                <c:pt idx="2772">
                  <c:v>5.8340426899750053E-3</c:v>
                </c:pt>
                <c:pt idx="2773">
                  <c:v>5.8376209528123854E-3</c:v>
                </c:pt>
                <c:pt idx="2774">
                  <c:v>5.8400927500818099E-3</c:v>
                </c:pt>
                <c:pt idx="2775">
                  <c:v>5.8425715721137569E-3</c:v>
                </c:pt>
                <c:pt idx="2776">
                  <c:v>5.8450574189082265E-3</c:v>
                </c:pt>
                <c:pt idx="2777">
                  <c:v>5.8468739135556138E-3</c:v>
                </c:pt>
                <c:pt idx="2778">
                  <c:v>5.8493721845258584E-3</c:v>
                </c:pt>
                <c:pt idx="2779">
                  <c:v>5.8518774798853226E-3</c:v>
                </c:pt>
                <c:pt idx="2780">
                  <c:v>5.8543897996367056E-3</c:v>
                </c:pt>
                <c:pt idx="2781">
                  <c:v>5.8569091437881138E-3</c:v>
                </c:pt>
                <c:pt idx="2782">
                  <c:v>5.8601200199999218E-3</c:v>
                </c:pt>
                <c:pt idx="2783">
                  <c:v>5.8626550402769498E-3</c:v>
                </c:pt>
                <c:pt idx="2784">
                  <c:v>5.8651970853607072E-3</c:v>
                </c:pt>
                <c:pt idx="2785">
                  <c:v>5.8677461552487384E-3</c:v>
                </c:pt>
                <c:pt idx="2786">
                  <c:v>5.8696112306508841E-3</c:v>
                </c:pt>
                <c:pt idx="2787">
                  <c:v>5.8721727212780834E-3</c:v>
                </c:pt>
                <c:pt idx="2788">
                  <c:v>5.8747412363323228E-3</c:v>
                </c:pt>
                <c:pt idx="2789">
                  <c:v>5.877316775819005E-3</c:v>
                </c:pt>
                <c:pt idx="2790">
                  <c:v>5.8798993397408319E-3</c:v>
                </c:pt>
                <c:pt idx="2791">
                  <c:v>5.8831880958227847E-3</c:v>
                </c:pt>
                <c:pt idx="2792">
                  <c:v>5.8857863395028239E-3</c:v>
                </c:pt>
                <c:pt idx="2793">
                  <c:v>5.8883916080313438E-3</c:v>
                </c:pt>
                <c:pt idx="2794">
                  <c:v>5.8912386972562996E-3</c:v>
                </c:pt>
                <c:pt idx="2795">
                  <c:v>5.8936232196436494E-3</c:v>
                </c:pt>
                <c:pt idx="2796">
                  <c:v>5.8962495627421707E-3</c:v>
                </c:pt>
                <c:pt idx="2797">
                  <c:v>5.8988829307039083E-3</c:v>
                </c:pt>
                <c:pt idx="2798">
                  <c:v>5.9015233235386868E-3</c:v>
                </c:pt>
                <c:pt idx="2799">
                  <c:v>5.903458515464366E-3</c:v>
                </c:pt>
                <c:pt idx="2800">
                  <c:v>5.906111324007794E-3</c:v>
                </c:pt>
                <c:pt idx="2801">
                  <c:v>5.9087711570349945E-3</c:v>
                </c:pt>
                <c:pt idx="2802">
                  <c:v>5.9114380145567731E-3</c:v>
                </c:pt>
                <c:pt idx="2803">
                  <c:v>5.9141118965731305E-3</c:v>
                </c:pt>
                <c:pt idx="2804">
                  <c:v>5.9175132031415289E-3</c:v>
                </c:pt>
                <c:pt idx="2805">
                  <c:v>5.9202027702202099E-3</c:v>
                </c:pt>
                <c:pt idx="2806">
                  <c:v>5.9228993622112251E-3</c:v>
                </c:pt>
                <c:pt idx="2807">
                  <c:v>5.9256029791219444E-3</c:v>
                </c:pt>
                <c:pt idx="2808">
                  <c:v>5.927586674262705E-3</c:v>
                </c:pt>
                <c:pt idx="2809">
                  <c:v>5.9303027033518942E-3</c:v>
                </c:pt>
                <c:pt idx="2810">
                  <c:v>5.9330257569734837E-3</c:v>
                </c:pt>
                <c:pt idx="2811">
                  <c:v>5.9357558351247714E-3</c:v>
                </c:pt>
                <c:pt idx="2812">
                  <c:v>5.9384929378165641E-3</c:v>
                </c:pt>
                <c:pt idx="2813">
                  <c:v>5.9419722041308843E-3</c:v>
                </c:pt>
                <c:pt idx="2814">
                  <c:v>5.9447249956047794E-3</c:v>
                </c:pt>
                <c:pt idx="2815">
                  <c:v>5.9474848120425836E-3</c:v>
                </c:pt>
                <c:pt idx="2816">
                  <c:v>5.9502516534418433E-3</c:v>
                </c:pt>
                <c:pt idx="2817">
                  <c:v>5.9530255198123804E-3</c:v>
                </c:pt>
                <c:pt idx="2818">
                  <c:v>5.9558064111517395E-3</c:v>
                </c:pt>
                <c:pt idx="2819">
                  <c:v>5.9585943274795689E-3</c:v>
                </c:pt>
                <c:pt idx="2820">
                  <c:v>5.9613892687885002E-3</c:v>
                </c:pt>
                <c:pt idx="2821">
                  <c:v>5.9629443960404083E-3</c:v>
                </c:pt>
                <c:pt idx="2822">
                  <c:v>5.9657506491699631E-3</c:v>
                </c:pt>
                <c:pt idx="2823">
                  <c:v>5.9685639266183034E-3</c:v>
                </c:pt>
                <c:pt idx="2824">
                  <c:v>5.9713842283883236E-3</c:v>
                </c:pt>
                <c:pt idx="2825">
                  <c:v>5.9747145079544301E-3</c:v>
                </c:pt>
                <c:pt idx="2826">
                  <c:v>5.9783064416381775E-3</c:v>
                </c:pt>
                <c:pt idx="2827">
                  <c:v>5.9814033786477396E-3</c:v>
                </c:pt>
                <c:pt idx="2828">
                  <c:v>5.9840016993802552E-3</c:v>
                </c:pt>
                <c:pt idx="2829">
                  <c:v>5.986859865801537E-3</c:v>
                </c:pt>
                <c:pt idx="2830">
                  <c:v>5.9889619877578539E-3</c:v>
                </c:pt>
                <c:pt idx="2831">
                  <c:v>5.9918325575891353E-3</c:v>
                </c:pt>
                <c:pt idx="2832">
                  <c:v>5.9947101520581771E-3</c:v>
                </c:pt>
                <c:pt idx="2833">
                  <c:v>5.9975947711649793E-3</c:v>
                </c:pt>
                <c:pt idx="2834">
                  <c:v>6.0012560735970312E-3</c:v>
                </c:pt>
                <c:pt idx="2835">
                  <c:v>6.0041563903347151E-3</c:v>
                </c:pt>
                <c:pt idx="2836">
                  <c:v>6.0070637321419157E-3</c:v>
                </c:pt>
                <c:pt idx="2837">
                  <c:v>6.0099780990309111E-3</c:v>
                </c:pt>
                <c:pt idx="2838">
                  <c:v>6.0121232364761159E-3</c:v>
                </c:pt>
                <c:pt idx="2839">
                  <c:v>6.0150500035337506E-3</c:v>
                </c:pt>
                <c:pt idx="2840">
                  <c:v>6.0179837952615651E-3</c:v>
                </c:pt>
                <c:pt idx="2841">
                  <c:v>6.0209246116730659E-3</c:v>
                </c:pt>
                <c:pt idx="2842">
                  <c:v>6.023872452768253E-3</c:v>
                </c:pt>
                <c:pt idx="2843">
                  <c:v>6.0276118272987213E-3</c:v>
                </c:pt>
                <c:pt idx="2844">
                  <c:v>6.0305753698855404E-3</c:v>
                </c:pt>
                <c:pt idx="2845">
                  <c:v>6.0335459375959067E-3</c:v>
                </c:pt>
                <c:pt idx="2846">
                  <c:v>6.0367867966596035E-3</c:v>
                </c:pt>
                <c:pt idx="2847">
                  <c:v>6.0395081484044717E-3</c:v>
                </c:pt>
                <c:pt idx="2848">
                  <c:v>6.0424997915174061E-3</c:v>
                </c:pt>
                <c:pt idx="2849">
                  <c:v>6.0454984597735351E-3</c:v>
                </c:pt>
                <c:pt idx="2850">
                  <c:v>6.048504153180226E-3</c:v>
                </c:pt>
                <c:pt idx="2851">
                  <c:v>6.050719134328272E-3</c:v>
                </c:pt>
                <c:pt idx="2852">
                  <c:v>6.0537372225628978E-3</c:v>
                </c:pt>
                <c:pt idx="2853">
                  <c:v>6.0567623355406441E-3</c:v>
                </c:pt>
                <c:pt idx="2854">
                  <c:v>6.0597944732642128E-3</c:v>
                </c:pt>
                <c:pt idx="2855">
                  <c:v>6.0628336357444104E-3</c:v>
                </c:pt>
                <c:pt idx="2856">
                  <c:v>6.0666858421186453E-3</c:v>
                </c:pt>
                <c:pt idx="2857">
                  <c:v>6.0697407117438207E-3</c:v>
                </c:pt>
                <c:pt idx="2858">
                  <c:v>6.0728026065662213E-3</c:v>
                </c:pt>
                <c:pt idx="2859">
                  <c:v>6.0758715265932153E-3</c:v>
                </c:pt>
                <c:pt idx="2860">
                  <c:v>6.0781348196136866E-3</c:v>
                </c:pt>
                <c:pt idx="2861">
                  <c:v>6.0812161307201018E-3</c:v>
                </c:pt>
                <c:pt idx="2862">
                  <c:v>6.0843044666155643E-3</c:v>
                </c:pt>
                <c:pt idx="2863">
                  <c:v>6.0873998273081788E-3</c:v>
                </c:pt>
                <c:pt idx="2864">
                  <c:v>6.0905022128006454E-3</c:v>
                </c:pt>
                <c:pt idx="2865">
                  <c:v>6.0944325763340693E-3</c:v>
                </c:pt>
                <c:pt idx="2866">
                  <c:v>6.0975506729454843E-3</c:v>
                </c:pt>
                <c:pt idx="2867">
                  <c:v>6.1006757948056994E-3</c:v>
                </c:pt>
                <c:pt idx="2868">
                  <c:v>6.1039805169569097E-3</c:v>
                </c:pt>
                <c:pt idx="2869">
                  <c:v>6.1071201386339244E-3</c:v>
                </c:pt>
                <c:pt idx="2870">
                  <c:v>6.1102667854380163E-3</c:v>
                </c:pt>
                <c:pt idx="2871">
                  <c:v>6.1134204573691855E-3</c:v>
                </c:pt>
                <c:pt idx="2872">
                  <c:v>6.1165811544350301E-3</c:v>
                </c:pt>
                <c:pt idx="2873">
                  <c:v>6.1189145493173629E-3</c:v>
                </c:pt>
                <c:pt idx="2874">
                  <c:v>6.1220876316956689E-3</c:v>
                </c:pt>
                <c:pt idx="2875">
                  <c:v>6.1252677387855147E-3</c:v>
                </c:pt>
                <c:pt idx="2876">
                  <c:v>6.1284548706008737E-3</c:v>
                </c:pt>
                <c:pt idx="2877">
                  <c:v>6.1316490271417475E-3</c:v>
                </c:pt>
                <c:pt idx="2878">
                  <c:v>6.1359738626934925E-3</c:v>
                </c:pt>
                <c:pt idx="2879">
                  <c:v>6.1389027381885883E-3</c:v>
                </c:pt>
                <c:pt idx="2880">
                  <c:v>6.1421196365521805E-3</c:v>
                </c:pt>
                <c:pt idx="2881">
                  <c:v>6.1453435601011019E-3</c:v>
                </c:pt>
                <c:pt idx="2882">
                  <c:v>6.1488577304811137E-3</c:v>
                </c:pt>
                <c:pt idx="2883">
                  <c:v>6.1518124827929233E-3</c:v>
                </c:pt>
                <c:pt idx="2884">
                  <c:v>6.1550574819408885E-3</c:v>
                </c:pt>
                <c:pt idx="2885">
                  <c:v>6.1585943974540652E-3</c:v>
                </c:pt>
                <c:pt idx="2886">
                  <c:v>6.1615685558865166E-3</c:v>
                </c:pt>
                <c:pt idx="2887">
                  <c:v>6.1648346306943103E-3</c:v>
                </c:pt>
                <c:pt idx="2888">
                  <c:v>6.1681077307330218E-3</c:v>
                </c:pt>
                <c:pt idx="2889">
                  <c:v>6.1713878560051838E-3</c:v>
                </c:pt>
                <c:pt idx="2890">
                  <c:v>6.1746750065183945E-3</c:v>
                </c:pt>
                <c:pt idx="2891">
                  <c:v>6.1779691822827845E-3</c:v>
                </c:pt>
                <c:pt idx="2892">
                  <c:v>6.1812703833034194E-3</c:v>
                </c:pt>
                <c:pt idx="2893">
                  <c:v>6.1845786095828317E-3</c:v>
                </c:pt>
                <c:pt idx="2894">
                  <c:v>6.1878938611311524E-3</c:v>
                </c:pt>
                <c:pt idx="2895">
                  <c:v>6.191216137950914E-3</c:v>
                </c:pt>
                <c:pt idx="2896">
                  <c:v>6.1945454400471819E-3</c:v>
                </c:pt>
                <c:pt idx="2897">
                  <c:v>6.1978817674326198E-3</c:v>
                </c:pt>
                <c:pt idx="2898">
                  <c:v>6.2015172612566779E-3</c:v>
                </c:pt>
                <c:pt idx="2899">
                  <c:v>6.2036977376574102E-3</c:v>
                </c:pt>
                <c:pt idx="2900">
                  <c:v>6.2079329013543447E-3</c:v>
                </c:pt>
                <c:pt idx="2901">
                  <c:v>6.2112973299420504E-3</c:v>
                </c:pt>
                <c:pt idx="2902">
                  <c:v>6.214668783844253E-3</c:v>
                </c:pt>
                <c:pt idx="2903">
                  <c:v>6.2180472630710831E-3</c:v>
                </c:pt>
                <c:pt idx="2904">
                  <c:v>6.2214327676250736E-3</c:v>
                </c:pt>
                <c:pt idx="2905">
                  <c:v>6.2248252975112897E-3</c:v>
                </c:pt>
                <c:pt idx="2906">
                  <c:v>6.228224852742395E-3</c:v>
                </c:pt>
                <c:pt idx="2907">
                  <c:v>6.2316314333183895E-3</c:v>
                </c:pt>
                <c:pt idx="2908">
                  <c:v>6.2350450392494039E-3</c:v>
                </c:pt>
                <c:pt idx="2909">
                  <c:v>6.2384656705430364E-3</c:v>
                </c:pt>
                <c:pt idx="2910">
                  <c:v>6.2418933271992869E-3</c:v>
                </c:pt>
                <c:pt idx="2911">
                  <c:v>6.2453280092308189E-3</c:v>
                </c:pt>
                <c:pt idx="2912">
                  <c:v>6.2478701257736458E-3</c:v>
                </c:pt>
                <c:pt idx="2913">
                  <c:v>6.252218449432391E-3</c:v>
                </c:pt>
                <c:pt idx="2914">
                  <c:v>6.2556742076176272E-3</c:v>
                </c:pt>
                <c:pt idx="2915">
                  <c:v>6.2591369912009392E-3</c:v>
                </c:pt>
                <c:pt idx="2916">
                  <c:v>6.2626068001924579E-3</c:v>
                </c:pt>
                <c:pt idx="2917">
                  <c:v>6.2660836345896503E-3</c:v>
                </c:pt>
                <c:pt idx="2918">
                  <c:v>6.2695674944077129E-3</c:v>
                </c:pt>
                <c:pt idx="2919">
                  <c:v>6.2730583796491782E-3</c:v>
                </c:pt>
                <c:pt idx="2920">
                  <c:v>6.2782535180135627E-3</c:v>
                </c:pt>
                <c:pt idx="2921">
                  <c:v>6.2817619064942281E-3</c:v>
                </c:pt>
                <c:pt idx="2922">
                  <c:v>6.2852773202652064E-3</c:v>
                </c:pt>
                <c:pt idx="2923">
                  <c:v>6.2887997593369565E-3</c:v>
                </c:pt>
                <c:pt idx="2924">
                  <c:v>6.2923292237094773E-3</c:v>
                </c:pt>
                <c:pt idx="2925">
                  <c:v>6.29494342107648E-3</c:v>
                </c:pt>
                <c:pt idx="2926">
                  <c:v>6.2984852473907784E-3</c:v>
                </c:pt>
                <c:pt idx="2927">
                  <c:v>6.3020340985593471E-3</c:v>
                </c:pt>
                <c:pt idx="2928">
                  <c:v>6.3055899745850796E-3</c:v>
                </c:pt>
                <c:pt idx="2929">
                  <c:v>6.3100819253712349E-3</c:v>
                </c:pt>
                <c:pt idx="2930">
                  <c:v>6.3136535417026322E-3</c:v>
                </c:pt>
                <c:pt idx="2931">
                  <c:v>6.317232183384475E-3</c:v>
                </c:pt>
                <c:pt idx="2932">
                  <c:v>6.3208178504219909E-3</c:v>
                </c:pt>
                <c:pt idx="2933">
                  <c:v>6.3246122818494035E-3</c:v>
                </c:pt>
                <c:pt idx="2934">
                  <c:v>6.3282124390453189E-3</c:v>
                </c:pt>
                <c:pt idx="2935">
                  <c:v>6.3318196214571243E-3</c:v>
                </c:pt>
                <c:pt idx="2936">
                  <c:v>6.3354338290929259E-3</c:v>
                </c:pt>
                <c:pt idx="2937">
                  <c:v>6.3390550619608268E-3</c:v>
                </c:pt>
                <c:pt idx="2938">
                  <c:v>6.3429982188697911E-3</c:v>
                </c:pt>
                <c:pt idx="2939">
                  <c:v>6.3466340672048835E-3</c:v>
                </c:pt>
                <c:pt idx="2940">
                  <c:v>6.3502769409453227E-3</c:v>
                </c:pt>
                <c:pt idx="2941">
                  <c:v>6.3539268401015666E-3</c:v>
                </c:pt>
                <c:pt idx="2942">
                  <c:v>6.3572666049628301E-3</c:v>
                </c:pt>
                <c:pt idx="2943">
                  <c:v>6.360929989342198E-3</c:v>
                </c:pt>
                <c:pt idx="2944">
                  <c:v>6.3646003989941882E-3</c:v>
                </c:pt>
                <c:pt idx="2945">
                  <c:v>6.3682778339296071E-3</c:v>
                </c:pt>
                <c:pt idx="2946">
                  <c:v>6.3722817173211647E-3</c:v>
                </c:pt>
                <c:pt idx="2947">
                  <c:v>6.3759737691003416E-3</c:v>
                </c:pt>
                <c:pt idx="2948">
                  <c:v>6.3796728463397685E-3</c:v>
                </c:pt>
                <c:pt idx="2949">
                  <c:v>6.383378949044673E-3</c:v>
                </c:pt>
                <c:pt idx="2950">
                  <c:v>6.387092077228128E-3</c:v>
                </c:pt>
                <c:pt idx="2951">
                  <c:v>6.3908122308875192E-3</c:v>
                </c:pt>
                <c:pt idx="2952">
                  <c:v>6.3945394100333036E-3</c:v>
                </c:pt>
                <c:pt idx="2953">
                  <c:v>6.3982736146733239E-3</c:v>
                </c:pt>
                <c:pt idx="2954">
                  <c:v>6.4020148448101959E-3</c:v>
                </c:pt>
                <c:pt idx="2955">
                  <c:v>6.4054385751097049E-3</c:v>
                </c:pt>
                <c:pt idx="2956">
                  <c:v>6.4091932885545679E-3</c:v>
                </c:pt>
                <c:pt idx="2957">
                  <c:v>6.4129550273558013E-3</c:v>
                </c:pt>
                <c:pt idx="2958">
                  <c:v>6.4167237915215098E-3</c:v>
                </c:pt>
                <c:pt idx="2959">
                  <c:v>6.4204995810570971E-3</c:v>
                </c:pt>
                <c:pt idx="2960">
                  <c:v>6.4246097615358868E-3</c:v>
                </c:pt>
                <c:pt idx="2961">
                  <c:v>6.428400170362481E-3</c:v>
                </c:pt>
                <c:pt idx="2962">
                  <c:v>6.4321976047486719E-3</c:v>
                </c:pt>
                <c:pt idx="2963">
                  <c:v>6.4360020646944596E-3</c:v>
                </c:pt>
                <c:pt idx="2964">
                  <c:v>6.4394839095317513E-3</c:v>
                </c:pt>
                <c:pt idx="2965">
                  <c:v>6.4433018514297915E-3</c:v>
                </c:pt>
                <c:pt idx="2966">
                  <c:v>6.4471268187490383E-3</c:v>
                </c:pt>
                <c:pt idx="2967">
                  <c:v>6.4509588114867924E-3</c:v>
                </c:pt>
                <c:pt idx="2968">
                  <c:v>6.4561258524172558E-3</c:v>
                </c:pt>
                <c:pt idx="2969">
                  <c:v>6.4589763615207109E-3</c:v>
                </c:pt>
                <c:pt idx="2970">
                  <c:v>6.4628300005823676E-3</c:v>
                </c:pt>
                <c:pt idx="2971">
                  <c:v>6.4666906652611376E-3</c:v>
                </c:pt>
                <c:pt idx="2972">
                  <c:v>6.4705583555596351E-3</c:v>
                </c:pt>
                <c:pt idx="2973">
                  <c:v>6.4744330714883169E-3</c:v>
                </c:pt>
                <c:pt idx="2974">
                  <c:v>6.4783148130550276E-3</c:v>
                </c:pt>
                <c:pt idx="2975">
                  <c:v>6.4822035802649955E-3</c:v>
                </c:pt>
                <c:pt idx="2976">
                  <c:v>6.4860993731234492E-3</c:v>
                </c:pt>
                <c:pt idx="2977">
                  <c:v>6.4889912078376433E-3</c:v>
                </c:pt>
                <c:pt idx="2978">
                  <c:v>6.4928993380691802E-3</c:v>
                </c:pt>
                <c:pt idx="2979">
                  <c:v>6.4968144934646989E-3</c:v>
                </c:pt>
                <c:pt idx="2980">
                  <c:v>6.5007366740357786E-3</c:v>
                </c:pt>
                <c:pt idx="2981">
                  <c:v>6.5056837224253617E-3</c:v>
                </c:pt>
                <c:pt idx="2982">
                  <c:v>6.5109819002890923E-3</c:v>
                </c:pt>
                <c:pt idx="2983">
                  <c:v>6.5135666419386022E-3</c:v>
                </c:pt>
                <c:pt idx="2984">
                  <c:v>6.5175186402516121E-3</c:v>
                </c:pt>
                <c:pt idx="2985">
                  <c:v>6.521477664281081E-3</c:v>
                </c:pt>
                <c:pt idx="2986">
                  <c:v>6.5251015128917258E-3</c:v>
                </c:pt>
                <c:pt idx="2987">
                  <c:v>6.5290740155097655E-3</c:v>
                </c:pt>
                <c:pt idx="2988">
                  <c:v>6.533053543692195E-3</c:v>
                </c:pt>
                <c:pt idx="2989">
                  <c:v>6.53704009744982E-3</c:v>
                </c:pt>
                <c:pt idx="2990">
                  <c:v>6.5413781703687994E-3</c:v>
                </c:pt>
                <c:pt idx="2991">
                  <c:v>6.5453793488277501E-3</c:v>
                </c:pt>
                <c:pt idx="2992">
                  <c:v>6.5493875530476054E-3</c:v>
                </c:pt>
                <c:pt idx="2993">
                  <c:v>6.5534027830414388E-3</c:v>
                </c:pt>
                <c:pt idx="2994">
                  <c:v>6.5570782500522879E-3</c:v>
                </c:pt>
                <c:pt idx="2995">
                  <c:v>6.56110695738806E-3</c:v>
                </c:pt>
                <c:pt idx="2996">
                  <c:v>6.5651426903449535E-3</c:v>
                </c:pt>
                <c:pt idx="2997">
                  <c:v>6.5691854489283719E-3</c:v>
                </c:pt>
                <c:pt idx="2998">
                  <c:v>6.5732352331464208E-3</c:v>
                </c:pt>
                <c:pt idx="2999">
                  <c:v>6.5776417045742934E-3</c:v>
                </c:pt>
                <c:pt idx="3000">
                  <c:v>6.5817061151611286E-3</c:v>
                </c:pt>
                <c:pt idx="3001">
                  <c:v>6.58577755157423E-3</c:v>
                </c:pt>
                <c:pt idx="3002">
                  <c:v>6.5898560138266671E-3</c:v>
                </c:pt>
                <c:pt idx="3003">
                  <c:v>6.5939415019210558E-3</c:v>
                </c:pt>
                <c:pt idx="3004">
                  <c:v>6.5980340158652397E-3</c:v>
                </c:pt>
                <c:pt idx="3005">
                  <c:v>6.6021335556644455E-3</c:v>
                </c:pt>
                <c:pt idx="3006">
                  <c:v>6.6062401213317478E-3</c:v>
                </c:pt>
                <c:pt idx="3007">
                  <c:v>6.6099994322833169E-3</c:v>
                </c:pt>
                <c:pt idx="3008">
                  <c:v>6.6141182521501918E-3</c:v>
                </c:pt>
                <c:pt idx="3009">
                  <c:v>6.618239616467755E-3</c:v>
                </c:pt>
                <c:pt idx="3010">
                  <c:v>6.622360039802877E-3</c:v>
                </c:pt>
                <c:pt idx="3011">
                  <c:v>6.6264760367278353E-3</c:v>
                </c:pt>
                <c:pt idx="3012">
                  <c:v>6.6309376859349702E-3</c:v>
                </c:pt>
                <c:pt idx="3013">
                  <c:v>6.6350379494199471E-3</c:v>
                </c:pt>
                <c:pt idx="3014">
                  <c:v>6.6391303009447691E-3</c:v>
                </c:pt>
                <c:pt idx="3015">
                  <c:v>6.6432147404989787E-3</c:v>
                </c:pt>
                <c:pt idx="3016">
                  <c:v>6.6469402480129336E-3</c:v>
                </c:pt>
                <c:pt idx="3017">
                  <c:v>6.6510093546422828E-3</c:v>
                </c:pt>
                <c:pt idx="3018">
                  <c:v>6.6550705493770108E-3</c:v>
                </c:pt>
                <c:pt idx="3019">
                  <c:v>6.659123832206312E-3</c:v>
                </c:pt>
                <c:pt idx="3020">
                  <c:v>6.6635182584441665E-3</c:v>
                </c:pt>
                <c:pt idx="3021">
                  <c:v>6.6675552260099932E-3</c:v>
                </c:pt>
                <c:pt idx="3022">
                  <c:v>6.6715842815476892E-3</c:v>
                </c:pt>
                <c:pt idx="3023">
                  <c:v>6.6756054250520277E-3</c:v>
                </c:pt>
                <c:pt idx="3024">
                  <c:v>6.6808852389666946E-3</c:v>
                </c:pt>
                <c:pt idx="3025">
                  <c:v>6.684888444334027E-3</c:v>
                </c:pt>
                <c:pt idx="3026">
                  <c:v>6.6888837374378552E-3</c:v>
                </c:pt>
                <c:pt idx="3027">
                  <c:v>6.6928711182683556E-3</c:v>
                </c:pt>
                <c:pt idx="3028">
                  <c:v>6.6968505868206154E-3</c:v>
                </c:pt>
                <c:pt idx="3029">
                  <c:v>6.699099351029001E-3</c:v>
                </c:pt>
                <c:pt idx="3030">
                  <c:v>6.7030654568173142E-3</c:v>
                </c:pt>
                <c:pt idx="3031">
                  <c:v>6.7070236508213832E-3</c:v>
                </c:pt>
                <c:pt idx="3032">
                  <c:v>6.7109739330209472E-3</c:v>
                </c:pt>
                <c:pt idx="3033">
                  <c:v>6.7169717051750585E-3</c:v>
                </c:pt>
                <c:pt idx="3034">
                  <c:v>6.7205612397508267E-3</c:v>
                </c:pt>
                <c:pt idx="3035">
                  <c:v>6.7244853220999887E-3</c:v>
                </c:pt>
                <c:pt idx="3036">
                  <c:v>6.7284014920996876E-3</c:v>
                </c:pt>
                <c:pt idx="3037">
                  <c:v>6.7312880283410354E-3</c:v>
                </c:pt>
                <c:pt idx="3038">
                  <c:v>6.7351898532450605E-3</c:v>
                </c:pt>
                <c:pt idx="3039">
                  <c:v>6.7390837660923726E-3</c:v>
                </c:pt>
                <c:pt idx="3040">
                  <c:v>6.7429697668721644E-3</c:v>
                </c:pt>
                <c:pt idx="3041">
                  <c:v>6.7468478555790341E-3</c:v>
                </c:pt>
                <c:pt idx="3042">
                  <c:v>6.7517323523072744E-3</c:v>
                </c:pt>
                <c:pt idx="3043">
                  <c:v>6.7555931356323325E-3</c:v>
                </c:pt>
                <c:pt idx="3044">
                  <c:v>6.7594460065391621E-3</c:v>
                </c:pt>
                <c:pt idx="3045">
                  <c:v>6.763290965030218E-3</c:v>
                </c:pt>
                <c:pt idx="3046">
                  <c:v>6.7661196177331764E-3</c:v>
                </c:pt>
                <c:pt idx="3047">
                  <c:v>6.7699502338404161E-3</c:v>
                </c:pt>
                <c:pt idx="3048">
                  <c:v>6.7737729378180012E-3</c:v>
                </c:pt>
                <c:pt idx="3049">
                  <c:v>6.777587729660528E-3</c:v>
                </c:pt>
                <c:pt idx="3050">
                  <c:v>6.7813946093625939E-3</c:v>
                </c:pt>
                <c:pt idx="3051">
                  <c:v>6.7861945545920387E-3</c:v>
                </c:pt>
                <c:pt idx="3052">
                  <c:v>6.7899841258828812E-3</c:v>
                </c:pt>
                <c:pt idx="3053">
                  <c:v>6.7937657846891845E-3</c:v>
                </c:pt>
                <c:pt idx="3054">
                  <c:v>6.7978716197267738E-3</c:v>
                </c:pt>
                <c:pt idx="3055">
                  <c:v>6.8013053647941408E-3</c:v>
                </c:pt>
                <c:pt idx="3056">
                  <c:v>6.8050632860805144E-3</c:v>
                </c:pt>
                <c:pt idx="3057">
                  <c:v>6.808813294847965E-3</c:v>
                </c:pt>
                <c:pt idx="3058">
                  <c:v>6.8125553910842133E-3</c:v>
                </c:pt>
                <c:pt idx="3059">
                  <c:v>6.8153004790906992E-3</c:v>
                </c:pt>
                <c:pt idx="3060">
                  <c:v>6.8190282369694124E-3</c:v>
                </c:pt>
                <c:pt idx="3061">
                  <c:v>6.8227480826293192E-3</c:v>
                </c:pt>
                <c:pt idx="3062">
                  <c:v>6.826460016059614E-3</c:v>
                </c:pt>
                <c:pt idx="3063">
                  <c:v>6.8301640372548933E-3</c:v>
                </c:pt>
                <c:pt idx="3064">
                  <c:v>6.8348418049387592E-3</c:v>
                </c:pt>
                <c:pt idx="3065">
                  <c:v>6.8385285132478331E-3</c:v>
                </c:pt>
                <c:pt idx="3066">
                  <c:v>6.8422073089618504E-3</c:v>
                </c:pt>
                <c:pt idx="3067">
                  <c:v>6.8458781920734419E-3</c:v>
                </c:pt>
                <c:pt idx="3068">
                  <c:v>6.848565459411593E-3</c:v>
                </c:pt>
                <c:pt idx="3069">
                  <c:v>6.8522220070319868E-3</c:v>
                </c:pt>
                <c:pt idx="3070">
                  <c:v>6.8558706423660354E-3</c:v>
                </c:pt>
                <c:pt idx="3071">
                  <c:v>6.859511365405635E-3</c:v>
                </c:pt>
                <c:pt idx="3072">
                  <c:v>6.863144176142681E-3</c:v>
                </c:pt>
                <c:pt idx="3073">
                  <c:v>6.8677373256892885E-3</c:v>
                </c:pt>
                <c:pt idx="3074">
                  <c:v>6.8713528203751487E-3</c:v>
                </c:pt>
                <c:pt idx="3075">
                  <c:v>6.8749604023971853E-3</c:v>
                </c:pt>
                <c:pt idx="3076">
                  <c:v>6.8785600717504855E-3</c:v>
                </c:pt>
                <c:pt idx="3077">
                  <c:v>6.8821518284203145E-3</c:v>
                </c:pt>
                <c:pt idx="3078">
                  <c:v>6.8857356724066725E-3</c:v>
                </c:pt>
                <c:pt idx="3079">
                  <c:v>6.8893116036972792E-3</c:v>
                </c:pt>
                <c:pt idx="3080">
                  <c:v>6.8928796222872228E-3</c:v>
                </c:pt>
                <c:pt idx="3081">
                  <c:v>6.8951645611852333E-3</c:v>
                </c:pt>
                <c:pt idx="3082">
                  <c:v>6.8987187465507143E-3</c:v>
                </c:pt>
                <c:pt idx="3083">
                  <c:v>6.9022650196584497E-3</c:v>
                </c:pt>
                <c:pt idx="3084">
                  <c:v>6.9058033804916714E-3</c:v>
                </c:pt>
                <c:pt idx="3085">
                  <c:v>6.909650693125621E-3</c:v>
                </c:pt>
                <c:pt idx="3086">
                  <c:v>6.9141215666512429E-3</c:v>
                </c:pt>
                <c:pt idx="3087">
                  <c:v>6.917634196110598E-3</c:v>
                </c:pt>
                <c:pt idx="3088">
                  <c:v>6.9214541069235937E-3</c:v>
                </c:pt>
                <c:pt idx="3089">
                  <c:v>6.9246357167382115E-3</c:v>
                </c:pt>
                <c:pt idx="3090">
                  <c:v>6.9271817579220629E-3</c:v>
                </c:pt>
                <c:pt idx="3091">
                  <c:v>6.9306642336084412E-3</c:v>
                </c:pt>
                <c:pt idx="3092">
                  <c:v>6.9341387968517854E-3</c:v>
                </c:pt>
                <c:pt idx="3093">
                  <c:v>6.9376054476520954E-3</c:v>
                </c:pt>
                <c:pt idx="3094">
                  <c:v>6.9420010445610204E-3</c:v>
                </c:pt>
                <c:pt idx="3095">
                  <c:v>6.9454503717102144E-3</c:v>
                </c:pt>
                <c:pt idx="3096">
                  <c:v>6.9488917860384032E-3</c:v>
                </c:pt>
                <c:pt idx="3097">
                  <c:v>6.9523252875357639E-3</c:v>
                </c:pt>
                <c:pt idx="3098">
                  <c:v>6.9548200147136665E-3</c:v>
                </c:pt>
                <c:pt idx="3099">
                  <c:v>6.9582391906909775E-3</c:v>
                </c:pt>
                <c:pt idx="3100">
                  <c:v>6.9616504541739257E-3</c:v>
                </c:pt>
                <c:pt idx="3101">
                  <c:v>6.9650538051598083E-3</c:v>
                </c:pt>
                <c:pt idx="3102">
                  <c:v>6.9684492436351188E-3</c:v>
                </c:pt>
                <c:pt idx="3103">
                  <c:v>6.9727601266771286E-3</c:v>
                </c:pt>
                <c:pt idx="3104">
                  <c:v>6.9761382381573036E-3</c:v>
                </c:pt>
                <c:pt idx="3105">
                  <c:v>6.9795084367526199E-3</c:v>
                </c:pt>
                <c:pt idx="3106">
                  <c:v>6.9831769181818498E-3</c:v>
                </c:pt>
                <c:pt idx="3107">
                  <c:v>6.9862250952444681E-3</c:v>
                </c:pt>
                <c:pt idx="3108">
                  <c:v>6.9895715551311754E-3</c:v>
                </c:pt>
                <c:pt idx="3109">
                  <c:v>6.9929101021010973E-3</c:v>
                </c:pt>
                <c:pt idx="3110">
                  <c:v>6.9962407361444084E-3</c:v>
                </c:pt>
                <c:pt idx="3111">
                  <c:v>6.998652126015914E-3</c:v>
                </c:pt>
                <c:pt idx="3112">
                  <c:v>7.0019684390640142E-3</c:v>
                </c:pt>
                <c:pt idx="3113">
                  <c:v>7.005276839525898E-3</c:v>
                </c:pt>
                <c:pt idx="3114">
                  <c:v>7.0085773274069698E-3</c:v>
                </c:pt>
                <c:pt idx="3115">
                  <c:v>7.0118699026937206E-3</c:v>
                </c:pt>
                <c:pt idx="3116">
                  <c:v>7.0160583685991715E-3</c:v>
                </c:pt>
                <c:pt idx="3117">
                  <c:v>7.0193336119744702E-3</c:v>
                </c:pt>
                <c:pt idx="3118">
                  <c:v>7.0226009423715848E-3</c:v>
                </c:pt>
                <c:pt idx="3119">
                  <c:v>7.0258603597757778E-3</c:v>
                </c:pt>
                <c:pt idx="3120">
                  <c:v>7.0282140900289614E-3</c:v>
                </c:pt>
                <c:pt idx="3121">
                  <c:v>7.0314591896336234E-3</c:v>
                </c:pt>
                <c:pt idx="3122">
                  <c:v>7.0346963765980375E-3</c:v>
                </c:pt>
                <c:pt idx="3123">
                  <c:v>7.0379256509195045E-3</c:v>
                </c:pt>
                <c:pt idx="3124">
                  <c:v>7.0411470125953208E-3</c:v>
                </c:pt>
                <c:pt idx="3125">
                  <c:v>7.0452506910745338E-3</c:v>
                </c:pt>
                <c:pt idx="3126">
                  <c:v>7.0484547173686445E-3</c:v>
                </c:pt>
                <c:pt idx="3127">
                  <c:v>7.051650830620715E-3</c:v>
                </c:pt>
                <c:pt idx="3128">
                  <c:v>7.0549987254484026E-3</c:v>
                </c:pt>
                <c:pt idx="3129">
                  <c:v>7.0581783859205785E-3</c:v>
                </c:pt>
                <c:pt idx="3130">
                  <c:v>7.0613501334517922E-3</c:v>
                </c:pt>
                <c:pt idx="3131">
                  <c:v>7.0645139680395111E-3</c:v>
                </c:pt>
                <c:pt idx="3132">
                  <c:v>7.0676698896736043E-3</c:v>
                </c:pt>
                <c:pt idx="3133">
                  <c:v>7.0696470697179893E-3</c:v>
                </c:pt>
                <c:pt idx="3134">
                  <c:v>7.0727891828408929E-3</c:v>
                </c:pt>
                <c:pt idx="3135">
                  <c:v>7.0759233835022374E-3</c:v>
                </c:pt>
                <c:pt idx="3136">
                  <c:v>7.079049671690445E-3</c:v>
                </c:pt>
                <c:pt idx="3137">
                  <c:v>7.0824588028781969E-3</c:v>
                </c:pt>
                <c:pt idx="3138">
                  <c:v>7.0864392471177082E-3</c:v>
                </c:pt>
                <c:pt idx="3139">
                  <c:v>7.0898293461217326E-3</c:v>
                </c:pt>
                <c:pt idx="3140">
                  <c:v>7.092632395683876E-3</c:v>
                </c:pt>
                <c:pt idx="3141">
                  <c:v>7.0957171004542088E-3</c:v>
                </c:pt>
                <c:pt idx="3142">
                  <c:v>7.099081944562052E-3</c:v>
                </c:pt>
                <c:pt idx="3143">
                  <c:v>7.1018627709389798E-3</c:v>
                </c:pt>
                <c:pt idx="3144">
                  <c:v>7.1049237366382217E-3</c:v>
                </c:pt>
                <c:pt idx="3145">
                  <c:v>7.1082633246367212E-3</c:v>
                </c:pt>
                <c:pt idx="3146">
                  <c:v>7.111021928922559E-3</c:v>
                </c:pt>
                <c:pt idx="3147">
                  <c:v>7.1140591554949908E-3</c:v>
                </c:pt>
                <c:pt idx="3148">
                  <c:v>7.1170884690124891E-3</c:v>
                </c:pt>
                <c:pt idx="3149">
                  <c:v>7.1201098694674558E-3</c:v>
                </c:pt>
                <c:pt idx="3150">
                  <c:v>7.1222710763710617E-3</c:v>
                </c:pt>
                <c:pt idx="3151">
                  <c:v>7.1261289311670001E-3</c:v>
                </c:pt>
                <c:pt idx="3152">
                  <c:v>7.1291265923989142E-3</c:v>
                </c:pt>
                <c:pt idx="3153">
                  <c:v>7.1321163405455024E-3</c:v>
                </c:pt>
                <c:pt idx="3154">
                  <c:v>7.1350981755991666E-3</c:v>
                </c:pt>
                <c:pt idx="3155">
                  <c:v>7.1380720975523088E-3</c:v>
                </c:pt>
                <c:pt idx="3156">
                  <c:v>7.1410381063998635E-3</c:v>
                </c:pt>
                <c:pt idx="3157">
                  <c:v>7.1439962021367653E-3</c:v>
                </c:pt>
                <c:pt idx="3158">
                  <c:v>7.1472263328463447E-3</c:v>
                </c:pt>
                <c:pt idx="3159">
                  <c:v>7.1498886542532836E-3</c:v>
                </c:pt>
                <c:pt idx="3160">
                  <c:v>7.1528230106202365E-3</c:v>
                </c:pt>
                <c:pt idx="3161">
                  <c:v>7.1557494538486768E-3</c:v>
                </c:pt>
                <c:pt idx="3162">
                  <c:v>7.158667983936072E-3</c:v>
                </c:pt>
                <c:pt idx="3163">
                  <c:v>7.1615786008773566E-3</c:v>
                </c:pt>
                <c:pt idx="3164">
                  <c:v>7.1644813046598671E-3</c:v>
                </c:pt>
                <c:pt idx="3165">
                  <c:v>7.1673760952861362E-3</c:v>
                </c:pt>
                <c:pt idx="3166">
                  <c:v>7.1702629727485659E-3</c:v>
                </c:pt>
                <c:pt idx="3167">
                  <c:v>7.1731419370319599E-3</c:v>
                </c:pt>
                <c:pt idx="3168">
                  <c:v>7.1760129881413837E-3</c:v>
                </c:pt>
                <c:pt idx="3169">
                  <c:v>7.1788761260667064E-3</c:v>
                </c:pt>
                <c:pt idx="3170">
                  <c:v>7.18173135080033E-3</c:v>
                </c:pt>
                <c:pt idx="3171">
                  <c:v>7.1845786623397218E-3</c:v>
                </c:pt>
                <c:pt idx="3172">
                  <c:v>7.1865993032402733E-3</c:v>
                </c:pt>
                <c:pt idx="3173">
                  <c:v>7.1902495458028848E-3</c:v>
                </c:pt>
                <c:pt idx="3174">
                  <c:v>7.1930731177165252E-3</c:v>
                </c:pt>
                <c:pt idx="3175">
                  <c:v>7.1958887764106069E-3</c:v>
                </c:pt>
                <c:pt idx="3176">
                  <c:v>7.1986965218825971E-3</c:v>
                </c:pt>
                <c:pt idx="3177">
                  <c:v>7.2014963541172997E-3</c:v>
                </c:pt>
                <c:pt idx="3178">
                  <c:v>7.2042882731197799E-3</c:v>
                </c:pt>
                <c:pt idx="3179">
                  <c:v>7.2070722788773744E-3</c:v>
                </c:pt>
                <c:pt idx="3180">
                  <c:v>7.2099755883142484E-3</c:v>
                </c:pt>
                <c:pt idx="3181">
                  <c:v>7.2127431476729578E-3</c:v>
                </c:pt>
                <c:pt idx="3182">
                  <c:v>7.2155027939081072E-3</c:v>
                </c:pt>
                <c:pt idx="3183">
                  <c:v>7.2182545270092369E-3</c:v>
                </c:pt>
                <c:pt idx="3184">
                  <c:v>7.2209983469763471E-3</c:v>
                </c:pt>
                <c:pt idx="3185">
                  <c:v>7.2229354801262415E-3</c:v>
                </c:pt>
                <c:pt idx="3186">
                  <c:v>7.2256650074451314E-3</c:v>
                </c:pt>
                <c:pt idx="3187">
                  <c:v>7.2283866220188009E-3</c:v>
                </c:pt>
                <c:pt idx="3188">
                  <c:v>7.2311003238472484E-3</c:v>
                </c:pt>
                <c:pt idx="3189">
                  <c:v>7.2335418102029451E-3</c:v>
                </c:pt>
                <c:pt idx="3190">
                  <c:v>7.2372950905985967E-3</c:v>
                </c:pt>
                <c:pt idx="3191">
                  <c:v>7.239983518457639E-3</c:v>
                </c:pt>
                <c:pt idx="3192">
                  <c:v>7.2426640331329888E-3</c:v>
                </c:pt>
                <c:pt idx="3193">
                  <c:v>7.2465984563430119E-3</c:v>
                </c:pt>
                <c:pt idx="3194">
                  <c:v>7.2492591352286331E-3</c:v>
                </c:pt>
                <c:pt idx="3195">
                  <c:v>7.2519119010498647E-3</c:v>
                </c:pt>
                <c:pt idx="3196">
                  <c:v>7.2545567538067068E-3</c:v>
                </c:pt>
                <c:pt idx="3197">
                  <c:v>7.2571936934910566E-3</c:v>
                </c:pt>
                <c:pt idx="3198">
                  <c:v>7.2600819829385108E-3</c:v>
                </c:pt>
                <c:pt idx="3199">
                  <c:v>7.262702583363847E-3</c:v>
                </c:pt>
                <c:pt idx="3200">
                  <c:v>7.2653152705610463E-3</c:v>
                </c:pt>
                <c:pt idx="3201">
                  <c:v>7.2679200445274943E-3</c:v>
                </c:pt>
                <c:pt idx="3202">
                  <c:v>7.2702596956606049E-3</c:v>
                </c:pt>
                <c:pt idx="3203">
                  <c:v>7.2728491568100351E-3</c:v>
                </c:pt>
                <c:pt idx="3204">
                  <c:v>7.2754307048491507E-3</c:v>
                </c:pt>
                <c:pt idx="3205">
                  <c:v>7.2780043397752498E-3</c:v>
                </c:pt>
                <c:pt idx="3206">
                  <c:v>7.2808252157076057E-3</c:v>
                </c:pt>
                <c:pt idx="3207">
                  <c:v>7.2833825101771242E-3</c:v>
                </c:pt>
                <c:pt idx="3208">
                  <c:v>7.2859318913766754E-3</c:v>
                </c:pt>
                <c:pt idx="3209">
                  <c:v>7.2884733593062585E-3</c:v>
                </c:pt>
                <c:pt idx="3210">
                  <c:v>7.2910069139580308E-3</c:v>
                </c:pt>
                <c:pt idx="3211">
                  <c:v>7.2935325553241497E-3</c:v>
                </c:pt>
                <c:pt idx="3212">
                  <c:v>7.2960502834046141E-3</c:v>
                </c:pt>
                <c:pt idx="3213">
                  <c:v>7.2985600981915807E-3</c:v>
                </c:pt>
                <c:pt idx="3214">
                  <c:v>7.3010619996798226E-3</c:v>
                </c:pt>
                <c:pt idx="3215">
                  <c:v>7.3033054667829278E-3</c:v>
                </c:pt>
                <c:pt idx="3216">
                  <c:v>7.3057920571497625E-3</c:v>
                </c:pt>
                <c:pt idx="3217">
                  <c:v>7.3082707343414457E-3</c:v>
                </c:pt>
                <c:pt idx="3218">
                  <c:v>7.3107414983579755E-3</c:v>
                </c:pt>
                <c:pt idx="3219">
                  <c:v>7.3134528074675891E-3</c:v>
                </c:pt>
                <c:pt idx="3220">
                  <c:v>7.3159072290641279E-3</c:v>
                </c:pt>
                <c:pt idx="3221">
                  <c:v>7.3183537373227242E-3</c:v>
                </c:pt>
                <c:pt idx="3222">
                  <c:v>7.3207923322459933E-3</c:v>
                </c:pt>
                <c:pt idx="3223">
                  <c:v>7.3232230138234773E-3</c:v>
                </c:pt>
                <c:pt idx="3224">
                  <c:v>7.3253999054871954E-3</c:v>
                </c:pt>
                <c:pt idx="3225">
                  <c:v>7.3278152771344791E-3</c:v>
                </c:pt>
                <c:pt idx="3226">
                  <c:v>7.3302227355660872E-3</c:v>
                </c:pt>
                <c:pt idx="3227">
                  <c:v>7.3335993081313769E-3</c:v>
                </c:pt>
                <c:pt idx="3228">
                  <c:v>7.3352577214012438E-3</c:v>
                </c:pt>
                <c:pt idx="3229">
                  <c:v>7.337640922820356E-3</c:v>
                </c:pt>
                <c:pt idx="3230">
                  <c:v>7.3400162108596964E-3</c:v>
                </c:pt>
                <c:pt idx="3231">
                  <c:v>7.3423835855192651E-3</c:v>
                </c:pt>
                <c:pt idx="3232">
                  <c:v>7.3447430467912175E-3</c:v>
                </c:pt>
                <c:pt idx="3233">
                  <c:v>7.3470945946729404E-3</c:v>
                </c:pt>
                <c:pt idx="3234">
                  <c:v>7.3494382291592044E-3</c:v>
                </c:pt>
                <c:pt idx="3235">
                  <c:v>7.3517739502421669E-3</c:v>
                </c:pt>
                <c:pt idx="3236">
                  <c:v>7.3541017579218278E-3</c:v>
                </c:pt>
                <c:pt idx="3237">
                  <c:v>7.3557040716235424E-3</c:v>
                </c:pt>
                <c:pt idx="3238">
                  <c:v>7.3580176083523231E-3</c:v>
                </c:pt>
                <c:pt idx="3239">
                  <c:v>7.3603232320956381E-3</c:v>
                </c:pt>
                <c:pt idx="3240">
                  <c:v>7.3626209428534874E-3</c:v>
                </c:pt>
                <c:pt idx="3241">
                  <c:v>7.3656220950719092E-3</c:v>
                </c:pt>
                <c:pt idx="3242">
                  <c:v>7.3679024222193402E-3</c:v>
                </c:pt>
                <c:pt idx="3243">
                  <c:v>7.3711185059764138E-3</c:v>
                </c:pt>
                <c:pt idx="3244">
                  <c:v>7.3724393361971055E-3</c:v>
                </c:pt>
                <c:pt idx="3245">
                  <c:v>7.3744609289124741E-3</c:v>
                </c:pt>
                <c:pt idx="3246">
                  <c:v>7.3767101220904392E-3</c:v>
                </c:pt>
                <c:pt idx="3247">
                  <c:v>7.378951401958175E-3</c:v>
                </c:pt>
                <c:pt idx="3248">
                  <c:v>7.3811847685156806E-3</c:v>
                </c:pt>
                <c:pt idx="3249">
                  <c:v>7.3834102217521513E-3</c:v>
                </c:pt>
                <c:pt idx="3250">
                  <c:v>7.3858601552511515E-3</c:v>
                </c:pt>
                <c:pt idx="3251">
                  <c:v>7.3880692612956602E-3</c:v>
                </c:pt>
                <c:pt idx="3252">
                  <c:v>7.3902704538584343E-3</c:v>
                </c:pt>
                <c:pt idx="3253">
                  <c:v>7.3924637329394758E-3</c:v>
                </c:pt>
                <c:pt idx="3254">
                  <c:v>7.3944187880028069E-3</c:v>
                </c:pt>
                <c:pt idx="3255">
                  <c:v>7.3965967612401231E-3</c:v>
                </c:pt>
                <c:pt idx="3256">
                  <c:v>7.398766821123985E-3</c:v>
                </c:pt>
                <c:pt idx="3257">
                  <c:v>7.4009289676570944E-3</c:v>
                </c:pt>
                <c:pt idx="3258">
                  <c:v>7.4033114259435123E-3</c:v>
                </c:pt>
                <c:pt idx="3259">
                  <c:v>7.4054572240348044E-3</c:v>
                </c:pt>
                <c:pt idx="3260">
                  <c:v>7.4075951086103754E-3</c:v>
                </c:pt>
                <c:pt idx="3261">
                  <c:v>7.4097250796676109E-3</c:v>
                </c:pt>
                <c:pt idx="3262">
                  <c:v>7.4118471372038976E-3</c:v>
                </c:pt>
                <c:pt idx="3263">
                  <c:v>7.4139612812140054E-3</c:v>
                </c:pt>
                <c:pt idx="3264">
                  <c:v>7.4160675116927057E-3</c:v>
                </c:pt>
                <c:pt idx="3265">
                  <c:v>7.4181658286373844E-3</c:v>
                </c:pt>
                <c:pt idx="3266">
                  <c:v>7.4202562320401988E-3</c:v>
                </c:pt>
                <c:pt idx="3267">
                  <c:v>7.4221151976648176E-3</c:v>
                </c:pt>
                <c:pt idx="3268">
                  <c:v>7.4241902970397788E-3</c:v>
                </c:pt>
                <c:pt idx="3269">
                  <c:v>7.4262574830153607E-3</c:v>
                </c:pt>
                <c:pt idx="3270">
                  <c:v>7.4283167555861587E-3</c:v>
                </c:pt>
                <c:pt idx="3271">
                  <c:v>7.4303681147413671E-3</c:v>
                </c:pt>
                <c:pt idx="3272">
                  <c:v>7.4326324679079864E-3</c:v>
                </c:pt>
                <c:pt idx="3273">
                  <c:v>7.4346674764236287E-3</c:v>
                </c:pt>
                <c:pt idx="3274">
                  <c:v>7.436694571363419E-3</c:v>
                </c:pt>
                <c:pt idx="3275">
                  <c:v>7.4387137527247432E-3</c:v>
                </c:pt>
                <c:pt idx="3276">
                  <c:v>7.4405062092322378E-3</c:v>
                </c:pt>
                <c:pt idx="3277">
                  <c:v>7.4425100878479835E-3</c:v>
                </c:pt>
                <c:pt idx="3278">
                  <c:v>7.444506053021124E-3</c:v>
                </c:pt>
                <c:pt idx="3279">
                  <c:v>7.4464941047516593E-3</c:v>
                </c:pt>
                <c:pt idx="3280">
                  <c:v>7.4493408115102154E-3</c:v>
                </c:pt>
                <c:pt idx="3281">
                  <c:v>7.4506626555671139E-3</c:v>
                </c:pt>
                <c:pt idx="3282">
                  <c:v>7.45262644178244E-3</c:v>
                </c:pt>
                <c:pt idx="3283">
                  <c:v>7.4545823143853133E-3</c:v>
                </c:pt>
                <c:pt idx="3284">
                  <c:v>7.456530273378348E-3</c:v>
                </c:pt>
                <c:pt idx="3285">
                  <c:v>7.4584703187536997E-3</c:v>
                </c:pt>
                <c:pt idx="3286">
                  <c:v>7.4604024505113692E-3</c:v>
                </c:pt>
                <c:pt idx="3287">
                  <c:v>7.4623266686408988E-3</c:v>
                </c:pt>
                <c:pt idx="3288">
                  <c:v>7.4642429731422884E-3</c:v>
                </c:pt>
                <c:pt idx="3289">
                  <c:v>7.4657273525624941E-3</c:v>
                </c:pt>
                <c:pt idx="3290">
                  <c:v>7.4676288825393823E-3</c:v>
                </c:pt>
                <c:pt idx="3291">
                  <c:v>7.4695224991825652E-3</c:v>
                </c:pt>
                <c:pt idx="3292">
                  <c:v>7.4714082024864535E-3</c:v>
                </c:pt>
                <c:pt idx="3293">
                  <c:v>7.4737057910990333E-3</c:v>
                </c:pt>
                <c:pt idx="3294">
                  <c:v>7.4764115348724403E-3</c:v>
                </c:pt>
                <c:pt idx="3295">
                  <c:v>7.4774355227477576E-3</c:v>
                </c:pt>
                <c:pt idx="3296">
                  <c:v>7.4792885180880791E-3</c:v>
                </c:pt>
                <c:pt idx="3297">
                  <c:v>7.4811335997636598E-3</c:v>
                </c:pt>
                <c:pt idx="3298">
                  <c:v>7.4827635286011853E-3</c:v>
                </c:pt>
                <c:pt idx="3299">
                  <c:v>7.4845933106988767E-3</c:v>
                </c:pt>
                <c:pt idx="3300">
                  <c:v>7.4864151792756184E-3</c:v>
                </c:pt>
                <c:pt idx="3301">
                  <c:v>7.4882291343287095E-3</c:v>
                </c:pt>
                <c:pt idx="3302">
                  <c:v>7.4902403030789374E-3</c:v>
                </c:pt>
                <c:pt idx="3303">
                  <c:v>7.4920379027033244E-3</c:v>
                </c:pt>
                <c:pt idx="3304">
                  <c:v>7.4938275886394399E-3</c:v>
                </c:pt>
                <c:pt idx="3305">
                  <c:v>7.4956093608846697E-3</c:v>
                </c:pt>
                <c:pt idx="3306">
                  <c:v>7.4971802066151252E-3</c:v>
                </c:pt>
                <c:pt idx="3307">
                  <c:v>7.4989466804506657E-3</c:v>
                </c:pt>
                <c:pt idx="3308">
                  <c:v>7.5007052407436436E-3</c:v>
                </c:pt>
                <c:pt idx="3309">
                  <c:v>7.5024558874805525E-3</c:v>
                </c:pt>
                <c:pt idx="3310">
                  <c:v>7.5041986206586904E-3</c:v>
                </c:pt>
                <c:pt idx="3311">
                  <c:v>7.5061338066200051E-3</c:v>
                </c:pt>
                <c:pt idx="3312">
                  <c:v>7.5078601829218468E-3</c:v>
                </c:pt>
                <c:pt idx="3313">
                  <c:v>7.5095786455066597E-3</c:v>
                </c:pt>
                <c:pt idx="3314">
                  <c:v>7.5112891943666001E-3</c:v>
                </c:pt>
                <c:pt idx="3315">
                  <c:v>7.5129918294964387E-3</c:v>
                </c:pt>
                <c:pt idx="3316">
                  <c:v>7.5146865508961764E-3</c:v>
                </c:pt>
                <c:pt idx="3317">
                  <c:v>7.5163733585658123E-3</c:v>
                </c:pt>
                <c:pt idx="3318">
                  <c:v>7.5180522524948895E-3</c:v>
                </c:pt>
                <c:pt idx="3319">
                  <c:v>7.5197232326860222E-3</c:v>
                </c:pt>
                <c:pt idx="3320">
                  <c:v>7.5211907062186691E-3</c:v>
                </c:pt>
                <c:pt idx="3321">
                  <c:v>7.5228463900720213E-3</c:v>
                </c:pt>
                <c:pt idx="3322">
                  <c:v>7.5244941603314821E-3</c:v>
                </c:pt>
                <c:pt idx="3323">
                  <c:v>7.5261340169943498E-3</c:v>
                </c:pt>
                <c:pt idx="3324">
                  <c:v>7.5279594274078113E-3</c:v>
                </c:pt>
                <c:pt idx="3325">
                  <c:v>7.5295829250850025E-3</c:v>
                </c:pt>
                <c:pt idx="3326">
                  <c:v>7.5311985089981043E-3</c:v>
                </c:pt>
                <c:pt idx="3327">
                  <c:v>7.5328061791445034E-3</c:v>
                </c:pt>
                <c:pt idx="3328">
                  <c:v>7.5342145962301234E-3</c:v>
                </c:pt>
                <c:pt idx="3329">
                  <c:v>7.5358069712377906E-3</c:v>
                </c:pt>
                <c:pt idx="3330">
                  <c:v>7.5373914326272535E-3</c:v>
                </c:pt>
                <c:pt idx="3331">
                  <c:v>7.5389679803904066E-3</c:v>
                </c:pt>
                <c:pt idx="3332">
                  <c:v>7.5405366145299508E-3</c:v>
                </c:pt>
                <c:pt idx="3333">
                  <c:v>7.5422860107286728E-3</c:v>
                </c:pt>
                <c:pt idx="3334">
                  <c:v>7.5438382844140337E-3</c:v>
                </c:pt>
                <c:pt idx="3335">
                  <c:v>7.5453826443065471E-3</c:v>
                </c:pt>
                <c:pt idx="3336">
                  <c:v>7.5475117907378405E-3</c:v>
                </c:pt>
                <c:pt idx="3337">
                  <c:v>7.5490381250585921E-3</c:v>
                </c:pt>
                <c:pt idx="3338">
                  <c:v>7.5505565452591433E-3</c:v>
                </c:pt>
                <c:pt idx="3339">
                  <c:v>7.5520670513419498E-3</c:v>
                </c:pt>
                <c:pt idx="3340">
                  <c:v>7.5535696433020987E-3</c:v>
                </c:pt>
                <c:pt idx="3341">
                  <c:v>7.554142674089619E-3</c:v>
                </c:pt>
                <c:pt idx="3342">
                  <c:v>7.5556321101617153E-3</c:v>
                </c:pt>
                <c:pt idx="3343">
                  <c:v>7.557113632886533E-3</c:v>
                </c:pt>
                <c:pt idx="3344">
                  <c:v>7.5585872422640711E-3</c:v>
                </c:pt>
                <c:pt idx="3345">
                  <c:v>7.5609638911254594E-3</c:v>
                </c:pt>
                <c:pt idx="3346">
                  <c:v>7.5624189982735329E-3</c:v>
                </c:pt>
                <c:pt idx="3347">
                  <c:v>7.5638661912793021E-3</c:v>
                </c:pt>
                <c:pt idx="3348">
                  <c:v>7.565305470135399E-3</c:v>
                </c:pt>
                <c:pt idx="3349">
                  <c:v>7.5661968328779219E-3</c:v>
                </c:pt>
                <c:pt idx="3350">
                  <c:v>7.5676218907106225E-3</c:v>
                </c:pt>
                <c:pt idx="3351">
                  <c:v>7.569039034860281E-3</c:v>
                </c:pt>
                <c:pt idx="3352">
                  <c:v>7.5704482653268981E-3</c:v>
                </c:pt>
                <c:pt idx="3353">
                  <c:v>7.5718495821050693E-3</c:v>
                </c:pt>
                <c:pt idx="3354">
                  <c:v>7.5737749459544894E-3</c:v>
                </c:pt>
                <c:pt idx="3355">
                  <c:v>7.575158825681833E-3</c:v>
                </c:pt>
                <c:pt idx="3356">
                  <c:v>7.5765347912324903E-3</c:v>
                </c:pt>
                <c:pt idx="3357">
                  <c:v>7.577902842608915E-3</c:v>
                </c:pt>
                <c:pt idx="3358">
                  <c:v>7.578737460585498E-3</c:v>
                </c:pt>
                <c:pt idx="3359">
                  <c:v>7.5800912951789669E-3</c:v>
                </c:pt>
                <c:pt idx="3360">
                  <c:v>7.5814372160677808E-3</c:v>
                </c:pt>
                <c:pt idx="3361">
                  <c:v>7.5827752232492385E-3</c:v>
                </c:pt>
                <c:pt idx="3362">
                  <c:v>7.5841053167152363E-3</c:v>
                </c:pt>
                <c:pt idx="3363">
                  <c:v>7.5859449529998412E-3</c:v>
                </c:pt>
                <c:pt idx="3364">
                  <c:v>7.5872576050584062E-3</c:v>
                </c:pt>
                <c:pt idx="3365">
                  <c:v>7.5885623429206347E-3</c:v>
                </c:pt>
                <c:pt idx="3366">
                  <c:v>7.5900299397892411E-3</c:v>
                </c:pt>
                <c:pt idx="3367">
                  <c:v>7.5911480760339836E-3</c:v>
                </c:pt>
                <c:pt idx="3368">
                  <c:v>7.5924290712801922E-3</c:v>
                </c:pt>
                <c:pt idx="3369">
                  <c:v>7.5937021523177842E-3</c:v>
                </c:pt>
                <c:pt idx="3370">
                  <c:v>7.5949673191418503E-3</c:v>
                </c:pt>
                <c:pt idx="3371">
                  <c:v>7.5957200404811465E-3</c:v>
                </c:pt>
                <c:pt idx="3372">
                  <c:v>7.5969709966952816E-3</c:v>
                </c:pt>
                <c:pt idx="3373">
                  <c:v>7.5982140391642385E-3</c:v>
                </c:pt>
                <c:pt idx="3374">
                  <c:v>7.5994491678961218E-3</c:v>
                </c:pt>
                <c:pt idx="3375">
                  <c:v>7.6006763828801267E-3</c:v>
                </c:pt>
                <c:pt idx="3376">
                  <c:v>7.6023921214597341E-3</c:v>
                </c:pt>
                <c:pt idx="3377">
                  <c:v>7.603601888717889E-3</c:v>
                </c:pt>
                <c:pt idx="3378">
                  <c:v>7.6048037417404133E-3</c:v>
                </c:pt>
                <c:pt idx="3379">
                  <c:v>7.6059976805248506E-3</c:v>
                </c:pt>
                <c:pt idx="3380">
                  <c:v>7.6066937515657518E-3</c:v>
                </c:pt>
                <c:pt idx="3381">
                  <c:v>7.6078734840381674E-3</c:v>
                </c:pt>
                <c:pt idx="3382">
                  <c:v>7.6090453027464946E-3</c:v>
                </c:pt>
                <c:pt idx="3383">
                  <c:v>7.6102092076934342E-3</c:v>
                </c:pt>
                <c:pt idx="3384">
                  <c:v>7.6113651988789872E-3</c:v>
                </c:pt>
                <c:pt idx="3385">
                  <c:v>7.6129951141236003E-3</c:v>
                </c:pt>
                <c:pt idx="3386">
                  <c:v>7.6141336531800347E-3</c:v>
                </c:pt>
                <c:pt idx="3387">
                  <c:v>7.6152642779811902E-3</c:v>
                </c:pt>
                <c:pt idx="3388">
                  <c:v>7.6163869885246122E-3</c:v>
                </c:pt>
                <c:pt idx="3389">
                  <c:v>7.6175017848029323E-3</c:v>
                </c:pt>
                <c:pt idx="3390">
                  <c:v>7.6186086668161507E-3</c:v>
                </c:pt>
                <c:pt idx="3391">
                  <c:v>7.6197076345667228E-3</c:v>
                </c:pt>
                <c:pt idx="3392">
                  <c:v>7.6207986880448258E-3</c:v>
                </c:pt>
                <c:pt idx="3393">
                  <c:v>7.6211002004148267E-3</c:v>
                </c:pt>
                <c:pt idx="3394">
                  <c:v>7.6221781393602328E-3</c:v>
                </c:pt>
                <c:pt idx="3395">
                  <c:v>7.6232481648425788E-3</c:v>
                </c:pt>
                <c:pt idx="3396">
                  <c:v>7.6243102768560767E-3</c:v>
                </c:pt>
                <c:pt idx="3397">
                  <c:v>7.6256729306163713E-3</c:v>
                </c:pt>
                <c:pt idx="3398">
                  <c:v>7.6271788091473707E-3</c:v>
                </c:pt>
                <c:pt idx="3399">
                  <c:v>7.6283673798100181E-3</c:v>
                </c:pt>
                <c:pt idx="3400">
                  <c:v>7.6292422019256598E-3</c:v>
                </c:pt>
                <c:pt idx="3401">
                  <c:v>7.6302620268852246E-3</c:v>
                </c:pt>
                <c:pt idx="3402">
                  <c:v>7.6308197838231475E-3</c:v>
                </c:pt>
                <c:pt idx="3403">
                  <c:v>7.6318254130587721E-3</c:v>
                </c:pt>
                <c:pt idx="3404">
                  <c:v>7.6328231284816805E-3</c:v>
                </c:pt>
                <c:pt idx="3405">
                  <c:v>7.6338129301026791E-3</c:v>
                </c:pt>
                <c:pt idx="3406">
                  <c:v>7.6352424372521698E-3</c:v>
                </c:pt>
                <c:pt idx="3407">
                  <c:v>7.6362147764271037E-3</c:v>
                </c:pt>
                <c:pt idx="3408">
                  <c:v>7.6371792012976409E-3</c:v>
                </c:pt>
                <c:pt idx="3409">
                  <c:v>7.638135711866236E-3</c:v>
                </c:pt>
                <c:pt idx="3410">
                  <c:v>7.638643230979107E-3</c:v>
                </c:pt>
                <c:pt idx="3411">
                  <c:v>7.6395855496994942E-3</c:v>
                </c:pt>
                <c:pt idx="3412">
                  <c:v>7.6405199545990605E-3</c:v>
                </c:pt>
                <c:pt idx="3413">
                  <c:v>7.6414464456751041E-3</c:v>
                </c:pt>
                <c:pt idx="3414">
                  <c:v>7.6423650229222231E-3</c:v>
                </c:pt>
                <c:pt idx="3415">
                  <c:v>7.6437085747086443E-3</c:v>
                </c:pt>
                <c:pt idx="3416">
                  <c:v>7.6446096850727816E-3</c:v>
                </c:pt>
                <c:pt idx="3417">
                  <c:v>7.6455028811153311E-3</c:v>
                </c:pt>
                <c:pt idx="3418">
                  <c:v>7.646530719034937E-3</c:v>
                </c:pt>
                <c:pt idx="3419">
                  <c:v>7.6472655302258401E-3</c:v>
                </c:pt>
                <c:pt idx="3420">
                  <c:v>7.6481349832888878E-3</c:v>
                </c:pt>
                <c:pt idx="3421">
                  <c:v>7.6489965220205231E-3</c:v>
                </c:pt>
                <c:pt idx="3422">
                  <c:v>7.6498501464256578E-3</c:v>
                </c:pt>
                <c:pt idx="3423">
                  <c:v>7.6502760956960554E-3</c:v>
                </c:pt>
                <c:pt idx="3424">
                  <c:v>7.6511155345863804E-3</c:v>
                </c:pt>
                <c:pt idx="3425">
                  <c:v>7.6519470596315697E-3</c:v>
                </c:pt>
                <c:pt idx="3426">
                  <c:v>7.6527706708316252E-3</c:v>
                </c:pt>
                <c:pt idx="3427">
                  <c:v>7.6535863681838441E-3</c:v>
                </c:pt>
                <c:pt idx="3428">
                  <c:v>7.6548056917690949E-3</c:v>
                </c:pt>
                <c:pt idx="3429">
                  <c:v>7.6556039158003119E-3</c:v>
                </c:pt>
                <c:pt idx="3430">
                  <c:v>7.6563942254853799E-3</c:v>
                </c:pt>
                <c:pt idx="3431">
                  <c:v>7.6571766208218444E-3</c:v>
                </c:pt>
                <c:pt idx="3432">
                  <c:v>7.6575461471652586E-3</c:v>
                </c:pt>
                <c:pt idx="3433">
                  <c:v>7.6583143613980411E-3</c:v>
                </c:pt>
                <c:pt idx="3434">
                  <c:v>7.6590746617667778E-3</c:v>
                </c:pt>
                <c:pt idx="3435">
                  <c:v>7.659827048279574E-3</c:v>
                </c:pt>
                <c:pt idx="3436">
                  <c:v>7.6605715209283245E-3</c:v>
                </c:pt>
                <c:pt idx="3437">
                  <c:v>7.6617047914511781E-3</c:v>
                </c:pt>
                <c:pt idx="3438">
                  <c:v>7.6624317863105747E-3</c:v>
                </c:pt>
                <c:pt idx="3439">
                  <c:v>7.6631508668066322E-3</c:v>
                </c:pt>
                <c:pt idx="3440">
                  <c:v>7.6638325245894506E-3</c:v>
                </c:pt>
                <c:pt idx="3441">
                  <c:v>7.6645351962998515E-3</c:v>
                </c:pt>
                <c:pt idx="3442">
                  <c:v>7.6652299538105401E-3</c:v>
                </c:pt>
                <c:pt idx="3443">
                  <c:v>7.665916797116451E-3</c:v>
                </c:pt>
                <c:pt idx="3444">
                  <c:v>7.6665957262226497E-3</c:v>
                </c:pt>
                <c:pt idx="3445">
                  <c:v>7.6667554219367329E-3</c:v>
                </c:pt>
                <c:pt idx="3446">
                  <c:v>7.6674207279468177E-3</c:v>
                </c:pt>
                <c:pt idx="3447">
                  <c:v>7.6680781204099026E-3</c:v>
                </c:pt>
                <c:pt idx="3448">
                  <c:v>7.6687275993230931E-3</c:v>
                </c:pt>
                <c:pt idx="3449">
                  <c:v>7.6694948643982273E-3</c:v>
                </c:pt>
                <c:pt idx="3450">
                  <c:v>7.6706280469044071E-3</c:v>
                </c:pt>
                <c:pt idx="3451">
                  <c:v>7.6711266321486879E-3</c:v>
                </c:pt>
                <c:pt idx="3452">
                  <c:v>7.6717422475786751E-3</c:v>
                </c:pt>
                <c:pt idx="3453">
                  <c:v>7.6723499487937538E-3</c:v>
                </c:pt>
                <c:pt idx="3454">
                  <c:v>7.6730724703430531E-3</c:v>
                </c:pt>
                <c:pt idx="3455">
                  <c:v>7.6735416085690553E-3</c:v>
                </c:pt>
                <c:pt idx="3456">
                  <c:v>7.674125567129278E-3</c:v>
                </c:pt>
                <c:pt idx="3457">
                  <c:v>7.6748226869025127E-3</c:v>
                </c:pt>
                <c:pt idx="3458">
                  <c:v>7.6752697415898019E-3</c:v>
                </c:pt>
                <c:pt idx="3459">
                  <c:v>7.6758299574850378E-3</c:v>
                </c:pt>
                <c:pt idx="3460">
                  <c:v>7.6763822591552344E-3</c:v>
                </c:pt>
                <c:pt idx="3461">
                  <c:v>7.6769266466029246E-3</c:v>
                </c:pt>
                <c:pt idx="3462">
                  <c:v>7.6771078923162633E-3</c:v>
                </c:pt>
                <c:pt idx="3463">
                  <c:v>7.6779916788181218E-3</c:v>
                </c:pt>
                <c:pt idx="3464">
                  <c:v>7.6785123235805636E-3</c:v>
                </c:pt>
                <c:pt idx="3465">
                  <c:v>7.6790250541154334E-3</c:v>
                </c:pt>
                <c:pt idx="3466">
                  <c:v>7.6795298704201986E-3</c:v>
                </c:pt>
                <c:pt idx="3467">
                  <c:v>7.6800267724948593E-3</c:v>
                </c:pt>
                <c:pt idx="3468">
                  <c:v>7.6805157603368826E-3</c:v>
                </c:pt>
                <c:pt idx="3469">
                  <c:v>7.6809968339412033E-3</c:v>
                </c:pt>
                <c:pt idx="3470">
                  <c:v>7.681583861999376E-3</c:v>
                </c:pt>
                <c:pt idx="3471">
                  <c:v>7.6819352384519327E-3</c:v>
                </c:pt>
                <c:pt idx="3472">
                  <c:v>7.682392569353276E-3</c:v>
                </c:pt>
                <c:pt idx="3473">
                  <c:v>7.6828419860169167E-3</c:v>
                </c:pt>
                <c:pt idx="3474">
                  <c:v>7.683283488440322E-3</c:v>
                </c:pt>
                <c:pt idx="3475">
                  <c:v>7.6837170766260246E-3</c:v>
                </c:pt>
                <c:pt idx="3476">
                  <c:v>7.6841427505689591E-3</c:v>
                </c:pt>
                <c:pt idx="3477">
                  <c:v>7.684560510274191E-3</c:v>
                </c:pt>
                <c:pt idx="3478">
                  <c:v>7.6849703557366547E-3</c:v>
                </c:pt>
                <c:pt idx="3479">
                  <c:v>7.6853722869538177E-3</c:v>
                </c:pt>
                <c:pt idx="3480">
                  <c:v>7.6857663039282126E-3</c:v>
                </c:pt>
                <c:pt idx="3481">
                  <c:v>7.6861524066598394E-3</c:v>
                </c:pt>
                <c:pt idx="3482">
                  <c:v>7.6865305951436327E-3</c:v>
                </c:pt>
                <c:pt idx="3483">
                  <c:v>7.6869008693821253E-3</c:v>
                </c:pt>
                <c:pt idx="3484">
                  <c:v>7.6869446909251082E-3</c:v>
                </c:pt>
                <c:pt idx="3485">
                  <c:v>7.6876176751181427E-3</c:v>
                </c:pt>
                <c:pt idx="3486">
                  <c:v>7.6879642066131348E-3</c:v>
                </c:pt>
                <c:pt idx="3487">
                  <c:v>7.6883028238628262E-3</c:v>
                </c:pt>
                <c:pt idx="3488">
                  <c:v>7.6886335268545533E-3</c:v>
                </c:pt>
                <c:pt idx="3489">
                  <c:v>7.6889563156035123E-3</c:v>
                </c:pt>
                <c:pt idx="3490">
                  <c:v>7.6892711900995725E-3</c:v>
                </c:pt>
                <c:pt idx="3491">
                  <c:v>7.6895781503427338E-3</c:v>
                </c:pt>
                <c:pt idx="3492">
                  <c:v>7.6898176904432475E-3</c:v>
                </c:pt>
                <c:pt idx="3493">
                  <c:v>7.6901082507586614E-3</c:v>
                </c:pt>
                <c:pt idx="3494">
                  <c:v>7.6903908969831875E-3</c:v>
                </c:pt>
                <c:pt idx="3495">
                  <c:v>7.6906656291220532E-3</c:v>
                </c:pt>
                <c:pt idx="3496">
                  <c:v>7.6909324471726463E-3</c:v>
                </c:pt>
                <c:pt idx="3497">
                  <c:v>7.6908946901549759E-3</c:v>
                </c:pt>
                <c:pt idx="3498">
                  <c:v>7.6914423410090116E-3</c:v>
                </c:pt>
                <c:pt idx="3499">
                  <c:v>7.6916854167895544E-3</c:v>
                </c:pt>
                <c:pt idx="3500">
                  <c:v>7.6919205784818246E-3</c:v>
                </c:pt>
                <c:pt idx="3501">
                  <c:v>7.692244368113707E-3</c:v>
                </c:pt>
                <c:pt idx="3502">
                  <c:v>7.6923671595936997E-3</c:v>
                </c:pt>
                <c:pt idx="3503">
                  <c:v>7.6925785790106912E-3</c:v>
                </c:pt>
                <c:pt idx="3504">
                  <c:v>7.6928769438177474E-3</c:v>
                </c:pt>
                <c:pt idx="3505">
                  <c:v>7.6929776755693948E-3</c:v>
                </c:pt>
                <c:pt idx="3506">
                  <c:v>7.6932590896571992E-3</c:v>
                </c:pt>
                <c:pt idx="3507">
                  <c:v>7.6933451157540893E-3</c:v>
                </c:pt>
                <c:pt idx="3508">
                  <c:v>7.6935192659067422E-3</c:v>
                </c:pt>
                <c:pt idx="3509">
                  <c:v>7.693679240342699E-3</c:v>
                </c:pt>
                <c:pt idx="3510">
                  <c:v>7.6939225217855E-3</c:v>
                </c:pt>
                <c:pt idx="3511">
                  <c:v>7.6940661061138341E-3</c:v>
                </c:pt>
                <c:pt idx="3512">
                  <c:v>7.6942017763460512E-3</c:v>
                </c:pt>
                <c:pt idx="3513">
                  <c:v>7.6943295324847661E-3</c:v>
                </c:pt>
                <c:pt idx="3514">
                  <c:v>7.6943604036216664E-3</c:v>
                </c:pt>
                <c:pt idx="3515">
                  <c:v>7.6944728944897314E-3</c:v>
                </c:pt>
                <c:pt idx="3516">
                  <c:v>7.6945774714262116E-3</c:v>
                </c:pt>
                <c:pt idx="3517">
                  <c:v>7.6946741344365117E-3</c:v>
                </c:pt>
                <c:pt idx="3518">
                  <c:v>7.6948496017339727E-3</c:v>
                </c:pt>
                <c:pt idx="3519">
                  <c:v>7.6949298732959864E-3</c:v>
                </c:pt>
                <c:pt idx="3520">
                  <c:v>7.6950022307566554E-3</c:v>
                </c:pt>
                <c:pt idx="3521">
                  <c:v>7.6950666741238205E-3</c:v>
                </c:pt>
                <c:pt idx="3522">
                  <c:v>7.6951232033922561E-3</c:v>
                </c:pt>
                <c:pt idx="3523">
                  <c:v>7.6951718185619593E-3</c:v>
                </c:pt>
                <c:pt idx="3524">
                  <c:v>7.6952125196381605E-3</c:v>
                </c:pt>
                <c:pt idx="3525">
                  <c:v>7.6952453066130161E-3</c:v>
                </c:pt>
                <c:pt idx="3526">
                  <c:v>7.6952701794917545E-3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2612352"/>
        <c:axId val="636421248"/>
      </c:lineChart>
      <c:dateAx>
        <c:axId val="632612352"/>
        <c:scaling>
          <c:orientation val="minMax"/>
          <c:max val="43371"/>
          <c:min val="42643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42124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36421248"/>
        <c:scaling>
          <c:orientation val="minMax"/>
          <c:max val="3.0000000000000001E-3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32612352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42641</c:v>
                </c:pt>
                <c:pt idx="1">
                  <c:v>42642</c:v>
                </c:pt>
                <c:pt idx="2">
                  <c:v>42643</c:v>
                </c:pt>
                <c:pt idx="3">
                  <c:v>42646</c:v>
                </c:pt>
                <c:pt idx="4">
                  <c:v>42647</c:v>
                </c:pt>
                <c:pt idx="5">
                  <c:v>42648</c:v>
                </c:pt>
                <c:pt idx="6">
                  <c:v>42649</c:v>
                </c:pt>
                <c:pt idx="7">
                  <c:v>42650</c:v>
                </c:pt>
                <c:pt idx="8">
                  <c:v>42653</c:v>
                </c:pt>
                <c:pt idx="9">
                  <c:v>42654</c:v>
                </c:pt>
                <c:pt idx="10">
                  <c:v>42655</c:v>
                </c:pt>
                <c:pt idx="11">
                  <c:v>42656</c:v>
                </c:pt>
                <c:pt idx="12">
                  <c:v>42657</c:v>
                </c:pt>
                <c:pt idx="13">
                  <c:v>42660</c:v>
                </c:pt>
                <c:pt idx="14">
                  <c:v>42661</c:v>
                </c:pt>
                <c:pt idx="15">
                  <c:v>42662</c:v>
                </c:pt>
                <c:pt idx="16">
                  <c:v>42663</c:v>
                </c:pt>
                <c:pt idx="17">
                  <c:v>42664</c:v>
                </c:pt>
                <c:pt idx="18">
                  <c:v>42667</c:v>
                </c:pt>
                <c:pt idx="19">
                  <c:v>42668</c:v>
                </c:pt>
                <c:pt idx="20">
                  <c:v>42669</c:v>
                </c:pt>
                <c:pt idx="21">
                  <c:v>42670</c:v>
                </c:pt>
                <c:pt idx="22">
                  <c:v>42671</c:v>
                </c:pt>
                <c:pt idx="23">
                  <c:v>42674</c:v>
                </c:pt>
                <c:pt idx="24">
                  <c:v>42675</c:v>
                </c:pt>
                <c:pt idx="25">
                  <c:v>42676</c:v>
                </c:pt>
                <c:pt idx="26">
                  <c:v>42677</c:v>
                </c:pt>
                <c:pt idx="27">
                  <c:v>42678</c:v>
                </c:pt>
                <c:pt idx="28">
                  <c:v>42681</c:v>
                </c:pt>
                <c:pt idx="29">
                  <c:v>42682</c:v>
                </c:pt>
                <c:pt idx="30">
                  <c:v>42683</c:v>
                </c:pt>
                <c:pt idx="31">
                  <c:v>42684</c:v>
                </c:pt>
                <c:pt idx="32">
                  <c:v>42685</c:v>
                </c:pt>
                <c:pt idx="33">
                  <c:v>42688</c:v>
                </c:pt>
                <c:pt idx="34">
                  <c:v>42689</c:v>
                </c:pt>
                <c:pt idx="35">
                  <c:v>42690</c:v>
                </c:pt>
                <c:pt idx="36">
                  <c:v>42691</c:v>
                </c:pt>
                <c:pt idx="37">
                  <c:v>42692</c:v>
                </c:pt>
                <c:pt idx="38">
                  <c:v>42695</c:v>
                </c:pt>
                <c:pt idx="39">
                  <c:v>42696</c:v>
                </c:pt>
                <c:pt idx="40">
                  <c:v>42697</c:v>
                </c:pt>
                <c:pt idx="41">
                  <c:v>42698</c:v>
                </c:pt>
                <c:pt idx="42">
                  <c:v>42699</c:v>
                </c:pt>
                <c:pt idx="43">
                  <c:v>42702</c:v>
                </c:pt>
                <c:pt idx="44">
                  <c:v>42703</c:v>
                </c:pt>
                <c:pt idx="45">
                  <c:v>42704</c:v>
                </c:pt>
                <c:pt idx="46">
                  <c:v>42705</c:v>
                </c:pt>
                <c:pt idx="47">
                  <c:v>42706</c:v>
                </c:pt>
                <c:pt idx="48">
                  <c:v>42709</c:v>
                </c:pt>
                <c:pt idx="49">
                  <c:v>42710</c:v>
                </c:pt>
                <c:pt idx="50">
                  <c:v>42711</c:v>
                </c:pt>
                <c:pt idx="51">
                  <c:v>42712</c:v>
                </c:pt>
                <c:pt idx="52">
                  <c:v>42713</c:v>
                </c:pt>
                <c:pt idx="53">
                  <c:v>42716</c:v>
                </c:pt>
                <c:pt idx="54">
                  <c:v>42717</c:v>
                </c:pt>
                <c:pt idx="55">
                  <c:v>42718</c:v>
                </c:pt>
                <c:pt idx="56">
                  <c:v>42719</c:v>
                </c:pt>
                <c:pt idx="57">
                  <c:v>42720</c:v>
                </c:pt>
                <c:pt idx="58">
                  <c:v>42723</c:v>
                </c:pt>
                <c:pt idx="59">
                  <c:v>42724</c:v>
                </c:pt>
                <c:pt idx="60">
                  <c:v>42725</c:v>
                </c:pt>
                <c:pt idx="61">
                  <c:v>42726</c:v>
                </c:pt>
                <c:pt idx="62">
                  <c:v>42727</c:v>
                </c:pt>
                <c:pt idx="63">
                  <c:v>42732</c:v>
                </c:pt>
                <c:pt idx="64">
                  <c:v>42733</c:v>
                </c:pt>
                <c:pt idx="65">
                  <c:v>42734</c:v>
                </c:pt>
                <c:pt idx="66">
                  <c:v>42738</c:v>
                </c:pt>
                <c:pt idx="67">
                  <c:v>42739</c:v>
                </c:pt>
                <c:pt idx="68">
                  <c:v>42740</c:v>
                </c:pt>
                <c:pt idx="69">
                  <c:v>42741</c:v>
                </c:pt>
                <c:pt idx="70">
                  <c:v>42744</c:v>
                </c:pt>
                <c:pt idx="71">
                  <c:v>42745</c:v>
                </c:pt>
                <c:pt idx="72">
                  <c:v>42746</c:v>
                </c:pt>
                <c:pt idx="73">
                  <c:v>42747</c:v>
                </c:pt>
                <c:pt idx="74">
                  <c:v>42748</c:v>
                </c:pt>
                <c:pt idx="75">
                  <c:v>42751</c:v>
                </c:pt>
                <c:pt idx="76">
                  <c:v>42752</c:v>
                </c:pt>
                <c:pt idx="77">
                  <c:v>42753</c:v>
                </c:pt>
                <c:pt idx="78">
                  <c:v>42754</c:v>
                </c:pt>
                <c:pt idx="79">
                  <c:v>42755</c:v>
                </c:pt>
                <c:pt idx="80">
                  <c:v>42758</c:v>
                </c:pt>
                <c:pt idx="81">
                  <c:v>42759</c:v>
                </c:pt>
                <c:pt idx="82">
                  <c:v>42760</c:v>
                </c:pt>
                <c:pt idx="83">
                  <c:v>42761</c:v>
                </c:pt>
                <c:pt idx="84">
                  <c:v>42762</c:v>
                </c:pt>
                <c:pt idx="85">
                  <c:v>42765</c:v>
                </c:pt>
                <c:pt idx="86">
                  <c:v>42766</c:v>
                </c:pt>
                <c:pt idx="87">
                  <c:v>42767</c:v>
                </c:pt>
                <c:pt idx="88">
                  <c:v>42768</c:v>
                </c:pt>
                <c:pt idx="89">
                  <c:v>42769</c:v>
                </c:pt>
                <c:pt idx="90">
                  <c:v>42772</c:v>
                </c:pt>
                <c:pt idx="91">
                  <c:v>42773</c:v>
                </c:pt>
                <c:pt idx="92">
                  <c:v>42774</c:v>
                </c:pt>
                <c:pt idx="93">
                  <c:v>42775</c:v>
                </c:pt>
                <c:pt idx="94">
                  <c:v>42776</c:v>
                </c:pt>
                <c:pt idx="95">
                  <c:v>42779</c:v>
                </c:pt>
                <c:pt idx="96">
                  <c:v>42780</c:v>
                </c:pt>
                <c:pt idx="97">
                  <c:v>42781</c:v>
                </c:pt>
                <c:pt idx="98">
                  <c:v>42782</c:v>
                </c:pt>
                <c:pt idx="99">
                  <c:v>42783</c:v>
                </c:pt>
                <c:pt idx="100">
                  <c:v>42786</c:v>
                </c:pt>
                <c:pt idx="101">
                  <c:v>42787</c:v>
                </c:pt>
                <c:pt idx="102">
                  <c:v>42788</c:v>
                </c:pt>
                <c:pt idx="103">
                  <c:v>42789</c:v>
                </c:pt>
                <c:pt idx="104">
                  <c:v>42790</c:v>
                </c:pt>
                <c:pt idx="105">
                  <c:v>42793</c:v>
                </c:pt>
                <c:pt idx="106">
                  <c:v>42794</c:v>
                </c:pt>
                <c:pt idx="107">
                  <c:v>42795</c:v>
                </c:pt>
                <c:pt idx="108">
                  <c:v>42796</c:v>
                </c:pt>
                <c:pt idx="109">
                  <c:v>42797</c:v>
                </c:pt>
                <c:pt idx="110">
                  <c:v>42800</c:v>
                </c:pt>
                <c:pt idx="111">
                  <c:v>42801</c:v>
                </c:pt>
                <c:pt idx="112">
                  <c:v>42802</c:v>
                </c:pt>
                <c:pt idx="113">
                  <c:v>42803</c:v>
                </c:pt>
                <c:pt idx="114">
                  <c:v>42804</c:v>
                </c:pt>
                <c:pt idx="115">
                  <c:v>42807</c:v>
                </c:pt>
                <c:pt idx="116">
                  <c:v>42808</c:v>
                </c:pt>
                <c:pt idx="117">
                  <c:v>42809</c:v>
                </c:pt>
                <c:pt idx="118">
                  <c:v>42810</c:v>
                </c:pt>
                <c:pt idx="119">
                  <c:v>42811</c:v>
                </c:pt>
                <c:pt idx="120">
                  <c:v>42814</c:v>
                </c:pt>
                <c:pt idx="121">
                  <c:v>42815</c:v>
                </c:pt>
                <c:pt idx="122">
                  <c:v>42816</c:v>
                </c:pt>
                <c:pt idx="123">
                  <c:v>42817</c:v>
                </c:pt>
                <c:pt idx="124">
                  <c:v>42818</c:v>
                </c:pt>
                <c:pt idx="125">
                  <c:v>42821</c:v>
                </c:pt>
                <c:pt idx="126">
                  <c:v>42822</c:v>
                </c:pt>
                <c:pt idx="127">
                  <c:v>42823</c:v>
                </c:pt>
                <c:pt idx="128">
                  <c:v>42824</c:v>
                </c:pt>
                <c:pt idx="129">
                  <c:v>42825</c:v>
                </c:pt>
                <c:pt idx="130">
                  <c:v>42828</c:v>
                </c:pt>
                <c:pt idx="131">
                  <c:v>42829</c:v>
                </c:pt>
                <c:pt idx="132">
                  <c:v>42830</c:v>
                </c:pt>
                <c:pt idx="133">
                  <c:v>42831</c:v>
                </c:pt>
                <c:pt idx="134">
                  <c:v>42832</c:v>
                </c:pt>
                <c:pt idx="135">
                  <c:v>42835</c:v>
                </c:pt>
                <c:pt idx="136">
                  <c:v>42836</c:v>
                </c:pt>
                <c:pt idx="137">
                  <c:v>42837</c:v>
                </c:pt>
                <c:pt idx="138">
                  <c:v>42838</c:v>
                </c:pt>
                <c:pt idx="139">
                  <c:v>42843</c:v>
                </c:pt>
                <c:pt idx="140">
                  <c:v>42844</c:v>
                </c:pt>
                <c:pt idx="141">
                  <c:v>42845</c:v>
                </c:pt>
                <c:pt idx="142">
                  <c:v>42846</c:v>
                </c:pt>
                <c:pt idx="143">
                  <c:v>42849</c:v>
                </c:pt>
                <c:pt idx="144">
                  <c:v>42850</c:v>
                </c:pt>
                <c:pt idx="145">
                  <c:v>42851</c:v>
                </c:pt>
                <c:pt idx="146">
                  <c:v>42852</c:v>
                </c:pt>
                <c:pt idx="147">
                  <c:v>42853</c:v>
                </c:pt>
                <c:pt idx="148">
                  <c:v>42857</c:v>
                </c:pt>
                <c:pt idx="149">
                  <c:v>42858</c:v>
                </c:pt>
                <c:pt idx="150">
                  <c:v>42859</c:v>
                </c:pt>
                <c:pt idx="151">
                  <c:v>42860</c:v>
                </c:pt>
                <c:pt idx="152">
                  <c:v>42863</c:v>
                </c:pt>
                <c:pt idx="153">
                  <c:v>42864</c:v>
                </c:pt>
                <c:pt idx="154">
                  <c:v>42865</c:v>
                </c:pt>
                <c:pt idx="155">
                  <c:v>42866</c:v>
                </c:pt>
                <c:pt idx="156">
                  <c:v>42867</c:v>
                </c:pt>
                <c:pt idx="157">
                  <c:v>42870</c:v>
                </c:pt>
                <c:pt idx="158">
                  <c:v>42871</c:v>
                </c:pt>
                <c:pt idx="159">
                  <c:v>42872</c:v>
                </c:pt>
                <c:pt idx="160">
                  <c:v>42873</c:v>
                </c:pt>
                <c:pt idx="161">
                  <c:v>42874</c:v>
                </c:pt>
                <c:pt idx="162">
                  <c:v>42877</c:v>
                </c:pt>
                <c:pt idx="163">
                  <c:v>42878</c:v>
                </c:pt>
                <c:pt idx="164">
                  <c:v>42879</c:v>
                </c:pt>
                <c:pt idx="165">
                  <c:v>42880</c:v>
                </c:pt>
                <c:pt idx="166">
                  <c:v>42881</c:v>
                </c:pt>
                <c:pt idx="167">
                  <c:v>42885</c:v>
                </c:pt>
                <c:pt idx="168">
                  <c:v>42886</c:v>
                </c:pt>
                <c:pt idx="169">
                  <c:v>42887</c:v>
                </c:pt>
                <c:pt idx="170">
                  <c:v>42888</c:v>
                </c:pt>
                <c:pt idx="171">
                  <c:v>42891</c:v>
                </c:pt>
                <c:pt idx="172">
                  <c:v>42892</c:v>
                </c:pt>
                <c:pt idx="173">
                  <c:v>42893</c:v>
                </c:pt>
                <c:pt idx="174">
                  <c:v>42894</c:v>
                </c:pt>
                <c:pt idx="175">
                  <c:v>42895</c:v>
                </c:pt>
                <c:pt idx="176">
                  <c:v>42898</c:v>
                </c:pt>
                <c:pt idx="177">
                  <c:v>42899</c:v>
                </c:pt>
                <c:pt idx="178">
                  <c:v>42900</c:v>
                </c:pt>
                <c:pt idx="179">
                  <c:v>42901</c:v>
                </c:pt>
                <c:pt idx="180">
                  <c:v>42902</c:v>
                </c:pt>
                <c:pt idx="181">
                  <c:v>42905</c:v>
                </c:pt>
                <c:pt idx="182">
                  <c:v>42906</c:v>
                </c:pt>
                <c:pt idx="183">
                  <c:v>42907</c:v>
                </c:pt>
                <c:pt idx="184">
                  <c:v>42908</c:v>
                </c:pt>
                <c:pt idx="185">
                  <c:v>42909</c:v>
                </c:pt>
                <c:pt idx="186">
                  <c:v>42912</c:v>
                </c:pt>
                <c:pt idx="187">
                  <c:v>42913</c:v>
                </c:pt>
                <c:pt idx="188">
                  <c:v>42914</c:v>
                </c:pt>
                <c:pt idx="189">
                  <c:v>42915</c:v>
                </c:pt>
                <c:pt idx="190">
                  <c:v>42916</c:v>
                </c:pt>
                <c:pt idx="191">
                  <c:v>42919</c:v>
                </c:pt>
                <c:pt idx="192">
                  <c:v>42920</c:v>
                </c:pt>
                <c:pt idx="193">
                  <c:v>42921</c:v>
                </c:pt>
                <c:pt idx="194">
                  <c:v>42922</c:v>
                </c:pt>
                <c:pt idx="195">
                  <c:v>42923</c:v>
                </c:pt>
                <c:pt idx="196">
                  <c:v>42926</c:v>
                </c:pt>
                <c:pt idx="197">
                  <c:v>42927</c:v>
                </c:pt>
                <c:pt idx="198">
                  <c:v>42928</c:v>
                </c:pt>
                <c:pt idx="199">
                  <c:v>42929</c:v>
                </c:pt>
                <c:pt idx="200">
                  <c:v>42930</c:v>
                </c:pt>
                <c:pt idx="201">
                  <c:v>42933</c:v>
                </c:pt>
                <c:pt idx="202">
                  <c:v>42934</c:v>
                </c:pt>
                <c:pt idx="203">
                  <c:v>42935</c:v>
                </c:pt>
                <c:pt idx="204">
                  <c:v>42936</c:v>
                </c:pt>
                <c:pt idx="205">
                  <c:v>42937</c:v>
                </c:pt>
                <c:pt idx="206">
                  <c:v>42940</c:v>
                </c:pt>
                <c:pt idx="207">
                  <c:v>42941</c:v>
                </c:pt>
                <c:pt idx="208">
                  <c:v>42942</c:v>
                </c:pt>
                <c:pt idx="209">
                  <c:v>42943</c:v>
                </c:pt>
                <c:pt idx="210">
                  <c:v>42944</c:v>
                </c:pt>
                <c:pt idx="211">
                  <c:v>42947</c:v>
                </c:pt>
                <c:pt idx="212">
                  <c:v>42948</c:v>
                </c:pt>
                <c:pt idx="213">
                  <c:v>42949</c:v>
                </c:pt>
                <c:pt idx="214">
                  <c:v>42950</c:v>
                </c:pt>
                <c:pt idx="215">
                  <c:v>42951</c:v>
                </c:pt>
                <c:pt idx="216">
                  <c:v>42954</c:v>
                </c:pt>
                <c:pt idx="217">
                  <c:v>42955</c:v>
                </c:pt>
                <c:pt idx="218">
                  <c:v>42956</c:v>
                </c:pt>
                <c:pt idx="219">
                  <c:v>42957</c:v>
                </c:pt>
                <c:pt idx="220">
                  <c:v>42958</c:v>
                </c:pt>
                <c:pt idx="221">
                  <c:v>42961</c:v>
                </c:pt>
                <c:pt idx="222">
                  <c:v>42962</c:v>
                </c:pt>
                <c:pt idx="223">
                  <c:v>42963</c:v>
                </c:pt>
                <c:pt idx="224">
                  <c:v>42964</c:v>
                </c:pt>
                <c:pt idx="225">
                  <c:v>42965</c:v>
                </c:pt>
                <c:pt idx="226">
                  <c:v>42968</c:v>
                </c:pt>
                <c:pt idx="227">
                  <c:v>42969</c:v>
                </c:pt>
                <c:pt idx="228">
                  <c:v>42970</c:v>
                </c:pt>
                <c:pt idx="229">
                  <c:v>42971</c:v>
                </c:pt>
                <c:pt idx="230">
                  <c:v>42972</c:v>
                </c:pt>
                <c:pt idx="231">
                  <c:v>42976</c:v>
                </c:pt>
                <c:pt idx="232">
                  <c:v>42977</c:v>
                </c:pt>
                <c:pt idx="233">
                  <c:v>42978</c:v>
                </c:pt>
                <c:pt idx="234">
                  <c:v>42979</c:v>
                </c:pt>
                <c:pt idx="235">
                  <c:v>42982</c:v>
                </c:pt>
                <c:pt idx="236">
                  <c:v>42983</c:v>
                </c:pt>
                <c:pt idx="237">
                  <c:v>42984</c:v>
                </c:pt>
                <c:pt idx="238">
                  <c:v>42985</c:v>
                </c:pt>
                <c:pt idx="239">
                  <c:v>42986</c:v>
                </c:pt>
                <c:pt idx="240">
                  <c:v>42989</c:v>
                </c:pt>
                <c:pt idx="241">
                  <c:v>42990</c:v>
                </c:pt>
                <c:pt idx="242">
                  <c:v>42991</c:v>
                </c:pt>
                <c:pt idx="243">
                  <c:v>42992</c:v>
                </c:pt>
                <c:pt idx="244">
                  <c:v>42993</c:v>
                </c:pt>
                <c:pt idx="245">
                  <c:v>42996</c:v>
                </c:pt>
                <c:pt idx="246">
                  <c:v>42997</c:v>
                </c:pt>
                <c:pt idx="247">
                  <c:v>42998</c:v>
                </c:pt>
                <c:pt idx="248">
                  <c:v>42999</c:v>
                </c:pt>
                <c:pt idx="249">
                  <c:v>43000</c:v>
                </c:pt>
                <c:pt idx="250">
                  <c:v>43003</c:v>
                </c:pt>
                <c:pt idx="251">
                  <c:v>43004</c:v>
                </c:pt>
                <c:pt idx="252">
                  <c:v>43005</c:v>
                </c:pt>
                <c:pt idx="253">
                  <c:v>43006</c:v>
                </c:pt>
                <c:pt idx="254">
                  <c:v>43007</c:v>
                </c:pt>
                <c:pt idx="255">
                  <c:v>43010</c:v>
                </c:pt>
                <c:pt idx="256">
                  <c:v>43011</c:v>
                </c:pt>
                <c:pt idx="257">
                  <c:v>43012</c:v>
                </c:pt>
                <c:pt idx="258">
                  <c:v>43013</c:v>
                </c:pt>
                <c:pt idx="259">
                  <c:v>43014</c:v>
                </c:pt>
                <c:pt idx="260">
                  <c:v>43017</c:v>
                </c:pt>
                <c:pt idx="261">
                  <c:v>43018</c:v>
                </c:pt>
                <c:pt idx="262">
                  <c:v>43019</c:v>
                </c:pt>
                <c:pt idx="263">
                  <c:v>43020</c:v>
                </c:pt>
                <c:pt idx="264">
                  <c:v>43021</c:v>
                </c:pt>
                <c:pt idx="265">
                  <c:v>43024</c:v>
                </c:pt>
                <c:pt idx="266">
                  <c:v>43025</c:v>
                </c:pt>
                <c:pt idx="267">
                  <c:v>43026</c:v>
                </c:pt>
                <c:pt idx="268">
                  <c:v>43027</c:v>
                </c:pt>
                <c:pt idx="269">
                  <c:v>43028</c:v>
                </c:pt>
                <c:pt idx="270">
                  <c:v>43031</c:v>
                </c:pt>
                <c:pt idx="271">
                  <c:v>43032</c:v>
                </c:pt>
                <c:pt idx="272">
                  <c:v>43033</c:v>
                </c:pt>
                <c:pt idx="273">
                  <c:v>43034</c:v>
                </c:pt>
                <c:pt idx="274">
                  <c:v>43035</c:v>
                </c:pt>
                <c:pt idx="275">
                  <c:v>43038</c:v>
                </c:pt>
                <c:pt idx="276">
                  <c:v>43039</c:v>
                </c:pt>
                <c:pt idx="277">
                  <c:v>43040</c:v>
                </c:pt>
                <c:pt idx="278">
                  <c:v>43041</c:v>
                </c:pt>
                <c:pt idx="279">
                  <c:v>43042</c:v>
                </c:pt>
                <c:pt idx="280">
                  <c:v>43045</c:v>
                </c:pt>
                <c:pt idx="281">
                  <c:v>43046</c:v>
                </c:pt>
                <c:pt idx="282">
                  <c:v>43047</c:v>
                </c:pt>
                <c:pt idx="283">
                  <c:v>43048</c:v>
                </c:pt>
                <c:pt idx="284">
                  <c:v>43049</c:v>
                </c:pt>
                <c:pt idx="285">
                  <c:v>43052</c:v>
                </c:pt>
                <c:pt idx="286">
                  <c:v>43053</c:v>
                </c:pt>
                <c:pt idx="287">
                  <c:v>43054</c:v>
                </c:pt>
                <c:pt idx="288">
                  <c:v>43055</c:v>
                </c:pt>
                <c:pt idx="289">
                  <c:v>43056</c:v>
                </c:pt>
                <c:pt idx="290">
                  <c:v>43059</c:v>
                </c:pt>
                <c:pt idx="291">
                  <c:v>43060</c:v>
                </c:pt>
                <c:pt idx="292">
                  <c:v>43061</c:v>
                </c:pt>
                <c:pt idx="293">
                  <c:v>43062</c:v>
                </c:pt>
                <c:pt idx="294">
                  <c:v>43063</c:v>
                </c:pt>
                <c:pt idx="295">
                  <c:v>43066</c:v>
                </c:pt>
                <c:pt idx="296">
                  <c:v>43067</c:v>
                </c:pt>
                <c:pt idx="297">
                  <c:v>43068</c:v>
                </c:pt>
                <c:pt idx="298">
                  <c:v>43069</c:v>
                </c:pt>
                <c:pt idx="299">
                  <c:v>43070</c:v>
                </c:pt>
                <c:pt idx="300">
                  <c:v>43073</c:v>
                </c:pt>
                <c:pt idx="301">
                  <c:v>43074</c:v>
                </c:pt>
                <c:pt idx="302">
                  <c:v>43075</c:v>
                </c:pt>
                <c:pt idx="303">
                  <c:v>43076</c:v>
                </c:pt>
                <c:pt idx="304">
                  <c:v>43077</c:v>
                </c:pt>
                <c:pt idx="305">
                  <c:v>43080</c:v>
                </c:pt>
                <c:pt idx="306">
                  <c:v>43081</c:v>
                </c:pt>
                <c:pt idx="307">
                  <c:v>43082</c:v>
                </c:pt>
                <c:pt idx="308">
                  <c:v>43083</c:v>
                </c:pt>
                <c:pt idx="309">
                  <c:v>43084</c:v>
                </c:pt>
                <c:pt idx="310">
                  <c:v>43087</c:v>
                </c:pt>
                <c:pt idx="311">
                  <c:v>43088</c:v>
                </c:pt>
                <c:pt idx="312">
                  <c:v>43089</c:v>
                </c:pt>
                <c:pt idx="313">
                  <c:v>43090</c:v>
                </c:pt>
                <c:pt idx="314">
                  <c:v>43091</c:v>
                </c:pt>
                <c:pt idx="315">
                  <c:v>43096</c:v>
                </c:pt>
                <c:pt idx="316">
                  <c:v>43097</c:v>
                </c:pt>
                <c:pt idx="317">
                  <c:v>43098</c:v>
                </c:pt>
                <c:pt idx="318">
                  <c:v>43102</c:v>
                </c:pt>
                <c:pt idx="319">
                  <c:v>43103</c:v>
                </c:pt>
                <c:pt idx="320">
                  <c:v>43104</c:v>
                </c:pt>
                <c:pt idx="321">
                  <c:v>43105</c:v>
                </c:pt>
                <c:pt idx="322">
                  <c:v>43108</c:v>
                </c:pt>
                <c:pt idx="323">
                  <c:v>43109</c:v>
                </c:pt>
                <c:pt idx="324">
                  <c:v>43110</c:v>
                </c:pt>
                <c:pt idx="325">
                  <c:v>43111</c:v>
                </c:pt>
                <c:pt idx="326">
                  <c:v>43112</c:v>
                </c:pt>
                <c:pt idx="327">
                  <c:v>43115</c:v>
                </c:pt>
                <c:pt idx="328">
                  <c:v>43116</c:v>
                </c:pt>
                <c:pt idx="329">
                  <c:v>43117</c:v>
                </c:pt>
                <c:pt idx="330">
                  <c:v>43118</c:v>
                </c:pt>
                <c:pt idx="331">
                  <c:v>43119</c:v>
                </c:pt>
                <c:pt idx="332">
                  <c:v>43122</c:v>
                </c:pt>
                <c:pt idx="333">
                  <c:v>43123</c:v>
                </c:pt>
                <c:pt idx="334">
                  <c:v>43124</c:v>
                </c:pt>
                <c:pt idx="335">
                  <c:v>43125</c:v>
                </c:pt>
                <c:pt idx="336">
                  <c:v>43126</c:v>
                </c:pt>
                <c:pt idx="337">
                  <c:v>43129</c:v>
                </c:pt>
                <c:pt idx="338">
                  <c:v>43130</c:v>
                </c:pt>
                <c:pt idx="339">
                  <c:v>43131</c:v>
                </c:pt>
                <c:pt idx="340">
                  <c:v>43132</c:v>
                </c:pt>
                <c:pt idx="341">
                  <c:v>43133</c:v>
                </c:pt>
                <c:pt idx="342">
                  <c:v>43136</c:v>
                </c:pt>
                <c:pt idx="343">
                  <c:v>43137</c:v>
                </c:pt>
                <c:pt idx="344">
                  <c:v>43138</c:v>
                </c:pt>
                <c:pt idx="345">
                  <c:v>43139</c:v>
                </c:pt>
                <c:pt idx="346">
                  <c:v>43140</c:v>
                </c:pt>
                <c:pt idx="347">
                  <c:v>43143</c:v>
                </c:pt>
                <c:pt idx="348">
                  <c:v>43144</c:v>
                </c:pt>
                <c:pt idx="349">
                  <c:v>43145</c:v>
                </c:pt>
                <c:pt idx="350">
                  <c:v>43146</c:v>
                </c:pt>
                <c:pt idx="351">
                  <c:v>43147</c:v>
                </c:pt>
                <c:pt idx="352">
                  <c:v>43150</c:v>
                </c:pt>
                <c:pt idx="353">
                  <c:v>43151</c:v>
                </c:pt>
                <c:pt idx="354">
                  <c:v>43152</c:v>
                </c:pt>
                <c:pt idx="355">
                  <c:v>43153</c:v>
                </c:pt>
                <c:pt idx="356">
                  <c:v>43154</c:v>
                </c:pt>
                <c:pt idx="357">
                  <c:v>43157</c:v>
                </c:pt>
                <c:pt idx="358">
                  <c:v>43158</c:v>
                </c:pt>
                <c:pt idx="359">
                  <c:v>43159</c:v>
                </c:pt>
                <c:pt idx="360">
                  <c:v>43160</c:v>
                </c:pt>
                <c:pt idx="361">
                  <c:v>43161</c:v>
                </c:pt>
                <c:pt idx="362">
                  <c:v>43164</c:v>
                </c:pt>
                <c:pt idx="363">
                  <c:v>43165</c:v>
                </c:pt>
                <c:pt idx="364">
                  <c:v>43166</c:v>
                </c:pt>
                <c:pt idx="365">
                  <c:v>43167</c:v>
                </c:pt>
                <c:pt idx="366">
                  <c:v>43168</c:v>
                </c:pt>
                <c:pt idx="367">
                  <c:v>43171</c:v>
                </c:pt>
                <c:pt idx="368">
                  <c:v>43172</c:v>
                </c:pt>
                <c:pt idx="369">
                  <c:v>43173</c:v>
                </c:pt>
                <c:pt idx="370">
                  <c:v>43174</c:v>
                </c:pt>
                <c:pt idx="371">
                  <c:v>43175</c:v>
                </c:pt>
                <c:pt idx="372">
                  <c:v>43178</c:v>
                </c:pt>
                <c:pt idx="373">
                  <c:v>43179</c:v>
                </c:pt>
                <c:pt idx="374">
                  <c:v>43180</c:v>
                </c:pt>
                <c:pt idx="375">
                  <c:v>43181</c:v>
                </c:pt>
                <c:pt idx="376">
                  <c:v>43182</c:v>
                </c:pt>
                <c:pt idx="377">
                  <c:v>43185</c:v>
                </c:pt>
                <c:pt idx="378">
                  <c:v>43186</c:v>
                </c:pt>
                <c:pt idx="379">
                  <c:v>43187</c:v>
                </c:pt>
                <c:pt idx="380">
                  <c:v>43188</c:v>
                </c:pt>
                <c:pt idx="381">
                  <c:v>43193</c:v>
                </c:pt>
                <c:pt idx="382">
                  <c:v>43194</c:v>
                </c:pt>
                <c:pt idx="383">
                  <c:v>43195</c:v>
                </c:pt>
                <c:pt idx="384">
                  <c:v>43196</c:v>
                </c:pt>
                <c:pt idx="385">
                  <c:v>43199</c:v>
                </c:pt>
                <c:pt idx="386">
                  <c:v>43200</c:v>
                </c:pt>
                <c:pt idx="387">
                  <c:v>43201</c:v>
                </c:pt>
                <c:pt idx="388">
                  <c:v>43202</c:v>
                </c:pt>
                <c:pt idx="389">
                  <c:v>43203</c:v>
                </c:pt>
                <c:pt idx="390">
                  <c:v>43206</c:v>
                </c:pt>
                <c:pt idx="391">
                  <c:v>43207</c:v>
                </c:pt>
                <c:pt idx="392">
                  <c:v>43208</c:v>
                </c:pt>
                <c:pt idx="393">
                  <c:v>43209</c:v>
                </c:pt>
                <c:pt idx="394">
                  <c:v>43210</c:v>
                </c:pt>
                <c:pt idx="395">
                  <c:v>43213</c:v>
                </c:pt>
                <c:pt idx="396">
                  <c:v>43214</c:v>
                </c:pt>
                <c:pt idx="397">
                  <c:v>43215</c:v>
                </c:pt>
                <c:pt idx="398">
                  <c:v>43216</c:v>
                </c:pt>
                <c:pt idx="399">
                  <c:v>43217</c:v>
                </c:pt>
                <c:pt idx="400">
                  <c:v>43220</c:v>
                </c:pt>
                <c:pt idx="401">
                  <c:v>43221</c:v>
                </c:pt>
                <c:pt idx="402">
                  <c:v>43222</c:v>
                </c:pt>
                <c:pt idx="403">
                  <c:v>43223</c:v>
                </c:pt>
                <c:pt idx="404">
                  <c:v>43224</c:v>
                </c:pt>
                <c:pt idx="405">
                  <c:v>43228</c:v>
                </c:pt>
                <c:pt idx="406">
                  <c:v>43229</c:v>
                </c:pt>
                <c:pt idx="407">
                  <c:v>43230</c:v>
                </c:pt>
                <c:pt idx="408">
                  <c:v>43231</c:v>
                </c:pt>
                <c:pt idx="409">
                  <c:v>43234</c:v>
                </c:pt>
                <c:pt idx="410">
                  <c:v>43235</c:v>
                </c:pt>
                <c:pt idx="411">
                  <c:v>43236</c:v>
                </c:pt>
                <c:pt idx="412">
                  <c:v>43237</c:v>
                </c:pt>
                <c:pt idx="413">
                  <c:v>43238</c:v>
                </c:pt>
                <c:pt idx="414">
                  <c:v>43241</c:v>
                </c:pt>
                <c:pt idx="415">
                  <c:v>43242</c:v>
                </c:pt>
                <c:pt idx="416">
                  <c:v>43243</c:v>
                </c:pt>
                <c:pt idx="417">
                  <c:v>43244</c:v>
                </c:pt>
                <c:pt idx="418">
                  <c:v>43245</c:v>
                </c:pt>
                <c:pt idx="419">
                  <c:v>43249</c:v>
                </c:pt>
                <c:pt idx="420">
                  <c:v>43250</c:v>
                </c:pt>
                <c:pt idx="421">
                  <c:v>43251</c:v>
                </c:pt>
                <c:pt idx="422">
                  <c:v>43252</c:v>
                </c:pt>
                <c:pt idx="423">
                  <c:v>43255</c:v>
                </c:pt>
                <c:pt idx="424">
                  <c:v>43256</c:v>
                </c:pt>
                <c:pt idx="425">
                  <c:v>43257</c:v>
                </c:pt>
                <c:pt idx="426">
                  <c:v>43258</c:v>
                </c:pt>
                <c:pt idx="427">
                  <c:v>43259</c:v>
                </c:pt>
                <c:pt idx="428">
                  <c:v>43262</c:v>
                </c:pt>
                <c:pt idx="429">
                  <c:v>43263</c:v>
                </c:pt>
                <c:pt idx="430">
                  <c:v>43264</c:v>
                </c:pt>
                <c:pt idx="431">
                  <c:v>43265</c:v>
                </c:pt>
                <c:pt idx="432">
                  <c:v>43266</c:v>
                </c:pt>
                <c:pt idx="433">
                  <c:v>43269</c:v>
                </c:pt>
                <c:pt idx="434">
                  <c:v>43270</c:v>
                </c:pt>
                <c:pt idx="435">
                  <c:v>43271</c:v>
                </c:pt>
                <c:pt idx="436">
                  <c:v>43272</c:v>
                </c:pt>
                <c:pt idx="437">
                  <c:v>43273</c:v>
                </c:pt>
                <c:pt idx="438">
                  <c:v>43276</c:v>
                </c:pt>
                <c:pt idx="439">
                  <c:v>43277</c:v>
                </c:pt>
                <c:pt idx="440">
                  <c:v>43278</c:v>
                </c:pt>
                <c:pt idx="441">
                  <c:v>43279</c:v>
                </c:pt>
                <c:pt idx="442">
                  <c:v>43280</c:v>
                </c:pt>
                <c:pt idx="443">
                  <c:v>43283</c:v>
                </c:pt>
                <c:pt idx="444">
                  <c:v>43284</c:v>
                </c:pt>
                <c:pt idx="445">
                  <c:v>43285</c:v>
                </c:pt>
                <c:pt idx="446">
                  <c:v>43286</c:v>
                </c:pt>
                <c:pt idx="447">
                  <c:v>43287</c:v>
                </c:pt>
                <c:pt idx="448">
                  <c:v>43290</c:v>
                </c:pt>
                <c:pt idx="449">
                  <c:v>43291</c:v>
                </c:pt>
                <c:pt idx="450">
                  <c:v>43292</c:v>
                </c:pt>
                <c:pt idx="451">
                  <c:v>43293</c:v>
                </c:pt>
                <c:pt idx="452">
                  <c:v>43294</c:v>
                </c:pt>
                <c:pt idx="453">
                  <c:v>43297</c:v>
                </c:pt>
                <c:pt idx="454">
                  <c:v>43298</c:v>
                </c:pt>
                <c:pt idx="455">
                  <c:v>43299</c:v>
                </c:pt>
                <c:pt idx="456">
                  <c:v>43300</c:v>
                </c:pt>
                <c:pt idx="457">
                  <c:v>43301</c:v>
                </c:pt>
                <c:pt idx="458">
                  <c:v>43304</c:v>
                </c:pt>
                <c:pt idx="459">
                  <c:v>43305</c:v>
                </c:pt>
                <c:pt idx="460">
                  <c:v>43306</c:v>
                </c:pt>
                <c:pt idx="461">
                  <c:v>43307</c:v>
                </c:pt>
                <c:pt idx="462">
                  <c:v>43308</c:v>
                </c:pt>
                <c:pt idx="463">
                  <c:v>43311</c:v>
                </c:pt>
                <c:pt idx="464">
                  <c:v>43312</c:v>
                </c:pt>
                <c:pt idx="465">
                  <c:v>43313</c:v>
                </c:pt>
                <c:pt idx="466">
                  <c:v>43314</c:v>
                </c:pt>
                <c:pt idx="467">
                  <c:v>43315</c:v>
                </c:pt>
                <c:pt idx="468">
                  <c:v>43318</c:v>
                </c:pt>
                <c:pt idx="469">
                  <c:v>43319</c:v>
                </c:pt>
                <c:pt idx="470">
                  <c:v>43320</c:v>
                </c:pt>
                <c:pt idx="471">
                  <c:v>43321</c:v>
                </c:pt>
                <c:pt idx="472">
                  <c:v>43322</c:v>
                </c:pt>
                <c:pt idx="473">
                  <c:v>43325</c:v>
                </c:pt>
                <c:pt idx="474">
                  <c:v>43326</c:v>
                </c:pt>
                <c:pt idx="475">
                  <c:v>43327</c:v>
                </c:pt>
                <c:pt idx="476">
                  <c:v>43328</c:v>
                </c:pt>
                <c:pt idx="477">
                  <c:v>43329</c:v>
                </c:pt>
                <c:pt idx="478">
                  <c:v>43332</c:v>
                </c:pt>
                <c:pt idx="479">
                  <c:v>43333</c:v>
                </c:pt>
                <c:pt idx="480">
                  <c:v>43334</c:v>
                </c:pt>
                <c:pt idx="481">
                  <c:v>43335</c:v>
                </c:pt>
                <c:pt idx="482">
                  <c:v>43336</c:v>
                </c:pt>
                <c:pt idx="483">
                  <c:v>43340</c:v>
                </c:pt>
                <c:pt idx="484">
                  <c:v>43341</c:v>
                </c:pt>
                <c:pt idx="485">
                  <c:v>43342</c:v>
                </c:pt>
                <c:pt idx="486">
                  <c:v>43343</c:v>
                </c:pt>
                <c:pt idx="487">
                  <c:v>43346</c:v>
                </c:pt>
                <c:pt idx="488">
                  <c:v>43347</c:v>
                </c:pt>
                <c:pt idx="489">
                  <c:v>43348</c:v>
                </c:pt>
                <c:pt idx="490">
                  <c:v>43349</c:v>
                </c:pt>
                <c:pt idx="491">
                  <c:v>43350</c:v>
                </c:pt>
                <c:pt idx="492">
                  <c:v>43353</c:v>
                </c:pt>
                <c:pt idx="493">
                  <c:v>43354</c:v>
                </c:pt>
                <c:pt idx="494">
                  <c:v>43355</c:v>
                </c:pt>
                <c:pt idx="495">
                  <c:v>43356</c:v>
                </c:pt>
                <c:pt idx="496">
                  <c:v>43357</c:v>
                </c:pt>
                <c:pt idx="497">
                  <c:v>43360</c:v>
                </c:pt>
                <c:pt idx="498">
                  <c:v>43361</c:v>
                </c:pt>
                <c:pt idx="499">
                  <c:v>43362</c:v>
                </c:pt>
                <c:pt idx="500">
                  <c:v>43363</c:v>
                </c:pt>
                <c:pt idx="501">
                  <c:v>43364</c:v>
                </c:pt>
                <c:pt idx="502">
                  <c:v>43367</c:v>
                </c:pt>
                <c:pt idx="503">
                  <c:v>43368</c:v>
                </c:pt>
                <c:pt idx="504">
                  <c:v>43369</c:v>
                </c:pt>
                <c:pt idx="505">
                  <c:v>43370</c:v>
                </c:pt>
                <c:pt idx="506">
                  <c:v>43371</c:v>
                </c:pt>
                <c:pt idx="507">
                  <c:v>43374</c:v>
                </c:pt>
                <c:pt idx="508">
                  <c:v>43375</c:v>
                </c:pt>
                <c:pt idx="509">
                  <c:v>43376</c:v>
                </c:pt>
                <c:pt idx="510">
                  <c:v>43377</c:v>
                </c:pt>
                <c:pt idx="511">
                  <c:v>43378</c:v>
                </c:pt>
                <c:pt idx="512">
                  <c:v>43381</c:v>
                </c:pt>
                <c:pt idx="513">
                  <c:v>43382</c:v>
                </c:pt>
                <c:pt idx="514">
                  <c:v>43383</c:v>
                </c:pt>
                <c:pt idx="515">
                  <c:v>43384</c:v>
                </c:pt>
                <c:pt idx="516">
                  <c:v>43385</c:v>
                </c:pt>
                <c:pt idx="517">
                  <c:v>43388</c:v>
                </c:pt>
                <c:pt idx="518">
                  <c:v>43395</c:v>
                </c:pt>
                <c:pt idx="519">
                  <c:v>43402</c:v>
                </c:pt>
                <c:pt idx="520">
                  <c:v>43409</c:v>
                </c:pt>
                <c:pt idx="521">
                  <c:v>43416</c:v>
                </c:pt>
                <c:pt idx="522">
                  <c:v>43423</c:v>
                </c:pt>
                <c:pt idx="523">
                  <c:v>43430</c:v>
                </c:pt>
                <c:pt idx="524">
                  <c:v>43437</c:v>
                </c:pt>
                <c:pt idx="525">
                  <c:v>43444</c:v>
                </c:pt>
                <c:pt idx="526">
                  <c:v>43451</c:v>
                </c:pt>
                <c:pt idx="527">
                  <c:v>43458</c:v>
                </c:pt>
                <c:pt idx="528">
                  <c:v>43465</c:v>
                </c:pt>
                <c:pt idx="529">
                  <c:v>43472</c:v>
                </c:pt>
                <c:pt idx="530">
                  <c:v>43479</c:v>
                </c:pt>
                <c:pt idx="531">
                  <c:v>43486</c:v>
                </c:pt>
                <c:pt idx="532">
                  <c:v>43493</c:v>
                </c:pt>
                <c:pt idx="533">
                  <c:v>43500</c:v>
                </c:pt>
                <c:pt idx="534">
                  <c:v>43507</c:v>
                </c:pt>
                <c:pt idx="535">
                  <c:v>43514</c:v>
                </c:pt>
                <c:pt idx="536">
                  <c:v>43521</c:v>
                </c:pt>
                <c:pt idx="537">
                  <c:v>43528</c:v>
                </c:pt>
                <c:pt idx="538">
                  <c:v>43535</c:v>
                </c:pt>
                <c:pt idx="539">
                  <c:v>43542</c:v>
                </c:pt>
                <c:pt idx="540">
                  <c:v>43549</c:v>
                </c:pt>
                <c:pt idx="541">
                  <c:v>43556</c:v>
                </c:pt>
                <c:pt idx="542">
                  <c:v>43563</c:v>
                </c:pt>
                <c:pt idx="543">
                  <c:v>43570</c:v>
                </c:pt>
                <c:pt idx="544">
                  <c:v>43578</c:v>
                </c:pt>
                <c:pt idx="545">
                  <c:v>43585</c:v>
                </c:pt>
                <c:pt idx="546">
                  <c:v>43592</c:v>
                </c:pt>
                <c:pt idx="547">
                  <c:v>43599</c:v>
                </c:pt>
                <c:pt idx="548">
                  <c:v>43606</c:v>
                </c:pt>
                <c:pt idx="549">
                  <c:v>43613</c:v>
                </c:pt>
                <c:pt idx="550">
                  <c:v>43620</c:v>
                </c:pt>
                <c:pt idx="551">
                  <c:v>43627</c:v>
                </c:pt>
                <c:pt idx="552">
                  <c:v>43634</c:v>
                </c:pt>
                <c:pt idx="553">
                  <c:v>43641</c:v>
                </c:pt>
                <c:pt idx="554">
                  <c:v>43648</c:v>
                </c:pt>
                <c:pt idx="555">
                  <c:v>43655</c:v>
                </c:pt>
                <c:pt idx="556">
                  <c:v>43662</c:v>
                </c:pt>
                <c:pt idx="557">
                  <c:v>43669</c:v>
                </c:pt>
                <c:pt idx="558">
                  <c:v>43676</c:v>
                </c:pt>
                <c:pt idx="559">
                  <c:v>43683</c:v>
                </c:pt>
                <c:pt idx="560">
                  <c:v>43690</c:v>
                </c:pt>
                <c:pt idx="561">
                  <c:v>43697</c:v>
                </c:pt>
                <c:pt idx="562">
                  <c:v>43704</c:v>
                </c:pt>
                <c:pt idx="563">
                  <c:v>43711</c:v>
                </c:pt>
                <c:pt idx="564">
                  <c:v>43718</c:v>
                </c:pt>
                <c:pt idx="565">
                  <c:v>43725</c:v>
                </c:pt>
                <c:pt idx="566">
                  <c:v>43732</c:v>
                </c:pt>
                <c:pt idx="567">
                  <c:v>43739</c:v>
                </c:pt>
                <c:pt idx="568">
                  <c:v>43746</c:v>
                </c:pt>
                <c:pt idx="569">
                  <c:v>43753</c:v>
                </c:pt>
                <c:pt idx="570">
                  <c:v>43760</c:v>
                </c:pt>
                <c:pt idx="571">
                  <c:v>43767</c:v>
                </c:pt>
                <c:pt idx="572">
                  <c:v>43774</c:v>
                </c:pt>
                <c:pt idx="573">
                  <c:v>43781</c:v>
                </c:pt>
                <c:pt idx="574">
                  <c:v>43788</c:v>
                </c:pt>
                <c:pt idx="575">
                  <c:v>43795</c:v>
                </c:pt>
                <c:pt idx="576">
                  <c:v>43802</c:v>
                </c:pt>
                <c:pt idx="577">
                  <c:v>43809</c:v>
                </c:pt>
                <c:pt idx="578">
                  <c:v>43816</c:v>
                </c:pt>
                <c:pt idx="579">
                  <c:v>43823</c:v>
                </c:pt>
                <c:pt idx="580">
                  <c:v>43830</c:v>
                </c:pt>
                <c:pt idx="581">
                  <c:v>43837</c:v>
                </c:pt>
                <c:pt idx="582">
                  <c:v>43844</c:v>
                </c:pt>
                <c:pt idx="583">
                  <c:v>43851</c:v>
                </c:pt>
                <c:pt idx="584">
                  <c:v>43858</c:v>
                </c:pt>
                <c:pt idx="585">
                  <c:v>43865</c:v>
                </c:pt>
                <c:pt idx="586">
                  <c:v>43872</c:v>
                </c:pt>
                <c:pt idx="587">
                  <c:v>43879</c:v>
                </c:pt>
                <c:pt idx="588">
                  <c:v>43886</c:v>
                </c:pt>
                <c:pt idx="589">
                  <c:v>43893</c:v>
                </c:pt>
                <c:pt idx="590">
                  <c:v>43900</c:v>
                </c:pt>
                <c:pt idx="591">
                  <c:v>43907</c:v>
                </c:pt>
                <c:pt idx="592">
                  <c:v>43914</c:v>
                </c:pt>
                <c:pt idx="593">
                  <c:v>43921</c:v>
                </c:pt>
                <c:pt idx="594">
                  <c:v>43928</c:v>
                </c:pt>
                <c:pt idx="595">
                  <c:v>43935</c:v>
                </c:pt>
                <c:pt idx="596">
                  <c:v>43942</c:v>
                </c:pt>
                <c:pt idx="597">
                  <c:v>43949</c:v>
                </c:pt>
                <c:pt idx="598">
                  <c:v>43956</c:v>
                </c:pt>
                <c:pt idx="599">
                  <c:v>43963</c:v>
                </c:pt>
                <c:pt idx="600">
                  <c:v>43970</c:v>
                </c:pt>
                <c:pt idx="601">
                  <c:v>43977</c:v>
                </c:pt>
                <c:pt idx="602">
                  <c:v>43984</c:v>
                </c:pt>
                <c:pt idx="603">
                  <c:v>43991</c:v>
                </c:pt>
                <c:pt idx="604">
                  <c:v>43998</c:v>
                </c:pt>
                <c:pt idx="605">
                  <c:v>44005</c:v>
                </c:pt>
                <c:pt idx="606">
                  <c:v>44012</c:v>
                </c:pt>
                <c:pt idx="607">
                  <c:v>44019</c:v>
                </c:pt>
                <c:pt idx="608">
                  <c:v>44026</c:v>
                </c:pt>
                <c:pt idx="609">
                  <c:v>44033</c:v>
                </c:pt>
                <c:pt idx="610">
                  <c:v>44040</c:v>
                </c:pt>
                <c:pt idx="611">
                  <c:v>44047</c:v>
                </c:pt>
                <c:pt idx="612">
                  <c:v>44054</c:v>
                </c:pt>
                <c:pt idx="613">
                  <c:v>44061</c:v>
                </c:pt>
                <c:pt idx="614">
                  <c:v>44068</c:v>
                </c:pt>
                <c:pt idx="615">
                  <c:v>44075</c:v>
                </c:pt>
                <c:pt idx="616">
                  <c:v>44082</c:v>
                </c:pt>
                <c:pt idx="617">
                  <c:v>44089</c:v>
                </c:pt>
                <c:pt idx="618">
                  <c:v>44096</c:v>
                </c:pt>
                <c:pt idx="619">
                  <c:v>44103</c:v>
                </c:pt>
                <c:pt idx="620">
                  <c:v>44110</c:v>
                </c:pt>
                <c:pt idx="621">
                  <c:v>44117</c:v>
                </c:pt>
                <c:pt idx="622">
                  <c:v>44124</c:v>
                </c:pt>
                <c:pt idx="623">
                  <c:v>44131</c:v>
                </c:pt>
                <c:pt idx="624">
                  <c:v>44138</c:v>
                </c:pt>
                <c:pt idx="625">
                  <c:v>44145</c:v>
                </c:pt>
                <c:pt idx="626">
                  <c:v>44152</c:v>
                </c:pt>
                <c:pt idx="627">
                  <c:v>44159</c:v>
                </c:pt>
                <c:pt idx="628">
                  <c:v>44166</c:v>
                </c:pt>
                <c:pt idx="629">
                  <c:v>44173</c:v>
                </c:pt>
                <c:pt idx="630">
                  <c:v>44180</c:v>
                </c:pt>
                <c:pt idx="631">
                  <c:v>44187</c:v>
                </c:pt>
                <c:pt idx="632">
                  <c:v>44194</c:v>
                </c:pt>
                <c:pt idx="633">
                  <c:v>44201</c:v>
                </c:pt>
                <c:pt idx="634">
                  <c:v>44208</c:v>
                </c:pt>
                <c:pt idx="635">
                  <c:v>44215</c:v>
                </c:pt>
                <c:pt idx="636">
                  <c:v>44222</c:v>
                </c:pt>
                <c:pt idx="637">
                  <c:v>44229</c:v>
                </c:pt>
                <c:pt idx="638">
                  <c:v>44236</c:v>
                </c:pt>
                <c:pt idx="639">
                  <c:v>44243</c:v>
                </c:pt>
                <c:pt idx="640">
                  <c:v>44250</c:v>
                </c:pt>
                <c:pt idx="641">
                  <c:v>44257</c:v>
                </c:pt>
                <c:pt idx="642">
                  <c:v>44264</c:v>
                </c:pt>
                <c:pt idx="643">
                  <c:v>44271</c:v>
                </c:pt>
                <c:pt idx="644">
                  <c:v>44278</c:v>
                </c:pt>
                <c:pt idx="645">
                  <c:v>44285</c:v>
                </c:pt>
                <c:pt idx="646">
                  <c:v>44292</c:v>
                </c:pt>
                <c:pt idx="647">
                  <c:v>44299</c:v>
                </c:pt>
                <c:pt idx="648">
                  <c:v>44306</c:v>
                </c:pt>
                <c:pt idx="649">
                  <c:v>44313</c:v>
                </c:pt>
                <c:pt idx="650">
                  <c:v>44320</c:v>
                </c:pt>
                <c:pt idx="651">
                  <c:v>44327</c:v>
                </c:pt>
                <c:pt idx="652">
                  <c:v>44334</c:v>
                </c:pt>
                <c:pt idx="653">
                  <c:v>44341</c:v>
                </c:pt>
                <c:pt idx="654">
                  <c:v>44348</c:v>
                </c:pt>
                <c:pt idx="655">
                  <c:v>44355</c:v>
                </c:pt>
                <c:pt idx="656">
                  <c:v>44362</c:v>
                </c:pt>
                <c:pt idx="657">
                  <c:v>44369</c:v>
                </c:pt>
                <c:pt idx="658">
                  <c:v>44376</c:v>
                </c:pt>
                <c:pt idx="659">
                  <c:v>44383</c:v>
                </c:pt>
                <c:pt idx="660">
                  <c:v>44390</c:v>
                </c:pt>
                <c:pt idx="661">
                  <c:v>44397</c:v>
                </c:pt>
                <c:pt idx="662">
                  <c:v>44404</c:v>
                </c:pt>
                <c:pt idx="663">
                  <c:v>44411</c:v>
                </c:pt>
                <c:pt idx="664">
                  <c:v>44418</c:v>
                </c:pt>
                <c:pt idx="665">
                  <c:v>44425</c:v>
                </c:pt>
                <c:pt idx="666">
                  <c:v>44432</c:v>
                </c:pt>
                <c:pt idx="667">
                  <c:v>44439</c:v>
                </c:pt>
                <c:pt idx="668">
                  <c:v>44446</c:v>
                </c:pt>
                <c:pt idx="669">
                  <c:v>44453</c:v>
                </c:pt>
                <c:pt idx="670">
                  <c:v>44460</c:v>
                </c:pt>
                <c:pt idx="671">
                  <c:v>44467</c:v>
                </c:pt>
                <c:pt idx="672">
                  <c:v>44474</c:v>
                </c:pt>
                <c:pt idx="673">
                  <c:v>44481</c:v>
                </c:pt>
                <c:pt idx="674">
                  <c:v>44488</c:v>
                </c:pt>
                <c:pt idx="675">
                  <c:v>44495</c:v>
                </c:pt>
                <c:pt idx="676">
                  <c:v>44502</c:v>
                </c:pt>
                <c:pt idx="677">
                  <c:v>44509</c:v>
                </c:pt>
                <c:pt idx="678">
                  <c:v>44516</c:v>
                </c:pt>
                <c:pt idx="679">
                  <c:v>44523</c:v>
                </c:pt>
                <c:pt idx="680">
                  <c:v>44530</c:v>
                </c:pt>
                <c:pt idx="681">
                  <c:v>44537</c:v>
                </c:pt>
                <c:pt idx="682">
                  <c:v>44544</c:v>
                </c:pt>
                <c:pt idx="683">
                  <c:v>44551</c:v>
                </c:pt>
                <c:pt idx="684">
                  <c:v>44559</c:v>
                </c:pt>
                <c:pt idx="685">
                  <c:v>44566</c:v>
                </c:pt>
                <c:pt idx="686">
                  <c:v>44573</c:v>
                </c:pt>
                <c:pt idx="687">
                  <c:v>44580</c:v>
                </c:pt>
                <c:pt idx="688">
                  <c:v>44587</c:v>
                </c:pt>
                <c:pt idx="689">
                  <c:v>44594</c:v>
                </c:pt>
                <c:pt idx="690">
                  <c:v>44601</c:v>
                </c:pt>
                <c:pt idx="691">
                  <c:v>44608</c:v>
                </c:pt>
                <c:pt idx="692">
                  <c:v>44615</c:v>
                </c:pt>
                <c:pt idx="693">
                  <c:v>44622</c:v>
                </c:pt>
                <c:pt idx="694">
                  <c:v>44629</c:v>
                </c:pt>
                <c:pt idx="695">
                  <c:v>44636</c:v>
                </c:pt>
                <c:pt idx="696">
                  <c:v>44643</c:v>
                </c:pt>
                <c:pt idx="697">
                  <c:v>44650</c:v>
                </c:pt>
                <c:pt idx="698">
                  <c:v>44657</c:v>
                </c:pt>
                <c:pt idx="699">
                  <c:v>44664</c:v>
                </c:pt>
                <c:pt idx="700">
                  <c:v>44671</c:v>
                </c:pt>
                <c:pt idx="701">
                  <c:v>44678</c:v>
                </c:pt>
                <c:pt idx="702">
                  <c:v>44685</c:v>
                </c:pt>
                <c:pt idx="703">
                  <c:v>44692</c:v>
                </c:pt>
                <c:pt idx="704">
                  <c:v>44699</c:v>
                </c:pt>
                <c:pt idx="705">
                  <c:v>44706</c:v>
                </c:pt>
                <c:pt idx="706">
                  <c:v>44713</c:v>
                </c:pt>
                <c:pt idx="707">
                  <c:v>44720</c:v>
                </c:pt>
                <c:pt idx="708">
                  <c:v>44727</c:v>
                </c:pt>
                <c:pt idx="709">
                  <c:v>44734</c:v>
                </c:pt>
                <c:pt idx="710">
                  <c:v>44741</c:v>
                </c:pt>
                <c:pt idx="711">
                  <c:v>44748</c:v>
                </c:pt>
                <c:pt idx="712">
                  <c:v>44755</c:v>
                </c:pt>
                <c:pt idx="713">
                  <c:v>44762</c:v>
                </c:pt>
                <c:pt idx="714">
                  <c:v>44769</c:v>
                </c:pt>
                <c:pt idx="715">
                  <c:v>44776</c:v>
                </c:pt>
                <c:pt idx="716">
                  <c:v>44783</c:v>
                </c:pt>
                <c:pt idx="717">
                  <c:v>44790</c:v>
                </c:pt>
                <c:pt idx="718">
                  <c:v>44797</c:v>
                </c:pt>
                <c:pt idx="719">
                  <c:v>44804</c:v>
                </c:pt>
                <c:pt idx="720">
                  <c:v>44811</c:v>
                </c:pt>
                <c:pt idx="721">
                  <c:v>44818</c:v>
                </c:pt>
                <c:pt idx="722">
                  <c:v>44825</c:v>
                </c:pt>
                <c:pt idx="723">
                  <c:v>44832</c:v>
                </c:pt>
                <c:pt idx="724">
                  <c:v>44839</c:v>
                </c:pt>
                <c:pt idx="725">
                  <c:v>44846</c:v>
                </c:pt>
                <c:pt idx="726">
                  <c:v>44853</c:v>
                </c:pt>
                <c:pt idx="727">
                  <c:v>44860</c:v>
                </c:pt>
                <c:pt idx="728">
                  <c:v>44867</c:v>
                </c:pt>
                <c:pt idx="729">
                  <c:v>44874</c:v>
                </c:pt>
                <c:pt idx="730">
                  <c:v>44881</c:v>
                </c:pt>
                <c:pt idx="731">
                  <c:v>44888</c:v>
                </c:pt>
                <c:pt idx="732">
                  <c:v>44895</c:v>
                </c:pt>
                <c:pt idx="733">
                  <c:v>44902</c:v>
                </c:pt>
                <c:pt idx="734">
                  <c:v>44909</c:v>
                </c:pt>
                <c:pt idx="735">
                  <c:v>44916</c:v>
                </c:pt>
                <c:pt idx="736">
                  <c:v>44923</c:v>
                </c:pt>
                <c:pt idx="737">
                  <c:v>44930</c:v>
                </c:pt>
                <c:pt idx="738">
                  <c:v>44937</c:v>
                </c:pt>
                <c:pt idx="739">
                  <c:v>44944</c:v>
                </c:pt>
                <c:pt idx="740">
                  <c:v>44951</c:v>
                </c:pt>
                <c:pt idx="741">
                  <c:v>44958</c:v>
                </c:pt>
                <c:pt idx="742">
                  <c:v>44965</c:v>
                </c:pt>
                <c:pt idx="743">
                  <c:v>44972</c:v>
                </c:pt>
                <c:pt idx="744">
                  <c:v>44979</c:v>
                </c:pt>
                <c:pt idx="745">
                  <c:v>44986</c:v>
                </c:pt>
                <c:pt idx="746">
                  <c:v>44993</c:v>
                </c:pt>
                <c:pt idx="747">
                  <c:v>45000</c:v>
                </c:pt>
                <c:pt idx="748">
                  <c:v>45007</c:v>
                </c:pt>
                <c:pt idx="749">
                  <c:v>45014</c:v>
                </c:pt>
                <c:pt idx="750">
                  <c:v>45021</c:v>
                </c:pt>
                <c:pt idx="751">
                  <c:v>45028</c:v>
                </c:pt>
                <c:pt idx="752">
                  <c:v>45035</c:v>
                </c:pt>
                <c:pt idx="753">
                  <c:v>45042</c:v>
                </c:pt>
                <c:pt idx="754">
                  <c:v>45049</c:v>
                </c:pt>
                <c:pt idx="755">
                  <c:v>45056</c:v>
                </c:pt>
                <c:pt idx="756">
                  <c:v>45063</c:v>
                </c:pt>
                <c:pt idx="757">
                  <c:v>45070</c:v>
                </c:pt>
                <c:pt idx="758">
                  <c:v>45077</c:v>
                </c:pt>
                <c:pt idx="759">
                  <c:v>45084</c:v>
                </c:pt>
                <c:pt idx="760">
                  <c:v>45091</c:v>
                </c:pt>
                <c:pt idx="761">
                  <c:v>45098</c:v>
                </c:pt>
                <c:pt idx="762">
                  <c:v>45105</c:v>
                </c:pt>
                <c:pt idx="763">
                  <c:v>45112</c:v>
                </c:pt>
                <c:pt idx="764">
                  <c:v>45119</c:v>
                </c:pt>
                <c:pt idx="765">
                  <c:v>45126</c:v>
                </c:pt>
                <c:pt idx="766">
                  <c:v>45133</c:v>
                </c:pt>
                <c:pt idx="767">
                  <c:v>45140</c:v>
                </c:pt>
                <c:pt idx="768">
                  <c:v>45147</c:v>
                </c:pt>
                <c:pt idx="769">
                  <c:v>45154</c:v>
                </c:pt>
                <c:pt idx="770">
                  <c:v>45161</c:v>
                </c:pt>
                <c:pt idx="771">
                  <c:v>45168</c:v>
                </c:pt>
                <c:pt idx="772">
                  <c:v>45175</c:v>
                </c:pt>
                <c:pt idx="773">
                  <c:v>45182</c:v>
                </c:pt>
                <c:pt idx="774">
                  <c:v>45189</c:v>
                </c:pt>
                <c:pt idx="775">
                  <c:v>45196</c:v>
                </c:pt>
                <c:pt idx="776">
                  <c:v>45203</c:v>
                </c:pt>
                <c:pt idx="777">
                  <c:v>45210</c:v>
                </c:pt>
                <c:pt idx="778">
                  <c:v>45217</c:v>
                </c:pt>
                <c:pt idx="779">
                  <c:v>45224</c:v>
                </c:pt>
                <c:pt idx="780">
                  <c:v>45231</c:v>
                </c:pt>
                <c:pt idx="781">
                  <c:v>45238</c:v>
                </c:pt>
                <c:pt idx="782">
                  <c:v>45245</c:v>
                </c:pt>
                <c:pt idx="783">
                  <c:v>45252</c:v>
                </c:pt>
                <c:pt idx="784">
                  <c:v>45259</c:v>
                </c:pt>
                <c:pt idx="785">
                  <c:v>45266</c:v>
                </c:pt>
                <c:pt idx="786">
                  <c:v>45273</c:v>
                </c:pt>
                <c:pt idx="787">
                  <c:v>45280</c:v>
                </c:pt>
                <c:pt idx="788">
                  <c:v>45287</c:v>
                </c:pt>
                <c:pt idx="789">
                  <c:v>45294</c:v>
                </c:pt>
                <c:pt idx="790">
                  <c:v>45301</c:v>
                </c:pt>
                <c:pt idx="791">
                  <c:v>45308</c:v>
                </c:pt>
                <c:pt idx="792">
                  <c:v>45315</c:v>
                </c:pt>
                <c:pt idx="793">
                  <c:v>45322</c:v>
                </c:pt>
                <c:pt idx="794">
                  <c:v>45329</c:v>
                </c:pt>
                <c:pt idx="795">
                  <c:v>45336</c:v>
                </c:pt>
                <c:pt idx="796">
                  <c:v>45343</c:v>
                </c:pt>
                <c:pt idx="797">
                  <c:v>45350</c:v>
                </c:pt>
                <c:pt idx="798">
                  <c:v>45357</c:v>
                </c:pt>
                <c:pt idx="799">
                  <c:v>45364</c:v>
                </c:pt>
                <c:pt idx="800">
                  <c:v>45371</c:v>
                </c:pt>
                <c:pt idx="801">
                  <c:v>45378</c:v>
                </c:pt>
                <c:pt idx="802">
                  <c:v>45385</c:v>
                </c:pt>
                <c:pt idx="803">
                  <c:v>45392</c:v>
                </c:pt>
                <c:pt idx="804">
                  <c:v>45399</c:v>
                </c:pt>
                <c:pt idx="805">
                  <c:v>45406</c:v>
                </c:pt>
                <c:pt idx="806">
                  <c:v>45413</c:v>
                </c:pt>
                <c:pt idx="807">
                  <c:v>45420</c:v>
                </c:pt>
                <c:pt idx="808">
                  <c:v>45427</c:v>
                </c:pt>
                <c:pt idx="809">
                  <c:v>45434</c:v>
                </c:pt>
                <c:pt idx="810">
                  <c:v>45441</c:v>
                </c:pt>
                <c:pt idx="811">
                  <c:v>45448</c:v>
                </c:pt>
                <c:pt idx="812">
                  <c:v>45455</c:v>
                </c:pt>
                <c:pt idx="813">
                  <c:v>45462</c:v>
                </c:pt>
                <c:pt idx="814">
                  <c:v>45469</c:v>
                </c:pt>
                <c:pt idx="815">
                  <c:v>45476</c:v>
                </c:pt>
                <c:pt idx="816">
                  <c:v>45483</c:v>
                </c:pt>
                <c:pt idx="817">
                  <c:v>45490</c:v>
                </c:pt>
                <c:pt idx="818">
                  <c:v>45497</c:v>
                </c:pt>
                <c:pt idx="819">
                  <c:v>45504</c:v>
                </c:pt>
                <c:pt idx="820">
                  <c:v>45511</c:v>
                </c:pt>
                <c:pt idx="821">
                  <c:v>45518</c:v>
                </c:pt>
                <c:pt idx="822">
                  <c:v>45525</c:v>
                </c:pt>
                <c:pt idx="823">
                  <c:v>45532</c:v>
                </c:pt>
                <c:pt idx="824">
                  <c:v>45539</c:v>
                </c:pt>
                <c:pt idx="825">
                  <c:v>45546</c:v>
                </c:pt>
                <c:pt idx="826">
                  <c:v>45553</c:v>
                </c:pt>
                <c:pt idx="827">
                  <c:v>45560</c:v>
                </c:pt>
                <c:pt idx="828">
                  <c:v>45567</c:v>
                </c:pt>
                <c:pt idx="829">
                  <c:v>45574</c:v>
                </c:pt>
                <c:pt idx="830">
                  <c:v>45581</c:v>
                </c:pt>
                <c:pt idx="831">
                  <c:v>45588</c:v>
                </c:pt>
                <c:pt idx="832">
                  <c:v>45595</c:v>
                </c:pt>
                <c:pt idx="833">
                  <c:v>45602</c:v>
                </c:pt>
                <c:pt idx="834">
                  <c:v>45609</c:v>
                </c:pt>
                <c:pt idx="835">
                  <c:v>45616</c:v>
                </c:pt>
                <c:pt idx="836">
                  <c:v>45623</c:v>
                </c:pt>
                <c:pt idx="837">
                  <c:v>45630</c:v>
                </c:pt>
                <c:pt idx="838">
                  <c:v>45637</c:v>
                </c:pt>
                <c:pt idx="839">
                  <c:v>45644</c:v>
                </c:pt>
                <c:pt idx="840">
                  <c:v>45653</c:v>
                </c:pt>
                <c:pt idx="841">
                  <c:v>45660</c:v>
                </c:pt>
                <c:pt idx="842">
                  <c:v>45667</c:v>
                </c:pt>
                <c:pt idx="843">
                  <c:v>45674</c:v>
                </c:pt>
                <c:pt idx="844">
                  <c:v>45681</c:v>
                </c:pt>
                <c:pt idx="845">
                  <c:v>45688</c:v>
                </c:pt>
                <c:pt idx="846">
                  <c:v>45695</c:v>
                </c:pt>
                <c:pt idx="847">
                  <c:v>45702</c:v>
                </c:pt>
                <c:pt idx="848">
                  <c:v>45709</c:v>
                </c:pt>
                <c:pt idx="849">
                  <c:v>45716</c:v>
                </c:pt>
                <c:pt idx="850">
                  <c:v>45723</c:v>
                </c:pt>
                <c:pt idx="851">
                  <c:v>45730</c:v>
                </c:pt>
                <c:pt idx="852">
                  <c:v>45737</c:v>
                </c:pt>
                <c:pt idx="853">
                  <c:v>45744</c:v>
                </c:pt>
                <c:pt idx="854">
                  <c:v>45751</c:v>
                </c:pt>
                <c:pt idx="855">
                  <c:v>45758</c:v>
                </c:pt>
                <c:pt idx="856">
                  <c:v>45769</c:v>
                </c:pt>
                <c:pt idx="857">
                  <c:v>45776</c:v>
                </c:pt>
                <c:pt idx="858">
                  <c:v>45783</c:v>
                </c:pt>
                <c:pt idx="859">
                  <c:v>45790</c:v>
                </c:pt>
                <c:pt idx="860">
                  <c:v>45797</c:v>
                </c:pt>
                <c:pt idx="861">
                  <c:v>45804</c:v>
                </c:pt>
                <c:pt idx="862">
                  <c:v>45811</c:v>
                </c:pt>
                <c:pt idx="863">
                  <c:v>45818</c:v>
                </c:pt>
                <c:pt idx="864">
                  <c:v>45825</c:v>
                </c:pt>
                <c:pt idx="865">
                  <c:v>45832</c:v>
                </c:pt>
                <c:pt idx="866">
                  <c:v>45839</c:v>
                </c:pt>
                <c:pt idx="867">
                  <c:v>45846</c:v>
                </c:pt>
                <c:pt idx="868">
                  <c:v>45853</c:v>
                </c:pt>
                <c:pt idx="869">
                  <c:v>45860</c:v>
                </c:pt>
                <c:pt idx="870">
                  <c:v>45867</c:v>
                </c:pt>
                <c:pt idx="871">
                  <c:v>45874</c:v>
                </c:pt>
                <c:pt idx="872">
                  <c:v>45881</c:v>
                </c:pt>
                <c:pt idx="873">
                  <c:v>45888</c:v>
                </c:pt>
                <c:pt idx="874">
                  <c:v>45895</c:v>
                </c:pt>
                <c:pt idx="875">
                  <c:v>45902</c:v>
                </c:pt>
                <c:pt idx="876">
                  <c:v>45909</c:v>
                </c:pt>
                <c:pt idx="877">
                  <c:v>45916</c:v>
                </c:pt>
                <c:pt idx="878">
                  <c:v>45923</c:v>
                </c:pt>
                <c:pt idx="879">
                  <c:v>45930</c:v>
                </c:pt>
                <c:pt idx="880">
                  <c:v>45937</c:v>
                </c:pt>
                <c:pt idx="881">
                  <c:v>45944</c:v>
                </c:pt>
                <c:pt idx="882">
                  <c:v>45951</c:v>
                </c:pt>
                <c:pt idx="883">
                  <c:v>45958</c:v>
                </c:pt>
                <c:pt idx="884">
                  <c:v>45965</c:v>
                </c:pt>
                <c:pt idx="885">
                  <c:v>45972</c:v>
                </c:pt>
                <c:pt idx="886">
                  <c:v>45979</c:v>
                </c:pt>
                <c:pt idx="887">
                  <c:v>45986</c:v>
                </c:pt>
                <c:pt idx="888">
                  <c:v>45993</c:v>
                </c:pt>
                <c:pt idx="889">
                  <c:v>46000</c:v>
                </c:pt>
                <c:pt idx="890">
                  <c:v>46007</c:v>
                </c:pt>
                <c:pt idx="891">
                  <c:v>46014</c:v>
                </c:pt>
                <c:pt idx="892">
                  <c:v>46021</c:v>
                </c:pt>
                <c:pt idx="893">
                  <c:v>46028</c:v>
                </c:pt>
                <c:pt idx="894">
                  <c:v>46035</c:v>
                </c:pt>
                <c:pt idx="895">
                  <c:v>46042</c:v>
                </c:pt>
                <c:pt idx="896">
                  <c:v>46049</c:v>
                </c:pt>
                <c:pt idx="897">
                  <c:v>46056</c:v>
                </c:pt>
                <c:pt idx="898">
                  <c:v>46063</c:v>
                </c:pt>
                <c:pt idx="899">
                  <c:v>46070</c:v>
                </c:pt>
                <c:pt idx="900">
                  <c:v>46077</c:v>
                </c:pt>
                <c:pt idx="901">
                  <c:v>46084</c:v>
                </c:pt>
                <c:pt idx="902">
                  <c:v>46091</c:v>
                </c:pt>
                <c:pt idx="903">
                  <c:v>46098</c:v>
                </c:pt>
                <c:pt idx="904">
                  <c:v>46105</c:v>
                </c:pt>
                <c:pt idx="905">
                  <c:v>46112</c:v>
                </c:pt>
                <c:pt idx="906">
                  <c:v>46119</c:v>
                </c:pt>
                <c:pt idx="907">
                  <c:v>46126</c:v>
                </c:pt>
                <c:pt idx="908">
                  <c:v>46133</c:v>
                </c:pt>
                <c:pt idx="909">
                  <c:v>46140</c:v>
                </c:pt>
                <c:pt idx="910">
                  <c:v>46147</c:v>
                </c:pt>
                <c:pt idx="911">
                  <c:v>46154</c:v>
                </c:pt>
                <c:pt idx="912">
                  <c:v>46161</c:v>
                </c:pt>
                <c:pt idx="913">
                  <c:v>46168</c:v>
                </c:pt>
                <c:pt idx="914">
                  <c:v>46175</c:v>
                </c:pt>
                <c:pt idx="915">
                  <c:v>46182</c:v>
                </c:pt>
                <c:pt idx="916">
                  <c:v>46189</c:v>
                </c:pt>
                <c:pt idx="917">
                  <c:v>46196</c:v>
                </c:pt>
                <c:pt idx="918">
                  <c:v>46203</c:v>
                </c:pt>
                <c:pt idx="919">
                  <c:v>46210</c:v>
                </c:pt>
                <c:pt idx="920">
                  <c:v>46217</c:v>
                </c:pt>
                <c:pt idx="921">
                  <c:v>46224</c:v>
                </c:pt>
                <c:pt idx="922">
                  <c:v>46231</c:v>
                </c:pt>
                <c:pt idx="923">
                  <c:v>46238</c:v>
                </c:pt>
                <c:pt idx="924">
                  <c:v>46245</c:v>
                </c:pt>
                <c:pt idx="925">
                  <c:v>46252</c:v>
                </c:pt>
                <c:pt idx="926">
                  <c:v>46259</c:v>
                </c:pt>
                <c:pt idx="927">
                  <c:v>46266</c:v>
                </c:pt>
                <c:pt idx="928">
                  <c:v>46273</c:v>
                </c:pt>
                <c:pt idx="929">
                  <c:v>46280</c:v>
                </c:pt>
                <c:pt idx="930">
                  <c:v>46287</c:v>
                </c:pt>
                <c:pt idx="931">
                  <c:v>46294</c:v>
                </c:pt>
                <c:pt idx="932">
                  <c:v>46301</c:v>
                </c:pt>
                <c:pt idx="933">
                  <c:v>46308</c:v>
                </c:pt>
                <c:pt idx="934">
                  <c:v>46315</c:v>
                </c:pt>
                <c:pt idx="935">
                  <c:v>46322</c:v>
                </c:pt>
                <c:pt idx="936">
                  <c:v>46329</c:v>
                </c:pt>
                <c:pt idx="937">
                  <c:v>46336</c:v>
                </c:pt>
                <c:pt idx="938">
                  <c:v>46343</c:v>
                </c:pt>
                <c:pt idx="939">
                  <c:v>46350</c:v>
                </c:pt>
                <c:pt idx="940">
                  <c:v>46357</c:v>
                </c:pt>
                <c:pt idx="941">
                  <c:v>46364</c:v>
                </c:pt>
                <c:pt idx="942">
                  <c:v>46371</c:v>
                </c:pt>
                <c:pt idx="943">
                  <c:v>46378</c:v>
                </c:pt>
                <c:pt idx="944">
                  <c:v>46385</c:v>
                </c:pt>
                <c:pt idx="945">
                  <c:v>46392</c:v>
                </c:pt>
                <c:pt idx="946">
                  <c:v>46399</c:v>
                </c:pt>
                <c:pt idx="947">
                  <c:v>46406</c:v>
                </c:pt>
                <c:pt idx="948">
                  <c:v>46413</c:v>
                </c:pt>
                <c:pt idx="949">
                  <c:v>46420</c:v>
                </c:pt>
                <c:pt idx="950">
                  <c:v>46427</c:v>
                </c:pt>
                <c:pt idx="951">
                  <c:v>46434</c:v>
                </c:pt>
                <c:pt idx="952">
                  <c:v>46441</c:v>
                </c:pt>
                <c:pt idx="953">
                  <c:v>46448</c:v>
                </c:pt>
                <c:pt idx="954">
                  <c:v>46455</c:v>
                </c:pt>
                <c:pt idx="955">
                  <c:v>46462</c:v>
                </c:pt>
                <c:pt idx="956">
                  <c:v>46469</c:v>
                </c:pt>
                <c:pt idx="957">
                  <c:v>46476</c:v>
                </c:pt>
                <c:pt idx="958">
                  <c:v>46483</c:v>
                </c:pt>
                <c:pt idx="959">
                  <c:v>46490</c:v>
                </c:pt>
                <c:pt idx="960">
                  <c:v>46497</c:v>
                </c:pt>
                <c:pt idx="961">
                  <c:v>46504</c:v>
                </c:pt>
                <c:pt idx="962">
                  <c:v>46511</c:v>
                </c:pt>
                <c:pt idx="963">
                  <c:v>46518</c:v>
                </c:pt>
                <c:pt idx="964">
                  <c:v>46525</c:v>
                </c:pt>
                <c:pt idx="965">
                  <c:v>46532</c:v>
                </c:pt>
                <c:pt idx="966">
                  <c:v>46539</c:v>
                </c:pt>
                <c:pt idx="967">
                  <c:v>46546</c:v>
                </c:pt>
                <c:pt idx="968">
                  <c:v>46553</c:v>
                </c:pt>
                <c:pt idx="969">
                  <c:v>46560</c:v>
                </c:pt>
                <c:pt idx="970">
                  <c:v>46567</c:v>
                </c:pt>
                <c:pt idx="971">
                  <c:v>46574</c:v>
                </c:pt>
                <c:pt idx="972">
                  <c:v>46581</c:v>
                </c:pt>
                <c:pt idx="973">
                  <c:v>46588</c:v>
                </c:pt>
                <c:pt idx="974">
                  <c:v>46595</c:v>
                </c:pt>
                <c:pt idx="975">
                  <c:v>46602</c:v>
                </c:pt>
                <c:pt idx="976">
                  <c:v>46609</c:v>
                </c:pt>
                <c:pt idx="977">
                  <c:v>46616</c:v>
                </c:pt>
                <c:pt idx="978">
                  <c:v>46623</c:v>
                </c:pt>
                <c:pt idx="979">
                  <c:v>46630</c:v>
                </c:pt>
                <c:pt idx="980">
                  <c:v>46637</c:v>
                </c:pt>
                <c:pt idx="981">
                  <c:v>46644</c:v>
                </c:pt>
                <c:pt idx="982">
                  <c:v>46651</c:v>
                </c:pt>
                <c:pt idx="983">
                  <c:v>46658</c:v>
                </c:pt>
                <c:pt idx="984">
                  <c:v>46665</c:v>
                </c:pt>
                <c:pt idx="985">
                  <c:v>46672</c:v>
                </c:pt>
                <c:pt idx="986">
                  <c:v>46679</c:v>
                </c:pt>
                <c:pt idx="987">
                  <c:v>46686</c:v>
                </c:pt>
                <c:pt idx="988">
                  <c:v>46693</c:v>
                </c:pt>
                <c:pt idx="989">
                  <c:v>46700</c:v>
                </c:pt>
                <c:pt idx="990">
                  <c:v>46707</c:v>
                </c:pt>
                <c:pt idx="991">
                  <c:v>46714</c:v>
                </c:pt>
                <c:pt idx="992">
                  <c:v>46721</c:v>
                </c:pt>
                <c:pt idx="993">
                  <c:v>46728</c:v>
                </c:pt>
                <c:pt idx="994">
                  <c:v>46735</c:v>
                </c:pt>
                <c:pt idx="995">
                  <c:v>46742</c:v>
                </c:pt>
                <c:pt idx="996">
                  <c:v>46750</c:v>
                </c:pt>
                <c:pt idx="997">
                  <c:v>46757</c:v>
                </c:pt>
                <c:pt idx="998">
                  <c:v>46764</c:v>
                </c:pt>
                <c:pt idx="999">
                  <c:v>46771</c:v>
                </c:pt>
                <c:pt idx="1000">
                  <c:v>46778</c:v>
                </c:pt>
                <c:pt idx="1001">
                  <c:v>46785</c:v>
                </c:pt>
                <c:pt idx="1002">
                  <c:v>46792</c:v>
                </c:pt>
                <c:pt idx="1003">
                  <c:v>46799</c:v>
                </c:pt>
                <c:pt idx="1004">
                  <c:v>46806</c:v>
                </c:pt>
                <c:pt idx="1005">
                  <c:v>46813</c:v>
                </c:pt>
                <c:pt idx="1006">
                  <c:v>46820</c:v>
                </c:pt>
                <c:pt idx="1007">
                  <c:v>46827</c:v>
                </c:pt>
                <c:pt idx="1008">
                  <c:v>46834</c:v>
                </c:pt>
                <c:pt idx="1009">
                  <c:v>46841</c:v>
                </c:pt>
                <c:pt idx="1010">
                  <c:v>46848</c:v>
                </c:pt>
                <c:pt idx="1011">
                  <c:v>46855</c:v>
                </c:pt>
                <c:pt idx="1012">
                  <c:v>46862</c:v>
                </c:pt>
                <c:pt idx="1013">
                  <c:v>46869</c:v>
                </c:pt>
                <c:pt idx="1014">
                  <c:v>46876</c:v>
                </c:pt>
                <c:pt idx="1015">
                  <c:v>46883</c:v>
                </c:pt>
                <c:pt idx="1016">
                  <c:v>46890</c:v>
                </c:pt>
                <c:pt idx="1017">
                  <c:v>46897</c:v>
                </c:pt>
                <c:pt idx="1018">
                  <c:v>46904</c:v>
                </c:pt>
                <c:pt idx="1019">
                  <c:v>46911</c:v>
                </c:pt>
                <c:pt idx="1020">
                  <c:v>46918</c:v>
                </c:pt>
                <c:pt idx="1021">
                  <c:v>46925</c:v>
                </c:pt>
                <c:pt idx="1022">
                  <c:v>46932</c:v>
                </c:pt>
                <c:pt idx="1023">
                  <c:v>46939</c:v>
                </c:pt>
                <c:pt idx="1024">
                  <c:v>46946</c:v>
                </c:pt>
                <c:pt idx="1025">
                  <c:v>46953</c:v>
                </c:pt>
                <c:pt idx="1026">
                  <c:v>46960</c:v>
                </c:pt>
                <c:pt idx="1027">
                  <c:v>46967</c:v>
                </c:pt>
                <c:pt idx="1028">
                  <c:v>46974</c:v>
                </c:pt>
                <c:pt idx="1029">
                  <c:v>46981</c:v>
                </c:pt>
                <c:pt idx="1030">
                  <c:v>46988</c:v>
                </c:pt>
                <c:pt idx="1031">
                  <c:v>46995</c:v>
                </c:pt>
                <c:pt idx="1032">
                  <c:v>47002</c:v>
                </c:pt>
                <c:pt idx="1033">
                  <c:v>47009</c:v>
                </c:pt>
                <c:pt idx="1034">
                  <c:v>47016</c:v>
                </c:pt>
                <c:pt idx="1035">
                  <c:v>47023</c:v>
                </c:pt>
                <c:pt idx="1036">
                  <c:v>47030</c:v>
                </c:pt>
                <c:pt idx="1037">
                  <c:v>47037</c:v>
                </c:pt>
                <c:pt idx="1038">
                  <c:v>47044</c:v>
                </c:pt>
                <c:pt idx="1039">
                  <c:v>47051</c:v>
                </c:pt>
                <c:pt idx="1040">
                  <c:v>47058</c:v>
                </c:pt>
                <c:pt idx="1041">
                  <c:v>47065</c:v>
                </c:pt>
                <c:pt idx="1042">
                  <c:v>47072</c:v>
                </c:pt>
                <c:pt idx="1043">
                  <c:v>47079</c:v>
                </c:pt>
                <c:pt idx="1044">
                  <c:v>47086</c:v>
                </c:pt>
                <c:pt idx="1045">
                  <c:v>47093</c:v>
                </c:pt>
                <c:pt idx="1046">
                  <c:v>47100</c:v>
                </c:pt>
                <c:pt idx="1047">
                  <c:v>47107</c:v>
                </c:pt>
                <c:pt idx="1048">
                  <c:v>47114</c:v>
                </c:pt>
                <c:pt idx="1049">
                  <c:v>47121</c:v>
                </c:pt>
                <c:pt idx="1050">
                  <c:v>47128</c:v>
                </c:pt>
                <c:pt idx="1051">
                  <c:v>47135</c:v>
                </c:pt>
                <c:pt idx="1052">
                  <c:v>47142</c:v>
                </c:pt>
                <c:pt idx="1053">
                  <c:v>47149</c:v>
                </c:pt>
                <c:pt idx="1054">
                  <c:v>47156</c:v>
                </c:pt>
                <c:pt idx="1055">
                  <c:v>47163</c:v>
                </c:pt>
                <c:pt idx="1056">
                  <c:v>47170</c:v>
                </c:pt>
                <c:pt idx="1057">
                  <c:v>47177</c:v>
                </c:pt>
                <c:pt idx="1058">
                  <c:v>47184</c:v>
                </c:pt>
                <c:pt idx="1059">
                  <c:v>47191</c:v>
                </c:pt>
                <c:pt idx="1060">
                  <c:v>47198</c:v>
                </c:pt>
                <c:pt idx="1061">
                  <c:v>47205</c:v>
                </c:pt>
                <c:pt idx="1062">
                  <c:v>47212</c:v>
                </c:pt>
                <c:pt idx="1063">
                  <c:v>47219</c:v>
                </c:pt>
                <c:pt idx="1064">
                  <c:v>47226</c:v>
                </c:pt>
                <c:pt idx="1065">
                  <c:v>47233</c:v>
                </c:pt>
                <c:pt idx="1066">
                  <c:v>47240</c:v>
                </c:pt>
                <c:pt idx="1067">
                  <c:v>47247</c:v>
                </c:pt>
                <c:pt idx="1068">
                  <c:v>47254</c:v>
                </c:pt>
                <c:pt idx="1069">
                  <c:v>47261</c:v>
                </c:pt>
                <c:pt idx="1070">
                  <c:v>47268</c:v>
                </c:pt>
                <c:pt idx="1071">
                  <c:v>47275</c:v>
                </c:pt>
                <c:pt idx="1072">
                  <c:v>47282</c:v>
                </c:pt>
                <c:pt idx="1073">
                  <c:v>47289</c:v>
                </c:pt>
                <c:pt idx="1074">
                  <c:v>47296</c:v>
                </c:pt>
                <c:pt idx="1075">
                  <c:v>47303</c:v>
                </c:pt>
                <c:pt idx="1076">
                  <c:v>47310</c:v>
                </c:pt>
                <c:pt idx="1077">
                  <c:v>47317</c:v>
                </c:pt>
                <c:pt idx="1078">
                  <c:v>47324</c:v>
                </c:pt>
                <c:pt idx="1079">
                  <c:v>47331</c:v>
                </c:pt>
                <c:pt idx="1080">
                  <c:v>47338</c:v>
                </c:pt>
                <c:pt idx="1081">
                  <c:v>47345</c:v>
                </c:pt>
                <c:pt idx="1082">
                  <c:v>47352</c:v>
                </c:pt>
                <c:pt idx="1083">
                  <c:v>47359</c:v>
                </c:pt>
                <c:pt idx="1084">
                  <c:v>47366</c:v>
                </c:pt>
                <c:pt idx="1085">
                  <c:v>47373</c:v>
                </c:pt>
                <c:pt idx="1086">
                  <c:v>47380</c:v>
                </c:pt>
                <c:pt idx="1087">
                  <c:v>47387</c:v>
                </c:pt>
                <c:pt idx="1088">
                  <c:v>47394</c:v>
                </c:pt>
                <c:pt idx="1089">
                  <c:v>47401</c:v>
                </c:pt>
                <c:pt idx="1090">
                  <c:v>47408</c:v>
                </c:pt>
                <c:pt idx="1091">
                  <c:v>47415</c:v>
                </c:pt>
                <c:pt idx="1092">
                  <c:v>47422</c:v>
                </c:pt>
                <c:pt idx="1093">
                  <c:v>47429</c:v>
                </c:pt>
                <c:pt idx="1094">
                  <c:v>47436</c:v>
                </c:pt>
                <c:pt idx="1095">
                  <c:v>47443</c:v>
                </c:pt>
                <c:pt idx="1096">
                  <c:v>47450</c:v>
                </c:pt>
                <c:pt idx="1097">
                  <c:v>47457</c:v>
                </c:pt>
                <c:pt idx="1098">
                  <c:v>47464</c:v>
                </c:pt>
                <c:pt idx="1099">
                  <c:v>47471</c:v>
                </c:pt>
                <c:pt idx="1100">
                  <c:v>47479</c:v>
                </c:pt>
                <c:pt idx="1101">
                  <c:v>47486</c:v>
                </c:pt>
                <c:pt idx="1102">
                  <c:v>47493</c:v>
                </c:pt>
                <c:pt idx="1103">
                  <c:v>47500</c:v>
                </c:pt>
                <c:pt idx="1104">
                  <c:v>47507</c:v>
                </c:pt>
                <c:pt idx="1105">
                  <c:v>47514</c:v>
                </c:pt>
                <c:pt idx="1106">
                  <c:v>47521</c:v>
                </c:pt>
                <c:pt idx="1107">
                  <c:v>47528</c:v>
                </c:pt>
                <c:pt idx="1108">
                  <c:v>47535</c:v>
                </c:pt>
                <c:pt idx="1109">
                  <c:v>47542</c:v>
                </c:pt>
                <c:pt idx="1110">
                  <c:v>47549</c:v>
                </c:pt>
                <c:pt idx="1111">
                  <c:v>47556</c:v>
                </c:pt>
                <c:pt idx="1112">
                  <c:v>47563</c:v>
                </c:pt>
                <c:pt idx="1113">
                  <c:v>47570</c:v>
                </c:pt>
                <c:pt idx="1114">
                  <c:v>47577</c:v>
                </c:pt>
                <c:pt idx="1115">
                  <c:v>47584</c:v>
                </c:pt>
                <c:pt idx="1116">
                  <c:v>47591</c:v>
                </c:pt>
                <c:pt idx="1117">
                  <c:v>47598</c:v>
                </c:pt>
                <c:pt idx="1118">
                  <c:v>47605</c:v>
                </c:pt>
                <c:pt idx="1119">
                  <c:v>47612</c:v>
                </c:pt>
                <c:pt idx="1120">
                  <c:v>47619</c:v>
                </c:pt>
                <c:pt idx="1121">
                  <c:v>47626</c:v>
                </c:pt>
                <c:pt idx="1122">
                  <c:v>47633</c:v>
                </c:pt>
                <c:pt idx="1123">
                  <c:v>47640</c:v>
                </c:pt>
                <c:pt idx="1124">
                  <c:v>47647</c:v>
                </c:pt>
                <c:pt idx="1125">
                  <c:v>47654</c:v>
                </c:pt>
                <c:pt idx="1126">
                  <c:v>47661</c:v>
                </c:pt>
                <c:pt idx="1127">
                  <c:v>47668</c:v>
                </c:pt>
                <c:pt idx="1128">
                  <c:v>47675</c:v>
                </c:pt>
                <c:pt idx="1129">
                  <c:v>47682</c:v>
                </c:pt>
                <c:pt idx="1130">
                  <c:v>47689</c:v>
                </c:pt>
                <c:pt idx="1131">
                  <c:v>47696</c:v>
                </c:pt>
                <c:pt idx="1132">
                  <c:v>47703</c:v>
                </c:pt>
                <c:pt idx="1133">
                  <c:v>47710</c:v>
                </c:pt>
                <c:pt idx="1134">
                  <c:v>47717</c:v>
                </c:pt>
                <c:pt idx="1135">
                  <c:v>47724</c:v>
                </c:pt>
                <c:pt idx="1136">
                  <c:v>47731</c:v>
                </c:pt>
                <c:pt idx="1137">
                  <c:v>47738</c:v>
                </c:pt>
                <c:pt idx="1138">
                  <c:v>47745</c:v>
                </c:pt>
                <c:pt idx="1139">
                  <c:v>47752</c:v>
                </c:pt>
                <c:pt idx="1140">
                  <c:v>47759</c:v>
                </c:pt>
                <c:pt idx="1141">
                  <c:v>47766</c:v>
                </c:pt>
                <c:pt idx="1142">
                  <c:v>47773</c:v>
                </c:pt>
                <c:pt idx="1143">
                  <c:v>47780</c:v>
                </c:pt>
                <c:pt idx="1144">
                  <c:v>47787</c:v>
                </c:pt>
                <c:pt idx="1145">
                  <c:v>47794</c:v>
                </c:pt>
                <c:pt idx="1146">
                  <c:v>47801</c:v>
                </c:pt>
                <c:pt idx="1147">
                  <c:v>47808</c:v>
                </c:pt>
                <c:pt idx="1148">
                  <c:v>47815</c:v>
                </c:pt>
                <c:pt idx="1149">
                  <c:v>47822</c:v>
                </c:pt>
                <c:pt idx="1150">
                  <c:v>47829</c:v>
                </c:pt>
                <c:pt idx="1151">
                  <c:v>47836</c:v>
                </c:pt>
                <c:pt idx="1152">
                  <c:v>47844</c:v>
                </c:pt>
                <c:pt idx="1153">
                  <c:v>47851</c:v>
                </c:pt>
                <c:pt idx="1154">
                  <c:v>47858</c:v>
                </c:pt>
                <c:pt idx="1155">
                  <c:v>47865</c:v>
                </c:pt>
                <c:pt idx="1156">
                  <c:v>47872</c:v>
                </c:pt>
                <c:pt idx="1157">
                  <c:v>47879</c:v>
                </c:pt>
                <c:pt idx="1158">
                  <c:v>47886</c:v>
                </c:pt>
                <c:pt idx="1159">
                  <c:v>47893</c:v>
                </c:pt>
                <c:pt idx="1160">
                  <c:v>47900</c:v>
                </c:pt>
                <c:pt idx="1161">
                  <c:v>47907</c:v>
                </c:pt>
                <c:pt idx="1162">
                  <c:v>47914</c:v>
                </c:pt>
                <c:pt idx="1163">
                  <c:v>47921</c:v>
                </c:pt>
                <c:pt idx="1164">
                  <c:v>47928</c:v>
                </c:pt>
                <c:pt idx="1165">
                  <c:v>47935</c:v>
                </c:pt>
                <c:pt idx="1166">
                  <c:v>47942</c:v>
                </c:pt>
                <c:pt idx="1167">
                  <c:v>47953</c:v>
                </c:pt>
                <c:pt idx="1168">
                  <c:v>47960</c:v>
                </c:pt>
                <c:pt idx="1169">
                  <c:v>47967</c:v>
                </c:pt>
                <c:pt idx="1170">
                  <c:v>47974</c:v>
                </c:pt>
                <c:pt idx="1171">
                  <c:v>47981</c:v>
                </c:pt>
                <c:pt idx="1172">
                  <c:v>47988</c:v>
                </c:pt>
                <c:pt idx="1173">
                  <c:v>47995</c:v>
                </c:pt>
                <c:pt idx="1174">
                  <c:v>48002</c:v>
                </c:pt>
                <c:pt idx="1175">
                  <c:v>48009</c:v>
                </c:pt>
                <c:pt idx="1176">
                  <c:v>48016</c:v>
                </c:pt>
                <c:pt idx="1177">
                  <c:v>48023</c:v>
                </c:pt>
                <c:pt idx="1178">
                  <c:v>48030</c:v>
                </c:pt>
                <c:pt idx="1179">
                  <c:v>48037</c:v>
                </c:pt>
                <c:pt idx="1180">
                  <c:v>48044</c:v>
                </c:pt>
                <c:pt idx="1181">
                  <c:v>48051</c:v>
                </c:pt>
                <c:pt idx="1182">
                  <c:v>48058</c:v>
                </c:pt>
                <c:pt idx="1183">
                  <c:v>48065</c:v>
                </c:pt>
                <c:pt idx="1184">
                  <c:v>48072</c:v>
                </c:pt>
                <c:pt idx="1185">
                  <c:v>48079</c:v>
                </c:pt>
                <c:pt idx="1186">
                  <c:v>48086</c:v>
                </c:pt>
                <c:pt idx="1187">
                  <c:v>48093</c:v>
                </c:pt>
                <c:pt idx="1188">
                  <c:v>48100</c:v>
                </c:pt>
                <c:pt idx="1189">
                  <c:v>48107</c:v>
                </c:pt>
                <c:pt idx="1190">
                  <c:v>48114</c:v>
                </c:pt>
                <c:pt idx="1191">
                  <c:v>48121</c:v>
                </c:pt>
                <c:pt idx="1192">
                  <c:v>48128</c:v>
                </c:pt>
                <c:pt idx="1193">
                  <c:v>48135</c:v>
                </c:pt>
                <c:pt idx="1194">
                  <c:v>48142</c:v>
                </c:pt>
                <c:pt idx="1195">
                  <c:v>48149</c:v>
                </c:pt>
                <c:pt idx="1196">
                  <c:v>48156</c:v>
                </c:pt>
                <c:pt idx="1197">
                  <c:v>48163</c:v>
                </c:pt>
                <c:pt idx="1198">
                  <c:v>48170</c:v>
                </c:pt>
                <c:pt idx="1199">
                  <c:v>48177</c:v>
                </c:pt>
                <c:pt idx="1200">
                  <c:v>48184</c:v>
                </c:pt>
                <c:pt idx="1201">
                  <c:v>48191</c:v>
                </c:pt>
                <c:pt idx="1202">
                  <c:v>48198</c:v>
                </c:pt>
                <c:pt idx="1203">
                  <c:v>48205</c:v>
                </c:pt>
                <c:pt idx="1204">
                  <c:v>48212</c:v>
                </c:pt>
                <c:pt idx="1205">
                  <c:v>48219</c:v>
                </c:pt>
                <c:pt idx="1206">
                  <c:v>48226</c:v>
                </c:pt>
                <c:pt idx="1207">
                  <c:v>48233</c:v>
                </c:pt>
                <c:pt idx="1208">
                  <c:v>48240</c:v>
                </c:pt>
                <c:pt idx="1209">
                  <c:v>48247</c:v>
                </c:pt>
                <c:pt idx="1210">
                  <c:v>48254</c:v>
                </c:pt>
                <c:pt idx="1211">
                  <c:v>48261</c:v>
                </c:pt>
                <c:pt idx="1212">
                  <c:v>48268</c:v>
                </c:pt>
                <c:pt idx="1213">
                  <c:v>48275</c:v>
                </c:pt>
                <c:pt idx="1214">
                  <c:v>48282</c:v>
                </c:pt>
                <c:pt idx="1215">
                  <c:v>48289</c:v>
                </c:pt>
                <c:pt idx="1216">
                  <c:v>48296</c:v>
                </c:pt>
                <c:pt idx="1217">
                  <c:v>48303</c:v>
                </c:pt>
                <c:pt idx="1218">
                  <c:v>48310</c:v>
                </c:pt>
                <c:pt idx="1219">
                  <c:v>48317</c:v>
                </c:pt>
                <c:pt idx="1220">
                  <c:v>48324</c:v>
                </c:pt>
                <c:pt idx="1221">
                  <c:v>48331</c:v>
                </c:pt>
                <c:pt idx="1222">
                  <c:v>48338</c:v>
                </c:pt>
                <c:pt idx="1223">
                  <c:v>48345</c:v>
                </c:pt>
                <c:pt idx="1224">
                  <c:v>48352</c:v>
                </c:pt>
                <c:pt idx="1225">
                  <c:v>48359</c:v>
                </c:pt>
                <c:pt idx="1226">
                  <c:v>48366</c:v>
                </c:pt>
                <c:pt idx="1227">
                  <c:v>48373</c:v>
                </c:pt>
                <c:pt idx="1228">
                  <c:v>48380</c:v>
                </c:pt>
                <c:pt idx="1229">
                  <c:v>48387</c:v>
                </c:pt>
                <c:pt idx="1230">
                  <c:v>48394</c:v>
                </c:pt>
                <c:pt idx="1231">
                  <c:v>48401</c:v>
                </c:pt>
                <c:pt idx="1232">
                  <c:v>48408</c:v>
                </c:pt>
                <c:pt idx="1233">
                  <c:v>48415</c:v>
                </c:pt>
                <c:pt idx="1234">
                  <c:v>48422</c:v>
                </c:pt>
                <c:pt idx="1235">
                  <c:v>48429</c:v>
                </c:pt>
                <c:pt idx="1236">
                  <c:v>48436</c:v>
                </c:pt>
                <c:pt idx="1237">
                  <c:v>48443</c:v>
                </c:pt>
                <c:pt idx="1238">
                  <c:v>48450</c:v>
                </c:pt>
                <c:pt idx="1239">
                  <c:v>48457</c:v>
                </c:pt>
                <c:pt idx="1240">
                  <c:v>48464</c:v>
                </c:pt>
                <c:pt idx="1241">
                  <c:v>48471</c:v>
                </c:pt>
                <c:pt idx="1242">
                  <c:v>48478</c:v>
                </c:pt>
                <c:pt idx="1243">
                  <c:v>48485</c:v>
                </c:pt>
                <c:pt idx="1244">
                  <c:v>48492</c:v>
                </c:pt>
                <c:pt idx="1245">
                  <c:v>48499</c:v>
                </c:pt>
                <c:pt idx="1246">
                  <c:v>48506</c:v>
                </c:pt>
                <c:pt idx="1247">
                  <c:v>48513</c:v>
                </c:pt>
                <c:pt idx="1248">
                  <c:v>48520</c:v>
                </c:pt>
                <c:pt idx="1249">
                  <c:v>48527</c:v>
                </c:pt>
                <c:pt idx="1250">
                  <c:v>48534</c:v>
                </c:pt>
                <c:pt idx="1251">
                  <c:v>48541</c:v>
                </c:pt>
                <c:pt idx="1252">
                  <c:v>48548</c:v>
                </c:pt>
                <c:pt idx="1253">
                  <c:v>48555</c:v>
                </c:pt>
                <c:pt idx="1254">
                  <c:v>48562</c:v>
                </c:pt>
                <c:pt idx="1255">
                  <c:v>48569</c:v>
                </c:pt>
                <c:pt idx="1256">
                  <c:v>48577</c:v>
                </c:pt>
                <c:pt idx="1257">
                  <c:v>48584</c:v>
                </c:pt>
                <c:pt idx="1258">
                  <c:v>48591</c:v>
                </c:pt>
                <c:pt idx="1259">
                  <c:v>48598</c:v>
                </c:pt>
                <c:pt idx="1260">
                  <c:v>48605</c:v>
                </c:pt>
                <c:pt idx="1261">
                  <c:v>48612</c:v>
                </c:pt>
                <c:pt idx="1262">
                  <c:v>48619</c:v>
                </c:pt>
                <c:pt idx="1263">
                  <c:v>48626</c:v>
                </c:pt>
                <c:pt idx="1264">
                  <c:v>48633</c:v>
                </c:pt>
                <c:pt idx="1265">
                  <c:v>48640</c:v>
                </c:pt>
                <c:pt idx="1266">
                  <c:v>48647</c:v>
                </c:pt>
                <c:pt idx="1267">
                  <c:v>48654</c:v>
                </c:pt>
                <c:pt idx="1268">
                  <c:v>48661</c:v>
                </c:pt>
                <c:pt idx="1269">
                  <c:v>48668</c:v>
                </c:pt>
                <c:pt idx="1270">
                  <c:v>48675</c:v>
                </c:pt>
                <c:pt idx="1271">
                  <c:v>48682</c:v>
                </c:pt>
                <c:pt idx="1272">
                  <c:v>48689</c:v>
                </c:pt>
                <c:pt idx="1273">
                  <c:v>48696</c:v>
                </c:pt>
                <c:pt idx="1274">
                  <c:v>48703</c:v>
                </c:pt>
                <c:pt idx="1275">
                  <c:v>48710</c:v>
                </c:pt>
                <c:pt idx="1276">
                  <c:v>48717</c:v>
                </c:pt>
                <c:pt idx="1277">
                  <c:v>48724</c:v>
                </c:pt>
                <c:pt idx="1278">
                  <c:v>48731</c:v>
                </c:pt>
                <c:pt idx="1279">
                  <c:v>48738</c:v>
                </c:pt>
                <c:pt idx="1280">
                  <c:v>48745</c:v>
                </c:pt>
                <c:pt idx="1281">
                  <c:v>48752</c:v>
                </c:pt>
                <c:pt idx="1282">
                  <c:v>48759</c:v>
                </c:pt>
                <c:pt idx="1283">
                  <c:v>48766</c:v>
                </c:pt>
                <c:pt idx="1284">
                  <c:v>48773</c:v>
                </c:pt>
                <c:pt idx="1285">
                  <c:v>48780</c:v>
                </c:pt>
                <c:pt idx="1286">
                  <c:v>48787</c:v>
                </c:pt>
                <c:pt idx="1287">
                  <c:v>48794</c:v>
                </c:pt>
                <c:pt idx="1288">
                  <c:v>48801</c:v>
                </c:pt>
                <c:pt idx="1289">
                  <c:v>48808</c:v>
                </c:pt>
                <c:pt idx="1290">
                  <c:v>48815</c:v>
                </c:pt>
                <c:pt idx="1291">
                  <c:v>48822</c:v>
                </c:pt>
                <c:pt idx="1292">
                  <c:v>48829</c:v>
                </c:pt>
                <c:pt idx="1293">
                  <c:v>48836</c:v>
                </c:pt>
                <c:pt idx="1294">
                  <c:v>48843</c:v>
                </c:pt>
                <c:pt idx="1295">
                  <c:v>48850</c:v>
                </c:pt>
                <c:pt idx="1296">
                  <c:v>48857</c:v>
                </c:pt>
                <c:pt idx="1297">
                  <c:v>48864</c:v>
                </c:pt>
                <c:pt idx="1298">
                  <c:v>48871</c:v>
                </c:pt>
                <c:pt idx="1299">
                  <c:v>48878</c:v>
                </c:pt>
                <c:pt idx="1300">
                  <c:v>48885</c:v>
                </c:pt>
                <c:pt idx="1301">
                  <c:v>48892</c:v>
                </c:pt>
                <c:pt idx="1302">
                  <c:v>48899</c:v>
                </c:pt>
                <c:pt idx="1303">
                  <c:v>48906</c:v>
                </c:pt>
                <c:pt idx="1304">
                  <c:v>48913</c:v>
                </c:pt>
                <c:pt idx="1305">
                  <c:v>48920</c:v>
                </c:pt>
                <c:pt idx="1306">
                  <c:v>48927</c:v>
                </c:pt>
                <c:pt idx="1307">
                  <c:v>48934</c:v>
                </c:pt>
                <c:pt idx="1308">
                  <c:v>48941</c:v>
                </c:pt>
                <c:pt idx="1309">
                  <c:v>48948</c:v>
                </c:pt>
                <c:pt idx="1310">
                  <c:v>48955</c:v>
                </c:pt>
                <c:pt idx="1311">
                  <c:v>48962</c:v>
                </c:pt>
                <c:pt idx="1312">
                  <c:v>48969</c:v>
                </c:pt>
                <c:pt idx="1313">
                  <c:v>48976</c:v>
                </c:pt>
                <c:pt idx="1314">
                  <c:v>48983</c:v>
                </c:pt>
                <c:pt idx="1315">
                  <c:v>48990</c:v>
                </c:pt>
                <c:pt idx="1316">
                  <c:v>48997</c:v>
                </c:pt>
                <c:pt idx="1317">
                  <c:v>49004</c:v>
                </c:pt>
                <c:pt idx="1318">
                  <c:v>49011</c:v>
                </c:pt>
                <c:pt idx="1319">
                  <c:v>49018</c:v>
                </c:pt>
                <c:pt idx="1320">
                  <c:v>49025</c:v>
                </c:pt>
                <c:pt idx="1321">
                  <c:v>49032</c:v>
                </c:pt>
                <c:pt idx="1322">
                  <c:v>49039</c:v>
                </c:pt>
                <c:pt idx="1323">
                  <c:v>49046</c:v>
                </c:pt>
                <c:pt idx="1324">
                  <c:v>49053</c:v>
                </c:pt>
                <c:pt idx="1325">
                  <c:v>49060</c:v>
                </c:pt>
                <c:pt idx="1326">
                  <c:v>49067</c:v>
                </c:pt>
                <c:pt idx="1327">
                  <c:v>49074</c:v>
                </c:pt>
                <c:pt idx="1328">
                  <c:v>49081</c:v>
                </c:pt>
                <c:pt idx="1329">
                  <c:v>49088</c:v>
                </c:pt>
                <c:pt idx="1330">
                  <c:v>49095</c:v>
                </c:pt>
                <c:pt idx="1331">
                  <c:v>49102</c:v>
                </c:pt>
                <c:pt idx="1332">
                  <c:v>49109</c:v>
                </c:pt>
                <c:pt idx="1333">
                  <c:v>49116</c:v>
                </c:pt>
                <c:pt idx="1334">
                  <c:v>49123</c:v>
                </c:pt>
                <c:pt idx="1335">
                  <c:v>49130</c:v>
                </c:pt>
                <c:pt idx="1336">
                  <c:v>49137</c:v>
                </c:pt>
                <c:pt idx="1337">
                  <c:v>49144</c:v>
                </c:pt>
                <c:pt idx="1338">
                  <c:v>49151</c:v>
                </c:pt>
                <c:pt idx="1339">
                  <c:v>49158</c:v>
                </c:pt>
                <c:pt idx="1340">
                  <c:v>49165</c:v>
                </c:pt>
                <c:pt idx="1341">
                  <c:v>49172</c:v>
                </c:pt>
                <c:pt idx="1342">
                  <c:v>49179</c:v>
                </c:pt>
                <c:pt idx="1343">
                  <c:v>49186</c:v>
                </c:pt>
                <c:pt idx="1344">
                  <c:v>49193</c:v>
                </c:pt>
                <c:pt idx="1345">
                  <c:v>49200</c:v>
                </c:pt>
                <c:pt idx="1346">
                  <c:v>49207</c:v>
                </c:pt>
                <c:pt idx="1347">
                  <c:v>49214</c:v>
                </c:pt>
                <c:pt idx="1348">
                  <c:v>49221</c:v>
                </c:pt>
                <c:pt idx="1349">
                  <c:v>49228</c:v>
                </c:pt>
                <c:pt idx="1350">
                  <c:v>49235</c:v>
                </c:pt>
                <c:pt idx="1351">
                  <c:v>49242</c:v>
                </c:pt>
                <c:pt idx="1352">
                  <c:v>49249</c:v>
                </c:pt>
                <c:pt idx="1353">
                  <c:v>49256</c:v>
                </c:pt>
                <c:pt idx="1354">
                  <c:v>49263</c:v>
                </c:pt>
                <c:pt idx="1355">
                  <c:v>49270</c:v>
                </c:pt>
                <c:pt idx="1356">
                  <c:v>49277</c:v>
                </c:pt>
                <c:pt idx="1357">
                  <c:v>49284</c:v>
                </c:pt>
                <c:pt idx="1358">
                  <c:v>49291</c:v>
                </c:pt>
                <c:pt idx="1359">
                  <c:v>49298</c:v>
                </c:pt>
                <c:pt idx="1360">
                  <c:v>49305</c:v>
                </c:pt>
                <c:pt idx="1361">
                  <c:v>49312</c:v>
                </c:pt>
                <c:pt idx="1362">
                  <c:v>49319</c:v>
                </c:pt>
                <c:pt idx="1363">
                  <c:v>49326</c:v>
                </c:pt>
                <c:pt idx="1364">
                  <c:v>49333</c:v>
                </c:pt>
                <c:pt idx="1365">
                  <c:v>49340</c:v>
                </c:pt>
                <c:pt idx="1366">
                  <c:v>49347</c:v>
                </c:pt>
                <c:pt idx="1367">
                  <c:v>49354</c:v>
                </c:pt>
                <c:pt idx="1368">
                  <c:v>49361</c:v>
                </c:pt>
                <c:pt idx="1369">
                  <c:v>49368</c:v>
                </c:pt>
                <c:pt idx="1370">
                  <c:v>49375</c:v>
                </c:pt>
                <c:pt idx="1371">
                  <c:v>49382</c:v>
                </c:pt>
                <c:pt idx="1372">
                  <c:v>49389</c:v>
                </c:pt>
                <c:pt idx="1373">
                  <c:v>49396</c:v>
                </c:pt>
                <c:pt idx="1374">
                  <c:v>49403</c:v>
                </c:pt>
                <c:pt idx="1375">
                  <c:v>49410</c:v>
                </c:pt>
                <c:pt idx="1376">
                  <c:v>49417</c:v>
                </c:pt>
                <c:pt idx="1377">
                  <c:v>49424</c:v>
                </c:pt>
                <c:pt idx="1378">
                  <c:v>49431</c:v>
                </c:pt>
                <c:pt idx="1379">
                  <c:v>49438</c:v>
                </c:pt>
                <c:pt idx="1380">
                  <c:v>49445</c:v>
                </c:pt>
                <c:pt idx="1381">
                  <c:v>49452</c:v>
                </c:pt>
                <c:pt idx="1382">
                  <c:v>49459</c:v>
                </c:pt>
                <c:pt idx="1383">
                  <c:v>49466</c:v>
                </c:pt>
                <c:pt idx="1384">
                  <c:v>49473</c:v>
                </c:pt>
                <c:pt idx="1385">
                  <c:v>49480</c:v>
                </c:pt>
                <c:pt idx="1386">
                  <c:v>49487</c:v>
                </c:pt>
                <c:pt idx="1387">
                  <c:v>49494</c:v>
                </c:pt>
                <c:pt idx="1388">
                  <c:v>49501</c:v>
                </c:pt>
                <c:pt idx="1389">
                  <c:v>49508</c:v>
                </c:pt>
                <c:pt idx="1390">
                  <c:v>49515</c:v>
                </c:pt>
                <c:pt idx="1391">
                  <c:v>49522</c:v>
                </c:pt>
                <c:pt idx="1392">
                  <c:v>49529</c:v>
                </c:pt>
                <c:pt idx="1393">
                  <c:v>49536</c:v>
                </c:pt>
                <c:pt idx="1394">
                  <c:v>49543</c:v>
                </c:pt>
                <c:pt idx="1395">
                  <c:v>49550</c:v>
                </c:pt>
                <c:pt idx="1396">
                  <c:v>49557</c:v>
                </c:pt>
                <c:pt idx="1397">
                  <c:v>49564</c:v>
                </c:pt>
                <c:pt idx="1398">
                  <c:v>49571</c:v>
                </c:pt>
                <c:pt idx="1399">
                  <c:v>49578</c:v>
                </c:pt>
                <c:pt idx="1400">
                  <c:v>49585</c:v>
                </c:pt>
                <c:pt idx="1401">
                  <c:v>49592</c:v>
                </c:pt>
                <c:pt idx="1402">
                  <c:v>49599</c:v>
                </c:pt>
                <c:pt idx="1403">
                  <c:v>49606</c:v>
                </c:pt>
                <c:pt idx="1404">
                  <c:v>49613</c:v>
                </c:pt>
                <c:pt idx="1405">
                  <c:v>49620</c:v>
                </c:pt>
                <c:pt idx="1406">
                  <c:v>49627</c:v>
                </c:pt>
                <c:pt idx="1407">
                  <c:v>49634</c:v>
                </c:pt>
                <c:pt idx="1408">
                  <c:v>49641</c:v>
                </c:pt>
                <c:pt idx="1409">
                  <c:v>49648</c:v>
                </c:pt>
                <c:pt idx="1410">
                  <c:v>49655</c:v>
                </c:pt>
                <c:pt idx="1411">
                  <c:v>49662</c:v>
                </c:pt>
                <c:pt idx="1412">
                  <c:v>49670</c:v>
                </c:pt>
                <c:pt idx="1413">
                  <c:v>49677</c:v>
                </c:pt>
                <c:pt idx="1414">
                  <c:v>49684</c:v>
                </c:pt>
                <c:pt idx="1415">
                  <c:v>49691</c:v>
                </c:pt>
                <c:pt idx="1416">
                  <c:v>49698</c:v>
                </c:pt>
                <c:pt idx="1417">
                  <c:v>49705</c:v>
                </c:pt>
                <c:pt idx="1418">
                  <c:v>49712</c:v>
                </c:pt>
                <c:pt idx="1419">
                  <c:v>49719</c:v>
                </c:pt>
                <c:pt idx="1420">
                  <c:v>49726</c:v>
                </c:pt>
                <c:pt idx="1421">
                  <c:v>49733</c:v>
                </c:pt>
                <c:pt idx="1422">
                  <c:v>49740</c:v>
                </c:pt>
                <c:pt idx="1423">
                  <c:v>49747</c:v>
                </c:pt>
                <c:pt idx="1424">
                  <c:v>49754</c:v>
                </c:pt>
                <c:pt idx="1425">
                  <c:v>49761</c:v>
                </c:pt>
                <c:pt idx="1426">
                  <c:v>49768</c:v>
                </c:pt>
                <c:pt idx="1427">
                  <c:v>49775</c:v>
                </c:pt>
                <c:pt idx="1428">
                  <c:v>49782</c:v>
                </c:pt>
                <c:pt idx="1429">
                  <c:v>49789</c:v>
                </c:pt>
                <c:pt idx="1430">
                  <c:v>49796</c:v>
                </c:pt>
                <c:pt idx="1431">
                  <c:v>49803</c:v>
                </c:pt>
                <c:pt idx="1432">
                  <c:v>49810</c:v>
                </c:pt>
                <c:pt idx="1433">
                  <c:v>49817</c:v>
                </c:pt>
                <c:pt idx="1434">
                  <c:v>49824</c:v>
                </c:pt>
                <c:pt idx="1435">
                  <c:v>49831</c:v>
                </c:pt>
                <c:pt idx="1436">
                  <c:v>49838</c:v>
                </c:pt>
                <c:pt idx="1437">
                  <c:v>49845</c:v>
                </c:pt>
                <c:pt idx="1438">
                  <c:v>49852</c:v>
                </c:pt>
                <c:pt idx="1439">
                  <c:v>49859</c:v>
                </c:pt>
                <c:pt idx="1440">
                  <c:v>49866</c:v>
                </c:pt>
                <c:pt idx="1441">
                  <c:v>49873</c:v>
                </c:pt>
                <c:pt idx="1442">
                  <c:v>49880</c:v>
                </c:pt>
                <c:pt idx="1443">
                  <c:v>49887</c:v>
                </c:pt>
                <c:pt idx="1444">
                  <c:v>49894</c:v>
                </c:pt>
                <c:pt idx="1445">
                  <c:v>49901</c:v>
                </c:pt>
                <c:pt idx="1446">
                  <c:v>49908</c:v>
                </c:pt>
                <c:pt idx="1447">
                  <c:v>49915</c:v>
                </c:pt>
                <c:pt idx="1448">
                  <c:v>49922</c:v>
                </c:pt>
                <c:pt idx="1449">
                  <c:v>49929</c:v>
                </c:pt>
                <c:pt idx="1450">
                  <c:v>49936</c:v>
                </c:pt>
                <c:pt idx="1451">
                  <c:v>49943</c:v>
                </c:pt>
                <c:pt idx="1452">
                  <c:v>49950</c:v>
                </c:pt>
                <c:pt idx="1453">
                  <c:v>49957</c:v>
                </c:pt>
                <c:pt idx="1454">
                  <c:v>49964</c:v>
                </c:pt>
                <c:pt idx="1455">
                  <c:v>49971</c:v>
                </c:pt>
                <c:pt idx="1456">
                  <c:v>49978</c:v>
                </c:pt>
                <c:pt idx="1457">
                  <c:v>49985</c:v>
                </c:pt>
                <c:pt idx="1458">
                  <c:v>49992</c:v>
                </c:pt>
                <c:pt idx="1459">
                  <c:v>49999</c:v>
                </c:pt>
                <c:pt idx="1460">
                  <c:v>50006</c:v>
                </c:pt>
                <c:pt idx="1461">
                  <c:v>50013</c:v>
                </c:pt>
                <c:pt idx="1462">
                  <c:v>50020</c:v>
                </c:pt>
                <c:pt idx="1463">
                  <c:v>50027</c:v>
                </c:pt>
                <c:pt idx="1464">
                  <c:v>50038</c:v>
                </c:pt>
                <c:pt idx="1465">
                  <c:v>50045</c:v>
                </c:pt>
                <c:pt idx="1466">
                  <c:v>50052</c:v>
                </c:pt>
                <c:pt idx="1467">
                  <c:v>50059</c:v>
                </c:pt>
                <c:pt idx="1468">
                  <c:v>50066</c:v>
                </c:pt>
                <c:pt idx="1469">
                  <c:v>50073</c:v>
                </c:pt>
                <c:pt idx="1470">
                  <c:v>50080</c:v>
                </c:pt>
                <c:pt idx="1471">
                  <c:v>50087</c:v>
                </c:pt>
                <c:pt idx="1472">
                  <c:v>50094</c:v>
                </c:pt>
                <c:pt idx="1473">
                  <c:v>50101</c:v>
                </c:pt>
                <c:pt idx="1474">
                  <c:v>50108</c:v>
                </c:pt>
                <c:pt idx="1475">
                  <c:v>50115</c:v>
                </c:pt>
                <c:pt idx="1476">
                  <c:v>50122</c:v>
                </c:pt>
                <c:pt idx="1477">
                  <c:v>50129</c:v>
                </c:pt>
                <c:pt idx="1478">
                  <c:v>50137</c:v>
                </c:pt>
                <c:pt idx="1479">
                  <c:v>50144</c:v>
                </c:pt>
                <c:pt idx="1480">
                  <c:v>50151</c:v>
                </c:pt>
                <c:pt idx="1481">
                  <c:v>50158</c:v>
                </c:pt>
                <c:pt idx="1482">
                  <c:v>50165</c:v>
                </c:pt>
                <c:pt idx="1483">
                  <c:v>50172</c:v>
                </c:pt>
                <c:pt idx="1484">
                  <c:v>50179</c:v>
                </c:pt>
                <c:pt idx="1485">
                  <c:v>50186</c:v>
                </c:pt>
                <c:pt idx="1486">
                  <c:v>50193</c:v>
                </c:pt>
                <c:pt idx="1487">
                  <c:v>50200</c:v>
                </c:pt>
                <c:pt idx="1488">
                  <c:v>50207</c:v>
                </c:pt>
                <c:pt idx="1489">
                  <c:v>50214</c:v>
                </c:pt>
                <c:pt idx="1490">
                  <c:v>50221</c:v>
                </c:pt>
                <c:pt idx="1491">
                  <c:v>50228</c:v>
                </c:pt>
                <c:pt idx="1492">
                  <c:v>50235</c:v>
                </c:pt>
                <c:pt idx="1493">
                  <c:v>50242</c:v>
                </c:pt>
                <c:pt idx="1494">
                  <c:v>50249</c:v>
                </c:pt>
                <c:pt idx="1495">
                  <c:v>50256</c:v>
                </c:pt>
                <c:pt idx="1496">
                  <c:v>50263</c:v>
                </c:pt>
                <c:pt idx="1497">
                  <c:v>50270</c:v>
                </c:pt>
                <c:pt idx="1498">
                  <c:v>50277</c:v>
                </c:pt>
                <c:pt idx="1499">
                  <c:v>50284</c:v>
                </c:pt>
                <c:pt idx="1500">
                  <c:v>50291</c:v>
                </c:pt>
                <c:pt idx="1501">
                  <c:v>50298</c:v>
                </c:pt>
                <c:pt idx="1502">
                  <c:v>50305</c:v>
                </c:pt>
                <c:pt idx="1503">
                  <c:v>50312</c:v>
                </c:pt>
                <c:pt idx="1504">
                  <c:v>50319</c:v>
                </c:pt>
                <c:pt idx="1505">
                  <c:v>50326</c:v>
                </c:pt>
                <c:pt idx="1506">
                  <c:v>50333</c:v>
                </c:pt>
                <c:pt idx="1507">
                  <c:v>50340</c:v>
                </c:pt>
                <c:pt idx="1508">
                  <c:v>50347</c:v>
                </c:pt>
                <c:pt idx="1509">
                  <c:v>50354</c:v>
                </c:pt>
                <c:pt idx="1510">
                  <c:v>50361</c:v>
                </c:pt>
                <c:pt idx="1511">
                  <c:v>50368</c:v>
                </c:pt>
                <c:pt idx="1512">
                  <c:v>50375</c:v>
                </c:pt>
                <c:pt idx="1513">
                  <c:v>50382</c:v>
                </c:pt>
                <c:pt idx="1514">
                  <c:v>50389</c:v>
                </c:pt>
                <c:pt idx="1515">
                  <c:v>50396</c:v>
                </c:pt>
                <c:pt idx="1516">
                  <c:v>50403</c:v>
                </c:pt>
                <c:pt idx="1517">
                  <c:v>50410</c:v>
                </c:pt>
                <c:pt idx="1518">
                  <c:v>50417</c:v>
                </c:pt>
                <c:pt idx="1519">
                  <c:v>50424</c:v>
                </c:pt>
                <c:pt idx="1520">
                  <c:v>50431</c:v>
                </c:pt>
                <c:pt idx="1521">
                  <c:v>50438</c:v>
                </c:pt>
                <c:pt idx="1522">
                  <c:v>50445</c:v>
                </c:pt>
                <c:pt idx="1523">
                  <c:v>50452</c:v>
                </c:pt>
                <c:pt idx="1524">
                  <c:v>50459</c:v>
                </c:pt>
                <c:pt idx="1525">
                  <c:v>50466</c:v>
                </c:pt>
                <c:pt idx="1526">
                  <c:v>50473</c:v>
                </c:pt>
                <c:pt idx="1527">
                  <c:v>50480</c:v>
                </c:pt>
                <c:pt idx="1528">
                  <c:v>50487</c:v>
                </c:pt>
                <c:pt idx="1529">
                  <c:v>50494</c:v>
                </c:pt>
                <c:pt idx="1530">
                  <c:v>50501</c:v>
                </c:pt>
                <c:pt idx="1531">
                  <c:v>50508</c:v>
                </c:pt>
                <c:pt idx="1532">
                  <c:v>50515</c:v>
                </c:pt>
                <c:pt idx="1533">
                  <c:v>50522</c:v>
                </c:pt>
                <c:pt idx="1534">
                  <c:v>50529</c:v>
                </c:pt>
                <c:pt idx="1535">
                  <c:v>50536</c:v>
                </c:pt>
                <c:pt idx="1536">
                  <c:v>50543</c:v>
                </c:pt>
                <c:pt idx="1537">
                  <c:v>50550</c:v>
                </c:pt>
                <c:pt idx="1538">
                  <c:v>50557</c:v>
                </c:pt>
                <c:pt idx="1539">
                  <c:v>50564</c:v>
                </c:pt>
                <c:pt idx="1540">
                  <c:v>50571</c:v>
                </c:pt>
                <c:pt idx="1541">
                  <c:v>50578</c:v>
                </c:pt>
                <c:pt idx="1542">
                  <c:v>50585</c:v>
                </c:pt>
                <c:pt idx="1543">
                  <c:v>50592</c:v>
                </c:pt>
                <c:pt idx="1544">
                  <c:v>50599</c:v>
                </c:pt>
                <c:pt idx="1545">
                  <c:v>50606</c:v>
                </c:pt>
                <c:pt idx="1546">
                  <c:v>50613</c:v>
                </c:pt>
                <c:pt idx="1547">
                  <c:v>50620</c:v>
                </c:pt>
                <c:pt idx="1548">
                  <c:v>50627</c:v>
                </c:pt>
                <c:pt idx="1549">
                  <c:v>50634</c:v>
                </c:pt>
                <c:pt idx="1550">
                  <c:v>50641</c:v>
                </c:pt>
                <c:pt idx="1551">
                  <c:v>50648</c:v>
                </c:pt>
                <c:pt idx="1552">
                  <c:v>50655</c:v>
                </c:pt>
                <c:pt idx="1553">
                  <c:v>50662</c:v>
                </c:pt>
                <c:pt idx="1554">
                  <c:v>50669</c:v>
                </c:pt>
                <c:pt idx="1555">
                  <c:v>50676</c:v>
                </c:pt>
                <c:pt idx="1556">
                  <c:v>50683</c:v>
                </c:pt>
                <c:pt idx="1557">
                  <c:v>50690</c:v>
                </c:pt>
                <c:pt idx="1558">
                  <c:v>50697</c:v>
                </c:pt>
                <c:pt idx="1559">
                  <c:v>50704</c:v>
                </c:pt>
                <c:pt idx="1560">
                  <c:v>50711</c:v>
                </c:pt>
                <c:pt idx="1561">
                  <c:v>50718</c:v>
                </c:pt>
                <c:pt idx="1562">
                  <c:v>50725</c:v>
                </c:pt>
                <c:pt idx="1563">
                  <c:v>50732</c:v>
                </c:pt>
                <c:pt idx="1564">
                  <c:v>50739</c:v>
                </c:pt>
                <c:pt idx="1565">
                  <c:v>50746</c:v>
                </c:pt>
                <c:pt idx="1566">
                  <c:v>50753</c:v>
                </c:pt>
                <c:pt idx="1567">
                  <c:v>50760</c:v>
                </c:pt>
                <c:pt idx="1568">
                  <c:v>50768</c:v>
                </c:pt>
                <c:pt idx="1569">
                  <c:v>50775</c:v>
                </c:pt>
                <c:pt idx="1570">
                  <c:v>50782</c:v>
                </c:pt>
                <c:pt idx="1571">
                  <c:v>50789</c:v>
                </c:pt>
                <c:pt idx="1572">
                  <c:v>50796</c:v>
                </c:pt>
                <c:pt idx="1573">
                  <c:v>50803</c:v>
                </c:pt>
                <c:pt idx="1574">
                  <c:v>50810</c:v>
                </c:pt>
                <c:pt idx="1575">
                  <c:v>50817</c:v>
                </c:pt>
                <c:pt idx="1576">
                  <c:v>50824</c:v>
                </c:pt>
                <c:pt idx="1577">
                  <c:v>50831</c:v>
                </c:pt>
                <c:pt idx="1578">
                  <c:v>50838</c:v>
                </c:pt>
                <c:pt idx="1579">
                  <c:v>50845</c:v>
                </c:pt>
                <c:pt idx="1580">
                  <c:v>50852</c:v>
                </c:pt>
                <c:pt idx="1581">
                  <c:v>50859</c:v>
                </c:pt>
                <c:pt idx="1582">
                  <c:v>50866</c:v>
                </c:pt>
                <c:pt idx="1583">
                  <c:v>50873</c:v>
                </c:pt>
                <c:pt idx="1584">
                  <c:v>50880</c:v>
                </c:pt>
                <c:pt idx="1585">
                  <c:v>50887</c:v>
                </c:pt>
                <c:pt idx="1586">
                  <c:v>50894</c:v>
                </c:pt>
                <c:pt idx="1587">
                  <c:v>50901</c:v>
                </c:pt>
                <c:pt idx="1588">
                  <c:v>50908</c:v>
                </c:pt>
                <c:pt idx="1589">
                  <c:v>50915</c:v>
                </c:pt>
                <c:pt idx="1590">
                  <c:v>50922</c:v>
                </c:pt>
                <c:pt idx="1591">
                  <c:v>50929</c:v>
                </c:pt>
                <c:pt idx="1592">
                  <c:v>50936</c:v>
                </c:pt>
                <c:pt idx="1593">
                  <c:v>50943</c:v>
                </c:pt>
                <c:pt idx="1594">
                  <c:v>50950</c:v>
                </c:pt>
                <c:pt idx="1595">
                  <c:v>50957</c:v>
                </c:pt>
                <c:pt idx="1596">
                  <c:v>50964</c:v>
                </c:pt>
                <c:pt idx="1597">
                  <c:v>50971</c:v>
                </c:pt>
                <c:pt idx="1598">
                  <c:v>50978</c:v>
                </c:pt>
                <c:pt idx="1599">
                  <c:v>50985</c:v>
                </c:pt>
                <c:pt idx="1600">
                  <c:v>50992</c:v>
                </c:pt>
                <c:pt idx="1601">
                  <c:v>50999</c:v>
                </c:pt>
                <c:pt idx="1602">
                  <c:v>51006</c:v>
                </c:pt>
                <c:pt idx="1603">
                  <c:v>51013</c:v>
                </c:pt>
                <c:pt idx="1604">
                  <c:v>51020</c:v>
                </c:pt>
                <c:pt idx="1605">
                  <c:v>51027</c:v>
                </c:pt>
                <c:pt idx="1606">
                  <c:v>51034</c:v>
                </c:pt>
                <c:pt idx="1607">
                  <c:v>51041</c:v>
                </c:pt>
                <c:pt idx="1608">
                  <c:v>51048</c:v>
                </c:pt>
                <c:pt idx="1609">
                  <c:v>51055</c:v>
                </c:pt>
                <c:pt idx="1610">
                  <c:v>51062</c:v>
                </c:pt>
                <c:pt idx="1611">
                  <c:v>51069</c:v>
                </c:pt>
                <c:pt idx="1612">
                  <c:v>51076</c:v>
                </c:pt>
                <c:pt idx="1613">
                  <c:v>51083</c:v>
                </c:pt>
                <c:pt idx="1614">
                  <c:v>51090</c:v>
                </c:pt>
                <c:pt idx="1615">
                  <c:v>51097</c:v>
                </c:pt>
                <c:pt idx="1616">
                  <c:v>51104</c:v>
                </c:pt>
                <c:pt idx="1617">
                  <c:v>51111</c:v>
                </c:pt>
                <c:pt idx="1618">
                  <c:v>51118</c:v>
                </c:pt>
                <c:pt idx="1619">
                  <c:v>51125</c:v>
                </c:pt>
                <c:pt idx="1620">
                  <c:v>51132</c:v>
                </c:pt>
                <c:pt idx="1621">
                  <c:v>51139</c:v>
                </c:pt>
                <c:pt idx="1622">
                  <c:v>51146</c:v>
                </c:pt>
                <c:pt idx="1623">
                  <c:v>51153</c:v>
                </c:pt>
                <c:pt idx="1624">
                  <c:v>51160</c:v>
                </c:pt>
                <c:pt idx="1625">
                  <c:v>51167</c:v>
                </c:pt>
                <c:pt idx="1626">
                  <c:v>51174</c:v>
                </c:pt>
                <c:pt idx="1627">
                  <c:v>51181</c:v>
                </c:pt>
                <c:pt idx="1628">
                  <c:v>51188</c:v>
                </c:pt>
                <c:pt idx="1629">
                  <c:v>51195</c:v>
                </c:pt>
                <c:pt idx="1630">
                  <c:v>51202</c:v>
                </c:pt>
                <c:pt idx="1631">
                  <c:v>51209</c:v>
                </c:pt>
                <c:pt idx="1632">
                  <c:v>51216</c:v>
                </c:pt>
                <c:pt idx="1633">
                  <c:v>51223</c:v>
                </c:pt>
                <c:pt idx="1634">
                  <c:v>51230</c:v>
                </c:pt>
                <c:pt idx="1635">
                  <c:v>51237</c:v>
                </c:pt>
                <c:pt idx="1636">
                  <c:v>51244</c:v>
                </c:pt>
                <c:pt idx="1637">
                  <c:v>51251</c:v>
                </c:pt>
                <c:pt idx="1638">
                  <c:v>51258</c:v>
                </c:pt>
                <c:pt idx="1639">
                  <c:v>51265</c:v>
                </c:pt>
                <c:pt idx="1640">
                  <c:v>51272</c:v>
                </c:pt>
                <c:pt idx="1641">
                  <c:v>51279</c:v>
                </c:pt>
                <c:pt idx="1642">
                  <c:v>51286</c:v>
                </c:pt>
                <c:pt idx="1643">
                  <c:v>51293</c:v>
                </c:pt>
                <c:pt idx="1644">
                  <c:v>51300</c:v>
                </c:pt>
                <c:pt idx="1645">
                  <c:v>51307</c:v>
                </c:pt>
                <c:pt idx="1646">
                  <c:v>51314</c:v>
                </c:pt>
                <c:pt idx="1647">
                  <c:v>51321</c:v>
                </c:pt>
                <c:pt idx="1648">
                  <c:v>51328</c:v>
                </c:pt>
                <c:pt idx="1649">
                  <c:v>51335</c:v>
                </c:pt>
                <c:pt idx="1650">
                  <c:v>51342</c:v>
                </c:pt>
                <c:pt idx="1651">
                  <c:v>51349</c:v>
                </c:pt>
                <c:pt idx="1652">
                  <c:v>51356</c:v>
                </c:pt>
                <c:pt idx="1653">
                  <c:v>51363</c:v>
                </c:pt>
                <c:pt idx="1654">
                  <c:v>51370</c:v>
                </c:pt>
                <c:pt idx="1655">
                  <c:v>51377</c:v>
                </c:pt>
                <c:pt idx="1656">
                  <c:v>51384</c:v>
                </c:pt>
                <c:pt idx="1657">
                  <c:v>51391</c:v>
                </c:pt>
                <c:pt idx="1658">
                  <c:v>51398</c:v>
                </c:pt>
                <c:pt idx="1659">
                  <c:v>51405</c:v>
                </c:pt>
                <c:pt idx="1660">
                  <c:v>51412</c:v>
                </c:pt>
                <c:pt idx="1661">
                  <c:v>51419</c:v>
                </c:pt>
                <c:pt idx="1662">
                  <c:v>51426</c:v>
                </c:pt>
                <c:pt idx="1663">
                  <c:v>51433</c:v>
                </c:pt>
                <c:pt idx="1664">
                  <c:v>51440</c:v>
                </c:pt>
                <c:pt idx="1665">
                  <c:v>51447</c:v>
                </c:pt>
                <c:pt idx="1666">
                  <c:v>51454</c:v>
                </c:pt>
                <c:pt idx="1667">
                  <c:v>51461</c:v>
                </c:pt>
                <c:pt idx="1668">
                  <c:v>51468</c:v>
                </c:pt>
                <c:pt idx="1669">
                  <c:v>51475</c:v>
                </c:pt>
                <c:pt idx="1670">
                  <c:v>51482</c:v>
                </c:pt>
                <c:pt idx="1671">
                  <c:v>51489</c:v>
                </c:pt>
                <c:pt idx="1672">
                  <c:v>51497</c:v>
                </c:pt>
                <c:pt idx="1673">
                  <c:v>51504</c:v>
                </c:pt>
                <c:pt idx="1674">
                  <c:v>51511</c:v>
                </c:pt>
                <c:pt idx="1675">
                  <c:v>51518</c:v>
                </c:pt>
                <c:pt idx="1676">
                  <c:v>51525</c:v>
                </c:pt>
                <c:pt idx="1677">
                  <c:v>51532</c:v>
                </c:pt>
                <c:pt idx="1678">
                  <c:v>51539</c:v>
                </c:pt>
                <c:pt idx="1679">
                  <c:v>51546</c:v>
                </c:pt>
                <c:pt idx="1680">
                  <c:v>51553</c:v>
                </c:pt>
                <c:pt idx="1681">
                  <c:v>51560</c:v>
                </c:pt>
                <c:pt idx="1682">
                  <c:v>51567</c:v>
                </c:pt>
                <c:pt idx="1683">
                  <c:v>51574</c:v>
                </c:pt>
                <c:pt idx="1684">
                  <c:v>51581</c:v>
                </c:pt>
                <c:pt idx="1685">
                  <c:v>51588</c:v>
                </c:pt>
                <c:pt idx="1686">
                  <c:v>51595</c:v>
                </c:pt>
                <c:pt idx="1687">
                  <c:v>51602</c:v>
                </c:pt>
                <c:pt idx="1688">
                  <c:v>51609</c:v>
                </c:pt>
                <c:pt idx="1689">
                  <c:v>51616</c:v>
                </c:pt>
                <c:pt idx="1690">
                  <c:v>51623</c:v>
                </c:pt>
                <c:pt idx="1691">
                  <c:v>51630</c:v>
                </c:pt>
                <c:pt idx="1692">
                  <c:v>51637</c:v>
                </c:pt>
                <c:pt idx="1693">
                  <c:v>51644</c:v>
                </c:pt>
                <c:pt idx="1694">
                  <c:v>51651</c:v>
                </c:pt>
                <c:pt idx="1695">
                  <c:v>51658</c:v>
                </c:pt>
                <c:pt idx="1696">
                  <c:v>51665</c:v>
                </c:pt>
                <c:pt idx="1697">
                  <c:v>51672</c:v>
                </c:pt>
                <c:pt idx="1698">
                  <c:v>51679</c:v>
                </c:pt>
                <c:pt idx="1699">
                  <c:v>51686</c:v>
                </c:pt>
                <c:pt idx="1700">
                  <c:v>51693</c:v>
                </c:pt>
                <c:pt idx="1701">
                  <c:v>51700</c:v>
                </c:pt>
                <c:pt idx="1702">
                  <c:v>51707</c:v>
                </c:pt>
                <c:pt idx="1703">
                  <c:v>51714</c:v>
                </c:pt>
                <c:pt idx="1704">
                  <c:v>51721</c:v>
                </c:pt>
                <c:pt idx="1705">
                  <c:v>51728</c:v>
                </c:pt>
                <c:pt idx="1706">
                  <c:v>51735</c:v>
                </c:pt>
                <c:pt idx="1707">
                  <c:v>51742</c:v>
                </c:pt>
                <c:pt idx="1708">
                  <c:v>51749</c:v>
                </c:pt>
                <c:pt idx="1709">
                  <c:v>51756</c:v>
                </c:pt>
                <c:pt idx="1710">
                  <c:v>51763</c:v>
                </c:pt>
                <c:pt idx="1711">
                  <c:v>51770</c:v>
                </c:pt>
                <c:pt idx="1712">
                  <c:v>51777</c:v>
                </c:pt>
                <c:pt idx="1713">
                  <c:v>51784</c:v>
                </c:pt>
                <c:pt idx="1714">
                  <c:v>51791</c:v>
                </c:pt>
                <c:pt idx="1715">
                  <c:v>51798</c:v>
                </c:pt>
                <c:pt idx="1716">
                  <c:v>51805</c:v>
                </c:pt>
                <c:pt idx="1717">
                  <c:v>51812</c:v>
                </c:pt>
                <c:pt idx="1718">
                  <c:v>51819</c:v>
                </c:pt>
                <c:pt idx="1719">
                  <c:v>51826</c:v>
                </c:pt>
                <c:pt idx="1720">
                  <c:v>51833</c:v>
                </c:pt>
                <c:pt idx="1721">
                  <c:v>51840</c:v>
                </c:pt>
                <c:pt idx="1722">
                  <c:v>51847</c:v>
                </c:pt>
                <c:pt idx="1723">
                  <c:v>51854</c:v>
                </c:pt>
                <c:pt idx="1724">
                  <c:v>51862</c:v>
                </c:pt>
                <c:pt idx="1725">
                  <c:v>51869</c:v>
                </c:pt>
                <c:pt idx="1726">
                  <c:v>51876</c:v>
                </c:pt>
                <c:pt idx="1727">
                  <c:v>51883</c:v>
                </c:pt>
                <c:pt idx="1728">
                  <c:v>51890</c:v>
                </c:pt>
                <c:pt idx="1729">
                  <c:v>51897</c:v>
                </c:pt>
                <c:pt idx="1730">
                  <c:v>51904</c:v>
                </c:pt>
                <c:pt idx="1731">
                  <c:v>51911</c:v>
                </c:pt>
                <c:pt idx="1732">
                  <c:v>51918</c:v>
                </c:pt>
                <c:pt idx="1733">
                  <c:v>51925</c:v>
                </c:pt>
                <c:pt idx="1734">
                  <c:v>51932</c:v>
                </c:pt>
                <c:pt idx="1735">
                  <c:v>51939</c:v>
                </c:pt>
                <c:pt idx="1736">
                  <c:v>51946</c:v>
                </c:pt>
                <c:pt idx="1737">
                  <c:v>51953</c:v>
                </c:pt>
                <c:pt idx="1738">
                  <c:v>51964</c:v>
                </c:pt>
                <c:pt idx="1739">
                  <c:v>51971</c:v>
                </c:pt>
                <c:pt idx="1740">
                  <c:v>51978</c:v>
                </c:pt>
                <c:pt idx="1741">
                  <c:v>51985</c:v>
                </c:pt>
                <c:pt idx="1742">
                  <c:v>51992</c:v>
                </c:pt>
                <c:pt idx="1743">
                  <c:v>51999</c:v>
                </c:pt>
                <c:pt idx="1744">
                  <c:v>52006</c:v>
                </c:pt>
                <c:pt idx="1745">
                  <c:v>52013</c:v>
                </c:pt>
                <c:pt idx="1746">
                  <c:v>52020</c:v>
                </c:pt>
                <c:pt idx="1747">
                  <c:v>52027</c:v>
                </c:pt>
                <c:pt idx="1748">
                  <c:v>52034</c:v>
                </c:pt>
                <c:pt idx="1749">
                  <c:v>52041</c:v>
                </c:pt>
                <c:pt idx="1750">
                  <c:v>52048</c:v>
                </c:pt>
                <c:pt idx="1751">
                  <c:v>52055</c:v>
                </c:pt>
                <c:pt idx="1752">
                  <c:v>52062</c:v>
                </c:pt>
                <c:pt idx="1753">
                  <c:v>52069</c:v>
                </c:pt>
                <c:pt idx="1754">
                  <c:v>52076</c:v>
                </c:pt>
                <c:pt idx="1755">
                  <c:v>52083</c:v>
                </c:pt>
                <c:pt idx="1756">
                  <c:v>52090</c:v>
                </c:pt>
                <c:pt idx="1757">
                  <c:v>52097</c:v>
                </c:pt>
                <c:pt idx="1758">
                  <c:v>52104</c:v>
                </c:pt>
                <c:pt idx="1759">
                  <c:v>52111</c:v>
                </c:pt>
                <c:pt idx="1760">
                  <c:v>52118</c:v>
                </c:pt>
                <c:pt idx="1761">
                  <c:v>52125</c:v>
                </c:pt>
                <c:pt idx="1762">
                  <c:v>52132</c:v>
                </c:pt>
                <c:pt idx="1763">
                  <c:v>52139</c:v>
                </c:pt>
                <c:pt idx="1764">
                  <c:v>52146</c:v>
                </c:pt>
                <c:pt idx="1765">
                  <c:v>52153</c:v>
                </c:pt>
                <c:pt idx="1766">
                  <c:v>52160</c:v>
                </c:pt>
                <c:pt idx="1767">
                  <c:v>52167</c:v>
                </c:pt>
                <c:pt idx="1768">
                  <c:v>52174</c:v>
                </c:pt>
                <c:pt idx="1769">
                  <c:v>52181</c:v>
                </c:pt>
                <c:pt idx="1770">
                  <c:v>52188</c:v>
                </c:pt>
                <c:pt idx="1771">
                  <c:v>52195</c:v>
                </c:pt>
                <c:pt idx="1772">
                  <c:v>52202</c:v>
                </c:pt>
                <c:pt idx="1773">
                  <c:v>52209</c:v>
                </c:pt>
                <c:pt idx="1774">
                  <c:v>52216</c:v>
                </c:pt>
                <c:pt idx="1775">
                  <c:v>52223</c:v>
                </c:pt>
                <c:pt idx="1776">
                  <c:v>52230</c:v>
                </c:pt>
                <c:pt idx="1777">
                  <c:v>52237</c:v>
                </c:pt>
                <c:pt idx="1778">
                  <c:v>52244</c:v>
                </c:pt>
                <c:pt idx="1779">
                  <c:v>52251</c:v>
                </c:pt>
                <c:pt idx="1780">
                  <c:v>52258</c:v>
                </c:pt>
                <c:pt idx="1781">
                  <c:v>52265</c:v>
                </c:pt>
                <c:pt idx="1782">
                  <c:v>52272</c:v>
                </c:pt>
                <c:pt idx="1783">
                  <c:v>52279</c:v>
                </c:pt>
                <c:pt idx="1784">
                  <c:v>52286</c:v>
                </c:pt>
                <c:pt idx="1785">
                  <c:v>52293</c:v>
                </c:pt>
                <c:pt idx="1786">
                  <c:v>52300</c:v>
                </c:pt>
                <c:pt idx="1787">
                  <c:v>52307</c:v>
                </c:pt>
                <c:pt idx="1788">
                  <c:v>52314</c:v>
                </c:pt>
                <c:pt idx="1789">
                  <c:v>52321</c:v>
                </c:pt>
                <c:pt idx="1790">
                  <c:v>52328</c:v>
                </c:pt>
                <c:pt idx="1791">
                  <c:v>52335</c:v>
                </c:pt>
                <c:pt idx="1792">
                  <c:v>52342</c:v>
                </c:pt>
                <c:pt idx="1793">
                  <c:v>52349</c:v>
                </c:pt>
                <c:pt idx="1794">
                  <c:v>52356</c:v>
                </c:pt>
                <c:pt idx="1795">
                  <c:v>52363</c:v>
                </c:pt>
                <c:pt idx="1796">
                  <c:v>52370</c:v>
                </c:pt>
                <c:pt idx="1797">
                  <c:v>52377</c:v>
                </c:pt>
                <c:pt idx="1798">
                  <c:v>52384</c:v>
                </c:pt>
                <c:pt idx="1799">
                  <c:v>52391</c:v>
                </c:pt>
                <c:pt idx="1800">
                  <c:v>52398</c:v>
                </c:pt>
                <c:pt idx="1801">
                  <c:v>52405</c:v>
                </c:pt>
                <c:pt idx="1802">
                  <c:v>52412</c:v>
                </c:pt>
                <c:pt idx="1803">
                  <c:v>52419</c:v>
                </c:pt>
                <c:pt idx="1804">
                  <c:v>52426</c:v>
                </c:pt>
                <c:pt idx="1805">
                  <c:v>52433</c:v>
                </c:pt>
                <c:pt idx="1806">
                  <c:v>52440</c:v>
                </c:pt>
                <c:pt idx="1807">
                  <c:v>52447</c:v>
                </c:pt>
                <c:pt idx="1808">
                  <c:v>52454</c:v>
                </c:pt>
                <c:pt idx="1809">
                  <c:v>52461</c:v>
                </c:pt>
                <c:pt idx="1810">
                  <c:v>52468</c:v>
                </c:pt>
                <c:pt idx="1811">
                  <c:v>52475</c:v>
                </c:pt>
                <c:pt idx="1812">
                  <c:v>52482</c:v>
                </c:pt>
                <c:pt idx="1813">
                  <c:v>52489</c:v>
                </c:pt>
                <c:pt idx="1814">
                  <c:v>52496</c:v>
                </c:pt>
                <c:pt idx="1815">
                  <c:v>52503</c:v>
                </c:pt>
                <c:pt idx="1816">
                  <c:v>52510</c:v>
                </c:pt>
                <c:pt idx="1817">
                  <c:v>52517</c:v>
                </c:pt>
                <c:pt idx="1818">
                  <c:v>52524</c:v>
                </c:pt>
                <c:pt idx="1819">
                  <c:v>52531</c:v>
                </c:pt>
                <c:pt idx="1820">
                  <c:v>52538</c:v>
                </c:pt>
                <c:pt idx="1821">
                  <c:v>52545</c:v>
                </c:pt>
                <c:pt idx="1822">
                  <c:v>52552</c:v>
                </c:pt>
                <c:pt idx="1823">
                  <c:v>52559</c:v>
                </c:pt>
                <c:pt idx="1824">
                  <c:v>52566</c:v>
                </c:pt>
                <c:pt idx="1825">
                  <c:v>52573</c:v>
                </c:pt>
                <c:pt idx="1826">
                  <c:v>52580</c:v>
                </c:pt>
                <c:pt idx="1827">
                  <c:v>52587</c:v>
                </c:pt>
                <c:pt idx="1828">
                  <c:v>52594</c:v>
                </c:pt>
                <c:pt idx="1829">
                  <c:v>52601</c:v>
                </c:pt>
                <c:pt idx="1830">
                  <c:v>52608</c:v>
                </c:pt>
                <c:pt idx="1831">
                  <c:v>52615</c:v>
                </c:pt>
                <c:pt idx="1832">
                  <c:v>52622</c:v>
                </c:pt>
                <c:pt idx="1833">
                  <c:v>52629</c:v>
                </c:pt>
                <c:pt idx="1834">
                  <c:v>52636</c:v>
                </c:pt>
                <c:pt idx="1835">
                  <c:v>52643</c:v>
                </c:pt>
                <c:pt idx="1836">
                  <c:v>52650</c:v>
                </c:pt>
                <c:pt idx="1837">
                  <c:v>52657</c:v>
                </c:pt>
                <c:pt idx="1838">
                  <c:v>52664</c:v>
                </c:pt>
                <c:pt idx="1839">
                  <c:v>52671</c:v>
                </c:pt>
                <c:pt idx="1840">
                  <c:v>52678</c:v>
                </c:pt>
                <c:pt idx="1841">
                  <c:v>52685</c:v>
                </c:pt>
                <c:pt idx="1842">
                  <c:v>52692</c:v>
                </c:pt>
                <c:pt idx="1843">
                  <c:v>52699</c:v>
                </c:pt>
                <c:pt idx="1844">
                  <c:v>52706</c:v>
                </c:pt>
                <c:pt idx="1845">
                  <c:v>52713</c:v>
                </c:pt>
                <c:pt idx="1846">
                  <c:v>52720</c:v>
                </c:pt>
                <c:pt idx="1847">
                  <c:v>52727</c:v>
                </c:pt>
                <c:pt idx="1848">
                  <c:v>52734</c:v>
                </c:pt>
                <c:pt idx="1849">
                  <c:v>52741</c:v>
                </c:pt>
                <c:pt idx="1850">
                  <c:v>52748</c:v>
                </c:pt>
                <c:pt idx="1851">
                  <c:v>52755</c:v>
                </c:pt>
                <c:pt idx="1852">
                  <c:v>52762</c:v>
                </c:pt>
                <c:pt idx="1853">
                  <c:v>52769</c:v>
                </c:pt>
                <c:pt idx="1854">
                  <c:v>52776</c:v>
                </c:pt>
                <c:pt idx="1855">
                  <c:v>52783</c:v>
                </c:pt>
                <c:pt idx="1856">
                  <c:v>52790</c:v>
                </c:pt>
                <c:pt idx="1857">
                  <c:v>52797</c:v>
                </c:pt>
                <c:pt idx="1858">
                  <c:v>52804</c:v>
                </c:pt>
                <c:pt idx="1859">
                  <c:v>52811</c:v>
                </c:pt>
                <c:pt idx="1860">
                  <c:v>52818</c:v>
                </c:pt>
                <c:pt idx="1861">
                  <c:v>52825</c:v>
                </c:pt>
                <c:pt idx="1862">
                  <c:v>52832</c:v>
                </c:pt>
                <c:pt idx="1863">
                  <c:v>52839</c:v>
                </c:pt>
                <c:pt idx="1864">
                  <c:v>52846</c:v>
                </c:pt>
                <c:pt idx="1865">
                  <c:v>52853</c:v>
                </c:pt>
                <c:pt idx="1866">
                  <c:v>52860</c:v>
                </c:pt>
                <c:pt idx="1867">
                  <c:v>52867</c:v>
                </c:pt>
                <c:pt idx="1868">
                  <c:v>52874</c:v>
                </c:pt>
                <c:pt idx="1869">
                  <c:v>52881</c:v>
                </c:pt>
                <c:pt idx="1870">
                  <c:v>52888</c:v>
                </c:pt>
                <c:pt idx="1871">
                  <c:v>52895</c:v>
                </c:pt>
                <c:pt idx="1872">
                  <c:v>52902</c:v>
                </c:pt>
                <c:pt idx="1873">
                  <c:v>52909</c:v>
                </c:pt>
                <c:pt idx="1874">
                  <c:v>52916</c:v>
                </c:pt>
                <c:pt idx="1875">
                  <c:v>52923</c:v>
                </c:pt>
                <c:pt idx="1876">
                  <c:v>52930</c:v>
                </c:pt>
                <c:pt idx="1877">
                  <c:v>52937</c:v>
                </c:pt>
                <c:pt idx="1878">
                  <c:v>52944</c:v>
                </c:pt>
                <c:pt idx="1879">
                  <c:v>52951</c:v>
                </c:pt>
                <c:pt idx="1880">
                  <c:v>52959</c:v>
                </c:pt>
                <c:pt idx="1881">
                  <c:v>52966</c:v>
                </c:pt>
                <c:pt idx="1882">
                  <c:v>52973</c:v>
                </c:pt>
                <c:pt idx="1883">
                  <c:v>52980</c:v>
                </c:pt>
                <c:pt idx="1884">
                  <c:v>52987</c:v>
                </c:pt>
                <c:pt idx="1885">
                  <c:v>52994</c:v>
                </c:pt>
                <c:pt idx="1886">
                  <c:v>53001</c:v>
                </c:pt>
                <c:pt idx="1887">
                  <c:v>53008</c:v>
                </c:pt>
                <c:pt idx="1888">
                  <c:v>53015</c:v>
                </c:pt>
                <c:pt idx="1889">
                  <c:v>53022</c:v>
                </c:pt>
                <c:pt idx="1890">
                  <c:v>53029</c:v>
                </c:pt>
                <c:pt idx="1891">
                  <c:v>53036</c:v>
                </c:pt>
                <c:pt idx="1892">
                  <c:v>53043</c:v>
                </c:pt>
                <c:pt idx="1893">
                  <c:v>53050</c:v>
                </c:pt>
                <c:pt idx="1894">
                  <c:v>53057</c:v>
                </c:pt>
                <c:pt idx="1895">
                  <c:v>53064</c:v>
                </c:pt>
                <c:pt idx="1896">
                  <c:v>53071</c:v>
                </c:pt>
                <c:pt idx="1897">
                  <c:v>53078</c:v>
                </c:pt>
                <c:pt idx="1898">
                  <c:v>53085</c:v>
                </c:pt>
                <c:pt idx="1899">
                  <c:v>53092</c:v>
                </c:pt>
                <c:pt idx="1900">
                  <c:v>53099</c:v>
                </c:pt>
                <c:pt idx="1901">
                  <c:v>53106</c:v>
                </c:pt>
                <c:pt idx="1902">
                  <c:v>53113</c:v>
                </c:pt>
                <c:pt idx="1903">
                  <c:v>53120</c:v>
                </c:pt>
                <c:pt idx="1904">
                  <c:v>53127</c:v>
                </c:pt>
                <c:pt idx="1905">
                  <c:v>53134</c:v>
                </c:pt>
                <c:pt idx="1906">
                  <c:v>53141</c:v>
                </c:pt>
                <c:pt idx="1907">
                  <c:v>53148</c:v>
                </c:pt>
                <c:pt idx="1908">
                  <c:v>53155</c:v>
                </c:pt>
                <c:pt idx="1909">
                  <c:v>53162</c:v>
                </c:pt>
                <c:pt idx="1910">
                  <c:v>53169</c:v>
                </c:pt>
                <c:pt idx="1911">
                  <c:v>53176</c:v>
                </c:pt>
                <c:pt idx="1912">
                  <c:v>53183</c:v>
                </c:pt>
                <c:pt idx="1913">
                  <c:v>53190</c:v>
                </c:pt>
                <c:pt idx="1914">
                  <c:v>53197</c:v>
                </c:pt>
                <c:pt idx="1915">
                  <c:v>53204</c:v>
                </c:pt>
                <c:pt idx="1916">
                  <c:v>53211</c:v>
                </c:pt>
                <c:pt idx="1917">
                  <c:v>53218</c:v>
                </c:pt>
                <c:pt idx="1918">
                  <c:v>53225</c:v>
                </c:pt>
                <c:pt idx="1919">
                  <c:v>53232</c:v>
                </c:pt>
                <c:pt idx="1920">
                  <c:v>53239</c:v>
                </c:pt>
                <c:pt idx="1921">
                  <c:v>53246</c:v>
                </c:pt>
                <c:pt idx="1922">
                  <c:v>53253</c:v>
                </c:pt>
                <c:pt idx="1923">
                  <c:v>53260</c:v>
                </c:pt>
                <c:pt idx="1924">
                  <c:v>53267</c:v>
                </c:pt>
                <c:pt idx="1925">
                  <c:v>53274</c:v>
                </c:pt>
                <c:pt idx="1926">
                  <c:v>53281</c:v>
                </c:pt>
                <c:pt idx="1927">
                  <c:v>53288</c:v>
                </c:pt>
                <c:pt idx="1928">
                  <c:v>53295</c:v>
                </c:pt>
                <c:pt idx="1929">
                  <c:v>53302</c:v>
                </c:pt>
                <c:pt idx="1930">
                  <c:v>53309</c:v>
                </c:pt>
                <c:pt idx="1931">
                  <c:v>53316</c:v>
                </c:pt>
                <c:pt idx="1932">
                  <c:v>53323</c:v>
                </c:pt>
                <c:pt idx="1933">
                  <c:v>53330</c:v>
                </c:pt>
                <c:pt idx="1934">
                  <c:v>53337</c:v>
                </c:pt>
                <c:pt idx="1935">
                  <c:v>53344</c:v>
                </c:pt>
                <c:pt idx="1936">
                  <c:v>53351</c:v>
                </c:pt>
                <c:pt idx="1937">
                  <c:v>53358</c:v>
                </c:pt>
                <c:pt idx="1938">
                  <c:v>53365</c:v>
                </c:pt>
                <c:pt idx="1939">
                  <c:v>53372</c:v>
                </c:pt>
                <c:pt idx="1940">
                  <c:v>53379</c:v>
                </c:pt>
                <c:pt idx="1941">
                  <c:v>53386</c:v>
                </c:pt>
                <c:pt idx="1942">
                  <c:v>53393</c:v>
                </c:pt>
                <c:pt idx="1943">
                  <c:v>53400</c:v>
                </c:pt>
                <c:pt idx="1944">
                  <c:v>53407</c:v>
                </c:pt>
                <c:pt idx="1945">
                  <c:v>53414</c:v>
                </c:pt>
                <c:pt idx="1946">
                  <c:v>53421</c:v>
                </c:pt>
                <c:pt idx="1947">
                  <c:v>53428</c:v>
                </c:pt>
                <c:pt idx="1948">
                  <c:v>53435</c:v>
                </c:pt>
                <c:pt idx="1949">
                  <c:v>53442</c:v>
                </c:pt>
                <c:pt idx="1950">
                  <c:v>53449</c:v>
                </c:pt>
                <c:pt idx="1951">
                  <c:v>53456</c:v>
                </c:pt>
                <c:pt idx="1952">
                  <c:v>53463</c:v>
                </c:pt>
                <c:pt idx="1953">
                  <c:v>53470</c:v>
                </c:pt>
                <c:pt idx="1954">
                  <c:v>53477</c:v>
                </c:pt>
                <c:pt idx="1955">
                  <c:v>53484</c:v>
                </c:pt>
                <c:pt idx="1956">
                  <c:v>53491</c:v>
                </c:pt>
                <c:pt idx="1957">
                  <c:v>53498</c:v>
                </c:pt>
                <c:pt idx="1958">
                  <c:v>53505</c:v>
                </c:pt>
                <c:pt idx="1959">
                  <c:v>53512</c:v>
                </c:pt>
                <c:pt idx="1960">
                  <c:v>53519</c:v>
                </c:pt>
                <c:pt idx="1961">
                  <c:v>53526</c:v>
                </c:pt>
                <c:pt idx="1962">
                  <c:v>53533</c:v>
                </c:pt>
                <c:pt idx="1963">
                  <c:v>53540</c:v>
                </c:pt>
                <c:pt idx="1964">
                  <c:v>53547</c:v>
                </c:pt>
                <c:pt idx="1965">
                  <c:v>53554</c:v>
                </c:pt>
                <c:pt idx="1966">
                  <c:v>53561</c:v>
                </c:pt>
                <c:pt idx="1967">
                  <c:v>53568</c:v>
                </c:pt>
                <c:pt idx="1968">
                  <c:v>53575</c:v>
                </c:pt>
                <c:pt idx="1969">
                  <c:v>53582</c:v>
                </c:pt>
                <c:pt idx="1970">
                  <c:v>53589</c:v>
                </c:pt>
                <c:pt idx="1971">
                  <c:v>53596</c:v>
                </c:pt>
                <c:pt idx="1972">
                  <c:v>53603</c:v>
                </c:pt>
                <c:pt idx="1973">
                  <c:v>53610</c:v>
                </c:pt>
                <c:pt idx="1974">
                  <c:v>53617</c:v>
                </c:pt>
                <c:pt idx="1975">
                  <c:v>53624</c:v>
                </c:pt>
                <c:pt idx="1976">
                  <c:v>53631</c:v>
                </c:pt>
                <c:pt idx="1977">
                  <c:v>53638</c:v>
                </c:pt>
                <c:pt idx="1978">
                  <c:v>53645</c:v>
                </c:pt>
                <c:pt idx="1979">
                  <c:v>53652</c:v>
                </c:pt>
                <c:pt idx="1980">
                  <c:v>53659</c:v>
                </c:pt>
                <c:pt idx="1981">
                  <c:v>53666</c:v>
                </c:pt>
                <c:pt idx="1982">
                  <c:v>53673</c:v>
                </c:pt>
                <c:pt idx="1983">
                  <c:v>53680</c:v>
                </c:pt>
                <c:pt idx="1984">
                  <c:v>53688</c:v>
                </c:pt>
                <c:pt idx="1985">
                  <c:v>53695</c:v>
                </c:pt>
                <c:pt idx="1986">
                  <c:v>53702</c:v>
                </c:pt>
                <c:pt idx="1987">
                  <c:v>53709</c:v>
                </c:pt>
                <c:pt idx="1988">
                  <c:v>53716</c:v>
                </c:pt>
                <c:pt idx="1989">
                  <c:v>53723</c:v>
                </c:pt>
                <c:pt idx="1990">
                  <c:v>53730</c:v>
                </c:pt>
                <c:pt idx="1991">
                  <c:v>53737</c:v>
                </c:pt>
                <c:pt idx="1992">
                  <c:v>53744</c:v>
                </c:pt>
                <c:pt idx="1993">
                  <c:v>53751</c:v>
                </c:pt>
                <c:pt idx="1994">
                  <c:v>53758</c:v>
                </c:pt>
                <c:pt idx="1995">
                  <c:v>53765</c:v>
                </c:pt>
                <c:pt idx="1996">
                  <c:v>53772</c:v>
                </c:pt>
                <c:pt idx="1997">
                  <c:v>53779</c:v>
                </c:pt>
                <c:pt idx="1998">
                  <c:v>53786</c:v>
                </c:pt>
                <c:pt idx="1999">
                  <c:v>53793</c:v>
                </c:pt>
                <c:pt idx="2000">
                  <c:v>53800</c:v>
                </c:pt>
                <c:pt idx="2001">
                  <c:v>53807</c:v>
                </c:pt>
                <c:pt idx="2002">
                  <c:v>53814</c:v>
                </c:pt>
                <c:pt idx="2003">
                  <c:v>53821</c:v>
                </c:pt>
                <c:pt idx="2004">
                  <c:v>53828</c:v>
                </c:pt>
                <c:pt idx="2005">
                  <c:v>53835</c:v>
                </c:pt>
                <c:pt idx="2006">
                  <c:v>53842</c:v>
                </c:pt>
                <c:pt idx="2007">
                  <c:v>53849</c:v>
                </c:pt>
                <c:pt idx="2008">
                  <c:v>53856</c:v>
                </c:pt>
                <c:pt idx="2009">
                  <c:v>53863</c:v>
                </c:pt>
                <c:pt idx="2010">
                  <c:v>53870</c:v>
                </c:pt>
                <c:pt idx="2011">
                  <c:v>53877</c:v>
                </c:pt>
                <c:pt idx="2012">
                  <c:v>53884</c:v>
                </c:pt>
                <c:pt idx="2013">
                  <c:v>53891</c:v>
                </c:pt>
                <c:pt idx="2014">
                  <c:v>53898</c:v>
                </c:pt>
                <c:pt idx="2015">
                  <c:v>53905</c:v>
                </c:pt>
                <c:pt idx="2016">
                  <c:v>53912</c:v>
                </c:pt>
                <c:pt idx="2017">
                  <c:v>53919</c:v>
                </c:pt>
                <c:pt idx="2018">
                  <c:v>53926</c:v>
                </c:pt>
                <c:pt idx="2019">
                  <c:v>53933</c:v>
                </c:pt>
                <c:pt idx="2020">
                  <c:v>53940</c:v>
                </c:pt>
                <c:pt idx="2021">
                  <c:v>53947</c:v>
                </c:pt>
                <c:pt idx="2022">
                  <c:v>53954</c:v>
                </c:pt>
                <c:pt idx="2023">
                  <c:v>53961</c:v>
                </c:pt>
                <c:pt idx="2024">
                  <c:v>53968</c:v>
                </c:pt>
                <c:pt idx="2025">
                  <c:v>53975</c:v>
                </c:pt>
                <c:pt idx="2026">
                  <c:v>53982</c:v>
                </c:pt>
                <c:pt idx="2027">
                  <c:v>53989</c:v>
                </c:pt>
                <c:pt idx="2028">
                  <c:v>53996</c:v>
                </c:pt>
                <c:pt idx="2029">
                  <c:v>54003</c:v>
                </c:pt>
                <c:pt idx="2030">
                  <c:v>54010</c:v>
                </c:pt>
                <c:pt idx="2031">
                  <c:v>54017</c:v>
                </c:pt>
                <c:pt idx="2032">
                  <c:v>54024</c:v>
                </c:pt>
                <c:pt idx="2033">
                  <c:v>54031</c:v>
                </c:pt>
                <c:pt idx="2034">
                  <c:v>54038</c:v>
                </c:pt>
                <c:pt idx="2035">
                  <c:v>54045</c:v>
                </c:pt>
                <c:pt idx="2036">
                  <c:v>54053</c:v>
                </c:pt>
                <c:pt idx="2037">
                  <c:v>54060</c:v>
                </c:pt>
                <c:pt idx="2038">
                  <c:v>54067</c:v>
                </c:pt>
                <c:pt idx="2039">
                  <c:v>54074</c:v>
                </c:pt>
                <c:pt idx="2040">
                  <c:v>54081</c:v>
                </c:pt>
                <c:pt idx="2041">
                  <c:v>54088</c:v>
                </c:pt>
                <c:pt idx="2042">
                  <c:v>54095</c:v>
                </c:pt>
                <c:pt idx="2043">
                  <c:v>54102</c:v>
                </c:pt>
                <c:pt idx="2044">
                  <c:v>54109</c:v>
                </c:pt>
                <c:pt idx="2045">
                  <c:v>54116</c:v>
                </c:pt>
                <c:pt idx="2046">
                  <c:v>54123</c:v>
                </c:pt>
                <c:pt idx="2047">
                  <c:v>54130</c:v>
                </c:pt>
                <c:pt idx="2048">
                  <c:v>54137</c:v>
                </c:pt>
                <c:pt idx="2049">
                  <c:v>54144</c:v>
                </c:pt>
                <c:pt idx="2050">
                  <c:v>54155</c:v>
                </c:pt>
                <c:pt idx="2051">
                  <c:v>54162</c:v>
                </c:pt>
                <c:pt idx="2052">
                  <c:v>54169</c:v>
                </c:pt>
                <c:pt idx="2053">
                  <c:v>54176</c:v>
                </c:pt>
                <c:pt idx="2054">
                  <c:v>54183</c:v>
                </c:pt>
                <c:pt idx="2055">
                  <c:v>54190</c:v>
                </c:pt>
                <c:pt idx="2056">
                  <c:v>54197</c:v>
                </c:pt>
                <c:pt idx="2057">
                  <c:v>54204</c:v>
                </c:pt>
                <c:pt idx="2058">
                  <c:v>54211</c:v>
                </c:pt>
                <c:pt idx="2059">
                  <c:v>54218</c:v>
                </c:pt>
                <c:pt idx="2060">
                  <c:v>54225</c:v>
                </c:pt>
                <c:pt idx="2061">
                  <c:v>54232</c:v>
                </c:pt>
                <c:pt idx="2062">
                  <c:v>54239</c:v>
                </c:pt>
                <c:pt idx="2063">
                  <c:v>54246</c:v>
                </c:pt>
                <c:pt idx="2064">
                  <c:v>54253</c:v>
                </c:pt>
                <c:pt idx="2065">
                  <c:v>54260</c:v>
                </c:pt>
                <c:pt idx="2066">
                  <c:v>54267</c:v>
                </c:pt>
                <c:pt idx="2067">
                  <c:v>54274</c:v>
                </c:pt>
                <c:pt idx="2068">
                  <c:v>54281</c:v>
                </c:pt>
                <c:pt idx="2069">
                  <c:v>54288</c:v>
                </c:pt>
                <c:pt idx="2070">
                  <c:v>54295</c:v>
                </c:pt>
                <c:pt idx="2071">
                  <c:v>54302</c:v>
                </c:pt>
                <c:pt idx="2072">
                  <c:v>54309</c:v>
                </c:pt>
                <c:pt idx="2073">
                  <c:v>54316</c:v>
                </c:pt>
                <c:pt idx="2074">
                  <c:v>54323</c:v>
                </c:pt>
                <c:pt idx="2075">
                  <c:v>54330</c:v>
                </c:pt>
                <c:pt idx="2076">
                  <c:v>54337</c:v>
                </c:pt>
                <c:pt idx="2077">
                  <c:v>54344</c:v>
                </c:pt>
                <c:pt idx="2078">
                  <c:v>54351</c:v>
                </c:pt>
                <c:pt idx="2079">
                  <c:v>54358</c:v>
                </c:pt>
                <c:pt idx="2080">
                  <c:v>54365</c:v>
                </c:pt>
                <c:pt idx="2081">
                  <c:v>54372</c:v>
                </c:pt>
                <c:pt idx="2082">
                  <c:v>54379</c:v>
                </c:pt>
                <c:pt idx="2083">
                  <c:v>54386</c:v>
                </c:pt>
                <c:pt idx="2084">
                  <c:v>54393</c:v>
                </c:pt>
                <c:pt idx="2085">
                  <c:v>54400</c:v>
                </c:pt>
                <c:pt idx="2086">
                  <c:v>54407</c:v>
                </c:pt>
                <c:pt idx="2087">
                  <c:v>54414</c:v>
                </c:pt>
                <c:pt idx="2088">
                  <c:v>54421</c:v>
                </c:pt>
                <c:pt idx="2089">
                  <c:v>54428</c:v>
                </c:pt>
                <c:pt idx="2090">
                  <c:v>54435</c:v>
                </c:pt>
                <c:pt idx="2091">
                  <c:v>54442</c:v>
                </c:pt>
                <c:pt idx="2092">
                  <c:v>54449</c:v>
                </c:pt>
                <c:pt idx="2093">
                  <c:v>54456</c:v>
                </c:pt>
                <c:pt idx="2094">
                  <c:v>54463</c:v>
                </c:pt>
                <c:pt idx="2095">
                  <c:v>54470</c:v>
                </c:pt>
                <c:pt idx="2096">
                  <c:v>54477</c:v>
                </c:pt>
                <c:pt idx="2097">
                  <c:v>54484</c:v>
                </c:pt>
                <c:pt idx="2098">
                  <c:v>54491</c:v>
                </c:pt>
                <c:pt idx="2099">
                  <c:v>54498</c:v>
                </c:pt>
                <c:pt idx="2100">
                  <c:v>54505</c:v>
                </c:pt>
                <c:pt idx="2101">
                  <c:v>54512</c:v>
                </c:pt>
                <c:pt idx="2102">
                  <c:v>54519</c:v>
                </c:pt>
                <c:pt idx="2103">
                  <c:v>54526</c:v>
                </c:pt>
                <c:pt idx="2104">
                  <c:v>54533</c:v>
                </c:pt>
                <c:pt idx="2105">
                  <c:v>54540</c:v>
                </c:pt>
                <c:pt idx="2106">
                  <c:v>54547</c:v>
                </c:pt>
                <c:pt idx="2107">
                  <c:v>54554</c:v>
                </c:pt>
                <c:pt idx="2108">
                  <c:v>54561</c:v>
                </c:pt>
                <c:pt idx="2109">
                  <c:v>54568</c:v>
                </c:pt>
                <c:pt idx="2110">
                  <c:v>54575</c:v>
                </c:pt>
                <c:pt idx="2111">
                  <c:v>54582</c:v>
                </c:pt>
                <c:pt idx="2112">
                  <c:v>54589</c:v>
                </c:pt>
                <c:pt idx="2113">
                  <c:v>54596</c:v>
                </c:pt>
                <c:pt idx="2114">
                  <c:v>54603</c:v>
                </c:pt>
                <c:pt idx="2115">
                  <c:v>54610</c:v>
                </c:pt>
                <c:pt idx="2116">
                  <c:v>54617</c:v>
                </c:pt>
                <c:pt idx="2117">
                  <c:v>54624</c:v>
                </c:pt>
                <c:pt idx="2118">
                  <c:v>54631</c:v>
                </c:pt>
                <c:pt idx="2119">
                  <c:v>54638</c:v>
                </c:pt>
                <c:pt idx="2120">
                  <c:v>54645</c:v>
                </c:pt>
                <c:pt idx="2121">
                  <c:v>54652</c:v>
                </c:pt>
                <c:pt idx="2122">
                  <c:v>54659</c:v>
                </c:pt>
                <c:pt idx="2123">
                  <c:v>54666</c:v>
                </c:pt>
                <c:pt idx="2124">
                  <c:v>54673</c:v>
                </c:pt>
                <c:pt idx="2125">
                  <c:v>54680</c:v>
                </c:pt>
                <c:pt idx="2126">
                  <c:v>54687</c:v>
                </c:pt>
                <c:pt idx="2127">
                  <c:v>54694</c:v>
                </c:pt>
                <c:pt idx="2128">
                  <c:v>54701</c:v>
                </c:pt>
                <c:pt idx="2129">
                  <c:v>54708</c:v>
                </c:pt>
                <c:pt idx="2130">
                  <c:v>54715</c:v>
                </c:pt>
                <c:pt idx="2131">
                  <c:v>54722</c:v>
                </c:pt>
                <c:pt idx="2132">
                  <c:v>54729</c:v>
                </c:pt>
                <c:pt idx="2133">
                  <c:v>54736</c:v>
                </c:pt>
                <c:pt idx="2134">
                  <c:v>54743</c:v>
                </c:pt>
                <c:pt idx="2135">
                  <c:v>54750</c:v>
                </c:pt>
                <c:pt idx="2136">
                  <c:v>54757</c:v>
                </c:pt>
                <c:pt idx="2137">
                  <c:v>54764</c:v>
                </c:pt>
                <c:pt idx="2138">
                  <c:v>54771</c:v>
                </c:pt>
                <c:pt idx="2139">
                  <c:v>54778</c:v>
                </c:pt>
                <c:pt idx="2140">
                  <c:v>54786</c:v>
                </c:pt>
                <c:pt idx="2141">
                  <c:v>54793</c:v>
                </c:pt>
                <c:pt idx="2142">
                  <c:v>54800</c:v>
                </c:pt>
                <c:pt idx="2143">
                  <c:v>54807</c:v>
                </c:pt>
                <c:pt idx="2144">
                  <c:v>54814</c:v>
                </c:pt>
                <c:pt idx="2145">
                  <c:v>54821</c:v>
                </c:pt>
                <c:pt idx="2146">
                  <c:v>54828</c:v>
                </c:pt>
                <c:pt idx="2147">
                  <c:v>54835</c:v>
                </c:pt>
                <c:pt idx="2148">
                  <c:v>54842</c:v>
                </c:pt>
                <c:pt idx="2149">
                  <c:v>54849</c:v>
                </c:pt>
                <c:pt idx="2150">
                  <c:v>54856</c:v>
                </c:pt>
                <c:pt idx="2151">
                  <c:v>54863</c:v>
                </c:pt>
                <c:pt idx="2152">
                  <c:v>54870</c:v>
                </c:pt>
                <c:pt idx="2153">
                  <c:v>54877</c:v>
                </c:pt>
                <c:pt idx="2154">
                  <c:v>54884</c:v>
                </c:pt>
                <c:pt idx="2155">
                  <c:v>54891</c:v>
                </c:pt>
                <c:pt idx="2156">
                  <c:v>54898</c:v>
                </c:pt>
                <c:pt idx="2157">
                  <c:v>54905</c:v>
                </c:pt>
                <c:pt idx="2158">
                  <c:v>54912</c:v>
                </c:pt>
                <c:pt idx="2159">
                  <c:v>54919</c:v>
                </c:pt>
                <c:pt idx="2160">
                  <c:v>54926</c:v>
                </c:pt>
                <c:pt idx="2161">
                  <c:v>54933</c:v>
                </c:pt>
                <c:pt idx="2162">
                  <c:v>54940</c:v>
                </c:pt>
                <c:pt idx="2163">
                  <c:v>54947</c:v>
                </c:pt>
                <c:pt idx="2164">
                  <c:v>54954</c:v>
                </c:pt>
                <c:pt idx="2165">
                  <c:v>54961</c:v>
                </c:pt>
                <c:pt idx="2166">
                  <c:v>54968</c:v>
                </c:pt>
                <c:pt idx="2167">
                  <c:v>54975</c:v>
                </c:pt>
                <c:pt idx="2168">
                  <c:v>54982</c:v>
                </c:pt>
                <c:pt idx="2169">
                  <c:v>54989</c:v>
                </c:pt>
                <c:pt idx="2170">
                  <c:v>54996</c:v>
                </c:pt>
                <c:pt idx="2171">
                  <c:v>55003</c:v>
                </c:pt>
                <c:pt idx="2172">
                  <c:v>55010</c:v>
                </c:pt>
                <c:pt idx="2173">
                  <c:v>55017</c:v>
                </c:pt>
                <c:pt idx="2174">
                  <c:v>55024</c:v>
                </c:pt>
                <c:pt idx="2175">
                  <c:v>55031</c:v>
                </c:pt>
                <c:pt idx="2176">
                  <c:v>55038</c:v>
                </c:pt>
                <c:pt idx="2177">
                  <c:v>55045</c:v>
                </c:pt>
                <c:pt idx="2178">
                  <c:v>55052</c:v>
                </c:pt>
                <c:pt idx="2179">
                  <c:v>55059</c:v>
                </c:pt>
                <c:pt idx="2180">
                  <c:v>55066</c:v>
                </c:pt>
                <c:pt idx="2181">
                  <c:v>55073</c:v>
                </c:pt>
                <c:pt idx="2182">
                  <c:v>55080</c:v>
                </c:pt>
                <c:pt idx="2183">
                  <c:v>55087</c:v>
                </c:pt>
                <c:pt idx="2184">
                  <c:v>55094</c:v>
                </c:pt>
                <c:pt idx="2185">
                  <c:v>55101</c:v>
                </c:pt>
                <c:pt idx="2186">
                  <c:v>55108</c:v>
                </c:pt>
                <c:pt idx="2187">
                  <c:v>55115</c:v>
                </c:pt>
                <c:pt idx="2188">
                  <c:v>55122</c:v>
                </c:pt>
                <c:pt idx="2189">
                  <c:v>55129</c:v>
                </c:pt>
                <c:pt idx="2190">
                  <c:v>55136</c:v>
                </c:pt>
                <c:pt idx="2191">
                  <c:v>55143</c:v>
                </c:pt>
                <c:pt idx="2192">
                  <c:v>55150</c:v>
                </c:pt>
                <c:pt idx="2193">
                  <c:v>55157</c:v>
                </c:pt>
                <c:pt idx="2194">
                  <c:v>55164</c:v>
                </c:pt>
                <c:pt idx="2195">
                  <c:v>55171</c:v>
                </c:pt>
                <c:pt idx="2196">
                  <c:v>55178</c:v>
                </c:pt>
                <c:pt idx="2197">
                  <c:v>55185</c:v>
                </c:pt>
                <c:pt idx="2198">
                  <c:v>55192</c:v>
                </c:pt>
                <c:pt idx="2199">
                  <c:v>55199</c:v>
                </c:pt>
                <c:pt idx="2200">
                  <c:v>55206</c:v>
                </c:pt>
                <c:pt idx="2201">
                  <c:v>55213</c:v>
                </c:pt>
                <c:pt idx="2202">
                  <c:v>55220</c:v>
                </c:pt>
                <c:pt idx="2203">
                  <c:v>55227</c:v>
                </c:pt>
                <c:pt idx="2204">
                  <c:v>55234</c:v>
                </c:pt>
                <c:pt idx="2205">
                  <c:v>55241</c:v>
                </c:pt>
                <c:pt idx="2206">
                  <c:v>55248</c:v>
                </c:pt>
                <c:pt idx="2207">
                  <c:v>55255</c:v>
                </c:pt>
                <c:pt idx="2208">
                  <c:v>55262</c:v>
                </c:pt>
                <c:pt idx="2209">
                  <c:v>55269</c:v>
                </c:pt>
                <c:pt idx="2210">
                  <c:v>55276</c:v>
                </c:pt>
                <c:pt idx="2211">
                  <c:v>55283</c:v>
                </c:pt>
                <c:pt idx="2212">
                  <c:v>55290</c:v>
                </c:pt>
                <c:pt idx="2213">
                  <c:v>55297</c:v>
                </c:pt>
                <c:pt idx="2214">
                  <c:v>55304</c:v>
                </c:pt>
                <c:pt idx="2215">
                  <c:v>55311</c:v>
                </c:pt>
                <c:pt idx="2216">
                  <c:v>55318</c:v>
                </c:pt>
                <c:pt idx="2217">
                  <c:v>55325</c:v>
                </c:pt>
                <c:pt idx="2218">
                  <c:v>55332</c:v>
                </c:pt>
                <c:pt idx="2219">
                  <c:v>55339</c:v>
                </c:pt>
                <c:pt idx="2220">
                  <c:v>55346</c:v>
                </c:pt>
                <c:pt idx="2221">
                  <c:v>55353</c:v>
                </c:pt>
                <c:pt idx="2222">
                  <c:v>55360</c:v>
                </c:pt>
                <c:pt idx="2223">
                  <c:v>55367</c:v>
                </c:pt>
                <c:pt idx="2224">
                  <c:v>55374</c:v>
                </c:pt>
                <c:pt idx="2225">
                  <c:v>55381</c:v>
                </c:pt>
                <c:pt idx="2226">
                  <c:v>55388</c:v>
                </c:pt>
                <c:pt idx="2227">
                  <c:v>55395</c:v>
                </c:pt>
                <c:pt idx="2228">
                  <c:v>55402</c:v>
                </c:pt>
                <c:pt idx="2229">
                  <c:v>55409</c:v>
                </c:pt>
                <c:pt idx="2230">
                  <c:v>55416</c:v>
                </c:pt>
                <c:pt idx="2231">
                  <c:v>55423</c:v>
                </c:pt>
                <c:pt idx="2232">
                  <c:v>55430</c:v>
                </c:pt>
                <c:pt idx="2233">
                  <c:v>55437</c:v>
                </c:pt>
                <c:pt idx="2234">
                  <c:v>55444</c:v>
                </c:pt>
                <c:pt idx="2235">
                  <c:v>55451</c:v>
                </c:pt>
                <c:pt idx="2236">
                  <c:v>55458</c:v>
                </c:pt>
                <c:pt idx="2237">
                  <c:v>55465</c:v>
                </c:pt>
                <c:pt idx="2238">
                  <c:v>55472</c:v>
                </c:pt>
                <c:pt idx="2239">
                  <c:v>55479</c:v>
                </c:pt>
                <c:pt idx="2240">
                  <c:v>55486</c:v>
                </c:pt>
                <c:pt idx="2241">
                  <c:v>55493</c:v>
                </c:pt>
                <c:pt idx="2242">
                  <c:v>55500</c:v>
                </c:pt>
                <c:pt idx="2243">
                  <c:v>55507</c:v>
                </c:pt>
                <c:pt idx="2244">
                  <c:v>55514</c:v>
                </c:pt>
                <c:pt idx="2245">
                  <c:v>55521</c:v>
                </c:pt>
                <c:pt idx="2246">
                  <c:v>55528</c:v>
                </c:pt>
                <c:pt idx="2247">
                  <c:v>55535</c:v>
                </c:pt>
                <c:pt idx="2248">
                  <c:v>55542</c:v>
                </c:pt>
                <c:pt idx="2249">
                  <c:v>55549</c:v>
                </c:pt>
                <c:pt idx="2250">
                  <c:v>55556</c:v>
                </c:pt>
                <c:pt idx="2251">
                  <c:v>55563</c:v>
                </c:pt>
                <c:pt idx="2252">
                  <c:v>55570</c:v>
                </c:pt>
                <c:pt idx="2253">
                  <c:v>55577</c:v>
                </c:pt>
                <c:pt idx="2254">
                  <c:v>55584</c:v>
                </c:pt>
                <c:pt idx="2255">
                  <c:v>55591</c:v>
                </c:pt>
                <c:pt idx="2256">
                  <c:v>55598</c:v>
                </c:pt>
                <c:pt idx="2257">
                  <c:v>55605</c:v>
                </c:pt>
                <c:pt idx="2258">
                  <c:v>55612</c:v>
                </c:pt>
                <c:pt idx="2259">
                  <c:v>55619</c:v>
                </c:pt>
                <c:pt idx="2260">
                  <c:v>55626</c:v>
                </c:pt>
                <c:pt idx="2261">
                  <c:v>55633</c:v>
                </c:pt>
                <c:pt idx="2262">
                  <c:v>55640</c:v>
                </c:pt>
                <c:pt idx="2263">
                  <c:v>55647</c:v>
                </c:pt>
                <c:pt idx="2264">
                  <c:v>55654</c:v>
                </c:pt>
                <c:pt idx="2265">
                  <c:v>55661</c:v>
                </c:pt>
                <c:pt idx="2266">
                  <c:v>55668</c:v>
                </c:pt>
                <c:pt idx="2267">
                  <c:v>55675</c:v>
                </c:pt>
                <c:pt idx="2268">
                  <c:v>55682</c:v>
                </c:pt>
                <c:pt idx="2269">
                  <c:v>55689</c:v>
                </c:pt>
                <c:pt idx="2270">
                  <c:v>55696</c:v>
                </c:pt>
                <c:pt idx="2271">
                  <c:v>55703</c:v>
                </c:pt>
                <c:pt idx="2272">
                  <c:v>55710</c:v>
                </c:pt>
                <c:pt idx="2273">
                  <c:v>55717</c:v>
                </c:pt>
                <c:pt idx="2274">
                  <c:v>55724</c:v>
                </c:pt>
                <c:pt idx="2275">
                  <c:v>55731</c:v>
                </c:pt>
                <c:pt idx="2276">
                  <c:v>55738</c:v>
                </c:pt>
                <c:pt idx="2277">
                  <c:v>55745</c:v>
                </c:pt>
                <c:pt idx="2278">
                  <c:v>55752</c:v>
                </c:pt>
                <c:pt idx="2279">
                  <c:v>55759</c:v>
                </c:pt>
                <c:pt idx="2280">
                  <c:v>55766</c:v>
                </c:pt>
                <c:pt idx="2281">
                  <c:v>55773</c:v>
                </c:pt>
                <c:pt idx="2282">
                  <c:v>55780</c:v>
                </c:pt>
                <c:pt idx="2283">
                  <c:v>55787</c:v>
                </c:pt>
                <c:pt idx="2284">
                  <c:v>55794</c:v>
                </c:pt>
                <c:pt idx="2285">
                  <c:v>55801</c:v>
                </c:pt>
                <c:pt idx="2286">
                  <c:v>55808</c:v>
                </c:pt>
                <c:pt idx="2287">
                  <c:v>55815</c:v>
                </c:pt>
                <c:pt idx="2288">
                  <c:v>55822</c:v>
                </c:pt>
                <c:pt idx="2289">
                  <c:v>55829</c:v>
                </c:pt>
                <c:pt idx="2290">
                  <c:v>55836</c:v>
                </c:pt>
                <c:pt idx="2291">
                  <c:v>55843</c:v>
                </c:pt>
                <c:pt idx="2292">
                  <c:v>55850</c:v>
                </c:pt>
                <c:pt idx="2293">
                  <c:v>55857</c:v>
                </c:pt>
                <c:pt idx="2294">
                  <c:v>55864</c:v>
                </c:pt>
                <c:pt idx="2295">
                  <c:v>55871</c:v>
                </c:pt>
                <c:pt idx="2296">
                  <c:v>55880</c:v>
                </c:pt>
                <c:pt idx="2297">
                  <c:v>55887</c:v>
                </c:pt>
                <c:pt idx="2298">
                  <c:v>55894</c:v>
                </c:pt>
                <c:pt idx="2299">
                  <c:v>55901</c:v>
                </c:pt>
                <c:pt idx="2300">
                  <c:v>55908</c:v>
                </c:pt>
                <c:pt idx="2301">
                  <c:v>55915</c:v>
                </c:pt>
                <c:pt idx="2302">
                  <c:v>55922</c:v>
                </c:pt>
                <c:pt idx="2303">
                  <c:v>55929</c:v>
                </c:pt>
                <c:pt idx="2304">
                  <c:v>55936</c:v>
                </c:pt>
                <c:pt idx="2305">
                  <c:v>55943</c:v>
                </c:pt>
                <c:pt idx="2306">
                  <c:v>55950</c:v>
                </c:pt>
                <c:pt idx="2307">
                  <c:v>55957</c:v>
                </c:pt>
                <c:pt idx="2308">
                  <c:v>55964</c:v>
                </c:pt>
                <c:pt idx="2309">
                  <c:v>55971</c:v>
                </c:pt>
                <c:pt idx="2310">
                  <c:v>55982</c:v>
                </c:pt>
                <c:pt idx="2311">
                  <c:v>55989</c:v>
                </c:pt>
                <c:pt idx="2312">
                  <c:v>55996</c:v>
                </c:pt>
                <c:pt idx="2313">
                  <c:v>56003</c:v>
                </c:pt>
                <c:pt idx="2314">
                  <c:v>56010</c:v>
                </c:pt>
                <c:pt idx="2315">
                  <c:v>56017</c:v>
                </c:pt>
                <c:pt idx="2316">
                  <c:v>56024</c:v>
                </c:pt>
                <c:pt idx="2317">
                  <c:v>56031</c:v>
                </c:pt>
                <c:pt idx="2318">
                  <c:v>56038</c:v>
                </c:pt>
                <c:pt idx="2319">
                  <c:v>56045</c:v>
                </c:pt>
                <c:pt idx="2320">
                  <c:v>56052</c:v>
                </c:pt>
                <c:pt idx="2321">
                  <c:v>56059</c:v>
                </c:pt>
                <c:pt idx="2322">
                  <c:v>56066</c:v>
                </c:pt>
                <c:pt idx="2323">
                  <c:v>56073</c:v>
                </c:pt>
                <c:pt idx="2324">
                  <c:v>56080</c:v>
                </c:pt>
                <c:pt idx="2325">
                  <c:v>56087</c:v>
                </c:pt>
                <c:pt idx="2326">
                  <c:v>56094</c:v>
                </c:pt>
                <c:pt idx="2327">
                  <c:v>56101</c:v>
                </c:pt>
                <c:pt idx="2328">
                  <c:v>56108</c:v>
                </c:pt>
                <c:pt idx="2329">
                  <c:v>56115</c:v>
                </c:pt>
                <c:pt idx="2330">
                  <c:v>56122</c:v>
                </c:pt>
                <c:pt idx="2331">
                  <c:v>56129</c:v>
                </c:pt>
                <c:pt idx="2332">
                  <c:v>56136</c:v>
                </c:pt>
                <c:pt idx="2333">
                  <c:v>56143</c:v>
                </c:pt>
                <c:pt idx="2334">
                  <c:v>56150</c:v>
                </c:pt>
                <c:pt idx="2335">
                  <c:v>56157</c:v>
                </c:pt>
                <c:pt idx="2336">
                  <c:v>56164</c:v>
                </c:pt>
                <c:pt idx="2337">
                  <c:v>56171</c:v>
                </c:pt>
                <c:pt idx="2338">
                  <c:v>56178</c:v>
                </c:pt>
                <c:pt idx="2339">
                  <c:v>56185</c:v>
                </c:pt>
                <c:pt idx="2340">
                  <c:v>56192</c:v>
                </c:pt>
                <c:pt idx="2341">
                  <c:v>56199</c:v>
                </c:pt>
                <c:pt idx="2342">
                  <c:v>56206</c:v>
                </c:pt>
                <c:pt idx="2343">
                  <c:v>56213</c:v>
                </c:pt>
                <c:pt idx="2344">
                  <c:v>56220</c:v>
                </c:pt>
                <c:pt idx="2345">
                  <c:v>56227</c:v>
                </c:pt>
                <c:pt idx="2346">
                  <c:v>56234</c:v>
                </c:pt>
                <c:pt idx="2347">
                  <c:v>56241</c:v>
                </c:pt>
                <c:pt idx="2348">
                  <c:v>56248</c:v>
                </c:pt>
                <c:pt idx="2349">
                  <c:v>56255</c:v>
                </c:pt>
                <c:pt idx="2350">
                  <c:v>56262</c:v>
                </c:pt>
                <c:pt idx="2351">
                  <c:v>56269</c:v>
                </c:pt>
                <c:pt idx="2352">
                  <c:v>56276</c:v>
                </c:pt>
                <c:pt idx="2353">
                  <c:v>56283</c:v>
                </c:pt>
                <c:pt idx="2354">
                  <c:v>56290</c:v>
                </c:pt>
                <c:pt idx="2355">
                  <c:v>56297</c:v>
                </c:pt>
                <c:pt idx="2356">
                  <c:v>56304</c:v>
                </c:pt>
                <c:pt idx="2357">
                  <c:v>56311</c:v>
                </c:pt>
                <c:pt idx="2358">
                  <c:v>56318</c:v>
                </c:pt>
                <c:pt idx="2359">
                  <c:v>56325</c:v>
                </c:pt>
                <c:pt idx="2360">
                  <c:v>56332</c:v>
                </c:pt>
                <c:pt idx="2361">
                  <c:v>56339</c:v>
                </c:pt>
                <c:pt idx="2362">
                  <c:v>56346</c:v>
                </c:pt>
                <c:pt idx="2363">
                  <c:v>56353</c:v>
                </c:pt>
                <c:pt idx="2364">
                  <c:v>56360</c:v>
                </c:pt>
                <c:pt idx="2365">
                  <c:v>56367</c:v>
                </c:pt>
                <c:pt idx="2366">
                  <c:v>56374</c:v>
                </c:pt>
                <c:pt idx="2367">
                  <c:v>56381</c:v>
                </c:pt>
                <c:pt idx="2368">
                  <c:v>56388</c:v>
                </c:pt>
                <c:pt idx="2369">
                  <c:v>56395</c:v>
                </c:pt>
                <c:pt idx="2370">
                  <c:v>56402</c:v>
                </c:pt>
                <c:pt idx="2371">
                  <c:v>56409</c:v>
                </c:pt>
                <c:pt idx="2372">
                  <c:v>56416</c:v>
                </c:pt>
                <c:pt idx="2373">
                  <c:v>56423</c:v>
                </c:pt>
                <c:pt idx="2374">
                  <c:v>56430</c:v>
                </c:pt>
                <c:pt idx="2375">
                  <c:v>56437</c:v>
                </c:pt>
                <c:pt idx="2376">
                  <c:v>56444</c:v>
                </c:pt>
                <c:pt idx="2377">
                  <c:v>56451</c:v>
                </c:pt>
                <c:pt idx="2378">
                  <c:v>56458</c:v>
                </c:pt>
                <c:pt idx="2379">
                  <c:v>56465</c:v>
                </c:pt>
                <c:pt idx="2380">
                  <c:v>56472</c:v>
                </c:pt>
                <c:pt idx="2381">
                  <c:v>56479</c:v>
                </c:pt>
                <c:pt idx="2382">
                  <c:v>56486</c:v>
                </c:pt>
                <c:pt idx="2383">
                  <c:v>56493</c:v>
                </c:pt>
                <c:pt idx="2384">
                  <c:v>56500</c:v>
                </c:pt>
                <c:pt idx="2385">
                  <c:v>56507</c:v>
                </c:pt>
                <c:pt idx="2386">
                  <c:v>56514</c:v>
                </c:pt>
                <c:pt idx="2387">
                  <c:v>56521</c:v>
                </c:pt>
                <c:pt idx="2388">
                  <c:v>56528</c:v>
                </c:pt>
                <c:pt idx="2389">
                  <c:v>56535</c:v>
                </c:pt>
                <c:pt idx="2390">
                  <c:v>56542</c:v>
                </c:pt>
                <c:pt idx="2391">
                  <c:v>56549</c:v>
                </c:pt>
                <c:pt idx="2392">
                  <c:v>56556</c:v>
                </c:pt>
                <c:pt idx="2393">
                  <c:v>56563</c:v>
                </c:pt>
                <c:pt idx="2394">
                  <c:v>56570</c:v>
                </c:pt>
                <c:pt idx="2395">
                  <c:v>56577</c:v>
                </c:pt>
                <c:pt idx="2396">
                  <c:v>56584</c:v>
                </c:pt>
                <c:pt idx="2397">
                  <c:v>56591</c:v>
                </c:pt>
                <c:pt idx="2398">
                  <c:v>56598</c:v>
                </c:pt>
                <c:pt idx="2399">
                  <c:v>56605</c:v>
                </c:pt>
                <c:pt idx="2400">
                  <c:v>56612</c:v>
                </c:pt>
                <c:pt idx="2401">
                  <c:v>56619</c:v>
                </c:pt>
                <c:pt idx="2402">
                  <c:v>56626</c:v>
                </c:pt>
                <c:pt idx="2403">
                  <c:v>56633</c:v>
                </c:pt>
                <c:pt idx="2404">
                  <c:v>56640</c:v>
                </c:pt>
                <c:pt idx="2405">
                  <c:v>56647</c:v>
                </c:pt>
                <c:pt idx="2406">
                  <c:v>56654</c:v>
                </c:pt>
                <c:pt idx="2407">
                  <c:v>56661</c:v>
                </c:pt>
                <c:pt idx="2408">
                  <c:v>56668</c:v>
                </c:pt>
                <c:pt idx="2409">
                  <c:v>56675</c:v>
                </c:pt>
                <c:pt idx="2410">
                  <c:v>56682</c:v>
                </c:pt>
                <c:pt idx="2411">
                  <c:v>56689</c:v>
                </c:pt>
                <c:pt idx="2412">
                  <c:v>56696</c:v>
                </c:pt>
                <c:pt idx="2413">
                  <c:v>56703</c:v>
                </c:pt>
                <c:pt idx="2414">
                  <c:v>56710</c:v>
                </c:pt>
                <c:pt idx="2415">
                  <c:v>56717</c:v>
                </c:pt>
                <c:pt idx="2416">
                  <c:v>56724</c:v>
                </c:pt>
                <c:pt idx="2417">
                  <c:v>56731</c:v>
                </c:pt>
                <c:pt idx="2418">
                  <c:v>56738</c:v>
                </c:pt>
                <c:pt idx="2419">
                  <c:v>56745</c:v>
                </c:pt>
                <c:pt idx="2420">
                  <c:v>56752</c:v>
                </c:pt>
                <c:pt idx="2421">
                  <c:v>56759</c:v>
                </c:pt>
                <c:pt idx="2422">
                  <c:v>56766</c:v>
                </c:pt>
                <c:pt idx="2423">
                  <c:v>56773</c:v>
                </c:pt>
                <c:pt idx="2424">
                  <c:v>56780</c:v>
                </c:pt>
                <c:pt idx="2425">
                  <c:v>56787</c:v>
                </c:pt>
                <c:pt idx="2426">
                  <c:v>56794</c:v>
                </c:pt>
                <c:pt idx="2427">
                  <c:v>56801</c:v>
                </c:pt>
                <c:pt idx="2428">
                  <c:v>56808</c:v>
                </c:pt>
                <c:pt idx="2429">
                  <c:v>56815</c:v>
                </c:pt>
                <c:pt idx="2430">
                  <c:v>56822</c:v>
                </c:pt>
                <c:pt idx="2431">
                  <c:v>56829</c:v>
                </c:pt>
                <c:pt idx="2432">
                  <c:v>56836</c:v>
                </c:pt>
                <c:pt idx="2433">
                  <c:v>56843</c:v>
                </c:pt>
                <c:pt idx="2434">
                  <c:v>56850</c:v>
                </c:pt>
                <c:pt idx="2435">
                  <c:v>56857</c:v>
                </c:pt>
                <c:pt idx="2436">
                  <c:v>56864</c:v>
                </c:pt>
                <c:pt idx="2437">
                  <c:v>56871</c:v>
                </c:pt>
                <c:pt idx="2438">
                  <c:v>56878</c:v>
                </c:pt>
                <c:pt idx="2439">
                  <c:v>56885</c:v>
                </c:pt>
                <c:pt idx="2440">
                  <c:v>56892</c:v>
                </c:pt>
                <c:pt idx="2441">
                  <c:v>56899</c:v>
                </c:pt>
                <c:pt idx="2442">
                  <c:v>56906</c:v>
                </c:pt>
                <c:pt idx="2443">
                  <c:v>56913</c:v>
                </c:pt>
                <c:pt idx="2444">
                  <c:v>56920</c:v>
                </c:pt>
                <c:pt idx="2445">
                  <c:v>56927</c:v>
                </c:pt>
                <c:pt idx="2446">
                  <c:v>56934</c:v>
                </c:pt>
                <c:pt idx="2447">
                  <c:v>56941</c:v>
                </c:pt>
                <c:pt idx="2448">
                  <c:v>56948</c:v>
                </c:pt>
                <c:pt idx="2449">
                  <c:v>56955</c:v>
                </c:pt>
                <c:pt idx="2450">
                  <c:v>56962</c:v>
                </c:pt>
                <c:pt idx="2451">
                  <c:v>56969</c:v>
                </c:pt>
                <c:pt idx="2452">
                  <c:v>56977</c:v>
                </c:pt>
                <c:pt idx="2453">
                  <c:v>56984</c:v>
                </c:pt>
                <c:pt idx="2454">
                  <c:v>56991</c:v>
                </c:pt>
                <c:pt idx="2455">
                  <c:v>56998</c:v>
                </c:pt>
                <c:pt idx="2456">
                  <c:v>57005</c:v>
                </c:pt>
                <c:pt idx="2457">
                  <c:v>57012</c:v>
                </c:pt>
                <c:pt idx="2458">
                  <c:v>57019</c:v>
                </c:pt>
                <c:pt idx="2459">
                  <c:v>57026</c:v>
                </c:pt>
                <c:pt idx="2460">
                  <c:v>57033</c:v>
                </c:pt>
                <c:pt idx="2461">
                  <c:v>57040</c:v>
                </c:pt>
                <c:pt idx="2462">
                  <c:v>57047</c:v>
                </c:pt>
                <c:pt idx="2463">
                  <c:v>57054</c:v>
                </c:pt>
                <c:pt idx="2464">
                  <c:v>57061</c:v>
                </c:pt>
                <c:pt idx="2465">
                  <c:v>57068</c:v>
                </c:pt>
                <c:pt idx="2466">
                  <c:v>57075</c:v>
                </c:pt>
                <c:pt idx="2467">
                  <c:v>57082</c:v>
                </c:pt>
                <c:pt idx="2468">
                  <c:v>57089</c:v>
                </c:pt>
                <c:pt idx="2469">
                  <c:v>57096</c:v>
                </c:pt>
                <c:pt idx="2470">
                  <c:v>57103</c:v>
                </c:pt>
                <c:pt idx="2471">
                  <c:v>57110</c:v>
                </c:pt>
                <c:pt idx="2472">
                  <c:v>57117</c:v>
                </c:pt>
                <c:pt idx="2473">
                  <c:v>57124</c:v>
                </c:pt>
                <c:pt idx="2474">
                  <c:v>57131</c:v>
                </c:pt>
                <c:pt idx="2475">
                  <c:v>57138</c:v>
                </c:pt>
                <c:pt idx="2476">
                  <c:v>57145</c:v>
                </c:pt>
                <c:pt idx="2477">
                  <c:v>57152</c:v>
                </c:pt>
                <c:pt idx="2478">
                  <c:v>57159</c:v>
                </c:pt>
                <c:pt idx="2479">
                  <c:v>57166</c:v>
                </c:pt>
                <c:pt idx="2480">
                  <c:v>57173</c:v>
                </c:pt>
                <c:pt idx="2481">
                  <c:v>57180</c:v>
                </c:pt>
                <c:pt idx="2482">
                  <c:v>57187</c:v>
                </c:pt>
                <c:pt idx="2483">
                  <c:v>57194</c:v>
                </c:pt>
                <c:pt idx="2484">
                  <c:v>57201</c:v>
                </c:pt>
                <c:pt idx="2485">
                  <c:v>57208</c:v>
                </c:pt>
                <c:pt idx="2486">
                  <c:v>57215</c:v>
                </c:pt>
                <c:pt idx="2487">
                  <c:v>57222</c:v>
                </c:pt>
                <c:pt idx="2488">
                  <c:v>57229</c:v>
                </c:pt>
                <c:pt idx="2489">
                  <c:v>57236</c:v>
                </c:pt>
                <c:pt idx="2490">
                  <c:v>57243</c:v>
                </c:pt>
                <c:pt idx="2491">
                  <c:v>57250</c:v>
                </c:pt>
                <c:pt idx="2492">
                  <c:v>57257</c:v>
                </c:pt>
                <c:pt idx="2493">
                  <c:v>57264</c:v>
                </c:pt>
                <c:pt idx="2494">
                  <c:v>57271</c:v>
                </c:pt>
                <c:pt idx="2495">
                  <c:v>57278</c:v>
                </c:pt>
                <c:pt idx="2496">
                  <c:v>57285</c:v>
                </c:pt>
                <c:pt idx="2497">
                  <c:v>57292</c:v>
                </c:pt>
                <c:pt idx="2498">
                  <c:v>57299</c:v>
                </c:pt>
                <c:pt idx="2499">
                  <c:v>57306</c:v>
                </c:pt>
                <c:pt idx="2500">
                  <c:v>57313</c:v>
                </c:pt>
                <c:pt idx="2501">
                  <c:v>57320</c:v>
                </c:pt>
                <c:pt idx="2502">
                  <c:v>57327</c:v>
                </c:pt>
                <c:pt idx="2503">
                  <c:v>57334</c:v>
                </c:pt>
                <c:pt idx="2504">
                  <c:v>57341</c:v>
                </c:pt>
                <c:pt idx="2505">
                  <c:v>57348</c:v>
                </c:pt>
                <c:pt idx="2506">
                  <c:v>57355</c:v>
                </c:pt>
                <c:pt idx="2507">
                  <c:v>57362</c:v>
                </c:pt>
                <c:pt idx="2508">
                  <c:v>57369</c:v>
                </c:pt>
                <c:pt idx="2509">
                  <c:v>57376</c:v>
                </c:pt>
                <c:pt idx="2510">
                  <c:v>57383</c:v>
                </c:pt>
                <c:pt idx="2511">
                  <c:v>57390</c:v>
                </c:pt>
                <c:pt idx="2512">
                  <c:v>57397</c:v>
                </c:pt>
                <c:pt idx="2513">
                  <c:v>57404</c:v>
                </c:pt>
                <c:pt idx="2514">
                  <c:v>57411</c:v>
                </c:pt>
                <c:pt idx="2515">
                  <c:v>57418</c:v>
                </c:pt>
                <c:pt idx="2516">
                  <c:v>57425</c:v>
                </c:pt>
                <c:pt idx="2517">
                  <c:v>57432</c:v>
                </c:pt>
                <c:pt idx="2518">
                  <c:v>57439</c:v>
                </c:pt>
                <c:pt idx="2519">
                  <c:v>57446</c:v>
                </c:pt>
                <c:pt idx="2520">
                  <c:v>57453</c:v>
                </c:pt>
                <c:pt idx="2521">
                  <c:v>57460</c:v>
                </c:pt>
                <c:pt idx="2522">
                  <c:v>57467</c:v>
                </c:pt>
                <c:pt idx="2523">
                  <c:v>57474</c:v>
                </c:pt>
                <c:pt idx="2524">
                  <c:v>57481</c:v>
                </c:pt>
                <c:pt idx="2525">
                  <c:v>57488</c:v>
                </c:pt>
                <c:pt idx="2526">
                  <c:v>57495</c:v>
                </c:pt>
                <c:pt idx="2527">
                  <c:v>57502</c:v>
                </c:pt>
                <c:pt idx="2528">
                  <c:v>57509</c:v>
                </c:pt>
                <c:pt idx="2529">
                  <c:v>57516</c:v>
                </c:pt>
                <c:pt idx="2530">
                  <c:v>57523</c:v>
                </c:pt>
                <c:pt idx="2531">
                  <c:v>57530</c:v>
                </c:pt>
                <c:pt idx="2532">
                  <c:v>57537</c:v>
                </c:pt>
                <c:pt idx="2533">
                  <c:v>57544</c:v>
                </c:pt>
                <c:pt idx="2534">
                  <c:v>57551</c:v>
                </c:pt>
                <c:pt idx="2535">
                  <c:v>57558</c:v>
                </c:pt>
                <c:pt idx="2536">
                  <c:v>57565</c:v>
                </c:pt>
                <c:pt idx="2537">
                  <c:v>57572</c:v>
                </c:pt>
                <c:pt idx="2538">
                  <c:v>57579</c:v>
                </c:pt>
                <c:pt idx="2539">
                  <c:v>57586</c:v>
                </c:pt>
                <c:pt idx="2540">
                  <c:v>57593</c:v>
                </c:pt>
                <c:pt idx="2541">
                  <c:v>57600</c:v>
                </c:pt>
                <c:pt idx="2542">
                  <c:v>57607</c:v>
                </c:pt>
                <c:pt idx="2543">
                  <c:v>57614</c:v>
                </c:pt>
                <c:pt idx="2544">
                  <c:v>57621</c:v>
                </c:pt>
                <c:pt idx="2545">
                  <c:v>57628</c:v>
                </c:pt>
                <c:pt idx="2546">
                  <c:v>57635</c:v>
                </c:pt>
                <c:pt idx="2547">
                  <c:v>57642</c:v>
                </c:pt>
                <c:pt idx="2548">
                  <c:v>57649</c:v>
                </c:pt>
                <c:pt idx="2549">
                  <c:v>57656</c:v>
                </c:pt>
                <c:pt idx="2550">
                  <c:v>57663</c:v>
                </c:pt>
                <c:pt idx="2551">
                  <c:v>57670</c:v>
                </c:pt>
                <c:pt idx="2552">
                  <c:v>57677</c:v>
                </c:pt>
                <c:pt idx="2553">
                  <c:v>57684</c:v>
                </c:pt>
                <c:pt idx="2554">
                  <c:v>57691</c:v>
                </c:pt>
                <c:pt idx="2555">
                  <c:v>57698</c:v>
                </c:pt>
                <c:pt idx="2556">
                  <c:v>57706</c:v>
                </c:pt>
                <c:pt idx="2557">
                  <c:v>57713</c:v>
                </c:pt>
                <c:pt idx="2558">
                  <c:v>57720</c:v>
                </c:pt>
                <c:pt idx="2559">
                  <c:v>57727</c:v>
                </c:pt>
                <c:pt idx="2560">
                  <c:v>57734</c:v>
                </c:pt>
                <c:pt idx="2561">
                  <c:v>57741</c:v>
                </c:pt>
                <c:pt idx="2562">
                  <c:v>57748</c:v>
                </c:pt>
                <c:pt idx="2563">
                  <c:v>57755</c:v>
                </c:pt>
                <c:pt idx="2564">
                  <c:v>57762</c:v>
                </c:pt>
                <c:pt idx="2565">
                  <c:v>57769</c:v>
                </c:pt>
                <c:pt idx="2566">
                  <c:v>57776</c:v>
                </c:pt>
                <c:pt idx="2567">
                  <c:v>57783</c:v>
                </c:pt>
                <c:pt idx="2568">
                  <c:v>57790</c:v>
                </c:pt>
                <c:pt idx="2569">
                  <c:v>57797</c:v>
                </c:pt>
                <c:pt idx="2570">
                  <c:v>57804</c:v>
                </c:pt>
                <c:pt idx="2571">
                  <c:v>57811</c:v>
                </c:pt>
                <c:pt idx="2572">
                  <c:v>57818</c:v>
                </c:pt>
                <c:pt idx="2573">
                  <c:v>57825</c:v>
                </c:pt>
                <c:pt idx="2574">
                  <c:v>57832</c:v>
                </c:pt>
                <c:pt idx="2575">
                  <c:v>57839</c:v>
                </c:pt>
                <c:pt idx="2576">
                  <c:v>57846</c:v>
                </c:pt>
                <c:pt idx="2577">
                  <c:v>57853</c:v>
                </c:pt>
                <c:pt idx="2578">
                  <c:v>57860</c:v>
                </c:pt>
                <c:pt idx="2579">
                  <c:v>57867</c:v>
                </c:pt>
                <c:pt idx="2580">
                  <c:v>57874</c:v>
                </c:pt>
                <c:pt idx="2581">
                  <c:v>57881</c:v>
                </c:pt>
                <c:pt idx="2582">
                  <c:v>57888</c:v>
                </c:pt>
                <c:pt idx="2583">
                  <c:v>57895</c:v>
                </c:pt>
                <c:pt idx="2584">
                  <c:v>57902</c:v>
                </c:pt>
                <c:pt idx="2585">
                  <c:v>57909</c:v>
                </c:pt>
                <c:pt idx="2586">
                  <c:v>57916</c:v>
                </c:pt>
                <c:pt idx="2587">
                  <c:v>57923</c:v>
                </c:pt>
                <c:pt idx="2588">
                  <c:v>57930</c:v>
                </c:pt>
                <c:pt idx="2589">
                  <c:v>57937</c:v>
                </c:pt>
                <c:pt idx="2590">
                  <c:v>57944</c:v>
                </c:pt>
                <c:pt idx="2591">
                  <c:v>57951</c:v>
                </c:pt>
                <c:pt idx="2592">
                  <c:v>57958</c:v>
                </c:pt>
                <c:pt idx="2593">
                  <c:v>57965</c:v>
                </c:pt>
                <c:pt idx="2594">
                  <c:v>57972</c:v>
                </c:pt>
                <c:pt idx="2595">
                  <c:v>57979</c:v>
                </c:pt>
                <c:pt idx="2596">
                  <c:v>57986</c:v>
                </c:pt>
                <c:pt idx="2597">
                  <c:v>57993</c:v>
                </c:pt>
                <c:pt idx="2598">
                  <c:v>58000</c:v>
                </c:pt>
                <c:pt idx="2599">
                  <c:v>58007</c:v>
                </c:pt>
                <c:pt idx="2600">
                  <c:v>58014</c:v>
                </c:pt>
                <c:pt idx="2601">
                  <c:v>58021</c:v>
                </c:pt>
                <c:pt idx="2602">
                  <c:v>58028</c:v>
                </c:pt>
                <c:pt idx="2603">
                  <c:v>58035</c:v>
                </c:pt>
                <c:pt idx="2604">
                  <c:v>58042</c:v>
                </c:pt>
                <c:pt idx="2605">
                  <c:v>58049</c:v>
                </c:pt>
                <c:pt idx="2606">
                  <c:v>58056</c:v>
                </c:pt>
                <c:pt idx="2607">
                  <c:v>58063</c:v>
                </c:pt>
                <c:pt idx="2608">
                  <c:v>58071</c:v>
                </c:pt>
                <c:pt idx="2609">
                  <c:v>58078</c:v>
                </c:pt>
                <c:pt idx="2610">
                  <c:v>58085</c:v>
                </c:pt>
                <c:pt idx="2611">
                  <c:v>58092</c:v>
                </c:pt>
                <c:pt idx="2612">
                  <c:v>58099</c:v>
                </c:pt>
                <c:pt idx="2613">
                  <c:v>58106</c:v>
                </c:pt>
                <c:pt idx="2614">
                  <c:v>58113</c:v>
                </c:pt>
                <c:pt idx="2615">
                  <c:v>58120</c:v>
                </c:pt>
                <c:pt idx="2616">
                  <c:v>58127</c:v>
                </c:pt>
                <c:pt idx="2617">
                  <c:v>58134</c:v>
                </c:pt>
                <c:pt idx="2618">
                  <c:v>58141</c:v>
                </c:pt>
                <c:pt idx="2619">
                  <c:v>58148</c:v>
                </c:pt>
                <c:pt idx="2620">
                  <c:v>58155</c:v>
                </c:pt>
                <c:pt idx="2621">
                  <c:v>58166</c:v>
                </c:pt>
                <c:pt idx="2622">
                  <c:v>58173</c:v>
                </c:pt>
                <c:pt idx="2623">
                  <c:v>58180</c:v>
                </c:pt>
                <c:pt idx="2624">
                  <c:v>58187</c:v>
                </c:pt>
                <c:pt idx="2625">
                  <c:v>58194</c:v>
                </c:pt>
                <c:pt idx="2626">
                  <c:v>58201</c:v>
                </c:pt>
                <c:pt idx="2627">
                  <c:v>58208</c:v>
                </c:pt>
                <c:pt idx="2628">
                  <c:v>58215</c:v>
                </c:pt>
                <c:pt idx="2629">
                  <c:v>58222</c:v>
                </c:pt>
                <c:pt idx="2630">
                  <c:v>58229</c:v>
                </c:pt>
                <c:pt idx="2631">
                  <c:v>58236</c:v>
                </c:pt>
                <c:pt idx="2632">
                  <c:v>58243</c:v>
                </c:pt>
                <c:pt idx="2633">
                  <c:v>58250</c:v>
                </c:pt>
                <c:pt idx="2634">
                  <c:v>58257</c:v>
                </c:pt>
                <c:pt idx="2635">
                  <c:v>58264</c:v>
                </c:pt>
                <c:pt idx="2636">
                  <c:v>58271</c:v>
                </c:pt>
                <c:pt idx="2637">
                  <c:v>58278</c:v>
                </c:pt>
                <c:pt idx="2638">
                  <c:v>58285</c:v>
                </c:pt>
                <c:pt idx="2639">
                  <c:v>58292</c:v>
                </c:pt>
                <c:pt idx="2640">
                  <c:v>58299</c:v>
                </c:pt>
                <c:pt idx="2641">
                  <c:v>58306</c:v>
                </c:pt>
                <c:pt idx="2642">
                  <c:v>58313</c:v>
                </c:pt>
                <c:pt idx="2643">
                  <c:v>58320</c:v>
                </c:pt>
                <c:pt idx="2644">
                  <c:v>58327</c:v>
                </c:pt>
                <c:pt idx="2645">
                  <c:v>58334</c:v>
                </c:pt>
                <c:pt idx="2646">
                  <c:v>58341</c:v>
                </c:pt>
                <c:pt idx="2647">
                  <c:v>58348</c:v>
                </c:pt>
                <c:pt idx="2648">
                  <c:v>58355</c:v>
                </c:pt>
                <c:pt idx="2649">
                  <c:v>58362</c:v>
                </c:pt>
                <c:pt idx="2650">
                  <c:v>58369</c:v>
                </c:pt>
                <c:pt idx="2651">
                  <c:v>58376</c:v>
                </c:pt>
                <c:pt idx="2652">
                  <c:v>58383</c:v>
                </c:pt>
                <c:pt idx="2653">
                  <c:v>58390</c:v>
                </c:pt>
                <c:pt idx="2654">
                  <c:v>58397</c:v>
                </c:pt>
                <c:pt idx="2655">
                  <c:v>58404</c:v>
                </c:pt>
                <c:pt idx="2656">
                  <c:v>58411</c:v>
                </c:pt>
                <c:pt idx="2657">
                  <c:v>58418</c:v>
                </c:pt>
                <c:pt idx="2658">
                  <c:v>58425</c:v>
                </c:pt>
                <c:pt idx="2659">
                  <c:v>58432</c:v>
                </c:pt>
                <c:pt idx="2660">
                  <c:v>58439</c:v>
                </c:pt>
                <c:pt idx="2661">
                  <c:v>58446</c:v>
                </c:pt>
                <c:pt idx="2662">
                  <c:v>58453</c:v>
                </c:pt>
                <c:pt idx="2663">
                  <c:v>58460</c:v>
                </c:pt>
                <c:pt idx="2664">
                  <c:v>58467</c:v>
                </c:pt>
                <c:pt idx="2665">
                  <c:v>58474</c:v>
                </c:pt>
                <c:pt idx="2666">
                  <c:v>58481</c:v>
                </c:pt>
                <c:pt idx="2667">
                  <c:v>58488</c:v>
                </c:pt>
                <c:pt idx="2668">
                  <c:v>58495</c:v>
                </c:pt>
                <c:pt idx="2669">
                  <c:v>58502</c:v>
                </c:pt>
                <c:pt idx="2670">
                  <c:v>58509</c:v>
                </c:pt>
                <c:pt idx="2671">
                  <c:v>58516</c:v>
                </c:pt>
                <c:pt idx="2672">
                  <c:v>58523</c:v>
                </c:pt>
                <c:pt idx="2673">
                  <c:v>58530</c:v>
                </c:pt>
                <c:pt idx="2674">
                  <c:v>58537</c:v>
                </c:pt>
                <c:pt idx="2675">
                  <c:v>58544</c:v>
                </c:pt>
                <c:pt idx="2676">
                  <c:v>58551</c:v>
                </c:pt>
                <c:pt idx="2677">
                  <c:v>58558</c:v>
                </c:pt>
                <c:pt idx="2678">
                  <c:v>58565</c:v>
                </c:pt>
                <c:pt idx="2679">
                  <c:v>58572</c:v>
                </c:pt>
                <c:pt idx="2680">
                  <c:v>58579</c:v>
                </c:pt>
                <c:pt idx="2681">
                  <c:v>58586</c:v>
                </c:pt>
                <c:pt idx="2682">
                  <c:v>58593</c:v>
                </c:pt>
                <c:pt idx="2683">
                  <c:v>58600</c:v>
                </c:pt>
                <c:pt idx="2684">
                  <c:v>58607</c:v>
                </c:pt>
                <c:pt idx="2685">
                  <c:v>58614</c:v>
                </c:pt>
                <c:pt idx="2686">
                  <c:v>58621</c:v>
                </c:pt>
                <c:pt idx="2687">
                  <c:v>58628</c:v>
                </c:pt>
                <c:pt idx="2688">
                  <c:v>58635</c:v>
                </c:pt>
                <c:pt idx="2689">
                  <c:v>58642</c:v>
                </c:pt>
                <c:pt idx="2690">
                  <c:v>58649</c:v>
                </c:pt>
                <c:pt idx="2691">
                  <c:v>58656</c:v>
                </c:pt>
                <c:pt idx="2692">
                  <c:v>58663</c:v>
                </c:pt>
                <c:pt idx="2693">
                  <c:v>58670</c:v>
                </c:pt>
                <c:pt idx="2694">
                  <c:v>58677</c:v>
                </c:pt>
                <c:pt idx="2695">
                  <c:v>58684</c:v>
                </c:pt>
                <c:pt idx="2696">
                  <c:v>58691</c:v>
                </c:pt>
                <c:pt idx="2697">
                  <c:v>58698</c:v>
                </c:pt>
                <c:pt idx="2698">
                  <c:v>58705</c:v>
                </c:pt>
                <c:pt idx="2699">
                  <c:v>58712</c:v>
                </c:pt>
                <c:pt idx="2700">
                  <c:v>58719</c:v>
                </c:pt>
                <c:pt idx="2701">
                  <c:v>58726</c:v>
                </c:pt>
                <c:pt idx="2702">
                  <c:v>58733</c:v>
                </c:pt>
                <c:pt idx="2703">
                  <c:v>58740</c:v>
                </c:pt>
                <c:pt idx="2704">
                  <c:v>58747</c:v>
                </c:pt>
                <c:pt idx="2705">
                  <c:v>58754</c:v>
                </c:pt>
                <c:pt idx="2706">
                  <c:v>58761</c:v>
                </c:pt>
                <c:pt idx="2707">
                  <c:v>58768</c:v>
                </c:pt>
                <c:pt idx="2708">
                  <c:v>58775</c:v>
                </c:pt>
                <c:pt idx="2709">
                  <c:v>58782</c:v>
                </c:pt>
                <c:pt idx="2710">
                  <c:v>58789</c:v>
                </c:pt>
                <c:pt idx="2711">
                  <c:v>58796</c:v>
                </c:pt>
                <c:pt idx="2712">
                  <c:v>58804</c:v>
                </c:pt>
                <c:pt idx="2713">
                  <c:v>58811</c:v>
                </c:pt>
                <c:pt idx="2714">
                  <c:v>58818</c:v>
                </c:pt>
                <c:pt idx="2715">
                  <c:v>58825</c:v>
                </c:pt>
                <c:pt idx="2716">
                  <c:v>58832</c:v>
                </c:pt>
                <c:pt idx="2717">
                  <c:v>58839</c:v>
                </c:pt>
                <c:pt idx="2718">
                  <c:v>58846</c:v>
                </c:pt>
                <c:pt idx="2719">
                  <c:v>58853</c:v>
                </c:pt>
                <c:pt idx="2720">
                  <c:v>58860</c:v>
                </c:pt>
                <c:pt idx="2721">
                  <c:v>58867</c:v>
                </c:pt>
                <c:pt idx="2722">
                  <c:v>58874</c:v>
                </c:pt>
                <c:pt idx="2723">
                  <c:v>58881</c:v>
                </c:pt>
                <c:pt idx="2724">
                  <c:v>58888</c:v>
                </c:pt>
                <c:pt idx="2725">
                  <c:v>58895</c:v>
                </c:pt>
                <c:pt idx="2726">
                  <c:v>58902</c:v>
                </c:pt>
                <c:pt idx="2727">
                  <c:v>58909</c:v>
                </c:pt>
                <c:pt idx="2728">
                  <c:v>58916</c:v>
                </c:pt>
                <c:pt idx="2729">
                  <c:v>58923</c:v>
                </c:pt>
                <c:pt idx="2730">
                  <c:v>58930</c:v>
                </c:pt>
                <c:pt idx="2731">
                  <c:v>58937</c:v>
                </c:pt>
                <c:pt idx="2732">
                  <c:v>58944</c:v>
                </c:pt>
                <c:pt idx="2733">
                  <c:v>58951</c:v>
                </c:pt>
                <c:pt idx="2734">
                  <c:v>58958</c:v>
                </c:pt>
                <c:pt idx="2735">
                  <c:v>58965</c:v>
                </c:pt>
                <c:pt idx="2736">
                  <c:v>58972</c:v>
                </c:pt>
                <c:pt idx="2737">
                  <c:v>58979</c:v>
                </c:pt>
                <c:pt idx="2738">
                  <c:v>58986</c:v>
                </c:pt>
                <c:pt idx="2739">
                  <c:v>58993</c:v>
                </c:pt>
                <c:pt idx="2740">
                  <c:v>59000</c:v>
                </c:pt>
                <c:pt idx="2741">
                  <c:v>59007</c:v>
                </c:pt>
                <c:pt idx="2742">
                  <c:v>59014</c:v>
                </c:pt>
                <c:pt idx="2743">
                  <c:v>59021</c:v>
                </c:pt>
                <c:pt idx="2744">
                  <c:v>59028</c:v>
                </c:pt>
                <c:pt idx="2745">
                  <c:v>59035</c:v>
                </c:pt>
                <c:pt idx="2746">
                  <c:v>59042</c:v>
                </c:pt>
                <c:pt idx="2747">
                  <c:v>59049</c:v>
                </c:pt>
                <c:pt idx="2748">
                  <c:v>59056</c:v>
                </c:pt>
                <c:pt idx="2749">
                  <c:v>59063</c:v>
                </c:pt>
                <c:pt idx="2750">
                  <c:v>59070</c:v>
                </c:pt>
                <c:pt idx="2751">
                  <c:v>59077</c:v>
                </c:pt>
                <c:pt idx="2752">
                  <c:v>59084</c:v>
                </c:pt>
                <c:pt idx="2753">
                  <c:v>59091</c:v>
                </c:pt>
                <c:pt idx="2754">
                  <c:v>59098</c:v>
                </c:pt>
                <c:pt idx="2755">
                  <c:v>59105</c:v>
                </c:pt>
                <c:pt idx="2756">
                  <c:v>59112</c:v>
                </c:pt>
                <c:pt idx="2757">
                  <c:v>59119</c:v>
                </c:pt>
                <c:pt idx="2758">
                  <c:v>59126</c:v>
                </c:pt>
                <c:pt idx="2759">
                  <c:v>59133</c:v>
                </c:pt>
                <c:pt idx="2760">
                  <c:v>59140</c:v>
                </c:pt>
                <c:pt idx="2761">
                  <c:v>59147</c:v>
                </c:pt>
                <c:pt idx="2762">
                  <c:v>59154</c:v>
                </c:pt>
                <c:pt idx="2763">
                  <c:v>59161</c:v>
                </c:pt>
                <c:pt idx="2764">
                  <c:v>59168</c:v>
                </c:pt>
                <c:pt idx="2765">
                  <c:v>59175</c:v>
                </c:pt>
                <c:pt idx="2766">
                  <c:v>59182</c:v>
                </c:pt>
                <c:pt idx="2767">
                  <c:v>59189</c:v>
                </c:pt>
                <c:pt idx="2768">
                  <c:v>59196</c:v>
                </c:pt>
                <c:pt idx="2769">
                  <c:v>59203</c:v>
                </c:pt>
                <c:pt idx="2770">
                  <c:v>59210</c:v>
                </c:pt>
                <c:pt idx="2771">
                  <c:v>59217</c:v>
                </c:pt>
                <c:pt idx="2772">
                  <c:v>59224</c:v>
                </c:pt>
                <c:pt idx="2773">
                  <c:v>59231</c:v>
                </c:pt>
                <c:pt idx="2774">
                  <c:v>59238</c:v>
                </c:pt>
                <c:pt idx="2775">
                  <c:v>59245</c:v>
                </c:pt>
                <c:pt idx="2776">
                  <c:v>59252</c:v>
                </c:pt>
                <c:pt idx="2777">
                  <c:v>59259</c:v>
                </c:pt>
                <c:pt idx="2778">
                  <c:v>59266</c:v>
                </c:pt>
                <c:pt idx="2779">
                  <c:v>59273</c:v>
                </c:pt>
                <c:pt idx="2780">
                  <c:v>59280</c:v>
                </c:pt>
                <c:pt idx="2781">
                  <c:v>59287</c:v>
                </c:pt>
                <c:pt idx="2782">
                  <c:v>59294</c:v>
                </c:pt>
                <c:pt idx="2783">
                  <c:v>59301</c:v>
                </c:pt>
                <c:pt idx="2784">
                  <c:v>59308</c:v>
                </c:pt>
                <c:pt idx="2785">
                  <c:v>59315</c:v>
                </c:pt>
                <c:pt idx="2786">
                  <c:v>59322</c:v>
                </c:pt>
                <c:pt idx="2787">
                  <c:v>59329</c:v>
                </c:pt>
                <c:pt idx="2788">
                  <c:v>59336</c:v>
                </c:pt>
                <c:pt idx="2789">
                  <c:v>59343</c:v>
                </c:pt>
                <c:pt idx="2790">
                  <c:v>59350</c:v>
                </c:pt>
                <c:pt idx="2791">
                  <c:v>59357</c:v>
                </c:pt>
                <c:pt idx="2792">
                  <c:v>59364</c:v>
                </c:pt>
                <c:pt idx="2793">
                  <c:v>59371</c:v>
                </c:pt>
                <c:pt idx="2794">
                  <c:v>59378</c:v>
                </c:pt>
                <c:pt idx="2795">
                  <c:v>59385</c:v>
                </c:pt>
                <c:pt idx="2796">
                  <c:v>59392</c:v>
                </c:pt>
                <c:pt idx="2797">
                  <c:v>59399</c:v>
                </c:pt>
                <c:pt idx="2798">
                  <c:v>59406</c:v>
                </c:pt>
                <c:pt idx="2799">
                  <c:v>59413</c:v>
                </c:pt>
                <c:pt idx="2800">
                  <c:v>59420</c:v>
                </c:pt>
                <c:pt idx="2801">
                  <c:v>59427</c:v>
                </c:pt>
                <c:pt idx="2802">
                  <c:v>59434</c:v>
                </c:pt>
                <c:pt idx="2803">
                  <c:v>59441</c:v>
                </c:pt>
                <c:pt idx="2804">
                  <c:v>59448</c:v>
                </c:pt>
                <c:pt idx="2805">
                  <c:v>59455</c:v>
                </c:pt>
                <c:pt idx="2806">
                  <c:v>59462</c:v>
                </c:pt>
                <c:pt idx="2807">
                  <c:v>59469</c:v>
                </c:pt>
                <c:pt idx="2808">
                  <c:v>59476</c:v>
                </c:pt>
                <c:pt idx="2809">
                  <c:v>59483</c:v>
                </c:pt>
                <c:pt idx="2810">
                  <c:v>59490</c:v>
                </c:pt>
                <c:pt idx="2811">
                  <c:v>59497</c:v>
                </c:pt>
                <c:pt idx="2812">
                  <c:v>59504</c:v>
                </c:pt>
                <c:pt idx="2813">
                  <c:v>59511</c:v>
                </c:pt>
                <c:pt idx="2814">
                  <c:v>59518</c:v>
                </c:pt>
                <c:pt idx="2815">
                  <c:v>59525</c:v>
                </c:pt>
                <c:pt idx="2816">
                  <c:v>59532</c:v>
                </c:pt>
                <c:pt idx="2817">
                  <c:v>59539</c:v>
                </c:pt>
                <c:pt idx="2818">
                  <c:v>59546</c:v>
                </c:pt>
                <c:pt idx="2819">
                  <c:v>59553</c:v>
                </c:pt>
                <c:pt idx="2820">
                  <c:v>59560</c:v>
                </c:pt>
                <c:pt idx="2821">
                  <c:v>59567</c:v>
                </c:pt>
                <c:pt idx="2822">
                  <c:v>59574</c:v>
                </c:pt>
                <c:pt idx="2823">
                  <c:v>59581</c:v>
                </c:pt>
                <c:pt idx="2824">
                  <c:v>59588</c:v>
                </c:pt>
                <c:pt idx="2825">
                  <c:v>59595</c:v>
                </c:pt>
                <c:pt idx="2826">
                  <c:v>59602</c:v>
                </c:pt>
                <c:pt idx="2827">
                  <c:v>59609</c:v>
                </c:pt>
                <c:pt idx="2828">
                  <c:v>59616</c:v>
                </c:pt>
                <c:pt idx="2829">
                  <c:v>59623</c:v>
                </c:pt>
                <c:pt idx="2830">
                  <c:v>59630</c:v>
                </c:pt>
                <c:pt idx="2831">
                  <c:v>59637</c:v>
                </c:pt>
                <c:pt idx="2832">
                  <c:v>59644</c:v>
                </c:pt>
                <c:pt idx="2833">
                  <c:v>59651</c:v>
                </c:pt>
                <c:pt idx="2834">
                  <c:v>59658</c:v>
                </c:pt>
                <c:pt idx="2835">
                  <c:v>59665</c:v>
                </c:pt>
                <c:pt idx="2836">
                  <c:v>59672</c:v>
                </c:pt>
                <c:pt idx="2837">
                  <c:v>59679</c:v>
                </c:pt>
                <c:pt idx="2838">
                  <c:v>59686</c:v>
                </c:pt>
                <c:pt idx="2839">
                  <c:v>59693</c:v>
                </c:pt>
                <c:pt idx="2840">
                  <c:v>59700</c:v>
                </c:pt>
                <c:pt idx="2841">
                  <c:v>59707</c:v>
                </c:pt>
                <c:pt idx="2842">
                  <c:v>59714</c:v>
                </c:pt>
                <c:pt idx="2843">
                  <c:v>59721</c:v>
                </c:pt>
                <c:pt idx="2844">
                  <c:v>59728</c:v>
                </c:pt>
                <c:pt idx="2845">
                  <c:v>59735</c:v>
                </c:pt>
                <c:pt idx="2846">
                  <c:v>59742</c:v>
                </c:pt>
                <c:pt idx="2847">
                  <c:v>59749</c:v>
                </c:pt>
                <c:pt idx="2848">
                  <c:v>59756</c:v>
                </c:pt>
                <c:pt idx="2849">
                  <c:v>59763</c:v>
                </c:pt>
                <c:pt idx="2850">
                  <c:v>59770</c:v>
                </c:pt>
                <c:pt idx="2851">
                  <c:v>59777</c:v>
                </c:pt>
                <c:pt idx="2852">
                  <c:v>59784</c:v>
                </c:pt>
                <c:pt idx="2853">
                  <c:v>59791</c:v>
                </c:pt>
                <c:pt idx="2854">
                  <c:v>59798</c:v>
                </c:pt>
                <c:pt idx="2855">
                  <c:v>59805</c:v>
                </c:pt>
                <c:pt idx="2856">
                  <c:v>59812</c:v>
                </c:pt>
                <c:pt idx="2857">
                  <c:v>59819</c:v>
                </c:pt>
                <c:pt idx="2858">
                  <c:v>59826</c:v>
                </c:pt>
                <c:pt idx="2859">
                  <c:v>59833</c:v>
                </c:pt>
                <c:pt idx="2860">
                  <c:v>59840</c:v>
                </c:pt>
                <c:pt idx="2861">
                  <c:v>59847</c:v>
                </c:pt>
                <c:pt idx="2862">
                  <c:v>59854</c:v>
                </c:pt>
                <c:pt idx="2863">
                  <c:v>59861</c:v>
                </c:pt>
                <c:pt idx="2864">
                  <c:v>59868</c:v>
                </c:pt>
                <c:pt idx="2865">
                  <c:v>59875</c:v>
                </c:pt>
                <c:pt idx="2866">
                  <c:v>59882</c:v>
                </c:pt>
                <c:pt idx="2867">
                  <c:v>59889</c:v>
                </c:pt>
                <c:pt idx="2868">
                  <c:v>59897</c:v>
                </c:pt>
                <c:pt idx="2869">
                  <c:v>59904</c:v>
                </c:pt>
                <c:pt idx="2870">
                  <c:v>59911</c:v>
                </c:pt>
                <c:pt idx="2871">
                  <c:v>59918</c:v>
                </c:pt>
                <c:pt idx="2872">
                  <c:v>59925</c:v>
                </c:pt>
                <c:pt idx="2873">
                  <c:v>59932</c:v>
                </c:pt>
                <c:pt idx="2874">
                  <c:v>59939</c:v>
                </c:pt>
                <c:pt idx="2875">
                  <c:v>59946</c:v>
                </c:pt>
                <c:pt idx="2876">
                  <c:v>59953</c:v>
                </c:pt>
                <c:pt idx="2877">
                  <c:v>59960</c:v>
                </c:pt>
                <c:pt idx="2878">
                  <c:v>59967</c:v>
                </c:pt>
                <c:pt idx="2879">
                  <c:v>59974</c:v>
                </c:pt>
                <c:pt idx="2880">
                  <c:v>59981</c:v>
                </c:pt>
                <c:pt idx="2881">
                  <c:v>59988</c:v>
                </c:pt>
                <c:pt idx="2882">
                  <c:v>59995</c:v>
                </c:pt>
                <c:pt idx="2883">
                  <c:v>60002</c:v>
                </c:pt>
                <c:pt idx="2884">
                  <c:v>60009</c:v>
                </c:pt>
                <c:pt idx="2885">
                  <c:v>60016</c:v>
                </c:pt>
                <c:pt idx="2886">
                  <c:v>60023</c:v>
                </c:pt>
                <c:pt idx="2887">
                  <c:v>60030</c:v>
                </c:pt>
                <c:pt idx="2888">
                  <c:v>60037</c:v>
                </c:pt>
                <c:pt idx="2889">
                  <c:v>60044</c:v>
                </c:pt>
                <c:pt idx="2890">
                  <c:v>60051</c:v>
                </c:pt>
                <c:pt idx="2891">
                  <c:v>60058</c:v>
                </c:pt>
                <c:pt idx="2892">
                  <c:v>60065</c:v>
                </c:pt>
                <c:pt idx="2893">
                  <c:v>60072</c:v>
                </c:pt>
                <c:pt idx="2894">
                  <c:v>60079</c:v>
                </c:pt>
                <c:pt idx="2895">
                  <c:v>60086</c:v>
                </c:pt>
                <c:pt idx="2896">
                  <c:v>60093</c:v>
                </c:pt>
                <c:pt idx="2897">
                  <c:v>60100</c:v>
                </c:pt>
                <c:pt idx="2898">
                  <c:v>60107</c:v>
                </c:pt>
                <c:pt idx="2899">
                  <c:v>60114</c:v>
                </c:pt>
                <c:pt idx="2900">
                  <c:v>60121</c:v>
                </c:pt>
                <c:pt idx="2901">
                  <c:v>60128</c:v>
                </c:pt>
                <c:pt idx="2902">
                  <c:v>60135</c:v>
                </c:pt>
                <c:pt idx="2903">
                  <c:v>60142</c:v>
                </c:pt>
                <c:pt idx="2904">
                  <c:v>60149</c:v>
                </c:pt>
                <c:pt idx="2905">
                  <c:v>60156</c:v>
                </c:pt>
                <c:pt idx="2906">
                  <c:v>60163</c:v>
                </c:pt>
                <c:pt idx="2907">
                  <c:v>60170</c:v>
                </c:pt>
                <c:pt idx="2908">
                  <c:v>60177</c:v>
                </c:pt>
                <c:pt idx="2909">
                  <c:v>60184</c:v>
                </c:pt>
                <c:pt idx="2910">
                  <c:v>60191</c:v>
                </c:pt>
                <c:pt idx="2911">
                  <c:v>60198</c:v>
                </c:pt>
                <c:pt idx="2912">
                  <c:v>60205</c:v>
                </c:pt>
                <c:pt idx="2913">
                  <c:v>60212</c:v>
                </c:pt>
                <c:pt idx="2914">
                  <c:v>60219</c:v>
                </c:pt>
                <c:pt idx="2915">
                  <c:v>60226</c:v>
                </c:pt>
                <c:pt idx="2916">
                  <c:v>60233</c:v>
                </c:pt>
                <c:pt idx="2917">
                  <c:v>60240</c:v>
                </c:pt>
                <c:pt idx="2918">
                  <c:v>60247</c:v>
                </c:pt>
                <c:pt idx="2919">
                  <c:v>60254</c:v>
                </c:pt>
                <c:pt idx="2920">
                  <c:v>60265</c:v>
                </c:pt>
                <c:pt idx="2921">
                  <c:v>60272</c:v>
                </c:pt>
                <c:pt idx="2922">
                  <c:v>60279</c:v>
                </c:pt>
                <c:pt idx="2923">
                  <c:v>60286</c:v>
                </c:pt>
                <c:pt idx="2924">
                  <c:v>60293</c:v>
                </c:pt>
                <c:pt idx="2925">
                  <c:v>60300</c:v>
                </c:pt>
                <c:pt idx="2926">
                  <c:v>60307</c:v>
                </c:pt>
                <c:pt idx="2927">
                  <c:v>60314</c:v>
                </c:pt>
                <c:pt idx="2928">
                  <c:v>60321</c:v>
                </c:pt>
                <c:pt idx="2929">
                  <c:v>60328</c:v>
                </c:pt>
                <c:pt idx="2930">
                  <c:v>60335</c:v>
                </c:pt>
                <c:pt idx="2931">
                  <c:v>60342</c:v>
                </c:pt>
                <c:pt idx="2932">
                  <c:v>60349</c:v>
                </c:pt>
                <c:pt idx="2933">
                  <c:v>60357</c:v>
                </c:pt>
                <c:pt idx="2934">
                  <c:v>60364</c:v>
                </c:pt>
                <c:pt idx="2935">
                  <c:v>60371</c:v>
                </c:pt>
                <c:pt idx="2936">
                  <c:v>60378</c:v>
                </c:pt>
                <c:pt idx="2937">
                  <c:v>60385</c:v>
                </c:pt>
                <c:pt idx="2938">
                  <c:v>60392</c:v>
                </c:pt>
                <c:pt idx="2939">
                  <c:v>60399</c:v>
                </c:pt>
                <c:pt idx="2940">
                  <c:v>60406</c:v>
                </c:pt>
                <c:pt idx="2941">
                  <c:v>60413</c:v>
                </c:pt>
                <c:pt idx="2942">
                  <c:v>60420</c:v>
                </c:pt>
                <c:pt idx="2943">
                  <c:v>60427</c:v>
                </c:pt>
                <c:pt idx="2944">
                  <c:v>60434</c:v>
                </c:pt>
                <c:pt idx="2945">
                  <c:v>60441</c:v>
                </c:pt>
                <c:pt idx="2946">
                  <c:v>60448</c:v>
                </c:pt>
                <c:pt idx="2947">
                  <c:v>60455</c:v>
                </c:pt>
                <c:pt idx="2948">
                  <c:v>60462</c:v>
                </c:pt>
                <c:pt idx="2949">
                  <c:v>60469</c:v>
                </c:pt>
                <c:pt idx="2950">
                  <c:v>60476</c:v>
                </c:pt>
                <c:pt idx="2951">
                  <c:v>60483</c:v>
                </c:pt>
                <c:pt idx="2952">
                  <c:v>60490</c:v>
                </c:pt>
                <c:pt idx="2953">
                  <c:v>60497</c:v>
                </c:pt>
                <c:pt idx="2954">
                  <c:v>60504</c:v>
                </c:pt>
                <c:pt idx="2955">
                  <c:v>60511</c:v>
                </c:pt>
                <c:pt idx="2956">
                  <c:v>60518</c:v>
                </c:pt>
                <c:pt idx="2957">
                  <c:v>60525</c:v>
                </c:pt>
                <c:pt idx="2958">
                  <c:v>60532</c:v>
                </c:pt>
                <c:pt idx="2959">
                  <c:v>60539</c:v>
                </c:pt>
                <c:pt idx="2960">
                  <c:v>60546</c:v>
                </c:pt>
                <c:pt idx="2961">
                  <c:v>60553</c:v>
                </c:pt>
                <c:pt idx="2962">
                  <c:v>60560</c:v>
                </c:pt>
                <c:pt idx="2963">
                  <c:v>60567</c:v>
                </c:pt>
                <c:pt idx="2964">
                  <c:v>60574</c:v>
                </c:pt>
                <c:pt idx="2965">
                  <c:v>60581</c:v>
                </c:pt>
                <c:pt idx="2966">
                  <c:v>60588</c:v>
                </c:pt>
                <c:pt idx="2967">
                  <c:v>60595</c:v>
                </c:pt>
                <c:pt idx="2968">
                  <c:v>60602</c:v>
                </c:pt>
                <c:pt idx="2969">
                  <c:v>60609</c:v>
                </c:pt>
                <c:pt idx="2970">
                  <c:v>60616</c:v>
                </c:pt>
                <c:pt idx="2971">
                  <c:v>60623</c:v>
                </c:pt>
                <c:pt idx="2972">
                  <c:v>60630</c:v>
                </c:pt>
                <c:pt idx="2973">
                  <c:v>60637</c:v>
                </c:pt>
                <c:pt idx="2974">
                  <c:v>60644</c:v>
                </c:pt>
                <c:pt idx="2975">
                  <c:v>60651</c:v>
                </c:pt>
                <c:pt idx="2976">
                  <c:v>60658</c:v>
                </c:pt>
                <c:pt idx="2977">
                  <c:v>60665</c:v>
                </c:pt>
                <c:pt idx="2978">
                  <c:v>60672</c:v>
                </c:pt>
                <c:pt idx="2979">
                  <c:v>60679</c:v>
                </c:pt>
                <c:pt idx="2980">
                  <c:v>60686</c:v>
                </c:pt>
                <c:pt idx="2981">
                  <c:v>60693</c:v>
                </c:pt>
                <c:pt idx="2982">
                  <c:v>60700</c:v>
                </c:pt>
                <c:pt idx="2983">
                  <c:v>60707</c:v>
                </c:pt>
                <c:pt idx="2984">
                  <c:v>60714</c:v>
                </c:pt>
                <c:pt idx="2985">
                  <c:v>60721</c:v>
                </c:pt>
                <c:pt idx="2986">
                  <c:v>60728</c:v>
                </c:pt>
                <c:pt idx="2987">
                  <c:v>60735</c:v>
                </c:pt>
                <c:pt idx="2988">
                  <c:v>60742</c:v>
                </c:pt>
                <c:pt idx="2989">
                  <c:v>60749</c:v>
                </c:pt>
                <c:pt idx="2990">
                  <c:v>60756</c:v>
                </c:pt>
                <c:pt idx="2991">
                  <c:v>60763</c:v>
                </c:pt>
                <c:pt idx="2992">
                  <c:v>60770</c:v>
                </c:pt>
                <c:pt idx="2993">
                  <c:v>60777</c:v>
                </c:pt>
                <c:pt idx="2994">
                  <c:v>60784</c:v>
                </c:pt>
                <c:pt idx="2995">
                  <c:v>60791</c:v>
                </c:pt>
                <c:pt idx="2996">
                  <c:v>60798</c:v>
                </c:pt>
                <c:pt idx="2997">
                  <c:v>60805</c:v>
                </c:pt>
                <c:pt idx="2998">
                  <c:v>60812</c:v>
                </c:pt>
                <c:pt idx="2999">
                  <c:v>60819</c:v>
                </c:pt>
                <c:pt idx="3000">
                  <c:v>60826</c:v>
                </c:pt>
                <c:pt idx="3001">
                  <c:v>60833</c:v>
                </c:pt>
                <c:pt idx="3002">
                  <c:v>60840</c:v>
                </c:pt>
                <c:pt idx="3003">
                  <c:v>60847</c:v>
                </c:pt>
                <c:pt idx="3004">
                  <c:v>60854</c:v>
                </c:pt>
                <c:pt idx="3005">
                  <c:v>60861</c:v>
                </c:pt>
                <c:pt idx="3006">
                  <c:v>60868</c:v>
                </c:pt>
                <c:pt idx="3007">
                  <c:v>60875</c:v>
                </c:pt>
                <c:pt idx="3008">
                  <c:v>60882</c:v>
                </c:pt>
                <c:pt idx="3009">
                  <c:v>60889</c:v>
                </c:pt>
                <c:pt idx="3010">
                  <c:v>60896</c:v>
                </c:pt>
                <c:pt idx="3011">
                  <c:v>60903</c:v>
                </c:pt>
                <c:pt idx="3012">
                  <c:v>60910</c:v>
                </c:pt>
                <c:pt idx="3013">
                  <c:v>60917</c:v>
                </c:pt>
                <c:pt idx="3014">
                  <c:v>60924</c:v>
                </c:pt>
                <c:pt idx="3015">
                  <c:v>60931</c:v>
                </c:pt>
                <c:pt idx="3016">
                  <c:v>60938</c:v>
                </c:pt>
                <c:pt idx="3017">
                  <c:v>60945</c:v>
                </c:pt>
                <c:pt idx="3018">
                  <c:v>60952</c:v>
                </c:pt>
                <c:pt idx="3019">
                  <c:v>60959</c:v>
                </c:pt>
                <c:pt idx="3020">
                  <c:v>60966</c:v>
                </c:pt>
                <c:pt idx="3021">
                  <c:v>60973</c:v>
                </c:pt>
                <c:pt idx="3022">
                  <c:v>60980</c:v>
                </c:pt>
                <c:pt idx="3023">
                  <c:v>60987</c:v>
                </c:pt>
                <c:pt idx="3024">
                  <c:v>60995</c:v>
                </c:pt>
                <c:pt idx="3025">
                  <c:v>61002</c:v>
                </c:pt>
                <c:pt idx="3026">
                  <c:v>61009</c:v>
                </c:pt>
                <c:pt idx="3027">
                  <c:v>61016</c:v>
                </c:pt>
                <c:pt idx="3028">
                  <c:v>61023</c:v>
                </c:pt>
                <c:pt idx="3029">
                  <c:v>61030</c:v>
                </c:pt>
                <c:pt idx="3030">
                  <c:v>61037</c:v>
                </c:pt>
                <c:pt idx="3031">
                  <c:v>61044</c:v>
                </c:pt>
                <c:pt idx="3032">
                  <c:v>61051</c:v>
                </c:pt>
                <c:pt idx="3033">
                  <c:v>61058</c:v>
                </c:pt>
                <c:pt idx="3034">
                  <c:v>61065</c:v>
                </c:pt>
                <c:pt idx="3035">
                  <c:v>61072</c:v>
                </c:pt>
                <c:pt idx="3036">
                  <c:v>61079</c:v>
                </c:pt>
                <c:pt idx="3037">
                  <c:v>61086</c:v>
                </c:pt>
                <c:pt idx="3038">
                  <c:v>61093</c:v>
                </c:pt>
                <c:pt idx="3039">
                  <c:v>61100</c:v>
                </c:pt>
                <c:pt idx="3040">
                  <c:v>61107</c:v>
                </c:pt>
                <c:pt idx="3041">
                  <c:v>61114</c:v>
                </c:pt>
                <c:pt idx="3042">
                  <c:v>61121</c:v>
                </c:pt>
                <c:pt idx="3043">
                  <c:v>61128</c:v>
                </c:pt>
                <c:pt idx="3044">
                  <c:v>61135</c:v>
                </c:pt>
                <c:pt idx="3045">
                  <c:v>61142</c:v>
                </c:pt>
                <c:pt idx="3046">
                  <c:v>61149</c:v>
                </c:pt>
                <c:pt idx="3047">
                  <c:v>61156</c:v>
                </c:pt>
                <c:pt idx="3048">
                  <c:v>61163</c:v>
                </c:pt>
                <c:pt idx="3049">
                  <c:v>61170</c:v>
                </c:pt>
                <c:pt idx="3050">
                  <c:v>61177</c:v>
                </c:pt>
                <c:pt idx="3051">
                  <c:v>61184</c:v>
                </c:pt>
                <c:pt idx="3052">
                  <c:v>61191</c:v>
                </c:pt>
                <c:pt idx="3053">
                  <c:v>61198</c:v>
                </c:pt>
                <c:pt idx="3054">
                  <c:v>61205</c:v>
                </c:pt>
                <c:pt idx="3055">
                  <c:v>61212</c:v>
                </c:pt>
                <c:pt idx="3056">
                  <c:v>61219</c:v>
                </c:pt>
                <c:pt idx="3057">
                  <c:v>61226</c:v>
                </c:pt>
                <c:pt idx="3058">
                  <c:v>61233</c:v>
                </c:pt>
                <c:pt idx="3059">
                  <c:v>61240</c:v>
                </c:pt>
                <c:pt idx="3060">
                  <c:v>61247</c:v>
                </c:pt>
                <c:pt idx="3061">
                  <c:v>61254</c:v>
                </c:pt>
                <c:pt idx="3062">
                  <c:v>61261</c:v>
                </c:pt>
                <c:pt idx="3063">
                  <c:v>61268</c:v>
                </c:pt>
                <c:pt idx="3064">
                  <c:v>61275</c:v>
                </c:pt>
                <c:pt idx="3065">
                  <c:v>61282</c:v>
                </c:pt>
                <c:pt idx="3066">
                  <c:v>61289</c:v>
                </c:pt>
                <c:pt idx="3067">
                  <c:v>61296</c:v>
                </c:pt>
                <c:pt idx="3068">
                  <c:v>61303</c:v>
                </c:pt>
                <c:pt idx="3069">
                  <c:v>61310</c:v>
                </c:pt>
                <c:pt idx="3070">
                  <c:v>61317</c:v>
                </c:pt>
                <c:pt idx="3071">
                  <c:v>61324</c:v>
                </c:pt>
                <c:pt idx="3072">
                  <c:v>61331</c:v>
                </c:pt>
                <c:pt idx="3073">
                  <c:v>61338</c:v>
                </c:pt>
                <c:pt idx="3074">
                  <c:v>61345</c:v>
                </c:pt>
                <c:pt idx="3075">
                  <c:v>61352</c:v>
                </c:pt>
                <c:pt idx="3076">
                  <c:v>61359</c:v>
                </c:pt>
                <c:pt idx="3077">
                  <c:v>61366</c:v>
                </c:pt>
                <c:pt idx="3078">
                  <c:v>61373</c:v>
                </c:pt>
                <c:pt idx="3079">
                  <c:v>61380</c:v>
                </c:pt>
                <c:pt idx="3080">
                  <c:v>61387</c:v>
                </c:pt>
                <c:pt idx="3081">
                  <c:v>61394</c:v>
                </c:pt>
                <c:pt idx="3082">
                  <c:v>61401</c:v>
                </c:pt>
                <c:pt idx="3083">
                  <c:v>61408</c:v>
                </c:pt>
                <c:pt idx="3084">
                  <c:v>61415</c:v>
                </c:pt>
                <c:pt idx="3085">
                  <c:v>61422</c:v>
                </c:pt>
                <c:pt idx="3086">
                  <c:v>61429</c:v>
                </c:pt>
                <c:pt idx="3087">
                  <c:v>61436</c:v>
                </c:pt>
                <c:pt idx="3088">
                  <c:v>61443</c:v>
                </c:pt>
                <c:pt idx="3089">
                  <c:v>61450</c:v>
                </c:pt>
                <c:pt idx="3090">
                  <c:v>61457</c:v>
                </c:pt>
                <c:pt idx="3091">
                  <c:v>61464</c:v>
                </c:pt>
                <c:pt idx="3092">
                  <c:v>61471</c:v>
                </c:pt>
                <c:pt idx="3093">
                  <c:v>61478</c:v>
                </c:pt>
                <c:pt idx="3094">
                  <c:v>61485</c:v>
                </c:pt>
                <c:pt idx="3095">
                  <c:v>61492</c:v>
                </c:pt>
                <c:pt idx="3096">
                  <c:v>61499</c:v>
                </c:pt>
                <c:pt idx="3097">
                  <c:v>61506</c:v>
                </c:pt>
                <c:pt idx="3098">
                  <c:v>61513</c:v>
                </c:pt>
                <c:pt idx="3099">
                  <c:v>61520</c:v>
                </c:pt>
                <c:pt idx="3100">
                  <c:v>61527</c:v>
                </c:pt>
                <c:pt idx="3101">
                  <c:v>61534</c:v>
                </c:pt>
                <c:pt idx="3102">
                  <c:v>61541</c:v>
                </c:pt>
                <c:pt idx="3103">
                  <c:v>61548</c:v>
                </c:pt>
                <c:pt idx="3104">
                  <c:v>61555</c:v>
                </c:pt>
                <c:pt idx="3105">
                  <c:v>61562</c:v>
                </c:pt>
                <c:pt idx="3106">
                  <c:v>61569</c:v>
                </c:pt>
                <c:pt idx="3107">
                  <c:v>61576</c:v>
                </c:pt>
                <c:pt idx="3108">
                  <c:v>61583</c:v>
                </c:pt>
                <c:pt idx="3109">
                  <c:v>61590</c:v>
                </c:pt>
                <c:pt idx="3110">
                  <c:v>61597</c:v>
                </c:pt>
                <c:pt idx="3111">
                  <c:v>61604</c:v>
                </c:pt>
                <c:pt idx="3112">
                  <c:v>61611</c:v>
                </c:pt>
                <c:pt idx="3113">
                  <c:v>61618</c:v>
                </c:pt>
                <c:pt idx="3114">
                  <c:v>61625</c:v>
                </c:pt>
                <c:pt idx="3115">
                  <c:v>61632</c:v>
                </c:pt>
                <c:pt idx="3116">
                  <c:v>61639</c:v>
                </c:pt>
                <c:pt idx="3117">
                  <c:v>61646</c:v>
                </c:pt>
                <c:pt idx="3118">
                  <c:v>61653</c:v>
                </c:pt>
                <c:pt idx="3119">
                  <c:v>61660</c:v>
                </c:pt>
                <c:pt idx="3120">
                  <c:v>61667</c:v>
                </c:pt>
                <c:pt idx="3121">
                  <c:v>61674</c:v>
                </c:pt>
                <c:pt idx="3122">
                  <c:v>61681</c:v>
                </c:pt>
                <c:pt idx="3123">
                  <c:v>61688</c:v>
                </c:pt>
                <c:pt idx="3124">
                  <c:v>61695</c:v>
                </c:pt>
                <c:pt idx="3125">
                  <c:v>61702</c:v>
                </c:pt>
                <c:pt idx="3126">
                  <c:v>61709</c:v>
                </c:pt>
                <c:pt idx="3127">
                  <c:v>61716</c:v>
                </c:pt>
                <c:pt idx="3128">
                  <c:v>61724</c:v>
                </c:pt>
                <c:pt idx="3129">
                  <c:v>61731</c:v>
                </c:pt>
                <c:pt idx="3130">
                  <c:v>61738</c:v>
                </c:pt>
                <c:pt idx="3131">
                  <c:v>61745</c:v>
                </c:pt>
                <c:pt idx="3132">
                  <c:v>61752</c:v>
                </c:pt>
                <c:pt idx="3133">
                  <c:v>61759</c:v>
                </c:pt>
                <c:pt idx="3134">
                  <c:v>61766</c:v>
                </c:pt>
                <c:pt idx="3135">
                  <c:v>61773</c:v>
                </c:pt>
                <c:pt idx="3136">
                  <c:v>61780</c:v>
                </c:pt>
                <c:pt idx="3137">
                  <c:v>61787</c:v>
                </c:pt>
                <c:pt idx="3138">
                  <c:v>61794</c:v>
                </c:pt>
                <c:pt idx="3139">
                  <c:v>61801</c:v>
                </c:pt>
                <c:pt idx="3140">
                  <c:v>61808</c:v>
                </c:pt>
                <c:pt idx="3141">
                  <c:v>61815</c:v>
                </c:pt>
                <c:pt idx="3142">
                  <c:v>61822</c:v>
                </c:pt>
                <c:pt idx="3143">
                  <c:v>61829</c:v>
                </c:pt>
                <c:pt idx="3144">
                  <c:v>61836</c:v>
                </c:pt>
                <c:pt idx="3145">
                  <c:v>61843</c:v>
                </c:pt>
                <c:pt idx="3146">
                  <c:v>61850</c:v>
                </c:pt>
                <c:pt idx="3147">
                  <c:v>61857</c:v>
                </c:pt>
                <c:pt idx="3148">
                  <c:v>61864</c:v>
                </c:pt>
                <c:pt idx="3149">
                  <c:v>61871</c:v>
                </c:pt>
                <c:pt idx="3150">
                  <c:v>61878</c:v>
                </c:pt>
                <c:pt idx="3151">
                  <c:v>61885</c:v>
                </c:pt>
                <c:pt idx="3152">
                  <c:v>61892</c:v>
                </c:pt>
                <c:pt idx="3153">
                  <c:v>61899</c:v>
                </c:pt>
                <c:pt idx="3154">
                  <c:v>61906</c:v>
                </c:pt>
                <c:pt idx="3155">
                  <c:v>61913</c:v>
                </c:pt>
                <c:pt idx="3156">
                  <c:v>61920</c:v>
                </c:pt>
                <c:pt idx="3157">
                  <c:v>61927</c:v>
                </c:pt>
                <c:pt idx="3158">
                  <c:v>61934</c:v>
                </c:pt>
                <c:pt idx="3159">
                  <c:v>61941</c:v>
                </c:pt>
                <c:pt idx="3160">
                  <c:v>61948</c:v>
                </c:pt>
                <c:pt idx="3161">
                  <c:v>61955</c:v>
                </c:pt>
                <c:pt idx="3162">
                  <c:v>61962</c:v>
                </c:pt>
                <c:pt idx="3163">
                  <c:v>61969</c:v>
                </c:pt>
                <c:pt idx="3164">
                  <c:v>61976</c:v>
                </c:pt>
                <c:pt idx="3165">
                  <c:v>61983</c:v>
                </c:pt>
                <c:pt idx="3166">
                  <c:v>61990</c:v>
                </c:pt>
                <c:pt idx="3167">
                  <c:v>61997</c:v>
                </c:pt>
                <c:pt idx="3168">
                  <c:v>62004</c:v>
                </c:pt>
                <c:pt idx="3169">
                  <c:v>62011</c:v>
                </c:pt>
                <c:pt idx="3170">
                  <c:v>62018</c:v>
                </c:pt>
                <c:pt idx="3171">
                  <c:v>62025</c:v>
                </c:pt>
                <c:pt idx="3172">
                  <c:v>62032</c:v>
                </c:pt>
                <c:pt idx="3173">
                  <c:v>62039</c:v>
                </c:pt>
                <c:pt idx="3174">
                  <c:v>62046</c:v>
                </c:pt>
                <c:pt idx="3175">
                  <c:v>62053</c:v>
                </c:pt>
                <c:pt idx="3176">
                  <c:v>62060</c:v>
                </c:pt>
                <c:pt idx="3177">
                  <c:v>62067</c:v>
                </c:pt>
                <c:pt idx="3178">
                  <c:v>62074</c:v>
                </c:pt>
                <c:pt idx="3179">
                  <c:v>62081</c:v>
                </c:pt>
                <c:pt idx="3180">
                  <c:v>62089</c:v>
                </c:pt>
                <c:pt idx="3181">
                  <c:v>62096</c:v>
                </c:pt>
                <c:pt idx="3182">
                  <c:v>62103</c:v>
                </c:pt>
                <c:pt idx="3183">
                  <c:v>62110</c:v>
                </c:pt>
                <c:pt idx="3184">
                  <c:v>62117</c:v>
                </c:pt>
                <c:pt idx="3185">
                  <c:v>62124</c:v>
                </c:pt>
                <c:pt idx="3186">
                  <c:v>62131</c:v>
                </c:pt>
                <c:pt idx="3187">
                  <c:v>62138</c:v>
                </c:pt>
                <c:pt idx="3188">
                  <c:v>62145</c:v>
                </c:pt>
                <c:pt idx="3189">
                  <c:v>62152</c:v>
                </c:pt>
                <c:pt idx="3190">
                  <c:v>62159</c:v>
                </c:pt>
                <c:pt idx="3191">
                  <c:v>62166</c:v>
                </c:pt>
                <c:pt idx="3192">
                  <c:v>62173</c:v>
                </c:pt>
                <c:pt idx="3193">
                  <c:v>62184</c:v>
                </c:pt>
                <c:pt idx="3194">
                  <c:v>62191</c:v>
                </c:pt>
                <c:pt idx="3195">
                  <c:v>62198</c:v>
                </c:pt>
                <c:pt idx="3196">
                  <c:v>62205</c:v>
                </c:pt>
                <c:pt idx="3197">
                  <c:v>62212</c:v>
                </c:pt>
                <c:pt idx="3198">
                  <c:v>62219</c:v>
                </c:pt>
                <c:pt idx="3199">
                  <c:v>62226</c:v>
                </c:pt>
                <c:pt idx="3200">
                  <c:v>62233</c:v>
                </c:pt>
                <c:pt idx="3201">
                  <c:v>62240</c:v>
                </c:pt>
                <c:pt idx="3202">
                  <c:v>62247</c:v>
                </c:pt>
                <c:pt idx="3203">
                  <c:v>62254</c:v>
                </c:pt>
                <c:pt idx="3204">
                  <c:v>62261</c:v>
                </c:pt>
                <c:pt idx="3205">
                  <c:v>62268</c:v>
                </c:pt>
                <c:pt idx="3206">
                  <c:v>62275</c:v>
                </c:pt>
                <c:pt idx="3207">
                  <c:v>62282</c:v>
                </c:pt>
                <c:pt idx="3208">
                  <c:v>62289</c:v>
                </c:pt>
                <c:pt idx="3209">
                  <c:v>62296</c:v>
                </c:pt>
                <c:pt idx="3210">
                  <c:v>62303</c:v>
                </c:pt>
                <c:pt idx="3211">
                  <c:v>62310</c:v>
                </c:pt>
                <c:pt idx="3212">
                  <c:v>62317</c:v>
                </c:pt>
                <c:pt idx="3213">
                  <c:v>62324</c:v>
                </c:pt>
                <c:pt idx="3214">
                  <c:v>62331</c:v>
                </c:pt>
                <c:pt idx="3215">
                  <c:v>62338</c:v>
                </c:pt>
                <c:pt idx="3216">
                  <c:v>62345</c:v>
                </c:pt>
                <c:pt idx="3217">
                  <c:v>62352</c:v>
                </c:pt>
                <c:pt idx="3218">
                  <c:v>62359</c:v>
                </c:pt>
                <c:pt idx="3219">
                  <c:v>62366</c:v>
                </c:pt>
                <c:pt idx="3220">
                  <c:v>62373</c:v>
                </c:pt>
                <c:pt idx="3221">
                  <c:v>62380</c:v>
                </c:pt>
                <c:pt idx="3222">
                  <c:v>62387</c:v>
                </c:pt>
                <c:pt idx="3223">
                  <c:v>62394</c:v>
                </c:pt>
                <c:pt idx="3224">
                  <c:v>62401</c:v>
                </c:pt>
                <c:pt idx="3225">
                  <c:v>62408</c:v>
                </c:pt>
                <c:pt idx="3226">
                  <c:v>62415</c:v>
                </c:pt>
                <c:pt idx="3227">
                  <c:v>62422</c:v>
                </c:pt>
                <c:pt idx="3228">
                  <c:v>62429</c:v>
                </c:pt>
                <c:pt idx="3229">
                  <c:v>62436</c:v>
                </c:pt>
                <c:pt idx="3230">
                  <c:v>62443</c:v>
                </c:pt>
                <c:pt idx="3231">
                  <c:v>62450</c:v>
                </c:pt>
                <c:pt idx="3232">
                  <c:v>62457</c:v>
                </c:pt>
                <c:pt idx="3233">
                  <c:v>62464</c:v>
                </c:pt>
                <c:pt idx="3234">
                  <c:v>62471</c:v>
                </c:pt>
                <c:pt idx="3235">
                  <c:v>62478</c:v>
                </c:pt>
                <c:pt idx="3236">
                  <c:v>62485</c:v>
                </c:pt>
                <c:pt idx="3237">
                  <c:v>62492</c:v>
                </c:pt>
                <c:pt idx="3238">
                  <c:v>62499</c:v>
                </c:pt>
                <c:pt idx="3239">
                  <c:v>62506</c:v>
                </c:pt>
                <c:pt idx="3240">
                  <c:v>62513</c:v>
                </c:pt>
                <c:pt idx="3241">
                  <c:v>62520</c:v>
                </c:pt>
                <c:pt idx="3242">
                  <c:v>62527</c:v>
                </c:pt>
                <c:pt idx="3243">
                  <c:v>62534</c:v>
                </c:pt>
                <c:pt idx="3244">
                  <c:v>62541</c:v>
                </c:pt>
                <c:pt idx="3245">
                  <c:v>62548</c:v>
                </c:pt>
                <c:pt idx="3246">
                  <c:v>62555</c:v>
                </c:pt>
                <c:pt idx="3247">
                  <c:v>62562</c:v>
                </c:pt>
                <c:pt idx="3248">
                  <c:v>62569</c:v>
                </c:pt>
                <c:pt idx="3249">
                  <c:v>62576</c:v>
                </c:pt>
                <c:pt idx="3250">
                  <c:v>62583</c:v>
                </c:pt>
                <c:pt idx="3251">
                  <c:v>62590</c:v>
                </c:pt>
                <c:pt idx="3252">
                  <c:v>62597</c:v>
                </c:pt>
                <c:pt idx="3253">
                  <c:v>62604</c:v>
                </c:pt>
                <c:pt idx="3254">
                  <c:v>62611</c:v>
                </c:pt>
                <c:pt idx="3255">
                  <c:v>62618</c:v>
                </c:pt>
                <c:pt idx="3256">
                  <c:v>62625</c:v>
                </c:pt>
                <c:pt idx="3257">
                  <c:v>62632</c:v>
                </c:pt>
                <c:pt idx="3258">
                  <c:v>62639</c:v>
                </c:pt>
                <c:pt idx="3259">
                  <c:v>62646</c:v>
                </c:pt>
                <c:pt idx="3260">
                  <c:v>62653</c:v>
                </c:pt>
                <c:pt idx="3261">
                  <c:v>62660</c:v>
                </c:pt>
                <c:pt idx="3262">
                  <c:v>62667</c:v>
                </c:pt>
                <c:pt idx="3263">
                  <c:v>62674</c:v>
                </c:pt>
                <c:pt idx="3264">
                  <c:v>62681</c:v>
                </c:pt>
                <c:pt idx="3265">
                  <c:v>62688</c:v>
                </c:pt>
                <c:pt idx="3266">
                  <c:v>62695</c:v>
                </c:pt>
                <c:pt idx="3267">
                  <c:v>62702</c:v>
                </c:pt>
                <c:pt idx="3268">
                  <c:v>62709</c:v>
                </c:pt>
                <c:pt idx="3269">
                  <c:v>62716</c:v>
                </c:pt>
                <c:pt idx="3270">
                  <c:v>62723</c:v>
                </c:pt>
                <c:pt idx="3271">
                  <c:v>62730</c:v>
                </c:pt>
                <c:pt idx="3272">
                  <c:v>62737</c:v>
                </c:pt>
                <c:pt idx="3273">
                  <c:v>62744</c:v>
                </c:pt>
                <c:pt idx="3274">
                  <c:v>62751</c:v>
                </c:pt>
                <c:pt idx="3275">
                  <c:v>62758</c:v>
                </c:pt>
                <c:pt idx="3276">
                  <c:v>62765</c:v>
                </c:pt>
                <c:pt idx="3277">
                  <c:v>62772</c:v>
                </c:pt>
                <c:pt idx="3278">
                  <c:v>62779</c:v>
                </c:pt>
                <c:pt idx="3279">
                  <c:v>62786</c:v>
                </c:pt>
                <c:pt idx="3280">
                  <c:v>62793</c:v>
                </c:pt>
                <c:pt idx="3281">
                  <c:v>62800</c:v>
                </c:pt>
                <c:pt idx="3282">
                  <c:v>62807</c:v>
                </c:pt>
                <c:pt idx="3283">
                  <c:v>62814</c:v>
                </c:pt>
                <c:pt idx="3284">
                  <c:v>62821</c:v>
                </c:pt>
                <c:pt idx="3285">
                  <c:v>62828</c:v>
                </c:pt>
                <c:pt idx="3286">
                  <c:v>62835</c:v>
                </c:pt>
                <c:pt idx="3287">
                  <c:v>62842</c:v>
                </c:pt>
                <c:pt idx="3288">
                  <c:v>62849</c:v>
                </c:pt>
                <c:pt idx="3289">
                  <c:v>62856</c:v>
                </c:pt>
                <c:pt idx="3290">
                  <c:v>62863</c:v>
                </c:pt>
                <c:pt idx="3291">
                  <c:v>62870</c:v>
                </c:pt>
                <c:pt idx="3292">
                  <c:v>62877</c:v>
                </c:pt>
                <c:pt idx="3293">
                  <c:v>62884</c:v>
                </c:pt>
                <c:pt idx="3294">
                  <c:v>62891</c:v>
                </c:pt>
                <c:pt idx="3295">
                  <c:v>62898</c:v>
                </c:pt>
                <c:pt idx="3296">
                  <c:v>62905</c:v>
                </c:pt>
                <c:pt idx="3297">
                  <c:v>62912</c:v>
                </c:pt>
                <c:pt idx="3298">
                  <c:v>62919</c:v>
                </c:pt>
                <c:pt idx="3299">
                  <c:v>62926</c:v>
                </c:pt>
                <c:pt idx="3300">
                  <c:v>62933</c:v>
                </c:pt>
                <c:pt idx="3301">
                  <c:v>62940</c:v>
                </c:pt>
                <c:pt idx="3302">
                  <c:v>62947</c:v>
                </c:pt>
                <c:pt idx="3303">
                  <c:v>62954</c:v>
                </c:pt>
                <c:pt idx="3304">
                  <c:v>62961</c:v>
                </c:pt>
                <c:pt idx="3305">
                  <c:v>62968</c:v>
                </c:pt>
                <c:pt idx="3306">
                  <c:v>62975</c:v>
                </c:pt>
                <c:pt idx="3307">
                  <c:v>62982</c:v>
                </c:pt>
                <c:pt idx="3308">
                  <c:v>62989</c:v>
                </c:pt>
                <c:pt idx="3309">
                  <c:v>62996</c:v>
                </c:pt>
                <c:pt idx="3310">
                  <c:v>63003</c:v>
                </c:pt>
                <c:pt idx="3311">
                  <c:v>63010</c:v>
                </c:pt>
                <c:pt idx="3312">
                  <c:v>63017</c:v>
                </c:pt>
                <c:pt idx="3313">
                  <c:v>63024</c:v>
                </c:pt>
                <c:pt idx="3314">
                  <c:v>63031</c:v>
                </c:pt>
                <c:pt idx="3315">
                  <c:v>63038</c:v>
                </c:pt>
                <c:pt idx="3316">
                  <c:v>63045</c:v>
                </c:pt>
                <c:pt idx="3317">
                  <c:v>63052</c:v>
                </c:pt>
                <c:pt idx="3318">
                  <c:v>63059</c:v>
                </c:pt>
                <c:pt idx="3319">
                  <c:v>63066</c:v>
                </c:pt>
                <c:pt idx="3320">
                  <c:v>63073</c:v>
                </c:pt>
                <c:pt idx="3321">
                  <c:v>63080</c:v>
                </c:pt>
                <c:pt idx="3322">
                  <c:v>63087</c:v>
                </c:pt>
                <c:pt idx="3323">
                  <c:v>63094</c:v>
                </c:pt>
                <c:pt idx="3324">
                  <c:v>63101</c:v>
                </c:pt>
                <c:pt idx="3325">
                  <c:v>63108</c:v>
                </c:pt>
                <c:pt idx="3326">
                  <c:v>63115</c:v>
                </c:pt>
                <c:pt idx="3327">
                  <c:v>63122</c:v>
                </c:pt>
                <c:pt idx="3328">
                  <c:v>63129</c:v>
                </c:pt>
                <c:pt idx="3329">
                  <c:v>63136</c:v>
                </c:pt>
                <c:pt idx="3330">
                  <c:v>63143</c:v>
                </c:pt>
                <c:pt idx="3331">
                  <c:v>63150</c:v>
                </c:pt>
                <c:pt idx="3332">
                  <c:v>63157</c:v>
                </c:pt>
                <c:pt idx="3333">
                  <c:v>63164</c:v>
                </c:pt>
                <c:pt idx="3334">
                  <c:v>63171</c:v>
                </c:pt>
                <c:pt idx="3335">
                  <c:v>63178</c:v>
                </c:pt>
                <c:pt idx="3336">
                  <c:v>63186</c:v>
                </c:pt>
                <c:pt idx="3337">
                  <c:v>63193</c:v>
                </c:pt>
                <c:pt idx="3338">
                  <c:v>63200</c:v>
                </c:pt>
                <c:pt idx="3339">
                  <c:v>63207</c:v>
                </c:pt>
                <c:pt idx="3340">
                  <c:v>63214</c:v>
                </c:pt>
                <c:pt idx="3341">
                  <c:v>63221</c:v>
                </c:pt>
                <c:pt idx="3342">
                  <c:v>63228</c:v>
                </c:pt>
                <c:pt idx="3343">
                  <c:v>63235</c:v>
                </c:pt>
                <c:pt idx="3344">
                  <c:v>63242</c:v>
                </c:pt>
                <c:pt idx="3345">
                  <c:v>63249</c:v>
                </c:pt>
                <c:pt idx="3346">
                  <c:v>63256</c:v>
                </c:pt>
                <c:pt idx="3347">
                  <c:v>63263</c:v>
                </c:pt>
                <c:pt idx="3348">
                  <c:v>63270</c:v>
                </c:pt>
                <c:pt idx="3349">
                  <c:v>63277</c:v>
                </c:pt>
                <c:pt idx="3350">
                  <c:v>63284</c:v>
                </c:pt>
                <c:pt idx="3351">
                  <c:v>63291</c:v>
                </c:pt>
                <c:pt idx="3352">
                  <c:v>63298</c:v>
                </c:pt>
                <c:pt idx="3353">
                  <c:v>63305</c:v>
                </c:pt>
                <c:pt idx="3354">
                  <c:v>63312</c:v>
                </c:pt>
                <c:pt idx="3355">
                  <c:v>63319</c:v>
                </c:pt>
                <c:pt idx="3356">
                  <c:v>63326</c:v>
                </c:pt>
                <c:pt idx="3357">
                  <c:v>63333</c:v>
                </c:pt>
                <c:pt idx="3358">
                  <c:v>63340</c:v>
                </c:pt>
                <c:pt idx="3359">
                  <c:v>63347</c:v>
                </c:pt>
                <c:pt idx="3360">
                  <c:v>63354</c:v>
                </c:pt>
                <c:pt idx="3361">
                  <c:v>63361</c:v>
                </c:pt>
                <c:pt idx="3362">
                  <c:v>63368</c:v>
                </c:pt>
                <c:pt idx="3363">
                  <c:v>63375</c:v>
                </c:pt>
                <c:pt idx="3364">
                  <c:v>63382</c:v>
                </c:pt>
                <c:pt idx="3365">
                  <c:v>63389</c:v>
                </c:pt>
                <c:pt idx="3366">
                  <c:v>63396</c:v>
                </c:pt>
                <c:pt idx="3367">
                  <c:v>63403</c:v>
                </c:pt>
                <c:pt idx="3368">
                  <c:v>63410</c:v>
                </c:pt>
                <c:pt idx="3369">
                  <c:v>63417</c:v>
                </c:pt>
                <c:pt idx="3370">
                  <c:v>63424</c:v>
                </c:pt>
                <c:pt idx="3371">
                  <c:v>63431</c:v>
                </c:pt>
                <c:pt idx="3372">
                  <c:v>63438</c:v>
                </c:pt>
                <c:pt idx="3373">
                  <c:v>63445</c:v>
                </c:pt>
                <c:pt idx="3374">
                  <c:v>63452</c:v>
                </c:pt>
                <c:pt idx="3375">
                  <c:v>63459</c:v>
                </c:pt>
                <c:pt idx="3376">
                  <c:v>63466</c:v>
                </c:pt>
                <c:pt idx="3377">
                  <c:v>63473</c:v>
                </c:pt>
                <c:pt idx="3378">
                  <c:v>63480</c:v>
                </c:pt>
                <c:pt idx="3379">
                  <c:v>63487</c:v>
                </c:pt>
                <c:pt idx="3380">
                  <c:v>63494</c:v>
                </c:pt>
                <c:pt idx="3381">
                  <c:v>63501</c:v>
                </c:pt>
                <c:pt idx="3382">
                  <c:v>63508</c:v>
                </c:pt>
                <c:pt idx="3383">
                  <c:v>63515</c:v>
                </c:pt>
                <c:pt idx="3384">
                  <c:v>63522</c:v>
                </c:pt>
                <c:pt idx="3385">
                  <c:v>63529</c:v>
                </c:pt>
                <c:pt idx="3386">
                  <c:v>63536</c:v>
                </c:pt>
                <c:pt idx="3387">
                  <c:v>63543</c:v>
                </c:pt>
                <c:pt idx="3388">
                  <c:v>63550</c:v>
                </c:pt>
                <c:pt idx="3389">
                  <c:v>63557</c:v>
                </c:pt>
                <c:pt idx="3390">
                  <c:v>63564</c:v>
                </c:pt>
                <c:pt idx="3391">
                  <c:v>63571</c:v>
                </c:pt>
                <c:pt idx="3392">
                  <c:v>63578</c:v>
                </c:pt>
                <c:pt idx="3393">
                  <c:v>63585</c:v>
                </c:pt>
                <c:pt idx="3394">
                  <c:v>63592</c:v>
                </c:pt>
                <c:pt idx="3395">
                  <c:v>63599</c:v>
                </c:pt>
                <c:pt idx="3396">
                  <c:v>63606</c:v>
                </c:pt>
                <c:pt idx="3397">
                  <c:v>63613</c:v>
                </c:pt>
                <c:pt idx="3398">
                  <c:v>63620</c:v>
                </c:pt>
                <c:pt idx="3399">
                  <c:v>63627</c:v>
                </c:pt>
                <c:pt idx="3400">
                  <c:v>63634</c:v>
                </c:pt>
                <c:pt idx="3401">
                  <c:v>63641</c:v>
                </c:pt>
                <c:pt idx="3402">
                  <c:v>63648</c:v>
                </c:pt>
                <c:pt idx="3403">
                  <c:v>63655</c:v>
                </c:pt>
                <c:pt idx="3404">
                  <c:v>63662</c:v>
                </c:pt>
                <c:pt idx="3405">
                  <c:v>63669</c:v>
                </c:pt>
                <c:pt idx="3406">
                  <c:v>63676</c:v>
                </c:pt>
                <c:pt idx="3407">
                  <c:v>63683</c:v>
                </c:pt>
                <c:pt idx="3408">
                  <c:v>63690</c:v>
                </c:pt>
                <c:pt idx="3409">
                  <c:v>63697</c:v>
                </c:pt>
                <c:pt idx="3410">
                  <c:v>63704</c:v>
                </c:pt>
                <c:pt idx="3411">
                  <c:v>63711</c:v>
                </c:pt>
                <c:pt idx="3412">
                  <c:v>63718</c:v>
                </c:pt>
                <c:pt idx="3413">
                  <c:v>63725</c:v>
                </c:pt>
                <c:pt idx="3414">
                  <c:v>63732</c:v>
                </c:pt>
                <c:pt idx="3415">
                  <c:v>63739</c:v>
                </c:pt>
                <c:pt idx="3416">
                  <c:v>63746</c:v>
                </c:pt>
                <c:pt idx="3417">
                  <c:v>63753</c:v>
                </c:pt>
                <c:pt idx="3418">
                  <c:v>63760</c:v>
                </c:pt>
                <c:pt idx="3419">
                  <c:v>63767</c:v>
                </c:pt>
                <c:pt idx="3420">
                  <c:v>63774</c:v>
                </c:pt>
                <c:pt idx="3421">
                  <c:v>63781</c:v>
                </c:pt>
                <c:pt idx="3422">
                  <c:v>63788</c:v>
                </c:pt>
                <c:pt idx="3423">
                  <c:v>63795</c:v>
                </c:pt>
                <c:pt idx="3424">
                  <c:v>63802</c:v>
                </c:pt>
                <c:pt idx="3425">
                  <c:v>63809</c:v>
                </c:pt>
                <c:pt idx="3426">
                  <c:v>63816</c:v>
                </c:pt>
                <c:pt idx="3427">
                  <c:v>63823</c:v>
                </c:pt>
                <c:pt idx="3428">
                  <c:v>63830</c:v>
                </c:pt>
                <c:pt idx="3429">
                  <c:v>63837</c:v>
                </c:pt>
                <c:pt idx="3430">
                  <c:v>63844</c:v>
                </c:pt>
                <c:pt idx="3431">
                  <c:v>63851</c:v>
                </c:pt>
                <c:pt idx="3432">
                  <c:v>63858</c:v>
                </c:pt>
                <c:pt idx="3433">
                  <c:v>63865</c:v>
                </c:pt>
                <c:pt idx="3434">
                  <c:v>63872</c:v>
                </c:pt>
                <c:pt idx="3435">
                  <c:v>63879</c:v>
                </c:pt>
                <c:pt idx="3436">
                  <c:v>63886</c:v>
                </c:pt>
                <c:pt idx="3437">
                  <c:v>63893</c:v>
                </c:pt>
                <c:pt idx="3438">
                  <c:v>63900</c:v>
                </c:pt>
                <c:pt idx="3439">
                  <c:v>63907</c:v>
                </c:pt>
                <c:pt idx="3440">
                  <c:v>63915</c:v>
                </c:pt>
                <c:pt idx="3441">
                  <c:v>63922</c:v>
                </c:pt>
                <c:pt idx="3442">
                  <c:v>63929</c:v>
                </c:pt>
                <c:pt idx="3443">
                  <c:v>63936</c:v>
                </c:pt>
                <c:pt idx="3444">
                  <c:v>63943</c:v>
                </c:pt>
                <c:pt idx="3445">
                  <c:v>63950</c:v>
                </c:pt>
                <c:pt idx="3446">
                  <c:v>63957</c:v>
                </c:pt>
                <c:pt idx="3447">
                  <c:v>63964</c:v>
                </c:pt>
                <c:pt idx="3448">
                  <c:v>63971</c:v>
                </c:pt>
                <c:pt idx="3449">
                  <c:v>63978</c:v>
                </c:pt>
                <c:pt idx="3450">
                  <c:v>63985</c:v>
                </c:pt>
                <c:pt idx="3451">
                  <c:v>63992</c:v>
                </c:pt>
                <c:pt idx="3452">
                  <c:v>63999</c:v>
                </c:pt>
                <c:pt idx="3453">
                  <c:v>64006</c:v>
                </c:pt>
                <c:pt idx="3454">
                  <c:v>64013</c:v>
                </c:pt>
                <c:pt idx="3455">
                  <c:v>64020</c:v>
                </c:pt>
                <c:pt idx="3456">
                  <c:v>64027</c:v>
                </c:pt>
                <c:pt idx="3457">
                  <c:v>64034</c:v>
                </c:pt>
                <c:pt idx="3458">
                  <c:v>64041</c:v>
                </c:pt>
                <c:pt idx="3459">
                  <c:v>64048</c:v>
                </c:pt>
                <c:pt idx="3460">
                  <c:v>64055</c:v>
                </c:pt>
                <c:pt idx="3461">
                  <c:v>64062</c:v>
                </c:pt>
                <c:pt idx="3462">
                  <c:v>64069</c:v>
                </c:pt>
                <c:pt idx="3463">
                  <c:v>64076</c:v>
                </c:pt>
                <c:pt idx="3464">
                  <c:v>64083</c:v>
                </c:pt>
                <c:pt idx="3465">
                  <c:v>64090</c:v>
                </c:pt>
                <c:pt idx="3466">
                  <c:v>64097</c:v>
                </c:pt>
                <c:pt idx="3467">
                  <c:v>64104</c:v>
                </c:pt>
                <c:pt idx="3468">
                  <c:v>64111</c:v>
                </c:pt>
                <c:pt idx="3469">
                  <c:v>64118</c:v>
                </c:pt>
                <c:pt idx="3470">
                  <c:v>64125</c:v>
                </c:pt>
                <c:pt idx="3471">
                  <c:v>64132</c:v>
                </c:pt>
                <c:pt idx="3472">
                  <c:v>64139</c:v>
                </c:pt>
                <c:pt idx="3473">
                  <c:v>64146</c:v>
                </c:pt>
                <c:pt idx="3474">
                  <c:v>64153</c:v>
                </c:pt>
                <c:pt idx="3475">
                  <c:v>64160</c:v>
                </c:pt>
                <c:pt idx="3476">
                  <c:v>64167</c:v>
                </c:pt>
                <c:pt idx="3477">
                  <c:v>64174</c:v>
                </c:pt>
                <c:pt idx="3478">
                  <c:v>64181</c:v>
                </c:pt>
                <c:pt idx="3479">
                  <c:v>64188</c:v>
                </c:pt>
                <c:pt idx="3480">
                  <c:v>64195</c:v>
                </c:pt>
                <c:pt idx="3481">
                  <c:v>64202</c:v>
                </c:pt>
                <c:pt idx="3482">
                  <c:v>64209</c:v>
                </c:pt>
                <c:pt idx="3483">
                  <c:v>64216</c:v>
                </c:pt>
                <c:pt idx="3484">
                  <c:v>64223</c:v>
                </c:pt>
                <c:pt idx="3485">
                  <c:v>64230</c:v>
                </c:pt>
                <c:pt idx="3486">
                  <c:v>64237</c:v>
                </c:pt>
                <c:pt idx="3487">
                  <c:v>64244</c:v>
                </c:pt>
                <c:pt idx="3488">
                  <c:v>64251</c:v>
                </c:pt>
                <c:pt idx="3489">
                  <c:v>64258</c:v>
                </c:pt>
                <c:pt idx="3490">
                  <c:v>64265</c:v>
                </c:pt>
                <c:pt idx="3491">
                  <c:v>64272</c:v>
                </c:pt>
                <c:pt idx="3492">
                  <c:v>64280</c:v>
                </c:pt>
                <c:pt idx="3493">
                  <c:v>64287</c:v>
                </c:pt>
                <c:pt idx="3494">
                  <c:v>64294</c:v>
                </c:pt>
                <c:pt idx="3495">
                  <c:v>64301</c:v>
                </c:pt>
                <c:pt idx="3496">
                  <c:v>64308</c:v>
                </c:pt>
                <c:pt idx="3497">
                  <c:v>64315</c:v>
                </c:pt>
                <c:pt idx="3498">
                  <c:v>64322</c:v>
                </c:pt>
                <c:pt idx="3499">
                  <c:v>64329</c:v>
                </c:pt>
                <c:pt idx="3500">
                  <c:v>64336</c:v>
                </c:pt>
                <c:pt idx="3501">
                  <c:v>64343</c:v>
                </c:pt>
                <c:pt idx="3502">
                  <c:v>64350</c:v>
                </c:pt>
                <c:pt idx="3503">
                  <c:v>64357</c:v>
                </c:pt>
                <c:pt idx="3504">
                  <c:v>64364</c:v>
                </c:pt>
                <c:pt idx="3505">
                  <c:v>64371</c:v>
                </c:pt>
                <c:pt idx="3506">
                  <c:v>64378</c:v>
                </c:pt>
                <c:pt idx="3507">
                  <c:v>64385</c:v>
                </c:pt>
                <c:pt idx="3508">
                  <c:v>64396</c:v>
                </c:pt>
                <c:pt idx="3509">
                  <c:v>64403</c:v>
                </c:pt>
                <c:pt idx="3510">
                  <c:v>64410</c:v>
                </c:pt>
                <c:pt idx="3511">
                  <c:v>64417</c:v>
                </c:pt>
                <c:pt idx="3512">
                  <c:v>64424</c:v>
                </c:pt>
                <c:pt idx="3513">
                  <c:v>64431</c:v>
                </c:pt>
                <c:pt idx="3514">
                  <c:v>64438</c:v>
                </c:pt>
                <c:pt idx="3515">
                  <c:v>64445</c:v>
                </c:pt>
                <c:pt idx="3516">
                  <c:v>64452</c:v>
                </c:pt>
                <c:pt idx="3517">
                  <c:v>64459</c:v>
                </c:pt>
                <c:pt idx="3518">
                  <c:v>64466</c:v>
                </c:pt>
                <c:pt idx="3519">
                  <c:v>64473</c:v>
                </c:pt>
                <c:pt idx="3520">
                  <c:v>64480</c:v>
                </c:pt>
                <c:pt idx="3521">
                  <c:v>64487</c:v>
                </c:pt>
                <c:pt idx="3522">
                  <c:v>64494</c:v>
                </c:pt>
                <c:pt idx="3523">
                  <c:v>64501</c:v>
                </c:pt>
                <c:pt idx="3524">
                  <c:v>64508</c:v>
                </c:pt>
                <c:pt idx="3525">
                  <c:v>64515</c:v>
                </c:pt>
                <c:pt idx="3526">
                  <c:v>64522</c:v>
                </c:pt>
                <c:pt idx="3527">
                  <c:v>64529</c:v>
                </c:pt>
                <c:pt idx="3528">
                  <c:v>64536</c:v>
                </c:pt>
                <c:pt idx="3529">
                  <c:v>64543</c:v>
                </c:pt>
                <c:pt idx="3530">
                  <c:v>64550</c:v>
                </c:pt>
                <c:pt idx="3531">
                  <c:v>64557</c:v>
                </c:pt>
                <c:pt idx="3532">
                  <c:v>64564</c:v>
                </c:pt>
                <c:pt idx="3533">
                  <c:v>64571</c:v>
                </c:pt>
              </c:numCache>
            </c:numRef>
          </c:cat>
          <c:val>
            <c:numRef>
              <c:f>[0]!ONFwd1M</c:f>
              <c:numCache>
                <c:formatCode>0.0000%</c:formatCode>
                <c:ptCount val="3534"/>
                <c:pt idx="0">
                  <c:v>2.6375495520469805E-3</c:v>
                </c:pt>
                <c:pt idx="1">
                  <c:v>2.6376708216779843E-3</c:v>
                </c:pt>
                <c:pt idx="2">
                  <c:v>2.6383366640977033E-3</c:v>
                </c:pt>
                <c:pt idx="3">
                  <c:v>2.639368597889824E-3</c:v>
                </c:pt>
                <c:pt idx="4">
                  <c:v>2.6400962161621244E-3</c:v>
                </c:pt>
                <c:pt idx="5">
                  <c:v>2.6409451043085674E-3</c:v>
                </c:pt>
                <c:pt idx="6">
                  <c:v>2.6419152620860142E-3</c:v>
                </c:pt>
                <c:pt idx="7">
                  <c:v>2.6442789665996154E-3</c:v>
                </c:pt>
                <c:pt idx="8">
                  <c:v>2.6470085905594409E-3</c:v>
                </c:pt>
                <c:pt idx="9">
                  <c:v>2.6485850970592306E-3</c:v>
                </c:pt>
                <c:pt idx="10">
                  <c:v>2.6502828731900241E-3</c:v>
                </c:pt>
                <c:pt idx="11">
                  <c:v>2.6521019191139139E-3</c:v>
                </c:pt>
                <c:pt idx="12">
                  <c:v>2.6561635724949482E-3</c:v>
                </c:pt>
                <c:pt idx="13">
                  <c:v>2.6605908001731127E-3</c:v>
                </c:pt>
                <c:pt idx="14">
                  <c:v>2.6630161948193454E-3</c:v>
                </c:pt>
                <c:pt idx="15">
                  <c:v>2.6655628592586744E-3</c:v>
                </c:pt>
                <c:pt idx="16">
                  <c:v>2.6682307933290073E-3</c:v>
                </c:pt>
                <c:pt idx="17">
                  <c:v>2.6739904835126897E-3</c:v>
                </c:pt>
                <c:pt idx="18">
                  <c:v>2.6801152274602558E-3</c:v>
                </c:pt>
                <c:pt idx="19">
                  <c:v>2.6833895103339778E-3</c:v>
                </c:pt>
                <c:pt idx="20">
                  <c:v>2.6867850630007961E-3</c:v>
                </c:pt>
                <c:pt idx="21">
                  <c:v>2.6903018855417571E-3</c:v>
                </c:pt>
                <c:pt idx="22">
                  <c:v>2.6965947086154967E-3</c:v>
                </c:pt>
                <c:pt idx="23">
                  <c:v>2.700792525610618E-3</c:v>
                </c:pt>
                <c:pt idx="24">
                  <c:v>2.7018090930819305E-3</c:v>
                </c:pt>
                <c:pt idx="25">
                  <c:v>2.7021702794793878E-3</c:v>
                </c:pt>
                <c:pt idx="26">
                  <c:v>2.7018760844788048E-3</c:v>
                </c:pt>
                <c:pt idx="27">
                  <c:v>2.6991230500306167E-3</c:v>
                </c:pt>
                <c:pt idx="28">
                  <c:v>2.6941454928464115E-3</c:v>
                </c:pt>
                <c:pt idx="29">
                  <c:v>2.6905743919092284E-3</c:v>
                </c:pt>
                <c:pt idx="30">
                  <c:v>2.6863479099792364E-3</c:v>
                </c:pt>
                <c:pt idx="31">
                  <c:v>2.6814660468132967E-3</c:v>
                </c:pt>
                <c:pt idx="32">
                  <c:v>2.6695372410590061E-3</c:v>
                </c:pt>
                <c:pt idx="33">
                  <c:v>2.6553847835730782E-3</c:v>
                </c:pt>
                <c:pt idx="34">
                  <c:v>2.6472260152810012E-3</c:v>
                </c:pt>
                <c:pt idx="35">
                  <c:v>2.6384118659961153E-3</c:v>
                </c:pt>
                <c:pt idx="36">
                  <c:v>2.6289423359615594E-3</c:v>
                </c:pt>
                <c:pt idx="37">
                  <c:v>2.6078373051770707E-3</c:v>
                </c:pt>
                <c:pt idx="38">
                  <c:v>2.5845104080024495E-3</c:v>
                </c:pt>
                <c:pt idx="39">
                  <c:v>2.5717639744626819E-3</c:v>
                </c:pt>
                <c:pt idx="40">
                  <c:v>2.5583621603353368E-3</c:v>
                </c:pt>
                <c:pt idx="41">
                  <c:v>2.5443049657825068E-3</c:v>
                </c:pt>
                <c:pt idx="42">
                  <c:v>2.5140232911746723E-3</c:v>
                </c:pt>
                <c:pt idx="43">
                  <c:v>2.4817493185758099E-3</c:v>
                </c:pt>
                <c:pt idx="44">
                  <c:v>2.4657768249425338E-3</c:v>
                </c:pt>
                <c:pt idx="45">
                  <c:v>2.4505105532823812E-3</c:v>
                </c:pt>
                <c:pt idx="46">
                  <c:v>2.435950503271167E-3</c:v>
                </c:pt>
                <c:pt idx="47">
                  <c:v>2.4092003770703756E-3</c:v>
                </c:pt>
                <c:pt idx="48">
                  <c:v>2.3847725190673241E-3</c:v>
                </c:pt>
                <c:pt idx="49">
                  <c:v>2.3737435766524317E-3</c:v>
                </c:pt>
                <c:pt idx="50">
                  <c:v>2.3634208554812464E-3</c:v>
                </c:pt>
                <c:pt idx="51">
                  <c:v>2.3538043554727217E-3</c:v>
                </c:pt>
                <c:pt idx="52">
                  <c:v>2.3369403883570046E-3</c:v>
                </c:pt>
                <c:pt idx="53">
                  <c:v>2.3224005669841841E-3</c:v>
                </c:pt>
                <c:pt idx="54">
                  <c:v>2.3163151725458242E-3</c:v>
                </c:pt>
                <c:pt idx="55">
                  <c:v>2.3109359989459399E-3</c:v>
                </c:pt>
                <c:pt idx="56">
                  <c:v>2.3062630463466238E-3</c:v>
                </c:pt>
                <c:pt idx="57">
                  <c:v>2.2992856947146039E-3</c:v>
                </c:pt>
                <c:pt idx="58">
                  <c:v>2.2946334446583005E-3</c:v>
                </c:pt>
                <c:pt idx="59">
                  <c:v>2.2934915963324087E-3</c:v>
                </c:pt>
                <c:pt idx="60">
                  <c:v>2.2930559689260388E-3</c:v>
                </c:pt>
                <c:pt idx="61">
                  <c:v>2.2933265622770982E-3</c:v>
                </c:pt>
                <c:pt idx="62">
                  <c:v>2.2991108515144631E-3</c:v>
                </c:pt>
                <c:pt idx="63">
                  <c:v>2.309574921159907E-3</c:v>
                </c:pt>
                <c:pt idx="64">
                  <c:v>2.313554026580622E-3</c:v>
                </c:pt>
                <c:pt idx="65">
                  <c:v>2.3208798609095083E-3</c:v>
                </c:pt>
                <c:pt idx="66">
                  <c:v>2.3255173580505328E-3</c:v>
                </c:pt>
                <c:pt idx="67">
                  <c:v>2.3263235849746433E-3</c:v>
                </c:pt>
                <c:pt idx="68">
                  <c:v>2.3266009988565095E-3</c:v>
                </c:pt>
                <c:pt idx="69">
                  <c:v>2.325407931307311E-3</c:v>
                </c:pt>
                <c:pt idx="70">
                  <c:v>2.3224225234752538E-3</c:v>
                </c:pt>
                <c:pt idx="71">
                  <c:v>2.3200558718217135E-3</c:v>
                </c:pt>
                <c:pt idx="72">
                  <c:v>2.3171604072069751E-3</c:v>
                </c:pt>
                <c:pt idx="73">
                  <c:v>2.3137361294689462E-3</c:v>
                </c:pt>
                <c:pt idx="74">
                  <c:v>2.3051394216822012E-3</c:v>
                </c:pt>
                <c:pt idx="75">
                  <c:v>2.2947508881754342E-3</c:v>
                </c:pt>
                <c:pt idx="76">
                  <c:v>2.2886825454693227E-3</c:v>
                </c:pt>
                <c:pt idx="77">
                  <c:v>2.282085389720967E-3</c:v>
                </c:pt>
                <c:pt idx="78">
                  <c:v>2.2749594210924595E-3</c:v>
                </c:pt>
                <c:pt idx="79">
                  <c:v>2.2589587546103149E-3</c:v>
                </c:pt>
                <c:pt idx="80">
                  <c:v>2.2411674181010977E-3</c:v>
                </c:pt>
                <c:pt idx="81">
                  <c:v>2.2313973853960167E-3</c:v>
                </c:pt>
                <c:pt idx="82">
                  <c:v>2.2210985400539229E-3</c:v>
                </c:pt>
                <c:pt idx="83">
                  <c:v>2.2102708820748163E-3</c:v>
                </c:pt>
                <c:pt idx="84">
                  <c:v>2.1868659595924989E-3</c:v>
                </c:pt>
                <c:pt idx="85">
                  <c:v>2.1618507997156478E-3</c:v>
                </c:pt>
                <c:pt idx="86">
                  <c:v>2.1494511303876696E-3</c:v>
                </c:pt>
                <c:pt idx="87">
                  <c:v>2.1375946997725936E-3</c:v>
                </c:pt>
                <c:pt idx="88">
                  <c:v>2.1262815079514663E-3</c:v>
                </c:pt>
                <c:pt idx="89">
                  <c:v>2.1054780646689863E-3</c:v>
                </c:pt>
                <c:pt idx="90">
                  <c:v>2.0864611263371469E-3</c:v>
                </c:pt>
                <c:pt idx="91">
                  <c:v>2.0778641271890219E-3</c:v>
                </c:pt>
                <c:pt idx="92">
                  <c:v>2.0698103664296141E-3</c:v>
                </c:pt>
                <c:pt idx="93">
                  <c:v>2.0622998440589235E-3</c:v>
                </c:pt>
                <c:pt idx="94">
                  <c:v>2.0491010973585264E-3</c:v>
                </c:pt>
                <c:pt idx="95">
                  <c:v>2.0376901379770551E-3</c:v>
                </c:pt>
                <c:pt idx="96">
                  <c:v>2.032895807144719E-3</c:v>
                </c:pt>
                <c:pt idx="97">
                  <c:v>2.0286447145390074E-3</c:v>
                </c:pt>
                <c:pt idx="98">
                  <c:v>2.0249368600788742E-3</c:v>
                </c:pt>
                <c:pt idx="99">
                  <c:v>2.0193431169368559E-3</c:v>
                </c:pt>
                <c:pt idx="100">
                  <c:v>2.015537824099356E-3</c:v>
                </c:pt>
                <c:pt idx="101">
                  <c:v>2.0145461604481607E-3</c:v>
                </c:pt>
                <c:pt idx="102">
                  <c:v>2.0140977349425437E-3</c:v>
                </c:pt>
                <c:pt idx="103">
                  <c:v>2.0141925475825051E-3</c:v>
                </c:pt>
                <c:pt idx="104">
                  <c:v>2.0162041038177909E-3</c:v>
                </c:pt>
                <c:pt idx="105">
                  <c:v>2.0200041796791801E-3</c:v>
                </c:pt>
                <c:pt idx="106">
                  <c:v>2.0226610160822833E-3</c:v>
                </c:pt>
                <c:pt idx="107">
                  <c:v>2.0250902559693085E-3</c:v>
                </c:pt>
                <c:pt idx="108">
                  <c:v>2.0271377322944595E-3</c:v>
                </c:pt>
                <c:pt idx="109">
                  <c:v>2.0299714295394606E-3</c:v>
                </c:pt>
                <c:pt idx="110">
                  <c:v>2.0315100021384147E-3</c:v>
                </c:pt>
                <c:pt idx="111">
                  <c:v>2.031648660654195E-3</c:v>
                </c:pt>
                <c:pt idx="112">
                  <c:v>2.0314055556891475E-3</c:v>
                </c:pt>
                <c:pt idx="113">
                  <c:v>2.0307806871622258E-3</c:v>
                </c:pt>
                <c:pt idx="114">
                  <c:v>2.0282696756572056E-3</c:v>
                </c:pt>
                <c:pt idx="115">
                  <c:v>2.0244635774357977E-3</c:v>
                </c:pt>
                <c:pt idx="116">
                  <c:v>2.0219298910995054E-3</c:v>
                </c:pt>
                <c:pt idx="117">
                  <c:v>2.0190144412823852E-3</c:v>
                </c:pt>
                <c:pt idx="118">
                  <c:v>2.0157172279844371E-3</c:v>
                </c:pt>
                <c:pt idx="119">
                  <c:v>2.0078613014125799E-3</c:v>
                </c:pt>
                <c:pt idx="120">
                  <c:v>1.9987107396601811E-3</c:v>
                </c:pt>
                <c:pt idx="121">
                  <c:v>1.9935047088770474E-3</c:v>
                </c:pt>
                <c:pt idx="122">
                  <c:v>1.9879169146941322E-3</c:v>
                </c:pt>
                <c:pt idx="123">
                  <c:v>1.9819473571114354E-3</c:v>
                </c:pt>
                <c:pt idx="124">
                  <c:v>1.9687463161529215E-3</c:v>
                </c:pt>
                <c:pt idx="125">
                  <c:v>1.9542514927828325E-3</c:v>
                </c:pt>
                <c:pt idx="126">
                  <c:v>1.9464696385673719E-3</c:v>
                </c:pt>
                <c:pt idx="127">
                  <c:v>1.9387886218102945E-3</c:v>
                </c:pt>
                <c:pt idx="128">
                  <c:v>1.9313049628777446E-3</c:v>
                </c:pt>
                <c:pt idx="129">
                  <c:v>1.9170055718616594E-3</c:v>
                </c:pt>
                <c:pt idx="130">
                  <c:v>1.9033439036097999E-3</c:v>
                </c:pt>
                <c:pt idx="131">
                  <c:v>1.8968470329083775E-3</c:v>
                </c:pt>
                <c:pt idx="132">
                  <c:v>1.8905475197883437E-3</c:v>
                </c:pt>
                <c:pt idx="133">
                  <c:v>1.8844453644117909E-3</c:v>
                </c:pt>
                <c:pt idx="134">
                  <c:v>1.8729085224611366E-3</c:v>
                </c:pt>
                <c:pt idx="135">
                  <c:v>1.8620103186384185E-3</c:v>
                </c:pt>
                <c:pt idx="136">
                  <c:v>1.8568949511688082E-3</c:v>
                </c:pt>
                <c:pt idx="137">
                  <c:v>1.8519769413616327E-3</c:v>
                </c:pt>
                <c:pt idx="138">
                  <c:v>1.8386229376186058E-3</c:v>
                </c:pt>
                <c:pt idx="139">
                  <c:v>1.8266133903499515E-3</c:v>
                </c:pt>
                <c:pt idx="140">
                  <c:v>1.8230768832883104E-3</c:v>
                </c:pt>
                <c:pt idx="141">
                  <c:v>1.8197377336459652E-3</c:v>
                </c:pt>
                <c:pt idx="142">
                  <c:v>1.8137263052582973E-3</c:v>
                </c:pt>
                <c:pt idx="143">
                  <c:v>1.8083547101610531E-3</c:v>
                </c:pt>
                <c:pt idx="144">
                  <c:v>1.806002348020419E-3</c:v>
                </c:pt>
                <c:pt idx="145">
                  <c:v>1.8038473433801272E-3</c:v>
                </c:pt>
                <c:pt idx="146">
                  <c:v>1.8018896961591313E-3</c:v>
                </c:pt>
                <c:pt idx="147">
                  <c:v>1.7980656501848102E-3</c:v>
                </c:pt>
                <c:pt idx="148">
                  <c:v>1.7953286907801402E-3</c:v>
                </c:pt>
                <c:pt idx="149">
                  <c:v>1.7946864350704139E-3</c:v>
                </c:pt>
                <c:pt idx="150">
                  <c:v>1.7942677862925471E-3</c:v>
                </c:pt>
                <c:pt idx="151">
                  <c:v>1.7941846639572361E-3</c:v>
                </c:pt>
                <c:pt idx="152">
                  <c:v>1.7948292589597958E-3</c:v>
                </c:pt>
                <c:pt idx="153">
                  <c:v>1.7955286441118101E-3</c:v>
                </c:pt>
                <c:pt idx="154">
                  <c:v>1.7964516361146377E-3</c:v>
                </c:pt>
                <c:pt idx="155">
                  <c:v>1.7975982348872321E-3</c:v>
                </c:pt>
                <c:pt idx="156">
                  <c:v>1.8006456715443284E-3</c:v>
                </c:pt>
                <c:pt idx="157">
                  <c:v>1.8044206981615574E-3</c:v>
                </c:pt>
                <c:pt idx="158">
                  <c:v>1.8066853311071718E-3</c:v>
                </c:pt>
                <c:pt idx="159">
                  <c:v>1.8091735708225531E-3</c:v>
                </c:pt>
                <c:pt idx="160">
                  <c:v>1.8118854173077015E-3</c:v>
                </c:pt>
                <c:pt idx="161">
                  <c:v>1.8180635222075916E-3</c:v>
                </c:pt>
                <c:pt idx="162">
                  <c:v>1.8249688719185198E-3</c:v>
                </c:pt>
                <c:pt idx="163">
                  <c:v>1.8287987526577343E-3</c:v>
                </c:pt>
                <c:pt idx="164">
                  <c:v>1.8328522403288083E-3</c:v>
                </c:pt>
                <c:pt idx="165">
                  <c:v>1.8371293348506956E-3</c:v>
                </c:pt>
                <c:pt idx="166">
                  <c:v>1.8489541545188559E-3</c:v>
                </c:pt>
                <c:pt idx="167">
                  <c:v>1.861706375066996E-3</c:v>
                </c:pt>
                <c:pt idx="168">
                  <c:v>1.8663498961957181E-3</c:v>
                </c:pt>
                <c:pt idx="169">
                  <c:v>1.8702418095151163E-3</c:v>
                </c:pt>
                <c:pt idx="170">
                  <c:v>1.8755299136785644E-3</c:v>
                </c:pt>
                <c:pt idx="171">
                  <c:v>1.8782933836458682E-3</c:v>
                </c:pt>
                <c:pt idx="172">
                  <c:v>1.8784272573513228E-3</c:v>
                </c:pt>
                <c:pt idx="173">
                  <c:v>1.8778095230853609E-3</c:v>
                </c:pt>
                <c:pt idx="174">
                  <c:v>1.8764401808479825E-3</c:v>
                </c:pt>
                <c:pt idx="175">
                  <c:v>1.8712057295925772E-3</c:v>
                </c:pt>
                <c:pt idx="176">
                  <c:v>1.8634467329947668E-3</c:v>
                </c:pt>
                <c:pt idx="177">
                  <c:v>1.8583193513055374E-3</c:v>
                </c:pt>
                <c:pt idx="178">
                  <c:v>1.852440361806984E-3</c:v>
                </c:pt>
                <c:pt idx="179">
                  <c:v>1.8458097644991067E-3</c:v>
                </c:pt>
                <c:pt idx="180">
                  <c:v>1.8300523863897431E-3</c:v>
                </c:pt>
                <c:pt idx="181">
                  <c:v>1.811771298552145E-3</c:v>
                </c:pt>
                <c:pt idx="182">
                  <c:v>1.8013826630081109E-3</c:v>
                </c:pt>
                <c:pt idx="183">
                  <c:v>1.7902424200599842E-3</c:v>
                </c:pt>
                <c:pt idx="184">
                  <c:v>1.7783505697077651E-3</c:v>
                </c:pt>
                <c:pt idx="185">
                  <c:v>1.7520699214323978E-3</c:v>
                </c:pt>
                <c:pt idx="186">
                  <c:v>1.7232670958788887E-3</c:v>
                </c:pt>
                <c:pt idx="187">
                  <c:v>1.7076172097219011E-3</c:v>
                </c:pt>
                <c:pt idx="188">
                  <c:v>1.6914620387442625E-3</c:v>
                </c:pt>
                <c:pt idx="189">
                  <c:v>1.6757868714156743E-3</c:v>
                </c:pt>
                <c:pt idx="190">
                  <c:v>1.6468650523078963E-3</c:v>
                </c:pt>
                <c:pt idx="191">
                  <c:v>1.6203494572131216E-3</c:v>
                </c:pt>
                <c:pt idx="192">
                  <c:v>1.6083059170757252E-3</c:v>
                </c:pt>
                <c:pt idx="193">
                  <c:v>1.5969887021982654E-3</c:v>
                </c:pt>
                <c:pt idx="194">
                  <c:v>1.5863978123376032E-3</c:v>
                </c:pt>
                <c:pt idx="195">
                  <c:v>1.5676438490064284E-3</c:v>
                </c:pt>
                <c:pt idx="196">
                  <c:v>1.5512975033060705E-3</c:v>
                </c:pt>
                <c:pt idx="197">
                  <c:v>1.5443382383673043E-3</c:v>
                </c:pt>
                <c:pt idx="198">
                  <c:v>1.538105298202197E-3</c:v>
                </c:pt>
                <c:pt idx="199">
                  <c:v>1.5325986828107485E-3</c:v>
                </c:pt>
                <c:pt idx="200">
                  <c:v>1.5240128978203742E-3</c:v>
                </c:pt>
                <c:pt idx="201">
                  <c:v>1.5178354686573581E-3</c:v>
                </c:pt>
                <c:pt idx="202">
                  <c:v>1.5159604768100188E-3</c:v>
                </c:pt>
                <c:pt idx="203">
                  <c:v>1.5148118095742458E-3</c:v>
                </c:pt>
                <c:pt idx="204">
                  <c:v>1.5143894670310853E-3</c:v>
                </c:pt>
                <c:pt idx="205">
                  <c:v>1.5159721604688741E-3</c:v>
                </c:pt>
                <c:pt idx="206">
                  <c:v>1.519963343379338E-3</c:v>
                </c:pt>
                <c:pt idx="207">
                  <c:v>1.5231726241371479E-3</c:v>
                </c:pt>
                <c:pt idx="208">
                  <c:v>1.5271082296686167E-3</c:v>
                </c:pt>
                <c:pt idx="209">
                  <c:v>1.5317701598116518E-3</c:v>
                </c:pt>
                <c:pt idx="210">
                  <c:v>1.5421182617603171E-3</c:v>
                </c:pt>
                <c:pt idx="211">
                  <c:v>1.5519117745455002E-3</c:v>
                </c:pt>
                <c:pt idx="212">
                  <c:v>1.5564630451503358E-3</c:v>
                </c:pt>
                <c:pt idx="213">
                  <c:v>1.5608050697379916E-3</c:v>
                </c:pt>
                <c:pt idx="214">
                  <c:v>1.5649378480653287E-3</c:v>
                </c:pt>
                <c:pt idx="215">
                  <c:v>1.5725126926276665E-3</c:v>
                </c:pt>
                <c:pt idx="216">
                  <c:v>1.579376500554508E-3</c:v>
                </c:pt>
                <c:pt idx="217">
                  <c:v>1.5824630483907143E-3</c:v>
                </c:pt>
                <c:pt idx="218">
                  <c:v>1.5853403500476482E-3</c:v>
                </c:pt>
                <c:pt idx="219">
                  <c:v>1.5880084055253096E-3</c:v>
                </c:pt>
                <c:pt idx="220">
                  <c:v>1.5926539787998926E-3</c:v>
                </c:pt>
                <c:pt idx="221">
                  <c:v>1.5965881660484627E-3</c:v>
                </c:pt>
                <c:pt idx="222">
                  <c:v>1.5982099907918546E-3</c:v>
                </c:pt>
                <c:pt idx="223">
                  <c:v>1.5996225692749277E-3</c:v>
                </c:pt>
                <c:pt idx="224">
                  <c:v>1.6008259016597748E-3</c:v>
                </c:pt>
                <c:pt idx="225">
                  <c:v>1.6025421151440642E-3</c:v>
                </c:pt>
                <c:pt idx="226">
                  <c:v>1.603546769487485E-3</c:v>
                </c:pt>
                <c:pt idx="227">
                  <c:v>1.6037038709759699E-3</c:v>
                </c:pt>
                <c:pt idx="228">
                  <c:v>1.6036517262851824E-3</c:v>
                </c:pt>
                <c:pt idx="229">
                  <c:v>1.6033903354151224E-3</c:v>
                </c:pt>
                <c:pt idx="230">
                  <c:v>1.601701170249048E-3</c:v>
                </c:pt>
                <c:pt idx="231">
                  <c:v>1.5989703186947146E-3</c:v>
                </c:pt>
                <c:pt idx="232">
                  <c:v>1.597607231852427E-3</c:v>
                </c:pt>
                <c:pt idx="233">
                  <c:v>1.5961886797721814E-3</c:v>
                </c:pt>
                <c:pt idx="234">
                  <c:v>1.5931736456072563E-3</c:v>
                </c:pt>
                <c:pt idx="235">
                  <c:v>1.5899598197199882E-3</c:v>
                </c:pt>
                <c:pt idx="236">
                  <c:v>1.5882639417741373E-3</c:v>
                </c:pt>
                <c:pt idx="237">
                  <c:v>1.5865125987524209E-3</c:v>
                </c:pt>
                <c:pt idx="238">
                  <c:v>1.5847057904117001E-3</c:v>
                </c:pt>
                <c:pt idx="239">
                  <c:v>1.5809141373390736E-3</c:v>
                </c:pt>
                <c:pt idx="240">
                  <c:v>1.5769239057228379E-3</c:v>
                </c:pt>
                <c:pt idx="241">
                  <c:v>1.5748397715975582E-3</c:v>
                </c:pt>
                <c:pt idx="242">
                  <c:v>1.5727001723153666E-3</c:v>
                </c:pt>
                <c:pt idx="243">
                  <c:v>1.5705051079573096E-3</c:v>
                </c:pt>
                <c:pt idx="244">
                  <c:v>1.5659368134461153E-3</c:v>
                </c:pt>
                <c:pt idx="245">
                  <c:v>1.5611701986317783E-3</c:v>
                </c:pt>
                <c:pt idx="246">
                  <c:v>1.5586978084891623E-3</c:v>
                </c:pt>
                <c:pt idx="247">
                  <c:v>1.5561699531085882E-3</c:v>
                </c:pt>
                <c:pt idx="248">
                  <c:v>1.5535866325711023E-3</c:v>
                </c:pt>
                <c:pt idx="249">
                  <c:v>1.5482416749009373E-3</c:v>
                </c:pt>
                <c:pt idx="250">
                  <c:v>1.5426986989330871E-3</c:v>
                </c:pt>
                <c:pt idx="251">
                  <c:v>1.5398380526920885E-3</c:v>
                </c:pt>
                <c:pt idx="252">
                  <c:v>1.5369219412941781E-3</c:v>
                </c:pt>
                <c:pt idx="253">
                  <c:v>1.5339617541731965E-3</c:v>
                </c:pt>
                <c:pt idx="254">
                  <c:v>1.5280679044338277E-3</c:v>
                </c:pt>
                <c:pt idx="255">
                  <c:v>1.5222041664675334E-3</c:v>
                </c:pt>
                <c:pt idx="256">
                  <c:v>1.5192969491695241E-3</c:v>
                </c:pt>
                <c:pt idx="257">
                  <c:v>1.5164026037228773E-3</c:v>
                </c:pt>
                <c:pt idx="258">
                  <c:v>1.513521130127593E-3</c:v>
                </c:pt>
                <c:pt idx="259">
                  <c:v>1.5078073177580513E-3</c:v>
                </c:pt>
                <c:pt idx="260">
                  <c:v>1.5021239541790354E-3</c:v>
                </c:pt>
                <c:pt idx="261">
                  <c:v>1.499306839840564E-3</c:v>
                </c:pt>
                <c:pt idx="262">
                  <c:v>1.4965025974345014E-3</c:v>
                </c:pt>
                <c:pt idx="263">
                  <c:v>1.4937112267177088E-3</c:v>
                </c:pt>
                <c:pt idx="264">
                  <c:v>1.4881774591202215E-3</c:v>
                </c:pt>
                <c:pt idx="265">
                  <c:v>1.482674462607303E-3</c:v>
                </c:pt>
                <c:pt idx="266">
                  <c:v>1.4799474511473232E-3</c:v>
                </c:pt>
                <c:pt idx="267">
                  <c:v>1.4772333117007985E-3</c:v>
                </c:pt>
                <c:pt idx="268">
                  <c:v>1.4745320439435439E-3</c:v>
                </c:pt>
                <c:pt idx="269">
                  <c:v>1.4691783282771988E-3</c:v>
                </c:pt>
                <c:pt idx="270">
                  <c:v>1.4638556915902434E-3</c:v>
                </c:pt>
                <c:pt idx="271">
                  <c:v>1.4612187830898016E-3</c:v>
                </c:pt>
                <c:pt idx="272">
                  <c:v>1.4585947464407223E-3</c:v>
                </c:pt>
                <c:pt idx="273">
                  <c:v>1.4559835816430056E-3</c:v>
                </c:pt>
                <c:pt idx="274">
                  <c:v>1.4508099249047983E-3</c:v>
                </c:pt>
                <c:pt idx="275">
                  <c:v>1.4456676409657643E-3</c:v>
                </c:pt>
                <c:pt idx="276">
                  <c:v>1.4431208354248604E-3</c:v>
                </c:pt>
                <c:pt idx="277">
                  <c:v>1.4405869016542727E-3</c:v>
                </c:pt>
                <c:pt idx="278">
                  <c:v>1.4380658398160939E-3</c:v>
                </c:pt>
                <c:pt idx="279">
                  <c:v>1.4330722487058505E-3</c:v>
                </c:pt>
                <c:pt idx="280">
                  <c:v>1.4281103107338655E-3</c:v>
                </c:pt>
                <c:pt idx="281">
                  <c:v>1.4256536080714532E-3</c:v>
                </c:pt>
                <c:pt idx="282">
                  <c:v>1.4232097771793573E-3</c:v>
                </c:pt>
                <c:pt idx="283">
                  <c:v>1.4207788182196701E-3</c:v>
                </c:pt>
                <c:pt idx="284">
                  <c:v>1.415965299410201E-3</c:v>
                </c:pt>
                <c:pt idx="285">
                  <c:v>1.4111837007324546E-3</c:v>
                </c:pt>
                <c:pt idx="286">
                  <c:v>1.408817100948534E-3</c:v>
                </c:pt>
                <c:pt idx="287">
                  <c:v>1.4064633730159759E-3</c:v>
                </c:pt>
                <c:pt idx="288">
                  <c:v>1.4041225169347804E-3</c:v>
                </c:pt>
                <c:pt idx="289">
                  <c:v>1.3994890767747108E-3</c:v>
                </c:pt>
                <c:pt idx="290">
                  <c:v>1.3948878109615315E-3</c:v>
                </c:pt>
                <c:pt idx="291">
                  <c:v>1.3926113140561025E-3</c:v>
                </c:pt>
                <c:pt idx="292">
                  <c:v>1.3903476889209898E-3</c:v>
                </c:pt>
                <c:pt idx="293">
                  <c:v>1.388096935718286E-3</c:v>
                </c:pt>
                <c:pt idx="294">
                  <c:v>1.383643580529226E-3</c:v>
                </c:pt>
                <c:pt idx="295">
                  <c:v>1.3792226411779573E-3</c:v>
                </c:pt>
                <c:pt idx="296">
                  <c:v>1.3770362472320663E-3</c:v>
                </c:pt>
                <c:pt idx="297">
                  <c:v>1.3748627249754453E-3</c:v>
                </c:pt>
                <c:pt idx="298">
                  <c:v>1.3727020745701868E-3</c:v>
                </c:pt>
                <c:pt idx="299">
                  <c:v>1.3684288104035918E-3</c:v>
                </c:pt>
                <c:pt idx="300">
                  <c:v>1.3641881915438248E-3</c:v>
                </c:pt>
                <c:pt idx="301">
                  <c:v>1.3620919003143328E-3</c:v>
                </c:pt>
                <c:pt idx="302">
                  <c:v>1.3600084810172497E-3</c:v>
                </c:pt>
                <c:pt idx="303">
                  <c:v>1.3579379334904829E-3</c:v>
                </c:pt>
                <c:pt idx="304">
                  <c:v>1.3538447661816853E-3</c:v>
                </c:pt>
                <c:pt idx="305">
                  <c:v>1.3497844617349486E-3</c:v>
                </c:pt>
                <c:pt idx="306">
                  <c:v>1.3477782734649946E-3</c:v>
                </c:pt>
                <c:pt idx="307">
                  <c:v>1.3457849568843105E-3</c:v>
                </c:pt>
                <c:pt idx="308">
                  <c:v>1.3438045122360354E-3</c:v>
                </c:pt>
                <c:pt idx="309">
                  <c:v>1.3398914476473827E-3</c:v>
                </c:pt>
                <c:pt idx="310">
                  <c:v>1.3360114518323751E-3</c:v>
                </c:pt>
                <c:pt idx="311">
                  <c:v>1.3340953663598665E-3</c:v>
                </c:pt>
                <c:pt idx="312">
                  <c:v>1.3321921527387204E-3</c:v>
                </c:pt>
                <c:pt idx="313">
                  <c:v>1.3303018108068443E-3</c:v>
                </c:pt>
                <c:pt idx="314">
                  <c:v>1.324730503949878E-3</c:v>
                </c:pt>
                <c:pt idx="315">
                  <c:v>1.3192300681752478E-3</c:v>
                </c:pt>
                <c:pt idx="316">
                  <c:v>1.3174298292029096E-3</c:v>
                </c:pt>
                <c:pt idx="317">
                  <c:v>1.3130006755071588E-3</c:v>
                </c:pt>
                <c:pt idx="318">
                  <c:v>1.308621711463287E-3</c:v>
                </c:pt>
                <c:pt idx="319">
                  <c:v>1.3068987034370316E-3</c:v>
                </c:pt>
                <c:pt idx="320">
                  <c:v>1.3051885671810926E-3</c:v>
                </c:pt>
                <c:pt idx="321">
                  <c:v>1.3018158439278191E-3</c:v>
                </c:pt>
                <c:pt idx="322">
                  <c:v>1.2984767405899156E-3</c:v>
                </c:pt>
                <c:pt idx="323">
                  <c:v>1.296830963509743E-3</c:v>
                </c:pt>
                <c:pt idx="324">
                  <c:v>1.295198058280933E-3</c:v>
                </c:pt>
                <c:pt idx="325">
                  <c:v>1.2935780249034856E-3</c:v>
                </c:pt>
                <c:pt idx="326">
                  <c:v>1.2903854260097141E-3</c:v>
                </c:pt>
                <c:pt idx="327">
                  <c:v>1.2872266095020901E-3</c:v>
                </c:pt>
                <c:pt idx="328">
                  <c:v>1.2856709352193629E-3</c:v>
                </c:pt>
                <c:pt idx="329">
                  <c:v>1.284128132706952E-3</c:v>
                </c:pt>
                <c:pt idx="330">
                  <c:v>1.28259820212695E-3</c:v>
                </c:pt>
                <c:pt idx="331">
                  <c:v>1.2795857327796425E-3</c:v>
                </c:pt>
                <c:pt idx="332">
                  <c:v>1.2766071979153359E-3</c:v>
                </c:pt>
                <c:pt idx="333">
                  <c:v>1.2751416263490079E-3</c:v>
                </c:pt>
                <c:pt idx="334">
                  <c:v>1.2736889267150886E-3</c:v>
                </c:pt>
                <c:pt idx="335">
                  <c:v>1.2722490988514856E-3</c:v>
                </c:pt>
                <c:pt idx="336">
                  <c:v>1.2694167640755114E-3</c:v>
                </c:pt>
                <c:pt idx="337">
                  <c:v>1.2666185057486068E-3</c:v>
                </c:pt>
                <c:pt idx="338">
                  <c:v>1.2652430369797241E-3</c:v>
                </c:pt>
                <c:pt idx="339">
                  <c:v>1.2638804401432502E-3</c:v>
                </c:pt>
                <c:pt idx="340">
                  <c:v>1.2625307150770926E-3</c:v>
                </c:pt>
                <c:pt idx="341">
                  <c:v>1.2598785197352285E-3</c:v>
                </c:pt>
                <c:pt idx="342">
                  <c:v>1.2572605330019027E-3</c:v>
                </c:pt>
                <c:pt idx="343">
                  <c:v>1.2559751671115116E-3</c:v>
                </c:pt>
                <c:pt idx="344">
                  <c:v>1.2547026729914368E-3</c:v>
                </c:pt>
                <c:pt idx="345">
                  <c:v>1.2534430507227245E-3</c:v>
                </c:pt>
                <c:pt idx="346">
                  <c:v>1.2509709995967013E-3</c:v>
                </c:pt>
                <c:pt idx="347">
                  <c:v>1.2485332796752235E-3</c:v>
                </c:pt>
                <c:pt idx="348">
                  <c:v>1.2473380165012316E-3</c:v>
                </c:pt>
                <c:pt idx="349">
                  <c:v>1.2461556251786021E-3</c:v>
                </c:pt>
                <c:pt idx="350">
                  <c:v>1.244986105626289E-3</c:v>
                </c:pt>
                <c:pt idx="351">
                  <c:v>1.2426942035518678E-3</c:v>
                </c:pt>
                <c:pt idx="352">
                  <c:v>1.2404367456875232E-3</c:v>
                </c:pt>
                <c:pt idx="353">
                  <c:v>1.2393315853109765E-3</c:v>
                </c:pt>
                <c:pt idx="354">
                  <c:v>1.2382392967047462E-3</c:v>
                </c:pt>
                <c:pt idx="355">
                  <c:v>1.2371598799498784E-3</c:v>
                </c:pt>
                <c:pt idx="356">
                  <c:v>1.2350481314386357E-3</c:v>
                </c:pt>
                <c:pt idx="357">
                  <c:v>1.2329709310388015E-3</c:v>
                </c:pt>
                <c:pt idx="358">
                  <c:v>1.2319558732976077E-3</c:v>
                </c:pt>
                <c:pt idx="359">
                  <c:v>1.230953687569869E-3</c:v>
                </c:pt>
                <c:pt idx="360">
                  <c:v>1.229964373450354E-3</c:v>
                </c:pt>
                <c:pt idx="361">
                  <c:v>1.2280327831489433E-3</c:v>
                </c:pt>
                <c:pt idx="362">
                  <c:v>1.226135835566966E-3</c:v>
                </c:pt>
                <c:pt idx="363">
                  <c:v>1.2252108807042639E-3</c:v>
                </c:pt>
                <c:pt idx="364">
                  <c:v>1.2242987975308317E-3</c:v>
                </c:pt>
                <c:pt idx="365">
                  <c:v>1.2233995862898084E-3</c:v>
                </c:pt>
                <c:pt idx="366">
                  <c:v>1.221648158601744E-3</c:v>
                </c:pt>
                <c:pt idx="367">
                  <c:v>1.219931459353063E-3</c:v>
                </c:pt>
                <c:pt idx="368">
                  <c:v>1.2190966072067599E-3</c:v>
                </c:pt>
                <c:pt idx="369">
                  <c:v>1.2182746268307731E-3</c:v>
                </c:pt>
                <c:pt idx="370">
                  <c:v>1.2174655183061489E-3</c:v>
                </c:pt>
                <c:pt idx="371">
                  <c:v>1.2158942576619611E-3</c:v>
                </c:pt>
                <c:pt idx="372">
                  <c:v>1.2143578023160462E-3</c:v>
                </c:pt>
                <c:pt idx="373">
                  <c:v>1.2136130528861422E-3</c:v>
                </c:pt>
                <c:pt idx="374">
                  <c:v>1.2128811753076008E-3</c:v>
                </c:pt>
                <c:pt idx="375">
                  <c:v>1.2121621694183293E-3</c:v>
                </c:pt>
                <c:pt idx="376">
                  <c:v>1.2107710802485481E-3</c:v>
                </c:pt>
                <c:pt idx="377">
                  <c:v>1.2094148644559155E-3</c:v>
                </c:pt>
                <c:pt idx="378">
                  <c:v>1.2087602177424106E-3</c:v>
                </c:pt>
                <c:pt idx="379">
                  <c:v>1.2081184428802683E-3</c:v>
                </c:pt>
                <c:pt idx="380">
                  <c:v>1.2062911942136711E-3</c:v>
                </c:pt>
                <c:pt idx="381">
                  <c:v>1.2045381016945189E-3</c:v>
                </c:pt>
                <c:pt idx="382">
                  <c:v>1.2039864295487757E-3</c:v>
                </c:pt>
                <c:pt idx="383">
                  <c:v>1.203447629254395E-3</c:v>
                </c:pt>
                <c:pt idx="384">
                  <c:v>1.2024168957036621E-3</c:v>
                </c:pt>
                <c:pt idx="385">
                  <c:v>1.2014211461042201E-3</c:v>
                </c:pt>
                <c:pt idx="386">
                  <c:v>1.2009467048235134E-3</c:v>
                </c:pt>
                <c:pt idx="387">
                  <c:v>1.2004851353941692E-3</c:v>
                </c:pt>
                <c:pt idx="388">
                  <c:v>1.2000364378161876E-3</c:v>
                </c:pt>
                <c:pt idx="389">
                  <c:v>1.1991858884641273E-3</c:v>
                </c:pt>
                <c:pt idx="390">
                  <c:v>1.1983703655316091E-3</c:v>
                </c:pt>
                <c:pt idx="391">
                  <c:v>1.1979860269673015E-3</c:v>
                </c:pt>
                <c:pt idx="392">
                  <c:v>1.1976145603354027E-3</c:v>
                </c:pt>
                <c:pt idx="393">
                  <c:v>1.1972559653927739E-3</c:v>
                </c:pt>
                <c:pt idx="394">
                  <c:v>1.1965856044808081E-3</c:v>
                </c:pt>
                <c:pt idx="395">
                  <c:v>1.195950304054838E-3</c:v>
                </c:pt>
                <c:pt idx="396">
                  <c:v>1.1956560682069295E-3</c:v>
                </c:pt>
                <c:pt idx="397">
                  <c:v>1.1953747042914298E-3</c:v>
                </c:pt>
                <c:pt idx="398">
                  <c:v>1.1951062120652001E-3</c:v>
                </c:pt>
                <c:pt idx="399">
                  <c:v>1.1946160436996738E-3</c:v>
                </c:pt>
                <c:pt idx="400">
                  <c:v>1.1941609616739068E-3</c:v>
                </c:pt>
                <c:pt idx="401">
                  <c:v>1.1939568285423974E-3</c:v>
                </c:pt>
                <c:pt idx="402">
                  <c:v>1.1937655673432968E-3</c:v>
                </c:pt>
                <c:pt idx="403">
                  <c:v>1.1935871779145124E-3</c:v>
                </c:pt>
                <c:pt idx="404">
                  <c:v>1.1932114143506367E-3</c:v>
                </c:pt>
                <c:pt idx="405">
                  <c:v>1.1928883078926589E-3</c:v>
                </c:pt>
                <c:pt idx="406">
                  <c:v>1.1927871494099573E-3</c:v>
                </c:pt>
                <c:pt idx="407">
                  <c:v>1.1926988626975721E-3</c:v>
                </c:pt>
                <c:pt idx="408">
                  <c:v>1.192569091770975E-3</c:v>
                </c:pt>
                <c:pt idx="409">
                  <c:v>1.1924744339564253E-3</c:v>
                </c:pt>
                <c:pt idx="410">
                  <c:v>1.1924505063387603E-3</c:v>
                </c:pt>
                <c:pt idx="411">
                  <c:v>1.1924394505724578E-3</c:v>
                </c:pt>
                <c:pt idx="412">
                  <c:v>1.1924412664954254E-3</c:v>
                </c:pt>
                <c:pt idx="413">
                  <c:v>1.1924917005423643E-3</c:v>
                </c:pt>
                <c:pt idx="414">
                  <c:v>1.1925772487009212E-3</c:v>
                </c:pt>
                <c:pt idx="415">
                  <c:v>1.1926434237996553E-3</c:v>
                </c:pt>
                <c:pt idx="416">
                  <c:v>1.1927224706687056E-3</c:v>
                </c:pt>
                <c:pt idx="417">
                  <c:v>1.1928143893891185E-3</c:v>
                </c:pt>
                <c:pt idx="418">
                  <c:v>1.1931143953675116E-3</c:v>
                </c:pt>
                <c:pt idx="419">
                  <c:v>1.1934670602753439E-3</c:v>
                </c:pt>
                <c:pt idx="420">
                  <c:v>1.1936362099418396E-3</c:v>
                </c:pt>
                <c:pt idx="421">
                  <c:v>1.1938182313786516E-3</c:v>
                </c:pt>
                <c:pt idx="422">
                  <c:v>1.1942290876376662E-3</c:v>
                </c:pt>
                <c:pt idx="423">
                  <c:v>1.1946750353153401E-3</c:v>
                </c:pt>
                <c:pt idx="424">
                  <c:v>1.1949214158468724E-3</c:v>
                </c:pt>
                <c:pt idx="425">
                  <c:v>1.1951806681487209E-3</c:v>
                </c:pt>
                <c:pt idx="426">
                  <c:v>1.195452792301932E-3</c:v>
                </c:pt>
                <c:pt idx="427">
                  <c:v>1.1960438659615789E-3</c:v>
                </c:pt>
                <c:pt idx="428">
                  <c:v>1.1966700071852632E-3</c:v>
                </c:pt>
                <c:pt idx="429">
                  <c:v>1.1970064904331945E-3</c:v>
                </c:pt>
                <c:pt idx="430">
                  <c:v>1.1973558455324884E-3</c:v>
                </c:pt>
                <c:pt idx="431">
                  <c:v>1.1977180724020986E-3</c:v>
                </c:pt>
                <c:pt idx="432">
                  <c:v>1.1984893674876764E-3</c:v>
                </c:pt>
                <c:pt idx="433">
                  <c:v>1.1992956981510261E-3</c:v>
                </c:pt>
                <c:pt idx="434">
                  <c:v>1.1997222841153565E-3</c:v>
                </c:pt>
                <c:pt idx="435">
                  <c:v>1.2001617419310495E-3</c:v>
                </c:pt>
                <c:pt idx="436">
                  <c:v>1.2006140715170588E-3</c:v>
                </c:pt>
                <c:pt idx="437">
                  <c:v>1.201565592297005E-3</c:v>
                </c:pt>
                <c:pt idx="438">
                  <c:v>1.2025521081315826E-3</c:v>
                </c:pt>
                <c:pt idx="439">
                  <c:v>1.2030687968933584E-3</c:v>
                </c:pt>
                <c:pt idx="440">
                  <c:v>1.2035983573444042E-3</c:v>
                </c:pt>
                <c:pt idx="441">
                  <c:v>1.2041407897278589E-3</c:v>
                </c:pt>
                <c:pt idx="442">
                  <c:v>1.2052725403895645E-3</c:v>
                </c:pt>
                <c:pt idx="443">
                  <c:v>1.2064392372890254E-3</c:v>
                </c:pt>
                <c:pt idx="444">
                  <c:v>1.2070460287672002E-3</c:v>
                </c:pt>
                <c:pt idx="445">
                  <c:v>1.2076656919346451E-3</c:v>
                </c:pt>
                <c:pt idx="446">
                  <c:v>1.2082982270344989E-3</c:v>
                </c:pt>
                <c:pt idx="447">
                  <c:v>1.2096102118734169E-3</c:v>
                </c:pt>
                <c:pt idx="448">
                  <c:v>1.210957085542308E-3</c:v>
                </c:pt>
                <c:pt idx="449">
                  <c:v>1.2116539796558357E-3</c:v>
                </c:pt>
                <c:pt idx="450">
                  <c:v>1.2123637456207259E-3</c:v>
                </c:pt>
                <c:pt idx="451">
                  <c:v>1.213086383518025E-3</c:v>
                </c:pt>
                <c:pt idx="452">
                  <c:v>1.2145786067755775E-3</c:v>
                </c:pt>
                <c:pt idx="453">
                  <c:v>1.2161056528914305E-3</c:v>
                </c:pt>
                <c:pt idx="454">
                  <c:v>1.2168926498024035E-3</c:v>
                </c:pt>
                <c:pt idx="455">
                  <c:v>1.2176925184836929E-3</c:v>
                </c:pt>
                <c:pt idx="456">
                  <c:v>1.218505259097391E-3</c:v>
                </c:pt>
                <c:pt idx="457">
                  <c:v>1.2201777251770927E-3</c:v>
                </c:pt>
                <c:pt idx="458">
                  <c:v>1.2218849394174391E-3</c:v>
                </c:pt>
                <c:pt idx="459">
                  <c:v>1.2227620391258576E-3</c:v>
                </c:pt>
                <c:pt idx="460">
                  <c:v>1.223652010523546E-3</c:v>
                </c:pt>
                <c:pt idx="461">
                  <c:v>1.2245548538536433E-3</c:v>
                </c:pt>
                <c:pt idx="462">
                  <c:v>1.2264075672130394E-3</c:v>
                </c:pt>
                <c:pt idx="463">
                  <c:v>1.228294945120334E-3</c:v>
                </c:pt>
                <c:pt idx="464">
                  <c:v>1.2292621475451515E-3</c:v>
                </c:pt>
                <c:pt idx="465">
                  <c:v>1.2302422218213316E-3</c:v>
                </c:pt>
                <c:pt idx="466">
                  <c:v>1.2312351677867817E-3</c:v>
                </c:pt>
                <c:pt idx="467">
                  <c:v>1.2332681329104331E-3</c:v>
                </c:pt>
                <c:pt idx="468">
                  <c:v>1.2353356701622076E-3</c:v>
                </c:pt>
                <c:pt idx="469">
                  <c:v>1.2363929753034242E-3</c:v>
                </c:pt>
                <c:pt idx="470">
                  <c:v>1.2374631522149571E-3</c:v>
                </c:pt>
                <c:pt idx="471">
                  <c:v>1.2385462010588988E-3</c:v>
                </c:pt>
                <c:pt idx="472">
                  <c:v>1.2407594224313665E-3</c:v>
                </c:pt>
                <c:pt idx="473">
                  <c:v>1.2430071143809673E-3</c:v>
                </c:pt>
                <c:pt idx="474">
                  <c:v>1.2441545223196293E-3</c:v>
                </c:pt>
                <c:pt idx="475">
                  <c:v>1.2453148019475613E-3</c:v>
                </c:pt>
                <c:pt idx="476">
                  <c:v>1.2464879535889484E-3</c:v>
                </c:pt>
                <c:pt idx="477">
                  <c:v>1.2488814358298703E-3</c:v>
                </c:pt>
                <c:pt idx="478">
                  <c:v>1.2513092779387058E-3</c:v>
                </c:pt>
                <c:pt idx="479">
                  <c:v>1.2525467885937669E-3</c:v>
                </c:pt>
                <c:pt idx="480">
                  <c:v>1.2537971711001905E-3</c:v>
                </c:pt>
                <c:pt idx="481">
                  <c:v>1.2550604253769304E-3</c:v>
                </c:pt>
                <c:pt idx="482">
                  <c:v>1.258289426883108E-3</c:v>
                </c:pt>
                <c:pt idx="483">
                  <c:v>1.2615697742068832E-3</c:v>
                </c:pt>
                <c:pt idx="484">
                  <c:v>1.2629102595107522E-3</c:v>
                </c:pt>
                <c:pt idx="485">
                  <c:v>1.2642636165849375E-3</c:v>
                </c:pt>
                <c:pt idx="486">
                  <c:v>1.2670176349349751E-3</c:v>
                </c:pt>
                <c:pt idx="487">
                  <c:v>1.2698057631521653E-3</c:v>
                </c:pt>
                <c:pt idx="488">
                  <c:v>1.2712234793210708E-3</c:v>
                </c:pt>
                <c:pt idx="489">
                  <c:v>1.2726540673413389E-3</c:v>
                </c:pt>
                <c:pt idx="490">
                  <c:v>1.2740975272129695E-3</c:v>
                </c:pt>
                <c:pt idx="491">
                  <c:v>1.2770318209117302E-3</c:v>
                </c:pt>
                <c:pt idx="492">
                  <c:v>1.2800000848889326E-3</c:v>
                </c:pt>
                <c:pt idx="493">
                  <c:v>1.2815079038552835E-3</c:v>
                </c:pt>
                <c:pt idx="494">
                  <c:v>1.2830285945919506E-3</c:v>
                </c:pt>
                <c:pt idx="495">
                  <c:v>1.2845621572610266E-3</c:v>
                </c:pt>
                <c:pt idx="496">
                  <c:v>1.2876767313603952E-3</c:v>
                </c:pt>
                <c:pt idx="497">
                  <c:v>1.2908251261267711E-3</c:v>
                </c:pt>
                <c:pt idx="498">
                  <c:v>1.2924230478095211E-3</c:v>
                </c:pt>
                <c:pt idx="499">
                  <c:v>1.2940338414246799E-3</c:v>
                </c:pt>
                <c:pt idx="500">
                  <c:v>1.2956575068912013E-3</c:v>
                </c:pt>
                <c:pt idx="501">
                  <c:v>1.2989523664700779E-3</c:v>
                </c:pt>
                <c:pt idx="502">
                  <c:v>1.302280886865681E-3</c:v>
                </c:pt>
                <c:pt idx="503">
                  <c:v>1.3039689114269226E-3</c:v>
                </c:pt>
                <c:pt idx="504">
                  <c:v>1.3056698078395268E-3</c:v>
                </c:pt>
                <c:pt idx="505">
                  <c:v>1.3073835761034935E-3</c:v>
                </c:pt>
                <c:pt idx="506">
                  <c:v>1.3108450182619526E-3</c:v>
                </c:pt>
                <c:pt idx="507">
                  <c:v>1.3143110120605872E-3</c:v>
                </c:pt>
                <c:pt idx="508">
                  <c:v>1.3160525845479221E-3</c:v>
                </c:pt>
                <c:pt idx="509">
                  <c:v>1.3177978903511356E-3</c:v>
                </c:pt>
                <c:pt idx="510">
                  <c:v>1.3195469292270889E-3</c:v>
                </c:pt>
                <c:pt idx="511">
                  <c:v>1.3230622466575694E-3</c:v>
                </c:pt>
                <c:pt idx="512">
                  <c:v>1.326580416187717E-3</c:v>
                </c:pt>
                <c:pt idx="513">
                  <c:v>1.3283481207515546E-3</c:v>
                </c:pt>
                <c:pt idx="514">
                  <c:v>1.3301195584691783E-3</c:v>
                </c:pt>
                <c:pt idx="515">
                  <c:v>1.3318947293405881E-3</c:v>
                </c:pt>
                <c:pt idx="516">
                  <c:v>1.3354624009664919E-3</c:v>
                </c:pt>
                <c:pt idx="517">
                  <c:v>1.3390327442019956E-3</c:v>
                </c:pt>
                <c:pt idx="518">
                  <c:v>1.3516679959413302E-3</c:v>
                </c:pt>
                <c:pt idx="519">
                  <c:v>1.3644861715678136E-3</c:v>
                </c:pt>
                <c:pt idx="520">
                  <c:v>1.3774872709193531E-3</c:v>
                </c:pt>
                <c:pt idx="521">
                  <c:v>1.3906712943201338E-3</c:v>
                </c:pt>
                <c:pt idx="522">
                  <c:v>1.404038241527017E-3</c:v>
                </c:pt>
                <c:pt idx="523">
                  <c:v>1.4175881126210488E-3</c:v>
                </c:pt>
                <c:pt idx="524">
                  <c:v>1.4313209076832756E-3</c:v>
                </c:pt>
                <c:pt idx="525">
                  <c:v>1.4452366267136973E-3</c:v>
                </c:pt>
                <c:pt idx="526">
                  <c:v>1.4593352696312678E-3</c:v>
                </c:pt>
                <c:pt idx="527">
                  <c:v>1.4756792035564017E-3</c:v>
                </c:pt>
                <c:pt idx="528">
                  <c:v>1.4891250095644404E-3</c:v>
                </c:pt>
                <c:pt idx="529">
                  <c:v>1.5027287426794267E-3</c:v>
                </c:pt>
                <c:pt idx="530">
                  <c:v>1.5175590817939622E-3</c:v>
                </c:pt>
                <c:pt idx="531">
                  <c:v>1.5325723449577389E-3</c:v>
                </c:pt>
                <c:pt idx="532">
                  <c:v>1.5477685322518031E-3</c:v>
                </c:pt>
                <c:pt idx="533">
                  <c:v>1.5631476435951086E-3</c:v>
                </c:pt>
                <c:pt idx="534">
                  <c:v>1.5787096791497479E-3</c:v>
                </c:pt>
                <c:pt idx="535">
                  <c:v>1.594454638915721E-3</c:v>
                </c:pt>
                <c:pt idx="536">
                  <c:v>1.6103825228119817E-3</c:v>
                </c:pt>
                <c:pt idx="537">
                  <c:v>1.6264933309195762E-3</c:v>
                </c:pt>
                <c:pt idx="538">
                  <c:v>1.6427870633195507E-3</c:v>
                </c:pt>
                <c:pt idx="539">
                  <c:v>1.6592637200119054E-3</c:v>
                </c:pt>
                <c:pt idx="540">
                  <c:v>1.6759233009155938E-3</c:v>
                </c:pt>
                <c:pt idx="541">
                  <c:v>1.6927658061927087E-3</c:v>
                </c:pt>
                <c:pt idx="542">
                  <c:v>1.7097912357622036E-3</c:v>
                </c:pt>
                <c:pt idx="543">
                  <c:v>1.7269995897861712E-3</c:v>
                </c:pt>
                <c:pt idx="544">
                  <c:v>1.746890269025414E-3</c:v>
                </c:pt>
                <c:pt idx="545">
                  <c:v>1.7644906039537833E-3</c:v>
                </c:pt>
                <c:pt idx="546">
                  <c:v>1.782273863255579E-3</c:v>
                </c:pt>
                <c:pt idx="547">
                  <c:v>1.8002400470118474E-3</c:v>
                </c:pt>
                <c:pt idx="548">
                  <c:v>1.8183891553036347E-3</c:v>
                </c:pt>
                <c:pt idx="549">
                  <c:v>1.8367211881309409E-3</c:v>
                </c:pt>
                <c:pt idx="550">
                  <c:v>1.8552361455748123E-3</c:v>
                </c:pt>
                <c:pt idx="551">
                  <c:v>1.8739340275542027E-3</c:v>
                </c:pt>
                <c:pt idx="552">
                  <c:v>1.892814834069112E-3</c:v>
                </c:pt>
                <c:pt idx="553">
                  <c:v>1.9118785653626791E-3</c:v>
                </c:pt>
                <c:pt idx="554">
                  <c:v>1.9311252212728114E-3</c:v>
                </c:pt>
                <c:pt idx="555">
                  <c:v>1.9505548018805552E-3</c:v>
                </c:pt>
                <c:pt idx="556">
                  <c:v>1.9701673071859105E-3</c:v>
                </c:pt>
                <c:pt idx="557">
                  <c:v>1.9899627373509698E-3</c:v>
                </c:pt>
                <c:pt idx="558">
                  <c:v>2.0099410922136407E-3</c:v>
                </c:pt>
                <c:pt idx="559">
                  <c:v>2.0301023720170619E-3</c:v>
                </c:pt>
                <c:pt idx="560">
                  <c:v>2.0504465765180946E-3</c:v>
                </c:pt>
                <c:pt idx="561">
                  <c:v>2.0709737059598776E-3</c:v>
                </c:pt>
                <c:pt idx="562">
                  <c:v>2.091683760342411E-3</c:v>
                </c:pt>
                <c:pt idx="563">
                  <c:v>2.1125767396656947E-3</c:v>
                </c:pt>
                <c:pt idx="564">
                  <c:v>2.1336526439297288E-3</c:v>
                </c:pt>
                <c:pt idx="565">
                  <c:v>2.1549114732155594E-3</c:v>
                </c:pt>
                <c:pt idx="566">
                  <c:v>2.176353227604233E-3</c:v>
                </c:pt>
                <c:pt idx="567">
                  <c:v>2.197973380093643E-3</c:v>
                </c:pt>
                <c:pt idx="568">
                  <c:v>2.2196451773803805E-3</c:v>
                </c:pt>
                <c:pt idx="569">
                  <c:v>2.2413097698148476E-3</c:v>
                </c:pt>
                <c:pt idx="570">
                  <c:v>2.2629671571539056E-3</c:v>
                </c:pt>
                <c:pt idx="571">
                  <c:v>2.2846173396406932E-3</c:v>
                </c:pt>
                <c:pt idx="572">
                  <c:v>2.306260317113118E-3</c:v>
                </c:pt>
                <c:pt idx="573">
                  <c:v>2.3278960897332723E-3</c:v>
                </c:pt>
                <c:pt idx="574">
                  <c:v>2.3495246573390638E-3</c:v>
                </c:pt>
                <c:pt idx="575">
                  <c:v>2.3711460200115386E-3</c:v>
                </c:pt>
                <c:pt idx="576">
                  <c:v>2.3927601776696505E-3</c:v>
                </c:pt>
                <c:pt idx="577">
                  <c:v>2.4143671303944458E-3</c:v>
                </c:pt>
                <c:pt idx="578">
                  <c:v>2.4359668781859245E-3</c:v>
                </c:pt>
                <c:pt idx="579">
                  <c:v>2.460660021197751E-3</c:v>
                </c:pt>
                <c:pt idx="580">
                  <c:v>2.4806947044547778E-3</c:v>
                </c:pt>
                <c:pt idx="581">
                  <c:v>2.5007228917173219E-3</c:v>
                </c:pt>
                <c:pt idx="582">
                  <c:v>2.5222938196134415E-3</c:v>
                </c:pt>
                <c:pt idx="583">
                  <c:v>2.5438575424951981E-3</c:v>
                </c:pt>
                <c:pt idx="584">
                  <c:v>2.5654140605246845E-3</c:v>
                </c:pt>
                <c:pt idx="585">
                  <c:v>2.5869633734587616E-3</c:v>
                </c:pt>
                <c:pt idx="586">
                  <c:v>2.6085054815405684E-3</c:v>
                </c:pt>
                <c:pt idx="587">
                  <c:v>2.6300403846080123E-3</c:v>
                </c:pt>
                <c:pt idx="588">
                  <c:v>2.6515680826610932E-3</c:v>
                </c:pt>
                <c:pt idx="589">
                  <c:v>2.6730885758619038E-3</c:v>
                </c:pt>
                <c:pt idx="590">
                  <c:v>2.6946018639673053E-3</c:v>
                </c:pt>
                <c:pt idx="591">
                  <c:v>2.7161079471393901E-3</c:v>
                </c:pt>
                <c:pt idx="592">
                  <c:v>2.7376068252160657E-3</c:v>
                </c:pt>
                <c:pt idx="593">
                  <c:v>2.7590984984404709E-3</c:v>
                </c:pt>
                <c:pt idx="594">
                  <c:v>2.7805829666505133E-3</c:v>
                </c:pt>
                <c:pt idx="595">
                  <c:v>2.802060229927239E-3</c:v>
                </c:pt>
                <c:pt idx="596">
                  <c:v>2.8235302881896018E-3</c:v>
                </c:pt>
                <c:pt idx="597">
                  <c:v>2.8449931414376017E-3</c:v>
                </c:pt>
                <c:pt idx="598">
                  <c:v>2.8664487896712387E-3</c:v>
                </c:pt>
                <c:pt idx="599">
                  <c:v>2.8878972329715591E-3</c:v>
                </c:pt>
                <c:pt idx="600">
                  <c:v>2.9093384712575165E-3</c:v>
                </c:pt>
                <c:pt idx="601">
                  <c:v>2.9307725046101574E-3</c:v>
                </c:pt>
                <c:pt idx="602">
                  <c:v>2.952199332867389E-3</c:v>
                </c:pt>
                <c:pt idx="603">
                  <c:v>2.973618956191304E-3</c:v>
                </c:pt>
                <c:pt idx="604">
                  <c:v>2.9950313745819024E-3</c:v>
                </c:pt>
                <c:pt idx="605">
                  <c:v>3.0164365879581378E-3</c:v>
                </c:pt>
                <c:pt idx="606">
                  <c:v>3.0378345962389641E-3</c:v>
                </c:pt>
                <c:pt idx="607">
                  <c:v>3.0592253995864738E-3</c:v>
                </c:pt>
                <c:pt idx="608">
                  <c:v>3.0806089979196205E-3</c:v>
                </c:pt>
                <c:pt idx="609">
                  <c:v>3.1019853912384043E-3</c:v>
                </c:pt>
                <c:pt idx="610">
                  <c:v>3.1233545795428252E-3</c:v>
                </c:pt>
                <c:pt idx="611">
                  <c:v>3.1447165629139295E-3</c:v>
                </c:pt>
                <c:pt idx="612">
                  <c:v>3.1660713411896246E-3</c:v>
                </c:pt>
                <c:pt idx="613">
                  <c:v>3.1874189145320031E-3</c:v>
                </c:pt>
                <c:pt idx="614">
                  <c:v>3.2087592828600187E-3</c:v>
                </c:pt>
                <c:pt idx="615">
                  <c:v>3.2300924461736713E-3</c:v>
                </c:pt>
                <c:pt idx="616">
                  <c:v>3.251418404472961E-3</c:v>
                </c:pt>
                <c:pt idx="617">
                  <c:v>3.2727371577578879E-3</c:v>
                </c:pt>
                <c:pt idx="618">
                  <c:v>3.2940487060284518E-3</c:v>
                </c:pt>
                <c:pt idx="619">
                  <c:v>3.3153546618625018E-3</c:v>
                </c:pt>
                <c:pt idx="620">
                  <c:v>3.3367001778450422E-3</c:v>
                </c:pt>
                <c:pt idx="621">
                  <c:v>3.3581062175691567E-3</c:v>
                </c:pt>
                <c:pt idx="622">
                  <c:v>3.3795727811158915E-3</c:v>
                </c:pt>
                <c:pt idx="623">
                  <c:v>3.4010998684042004E-3</c:v>
                </c:pt>
                <c:pt idx="624">
                  <c:v>3.4226874795151296E-3</c:v>
                </c:pt>
                <c:pt idx="625">
                  <c:v>3.4443356145297255E-3</c:v>
                </c:pt>
                <c:pt idx="626">
                  <c:v>3.4660442733669417E-3</c:v>
                </c:pt>
                <c:pt idx="627">
                  <c:v>3.4878134559457319E-3</c:v>
                </c:pt>
                <c:pt idx="628">
                  <c:v>3.5096431624281887E-3</c:v>
                </c:pt>
                <c:pt idx="629">
                  <c:v>3.5315333928143122E-3</c:v>
                </c:pt>
                <c:pt idx="630">
                  <c:v>3.553484147023056E-3</c:v>
                </c:pt>
                <c:pt idx="631">
                  <c:v>3.5754954252165128E-3</c:v>
                </c:pt>
                <c:pt idx="632">
                  <c:v>3.5975672272325898E-3</c:v>
                </c:pt>
                <c:pt idx="633">
                  <c:v>3.6196995531523335E-3</c:v>
                </c:pt>
                <c:pt idx="634">
                  <c:v>3.6418924030567901E-3</c:v>
                </c:pt>
                <c:pt idx="635">
                  <c:v>3.6641457768649133E-3</c:v>
                </c:pt>
                <c:pt idx="636">
                  <c:v>3.6864596744956568E-3</c:v>
                </c:pt>
                <c:pt idx="637">
                  <c:v>3.7088340961921595E-3</c:v>
                </c:pt>
                <c:pt idx="638">
                  <c:v>3.7312690418733752E-3</c:v>
                </c:pt>
                <c:pt idx="639">
                  <c:v>3.7537645115393037E-3</c:v>
                </c:pt>
                <c:pt idx="640">
                  <c:v>3.7763205051088988E-3</c:v>
                </c:pt>
                <c:pt idx="641">
                  <c:v>3.7989370228252994E-3</c:v>
                </c:pt>
                <c:pt idx="642">
                  <c:v>3.8216140643643204E-3</c:v>
                </c:pt>
                <c:pt idx="643">
                  <c:v>3.8443516300501468E-3</c:v>
                </c:pt>
                <c:pt idx="644">
                  <c:v>3.8671497197206861E-3</c:v>
                </c:pt>
                <c:pt idx="645">
                  <c:v>3.8900083334569846E-3</c:v>
                </c:pt>
                <c:pt idx="646">
                  <c:v>3.9129274712590423E-3</c:v>
                </c:pt>
                <c:pt idx="647">
                  <c:v>3.9359071331268591E-3</c:v>
                </c:pt>
                <c:pt idx="648">
                  <c:v>3.9589473190604352E-3</c:v>
                </c:pt>
                <c:pt idx="649">
                  <c:v>3.9820480290597704E-3</c:v>
                </c:pt>
                <c:pt idx="650">
                  <c:v>4.0052092632059111E-3</c:v>
                </c:pt>
                <c:pt idx="651">
                  <c:v>4.028431021417811E-3</c:v>
                </c:pt>
                <c:pt idx="652">
                  <c:v>4.0517133037765163E-3</c:v>
                </c:pt>
                <c:pt idx="653">
                  <c:v>4.0750561102820271E-3</c:v>
                </c:pt>
                <c:pt idx="654">
                  <c:v>4.0984594409343433E-3</c:v>
                </c:pt>
                <c:pt idx="655">
                  <c:v>4.1219232957334651E-3</c:v>
                </c:pt>
                <c:pt idx="656">
                  <c:v>4.1454476747604385E-3</c:v>
                </c:pt>
                <c:pt idx="657">
                  <c:v>4.1690325778531712E-3</c:v>
                </c:pt>
                <c:pt idx="658">
                  <c:v>4.1926780052548018E-3</c:v>
                </c:pt>
                <c:pt idx="659">
                  <c:v>4.216383956803238E-3</c:v>
                </c:pt>
                <c:pt idx="660">
                  <c:v>4.2401504325795258E-3</c:v>
                </c:pt>
                <c:pt idx="661">
                  <c:v>4.2639774325836655E-3</c:v>
                </c:pt>
                <c:pt idx="662">
                  <c:v>4.2878649568967031E-3</c:v>
                </c:pt>
                <c:pt idx="663">
                  <c:v>4.3118130053565462E-3</c:v>
                </c:pt>
                <c:pt idx="664">
                  <c:v>4.3358215781252873E-3</c:v>
                </c:pt>
                <c:pt idx="665">
                  <c:v>4.3598906752029265E-3</c:v>
                </c:pt>
                <c:pt idx="666">
                  <c:v>4.3840202965084174E-3</c:v>
                </c:pt>
                <c:pt idx="667">
                  <c:v>4.4082104422038526E-3</c:v>
                </c:pt>
                <c:pt idx="668">
                  <c:v>4.4324611121271396E-3</c:v>
                </c:pt>
                <c:pt idx="669">
                  <c:v>4.4567723063593245E-3</c:v>
                </c:pt>
                <c:pt idx="670">
                  <c:v>4.4811440249814538E-3</c:v>
                </c:pt>
                <c:pt idx="671">
                  <c:v>4.5055762056689375E-3</c:v>
                </c:pt>
                <c:pt idx="672">
                  <c:v>4.5300585013241523E-3</c:v>
                </c:pt>
                <c:pt idx="673">
                  <c:v>4.5545829959947604E-3</c:v>
                </c:pt>
                <c:pt idx="674">
                  <c:v>4.5791496896807615E-3</c:v>
                </c:pt>
                <c:pt idx="675">
                  <c:v>4.6037585824632021E-3</c:v>
                </c:pt>
                <c:pt idx="676">
                  <c:v>4.6284096741799896E-3</c:v>
                </c:pt>
                <c:pt idx="677">
                  <c:v>4.6531029649932165E-3</c:v>
                </c:pt>
                <c:pt idx="678">
                  <c:v>4.6778384548218366E-3</c:v>
                </c:pt>
                <c:pt idx="679">
                  <c:v>4.7026161437468961E-3</c:v>
                </c:pt>
                <c:pt idx="680">
                  <c:v>4.7274360316873487E-3</c:v>
                </c:pt>
                <c:pt idx="681">
                  <c:v>4.7522981187242408E-3</c:v>
                </c:pt>
                <c:pt idx="682">
                  <c:v>4.777202404776526E-3</c:v>
                </c:pt>
                <c:pt idx="683">
                  <c:v>4.8021488899252507E-3</c:v>
                </c:pt>
                <c:pt idx="684">
                  <c:v>4.8307108311007596E-3</c:v>
                </c:pt>
                <c:pt idx="685">
                  <c:v>4.855747742988914E-3</c:v>
                </c:pt>
                <c:pt idx="686">
                  <c:v>4.8808268538924615E-3</c:v>
                </c:pt>
                <c:pt idx="687">
                  <c:v>4.9059481639734948E-3</c:v>
                </c:pt>
                <c:pt idx="688">
                  <c:v>4.9311116731509674E-3</c:v>
                </c:pt>
                <c:pt idx="689">
                  <c:v>4.9563173815059258E-3</c:v>
                </c:pt>
                <c:pt idx="690">
                  <c:v>4.9815652890383699E-3</c:v>
                </c:pt>
                <c:pt idx="691">
                  <c:v>5.0068553956672535E-3</c:v>
                </c:pt>
                <c:pt idx="692">
                  <c:v>5.0321877014736227E-3</c:v>
                </c:pt>
                <c:pt idx="693">
                  <c:v>5.0575622064574777E-3</c:v>
                </c:pt>
                <c:pt idx="694">
                  <c:v>5.0829789106998646E-3</c:v>
                </c:pt>
                <c:pt idx="695">
                  <c:v>5.108437814038691E-3</c:v>
                </c:pt>
                <c:pt idx="696">
                  <c:v>5.1339389166360494E-3</c:v>
                </c:pt>
                <c:pt idx="697">
                  <c:v>5.1594822184108935E-3</c:v>
                </c:pt>
                <c:pt idx="698">
                  <c:v>5.1850677193632233E-3</c:v>
                </c:pt>
                <c:pt idx="699">
                  <c:v>5.2106954196551314E-3</c:v>
                </c:pt>
                <c:pt idx="700">
                  <c:v>5.2363653191245252E-3</c:v>
                </c:pt>
                <c:pt idx="701">
                  <c:v>5.2620774179334973E-3</c:v>
                </c:pt>
                <c:pt idx="702">
                  <c:v>5.287831715919955E-3</c:v>
                </c:pt>
                <c:pt idx="703">
                  <c:v>5.3136282130838985E-3</c:v>
                </c:pt>
                <c:pt idx="704">
                  <c:v>5.3394669096684666E-3</c:v>
                </c:pt>
                <c:pt idx="705">
                  <c:v>5.3653478054305204E-3</c:v>
                </c:pt>
                <c:pt idx="706">
                  <c:v>5.3912709005321524E-3</c:v>
                </c:pt>
                <c:pt idx="707">
                  <c:v>5.4172361949733627E-3</c:v>
                </c:pt>
                <c:pt idx="708">
                  <c:v>5.443243688673105E-3</c:v>
                </c:pt>
                <c:pt idx="709">
                  <c:v>5.4692933817124256E-3</c:v>
                </c:pt>
                <c:pt idx="710">
                  <c:v>5.4953852740913245E-3</c:v>
                </c:pt>
                <c:pt idx="711">
                  <c:v>5.5215193657287553E-3</c:v>
                </c:pt>
                <c:pt idx="712">
                  <c:v>5.5476956567868108E-3</c:v>
                </c:pt>
                <c:pt idx="713">
                  <c:v>5.5739141471844444E-3</c:v>
                </c:pt>
                <c:pt idx="714">
                  <c:v>5.6001748369216564E-3</c:v>
                </c:pt>
                <c:pt idx="715">
                  <c:v>5.6264777260794929E-3</c:v>
                </c:pt>
                <c:pt idx="716">
                  <c:v>5.6528228145769077E-3</c:v>
                </c:pt>
                <c:pt idx="717">
                  <c:v>5.6792101024949471E-3</c:v>
                </c:pt>
                <c:pt idx="718">
                  <c:v>5.705639589833611E-3</c:v>
                </c:pt>
                <c:pt idx="719">
                  <c:v>5.7321112765118531E-3</c:v>
                </c:pt>
                <c:pt idx="720">
                  <c:v>5.7586251626917662E-3</c:v>
                </c:pt>
                <c:pt idx="721">
                  <c:v>5.7851812482923037E-3</c:v>
                </c:pt>
                <c:pt idx="722">
                  <c:v>5.8117795332324196E-3</c:v>
                </c:pt>
                <c:pt idx="723">
                  <c:v>5.8384209586215263E-3</c:v>
                </c:pt>
                <c:pt idx="724">
                  <c:v>5.8652617264964846E-3</c:v>
                </c:pt>
                <c:pt idx="725">
                  <c:v>5.8924213407329784E-3</c:v>
                </c:pt>
                <c:pt idx="726">
                  <c:v>5.9198998014931004E-3</c:v>
                </c:pt>
                <c:pt idx="727">
                  <c:v>5.9476971086958041E-3</c:v>
                </c:pt>
                <c:pt idx="728">
                  <c:v>5.9758132625031823E-3</c:v>
                </c:pt>
                <c:pt idx="729">
                  <c:v>6.0042482630773275E-3</c:v>
                </c:pt>
                <c:pt idx="730">
                  <c:v>6.0330021103371934E-3</c:v>
                </c:pt>
                <c:pt idx="731">
                  <c:v>6.0620748045259187E-3</c:v>
                </c:pt>
                <c:pt idx="732">
                  <c:v>6.0914663455624574E-3</c:v>
                </c:pt>
                <c:pt idx="733">
                  <c:v>6.1211767336089018E-3</c:v>
                </c:pt>
                <c:pt idx="734">
                  <c:v>6.1512059687462983E-3</c:v>
                </c:pt>
                <c:pt idx="735">
                  <c:v>6.1815540509746469E-3</c:v>
                </c:pt>
                <c:pt idx="736">
                  <c:v>6.2122209803749939E-3</c:v>
                </c:pt>
                <c:pt idx="737">
                  <c:v>6.2432067571904781E-3</c:v>
                </c:pt>
                <c:pt idx="738">
                  <c:v>6.2745113813400533E-3</c:v>
                </c:pt>
                <c:pt idx="739">
                  <c:v>6.3061348529858119E-3</c:v>
                </c:pt>
                <c:pt idx="740">
                  <c:v>6.338077172127754E-3</c:v>
                </c:pt>
                <c:pt idx="741">
                  <c:v>6.3703383389279722E-3</c:v>
                </c:pt>
                <c:pt idx="742">
                  <c:v>6.4029183534675127E-3</c:v>
                </c:pt>
                <c:pt idx="743">
                  <c:v>6.4358172158274218E-3</c:v>
                </c:pt>
                <c:pt idx="744">
                  <c:v>6.4690349260887459E-3</c:v>
                </c:pt>
                <c:pt idx="745">
                  <c:v>6.5025714842514848E-3</c:v>
                </c:pt>
                <c:pt idx="746">
                  <c:v>6.5364268905587775E-3</c:v>
                </c:pt>
                <c:pt idx="747">
                  <c:v>6.5706011449295776E-3</c:v>
                </c:pt>
                <c:pt idx="748">
                  <c:v>6.605094247607024E-3</c:v>
                </c:pt>
                <c:pt idx="749">
                  <c:v>6.639906198672163E-3</c:v>
                </c:pt>
                <c:pt idx="750">
                  <c:v>6.6750369980439483E-3</c:v>
                </c:pt>
                <c:pt idx="751">
                  <c:v>6.7104866459655188E-3</c:v>
                </c:pt>
                <c:pt idx="752">
                  <c:v>6.7462551425179207E-3</c:v>
                </c:pt>
                <c:pt idx="753">
                  <c:v>6.7823424878632466E-3</c:v>
                </c:pt>
                <c:pt idx="754">
                  <c:v>6.8187486818394039E-3</c:v>
                </c:pt>
                <c:pt idx="755">
                  <c:v>6.8554737249326703E-3</c:v>
                </c:pt>
                <c:pt idx="756">
                  <c:v>6.8925176168188607E-3</c:v>
                </c:pt>
                <c:pt idx="757">
                  <c:v>6.9298803578221602E-3</c:v>
                </c:pt>
                <c:pt idx="758">
                  <c:v>6.9675619480236151E-3</c:v>
                </c:pt>
                <c:pt idx="759">
                  <c:v>7.0055623875853179E-3</c:v>
                </c:pt>
                <c:pt idx="760">
                  <c:v>7.0438816764262224E-3</c:v>
                </c:pt>
                <c:pt idx="761">
                  <c:v>7.0825198148705137E-3</c:v>
                </c:pt>
                <c:pt idx="762">
                  <c:v>7.1214768027560993E-3</c:v>
                </c:pt>
                <c:pt idx="763">
                  <c:v>7.1607526404071642E-3</c:v>
                </c:pt>
                <c:pt idx="764">
                  <c:v>7.2003473279047547E-3</c:v>
                </c:pt>
                <c:pt idx="765">
                  <c:v>7.2402608651678246E-3</c:v>
                </c:pt>
                <c:pt idx="766">
                  <c:v>7.280493252520559E-3</c:v>
                </c:pt>
                <c:pt idx="767">
                  <c:v>7.3210444899629579E-3</c:v>
                </c:pt>
                <c:pt idx="768">
                  <c:v>7.3619145775760675E-3</c:v>
                </c:pt>
                <c:pt idx="769">
                  <c:v>7.4031035155219804E-3</c:v>
                </c:pt>
                <c:pt idx="770">
                  <c:v>7.444611303881743E-3</c:v>
                </c:pt>
                <c:pt idx="771">
                  <c:v>7.486437942898494E-3</c:v>
                </c:pt>
                <c:pt idx="772">
                  <c:v>7.5285834324101408E-3</c:v>
                </c:pt>
                <c:pt idx="773">
                  <c:v>7.5710477727408687E-3</c:v>
                </c:pt>
                <c:pt idx="774">
                  <c:v>7.6138309638906776E-3</c:v>
                </c:pt>
                <c:pt idx="775">
                  <c:v>7.6569330061027063E-3</c:v>
                </c:pt>
                <c:pt idx="776">
                  <c:v>7.6999263175969723E-3</c:v>
                </c:pt>
                <c:pt idx="777">
                  <c:v>7.7422520119740934E-3</c:v>
                </c:pt>
                <c:pt idx="778">
                  <c:v>7.7839067221663338E-3</c:v>
                </c:pt>
                <c:pt idx="779">
                  <c:v>7.8248904480926473E-3</c:v>
                </c:pt>
                <c:pt idx="780">
                  <c:v>7.8652031893478025E-3</c:v>
                </c:pt>
                <c:pt idx="781">
                  <c:v>7.9048449457697068E-3</c:v>
                </c:pt>
                <c:pt idx="782">
                  <c:v>7.9438157171962676E-3</c:v>
                </c:pt>
                <c:pt idx="783">
                  <c:v>7.9821155033032998E-3</c:v>
                </c:pt>
                <c:pt idx="784">
                  <c:v>8.0197443040097571E-3</c:v>
                </c:pt>
                <c:pt idx="785">
                  <c:v>8.0567021189914545E-3</c:v>
                </c:pt>
                <c:pt idx="786">
                  <c:v>8.0929889481673456E-3</c:v>
                </c:pt>
                <c:pt idx="787">
                  <c:v>8.1286047912132453E-3</c:v>
                </c:pt>
                <c:pt idx="788">
                  <c:v>8.1635496479670611E-3</c:v>
                </c:pt>
                <c:pt idx="789">
                  <c:v>8.1978235182667003E-3</c:v>
                </c:pt>
                <c:pt idx="790">
                  <c:v>8.2314264019500705E-3</c:v>
                </c:pt>
                <c:pt idx="791">
                  <c:v>8.2643582987740327E-3</c:v>
                </c:pt>
                <c:pt idx="792">
                  <c:v>8.2966192085764945E-3</c:v>
                </c:pt>
                <c:pt idx="793">
                  <c:v>8.3282091311143169E-3</c:v>
                </c:pt>
                <c:pt idx="794">
                  <c:v>8.3591280663064538E-3</c:v>
                </c:pt>
                <c:pt idx="795">
                  <c:v>8.3893760139908125E-3</c:v>
                </c:pt>
                <c:pt idx="796">
                  <c:v>8.4189529739242541E-3</c:v>
                </c:pt>
                <c:pt idx="797">
                  <c:v>8.4478589460257325E-3</c:v>
                </c:pt>
                <c:pt idx="798">
                  <c:v>8.4760939300521088E-3</c:v>
                </c:pt>
                <c:pt idx="799">
                  <c:v>8.5036579259223366E-3</c:v>
                </c:pt>
                <c:pt idx="800">
                  <c:v>8.5305509333932772E-3</c:v>
                </c:pt>
                <c:pt idx="801">
                  <c:v>8.5567729524649305E-3</c:v>
                </c:pt>
                <c:pt idx="802">
                  <c:v>8.5823239828131115E-3</c:v>
                </c:pt>
                <c:pt idx="803">
                  <c:v>8.6072040244378201E-3</c:v>
                </c:pt>
                <c:pt idx="804">
                  <c:v>8.6314130770959174E-3</c:v>
                </c:pt>
                <c:pt idx="805">
                  <c:v>8.6549511407063573E-3</c:v>
                </c:pt>
                <c:pt idx="806">
                  <c:v>8.6778182151880934E-3</c:v>
                </c:pt>
                <c:pt idx="807">
                  <c:v>8.7000143003790331E-3</c:v>
                </c:pt>
                <c:pt idx="808">
                  <c:v>8.721539396117084E-3</c:v>
                </c:pt>
                <c:pt idx="809">
                  <c:v>8.7423935022401533E-3</c:v>
                </c:pt>
                <c:pt idx="810">
                  <c:v>8.7625766188292875E-3</c:v>
                </c:pt>
                <c:pt idx="811">
                  <c:v>8.7820887456413477E-3</c:v>
                </c:pt>
                <c:pt idx="812">
                  <c:v>8.800929882433195E-3</c:v>
                </c:pt>
                <c:pt idx="813">
                  <c:v>8.8191000293669219E-3</c:v>
                </c:pt>
                <c:pt idx="814">
                  <c:v>8.8365991861993898E-3</c:v>
                </c:pt>
                <c:pt idx="815">
                  <c:v>8.8534273527685059E-3</c:v>
                </c:pt>
                <c:pt idx="816">
                  <c:v>8.8695845291553166E-3</c:v>
                </c:pt>
                <c:pt idx="817">
                  <c:v>8.8850707151977293E-3</c:v>
                </c:pt>
                <c:pt idx="818">
                  <c:v>8.8998859107336514E-3</c:v>
                </c:pt>
                <c:pt idx="819">
                  <c:v>8.9140301156820367E-3</c:v>
                </c:pt>
                <c:pt idx="820">
                  <c:v>8.9275033301239315E-3</c:v>
                </c:pt>
                <c:pt idx="821">
                  <c:v>8.9403055538161968E-3</c:v>
                </c:pt>
                <c:pt idx="822">
                  <c:v>8.9524367868398791E-3</c:v>
                </c:pt>
                <c:pt idx="823">
                  <c:v>8.9638970290328857E-3</c:v>
                </c:pt>
                <c:pt idx="824">
                  <c:v>8.9746862803141703E-3</c:v>
                </c:pt>
                <c:pt idx="825">
                  <c:v>8.9848045406837329E-3</c:v>
                </c:pt>
                <c:pt idx="826">
                  <c:v>8.994251809979481E-3</c:v>
                </c:pt>
                <c:pt idx="827">
                  <c:v>9.0030280882824609E-3</c:v>
                </c:pt>
                <c:pt idx="828">
                  <c:v>9.0112165395317412E-3</c:v>
                </c:pt>
                <c:pt idx="829">
                  <c:v>9.0197538528757892E-3</c:v>
                </c:pt>
                <c:pt idx="830">
                  <c:v>9.0289070285598516E-3</c:v>
                </c:pt>
                <c:pt idx="831">
                  <c:v>9.0386760667460209E-3</c:v>
                </c:pt>
                <c:pt idx="832">
                  <c:v>9.049060967434297E-3</c:v>
                </c:pt>
                <c:pt idx="833">
                  <c:v>9.0600617307057263E-3</c:v>
                </c:pt>
                <c:pt idx="834">
                  <c:v>9.0716783565603087E-3</c:v>
                </c:pt>
                <c:pt idx="835">
                  <c:v>9.0839108450790906E-3</c:v>
                </c:pt>
                <c:pt idx="836">
                  <c:v>9.096759196262072E-3</c:v>
                </c:pt>
                <c:pt idx="837">
                  <c:v>9.1102234102713453E-3</c:v>
                </c:pt>
                <c:pt idx="838">
                  <c:v>9.1243034871069106E-3</c:v>
                </c:pt>
                <c:pt idx="839">
                  <c:v>9.1389994269308605E-3</c:v>
                </c:pt>
                <c:pt idx="840">
                  <c:v>9.1612960837213677E-3</c:v>
                </c:pt>
                <c:pt idx="841">
                  <c:v>9.1774885044341552E-3</c:v>
                </c:pt>
                <c:pt idx="842">
                  <c:v>9.1942968207969784E-3</c:v>
                </c:pt>
                <c:pt idx="843">
                  <c:v>9.211721033079991E-3</c:v>
                </c:pt>
                <c:pt idx="844">
                  <c:v>9.2297611415533467E-3</c:v>
                </c:pt>
                <c:pt idx="845">
                  <c:v>9.2484171464601878E-3</c:v>
                </c:pt>
                <c:pt idx="846">
                  <c:v>9.2676890480976794E-3</c:v>
                </c:pt>
                <c:pt idx="847">
                  <c:v>9.2875768467629953E-3</c:v>
                </c:pt>
                <c:pt idx="848">
                  <c:v>9.3080805427803188E-3</c:v>
                </c:pt>
                <c:pt idx="849">
                  <c:v>9.329200136392787E-3</c:v>
                </c:pt>
                <c:pt idx="850">
                  <c:v>9.3509356280056348E-3</c:v>
                </c:pt>
                <c:pt idx="851">
                  <c:v>9.3732870178890142E-3</c:v>
                </c:pt>
                <c:pt idx="852">
                  <c:v>9.3962543064211416E-3</c:v>
                </c:pt>
                <c:pt idx="853">
                  <c:v>9.4198374938991875E-3</c:v>
                </c:pt>
                <c:pt idx="854">
                  <c:v>9.4440365807283815E-3</c:v>
                </c:pt>
                <c:pt idx="855">
                  <c:v>9.4688515672869417E-3</c:v>
                </c:pt>
                <c:pt idx="856">
                  <c:v>9.5051182275285306E-3</c:v>
                </c:pt>
                <c:pt idx="857">
                  <c:v>9.5314275999025533E-3</c:v>
                </c:pt>
                <c:pt idx="858">
                  <c:v>9.5583528372911175E-3</c:v>
                </c:pt>
                <c:pt idx="859">
                  <c:v>9.5858939397752696E-3</c:v>
                </c:pt>
                <c:pt idx="860">
                  <c:v>9.6140509074360558E-3</c:v>
                </c:pt>
                <c:pt idx="861">
                  <c:v>9.6428237405976613E-3</c:v>
                </c:pt>
                <c:pt idx="862">
                  <c:v>9.6722124393411324E-3</c:v>
                </c:pt>
                <c:pt idx="863">
                  <c:v>9.7022170037475153E-3</c:v>
                </c:pt>
                <c:pt idx="864">
                  <c:v>9.7328374339789026E-3</c:v>
                </c:pt>
                <c:pt idx="865">
                  <c:v>9.7640737301973868E-3</c:v>
                </c:pt>
                <c:pt idx="866">
                  <c:v>9.7959258926461068E-3</c:v>
                </c:pt>
                <c:pt idx="867">
                  <c:v>9.8283939214061089E-3</c:v>
                </c:pt>
                <c:pt idx="868">
                  <c:v>9.8614778166394856E-3</c:v>
                </c:pt>
                <c:pt idx="869">
                  <c:v>9.8951775785083296E-3</c:v>
                </c:pt>
                <c:pt idx="870">
                  <c:v>9.9294932072557796E-3</c:v>
                </c:pt>
                <c:pt idx="871">
                  <c:v>9.9644247029628819E-3</c:v>
                </c:pt>
                <c:pt idx="872">
                  <c:v>9.9999720658727753E-3</c:v>
                </c:pt>
                <c:pt idx="873">
                  <c:v>1.0036135296066506E-2</c:v>
                </c:pt>
                <c:pt idx="874">
                  <c:v>1.0072914393949306E-2</c:v>
                </c:pt>
                <c:pt idx="875">
                  <c:v>1.0110309359440128E-2</c:v>
                </c:pt>
                <c:pt idx="876">
                  <c:v>1.0148320192944205E-2</c:v>
                </c:pt>
                <c:pt idx="877">
                  <c:v>1.0186946894461535E-2</c:v>
                </c:pt>
                <c:pt idx="878">
                  <c:v>1.0226189464316304E-2</c:v>
                </c:pt>
                <c:pt idx="879">
                  <c:v>1.0266014642978938E-2</c:v>
                </c:pt>
                <c:pt idx="880">
                  <c:v>1.0305491160055302E-2</c:v>
                </c:pt>
                <c:pt idx="881">
                  <c:v>1.0344186639634767E-2</c:v>
                </c:pt>
                <c:pt idx="882">
                  <c:v>1.0382101081393147E-2</c:v>
                </c:pt>
                <c:pt idx="883">
                  <c:v>1.0419234485249396E-2</c:v>
                </c:pt>
                <c:pt idx="884">
                  <c:v>1.0455586850798282E-2</c:v>
                </c:pt>
                <c:pt idx="885">
                  <c:v>1.0491158177877713E-2</c:v>
                </c:pt>
                <c:pt idx="886">
                  <c:v>1.0525948466325596E-2</c:v>
                </c:pt>
                <c:pt idx="887">
                  <c:v>1.0559957715817747E-2</c:v>
                </c:pt>
                <c:pt idx="888">
                  <c:v>1.0593185926192072E-2</c:v>
                </c:pt>
                <c:pt idx="889">
                  <c:v>1.0625633097205434E-2</c:v>
                </c:pt>
                <c:pt idx="890">
                  <c:v>1.0657299228695738E-2</c:v>
                </c:pt>
                <c:pt idx="891">
                  <c:v>1.0688184320419847E-2</c:v>
                </c:pt>
                <c:pt idx="892">
                  <c:v>1.0718288372134621E-2</c:v>
                </c:pt>
                <c:pt idx="893">
                  <c:v>1.0747611383759015E-2</c:v>
                </c:pt>
                <c:pt idx="894">
                  <c:v>1.0776153354968843E-2</c:v>
                </c:pt>
                <c:pt idx="895">
                  <c:v>1.0803914285764105E-2</c:v>
                </c:pt>
                <c:pt idx="896">
                  <c:v>1.0830894175820616E-2</c:v>
                </c:pt>
                <c:pt idx="897">
                  <c:v>1.0857093024976283E-2</c:v>
                </c:pt>
                <c:pt idx="898">
                  <c:v>1.0882510833069015E-2</c:v>
                </c:pt>
                <c:pt idx="899">
                  <c:v>1.0907147600017764E-2</c:v>
                </c:pt>
                <c:pt idx="900">
                  <c:v>1.0931003325579391E-2</c:v>
                </c:pt>
                <c:pt idx="901">
                  <c:v>1.0954078009672852E-2</c:v>
                </c:pt>
                <c:pt idx="902">
                  <c:v>1.097637165197396E-2</c:v>
                </c:pt>
                <c:pt idx="903">
                  <c:v>1.0997884252644807E-2</c:v>
                </c:pt>
                <c:pt idx="904">
                  <c:v>1.1018615811199117E-2</c:v>
                </c:pt>
                <c:pt idx="905">
                  <c:v>1.1038566327798982E-2</c:v>
                </c:pt>
                <c:pt idx="906">
                  <c:v>1.1057735802201263E-2</c:v>
                </c:pt>
                <c:pt idx="907">
                  <c:v>1.1076124234162821E-2</c:v>
                </c:pt>
                <c:pt idx="908">
                  <c:v>1.1093731623764702E-2</c:v>
                </c:pt>
                <c:pt idx="909">
                  <c:v>1.1110557970763768E-2</c:v>
                </c:pt>
                <c:pt idx="910">
                  <c:v>1.1126603275160019E-2</c:v>
                </c:pt>
                <c:pt idx="911">
                  <c:v>1.1141867536710315E-2</c:v>
                </c:pt>
                <c:pt idx="912">
                  <c:v>1.1156350755414657E-2</c:v>
                </c:pt>
                <c:pt idx="913">
                  <c:v>1.1170052931191998E-2</c:v>
                </c:pt>
                <c:pt idx="914">
                  <c:v>1.11829740637992E-2</c:v>
                </c:pt>
                <c:pt idx="915">
                  <c:v>1.1195114153479402E-2</c:v>
                </c:pt>
                <c:pt idx="916">
                  <c:v>1.1206473199746325E-2</c:v>
                </c:pt>
                <c:pt idx="917">
                  <c:v>1.1217051202843109E-2</c:v>
                </c:pt>
                <c:pt idx="918">
                  <c:v>1.1226848162607661E-2</c:v>
                </c:pt>
                <c:pt idx="919">
                  <c:v>1.1235864078877889E-2</c:v>
                </c:pt>
                <c:pt idx="920">
                  <c:v>1.1244098951734838E-2</c:v>
                </c:pt>
                <c:pt idx="921">
                  <c:v>1.1251552781016416E-2</c:v>
                </c:pt>
                <c:pt idx="922">
                  <c:v>1.125822556680367E-2</c:v>
                </c:pt>
                <c:pt idx="923">
                  <c:v>1.1264117308934507E-2</c:v>
                </c:pt>
                <c:pt idx="924">
                  <c:v>1.1269228007327881E-2</c:v>
                </c:pt>
                <c:pt idx="925">
                  <c:v>1.1273557662145883E-2</c:v>
                </c:pt>
                <c:pt idx="926">
                  <c:v>1.1277106273145376E-2</c:v>
                </c:pt>
                <c:pt idx="927">
                  <c:v>1.1279873840569499E-2</c:v>
                </c:pt>
                <c:pt idx="928">
                  <c:v>1.1281860364094065E-2</c:v>
                </c:pt>
                <c:pt idx="929">
                  <c:v>1.1283065843962214E-2</c:v>
                </c:pt>
                <c:pt idx="930">
                  <c:v>1.1283490280011854E-2</c:v>
                </c:pt>
                <c:pt idx="931">
                  <c:v>1.1283153193941686E-2</c:v>
                </c:pt>
                <c:pt idx="932">
                  <c:v>1.1282601192504904E-2</c:v>
                </c:pt>
                <c:pt idx="933">
                  <c:v>1.1282088057622541E-2</c:v>
                </c:pt>
                <c:pt idx="934">
                  <c:v>1.1281613789213552E-2</c:v>
                </c:pt>
                <c:pt idx="935">
                  <c:v>1.1281178387196888E-2</c:v>
                </c:pt>
                <c:pt idx="936">
                  <c:v>1.1280781851734645E-2</c:v>
                </c:pt>
                <c:pt idx="937">
                  <c:v>1.1280424182583682E-2</c:v>
                </c:pt>
                <c:pt idx="938">
                  <c:v>1.1280105379906091E-2</c:v>
                </c:pt>
                <c:pt idx="939">
                  <c:v>1.127982544378292E-2</c:v>
                </c:pt>
                <c:pt idx="940">
                  <c:v>1.1279584374052076E-2</c:v>
                </c:pt>
                <c:pt idx="941">
                  <c:v>1.1279382170794605E-2</c:v>
                </c:pt>
                <c:pt idx="942">
                  <c:v>1.1279218834010507E-2</c:v>
                </c:pt>
                <c:pt idx="943">
                  <c:v>1.1279094363618736E-2</c:v>
                </c:pt>
                <c:pt idx="944">
                  <c:v>1.1279008759781384E-2</c:v>
                </c:pt>
                <c:pt idx="945">
                  <c:v>1.1278962022336358E-2</c:v>
                </c:pt>
                <c:pt idx="946">
                  <c:v>1.127895415128366E-2</c:v>
                </c:pt>
                <c:pt idx="947">
                  <c:v>1.1278985146785381E-2</c:v>
                </c:pt>
                <c:pt idx="948">
                  <c:v>1.1279055008760475E-2</c:v>
                </c:pt>
                <c:pt idx="949">
                  <c:v>1.1279163737046849E-2</c:v>
                </c:pt>
                <c:pt idx="950">
                  <c:v>1.1279311331968689E-2</c:v>
                </c:pt>
                <c:pt idx="951">
                  <c:v>1.1279497793201809E-2</c:v>
                </c:pt>
                <c:pt idx="952">
                  <c:v>1.1279723120908303E-2</c:v>
                </c:pt>
                <c:pt idx="953">
                  <c:v>1.1279987315169215E-2</c:v>
                </c:pt>
                <c:pt idx="954">
                  <c:v>1.1280290375741409E-2</c:v>
                </c:pt>
                <c:pt idx="955">
                  <c:v>1.1280632302868021E-2</c:v>
                </c:pt>
                <c:pt idx="956">
                  <c:v>1.1281013096468007E-2</c:v>
                </c:pt>
                <c:pt idx="957">
                  <c:v>1.1281432756460319E-2</c:v>
                </c:pt>
                <c:pt idx="958">
                  <c:v>1.1281891282926004E-2</c:v>
                </c:pt>
                <c:pt idx="959">
                  <c:v>1.1282388675865063E-2</c:v>
                </c:pt>
                <c:pt idx="960">
                  <c:v>1.1282924935196448E-2</c:v>
                </c:pt>
                <c:pt idx="961">
                  <c:v>1.1283500061001206E-2</c:v>
                </c:pt>
                <c:pt idx="962">
                  <c:v>1.1284114053279337E-2</c:v>
                </c:pt>
                <c:pt idx="963">
                  <c:v>1.1284766912111888E-2</c:v>
                </c:pt>
                <c:pt idx="964">
                  <c:v>1.1285458637255719E-2</c:v>
                </c:pt>
                <c:pt idx="965">
                  <c:v>1.1286189228953969E-2</c:v>
                </c:pt>
                <c:pt idx="966">
                  <c:v>1.1286958687044546E-2</c:v>
                </c:pt>
                <c:pt idx="967">
                  <c:v>1.1287767011608496E-2</c:v>
                </c:pt>
                <c:pt idx="968">
                  <c:v>1.1288614202645819E-2</c:v>
                </c:pt>
                <c:pt idx="969">
                  <c:v>1.1289500260156515E-2</c:v>
                </c:pt>
                <c:pt idx="970">
                  <c:v>1.1290425184059538E-2</c:v>
                </c:pt>
                <c:pt idx="971">
                  <c:v>1.1291388974435934E-2</c:v>
                </c:pt>
                <c:pt idx="972">
                  <c:v>1.1292391631285703E-2</c:v>
                </c:pt>
                <c:pt idx="973">
                  <c:v>1.1293433154689891E-2</c:v>
                </c:pt>
                <c:pt idx="974">
                  <c:v>1.129451354440536E-2</c:v>
                </c:pt>
                <c:pt idx="975">
                  <c:v>1.1295632800594202E-2</c:v>
                </c:pt>
                <c:pt idx="976">
                  <c:v>1.1296790923337463E-2</c:v>
                </c:pt>
                <c:pt idx="977">
                  <c:v>1.1297987912473051E-2</c:v>
                </c:pt>
                <c:pt idx="978">
                  <c:v>1.1299223768163058E-2</c:v>
                </c:pt>
                <c:pt idx="979">
                  <c:v>1.1300498490164346E-2</c:v>
                </c:pt>
                <c:pt idx="980">
                  <c:v>1.1301812078720053E-2</c:v>
                </c:pt>
                <c:pt idx="981">
                  <c:v>1.1303164533749133E-2</c:v>
                </c:pt>
                <c:pt idx="982">
                  <c:v>1.1304555855170539E-2</c:v>
                </c:pt>
                <c:pt idx="983">
                  <c:v>1.1305986043065319E-2</c:v>
                </c:pt>
                <c:pt idx="984">
                  <c:v>1.1307455097433472E-2</c:v>
                </c:pt>
                <c:pt idx="985">
                  <c:v>1.1308963018356044E-2</c:v>
                </c:pt>
                <c:pt idx="986">
                  <c:v>1.1310509805670943E-2</c:v>
                </c:pt>
                <c:pt idx="987">
                  <c:v>1.1312095459459215E-2</c:v>
                </c:pt>
                <c:pt idx="988">
                  <c:v>1.1313719979639814E-2</c:v>
                </c:pt>
                <c:pt idx="989">
                  <c:v>1.1315383366374832E-2</c:v>
                </c:pt>
                <c:pt idx="990">
                  <c:v>1.1317085619502176E-2</c:v>
                </c:pt>
                <c:pt idx="991">
                  <c:v>1.131882673918394E-2</c:v>
                </c:pt>
                <c:pt idx="992">
                  <c:v>1.1320606725339077E-2</c:v>
                </c:pt>
                <c:pt idx="993">
                  <c:v>1.1322425577886541E-2</c:v>
                </c:pt>
                <c:pt idx="994">
                  <c:v>1.1324283296907378E-2</c:v>
                </c:pt>
                <c:pt idx="995">
                  <c:v>1.1326179882401588E-2</c:v>
                </c:pt>
                <c:pt idx="996">
                  <c:v>1.1328395000284042E-2</c:v>
                </c:pt>
                <c:pt idx="997">
                  <c:v>1.1330374871124649E-2</c:v>
                </c:pt>
                <c:pt idx="998">
                  <c:v>1.1332393608438629E-2</c:v>
                </c:pt>
                <c:pt idx="999">
                  <c:v>1.1334451212144936E-2</c:v>
                </c:pt>
                <c:pt idx="1000">
                  <c:v>1.1336547682324616E-2</c:v>
                </c:pt>
                <c:pt idx="1001">
                  <c:v>1.1338683019058715E-2</c:v>
                </c:pt>
                <c:pt idx="1002">
                  <c:v>1.1340857222185141E-2</c:v>
                </c:pt>
                <c:pt idx="1003">
                  <c:v>1.1343070291865986E-2</c:v>
                </c:pt>
                <c:pt idx="1004">
                  <c:v>1.1345322227939159E-2</c:v>
                </c:pt>
                <c:pt idx="1005">
                  <c:v>1.134761303056675E-2</c:v>
                </c:pt>
                <c:pt idx="1006">
                  <c:v>1.1349942699586668E-2</c:v>
                </c:pt>
                <c:pt idx="1007">
                  <c:v>1.1352311235161006E-2</c:v>
                </c:pt>
                <c:pt idx="1008">
                  <c:v>1.135471863712767E-2</c:v>
                </c:pt>
                <c:pt idx="1009">
                  <c:v>1.1357164905648753E-2</c:v>
                </c:pt>
                <c:pt idx="1010">
                  <c:v>1.135965004064321E-2</c:v>
                </c:pt>
                <c:pt idx="1011">
                  <c:v>1.1362174042029993E-2</c:v>
                </c:pt>
                <c:pt idx="1012">
                  <c:v>1.1364736909971196E-2</c:v>
                </c:pt>
                <c:pt idx="1013">
                  <c:v>1.1367338644466818E-2</c:v>
                </c:pt>
                <c:pt idx="1014">
                  <c:v>1.1369979245354767E-2</c:v>
                </c:pt>
                <c:pt idx="1015">
                  <c:v>1.1372658712716088E-2</c:v>
                </c:pt>
                <c:pt idx="1016">
                  <c:v>1.1375377046550783E-2</c:v>
                </c:pt>
                <c:pt idx="1017">
                  <c:v>1.1378134246939897E-2</c:v>
                </c:pt>
                <c:pt idx="1018">
                  <c:v>1.1380930313802384E-2</c:v>
                </c:pt>
                <c:pt idx="1019">
                  <c:v>1.1383765247057198E-2</c:v>
                </c:pt>
                <c:pt idx="1020">
                  <c:v>1.1386639046947478E-2</c:v>
                </c:pt>
                <c:pt idx="1021">
                  <c:v>1.1389551713230084E-2</c:v>
                </c:pt>
                <c:pt idx="1022">
                  <c:v>1.1392503245986063E-2</c:v>
                </c:pt>
                <c:pt idx="1023">
                  <c:v>1.1395493645296462E-2</c:v>
                </c:pt>
                <c:pt idx="1024">
                  <c:v>1.1398522911080233E-2</c:v>
                </c:pt>
                <c:pt idx="1025">
                  <c:v>1.1401591043337378E-2</c:v>
                </c:pt>
                <c:pt idx="1026">
                  <c:v>1.1404698042067896E-2</c:v>
                </c:pt>
                <c:pt idx="1027">
                  <c:v>1.1407843907352833E-2</c:v>
                </c:pt>
                <c:pt idx="1028">
                  <c:v>1.1411028639111143E-2</c:v>
                </c:pt>
                <c:pt idx="1029">
                  <c:v>1.1414252237342826E-2</c:v>
                </c:pt>
                <c:pt idx="1030">
                  <c:v>1.1417514702128928E-2</c:v>
                </c:pt>
                <c:pt idx="1031">
                  <c:v>1.1420816033388403E-2</c:v>
                </c:pt>
                <c:pt idx="1032">
                  <c:v>1.1424156231121252E-2</c:v>
                </c:pt>
                <c:pt idx="1033">
                  <c:v>1.1427535295327473E-2</c:v>
                </c:pt>
                <c:pt idx="1034">
                  <c:v>1.1430953226088114E-2</c:v>
                </c:pt>
                <c:pt idx="1035">
                  <c:v>1.1434410023322128E-2</c:v>
                </c:pt>
                <c:pt idx="1036">
                  <c:v>1.1437863863015263E-2</c:v>
                </c:pt>
                <c:pt idx="1037">
                  <c:v>1.1441260077668103E-2</c:v>
                </c:pt>
                <c:pt idx="1038">
                  <c:v>1.1444598337827516E-2</c:v>
                </c:pt>
                <c:pt idx="1039">
                  <c:v>1.1447878643493503E-2</c:v>
                </c:pt>
                <c:pt idx="1040">
                  <c:v>1.145110099474711E-2</c:v>
                </c:pt>
                <c:pt idx="1041">
                  <c:v>1.145426539150729E-2</c:v>
                </c:pt>
                <c:pt idx="1042">
                  <c:v>1.1457371833774044E-2</c:v>
                </c:pt>
                <c:pt idx="1043">
                  <c:v>1.1460420321628417E-2</c:v>
                </c:pt>
                <c:pt idx="1044">
                  <c:v>1.1463410855070411E-2</c:v>
                </c:pt>
                <c:pt idx="1045">
                  <c:v>1.1466343433937931E-2</c:v>
                </c:pt>
                <c:pt idx="1046">
                  <c:v>1.1469218058393071E-2</c:v>
                </c:pt>
                <c:pt idx="1047">
                  <c:v>1.1472034728435831E-2</c:v>
                </c:pt>
                <c:pt idx="1048">
                  <c:v>1.1474793443985165E-2</c:v>
                </c:pt>
                <c:pt idx="1049">
                  <c:v>1.1477494204960026E-2</c:v>
                </c:pt>
                <c:pt idx="1050">
                  <c:v>1.1480137011603553E-2</c:v>
                </c:pt>
                <c:pt idx="1051">
                  <c:v>1.1482721863672607E-2</c:v>
                </c:pt>
                <c:pt idx="1052">
                  <c:v>1.1485248761248235E-2</c:v>
                </c:pt>
                <c:pt idx="1053">
                  <c:v>1.1487717704492528E-2</c:v>
                </c:pt>
                <c:pt idx="1054">
                  <c:v>1.1490128693162349E-2</c:v>
                </c:pt>
                <c:pt idx="1055">
                  <c:v>1.1492481727338744E-2</c:v>
                </c:pt>
                <c:pt idx="1056">
                  <c:v>1.1494776807021712E-2</c:v>
                </c:pt>
                <c:pt idx="1057">
                  <c:v>1.1497013932292299E-2</c:v>
                </c:pt>
                <c:pt idx="1058">
                  <c:v>1.1499193103069461E-2</c:v>
                </c:pt>
                <c:pt idx="1059">
                  <c:v>1.1501314319353195E-2</c:v>
                </c:pt>
                <c:pt idx="1060">
                  <c:v>1.1503377581143504E-2</c:v>
                </c:pt>
                <c:pt idx="1061">
                  <c:v>1.1505382888440385E-2</c:v>
                </c:pt>
                <c:pt idx="1062">
                  <c:v>1.1507330241243841E-2</c:v>
                </c:pt>
                <c:pt idx="1063">
                  <c:v>1.1509219639553869E-2</c:v>
                </c:pt>
                <c:pt idx="1064">
                  <c:v>1.1511051083451518E-2</c:v>
                </c:pt>
                <c:pt idx="1065">
                  <c:v>1.151282457285574E-2</c:v>
                </c:pt>
                <c:pt idx="1066">
                  <c:v>1.1514540107766535E-2</c:v>
                </c:pt>
                <c:pt idx="1067">
                  <c:v>1.1516197688102858E-2</c:v>
                </c:pt>
                <c:pt idx="1068">
                  <c:v>1.1517797313945755E-2</c:v>
                </c:pt>
                <c:pt idx="1069">
                  <c:v>1.1519338985376271E-2</c:v>
                </c:pt>
                <c:pt idx="1070">
                  <c:v>1.152082270231336E-2</c:v>
                </c:pt>
                <c:pt idx="1071">
                  <c:v>1.1522248464757023E-2</c:v>
                </c:pt>
                <c:pt idx="1072">
                  <c:v>1.1523616272626214E-2</c:v>
                </c:pt>
                <c:pt idx="1073">
                  <c:v>1.1524926126083024E-2</c:v>
                </c:pt>
                <c:pt idx="1074">
                  <c:v>1.1526178025046407E-2</c:v>
                </c:pt>
                <c:pt idx="1075">
                  <c:v>1.1527371969516365E-2</c:v>
                </c:pt>
                <c:pt idx="1076">
                  <c:v>1.1528507959492895E-2</c:v>
                </c:pt>
                <c:pt idx="1077">
                  <c:v>1.1529585994975999E-2</c:v>
                </c:pt>
                <c:pt idx="1078">
                  <c:v>1.1530606075884631E-2</c:v>
                </c:pt>
                <c:pt idx="1079">
                  <c:v>1.1531568202299836E-2</c:v>
                </c:pt>
                <c:pt idx="1080">
                  <c:v>1.1532472374221614E-2</c:v>
                </c:pt>
                <c:pt idx="1081">
                  <c:v>1.1533318591731012E-2</c:v>
                </c:pt>
                <c:pt idx="1082">
                  <c:v>1.1534106854746984E-2</c:v>
                </c:pt>
                <c:pt idx="1083">
                  <c:v>1.1534837163188483E-2</c:v>
                </c:pt>
                <c:pt idx="1084">
                  <c:v>1.1535509517136555E-2</c:v>
                </c:pt>
                <c:pt idx="1085">
                  <c:v>1.1536123916591201E-2</c:v>
                </c:pt>
                <c:pt idx="1086">
                  <c:v>1.153668036155242E-2</c:v>
                </c:pt>
                <c:pt idx="1087">
                  <c:v>1.1537178852020213E-2</c:v>
                </c:pt>
                <c:pt idx="1088">
                  <c:v>1.1537619388075626E-2</c:v>
                </c:pt>
                <c:pt idx="1089">
                  <c:v>1.153800196947552E-2</c:v>
                </c:pt>
                <c:pt idx="1090">
                  <c:v>1.1538326596463033E-2</c:v>
                </c:pt>
                <c:pt idx="1091">
                  <c:v>1.153859326895712E-2</c:v>
                </c:pt>
                <c:pt idx="1092">
                  <c:v>1.1538801986876734E-2</c:v>
                </c:pt>
                <c:pt idx="1093">
                  <c:v>1.1538952750383968E-2</c:v>
                </c:pt>
                <c:pt idx="1094">
                  <c:v>1.153904555931673E-2</c:v>
                </c:pt>
                <c:pt idx="1095">
                  <c:v>1.1539080413756064E-2</c:v>
                </c:pt>
                <c:pt idx="1096">
                  <c:v>1.1539057313701973E-2</c:v>
                </c:pt>
                <c:pt idx="1097">
                  <c:v>1.1538976259154454E-2</c:v>
                </c:pt>
                <c:pt idx="1098">
                  <c:v>1.1538837250194556E-2</c:v>
                </c:pt>
                <c:pt idx="1099">
                  <c:v>1.1538640286660184E-2</c:v>
                </c:pt>
                <c:pt idx="1100">
                  <c:v>1.1538344220787256E-2</c:v>
                </c:pt>
                <c:pt idx="1101">
                  <c:v>1.1538023068983216E-2</c:v>
                </c:pt>
                <c:pt idx="1102">
                  <c:v>1.1537643962685751E-2</c:v>
                </c:pt>
                <c:pt idx="1103">
                  <c:v>1.1537206901894859E-2</c:v>
                </c:pt>
                <c:pt idx="1104">
                  <c:v>1.1536711886691586E-2</c:v>
                </c:pt>
                <c:pt idx="1105">
                  <c:v>1.1536158916913841E-2</c:v>
                </c:pt>
                <c:pt idx="1106">
                  <c:v>1.153554799264267E-2</c:v>
                </c:pt>
                <c:pt idx="1107">
                  <c:v>1.1534879113878072E-2</c:v>
                </c:pt>
                <c:pt idx="1108">
                  <c:v>1.1534152280701093E-2</c:v>
                </c:pt>
                <c:pt idx="1109">
                  <c:v>1.1533367492949642E-2</c:v>
                </c:pt>
                <c:pt idx="1110">
                  <c:v>1.1532524750623718E-2</c:v>
                </c:pt>
                <c:pt idx="1111">
                  <c:v>1.1531624053885414E-2</c:v>
                </c:pt>
                <c:pt idx="1112">
                  <c:v>1.1530665402572637E-2</c:v>
                </c:pt>
                <c:pt idx="1113">
                  <c:v>1.152964879684748E-2</c:v>
                </c:pt>
                <c:pt idx="1114">
                  <c:v>1.1528574236628897E-2</c:v>
                </c:pt>
                <c:pt idx="1115">
                  <c:v>1.1527441721916887E-2</c:v>
                </c:pt>
                <c:pt idx="1116">
                  <c:v>1.1526627239375475E-2</c:v>
                </c:pt>
                <c:pt idx="1117">
                  <c:v>1.1525002828931541E-2</c:v>
                </c:pt>
                <c:pt idx="1118">
                  <c:v>1.1523696450658205E-2</c:v>
                </c:pt>
                <c:pt idx="1119">
                  <c:v>1.1522332117972489E-2</c:v>
                </c:pt>
                <c:pt idx="1120">
                  <c:v>1.1520909830793347E-2</c:v>
                </c:pt>
                <c:pt idx="1121">
                  <c:v>1.1519429589039731E-2</c:v>
                </c:pt>
                <c:pt idx="1122">
                  <c:v>1.1517891392873736E-2</c:v>
                </c:pt>
                <c:pt idx="1123">
                  <c:v>1.1516295242133268E-2</c:v>
                </c:pt>
                <c:pt idx="1124">
                  <c:v>1.1514641136980419E-2</c:v>
                </c:pt>
                <c:pt idx="1125">
                  <c:v>1.1512929077334144E-2</c:v>
                </c:pt>
                <c:pt idx="1126">
                  <c:v>1.1511159063194443E-2</c:v>
                </c:pt>
                <c:pt idx="1127">
                  <c:v>1.1509331094561315E-2</c:v>
                </c:pt>
                <c:pt idx="1128">
                  <c:v>1.150744517143476E-2</c:v>
                </c:pt>
                <c:pt idx="1129">
                  <c:v>1.1505501293814779E-2</c:v>
                </c:pt>
                <c:pt idx="1130">
                  <c:v>1.1503499461701372E-2</c:v>
                </c:pt>
                <c:pt idx="1131">
                  <c:v>1.1501439675094538E-2</c:v>
                </c:pt>
                <c:pt idx="1132">
                  <c:v>1.1499321933994278E-2</c:v>
                </c:pt>
                <c:pt idx="1133">
                  <c:v>1.1497146238481637E-2</c:v>
                </c:pt>
                <c:pt idx="1134">
                  <c:v>1.1494912588394524E-2</c:v>
                </c:pt>
                <c:pt idx="1135">
                  <c:v>1.1492620983976076E-2</c:v>
                </c:pt>
                <c:pt idx="1136">
                  <c:v>1.1490271424983156E-2</c:v>
                </c:pt>
                <c:pt idx="1137">
                  <c:v>1.148786391149681E-2</c:v>
                </c:pt>
                <c:pt idx="1138">
                  <c:v>1.1485398443517036E-2</c:v>
                </c:pt>
                <c:pt idx="1139">
                  <c:v>1.1482875021124883E-2</c:v>
                </c:pt>
                <c:pt idx="1140">
                  <c:v>1.1480293644158257E-2</c:v>
                </c:pt>
                <c:pt idx="1141">
                  <c:v>1.1477654312860297E-2</c:v>
                </c:pt>
                <c:pt idx="1142">
                  <c:v>1.1474957027068911E-2</c:v>
                </c:pt>
                <c:pt idx="1143">
                  <c:v>1.1472201786703051E-2</c:v>
                </c:pt>
                <c:pt idx="1144">
                  <c:v>1.1469388591843765E-2</c:v>
                </c:pt>
                <c:pt idx="1145">
                  <c:v>1.1466517442653146E-2</c:v>
                </c:pt>
                <c:pt idx="1146">
                  <c:v>1.1463588338888053E-2</c:v>
                </c:pt>
                <c:pt idx="1147">
                  <c:v>1.1460601280791627E-2</c:v>
                </c:pt>
                <c:pt idx="1148">
                  <c:v>1.1457556268120728E-2</c:v>
                </c:pt>
                <c:pt idx="1149">
                  <c:v>1.1454453300956402E-2</c:v>
                </c:pt>
                <c:pt idx="1150">
                  <c:v>1.1451292379460742E-2</c:v>
                </c:pt>
                <c:pt idx="1151">
                  <c:v>1.144807350339061E-2</c:v>
                </c:pt>
                <c:pt idx="1152">
                  <c:v>1.1444208199618371E-2</c:v>
                </c:pt>
                <c:pt idx="1153">
                  <c:v>1.1440856646112904E-2</c:v>
                </c:pt>
                <c:pt idx="1154">
                  <c:v>1.1437447134629021E-2</c:v>
                </c:pt>
                <c:pt idx="1155">
                  <c:v>1.1433979665085674E-2</c:v>
                </c:pt>
                <c:pt idx="1156">
                  <c:v>1.1430454237563911E-2</c:v>
                </c:pt>
                <c:pt idx="1157">
                  <c:v>1.1426870852009701E-2</c:v>
                </c:pt>
                <c:pt idx="1158">
                  <c:v>1.1423229508450058E-2</c:v>
                </c:pt>
                <c:pt idx="1159">
                  <c:v>1.1419530206884984E-2</c:v>
                </c:pt>
                <c:pt idx="1160">
                  <c:v>1.1415772947341493E-2</c:v>
                </c:pt>
                <c:pt idx="1161">
                  <c:v>1.1411957729819585E-2</c:v>
                </c:pt>
                <c:pt idx="1162">
                  <c:v>1.1408084554319261E-2</c:v>
                </c:pt>
                <c:pt idx="1163">
                  <c:v>1.1404153420813506E-2</c:v>
                </c:pt>
                <c:pt idx="1164">
                  <c:v>1.1400164329329334E-2</c:v>
                </c:pt>
                <c:pt idx="1165">
                  <c:v>1.139611727989376E-2</c:v>
                </c:pt>
                <c:pt idx="1166">
                  <c:v>1.1392012272506784E-2</c:v>
                </c:pt>
                <c:pt idx="1167">
                  <c:v>1.1385692665879521E-2</c:v>
                </c:pt>
                <c:pt idx="1168">
                  <c:v>1.1381447168222758E-2</c:v>
                </c:pt>
                <c:pt idx="1169">
                  <c:v>1.1377143716234661E-2</c:v>
                </c:pt>
                <c:pt idx="1170">
                  <c:v>1.1372782309753138E-2</c:v>
                </c:pt>
                <c:pt idx="1171">
                  <c:v>1.136836294894028E-2</c:v>
                </c:pt>
                <c:pt idx="1172">
                  <c:v>1.1363885633633997E-2</c:v>
                </c:pt>
                <c:pt idx="1173">
                  <c:v>1.1359350363915333E-2</c:v>
                </c:pt>
                <c:pt idx="1174">
                  <c:v>1.1354757139784288E-2</c:v>
                </c:pt>
                <c:pt idx="1175">
                  <c:v>1.1350105961240864E-2</c:v>
                </c:pt>
                <c:pt idx="1176">
                  <c:v>1.1345396828285059E-2</c:v>
                </c:pt>
                <c:pt idx="1177">
                  <c:v>1.1340629740916874E-2</c:v>
                </c:pt>
                <c:pt idx="1178">
                  <c:v>1.1335804699136309E-2</c:v>
                </c:pt>
                <c:pt idx="1179">
                  <c:v>1.133092170302441E-2</c:v>
                </c:pt>
                <c:pt idx="1180">
                  <c:v>1.1325980752419085E-2</c:v>
                </c:pt>
                <c:pt idx="1181">
                  <c:v>1.1320981847482425E-2</c:v>
                </c:pt>
                <c:pt idx="1182">
                  <c:v>1.1315924988133386E-2</c:v>
                </c:pt>
                <c:pt idx="1183">
                  <c:v>1.1310810174371966E-2</c:v>
                </c:pt>
                <c:pt idx="1184">
                  <c:v>1.1305637406198166E-2</c:v>
                </c:pt>
                <c:pt idx="1185">
                  <c:v>1.1300406683611985E-2</c:v>
                </c:pt>
                <c:pt idx="1186">
                  <c:v>1.1295118006694471E-2</c:v>
                </c:pt>
                <c:pt idx="1187">
                  <c:v>1.1289771375364577E-2</c:v>
                </c:pt>
                <c:pt idx="1188">
                  <c:v>1.1284366789703348E-2</c:v>
                </c:pt>
                <c:pt idx="1189">
                  <c:v>1.127890424962974E-2</c:v>
                </c:pt>
                <c:pt idx="1190">
                  <c:v>1.1273383755143751E-2</c:v>
                </c:pt>
                <c:pt idx="1191">
                  <c:v>1.1267806362926791E-2</c:v>
                </c:pt>
                <c:pt idx="1192">
                  <c:v>1.1262201657626925E-2</c:v>
                </c:pt>
                <c:pt idx="1193">
                  <c:v>1.1256583375048868E-2</c:v>
                </c:pt>
                <c:pt idx="1194">
                  <c:v>1.1250951515111574E-2</c:v>
                </c:pt>
                <c:pt idx="1195">
                  <c:v>1.1245306077896089E-2</c:v>
                </c:pt>
                <c:pt idx="1196">
                  <c:v>1.1239647063402414E-2</c:v>
                </c:pt>
                <c:pt idx="1197">
                  <c:v>1.1233974471549502E-2</c:v>
                </c:pt>
                <c:pt idx="1198">
                  <c:v>1.1228288302499445E-2</c:v>
                </c:pt>
                <c:pt idx="1199">
                  <c:v>1.1222588556009105E-2</c:v>
                </c:pt>
                <c:pt idx="1200">
                  <c:v>1.1216875232321621E-2</c:v>
                </c:pt>
                <c:pt idx="1201">
                  <c:v>1.1211148331274901E-2</c:v>
                </c:pt>
                <c:pt idx="1202">
                  <c:v>1.1205407853031035E-2</c:v>
                </c:pt>
                <c:pt idx="1203">
                  <c:v>1.1199653797427933E-2</c:v>
                </c:pt>
                <c:pt idx="1204">
                  <c:v>1.1193886164384548E-2</c:v>
                </c:pt>
                <c:pt idx="1205">
                  <c:v>1.1188104954225064E-2</c:v>
                </c:pt>
                <c:pt idx="1206">
                  <c:v>1.1182310166706344E-2</c:v>
                </c:pt>
                <c:pt idx="1207">
                  <c:v>1.1176501801909433E-2</c:v>
                </c:pt>
                <c:pt idx="1208">
                  <c:v>1.1170679859834332E-2</c:v>
                </c:pt>
                <c:pt idx="1209">
                  <c:v>1.1164844340399993E-2</c:v>
                </c:pt>
                <c:pt idx="1210">
                  <c:v>1.1158995243687464E-2</c:v>
                </c:pt>
                <c:pt idx="1211">
                  <c:v>1.1153132569696744E-2</c:v>
                </c:pt>
                <c:pt idx="1212">
                  <c:v>1.1147256318427834E-2</c:v>
                </c:pt>
                <c:pt idx="1213">
                  <c:v>1.1141366489880733E-2</c:v>
                </c:pt>
                <c:pt idx="1214">
                  <c:v>1.1135463083974395E-2</c:v>
                </c:pt>
                <c:pt idx="1215">
                  <c:v>1.1129546100870913E-2</c:v>
                </c:pt>
                <c:pt idx="1216">
                  <c:v>1.1123615540408194E-2</c:v>
                </c:pt>
                <c:pt idx="1217">
                  <c:v>1.1117671402667284E-2</c:v>
                </c:pt>
                <c:pt idx="1218">
                  <c:v>1.1111713687648184E-2</c:v>
                </c:pt>
                <c:pt idx="1219">
                  <c:v>1.1105742395350893E-2</c:v>
                </c:pt>
                <c:pt idx="1220">
                  <c:v>1.1099757525775411E-2</c:v>
                </c:pt>
                <c:pt idx="1221">
                  <c:v>1.1093759078840693E-2</c:v>
                </c:pt>
                <c:pt idx="1222">
                  <c:v>1.108774705470883E-2</c:v>
                </c:pt>
                <c:pt idx="1223">
                  <c:v>1.1081721453298776E-2</c:v>
                </c:pt>
                <c:pt idx="1224">
                  <c:v>1.1075682274529486E-2</c:v>
                </c:pt>
                <c:pt idx="1225">
                  <c:v>1.1069629518482005E-2</c:v>
                </c:pt>
                <c:pt idx="1226">
                  <c:v>1.1063563185156333E-2</c:v>
                </c:pt>
                <c:pt idx="1227">
                  <c:v>1.1057483274633517E-2</c:v>
                </c:pt>
                <c:pt idx="1228">
                  <c:v>1.1051389786751464E-2</c:v>
                </c:pt>
                <c:pt idx="1229">
                  <c:v>1.1045282721591221E-2</c:v>
                </c:pt>
                <c:pt idx="1230">
                  <c:v>1.1039162079152787E-2</c:v>
                </c:pt>
                <c:pt idx="1231">
                  <c:v>1.1033027859436162E-2</c:v>
                </c:pt>
                <c:pt idx="1232">
                  <c:v>1.1026880062441347E-2</c:v>
                </c:pt>
                <c:pt idx="1233">
                  <c:v>1.1020718688168341E-2</c:v>
                </c:pt>
                <c:pt idx="1234">
                  <c:v>1.1014543736617144E-2</c:v>
                </c:pt>
                <c:pt idx="1235">
                  <c:v>1.1008355207787757E-2</c:v>
                </c:pt>
                <c:pt idx="1236">
                  <c:v>1.1002153101680179E-2</c:v>
                </c:pt>
                <c:pt idx="1237">
                  <c:v>1.099593741829441E-2</c:v>
                </c:pt>
                <c:pt idx="1238">
                  <c:v>1.0989708157630451E-2</c:v>
                </c:pt>
                <c:pt idx="1239">
                  <c:v>1.0983465319688301E-2</c:v>
                </c:pt>
                <c:pt idx="1240">
                  <c:v>1.0977208904467961E-2</c:v>
                </c:pt>
                <c:pt idx="1241">
                  <c:v>1.0970938912050476E-2</c:v>
                </c:pt>
                <c:pt idx="1242">
                  <c:v>1.0964655342273755E-2</c:v>
                </c:pt>
                <c:pt idx="1243">
                  <c:v>1.0958358195218842E-2</c:v>
                </c:pt>
                <c:pt idx="1244">
                  <c:v>1.0952047470966786E-2</c:v>
                </c:pt>
                <c:pt idx="1245">
                  <c:v>1.0945723169436539E-2</c:v>
                </c:pt>
                <c:pt idx="1246">
                  <c:v>1.0939385290547055E-2</c:v>
                </c:pt>
                <c:pt idx="1247">
                  <c:v>1.0933033834460426E-2</c:v>
                </c:pt>
                <c:pt idx="1248">
                  <c:v>1.0926668801095607E-2</c:v>
                </c:pt>
                <c:pt idx="1249">
                  <c:v>1.0920290190452597E-2</c:v>
                </c:pt>
                <c:pt idx="1250">
                  <c:v>1.0913898002531397E-2</c:v>
                </c:pt>
                <c:pt idx="1251">
                  <c:v>1.0907492237413052E-2</c:v>
                </c:pt>
                <c:pt idx="1252">
                  <c:v>1.0901072894935471E-2</c:v>
                </c:pt>
                <c:pt idx="1253">
                  <c:v>1.0894639975260745E-2</c:v>
                </c:pt>
                <c:pt idx="1254">
                  <c:v>1.0888193478226782E-2</c:v>
                </c:pt>
                <c:pt idx="1255">
                  <c:v>1.0881733403995675E-2</c:v>
                </c:pt>
                <c:pt idx="1256">
                  <c:v>1.0874333836820016E-2</c:v>
                </c:pt>
                <c:pt idx="1257">
                  <c:v>1.0867844668432936E-2</c:v>
                </c:pt>
                <c:pt idx="1258">
                  <c:v>1.0861341922848711E-2</c:v>
                </c:pt>
                <c:pt idx="1259">
                  <c:v>1.0854825599986295E-2</c:v>
                </c:pt>
                <c:pt idx="1260">
                  <c:v>1.0848295699845689E-2</c:v>
                </c:pt>
                <c:pt idx="1261">
                  <c:v>1.0841752222426893E-2</c:v>
                </c:pt>
                <c:pt idx="1262">
                  <c:v>1.0835195167729905E-2</c:v>
                </c:pt>
                <c:pt idx="1263">
                  <c:v>1.0828624535835774E-2</c:v>
                </c:pt>
                <c:pt idx="1264">
                  <c:v>1.0822040326663451E-2</c:v>
                </c:pt>
                <c:pt idx="1265">
                  <c:v>1.0815442540212938E-2</c:v>
                </c:pt>
                <c:pt idx="1266">
                  <c:v>1.0808831176565281E-2</c:v>
                </c:pt>
                <c:pt idx="1267">
                  <c:v>1.0802206235639433E-2</c:v>
                </c:pt>
                <c:pt idx="1268">
                  <c:v>1.0795567717435395E-2</c:v>
                </c:pt>
                <c:pt idx="1269">
                  <c:v>1.0788915622034212E-2</c:v>
                </c:pt>
                <c:pt idx="1270">
                  <c:v>1.0782249949273792E-2</c:v>
                </c:pt>
                <c:pt idx="1271">
                  <c:v>1.0775570699316228E-2</c:v>
                </c:pt>
                <c:pt idx="1272">
                  <c:v>1.076887787216152E-2</c:v>
                </c:pt>
                <c:pt idx="1273">
                  <c:v>1.0762171467728621E-2</c:v>
                </c:pt>
                <c:pt idx="1274">
                  <c:v>1.0755451485936485E-2</c:v>
                </c:pt>
                <c:pt idx="1275">
                  <c:v>1.0748717927028251E-2</c:v>
                </c:pt>
                <c:pt idx="1276">
                  <c:v>1.0741970790841826E-2</c:v>
                </c:pt>
                <c:pt idx="1277">
                  <c:v>1.0735210077458257E-2</c:v>
                </c:pt>
                <c:pt idx="1278">
                  <c:v>1.0728435786715451E-2</c:v>
                </c:pt>
                <c:pt idx="1279">
                  <c:v>1.0721647918775501E-2</c:v>
                </c:pt>
                <c:pt idx="1280">
                  <c:v>1.0714846473638406E-2</c:v>
                </c:pt>
                <c:pt idx="1281">
                  <c:v>1.0708031451223121E-2</c:v>
                </c:pt>
                <c:pt idx="1282">
                  <c:v>1.0701202851529645E-2</c:v>
                </c:pt>
                <c:pt idx="1283">
                  <c:v>1.0694360674557979E-2</c:v>
                </c:pt>
                <c:pt idx="1284">
                  <c:v>1.0687504920470214E-2</c:v>
                </c:pt>
                <c:pt idx="1285">
                  <c:v>1.0680635589023213E-2</c:v>
                </c:pt>
                <c:pt idx="1286">
                  <c:v>1.0673752680460113E-2</c:v>
                </c:pt>
                <c:pt idx="1287">
                  <c:v>1.0666856194618823E-2</c:v>
                </c:pt>
                <c:pt idx="1288">
                  <c:v>1.0659946131499343E-2</c:v>
                </c:pt>
                <c:pt idx="1289">
                  <c:v>1.0653022491101671E-2</c:v>
                </c:pt>
                <c:pt idx="1290">
                  <c:v>1.0646085273506856E-2</c:v>
                </c:pt>
                <c:pt idx="1291">
                  <c:v>1.0639134478714896E-2</c:v>
                </c:pt>
                <c:pt idx="1292">
                  <c:v>1.0632170106644745E-2</c:v>
                </c:pt>
                <c:pt idx="1293">
                  <c:v>1.062519215737745E-2</c:v>
                </c:pt>
                <c:pt idx="1294">
                  <c:v>1.0618200630831964E-2</c:v>
                </c:pt>
                <c:pt idx="1295">
                  <c:v>1.0611195527089334E-2</c:v>
                </c:pt>
                <c:pt idx="1296">
                  <c:v>1.0604176846068514E-2</c:v>
                </c:pt>
                <c:pt idx="1297">
                  <c:v>1.0597144587850549E-2</c:v>
                </c:pt>
                <c:pt idx="1298">
                  <c:v>1.059009875243544E-2</c:v>
                </c:pt>
                <c:pt idx="1299">
                  <c:v>1.058303933974214E-2</c:v>
                </c:pt>
                <c:pt idx="1300">
                  <c:v>1.0575966349770649E-2</c:v>
                </c:pt>
                <c:pt idx="1301">
                  <c:v>1.056887978268306E-2</c:v>
                </c:pt>
                <c:pt idx="1302">
                  <c:v>1.0561779638317281E-2</c:v>
                </c:pt>
                <c:pt idx="1303">
                  <c:v>1.0554665916673311E-2</c:v>
                </c:pt>
                <c:pt idx="1304">
                  <c:v>1.0547538617832197E-2</c:v>
                </c:pt>
                <c:pt idx="1305">
                  <c:v>1.0540397741874985E-2</c:v>
                </c:pt>
                <c:pt idx="1306">
                  <c:v>1.0533243288558536E-2</c:v>
                </c:pt>
                <c:pt idx="1307">
                  <c:v>1.0526075258044942E-2</c:v>
                </c:pt>
                <c:pt idx="1308">
                  <c:v>1.0518893650415251E-2</c:v>
                </c:pt>
                <c:pt idx="1309">
                  <c:v>1.0511698465426322E-2</c:v>
                </c:pt>
                <c:pt idx="1310">
                  <c:v>1.050448970324025E-2</c:v>
                </c:pt>
                <c:pt idx="1311">
                  <c:v>1.0497267363857032E-2</c:v>
                </c:pt>
                <c:pt idx="1312">
                  <c:v>1.0490031447276671E-2</c:v>
                </c:pt>
                <c:pt idx="1313">
                  <c:v>1.0482781953418119E-2</c:v>
                </c:pt>
                <c:pt idx="1314">
                  <c:v>1.0475518882443469E-2</c:v>
                </c:pt>
                <c:pt idx="1315">
                  <c:v>1.0468242234190628E-2</c:v>
                </c:pt>
                <c:pt idx="1316">
                  <c:v>1.0460952008740643E-2</c:v>
                </c:pt>
                <c:pt idx="1317">
                  <c:v>1.0453648206012467E-2</c:v>
                </c:pt>
                <c:pt idx="1318">
                  <c:v>1.0446330826087147E-2</c:v>
                </c:pt>
                <c:pt idx="1319">
                  <c:v>1.0438999868964682E-2</c:v>
                </c:pt>
                <c:pt idx="1320">
                  <c:v>1.0431655334645074E-2</c:v>
                </c:pt>
                <c:pt idx="1321">
                  <c:v>1.042429722312832E-2</c:v>
                </c:pt>
                <c:pt idx="1322">
                  <c:v>1.0416925534414423E-2</c:v>
                </c:pt>
                <c:pt idx="1323">
                  <c:v>1.0409540268422335E-2</c:v>
                </c:pt>
                <c:pt idx="1324">
                  <c:v>1.0402141425314149E-2</c:v>
                </c:pt>
                <c:pt idx="1325">
                  <c:v>1.0394729004927772E-2</c:v>
                </c:pt>
                <c:pt idx="1326">
                  <c:v>1.0387303007263204E-2</c:v>
                </c:pt>
                <c:pt idx="1327">
                  <c:v>1.0379863432482539E-2</c:v>
                </c:pt>
                <c:pt idx="1328">
                  <c:v>1.0372410280504729E-2</c:v>
                </c:pt>
                <c:pt idx="1329">
                  <c:v>1.0364943551329775E-2</c:v>
                </c:pt>
                <c:pt idx="1330">
                  <c:v>1.035746324487663E-2</c:v>
                </c:pt>
                <c:pt idx="1331">
                  <c:v>1.0349969361226341E-2</c:v>
                </c:pt>
                <c:pt idx="1332">
                  <c:v>1.0342461900459954E-2</c:v>
                </c:pt>
                <c:pt idx="1333">
                  <c:v>1.0334940862415376E-2</c:v>
                </c:pt>
                <c:pt idx="1334">
                  <c:v>1.0327406247173654E-2</c:v>
                </c:pt>
                <c:pt idx="1335">
                  <c:v>1.0319858054734787E-2</c:v>
                </c:pt>
                <c:pt idx="1336">
                  <c:v>1.0312296285098776E-2</c:v>
                </c:pt>
                <c:pt idx="1337">
                  <c:v>1.0304720938265621E-2</c:v>
                </c:pt>
                <c:pt idx="1338">
                  <c:v>1.0297132014316368E-2</c:v>
                </c:pt>
                <c:pt idx="1339">
                  <c:v>1.0289529513088924E-2</c:v>
                </c:pt>
                <c:pt idx="1340">
                  <c:v>1.0281913434664336E-2</c:v>
                </c:pt>
                <c:pt idx="1341">
                  <c:v>1.0274283779042603E-2</c:v>
                </c:pt>
                <c:pt idx="1342">
                  <c:v>1.0266640546223726E-2</c:v>
                </c:pt>
                <c:pt idx="1343">
                  <c:v>1.0258983736207705E-2</c:v>
                </c:pt>
                <c:pt idx="1344">
                  <c:v>1.0251313349075586E-2</c:v>
                </c:pt>
                <c:pt idx="1345">
                  <c:v>1.024362938458423E-2</c:v>
                </c:pt>
                <c:pt idx="1346">
                  <c:v>1.0235931843057822E-2</c:v>
                </c:pt>
                <c:pt idx="1347">
                  <c:v>1.0228220724334269E-2</c:v>
                </c:pt>
                <c:pt idx="1348">
                  <c:v>1.0220496028332526E-2</c:v>
                </c:pt>
                <c:pt idx="1349">
                  <c:v>1.0212757755214685E-2</c:v>
                </c:pt>
                <c:pt idx="1350">
                  <c:v>1.02050059048997E-2</c:v>
                </c:pt>
                <c:pt idx="1351">
                  <c:v>1.019724047738757E-2</c:v>
                </c:pt>
                <c:pt idx="1352">
                  <c:v>1.0189461472678296E-2</c:v>
                </c:pt>
                <c:pt idx="1353">
                  <c:v>1.0181668890771878E-2</c:v>
                </c:pt>
                <c:pt idx="1354">
                  <c:v>1.0173862731668315E-2</c:v>
                </c:pt>
                <c:pt idx="1355">
                  <c:v>1.0166042995448654E-2</c:v>
                </c:pt>
                <c:pt idx="1356">
                  <c:v>1.0158209681950803E-2</c:v>
                </c:pt>
                <c:pt idx="1357">
                  <c:v>1.0150362791336853E-2</c:v>
                </c:pt>
                <c:pt idx="1358">
                  <c:v>1.0142502323525759E-2</c:v>
                </c:pt>
                <c:pt idx="1359">
                  <c:v>1.0134628278517521E-2</c:v>
                </c:pt>
                <c:pt idx="1360">
                  <c:v>1.0126740656312139E-2</c:v>
                </c:pt>
                <c:pt idx="1361">
                  <c:v>1.0118839456990658E-2</c:v>
                </c:pt>
                <c:pt idx="1362">
                  <c:v>1.0110924680553079E-2</c:v>
                </c:pt>
                <c:pt idx="1363">
                  <c:v>1.010299632683731E-2</c:v>
                </c:pt>
                <c:pt idx="1364">
                  <c:v>1.0095054395924397E-2</c:v>
                </c:pt>
                <c:pt idx="1365">
                  <c:v>1.0087098887895385E-2</c:v>
                </c:pt>
                <c:pt idx="1366">
                  <c:v>1.0079129802669229E-2</c:v>
                </c:pt>
                <c:pt idx="1367">
                  <c:v>1.0071147140245928E-2</c:v>
                </c:pt>
                <c:pt idx="1368">
                  <c:v>1.006315090070653E-2</c:v>
                </c:pt>
                <c:pt idx="1369">
                  <c:v>1.0055141083969987E-2</c:v>
                </c:pt>
                <c:pt idx="1370">
                  <c:v>1.0047117690117346E-2</c:v>
                </c:pt>
                <c:pt idx="1371">
                  <c:v>1.0039080718986515E-2</c:v>
                </c:pt>
                <c:pt idx="1372">
                  <c:v>1.0031030170739585E-2</c:v>
                </c:pt>
                <c:pt idx="1373">
                  <c:v>1.0022966045295512E-2</c:v>
                </c:pt>
                <c:pt idx="1374">
                  <c:v>1.001488834273534E-2</c:v>
                </c:pt>
                <c:pt idx="1375">
                  <c:v>1.0006797062978023E-2</c:v>
                </c:pt>
                <c:pt idx="1376">
                  <c:v>9.9986922061046091E-3</c:v>
                </c:pt>
                <c:pt idx="1377">
                  <c:v>9.9905737720340504E-3</c:v>
                </c:pt>
                <c:pt idx="1378">
                  <c:v>9.9824417607663474E-3</c:v>
                </c:pt>
                <c:pt idx="1379">
                  <c:v>9.9742961723825463E-3</c:v>
                </c:pt>
                <c:pt idx="1380">
                  <c:v>9.9661370068016009E-3</c:v>
                </c:pt>
                <c:pt idx="1381">
                  <c:v>9.9579642641045574E-3</c:v>
                </c:pt>
                <c:pt idx="1382">
                  <c:v>9.9497779442103695E-3</c:v>
                </c:pt>
                <c:pt idx="1383">
                  <c:v>9.9415780471190374E-3</c:v>
                </c:pt>
                <c:pt idx="1384">
                  <c:v>9.9333645729926534E-3</c:v>
                </c:pt>
                <c:pt idx="1385">
                  <c:v>9.9251375215880788E-3</c:v>
                </c:pt>
                <c:pt idx="1386">
                  <c:v>9.9168968930674062E-3</c:v>
                </c:pt>
                <c:pt idx="1387">
                  <c:v>9.9086426874306355E-3</c:v>
                </c:pt>
                <c:pt idx="1388">
                  <c:v>9.9003749046777667E-3</c:v>
                </c:pt>
                <c:pt idx="1389">
                  <c:v>9.8920935446467073E-3</c:v>
                </c:pt>
                <c:pt idx="1390">
                  <c:v>9.8837986074995499E-3</c:v>
                </c:pt>
                <c:pt idx="1391">
                  <c:v>9.8754900932362943E-3</c:v>
                </c:pt>
                <c:pt idx="1392">
                  <c:v>9.8671680018569408E-3</c:v>
                </c:pt>
                <c:pt idx="1393">
                  <c:v>9.8588323332804428E-3</c:v>
                </c:pt>
                <c:pt idx="1394">
                  <c:v>9.8504830875068006E-3</c:v>
                </c:pt>
                <c:pt idx="1395">
                  <c:v>9.8421202646981065E-3</c:v>
                </c:pt>
                <c:pt idx="1396">
                  <c:v>9.8337438646112219E-3</c:v>
                </c:pt>
                <c:pt idx="1397">
                  <c:v>9.8253538874892854E-3</c:v>
                </c:pt>
                <c:pt idx="1398">
                  <c:v>9.8169503331702046E-3</c:v>
                </c:pt>
                <c:pt idx="1399">
                  <c:v>9.808533201816072E-3</c:v>
                </c:pt>
                <c:pt idx="1400">
                  <c:v>9.8001024931027025E-3</c:v>
                </c:pt>
                <c:pt idx="1401">
                  <c:v>9.7916582074353276E-3</c:v>
                </c:pt>
                <c:pt idx="1402">
                  <c:v>9.7832003444897619E-3</c:v>
                </c:pt>
                <c:pt idx="1403">
                  <c:v>9.7747289045091446E-3</c:v>
                </c:pt>
                <c:pt idx="1404">
                  <c:v>9.7662438873313828E-3</c:v>
                </c:pt>
                <c:pt idx="1405">
                  <c:v>9.757745293037523E-3</c:v>
                </c:pt>
                <c:pt idx="1406">
                  <c:v>9.7492331216275652E-3</c:v>
                </c:pt>
                <c:pt idx="1407">
                  <c:v>9.740707373020463E-3</c:v>
                </c:pt>
                <c:pt idx="1408">
                  <c:v>9.732168047378309E-3</c:v>
                </c:pt>
                <c:pt idx="1409">
                  <c:v>9.7236151444579644E-3</c:v>
                </c:pt>
                <c:pt idx="1410">
                  <c:v>9.715048664502568E-3</c:v>
                </c:pt>
                <c:pt idx="1411">
                  <c:v>9.7064686074310735E-3</c:v>
                </c:pt>
                <c:pt idx="1412">
                  <c:v>9.6966462027814337E-3</c:v>
                </c:pt>
                <c:pt idx="1413">
                  <c:v>9.6880370518781511E-3</c:v>
                </c:pt>
                <c:pt idx="1414">
                  <c:v>9.6794143238587704E-3</c:v>
                </c:pt>
                <c:pt idx="1415">
                  <c:v>9.6707780185611991E-3</c:v>
                </c:pt>
                <c:pt idx="1416">
                  <c:v>9.662128136228576E-3</c:v>
                </c:pt>
                <c:pt idx="1417">
                  <c:v>9.6534646767798549E-3</c:v>
                </c:pt>
                <c:pt idx="1418">
                  <c:v>9.6447876401339894E-3</c:v>
                </c:pt>
                <c:pt idx="1419">
                  <c:v>9.6360970264530721E-3</c:v>
                </c:pt>
                <c:pt idx="1420">
                  <c:v>9.6273928356560567E-3</c:v>
                </c:pt>
                <c:pt idx="1421">
                  <c:v>9.6186750676618971E-3</c:v>
                </c:pt>
                <c:pt idx="1422">
                  <c:v>9.6099437225516393E-3</c:v>
                </c:pt>
                <c:pt idx="1423">
                  <c:v>9.6011988004063298E-3</c:v>
                </c:pt>
                <c:pt idx="1424">
                  <c:v>9.5924403010638759E-3</c:v>
                </c:pt>
                <c:pt idx="1425">
                  <c:v>9.583668224605324E-3</c:v>
                </c:pt>
                <c:pt idx="1426">
                  <c:v>9.574882571030674E-3</c:v>
                </c:pt>
                <c:pt idx="1427">
                  <c:v>9.5640676773220967E-3</c:v>
                </c:pt>
                <c:pt idx="1428">
                  <c:v>9.5572705325330798E-3</c:v>
                </c:pt>
                <c:pt idx="1429">
                  <c:v>9.5484441476911819E-3</c:v>
                </c:pt>
                <c:pt idx="1430">
                  <c:v>9.5396041856521396E-3</c:v>
                </c:pt>
                <c:pt idx="1431">
                  <c:v>9.5307506464969993E-3</c:v>
                </c:pt>
                <c:pt idx="1432">
                  <c:v>9.5218835303068072E-3</c:v>
                </c:pt>
                <c:pt idx="1433">
                  <c:v>9.5130028369194708E-3</c:v>
                </c:pt>
                <c:pt idx="1434">
                  <c:v>9.5041085664160363E-3</c:v>
                </c:pt>
                <c:pt idx="1435">
                  <c:v>9.49520071887755E-3</c:v>
                </c:pt>
                <c:pt idx="1436">
                  <c:v>9.4862792941419194E-3</c:v>
                </c:pt>
                <c:pt idx="1437">
                  <c:v>9.477344292371237E-3</c:v>
                </c:pt>
                <c:pt idx="1438">
                  <c:v>9.4683957134844565E-3</c:v>
                </c:pt>
                <c:pt idx="1439">
                  <c:v>9.459433557481578E-3</c:v>
                </c:pt>
                <c:pt idx="1440">
                  <c:v>9.4504578243626014E-3</c:v>
                </c:pt>
                <c:pt idx="1441">
                  <c:v>9.441468514208573E-3</c:v>
                </c:pt>
                <c:pt idx="1442">
                  <c:v>9.4324656269384466E-3</c:v>
                </c:pt>
                <c:pt idx="1443">
                  <c:v>9.4234491624711758E-3</c:v>
                </c:pt>
                <c:pt idx="1444">
                  <c:v>9.4144191209688532E-3</c:v>
                </c:pt>
                <c:pt idx="1445">
                  <c:v>9.4053755024314789E-3</c:v>
                </c:pt>
                <c:pt idx="1446">
                  <c:v>9.3963183066969602E-3</c:v>
                </c:pt>
                <c:pt idx="1447">
                  <c:v>9.3872475338463435E-3</c:v>
                </c:pt>
                <c:pt idx="1448">
                  <c:v>9.3781631839606749E-3</c:v>
                </c:pt>
                <c:pt idx="1449">
                  <c:v>9.3690652569589083E-3</c:v>
                </c:pt>
                <c:pt idx="1450">
                  <c:v>9.3599537528410437E-3</c:v>
                </c:pt>
                <c:pt idx="1451">
                  <c:v>9.3508286716881273E-3</c:v>
                </c:pt>
                <c:pt idx="1452">
                  <c:v>9.3416960018477546E-3</c:v>
                </c:pt>
                <c:pt idx="1453">
                  <c:v>9.3325913501929314E-3</c:v>
                </c:pt>
                <c:pt idx="1454">
                  <c:v>9.3235207051522995E-3</c:v>
                </c:pt>
                <c:pt idx="1455">
                  <c:v>9.3144840668069051E-3</c:v>
                </c:pt>
                <c:pt idx="1456">
                  <c:v>9.305481435075702E-3</c:v>
                </c:pt>
                <c:pt idx="1457">
                  <c:v>9.2965128098776439E-3</c:v>
                </c:pt>
                <c:pt idx="1458">
                  <c:v>9.2875781913748234E-3</c:v>
                </c:pt>
                <c:pt idx="1459">
                  <c:v>9.2786775794051479E-3</c:v>
                </c:pt>
                <c:pt idx="1460">
                  <c:v>9.26981097413071E-3</c:v>
                </c:pt>
                <c:pt idx="1461">
                  <c:v>9.260978375389417E-3</c:v>
                </c:pt>
                <c:pt idx="1462">
                  <c:v>9.2521797833433617E-3</c:v>
                </c:pt>
                <c:pt idx="1463">
                  <c:v>9.2434151978304513E-3</c:v>
                </c:pt>
                <c:pt idx="1464">
                  <c:v>9.2297109850358883E-3</c:v>
                </c:pt>
                <c:pt idx="1465">
                  <c:v>9.2210338450560148E-3</c:v>
                </c:pt>
                <c:pt idx="1466">
                  <c:v>9.2123907116903325E-3</c:v>
                </c:pt>
                <c:pt idx="1467">
                  <c:v>9.2037815849388416E-3</c:v>
                </c:pt>
                <c:pt idx="1468">
                  <c:v>9.1952064648015419E-3</c:v>
                </c:pt>
                <c:pt idx="1469">
                  <c:v>9.1866653512784335E-3</c:v>
                </c:pt>
                <c:pt idx="1470">
                  <c:v>9.1781582442074239E-3</c:v>
                </c:pt>
                <c:pt idx="1471">
                  <c:v>9.1696851438316518E-3</c:v>
                </c:pt>
                <c:pt idx="1472">
                  <c:v>9.161246050070071E-3</c:v>
                </c:pt>
                <c:pt idx="1473">
                  <c:v>9.1528409627605889E-3</c:v>
                </c:pt>
                <c:pt idx="1474">
                  <c:v>9.1444698821463444E-3</c:v>
                </c:pt>
                <c:pt idx="1475">
                  <c:v>9.1361328079841986E-3</c:v>
                </c:pt>
                <c:pt idx="1476">
                  <c:v>9.1278297405172903E-3</c:v>
                </c:pt>
                <c:pt idx="1477">
                  <c:v>9.1195606795835271E-3</c:v>
                </c:pt>
                <c:pt idx="1478">
                  <c:v>9.1101519648950635E-3</c:v>
                </c:pt>
                <c:pt idx="1479">
                  <c:v>9.1019557751037539E-3</c:v>
                </c:pt>
                <c:pt idx="1480">
                  <c:v>9.0937935919266355E-3</c:v>
                </c:pt>
                <c:pt idx="1481">
                  <c:v>9.0856654152826621E-3</c:v>
                </c:pt>
                <c:pt idx="1482">
                  <c:v>9.0775712453339263E-3</c:v>
                </c:pt>
                <c:pt idx="1483">
                  <c:v>9.069511081756243E-3</c:v>
                </c:pt>
                <c:pt idx="1484">
                  <c:v>9.0614849248737972E-3</c:v>
                </c:pt>
                <c:pt idx="1485">
                  <c:v>9.0534927744434501E-3</c:v>
                </c:pt>
                <c:pt idx="1486">
                  <c:v>9.0455346306272943E-3</c:v>
                </c:pt>
                <c:pt idx="1487">
                  <c:v>9.0376104933442836E-3</c:v>
                </c:pt>
                <c:pt idx="1488">
                  <c:v>9.0297203625944178E-3</c:v>
                </c:pt>
                <c:pt idx="1489">
                  <c:v>9.021864238377697E-3</c:v>
                </c:pt>
                <c:pt idx="1490">
                  <c:v>9.0140421206941213E-3</c:v>
                </c:pt>
                <c:pt idx="1491">
                  <c:v>9.0062540095436905E-3</c:v>
                </c:pt>
                <c:pt idx="1492">
                  <c:v>8.9984999049264047E-3</c:v>
                </c:pt>
                <c:pt idx="1493">
                  <c:v>8.990779806842264E-3</c:v>
                </c:pt>
                <c:pt idx="1494">
                  <c:v>8.9830937153723145E-3</c:v>
                </c:pt>
                <c:pt idx="1495">
                  <c:v>8.9754416303544637E-3</c:v>
                </c:pt>
                <c:pt idx="1496">
                  <c:v>8.967823551869758E-3</c:v>
                </c:pt>
                <c:pt idx="1497">
                  <c:v>8.9602394799181972E-3</c:v>
                </c:pt>
                <c:pt idx="1498">
                  <c:v>8.9526894144187352E-3</c:v>
                </c:pt>
                <c:pt idx="1499">
                  <c:v>8.9451733555334645E-3</c:v>
                </c:pt>
                <c:pt idx="1500">
                  <c:v>8.9376913031813388E-3</c:v>
                </c:pt>
                <c:pt idx="1501">
                  <c:v>8.9302432572813117E-3</c:v>
                </c:pt>
                <c:pt idx="1502">
                  <c:v>8.922829217995476E-3</c:v>
                </c:pt>
                <c:pt idx="1503">
                  <c:v>8.9154491850806927E-3</c:v>
                </c:pt>
                <c:pt idx="1504">
                  <c:v>8.9081031587801007E-3</c:v>
                </c:pt>
                <c:pt idx="1505">
                  <c:v>8.9007911389316074E-3</c:v>
                </c:pt>
                <c:pt idx="1506">
                  <c:v>8.8935131256162592E-3</c:v>
                </c:pt>
                <c:pt idx="1507">
                  <c:v>8.8862691188340559E-3</c:v>
                </c:pt>
                <c:pt idx="1508">
                  <c:v>8.8790591185039514E-3</c:v>
                </c:pt>
                <c:pt idx="1509">
                  <c:v>8.8718831247069918E-3</c:v>
                </c:pt>
                <c:pt idx="1510">
                  <c:v>8.864741137362131E-3</c:v>
                </c:pt>
                <c:pt idx="1511">
                  <c:v>8.8576331565504152E-3</c:v>
                </c:pt>
                <c:pt idx="1512">
                  <c:v>8.8505591822718443E-3</c:v>
                </c:pt>
                <c:pt idx="1513">
                  <c:v>8.843519214364326E-3</c:v>
                </c:pt>
                <c:pt idx="1514">
                  <c:v>8.8365132529899526E-3</c:v>
                </c:pt>
                <c:pt idx="1515">
                  <c:v>8.8295412981487242E-3</c:v>
                </c:pt>
                <c:pt idx="1516">
                  <c:v>8.8226033498406409E-3</c:v>
                </c:pt>
                <c:pt idx="1517">
                  <c:v>8.8156994079846562E-3</c:v>
                </c:pt>
                <c:pt idx="1518">
                  <c:v>8.8088294725807703E-3</c:v>
                </c:pt>
                <c:pt idx="1519">
                  <c:v>8.8019935436289831E-3</c:v>
                </c:pt>
                <c:pt idx="1520">
                  <c:v>8.7951916211292946E-3</c:v>
                </c:pt>
                <c:pt idx="1521">
                  <c:v>8.7884237052437975E-3</c:v>
                </c:pt>
                <c:pt idx="1522">
                  <c:v>8.7816897957293527E-3</c:v>
                </c:pt>
                <c:pt idx="1523">
                  <c:v>8.7749898926670067E-3</c:v>
                </c:pt>
                <c:pt idx="1524">
                  <c:v>8.7683239961378057E-3</c:v>
                </c:pt>
                <c:pt idx="1525">
                  <c:v>8.7616921060607034E-3</c:v>
                </c:pt>
                <c:pt idx="1526">
                  <c:v>8.7550942224356998E-3</c:v>
                </c:pt>
                <c:pt idx="1527">
                  <c:v>8.7485303453438412E-3</c:v>
                </c:pt>
                <c:pt idx="1528">
                  <c:v>8.7420004746230351E-3</c:v>
                </c:pt>
                <c:pt idx="1529">
                  <c:v>8.735504610435374E-3</c:v>
                </c:pt>
                <c:pt idx="1530">
                  <c:v>8.7290427526998116E-3</c:v>
                </c:pt>
                <c:pt idx="1531">
                  <c:v>8.7226149013353016E-3</c:v>
                </c:pt>
                <c:pt idx="1532">
                  <c:v>8.7162210565849829E-3</c:v>
                </c:pt>
                <c:pt idx="1533">
                  <c:v>8.7098612181246704E-3</c:v>
                </c:pt>
                <c:pt idx="1534">
                  <c:v>8.7035353861975029E-3</c:v>
                </c:pt>
                <c:pt idx="1535">
                  <c:v>8.6972435607224341E-3</c:v>
                </c:pt>
                <c:pt idx="1536">
                  <c:v>8.690985741699464E-3</c:v>
                </c:pt>
                <c:pt idx="1537">
                  <c:v>8.6847619291285927E-3</c:v>
                </c:pt>
                <c:pt idx="1538">
                  <c:v>8.6785721230098201E-3</c:v>
                </c:pt>
                <c:pt idx="1539">
                  <c:v>8.6724163232620999E-3</c:v>
                </c:pt>
                <c:pt idx="1540">
                  <c:v>8.6662945300475247E-3</c:v>
                </c:pt>
                <c:pt idx="1541">
                  <c:v>8.660206743204002E-3</c:v>
                </c:pt>
                <c:pt idx="1542">
                  <c:v>8.654152962812578E-3</c:v>
                </c:pt>
                <c:pt idx="1543">
                  <c:v>8.6481331888732527E-3</c:v>
                </c:pt>
                <c:pt idx="1544">
                  <c:v>8.6421474213860261E-3</c:v>
                </c:pt>
                <c:pt idx="1545">
                  <c:v>8.6361956603508983E-3</c:v>
                </c:pt>
                <c:pt idx="1546">
                  <c:v>8.6302779056868228E-3</c:v>
                </c:pt>
                <c:pt idx="1547">
                  <c:v>8.6243941574748462E-3</c:v>
                </c:pt>
                <c:pt idx="1548">
                  <c:v>8.6185444157149682E-3</c:v>
                </c:pt>
                <c:pt idx="1549">
                  <c:v>8.6127286803261427E-3</c:v>
                </c:pt>
                <c:pt idx="1550">
                  <c:v>8.6069469514704622E-3</c:v>
                </c:pt>
                <c:pt idx="1551">
                  <c:v>8.6011992289858341E-3</c:v>
                </c:pt>
                <c:pt idx="1552">
                  <c:v>8.5954855128722585E-3</c:v>
                </c:pt>
                <c:pt idx="1553">
                  <c:v>8.5898058032107816E-3</c:v>
                </c:pt>
                <c:pt idx="1554">
                  <c:v>8.5841600999203571E-3</c:v>
                </c:pt>
                <c:pt idx="1555">
                  <c:v>8.5785484031630777E-3</c:v>
                </c:pt>
                <c:pt idx="1556">
                  <c:v>8.5729707127768506E-3</c:v>
                </c:pt>
                <c:pt idx="1557">
                  <c:v>8.5674270287616761E-3</c:v>
                </c:pt>
                <c:pt idx="1558">
                  <c:v>8.5619173511986002E-3</c:v>
                </c:pt>
                <c:pt idx="1559">
                  <c:v>8.5564416800065768E-3</c:v>
                </c:pt>
                <c:pt idx="1560">
                  <c:v>8.5510000152666521E-3</c:v>
                </c:pt>
                <c:pt idx="1561">
                  <c:v>8.5455923568977799E-3</c:v>
                </c:pt>
                <c:pt idx="1562">
                  <c:v>8.5402187049810063E-3</c:v>
                </c:pt>
                <c:pt idx="1563">
                  <c:v>8.5348790594352852E-3</c:v>
                </c:pt>
                <c:pt idx="1564">
                  <c:v>8.5295734203416629E-3</c:v>
                </c:pt>
                <c:pt idx="1565">
                  <c:v>8.524301787619093E-3</c:v>
                </c:pt>
                <c:pt idx="1566">
                  <c:v>8.5190641612675755E-3</c:v>
                </c:pt>
                <c:pt idx="1567">
                  <c:v>8.5138605413681567E-3</c:v>
                </c:pt>
                <c:pt idx="1568">
                  <c:v>8.5079551876765525E-3</c:v>
                </c:pt>
                <c:pt idx="1569">
                  <c:v>8.5028244385954022E-3</c:v>
                </c:pt>
                <c:pt idx="1570">
                  <c:v>8.4977276959663506E-3</c:v>
                </c:pt>
                <c:pt idx="1571">
                  <c:v>8.4926649596273052E-3</c:v>
                </c:pt>
                <c:pt idx="1572">
                  <c:v>8.4876362297403585E-3</c:v>
                </c:pt>
                <c:pt idx="1573">
                  <c:v>8.4826415062244642E-3</c:v>
                </c:pt>
                <c:pt idx="1574">
                  <c:v>8.4776807891606687E-3</c:v>
                </c:pt>
                <c:pt idx="1575">
                  <c:v>8.4727540783868793E-3</c:v>
                </c:pt>
                <c:pt idx="1576">
                  <c:v>8.4678613740651887E-3</c:v>
                </c:pt>
                <c:pt idx="1577">
                  <c:v>8.4630026761145505E-3</c:v>
                </c:pt>
                <c:pt idx="1578">
                  <c:v>8.458177984616011E-3</c:v>
                </c:pt>
                <c:pt idx="1579">
                  <c:v>8.4533872993264314E-3</c:v>
                </c:pt>
                <c:pt idx="1580">
                  <c:v>8.4486306205699968E-3</c:v>
                </c:pt>
                <c:pt idx="1581">
                  <c:v>8.4439079481846147E-3</c:v>
                </c:pt>
                <c:pt idx="1582">
                  <c:v>8.4392192820892387E-3</c:v>
                </c:pt>
                <c:pt idx="1583">
                  <c:v>8.4345646223649151E-3</c:v>
                </c:pt>
                <c:pt idx="1584">
                  <c:v>8.4299439691737366E-3</c:v>
                </c:pt>
                <c:pt idx="1585">
                  <c:v>8.4253573222725642E-3</c:v>
                </c:pt>
                <c:pt idx="1586">
                  <c:v>8.420804681661398E-3</c:v>
                </c:pt>
                <c:pt idx="1587">
                  <c:v>8.4162860475023304E-3</c:v>
                </c:pt>
                <c:pt idx="1588">
                  <c:v>8.4118014197143154E-3</c:v>
                </c:pt>
                <c:pt idx="1589">
                  <c:v>8.4073507982973528E-3</c:v>
                </c:pt>
                <c:pt idx="1590">
                  <c:v>8.4029341832514426E-3</c:v>
                </c:pt>
                <c:pt idx="1591">
                  <c:v>8.3985515745765849E-3</c:v>
                </c:pt>
                <c:pt idx="1592">
                  <c:v>8.3942029721917333E-3</c:v>
                </c:pt>
                <c:pt idx="1593">
                  <c:v>8.3898883762589804E-3</c:v>
                </c:pt>
                <c:pt idx="1594">
                  <c:v>8.3856077866162337E-3</c:v>
                </c:pt>
                <c:pt idx="1595">
                  <c:v>8.3813612034255858E-3</c:v>
                </c:pt>
                <c:pt idx="1596">
                  <c:v>8.377148626524944E-3</c:v>
                </c:pt>
                <c:pt idx="1597">
                  <c:v>8.3729700559953546E-3</c:v>
                </c:pt>
                <c:pt idx="1598">
                  <c:v>8.3688254918368177E-3</c:v>
                </c:pt>
                <c:pt idx="1599">
                  <c:v>8.3647149340493332E-3</c:v>
                </c:pt>
                <c:pt idx="1600">
                  <c:v>8.3606383826329012E-3</c:v>
                </c:pt>
                <c:pt idx="1601">
                  <c:v>8.3565958375064753E-3</c:v>
                </c:pt>
                <c:pt idx="1602">
                  <c:v>8.3525872988321481E-3</c:v>
                </c:pt>
                <c:pt idx="1603">
                  <c:v>8.3486127664478271E-3</c:v>
                </c:pt>
                <c:pt idx="1604">
                  <c:v>8.3446722403535123E-3</c:v>
                </c:pt>
                <c:pt idx="1605">
                  <c:v>8.3407657206302499E-3</c:v>
                </c:pt>
                <c:pt idx="1606">
                  <c:v>8.3368932073590862E-3</c:v>
                </c:pt>
                <c:pt idx="1607">
                  <c:v>8.3330547003779287E-3</c:v>
                </c:pt>
                <c:pt idx="1608">
                  <c:v>8.3292501997678237E-3</c:v>
                </c:pt>
                <c:pt idx="1609">
                  <c:v>8.3254797054477248E-3</c:v>
                </c:pt>
                <c:pt idx="1610">
                  <c:v>8.3217432175797246E-3</c:v>
                </c:pt>
                <c:pt idx="1611">
                  <c:v>8.3180407359206843E-3</c:v>
                </c:pt>
                <c:pt idx="1612">
                  <c:v>8.3143722606326964E-3</c:v>
                </c:pt>
                <c:pt idx="1613">
                  <c:v>8.3107377917968073E-3</c:v>
                </c:pt>
                <c:pt idx="1614">
                  <c:v>8.307137329169878E-3</c:v>
                </c:pt>
                <c:pt idx="1615">
                  <c:v>8.3035708729140012E-3</c:v>
                </c:pt>
                <c:pt idx="1616">
                  <c:v>8.3000384231102231E-3</c:v>
                </c:pt>
                <c:pt idx="1617">
                  <c:v>8.2965399795964512E-3</c:v>
                </c:pt>
                <c:pt idx="1618">
                  <c:v>8.2930755423726854E-3</c:v>
                </c:pt>
                <c:pt idx="1619">
                  <c:v>8.2896451114389258E-3</c:v>
                </c:pt>
                <c:pt idx="1620">
                  <c:v>8.2862486869572649E-3</c:v>
                </c:pt>
                <c:pt idx="1621">
                  <c:v>8.2828862686845639E-3</c:v>
                </c:pt>
                <c:pt idx="1622">
                  <c:v>8.2795578567829153E-3</c:v>
                </c:pt>
                <c:pt idx="1623">
                  <c:v>8.2762634513333655E-3</c:v>
                </c:pt>
                <c:pt idx="1624">
                  <c:v>8.2730030520927755E-3</c:v>
                </c:pt>
                <c:pt idx="1625">
                  <c:v>8.269776659223238E-3</c:v>
                </c:pt>
                <c:pt idx="1626">
                  <c:v>8.2665842726437067E-3</c:v>
                </c:pt>
                <c:pt idx="1627">
                  <c:v>8.2634258924352277E-3</c:v>
                </c:pt>
                <c:pt idx="1628">
                  <c:v>8.260301518516755E-3</c:v>
                </c:pt>
                <c:pt idx="1629">
                  <c:v>8.2572111509693347E-3</c:v>
                </c:pt>
                <c:pt idx="1630">
                  <c:v>8.2541547897929668E-3</c:v>
                </c:pt>
                <c:pt idx="1631">
                  <c:v>8.2511324348255588E-3</c:v>
                </c:pt>
                <c:pt idx="1632">
                  <c:v>8.2481440862292033E-3</c:v>
                </c:pt>
                <c:pt idx="1633">
                  <c:v>8.2451897440039001E-3</c:v>
                </c:pt>
                <c:pt idx="1634">
                  <c:v>8.2422694080686032E-3</c:v>
                </c:pt>
                <c:pt idx="1635">
                  <c:v>8.2393830784233124E-3</c:v>
                </c:pt>
                <c:pt idx="1636">
                  <c:v>8.2365307551490741E-3</c:v>
                </c:pt>
                <c:pt idx="1637">
                  <c:v>8.2337124381648419E-3</c:v>
                </c:pt>
                <c:pt idx="1638">
                  <c:v>8.2309281274706159E-3</c:v>
                </c:pt>
                <c:pt idx="1639">
                  <c:v>8.2281778231474423E-3</c:v>
                </c:pt>
                <c:pt idx="1640">
                  <c:v>8.2254615251953211E-3</c:v>
                </c:pt>
                <c:pt idx="1641">
                  <c:v>8.2227792335332062E-3</c:v>
                </c:pt>
                <c:pt idx="1642">
                  <c:v>8.2201309480800511E-3</c:v>
                </c:pt>
                <c:pt idx="1643">
                  <c:v>8.2175166689979484E-3</c:v>
                </c:pt>
                <c:pt idx="1644">
                  <c:v>8.2149363962058519E-3</c:v>
                </c:pt>
                <c:pt idx="1645">
                  <c:v>8.2123901297848079E-3</c:v>
                </c:pt>
                <c:pt idx="1646">
                  <c:v>8.2098778697348163E-3</c:v>
                </c:pt>
                <c:pt idx="1647">
                  <c:v>8.2073996158937845E-3</c:v>
                </c:pt>
                <c:pt idx="1648">
                  <c:v>8.204955368342759E-3</c:v>
                </c:pt>
                <c:pt idx="1649">
                  <c:v>8.2025451272438321E-3</c:v>
                </c:pt>
                <c:pt idx="1650">
                  <c:v>8.2001688922728189E-3</c:v>
                </c:pt>
                <c:pt idx="1651">
                  <c:v>8.1978266638349506E-3</c:v>
                </c:pt>
                <c:pt idx="1652">
                  <c:v>8.195518441524996E-3</c:v>
                </c:pt>
                <c:pt idx="1653">
                  <c:v>8.1932442255860938E-3</c:v>
                </c:pt>
                <c:pt idx="1654">
                  <c:v>8.1910040159371977E-3</c:v>
                </c:pt>
                <c:pt idx="1655">
                  <c:v>8.1887978125783079E-3</c:v>
                </c:pt>
                <c:pt idx="1656">
                  <c:v>8.1866256155904704E-3</c:v>
                </c:pt>
                <c:pt idx="1657">
                  <c:v>8.1844874248926391E-3</c:v>
                </c:pt>
                <c:pt idx="1658">
                  <c:v>8.182383240484814E-3</c:v>
                </c:pt>
                <c:pt idx="1659">
                  <c:v>8.1803130623669951E-3</c:v>
                </c:pt>
                <c:pt idx="1660">
                  <c:v>8.1782768905391823E-3</c:v>
                </c:pt>
                <c:pt idx="1661">
                  <c:v>8.1762747250824219E-3</c:v>
                </c:pt>
                <c:pt idx="1662">
                  <c:v>8.1743065659156677E-3</c:v>
                </c:pt>
                <c:pt idx="1663">
                  <c:v>8.1723724129578734E-3</c:v>
                </c:pt>
                <c:pt idx="1664">
                  <c:v>8.1704722663711316E-3</c:v>
                </c:pt>
                <c:pt idx="1665">
                  <c:v>8.1686061261554421E-3</c:v>
                </c:pt>
                <c:pt idx="1666">
                  <c:v>8.1667739921487126E-3</c:v>
                </c:pt>
                <c:pt idx="1667">
                  <c:v>8.1649758644319892E-3</c:v>
                </c:pt>
                <c:pt idx="1668">
                  <c:v>8.1632117430863183E-3</c:v>
                </c:pt>
                <c:pt idx="1669">
                  <c:v>8.1614816280306535E-3</c:v>
                </c:pt>
                <c:pt idx="1670">
                  <c:v>8.1597855191839486E-3</c:v>
                </c:pt>
                <c:pt idx="1671">
                  <c:v>8.1581234167893424E-3</c:v>
                </c:pt>
                <c:pt idx="1672">
                  <c:v>8.156265511443106E-3</c:v>
                </c:pt>
                <c:pt idx="1673">
                  <c:v>8.1546762796236294E-3</c:v>
                </c:pt>
                <c:pt idx="1674">
                  <c:v>8.1531210540131127E-3</c:v>
                </c:pt>
                <c:pt idx="1675">
                  <c:v>8.1515998347736485E-3</c:v>
                </c:pt>
                <c:pt idx="1676">
                  <c:v>8.1501126218241904E-3</c:v>
                </c:pt>
                <c:pt idx="1677">
                  <c:v>8.1486594152457847E-3</c:v>
                </c:pt>
                <c:pt idx="1678">
                  <c:v>8.147240214876339E-3</c:v>
                </c:pt>
                <c:pt idx="1679">
                  <c:v>8.1458550207968994E-3</c:v>
                </c:pt>
                <c:pt idx="1680">
                  <c:v>8.1445038330074659E-3</c:v>
                </c:pt>
                <c:pt idx="1681">
                  <c:v>8.1431866515890849E-3</c:v>
                </c:pt>
                <c:pt idx="1682">
                  <c:v>8.1419034763796638E-3</c:v>
                </c:pt>
                <c:pt idx="1683">
                  <c:v>8.1406543075412952E-3</c:v>
                </c:pt>
                <c:pt idx="1684">
                  <c:v>8.1394391449118864E-3</c:v>
                </c:pt>
                <c:pt idx="1685">
                  <c:v>8.13825798865353E-3</c:v>
                </c:pt>
                <c:pt idx="1686">
                  <c:v>8.1371108386041335E-3</c:v>
                </c:pt>
                <c:pt idx="1687">
                  <c:v>8.1359976949257895E-3</c:v>
                </c:pt>
                <c:pt idx="1688">
                  <c:v>8.1349797669629798E-3</c:v>
                </c:pt>
                <c:pt idx="1689">
                  <c:v>8.1338734263580736E-3</c:v>
                </c:pt>
                <c:pt idx="1690">
                  <c:v>8.1328623015497481E-3</c:v>
                </c:pt>
                <c:pt idx="1691">
                  <c:v>8.1318851830314287E-3</c:v>
                </c:pt>
                <c:pt idx="1692">
                  <c:v>8.1309420708031155E-3</c:v>
                </c:pt>
                <c:pt idx="1693">
                  <c:v>8.1300329647837621E-3</c:v>
                </c:pt>
                <c:pt idx="1694">
                  <c:v>8.1291578651354612E-3</c:v>
                </c:pt>
                <c:pt idx="1695">
                  <c:v>8.1283167717771665E-3</c:v>
                </c:pt>
                <c:pt idx="1696">
                  <c:v>8.1275096847088779E-3</c:v>
                </c:pt>
                <c:pt idx="1697">
                  <c:v>8.1267366038495492E-3</c:v>
                </c:pt>
                <c:pt idx="1698">
                  <c:v>8.1259975294423192E-3</c:v>
                </c:pt>
                <c:pt idx="1699">
                  <c:v>8.1252924612440491E-3</c:v>
                </c:pt>
                <c:pt idx="1700">
                  <c:v>8.1246213992547389E-3</c:v>
                </c:pt>
                <c:pt idx="1701">
                  <c:v>8.1239843436364811E-3</c:v>
                </c:pt>
                <c:pt idx="1702">
                  <c:v>8.1233812942271832E-3</c:v>
                </c:pt>
                <c:pt idx="1703">
                  <c:v>8.1228122511889378E-3</c:v>
                </c:pt>
                <c:pt idx="1704">
                  <c:v>8.1222772144406985E-3</c:v>
                </c:pt>
                <c:pt idx="1705">
                  <c:v>8.1217761839824654E-3</c:v>
                </c:pt>
                <c:pt idx="1706">
                  <c:v>8.1213091597331921E-3</c:v>
                </c:pt>
                <c:pt idx="1707">
                  <c:v>8.1208761418549713E-3</c:v>
                </c:pt>
                <c:pt idx="1708">
                  <c:v>8.1204771302667567E-3</c:v>
                </c:pt>
                <c:pt idx="1709">
                  <c:v>8.1201121249685482E-3</c:v>
                </c:pt>
                <c:pt idx="1710">
                  <c:v>8.1197811258792996E-3</c:v>
                </c:pt>
                <c:pt idx="1711">
                  <c:v>8.1194841331611034E-3</c:v>
                </c:pt>
                <c:pt idx="1712">
                  <c:v>8.1192135517238473E-3</c:v>
                </c:pt>
                <c:pt idx="1713">
                  <c:v>8.1189242220935931E-3</c:v>
                </c:pt>
                <c:pt idx="1714">
                  <c:v>8.1186085491802285E-3</c:v>
                </c:pt>
                <c:pt idx="1715">
                  <c:v>8.1182665331458459E-3</c:v>
                </c:pt>
                <c:pt idx="1716">
                  <c:v>8.1178981739093992E-3</c:v>
                </c:pt>
                <c:pt idx="1717">
                  <c:v>8.1175034715519345E-3</c:v>
                </c:pt>
                <c:pt idx="1718">
                  <c:v>8.1170824259113594E-3</c:v>
                </c:pt>
                <c:pt idx="1719">
                  <c:v>8.1166350371497664E-3</c:v>
                </c:pt>
                <c:pt idx="1720">
                  <c:v>8.116161305105063E-3</c:v>
                </c:pt>
                <c:pt idx="1721">
                  <c:v>8.1156612299393416E-3</c:v>
                </c:pt>
                <c:pt idx="1722">
                  <c:v>8.115134811571556E-3</c:v>
                </c:pt>
                <c:pt idx="1723">
                  <c:v>8.1145820500017063E-3</c:v>
                </c:pt>
                <c:pt idx="1724">
                  <c:v>8.1140128382521208E-3</c:v>
                </c:pt>
                <c:pt idx="1725">
                  <c:v>8.1133998363865558E-3</c:v>
                </c:pt>
                <c:pt idx="1726">
                  <c:v>8.1127604902383101E-3</c:v>
                </c:pt>
                <c:pt idx="1727">
                  <c:v>8.1120947996993209E-3</c:v>
                </c:pt>
                <c:pt idx="1728">
                  <c:v>8.1114027647966047E-3</c:v>
                </c:pt>
                <c:pt idx="1729">
                  <c:v>8.1106843855571764E-3</c:v>
                </c:pt>
                <c:pt idx="1730">
                  <c:v>8.1099396619540211E-3</c:v>
                </c:pt>
                <c:pt idx="1731">
                  <c:v>8.1091685939871372E-3</c:v>
                </c:pt>
                <c:pt idx="1732">
                  <c:v>8.1083711816835428E-3</c:v>
                </c:pt>
                <c:pt idx="1733">
                  <c:v>8.1075474249892032E-3</c:v>
                </c:pt>
                <c:pt idx="1734">
                  <c:v>8.1066973239581532E-3</c:v>
                </c:pt>
                <c:pt idx="1735">
                  <c:v>8.1058208785633745E-3</c:v>
                </c:pt>
                <c:pt idx="1736">
                  <c:v>8.1049180888048689E-3</c:v>
                </c:pt>
                <c:pt idx="1737">
                  <c:v>8.1039889547096511E-3</c:v>
                </c:pt>
                <c:pt idx="1738">
                  <c:v>8.1024362372383862E-3</c:v>
                </c:pt>
                <c:pt idx="1739">
                  <c:v>8.1014431680825894E-3</c:v>
                </c:pt>
                <c:pt idx="1740">
                  <c:v>8.1004237557247283E-3</c:v>
                </c:pt>
                <c:pt idx="1741">
                  <c:v>8.0993780002458493E-3</c:v>
                </c:pt>
                <c:pt idx="1742">
                  <c:v>8.0983059015649062E-3</c:v>
                </c:pt>
                <c:pt idx="1743">
                  <c:v>8.0972074596008525E-3</c:v>
                </c:pt>
                <c:pt idx="1744">
                  <c:v>8.096082674515781E-3</c:v>
                </c:pt>
                <c:pt idx="1745">
                  <c:v>8.0949315463096916E-3</c:v>
                </c:pt>
                <c:pt idx="1746">
                  <c:v>8.0937540748204917E-3</c:v>
                </c:pt>
                <c:pt idx="1747">
                  <c:v>8.0925502602102739E-3</c:v>
                </c:pt>
                <c:pt idx="1748">
                  <c:v>8.0913201023169457E-3</c:v>
                </c:pt>
                <c:pt idx="1749">
                  <c:v>8.0900636013836458E-3</c:v>
                </c:pt>
                <c:pt idx="1750">
                  <c:v>8.0887807571672354E-3</c:v>
                </c:pt>
                <c:pt idx="1751">
                  <c:v>8.0874715697487609E-3</c:v>
                </c:pt>
                <c:pt idx="1752">
                  <c:v>8.0861360392092685E-3</c:v>
                </c:pt>
                <c:pt idx="1753">
                  <c:v>8.0847741654677119E-3</c:v>
                </c:pt>
                <c:pt idx="1754">
                  <c:v>8.0833859484430448E-3</c:v>
                </c:pt>
                <c:pt idx="1755">
                  <c:v>8.0819713883784061E-3</c:v>
                </c:pt>
                <c:pt idx="1756">
                  <c:v>8.0805304851117032E-3</c:v>
                </c:pt>
                <c:pt idx="1757">
                  <c:v>8.0790632386429362E-3</c:v>
                </c:pt>
                <c:pt idx="1758">
                  <c:v>8.0775696488910587E-3</c:v>
                </c:pt>
                <c:pt idx="1759">
                  <c:v>8.0760497160992095E-3</c:v>
                </c:pt>
                <c:pt idx="1760">
                  <c:v>8.0745034401052962E-3</c:v>
                </c:pt>
                <c:pt idx="1761">
                  <c:v>8.0729308208282724E-3</c:v>
                </c:pt>
                <c:pt idx="1762">
                  <c:v>8.071331858511277E-3</c:v>
                </c:pt>
                <c:pt idx="1763">
                  <c:v>8.0697065529111711E-3</c:v>
                </c:pt>
                <c:pt idx="1764">
                  <c:v>8.0680549041900473E-3</c:v>
                </c:pt>
                <c:pt idx="1765">
                  <c:v>8.0663769121858131E-3</c:v>
                </c:pt>
                <c:pt idx="1766">
                  <c:v>8.064672577060561E-3</c:v>
                </c:pt>
                <c:pt idx="1767">
                  <c:v>8.0629418987332446E-3</c:v>
                </c:pt>
                <c:pt idx="1768">
                  <c:v>8.0611848772849104E-3</c:v>
                </c:pt>
                <c:pt idx="1769">
                  <c:v>8.0594015127155583E-3</c:v>
                </c:pt>
                <c:pt idx="1770">
                  <c:v>8.0575918048630957E-3</c:v>
                </c:pt>
                <c:pt idx="1771">
                  <c:v>8.0557557538896152E-3</c:v>
                </c:pt>
                <c:pt idx="1772">
                  <c:v>8.0538933596330242E-3</c:v>
                </c:pt>
                <c:pt idx="1773">
                  <c:v>8.0520046222554154E-3</c:v>
                </c:pt>
                <c:pt idx="1774">
                  <c:v>8.0500895417567886E-3</c:v>
                </c:pt>
                <c:pt idx="1775">
                  <c:v>8.0481481180560976E-3</c:v>
                </c:pt>
                <c:pt idx="1776">
                  <c:v>8.0461803511533425E-3</c:v>
                </c:pt>
                <c:pt idx="1777">
                  <c:v>8.0441862411295695E-3</c:v>
                </c:pt>
                <c:pt idx="1778">
                  <c:v>8.042165787822686E-3</c:v>
                </c:pt>
                <c:pt idx="1779">
                  <c:v>8.0401189914758309E-3</c:v>
                </c:pt>
                <c:pt idx="1780">
                  <c:v>8.0380458518458653E-3</c:v>
                </c:pt>
                <c:pt idx="1781">
                  <c:v>8.0359463690948818E-3</c:v>
                </c:pt>
                <c:pt idx="1782">
                  <c:v>8.0338205431418341E-3</c:v>
                </c:pt>
                <c:pt idx="1783">
                  <c:v>8.0316683740677686E-3</c:v>
                </c:pt>
                <c:pt idx="1784">
                  <c:v>8.0294898617916388E-3</c:v>
                </c:pt>
                <c:pt idx="1785">
                  <c:v>8.0272850063134449E-3</c:v>
                </c:pt>
                <c:pt idx="1786">
                  <c:v>8.025053807714233E-3</c:v>
                </c:pt>
                <c:pt idx="1787">
                  <c:v>8.0227962658319107E-3</c:v>
                </c:pt>
                <c:pt idx="1788">
                  <c:v>8.0205123809096168E-3</c:v>
                </c:pt>
                <c:pt idx="1789">
                  <c:v>8.0182021527852587E-3</c:v>
                </c:pt>
                <c:pt idx="1790">
                  <c:v>8.0158655814588364E-3</c:v>
                </c:pt>
                <c:pt idx="1791">
                  <c:v>8.0135026670113962E-3</c:v>
                </c:pt>
                <c:pt idx="1792">
                  <c:v>8.0111134093618919E-3</c:v>
                </c:pt>
                <c:pt idx="1793">
                  <c:v>8.0086978085913696E-3</c:v>
                </c:pt>
                <c:pt idx="1794">
                  <c:v>8.0062558645377369E-3</c:v>
                </c:pt>
                <c:pt idx="1795">
                  <c:v>8.0037875774441325E-3</c:v>
                </c:pt>
                <c:pt idx="1796">
                  <c:v>8.001292947148464E-3</c:v>
                </c:pt>
                <c:pt idx="1797">
                  <c:v>7.9987719736507312E-3</c:v>
                </c:pt>
                <c:pt idx="1798">
                  <c:v>7.9962246570319806E-3</c:v>
                </c:pt>
                <c:pt idx="1799">
                  <c:v>7.9936509972111658E-3</c:v>
                </c:pt>
                <c:pt idx="1800">
                  <c:v>7.9910509942693331E-3</c:v>
                </c:pt>
                <c:pt idx="1801">
                  <c:v>7.9884246481254362E-3</c:v>
                </c:pt>
                <c:pt idx="1802">
                  <c:v>7.9857719588605214E-3</c:v>
                </c:pt>
                <c:pt idx="1803">
                  <c:v>7.9830929263935424E-3</c:v>
                </c:pt>
                <c:pt idx="1804">
                  <c:v>7.9803875508055455E-3</c:v>
                </c:pt>
                <c:pt idx="1805">
                  <c:v>7.9776558319344382E-3</c:v>
                </c:pt>
                <c:pt idx="1806">
                  <c:v>7.9748977700233592E-3</c:v>
                </c:pt>
                <c:pt idx="1807">
                  <c:v>7.972113364910216E-3</c:v>
                </c:pt>
                <c:pt idx="1808">
                  <c:v>7.969302616676055E-3</c:v>
                </c:pt>
                <c:pt idx="1809">
                  <c:v>7.9664655252398298E-3</c:v>
                </c:pt>
                <c:pt idx="1810">
                  <c:v>7.9636020906825866E-3</c:v>
                </c:pt>
                <c:pt idx="1811">
                  <c:v>7.9607123129232793E-3</c:v>
                </c:pt>
                <c:pt idx="1812">
                  <c:v>7.9577961920429541E-3</c:v>
                </c:pt>
                <c:pt idx="1813">
                  <c:v>7.9548537279605647E-3</c:v>
                </c:pt>
                <c:pt idx="1814">
                  <c:v>7.9518849207571574E-3</c:v>
                </c:pt>
                <c:pt idx="1815">
                  <c:v>7.9488897704327321E-3</c:v>
                </c:pt>
                <c:pt idx="1816">
                  <c:v>7.9458682769062428E-3</c:v>
                </c:pt>
                <c:pt idx="1817">
                  <c:v>7.9428204402587355E-3</c:v>
                </c:pt>
                <c:pt idx="1818">
                  <c:v>7.939746260409164E-3</c:v>
                </c:pt>
                <c:pt idx="1819">
                  <c:v>7.9366457374385746E-3</c:v>
                </c:pt>
                <c:pt idx="1820">
                  <c:v>7.9335188713469673E-3</c:v>
                </c:pt>
                <c:pt idx="1821">
                  <c:v>7.9303656620532958E-3</c:v>
                </c:pt>
                <c:pt idx="1822">
                  <c:v>7.9271861095575602E-3</c:v>
                </c:pt>
                <c:pt idx="1823">
                  <c:v>7.9239802140218529E-3</c:v>
                </c:pt>
                <c:pt idx="1824">
                  <c:v>7.9207479753651278E-3</c:v>
                </c:pt>
                <c:pt idx="1825">
                  <c:v>7.9174893934252921E-3</c:v>
                </c:pt>
                <c:pt idx="1826">
                  <c:v>7.9142044684454849E-3</c:v>
                </c:pt>
                <c:pt idx="1827">
                  <c:v>7.9108932002636134E-3</c:v>
                </c:pt>
                <c:pt idx="1828">
                  <c:v>7.9075555889607241E-3</c:v>
                </c:pt>
                <c:pt idx="1829">
                  <c:v>7.9041916345368168E-3</c:v>
                </c:pt>
                <c:pt idx="1830">
                  <c:v>7.9008013369108454E-3</c:v>
                </c:pt>
                <c:pt idx="1831">
                  <c:v>7.8973846961638561E-3</c:v>
                </c:pt>
                <c:pt idx="1832">
                  <c:v>7.8939417122148026E-3</c:v>
                </c:pt>
                <c:pt idx="1833">
                  <c:v>7.8904723852257774E-3</c:v>
                </c:pt>
                <c:pt idx="1834">
                  <c:v>7.8869767150346881E-3</c:v>
                </c:pt>
                <c:pt idx="1835">
                  <c:v>7.8834547017225809E-3</c:v>
                </c:pt>
                <c:pt idx="1836">
                  <c:v>7.8799063452894558E-3</c:v>
                </c:pt>
                <c:pt idx="1837">
                  <c:v>7.8763316456542665E-3</c:v>
                </c:pt>
                <c:pt idx="1838">
                  <c:v>7.8727306029791055E-3</c:v>
                </c:pt>
                <c:pt idx="1839">
                  <c:v>7.8691032171018804E-3</c:v>
                </c:pt>
                <c:pt idx="1840">
                  <c:v>7.8654494881036374E-3</c:v>
                </c:pt>
                <c:pt idx="1841">
                  <c:v>7.8617694159033302E-3</c:v>
                </c:pt>
                <c:pt idx="1842">
                  <c:v>7.8580630006630514E-3</c:v>
                </c:pt>
                <c:pt idx="1843">
                  <c:v>7.8543302422207084E-3</c:v>
                </c:pt>
                <c:pt idx="1844">
                  <c:v>7.8505711406573475E-3</c:v>
                </c:pt>
                <c:pt idx="1845">
                  <c:v>7.8467856959729687E-3</c:v>
                </c:pt>
                <c:pt idx="1846">
                  <c:v>7.842973908167572E-3</c:v>
                </c:pt>
                <c:pt idx="1847">
                  <c:v>7.8391357772411574E-3</c:v>
                </c:pt>
                <c:pt idx="1848">
                  <c:v>7.8352713031937249E-3</c:v>
                </c:pt>
                <c:pt idx="1849">
                  <c:v>7.8313804859442282E-3</c:v>
                </c:pt>
                <c:pt idx="1850">
                  <c:v>7.8274633256547599E-3</c:v>
                </c:pt>
                <c:pt idx="1851">
                  <c:v>7.8235198221632274E-3</c:v>
                </c:pt>
                <c:pt idx="1852">
                  <c:v>7.819549975550677E-3</c:v>
                </c:pt>
                <c:pt idx="1853">
                  <c:v>7.8155537858171087E-3</c:v>
                </c:pt>
                <c:pt idx="1854">
                  <c:v>7.8115312530435688E-3</c:v>
                </c:pt>
                <c:pt idx="1855">
                  <c:v>7.8074823770679647E-3</c:v>
                </c:pt>
                <c:pt idx="1856">
                  <c:v>7.8034071579713427E-3</c:v>
                </c:pt>
                <c:pt idx="1857">
                  <c:v>7.7993055957537027E-3</c:v>
                </c:pt>
                <c:pt idx="1858">
                  <c:v>7.7951776904150449E-3</c:v>
                </c:pt>
                <c:pt idx="1859">
                  <c:v>7.7910234419553692E-3</c:v>
                </c:pt>
                <c:pt idx="1860">
                  <c:v>7.7868428503746756E-3</c:v>
                </c:pt>
                <c:pt idx="1861">
                  <c:v>7.7826359156729641E-3</c:v>
                </c:pt>
                <c:pt idx="1862">
                  <c:v>7.7784026378502347E-3</c:v>
                </c:pt>
                <c:pt idx="1863">
                  <c:v>7.7741430169064873E-3</c:v>
                </c:pt>
                <c:pt idx="1864">
                  <c:v>7.7698570529227684E-3</c:v>
                </c:pt>
                <c:pt idx="1865">
                  <c:v>7.7655447457369853E-3</c:v>
                </c:pt>
                <c:pt idx="1866">
                  <c:v>7.7612060954301842E-3</c:v>
                </c:pt>
                <c:pt idx="1867">
                  <c:v>7.7568411020834116E-3</c:v>
                </c:pt>
                <c:pt idx="1868">
                  <c:v>7.7524497655345748E-3</c:v>
                </c:pt>
                <c:pt idx="1869">
                  <c:v>7.7480320859457663E-3</c:v>
                </c:pt>
                <c:pt idx="1870">
                  <c:v>7.74358806323594E-3</c:v>
                </c:pt>
                <c:pt idx="1871">
                  <c:v>7.7391176973240494E-3</c:v>
                </c:pt>
                <c:pt idx="1872">
                  <c:v>7.7346209884532335E-3</c:v>
                </c:pt>
                <c:pt idx="1873">
                  <c:v>7.7300979363803535E-3</c:v>
                </c:pt>
                <c:pt idx="1874">
                  <c:v>7.7255485411864555E-3</c:v>
                </c:pt>
                <c:pt idx="1875">
                  <c:v>7.7209728030336322E-3</c:v>
                </c:pt>
                <c:pt idx="1876">
                  <c:v>7.7163707215976984E-3</c:v>
                </c:pt>
                <c:pt idx="1877">
                  <c:v>7.711742297121793E-3</c:v>
                </c:pt>
                <c:pt idx="1878">
                  <c:v>7.7070875295248698E-3</c:v>
                </c:pt>
                <c:pt idx="1879">
                  <c:v>7.7024064188879748E-3</c:v>
                </c:pt>
                <c:pt idx="1880">
                  <c:v>7.6970243212193257E-3</c:v>
                </c:pt>
                <c:pt idx="1881">
                  <c:v>7.6922867609563461E-3</c:v>
                </c:pt>
                <c:pt idx="1882">
                  <c:v>7.6875228577344412E-3</c:v>
                </c:pt>
                <c:pt idx="1883">
                  <c:v>7.6827326113915184E-3</c:v>
                </c:pt>
                <c:pt idx="1884">
                  <c:v>7.6779160218465314E-3</c:v>
                </c:pt>
                <c:pt idx="1885">
                  <c:v>7.6730730893426191E-3</c:v>
                </c:pt>
                <c:pt idx="1886">
                  <c:v>7.6682038137176889E-3</c:v>
                </c:pt>
                <c:pt idx="1887">
                  <c:v>7.6633081948906945E-3</c:v>
                </c:pt>
                <c:pt idx="1888">
                  <c:v>7.6583862330237285E-3</c:v>
                </c:pt>
                <c:pt idx="1889">
                  <c:v>7.6534379281167908E-3</c:v>
                </c:pt>
                <c:pt idx="1890">
                  <c:v>7.6484632800888352E-3</c:v>
                </c:pt>
                <c:pt idx="1891">
                  <c:v>7.6434622889398618E-3</c:v>
                </c:pt>
                <c:pt idx="1892">
                  <c:v>7.6384349547509167E-3</c:v>
                </c:pt>
                <c:pt idx="1893">
                  <c:v>7.6333812774409537E-3</c:v>
                </c:pt>
                <c:pt idx="1894">
                  <c:v>7.6283012570910191E-3</c:v>
                </c:pt>
                <c:pt idx="1895">
                  <c:v>7.6231948936200666E-3</c:v>
                </c:pt>
                <c:pt idx="1896">
                  <c:v>7.6180621871091425E-3</c:v>
                </c:pt>
                <c:pt idx="1897">
                  <c:v>7.6129031373961542E-3</c:v>
                </c:pt>
                <c:pt idx="1898">
                  <c:v>7.6077177446431943E-3</c:v>
                </c:pt>
                <c:pt idx="1899">
                  <c:v>7.6025060088502627E-3</c:v>
                </c:pt>
                <c:pt idx="1900">
                  <c:v>7.5972679300173596E-3</c:v>
                </c:pt>
                <c:pt idx="1901">
                  <c:v>7.5920035080634385E-3</c:v>
                </c:pt>
                <c:pt idx="1902">
                  <c:v>7.5867127430695458E-3</c:v>
                </c:pt>
                <c:pt idx="1903">
                  <c:v>7.5813956349546352E-3</c:v>
                </c:pt>
                <c:pt idx="1904">
                  <c:v>7.576052183799753E-3</c:v>
                </c:pt>
                <c:pt idx="1905">
                  <c:v>7.5706823894428066E-3</c:v>
                </c:pt>
                <c:pt idx="1906">
                  <c:v>7.5652862522079811E-3</c:v>
                </c:pt>
                <c:pt idx="1907">
                  <c:v>7.5598637716900452E-3</c:v>
                </c:pt>
                <c:pt idx="1908">
                  <c:v>7.5544149482942302E-3</c:v>
                </c:pt>
                <c:pt idx="1909">
                  <c:v>7.548939781696351E-3</c:v>
                </c:pt>
                <c:pt idx="1910">
                  <c:v>7.5434382721395465E-3</c:v>
                </c:pt>
                <c:pt idx="1911">
                  <c:v>7.5379104193806779E-3</c:v>
                </c:pt>
                <c:pt idx="1912">
                  <c:v>7.5323562237439301E-3</c:v>
                </c:pt>
                <c:pt idx="1913">
                  <c:v>7.5267756849051182E-3</c:v>
                </c:pt>
                <c:pt idx="1914">
                  <c:v>7.5211688030263346E-3</c:v>
                </c:pt>
                <c:pt idx="1915">
                  <c:v>7.5155355781886257E-3</c:v>
                </c:pt>
                <c:pt idx="1916">
                  <c:v>7.5098760101488526E-3</c:v>
                </c:pt>
                <c:pt idx="1917">
                  <c:v>7.5041900990691079E-3</c:v>
                </c:pt>
                <c:pt idx="1918">
                  <c:v>7.4984778450304379E-3</c:v>
                </c:pt>
                <c:pt idx="1919">
                  <c:v>7.4927392477897037E-3</c:v>
                </c:pt>
                <c:pt idx="1920">
                  <c:v>7.4869743076710904E-3</c:v>
                </c:pt>
                <c:pt idx="1921">
                  <c:v>7.4811830243504129E-3</c:v>
                </c:pt>
                <c:pt idx="1922">
                  <c:v>7.4753653979897638E-3</c:v>
                </c:pt>
                <c:pt idx="1923">
                  <c:v>7.4695214286701894E-3</c:v>
                </c:pt>
                <c:pt idx="1924">
                  <c:v>7.4636511161485508E-3</c:v>
                </c:pt>
                <c:pt idx="1925">
                  <c:v>7.4577544607490331E-3</c:v>
                </c:pt>
                <c:pt idx="1926">
                  <c:v>7.4518314622284976E-3</c:v>
                </c:pt>
                <c:pt idx="1927">
                  <c:v>7.4458821205869441E-3</c:v>
                </c:pt>
                <c:pt idx="1928">
                  <c:v>7.4399064359864653E-3</c:v>
                </c:pt>
                <c:pt idx="1929">
                  <c:v>7.4339044083460148E-3</c:v>
                </c:pt>
                <c:pt idx="1930">
                  <c:v>7.4278760376655928E-3</c:v>
                </c:pt>
                <c:pt idx="1931">
                  <c:v>7.4218213239451991E-3</c:v>
                </c:pt>
                <c:pt idx="1932">
                  <c:v>7.4157402671037875E-3</c:v>
                </c:pt>
                <c:pt idx="1933">
                  <c:v>7.4096328673034506E-3</c:v>
                </c:pt>
                <c:pt idx="1934">
                  <c:v>7.4034991244631421E-3</c:v>
                </c:pt>
                <c:pt idx="1935">
                  <c:v>7.3973390385018156E-3</c:v>
                </c:pt>
                <c:pt idx="1936">
                  <c:v>7.3911526095815638E-3</c:v>
                </c:pt>
                <c:pt idx="1937">
                  <c:v>7.3849398376213404E-3</c:v>
                </c:pt>
                <c:pt idx="1938">
                  <c:v>7.3787007226211454E-3</c:v>
                </c:pt>
                <c:pt idx="1939">
                  <c:v>7.3724352645809788E-3</c:v>
                </c:pt>
                <c:pt idx="1940">
                  <c:v>7.3661434635818868E-3</c:v>
                </c:pt>
                <c:pt idx="1941">
                  <c:v>7.3598253194617769E-3</c:v>
                </c:pt>
                <c:pt idx="1942">
                  <c:v>7.3534808323016954E-3</c:v>
                </c:pt>
                <c:pt idx="1943">
                  <c:v>7.3471100021826885E-3</c:v>
                </c:pt>
                <c:pt idx="1944">
                  <c:v>7.34071282902371E-3</c:v>
                </c:pt>
                <c:pt idx="1945">
                  <c:v>7.3342893129058062E-3</c:v>
                </c:pt>
                <c:pt idx="1946">
                  <c:v>7.3278394536668845E-3</c:v>
                </c:pt>
                <c:pt idx="1947">
                  <c:v>7.3213632513879912E-3</c:v>
                </c:pt>
                <c:pt idx="1948">
                  <c:v>7.3148607061501725E-3</c:v>
                </c:pt>
                <c:pt idx="1949">
                  <c:v>7.3083318179534285E-3</c:v>
                </c:pt>
                <c:pt idx="1950">
                  <c:v>7.3017765866356665E-3</c:v>
                </c:pt>
                <c:pt idx="1951">
                  <c:v>7.2951950123589793E-3</c:v>
                </c:pt>
                <c:pt idx="1952">
                  <c:v>7.2885870950423204E-3</c:v>
                </c:pt>
                <c:pt idx="1953">
                  <c:v>7.2819528346856899E-3</c:v>
                </c:pt>
                <c:pt idx="1954">
                  <c:v>7.275292231370134E-3</c:v>
                </c:pt>
                <c:pt idx="1955">
                  <c:v>7.2686052850146066E-3</c:v>
                </c:pt>
                <c:pt idx="1956">
                  <c:v>7.2618919957001538E-3</c:v>
                </c:pt>
                <c:pt idx="1957">
                  <c:v>7.2551523633457293E-3</c:v>
                </c:pt>
                <c:pt idx="1958">
                  <c:v>7.2483863880323796E-3</c:v>
                </c:pt>
                <c:pt idx="1959">
                  <c:v>7.2415940696790582E-3</c:v>
                </c:pt>
                <c:pt idx="1960">
                  <c:v>7.2347754082857652E-3</c:v>
                </c:pt>
                <c:pt idx="1961">
                  <c:v>7.2279304039335468E-3</c:v>
                </c:pt>
                <c:pt idx="1962">
                  <c:v>7.2210590566224031E-3</c:v>
                </c:pt>
                <c:pt idx="1963">
                  <c:v>7.2141613661902415E-3</c:v>
                </c:pt>
                <c:pt idx="1964">
                  <c:v>7.2072373328802009E-3</c:v>
                </c:pt>
                <c:pt idx="1965">
                  <c:v>7.2002869565301886E-3</c:v>
                </c:pt>
                <c:pt idx="1966">
                  <c:v>7.193310237221251E-3</c:v>
                </c:pt>
                <c:pt idx="1967">
                  <c:v>7.1863071748723417E-3</c:v>
                </c:pt>
                <c:pt idx="1968">
                  <c:v>7.1792777695645071E-3</c:v>
                </c:pt>
                <c:pt idx="1969">
                  <c:v>7.1722220212977472E-3</c:v>
                </c:pt>
                <c:pt idx="1970">
                  <c:v>7.1651399299910157E-3</c:v>
                </c:pt>
                <c:pt idx="1971">
                  <c:v>7.1580314956443125E-3</c:v>
                </c:pt>
                <c:pt idx="1972">
                  <c:v>7.1509093751742636E-3</c:v>
                </c:pt>
                <c:pt idx="1973">
                  <c:v>7.1438008290647392E-3</c:v>
                </c:pt>
                <c:pt idx="1974">
                  <c:v>7.1367068308436643E-3</c:v>
                </c:pt>
                <c:pt idx="1975">
                  <c:v>7.1296273806731314E-3</c:v>
                </c:pt>
                <c:pt idx="1976">
                  <c:v>7.1225624785531405E-3</c:v>
                </c:pt>
                <c:pt idx="1977">
                  <c:v>7.1155121243215991E-3</c:v>
                </c:pt>
                <c:pt idx="1978">
                  <c:v>7.1084763180595534E-3</c:v>
                </c:pt>
                <c:pt idx="1979">
                  <c:v>7.1014550597670034E-3</c:v>
                </c:pt>
                <c:pt idx="1980">
                  <c:v>7.0944483495249955E-3</c:v>
                </c:pt>
                <c:pt idx="1981">
                  <c:v>7.0874561872524833E-3</c:v>
                </c:pt>
                <c:pt idx="1982">
                  <c:v>7.0804785727873742E-3</c:v>
                </c:pt>
                <c:pt idx="1983">
                  <c:v>7.0735155064538535E-3</c:v>
                </c:pt>
                <c:pt idx="1984">
                  <c:v>7.0655755301340939E-3</c:v>
                </c:pt>
                <c:pt idx="1985">
                  <c:v>7.0586436380093431E-3</c:v>
                </c:pt>
                <c:pt idx="1986">
                  <c:v>7.0517262938540881E-3</c:v>
                </c:pt>
                <c:pt idx="1987">
                  <c:v>7.0448234975872825E-3</c:v>
                </c:pt>
                <c:pt idx="1988">
                  <c:v>7.037935249371019E-3</c:v>
                </c:pt>
                <c:pt idx="1989">
                  <c:v>7.0310615492052975E-3</c:v>
                </c:pt>
                <c:pt idx="1990">
                  <c:v>7.0242023968469791E-3</c:v>
                </c:pt>
                <c:pt idx="1991">
                  <c:v>7.0173577925392028E-3</c:v>
                </c:pt>
                <c:pt idx="1992">
                  <c:v>7.0105277362009222E-3</c:v>
                </c:pt>
                <c:pt idx="1993">
                  <c:v>7.003712227751091E-3</c:v>
                </c:pt>
                <c:pt idx="1994">
                  <c:v>6.9969112673518019E-3</c:v>
                </c:pt>
                <c:pt idx="1995">
                  <c:v>6.9901248549220085E-3</c:v>
                </c:pt>
                <c:pt idx="1996">
                  <c:v>6.9833529903806646E-3</c:v>
                </c:pt>
                <c:pt idx="1997">
                  <c:v>6.9765956738088164E-3</c:v>
                </c:pt>
                <c:pt idx="1998">
                  <c:v>6.9698529052875102E-3</c:v>
                </c:pt>
                <c:pt idx="1999">
                  <c:v>6.9614708352514487E-3</c:v>
                </c:pt>
                <c:pt idx="2000">
                  <c:v>6.9564110119102462E-3</c:v>
                </c:pt>
                <c:pt idx="2001">
                  <c:v>6.9497118872974273E-3</c:v>
                </c:pt>
                <c:pt idx="2002">
                  <c:v>6.9430273104920115E-3</c:v>
                </c:pt>
                <c:pt idx="2003">
                  <c:v>6.9363572817371377E-3</c:v>
                </c:pt>
                <c:pt idx="2004">
                  <c:v>6.9297018008707134E-3</c:v>
                </c:pt>
                <c:pt idx="2005">
                  <c:v>6.9230608679737848E-3</c:v>
                </c:pt>
                <c:pt idx="2006">
                  <c:v>6.916434483046352E-3</c:v>
                </c:pt>
                <c:pt idx="2007">
                  <c:v>6.9098226460884149E-3</c:v>
                </c:pt>
                <c:pt idx="2008">
                  <c:v>6.9032253570999735E-3</c:v>
                </c:pt>
                <c:pt idx="2009">
                  <c:v>6.8966426159999816E-3</c:v>
                </c:pt>
                <c:pt idx="2010">
                  <c:v>6.8900744228694855E-3</c:v>
                </c:pt>
                <c:pt idx="2011">
                  <c:v>6.883520777708485E-3</c:v>
                </c:pt>
                <c:pt idx="2012">
                  <c:v>6.8769816805169803E-3</c:v>
                </c:pt>
                <c:pt idx="2013">
                  <c:v>6.8704571312139251E-3</c:v>
                </c:pt>
                <c:pt idx="2014">
                  <c:v>6.8639471299614119E-3</c:v>
                </c:pt>
                <c:pt idx="2015">
                  <c:v>6.8574516765163018E-3</c:v>
                </c:pt>
                <c:pt idx="2016">
                  <c:v>6.8509707711217338E-3</c:v>
                </c:pt>
                <c:pt idx="2017">
                  <c:v>6.8445044136966615E-3</c:v>
                </c:pt>
                <c:pt idx="2018">
                  <c:v>6.8380526041600387E-3</c:v>
                </c:pt>
                <c:pt idx="2019">
                  <c:v>6.8316153425118653E-3</c:v>
                </c:pt>
                <c:pt idx="2020">
                  <c:v>6.8251926289142339E-3</c:v>
                </c:pt>
                <c:pt idx="2021">
                  <c:v>6.8187844631240058E-3</c:v>
                </c:pt>
                <c:pt idx="2022">
                  <c:v>6.8123908454653659E-3</c:v>
                </c:pt>
                <c:pt idx="2023">
                  <c:v>6.8060117756141292E-3</c:v>
                </c:pt>
                <c:pt idx="2024">
                  <c:v>6.7996472537323882E-3</c:v>
                </c:pt>
                <c:pt idx="2025">
                  <c:v>6.793297279820143E-3</c:v>
                </c:pt>
                <c:pt idx="2026">
                  <c:v>6.7869618537963472E-3</c:v>
                </c:pt>
                <c:pt idx="2027">
                  <c:v>6.7806409757420472E-3</c:v>
                </c:pt>
                <c:pt idx="2028">
                  <c:v>6.7743346456572429E-3</c:v>
                </c:pt>
                <c:pt idx="2029">
                  <c:v>6.768042863460888E-3</c:v>
                </c:pt>
                <c:pt idx="2030">
                  <c:v>6.7617656292340289E-3</c:v>
                </c:pt>
                <c:pt idx="2031">
                  <c:v>6.7555029428956193E-3</c:v>
                </c:pt>
                <c:pt idx="2032">
                  <c:v>6.7492548045267053E-3</c:v>
                </c:pt>
                <c:pt idx="2033">
                  <c:v>6.7430212140462409E-3</c:v>
                </c:pt>
                <c:pt idx="2034">
                  <c:v>6.7368021715352722E-3</c:v>
                </c:pt>
                <c:pt idx="2035">
                  <c:v>6.7305976769937992E-3</c:v>
                </c:pt>
                <c:pt idx="2036">
                  <c:v>6.7227657648942047E-3</c:v>
                </c:pt>
                <c:pt idx="2037">
                  <c:v>6.7165942954964626E-3</c:v>
                </c:pt>
                <c:pt idx="2038">
                  <c:v>6.7104373747706178E-3</c:v>
                </c:pt>
                <c:pt idx="2039">
                  <c:v>6.7042950027707002E-3</c:v>
                </c:pt>
                <c:pt idx="2040">
                  <c:v>6.6981671793886486E-3</c:v>
                </c:pt>
                <c:pt idx="2041">
                  <c:v>6.6920539046514778E-3</c:v>
                </c:pt>
                <c:pt idx="2042">
                  <c:v>6.6859551786132201E-3</c:v>
                </c:pt>
                <c:pt idx="2043">
                  <c:v>6.6798710012468589E-3</c:v>
                </c:pt>
                <c:pt idx="2044">
                  <c:v>6.6738013725253795E-3</c:v>
                </c:pt>
                <c:pt idx="2045">
                  <c:v>6.6677462924757966E-3</c:v>
                </c:pt>
                <c:pt idx="2046">
                  <c:v>6.6617057610440797E-3</c:v>
                </c:pt>
                <c:pt idx="2047">
                  <c:v>6.6556797783112751E-3</c:v>
                </c:pt>
                <c:pt idx="2048">
                  <c:v>6.6496683441963364E-3</c:v>
                </c:pt>
                <c:pt idx="2049">
                  <c:v>6.6436714587532943E-3</c:v>
                </c:pt>
                <c:pt idx="2050">
                  <c:v>6.6350090053590716E-3</c:v>
                </c:pt>
                <c:pt idx="2051">
                  <c:v>6.6290476690300526E-3</c:v>
                </c:pt>
                <c:pt idx="2052">
                  <c:v>6.6231008805084368E-3</c:v>
                </c:pt>
                <c:pt idx="2053">
                  <c:v>6.6171686399563168E-3</c:v>
                </c:pt>
                <c:pt idx="2054">
                  <c:v>6.6112509472926462E-3</c:v>
                </c:pt>
                <c:pt idx="2055">
                  <c:v>6.6053478025984713E-3</c:v>
                </c:pt>
                <c:pt idx="2056">
                  <c:v>6.5994592058737922E-3</c:v>
                </c:pt>
                <c:pt idx="2057">
                  <c:v>6.5935851569565163E-3</c:v>
                </c:pt>
                <c:pt idx="2058">
                  <c:v>6.5877256560087361E-3</c:v>
                </c:pt>
                <c:pt idx="2059">
                  <c:v>6.5818807029494053E-3</c:v>
                </c:pt>
                <c:pt idx="2060">
                  <c:v>6.576050297778524E-3</c:v>
                </c:pt>
                <c:pt idx="2061">
                  <c:v>6.5702344405771385E-3</c:v>
                </c:pt>
                <c:pt idx="2062">
                  <c:v>6.5644331312642024E-3</c:v>
                </c:pt>
                <c:pt idx="2063">
                  <c:v>6.5586463698397157E-3</c:v>
                </c:pt>
                <c:pt idx="2064">
                  <c:v>6.5528741563847248E-3</c:v>
                </c:pt>
                <c:pt idx="2065">
                  <c:v>6.5471164908181834E-3</c:v>
                </c:pt>
                <c:pt idx="2066">
                  <c:v>6.5413733730590451E-3</c:v>
                </c:pt>
                <c:pt idx="2067">
                  <c:v>6.5356448033504488E-3</c:v>
                </c:pt>
                <c:pt idx="2068">
                  <c:v>6.529930781530302E-3</c:v>
                </c:pt>
                <c:pt idx="2069">
                  <c:v>6.5242313075175584E-3</c:v>
                </c:pt>
                <c:pt idx="2070">
                  <c:v>6.5185463815553568E-3</c:v>
                </c:pt>
                <c:pt idx="2071">
                  <c:v>6.5128760034005584E-3</c:v>
                </c:pt>
                <c:pt idx="2072">
                  <c:v>6.5072201731342094E-3</c:v>
                </c:pt>
                <c:pt idx="2073">
                  <c:v>6.5015788907563099E-3</c:v>
                </c:pt>
                <c:pt idx="2074">
                  <c:v>6.4959521564289524E-3</c:v>
                </c:pt>
                <c:pt idx="2075">
                  <c:v>6.4903399698279518E-3</c:v>
                </c:pt>
                <c:pt idx="2076">
                  <c:v>6.4847423312774932E-3</c:v>
                </c:pt>
                <c:pt idx="2077">
                  <c:v>6.4791592406154841E-3</c:v>
                </c:pt>
                <c:pt idx="2078">
                  <c:v>6.4735906978419244E-3</c:v>
                </c:pt>
                <c:pt idx="2079">
                  <c:v>6.4680367028757679E-3</c:v>
                </c:pt>
                <c:pt idx="2080">
                  <c:v>6.4624972558791072E-3</c:v>
                </c:pt>
                <c:pt idx="2081">
                  <c:v>6.4569723567708959E-3</c:v>
                </c:pt>
                <c:pt idx="2082">
                  <c:v>6.451462005551134E-3</c:v>
                </c:pt>
                <c:pt idx="2083">
                  <c:v>6.4459662022198216E-3</c:v>
                </c:pt>
                <c:pt idx="2084">
                  <c:v>6.4404849467769587E-3</c:v>
                </c:pt>
                <c:pt idx="2085">
                  <c:v>6.4350182393035915E-3</c:v>
                </c:pt>
                <c:pt idx="2086">
                  <c:v>6.4295660796376275E-3</c:v>
                </c:pt>
                <c:pt idx="2087">
                  <c:v>6.4241284679411592E-3</c:v>
                </c:pt>
                <c:pt idx="2088">
                  <c:v>6.4187054041331404E-3</c:v>
                </c:pt>
                <c:pt idx="2089">
                  <c:v>6.413296888213571E-3</c:v>
                </c:pt>
                <c:pt idx="2090">
                  <c:v>6.4079029201824511E-3</c:v>
                </c:pt>
                <c:pt idx="2091">
                  <c:v>6.4025235000397807E-3</c:v>
                </c:pt>
                <c:pt idx="2092">
                  <c:v>6.3971586277855597E-3</c:v>
                </c:pt>
                <c:pt idx="2093">
                  <c:v>6.3918083034197881E-3</c:v>
                </c:pt>
                <c:pt idx="2094">
                  <c:v>6.386472526942466E-3</c:v>
                </c:pt>
                <c:pt idx="2095">
                  <c:v>6.3811512982725471E-3</c:v>
                </c:pt>
                <c:pt idx="2096">
                  <c:v>6.3758446177342165E-3</c:v>
                </c:pt>
                <c:pt idx="2097">
                  <c:v>6.3705524849222428E-3</c:v>
                </c:pt>
                <c:pt idx="2098">
                  <c:v>6.3652748999176723E-3</c:v>
                </c:pt>
                <c:pt idx="2099">
                  <c:v>6.3600118628825975E-3</c:v>
                </c:pt>
                <c:pt idx="2100">
                  <c:v>6.3547633737359721E-3</c:v>
                </c:pt>
                <c:pt idx="2101">
                  <c:v>6.3495294325588425E-3</c:v>
                </c:pt>
                <c:pt idx="2102">
                  <c:v>6.3443100391080698E-3</c:v>
                </c:pt>
                <c:pt idx="2103">
                  <c:v>6.3391051937078391E-3</c:v>
                </c:pt>
                <c:pt idx="2104">
                  <c:v>6.3339148961150116E-3</c:v>
                </c:pt>
                <c:pt idx="2105">
                  <c:v>6.3287391463295872E-3</c:v>
                </c:pt>
                <c:pt idx="2106">
                  <c:v>6.3235779445136586E-3</c:v>
                </c:pt>
                <c:pt idx="2107">
                  <c:v>6.3184312905861795E-3</c:v>
                </c:pt>
                <c:pt idx="2108">
                  <c:v>6.3132991845471498E-3</c:v>
                </c:pt>
                <c:pt idx="2109">
                  <c:v>6.3081816263965695E-3</c:v>
                </c:pt>
                <c:pt idx="2110">
                  <c:v>6.3030786160533925E-3</c:v>
                </c:pt>
                <c:pt idx="2111">
                  <c:v>6.2979901535986649E-3</c:v>
                </c:pt>
                <c:pt idx="2112">
                  <c:v>6.292916239113433E-3</c:v>
                </c:pt>
                <c:pt idx="2113">
                  <c:v>6.2878568724356043E-3</c:v>
                </c:pt>
                <c:pt idx="2114">
                  <c:v>6.2828120536462251E-3</c:v>
                </c:pt>
                <c:pt idx="2115">
                  <c:v>6.2777817827452953E-3</c:v>
                </c:pt>
                <c:pt idx="2116">
                  <c:v>6.272766059732815E-3</c:v>
                </c:pt>
                <c:pt idx="2117">
                  <c:v>6.2677648845277378E-3</c:v>
                </c:pt>
                <c:pt idx="2118">
                  <c:v>6.2627782572921564E-3</c:v>
                </c:pt>
                <c:pt idx="2119">
                  <c:v>6.2578061779450245E-3</c:v>
                </c:pt>
                <c:pt idx="2120">
                  <c:v>6.2528486464052957E-3</c:v>
                </c:pt>
                <c:pt idx="2121">
                  <c:v>6.2479056627540164E-3</c:v>
                </c:pt>
                <c:pt idx="2122">
                  <c:v>6.2429772269911865E-3</c:v>
                </c:pt>
                <c:pt idx="2123">
                  <c:v>6.2380633390357598E-3</c:v>
                </c:pt>
                <c:pt idx="2124">
                  <c:v>6.2331639990498289E-3</c:v>
                </c:pt>
                <c:pt idx="2125">
                  <c:v>6.2282792068713011E-3</c:v>
                </c:pt>
                <c:pt idx="2126">
                  <c:v>6.2234089625812228E-3</c:v>
                </c:pt>
                <c:pt idx="2127">
                  <c:v>6.2185532660985476E-3</c:v>
                </c:pt>
                <c:pt idx="2128">
                  <c:v>6.2137121176664145E-3</c:v>
                </c:pt>
                <c:pt idx="2129">
                  <c:v>6.2088855169606383E-3</c:v>
                </c:pt>
                <c:pt idx="2130">
                  <c:v>6.2040734641433115E-3</c:v>
                </c:pt>
                <c:pt idx="2131">
                  <c:v>6.1992759592144342E-3</c:v>
                </c:pt>
                <c:pt idx="2132">
                  <c:v>6.1944930021740063E-3</c:v>
                </c:pt>
                <c:pt idx="2133">
                  <c:v>6.1897245929409817E-3</c:v>
                </c:pt>
                <c:pt idx="2134">
                  <c:v>6.1849707315964064E-3</c:v>
                </c:pt>
                <c:pt idx="2135">
                  <c:v>6.1802314181402807E-3</c:v>
                </c:pt>
                <c:pt idx="2136">
                  <c:v>6.1755066525726043E-3</c:v>
                </c:pt>
                <c:pt idx="2137">
                  <c:v>6.1707964348123312E-3</c:v>
                </c:pt>
                <c:pt idx="2138">
                  <c:v>6.1661007650215538E-3</c:v>
                </c:pt>
                <c:pt idx="2139">
                  <c:v>6.1614196429571333E-3</c:v>
                </c:pt>
                <c:pt idx="2140">
                  <c:v>6.1560876029564948E-3</c:v>
                </c:pt>
                <c:pt idx="2141">
                  <c:v>6.1514376549387517E-3</c:v>
                </c:pt>
                <c:pt idx="2142">
                  <c:v>6.1468022547284118E-3</c:v>
                </c:pt>
                <c:pt idx="2143">
                  <c:v>6.1421814024875676E-3</c:v>
                </c:pt>
                <c:pt idx="2144">
                  <c:v>6.1375750980541266E-3</c:v>
                </c:pt>
                <c:pt idx="2145">
                  <c:v>6.132983341509135E-3</c:v>
                </c:pt>
                <c:pt idx="2146">
                  <c:v>6.1284061327715467E-3</c:v>
                </c:pt>
                <c:pt idx="2147">
                  <c:v>6.1238434719224077E-3</c:v>
                </c:pt>
                <c:pt idx="2148">
                  <c:v>6.1192953589617183E-3</c:v>
                </c:pt>
                <c:pt idx="2149">
                  <c:v>6.114761793808432E-3</c:v>
                </c:pt>
                <c:pt idx="2150">
                  <c:v>6.1102427765435952E-3</c:v>
                </c:pt>
                <c:pt idx="2151">
                  <c:v>6.1057383071672078E-3</c:v>
                </c:pt>
                <c:pt idx="2152">
                  <c:v>6.1012483855982236E-3</c:v>
                </c:pt>
                <c:pt idx="2153">
                  <c:v>6.0967730118366426E-3</c:v>
                </c:pt>
                <c:pt idx="2154">
                  <c:v>6.0923121860445573E-3</c:v>
                </c:pt>
                <c:pt idx="2155">
                  <c:v>6.0878659080598752E-3</c:v>
                </c:pt>
                <c:pt idx="2156">
                  <c:v>6.0834341778825962E-3</c:v>
                </c:pt>
                <c:pt idx="2157">
                  <c:v>6.0790169955937667E-3</c:v>
                </c:pt>
                <c:pt idx="2158">
                  <c:v>6.0746143611933867E-3</c:v>
                </c:pt>
                <c:pt idx="2159">
                  <c:v>6.0702262746814561E-3</c:v>
                </c:pt>
                <c:pt idx="2160">
                  <c:v>6.0658527358958825E-3</c:v>
                </c:pt>
                <c:pt idx="2161">
                  <c:v>6.0614937450798045E-3</c:v>
                </c:pt>
                <c:pt idx="2162">
                  <c:v>6.0571493020711298E-3</c:v>
                </c:pt>
                <c:pt idx="2163">
                  <c:v>6.0528194068698582E-3</c:v>
                </c:pt>
                <c:pt idx="2164">
                  <c:v>6.0485040595570361E-3</c:v>
                </c:pt>
                <c:pt idx="2165">
                  <c:v>6.0442032600516171E-3</c:v>
                </c:pt>
                <c:pt idx="2166">
                  <c:v>6.0399170084346476E-3</c:v>
                </c:pt>
                <c:pt idx="2167">
                  <c:v>6.0356453046250813E-3</c:v>
                </c:pt>
                <c:pt idx="2168">
                  <c:v>6.0313881487850107E-3</c:v>
                </c:pt>
                <c:pt idx="2169">
                  <c:v>6.0271455407523433E-3</c:v>
                </c:pt>
                <c:pt idx="2170">
                  <c:v>6.0229174805270791E-3</c:v>
                </c:pt>
                <c:pt idx="2171">
                  <c:v>6.018703968109218E-3</c:v>
                </c:pt>
                <c:pt idx="2172">
                  <c:v>6.0145050035798064E-3</c:v>
                </c:pt>
                <c:pt idx="2173">
                  <c:v>6.010320586857798E-3</c:v>
                </c:pt>
                <c:pt idx="2174">
                  <c:v>6.0061507180242391E-3</c:v>
                </c:pt>
                <c:pt idx="2175">
                  <c:v>6.0019953970791295E-3</c:v>
                </c:pt>
                <c:pt idx="2176">
                  <c:v>5.9978546239414232E-3</c:v>
                </c:pt>
                <c:pt idx="2177">
                  <c:v>5.9937283985300738E-3</c:v>
                </c:pt>
                <c:pt idx="2178">
                  <c:v>5.9896167210882201E-3</c:v>
                </c:pt>
                <c:pt idx="2179">
                  <c:v>5.9855195915348158E-3</c:v>
                </c:pt>
                <c:pt idx="2180">
                  <c:v>5.9814370097888148E-3</c:v>
                </c:pt>
                <c:pt idx="2181">
                  <c:v>5.9773689758502169E-3</c:v>
                </c:pt>
                <c:pt idx="2182">
                  <c:v>5.9733154897190222E-3</c:v>
                </c:pt>
                <c:pt idx="2183">
                  <c:v>5.9692765514762769E-3</c:v>
                </c:pt>
                <c:pt idx="2184">
                  <c:v>5.9652521610409348E-3</c:v>
                </c:pt>
                <c:pt idx="2185">
                  <c:v>5.9612423184940422E-3</c:v>
                </c:pt>
                <c:pt idx="2186">
                  <c:v>5.9572470237545527E-3</c:v>
                </c:pt>
                <c:pt idx="2187">
                  <c:v>5.9532662769035127E-3</c:v>
                </c:pt>
                <c:pt idx="2188">
                  <c:v>5.9493000778598759E-3</c:v>
                </c:pt>
                <c:pt idx="2189">
                  <c:v>5.945348426542596E-3</c:v>
                </c:pt>
                <c:pt idx="2190">
                  <c:v>5.9414113232758581E-3</c:v>
                </c:pt>
                <c:pt idx="2191">
                  <c:v>5.9374887677354771E-3</c:v>
                </c:pt>
                <c:pt idx="2192">
                  <c:v>5.9335807600024992E-3</c:v>
                </c:pt>
                <c:pt idx="2193">
                  <c:v>5.9296873001579709E-3</c:v>
                </c:pt>
                <c:pt idx="2194">
                  <c:v>5.9258083881208456E-3</c:v>
                </c:pt>
                <c:pt idx="2195">
                  <c:v>5.9219440238911236E-3</c:v>
                </c:pt>
                <c:pt idx="2196">
                  <c:v>5.918094207549851E-3</c:v>
                </c:pt>
                <c:pt idx="2197">
                  <c:v>5.9142589390159817E-3</c:v>
                </c:pt>
                <c:pt idx="2198">
                  <c:v>5.9104382182895154E-3</c:v>
                </c:pt>
                <c:pt idx="2199">
                  <c:v>5.9066320454514987E-3</c:v>
                </c:pt>
                <c:pt idx="2200">
                  <c:v>5.9028404205019314E-3</c:v>
                </c:pt>
                <c:pt idx="2201">
                  <c:v>5.899063343278721E-3</c:v>
                </c:pt>
                <c:pt idx="2202">
                  <c:v>5.8953008138629137E-3</c:v>
                </c:pt>
                <c:pt idx="2203">
                  <c:v>5.8915528323355559E-3</c:v>
                </c:pt>
                <c:pt idx="2204">
                  <c:v>5.8878193986966476E-3</c:v>
                </c:pt>
                <c:pt idx="2205">
                  <c:v>5.8841005127840962E-3</c:v>
                </c:pt>
                <c:pt idx="2206">
                  <c:v>5.8803961747599942E-3</c:v>
                </c:pt>
                <c:pt idx="2207">
                  <c:v>5.8767063845432954E-3</c:v>
                </c:pt>
                <c:pt idx="2208">
                  <c:v>5.8730311421339998E-3</c:v>
                </c:pt>
                <c:pt idx="2209">
                  <c:v>5.8693704476941999E-3</c:v>
                </c:pt>
                <c:pt idx="2210">
                  <c:v>5.8657243008997106E-3</c:v>
                </c:pt>
                <c:pt idx="2211">
                  <c:v>5.8620927020747171E-3</c:v>
                </c:pt>
                <c:pt idx="2212">
                  <c:v>5.8584756509760805E-3</c:v>
                </c:pt>
                <c:pt idx="2213">
                  <c:v>5.8548731477658933E-3</c:v>
                </c:pt>
                <c:pt idx="2214">
                  <c:v>5.851285192282063E-3</c:v>
                </c:pt>
                <c:pt idx="2215">
                  <c:v>5.8477117846866822E-3</c:v>
                </c:pt>
                <c:pt idx="2216">
                  <c:v>5.8441529249797508E-3</c:v>
                </c:pt>
                <c:pt idx="2217">
                  <c:v>5.8406086130802226E-3</c:v>
                </c:pt>
                <c:pt idx="2218">
                  <c:v>5.8370788489880976E-3</c:v>
                </c:pt>
                <c:pt idx="2219">
                  <c:v>5.8335636326223295E-3</c:v>
                </c:pt>
                <c:pt idx="2220">
                  <c:v>5.8300629642260571E-3</c:v>
                </c:pt>
                <c:pt idx="2221">
                  <c:v>5.8265768435561416E-3</c:v>
                </c:pt>
                <c:pt idx="2222">
                  <c:v>5.8231052707746755E-3</c:v>
                </c:pt>
                <c:pt idx="2223">
                  <c:v>5.8196482458006127E-3</c:v>
                </c:pt>
                <c:pt idx="2224">
                  <c:v>5.816205768633953E-3</c:v>
                </c:pt>
                <c:pt idx="2225">
                  <c:v>5.8127778392746965E-3</c:v>
                </c:pt>
                <c:pt idx="2226">
                  <c:v>5.8093644578038894E-3</c:v>
                </c:pt>
                <c:pt idx="2227">
                  <c:v>5.8059656240594393E-3</c:v>
                </c:pt>
                <c:pt idx="2228">
                  <c:v>5.8025813382034386E-3</c:v>
                </c:pt>
                <c:pt idx="2229">
                  <c:v>5.7992116001548411E-3</c:v>
                </c:pt>
                <c:pt idx="2230">
                  <c:v>5.7958564099136467E-3</c:v>
                </c:pt>
                <c:pt idx="2231">
                  <c:v>5.7925157674798555E-3</c:v>
                </c:pt>
                <c:pt idx="2232">
                  <c:v>5.7891896728534675E-3</c:v>
                </c:pt>
                <c:pt idx="2233">
                  <c:v>5.785878126115529E-3</c:v>
                </c:pt>
                <c:pt idx="2234">
                  <c:v>5.7825811271849936E-3</c:v>
                </c:pt>
                <c:pt idx="2235">
                  <c:v>5.7792986759808151E-3</c:v>
                </c:pt>
                <c:pt idx="2236">
                  <c:v>5.7760307726650861E-3</c:v>
                </c:pt>
                <c:pt idx="2237">
                  <c:v>5.7727774172378066E-3</c:v>
                </c:pt>
                <c:pt idx="2238">
                  <c:v>5.7695386095368839E-3</c:v>
                </c:pt>
                <c:pt idx="2239">
                  <c:v>5.7663143496433644E-3</c:v>
                </c:pt>
                <c:pt idx="2240">
                  <c:v>5.7631046375572481E-3</c:v>
                </c:pt>
                <c:pt idx="2241">
                  <c:v>5.759909473278535E-3</c:v>
                </c:pt>
                <c:pt idx="2242">
                  <c:v>5.7567288569693176E-3</c:v>
                </c:pt>
                <c:pt idx="2243">
                  <c:v>5.7535627883054108E-3</c:v>
                </c:pt>
                <c:pt idx="2244">
                  <c:v>5.7504112674489072E-3</c:v>
                </c:pt>
                <c:pt idx="2245">
                  <c:v>5.7472742945618993E-3</c:v>
                </c:pt>
                <c:pt idx="2246">
                  <c:v>5.7441518694012483E-3</c:v>
                </c:pt>
                <c:pt idx="2247">
                  <c:v>5.7410439919669543E-3</c:v>
                </c:pt>
                <c:pt idx="2248">
                  <c:v>5.7379506625021559E-3</c:v>
                </c:pt>
                <c:pt idx="2249">
                  <c:v>5.7348718807637145E-3</c:v>
                </c:pt>
                <c:pt idx="2250">
                  <c:v>5.7318076468326762E-3</c:v>
                </c:pt>
                <c:pt idx="2251">
                  <c:v>5.7287579607900874E-3</c:v>
                </c:pt>
                <c:pt idx="2252">
                  <c:v>5.7257228224738554E-3</c:v>
                </c:pt>
                <c:pt idx="2253">
                  <c:v>5.7227022319650267E-3</c:v>
                </c:pt>
                <c:pt idx="2254">
                  <c:v>5.7196961893446474E-3</c:v>
                </c:pt>
                <c:pt idx="2255">
                  <c:v>5.7167046945316713E-3</c:v>
                </c:pt>
                <c:pt idx="2256">
                  <c:v>5.7137277473640058E-3</c:v>
                </c:pt>
                <c:pt idx="2257">
                  <c:v>5.710765348165836E-3</c:v>
                </c:pt>
                <c:pt idx="2258">
                  <c:v>5.7078174966940232E-3</c:v>
                </c:pt>
                <c:pt idx="2259">
                  <c:v>5.704884193191706E-3</c:v>
                </c:pt>
                <c:pt idx="2260">
                  <c:v>5.7019654373346995E-3</c:v>
                </c:pt>
                <c:pt idx="2261">
                  <c:v>5.6990612293661425E-3</c:v>
                </c:pt>
                <c:pt idx="2262">
                  <c:v>5.6961715691239423E-3</c:v>
                </c:pt>
                <c:pt idx="2263">
                  <c:v>5.6932964567701916E-3</c:v>
                </c:pt>
                <c:pt idx="2264">
                  <c:v>5.690435892223844E-3</c:v>
                </c:pt>
                <c:pt idx="2265">
                  <c:v>5.6875898754038534E-3</c:v>
                </c:pt>
                <c:pt idx="2266">
                  <c:v>5.6847584064723122E-3</c:v>
                </c:pt>
                <c:pt idx="2267">
                  <c:v>5.6819414853481742E-3</c:v>
                </c:pt>
                <c:pt idx="2268">
                  <c:v>5.6791391120314394E-3</c:v>
                </c:pt>
                <c:pt idx="2269">
                  <c:v>5.6763512863600152E-3</c:v>
                </c:pt>
                <c:pt idx="2270">
                  <c:v>5.6735780086580867E-3</c:v>
                </c:pt>
                <c:pt idx="2271">
                  <c:v>5.6708192787635614E-3</c:v>
                </c:pt>
                <c:pt idx="2272">
                  <c:v>5.668075096595393E-3</c:v>
                </c:pt>
                <c:pt idx="2273">
                  <c:v>5.665345462315674E-3</c:v>
                </c:pt>
                <c:pt idx="2274">
                  <c:v>5.6626303758433583E-3</c:v>
                </c:pt>
                <c:pt idx="2275">
                  <c:v>5.6599298371784457E-3</c:v>
                </c:pt>
                <c:pt idx="2276">
                  <c:v>5.6572438461588437E-3</c:v>
                </c:pt>
                <c:pt idx="2277">
                  <c:v>5.6545724031087374E-3</c:v>
                </c:pt>
                <c:pt idx="2278">
                  <c:v>5.6519155077849881E-3</c:v>
                </c:pt>
                <c:pt idx="2279">
                  <c:v>5.6492731603496882E-3</c:v>
                </c:pt>
                <c:pt idx="2280">
                  <c:v>5.6466453605596989E-3</c:v>
                </c:pt>
                <c:pt idx="2281">
                  <c:v>5.6440321087392054E-3</c:v>
                </c:pt>
                <c:pt idx="2282">
                  <c:v>5.6414334045640224E-3</c:v>
                </c:pt>
                <c:pt idx="2283">
                  <c:v>5.638849248277289E-3</c:v>
                </c:pt>
                <c:pt idx="2284">
                  <c:v>5.6362796397979587E-3</c:v>
                </c:pt>
                <c:pt idx="2285">
                  <c:v>5.6337245791260315E-3</c:v>
                </c:pt>
                <c:pt idx="2286">
                  <c:v>5.6311840662615076E-3</c:v>
                </c:pt>
                <c:pt idx="2287">
                  <c:v>5.6286581011233405E-3</c:v>
                </c:pt>
                <c:pt idx="2288">
                  <c:v>5.6261466837925767E-3</c:v>
                </c:pt>
                <c:pt idx="2289">
                  <c:v>5.6236498143502622E-3</c:v>
                </c:pt>
                <c:pt idx="2290">
                  <c:v>5.6211674926343047E-3</c:v>
                </c:pt>
                <c:pt idx="2291">
                  <c:v>5.6186997187257504E-3</c:v>
                </c:pt>
                <c:pt idx="2292">
                  <c:v>5.6162464927056455E-3</c:v>
                </c:pt>
                <c:pt idx="2293">
                  <c:v>5.6138078144118975E-3</c:v>
                </c:pt>
                <c:pt idx="2294">
                  <c:v>5.6113836838445064E-3</c:v>
                </c:pt>
                <c:pt idx="2295">
                  <c:v>5.6089741011655647E-3</c:v>
                </c:pt>
                <c:pt idx="2296">
                  <c:v>5.605643263980979E-3</c:v>
                </c:pt>
                <c:pt idx="2297">
                  <c:v>5.6032689387575116E-3</c:v>
                </c:pt>
                <c:pt idx="2298">
                  <c:v>5.6009091617736937E-3</c:v>
                </c:pt>
                <c:pt idx="2299">
                  <c:v>5.5985639330835566E-3</c:v>
                </c:pt>
                <c:pt idx="2300">
                  <c:v>5.5962332526600846E-3</c:v>
                </c:pt>
                <c:pt idx="2301">
                  <c:v>5.5939171205032787E-3</c:v>
                </c:pt>
                <c:pt idx="2302">
                  <c:v>5.5916155366131379E-3</c:v>
                </c:pt>
                <c:pt idx="2303">
                  <c:v>5.589328501016678E-3</c:v>
                </c:pt>
                <c:pt idx="2304">
                  <c:v>5.5870560136598675E-3</c:v>
                </c:pt>
                <c:pt idx="2305">
                  <c:v>5.584798074569723E-3</c:v>
                </c:pt>
                <c:pt idx="2306">
                  <c:v>5.5825546837732594E-3</c:v>
                </c:pt>
                <c:pt idx="2307">
                  <c:v>5.5803258412434617E-3</c:v>
                </c:pt>
                <c:pt idx="2308">
                  <c:v>5.5781115469533136E-3</c:v>
                </c:pt>
                <c:pt idx="2309">
                  <c:v>5.5759118009568462E-3</c:v>
                </c:pt>
                <c:pt idx="2310">
                  <c:v>5.5727093615587364E-3</c:v>
                </c:pt>
                <c:pt idx="2311">
                  <c:v>5.5705450131737777E-3</c:v>
                </c:pt>
                <c:pt idx="2312">
                  <c:v>5.5683952125151759E-3</c:v>
                </c:pt>
                <c:pt idx="2313">
                  <c:v>5.5662599596639772E-3</c:v>
                </c:pt>
                <c:pt idx="2314">
                  <c:v>5.5641392546201818E-3</c:v>
                </c:pt>
                <c:pt idx="2315">
                  <c:v>5.5620330973027432E-3</c:v>
                </c:pt>
                <c:pt idx="2316">
                  <c:v>5.5599414878737541E-3</c:v>
                </c:pt>
                <c:pt idx="2317">
                  <c:v>5.5578644261711219E-3</c:v>
                </c:pt>
                <c:pt idx="2318">
                  <c:v>5.5558019122758928E-3</c:v>
                </c:pt>
                <c:pt idx="2319">
                  <c:v>5.5537539461880669E-3</c:v>
                </c:pt>
                <c:pt idx="2320">
                  <c:v>5.551720527826598E-3</c:v>
                </c:pt>
                <c:pt idx="2321">
                  <c:v>5.5497016573535785E-3</c:v>
                </c:pt>
                <c:pt idx="2322">
                  <c:v>5.5476973346879621E-3</c:v>
                </c:pt>
                <c:pt idx="2323">
                  <c:v>5.5457075596676564E-3</c:v>
                </c:pt>
                <c:pt idx="2324">
                  <c:v>5.5437323325358001E-3</c:v>
                </c:pt>
                <c:pt idx="2325">
                  <c:v>5.541771653211347E-3</c:v>
                </c:pt>
                <c:pt idx="2326">
                  <c:v>5.5398255216132508E-3</c:v>
                </c:pt>
                <c:pt idx="2327">
                  <c:v>5.5378939378225578E-3</c:v>
                </c:pt>
                <c:pt idx="2328">
                  <c:v>5.5359769018392679E-3</c:v>
                </c:pt>
                <c:pt idx="2329">
                  <c:v>5.5340744136633813E-3</c:v>
                </c:pt>
                <c:pt idx="2330">
                  <c:v>5.5321864732948978E-3</c:v>
                </c:pt>
                <c:pt idx="2331">
                  <c:v>5.5303130806527712E-3</c:v>
                </c:pt>
                <c:pt idx="2332">
                  <c:v>5.5284542358180477E-3</c:v>
                </c:pt>
                <c:pt idx="2333">
                  <c:v>5.5266099387096812E-3</c:v>
                </c:pt>
                <c:pt idx="2334">
                  <c:v>5.5247801894897641E-3</c:v>
                </c:pt>
                <c:pt idx="2335">
                  <c:v>5.5229649879962039E-3</c:v>
                </c:pt>
                <c:pt idx="2336">
                  <c:v>5.5211643343910932E-3</c:v>
                </c:pt>
                <c:pt idx="2337">
                  <c:v>5.5193782284312931E-3</c:v>
                </c:pt>
                <c:pt idx="2338">
                  <c:v>5.5176066702788962E-3</c:v>
                </c:pt>
                <c:pt idx="2339">
                  <c:v>5.5158496599339024E-3</c:v>
                </c:pt>
                <c:pt idx="2340">
                  <c:v>5.5141071974773581E-3</c:v>
                </c:pt>
                <c:pt idx="2341">
                  <c:v>5.5123792827471707E-3</c:v>
                </c:pt>
                <c:pt idx="2342">
                  <c:v>5.5106659157433402E-3</c:v>
                </c:pt>
                <c:pt idx="2343">
                  <c:v>5.5089670965469129E-3</c:v>
                </c:pt>
                <c:pt idx="2344">
                  <c:v>5.5072828251578887E-3</c:v>
                </c:pt>
                <c:pt idx="2345">
                  <c:v>5.5056131014952214E-3</c:v>
                </c:pt>
                <c:pt idx="2346">
                  <c:v>5.5039579257210036E-3</c:v>
                </c:pt>
                <c:pt idx="2347">
                  <c:v>5.5023172976731427E-3</c:v>
                </c:pt>
                <c:pt idx="2348">
                  <c:v>5.500691217432685E-3</c:v>
                </c:pt>
                <c:pt idx="2349">
                  <c:v>5.4990796849996304E-3</c:v>
                </c:pt>
                <c:pt idx="2350">
                  <c:v>5.4974827002929327E-3</c:v>
                </c:pt>
                <c:pt idx="2351">
                  <c:v>5.4959002633936382E-3</c:v>
                </c:pt>
                <c:pt idx="2352">
                  <c:v>5.4943323742207006E-3</c:v>
                </c:pt>
                <c:pt idx="2353">
                  <c:v>5.4927790329362125E-3</c:v>
                </c:pt>
                <c:pt idx="2354">
                  <c:v>5.491240239297035E-3</c:v>
                </c:pt>
                <c:pt idx="2355">
                  <c:v>5.4897159936273532E-3</c:v>
                </c:pt>
                <c:pt idx="2356">
                  <c:v>5.4882062956840283E-3</c:v>
                </c:pt>
                <c:pt idx="2357">
                  <c:v>5.486711145386014E-3</c:v>
                </c:pt>
                <c:pt idx="2358">
                  <c:v>5.4852305429764492E-3</c:v>
                </c:pt>
                <c:pt idx="2359">
                  <c:v>5.4837644883742875E-3</c:v>
                </c:pt>
                <c:pt idx="2360">
                  <c:v>5.4823129815795291E-3</c:v>
                </c:pt>
                <c:pt idx="2361">
                  <c:v>5.4808760224300812E-3</c:v>
                </c:pt>
                <c:pt idx="2362">
                  <c:v>5.4794536111690828E-3</c:v>
                </c:pt>
                <c:pt idx="2363">
                  <c:v>5.4780457477154876E-3</c:v>
                </c:pt>
                <c:pt idx="2364">
                  <c:v>5.476652431907203E-3</c:v>
                </c:pt>
                <c:pt idx="2365">
                  <c:v>5.4752736639873678E-3</c:v>
                </c:pt>
                <c:pt idx="2366">
                  <c:v>5.4739094437938896E-3</c:v>
                </c:pt>
                <c:pt idx="2367">
                  <c:v>5.4725597714888607E-3</c:v>
                </c:pt>
                <c:pt idx="2368">
                  <c:v>5.4712246468291426E-3</c:v>
                </c:pt>
                <c:pt idx="2369">
                  <c:v>5.4699040699768275E-3</c:v>
                </c:pt>
                <c:pt idx="2370">
                  <c:v>5.468598041012962E-3</c:v>
                </c:pt>
                <c:pt idx="2371">
                  <c:v>5.467306559694407E-3</c:v>
                </c:pt>
                <c:pt idx="2372">
                  <c:v>5.4660296262643016E-3</c:v>
                </c:pt>
                <c:pt idx="2373">
                  <c:v>5.464767240560553E-3</c:v>
                </c:pt>
                <c:pt idx="2374">
                  <c:v>5.4635194026642075E-3</c:v>
                </c:pt>
                <c:pt idx="2375">
                  <c:v>5.462286112494219E-3</c:v>
                </c:pt>
                <c:pt idx="2376">
                  <c:v>5.4610673701316337E-3</c:v>
                </c:pt>
                <c:pt idx="2377">
                  <c:v>5.4598631755764515E-3</c:v>
                </c:pt>
                <c:pt idx="2378">
                  <c:v>5.4586735287476262E-3</c:v>
                </c:pt>
                <c:pt idx="2379">
                  <c:v>5.4574984298072504E-3</c:v>
                </c:pt>
                <c:pt idx="2380">
                  <c:v>5.4563378785121852E-3</c:v>
                </c:pt>
                <c:pt idx="2381">
                  <c:v>5.4551918751055695E-3</c:v>
                </c:pt>
                <c:pt idx="2382">
                  <c:v>5.4540604193442643E-3</c:v>
                </c:pt>
                <c:pt idx="2383">
                  <c:v>5.4529435115524549E-3</c:v>
                </c:pt>
                <c:pt idx="2384">
                  <c:v>5.4518411514059562E-3</c:v>
                </c:pt>
                <c:pt idx="2385">
                  <c:v>5.4507533389858143E-3</c:v>
                </c:pt>
                <c:pt idx="2386">
                  <c:v>5.4496800744541218E-3</c:v>
                </c:pt>
                <c:pt idx="2387">
                  <c:v>5.4486213576487863E-3</c:v>
                </c:pt>
                <c:pt idx="2388">
                  <c:v>5.4475771887319002E-3</c:v>
                </c:pt>
                <c:pt idx="2389">
                  <c:v>5.4465475673792785E-3</c:v>
                </c:pt>
                <c:pt idx="2390">
                  <c:v>5.4455324939961525E-3</c:v>
                </c:pt>
                <c:pt idx="2391">
                  <c:v>5.4445319683393834E-3</c:v>
                </c:pt>
                <c:pt idx="2392">
                  <c:v>5.4435459904089711E-3</c:v>
                </c:pt>
                <c:pt idx="2393">
                  <c:v>5.4425745603670084E-3</c:v>
                </c:pt>
                <c:pt idx="2394">
                  <c:v>5.4416176779703562E-3</c:v>
                </c:pt>
                <c:pt idx="2395">
                  <c:v>5.4406753434621535E-3</c:v>
                </c:pt>
                <c:pt idx="2396">
                  <c:v>5.4397475565992615E-3</c:v>
                </c:pt>
                <c:pt idx="2397">
                  <c:v>5.4388343176248188E-3</c:v>
                </c:pt>
                <c:pt idx="2398">
                  <c:v>5.4379356263767331E-3</c:v>
                </c:pt>
                <c:pt idx="2399">
                  <c:v>5.4370514829360506E-3</c:v>
                </c:pt>
                <c:pt idx="2400">
                  <c:v>5.4361818872217249E-3</c:v>
                </c:pt>
                <c:pt idx="2401">
                  <c:v>5.4353268393958487E-3</c:v>
                </c:pt>
                <c:pt idx="2402">
                  <c:v>5.4344863392963294E-3</c:v>
                </c:pt>
                <c:pt idx="2403">
                  <c:v>5.433660386923167E-3</c:v>
                </c:pt>
                <c:pt idx="2404">
                  <c:v>5.4328489822763615E-3</c:v>
                </c:pt>
                <c:pt idx="2405">
                  <c:v>5.4320521255990517E-3</c:v>
                </c:pt>
                <c:pt idx="2406">
                  <c:v>5.4312698165670525E-3</c:v>
                </c:pt>
                <c:pt idx="2407">
                  <c:v>5.4305020552614103E-3</c:v>
                </c:pt>
                <c:pt idx="2408">
                  <c:v>5.4297488418442175E-3</c:v>
                </c:pt>
                <c:pt idx="2409">
                  <c:v>5.4290101761533816E-3</c:v>
                </c:pt>
                <c:pt idx="2410">
                  <c:v>5.4282860582699488E-3</c:v>
                </c:pt>
                <c:pt idx="2411">
                  <c:v>5.427576488112873E-3</c:v>
                </c:pt>
                <c:pt idx="2412">
                  <c:v>5.426881465682154E-3</c:v>
                </c:pt>
                <c:pt idx="2413">
                  <c:v>5.4262009911398845E-3</c:v>
                </c:pt>
                <c:pt idx="2414">
                  <c:v>5.4255350643239719E-3</c:v>
                </c:pt>
                <c:pt idx="2415">
                  <c:v>5.4248836853154625E-3</c:v>
                </c:pt>
                <c:pt idx="2416">
                  <c:v>5.4242468541143563E-3</c:v>
                </c:pt>
                <c:pt idx="2417">
                  <c:v>5.4236245705585606E-3</c:v>
                </c:pt>
                <c:pt idx="2418">
                  <c:v>5.4230168348912144E-3</c:v>
                </c:pt>
                <c:pt idx="2419">
                  <c:v>5.4224236469502252E-3</c:v>
                </c:pt>
                <c:pt idx="2420">
                  <c:v>5.4218450068166391E-3</c:v>
                </c:pt>
                <c:pt idx="2421">
                  <c:v>5.4212809144094098E-3</c:v>
                </c:pt>
                <c:pt idx="2422">
                  <c:v>5.4207313697285375E-3</c:v>
                </c:pt>
                <c:pt idx="2423">
                  <c:v>5.420196373017161E-3</c:v>
                </c:pt>
                <c:pt idx="2424">
                  <c:v>5.419675923951095E-3</c:v>
                </c:pt>
                <c:pt idx="2425">
                  <c:v>5.4191700226113859E-3</c:v>
                </c:pt>
                <c:pt idx="2426">
                  <c:v>5.4186786691601263E-3</c:v>
                </c:pt>
                <c:pt idx="2427">
                  <c:v>5.4182018634352236E-3</c:v>
                </c:pt>
                <c:pt idx="2428">
                  <c:v>5.4177396054366778E-3</c:v>
                </c:pt>
                <c:pt idx="2429">
                  <c:v>5.4172918952455351E-3</c:v>
                </c:pt>
                <c:pt idx="2430">
                  <c:v>5.4168587328617956E-3</c:v>
                </c:pt>
                <c:pt idx="2431">
                  <c:v>5.4164401182044131E-3</c:v>
                </c:pt>
                <c:pt idx="2432">
                  <c:v>5.4160360513544337E-3</c:v>
                </c:pt>
                <c:pt idx="2433">
                  <c:v>5.4156465322308112E-3</c:v>
                </c:pt>
                <c:pt idx="2434">
                  <c:v>5.4152715609956381E-3</c:v>
                </c:pt>
                <c:pt idx="2435">
                  <c:v>5.4149111374057757E-3</c:v>
                </c:pt>
                <c:pt idx="2436">
                  <c:v>5.4145652617043627E-3</c:v>
                </c:pt>
                <c:pt idx="2437">
                  <c:v>5.4142339336482603E-3</c:v>
                </c:pt>
                <c:pt idx="2438">
                  <c:v>5.4139171534806074E-3</c:v>
                </c:pt>
                <c:pt idx="2439">
                  <c:v>5.4136149210393114E-3</c:v>
                </c:pt>
                <c:pt idx="2440">
                  <c:v>5.4133272364054186E-3</c:v>
                </c:pt>
                <c:pt idx="2441">
                  <c:v>5.4130540994978826E-3</c:v>
                </c:pt>
                <c:pt idx="2442">
                  <c:v>5.4127955103977499E-3</c:v>
                </c:pt>
                <c:pt idx="2443">
                  <c:v>5.412551469023974E-3</c:v>
                </c:pt>
                <c:pt idx="2444">
                  <c:v>5.4123219754576013E-3</c:v>
                </c:pt>
                <c:pt idx="2445">
                  <c:v>5.4121070296986318E-3</c:v>
                </c:pt>
                <c:pt idx="2446">
                  <c:v>5.4119066316660192E-3</c:v>
                </c:pt>
                <c:pt idx="2447">
                  <c:v>5.4117207814408097E-3</c:v>
                </c:pt>
                <c:pt idx="2448">
                  <c:v>5.4115494789419571E-3</c:v>
                </c:pt>
                <c:pt idx="2449">
                  <c:v>5.4113927242505078E-3</c:v>
                </c:pt>
                <c:pt idx="2450">
                  <c:v>5.4112505172854153E-3</c:v>
                </c:pt>
                <c:pt idx="2451">
                  <c:v>5.4111228582087723E-3</c:v>
                </c:pt>
                <c:pt idx="2452">
                  <c:v>5.4109947755842658E-3</c:v>
                </c:pt>
                <c:pt idx="2453">
                  <c:v>5.410898290230115E-3</c:v>
                </c:pt>
                <c:pt idx="2454">
                  <c:v>5.4108163526023212E-3</c:v>
                </c:pt>
                <c:pt idx="2455">
                  <c:v>5.4107489628629768E-3</c:v>
                </c:pt>
                <c:pt idx="2456">
                  <c:v>5.4106961208499893E-3</c:v>
                </c:pt>
                <c:pt idx="2457">
                  <c:v>5.4106578265633587E-3</c:v>
                </c:pt>
                <c:pt idx="2458">
                  <c:v>5.4106340800841313E-3</c:v>
                </c:pt>
                <c:pt idx="2459">
                  <c:v>5.410624881412307E-3</c:v>
                </c:pt>
                <c:pt idx="2460">
                  <c:v>5.4106302304668397E-3</c:v>
                </c:pt>
                <c:pt idx="2461">
                  <c:v>5.4106501273287755E-3</c:v>
                </c:pt>
                <c:pt idx="2462">
                  <c:v>5.4106845719170682E-3</c:v>
                </c:pt>
                <c:pt idx="2463">
                  <c:v>5.4107335643127641E-3</c:v>
                </c:pt>
                <c:pt idx="2464">
                  <c:v>5.4107971045158632E-3</c:v>
                </c:pt>
                <c:pt idx="2465">
                  <c:v>5.4108751924453191E-3</c:v>
                </c:pt>
                <c:pt idx="2466">
                  <c:v>5.410967828101132E-3</c:v>
                </c:pt>
                <c:pt idx="2467">
                  <c:v>5.411075011564348E-3</c:v>
                </c:pt>
                <c:pt idx="2468">
                  <c:v>5.4111967428349672E-3</c:v>
                </c:pt>
                <c:pt idx="2469">
                  <c:v>5.4113330219129896E-3</c:v>
                </c:pt>
                <c:pt idx="2470">
                  <c:v>5.4114838486363226E-3</c:v>
                </c:pt>
                <c:pt idx="2471">
                  <c:v>5.411649223248105E-3</c:v>
                </c:pt>
                <c:pt idx="2472">
                  <c:v>5.4118291456672907E-3</c:v>
                </c:pt>
                <c:pt idx="2473">
                  <c:v>5.4120236157317869E-3</c:v>
                </c:pt>
                <c:pt idx="2474">
                  <c:v>5.4122326336847326E-3</c:v>
                </c:pt>
                <c:pt idx="2475">
                  <c:v>5.4124561993640352E-3</c:v>
                </c:pt>
                <c:pt idx="2476">
                  <c:v>5.4126943127696947E-3</c:v>
                </c:pt>
                <c:pt idx="2477">
                  <c:v>5.4129469739827574E-3</c:v>
                </c:pt>
                <c:pt idx="2478">
                  <c:v>5.4132141830842695E-3</c:v>
                </c:pt>
                <c:pt idx="2479">
                  <c:v>5.4134959397500459E-3</c:v>
                </c:pt>
                <c:pt idx="2480">
                  <c:v>5.4137922443042719E-3</c:v>
                </c:pt>
                <c:pt idx="2481">
                  <c:v>5.4141030966659009E-3</c:v>
                </c:pt>
                <c:pt idx="2482">
                  <c:v>5.4144284967538869E-3</c:v>
                </c:pt>
                <c:pt idx="2483">
                  <c:v>5.4147684446492761E-3</c:v>
                </c:pt>
                <c:pt idx="2484">
                  <c:v>5.4151229401899759E-3</c:v>
                </c:pt>
                <c:pt idx="2485">
                  <c:v>5.4154919836191251E-3</c:v>
                </c:pt>
                <c:pt idx="2486">
                  <c:v>5.4158755748556775E-3</c:v>
                </c:pt>
                <c:pt idx="2487">
                  <c:v>5.4162737138185868E-3</c:v>
                </c:pt>
                <c:pt idx="2488">
                  <c:v>5.4166864005888993E-3</c:v>
                </c:pt>
                <c:pt idx="2489">
                  <c:v>5.4171136350045224E-3</c:v>
                </c:pt>
                <c:pt idx="2490">
                  <c:v>5.4175554173896412E-3</c:v>
                </c:pt>
                <c:pt idx="2491">
                  <c:v>5.4180117475011169E-3</c:v>
                </c:pt>
                <c:pt idx="2492">
                  <c:v>5.4184793737621639E-3</c:v>
                </c:pt>
                <c:pt idx="2493">
                  <c:v>5.4189540462679098E-3</c:v>
                </c:pt>
                <c:pt idx="2494">
                  <c:v>5.4194357394077297E-3</c:v>
                </c:pt>
                <c:pt idx="2495">
                  <c:v>5.4199244531005775E-3</c:v>
                </c:pt>
                <c:pt idx="2496">
                  <c:v>5.4204201874274993E-3</c:v>
                </c:pt>
                <c:pt idx="2497">
                  <c:v>5.4209229423884953E-3</c:v>
                </c:pt>
                <c:pt idx="2498">
                  <c:v>5.421432717902519E-3</c:v>
                </c:pt>
                <c:pt idx="2499">
                  <c:v>5.4219495139695706E-3</c:v>
                </c:pt>
                <c:pt idx="2500">
                  <c:v>5.4224733307517425E-3</c:v>
                </c:pt>
                <c:pt idx="2501">
                  <c:v>5.4230041680869423E-3</c:v>
                </c:pt>
                <c:pt idx="2502">
                  <c:v>5.4235420260562162E-3</c:v>
                </c:pt>
                <c:pt idx="2503">
                  <c:v>5.4240869045785178E-3</c:v>
                </c:pt>
                <c:pt idx="2504">
                  <c:v>5.4246388037348936E-3</c:v>
                </c:pt>
                <c:pt idx="2505">
                  <c:v>5.4251977235253435E-3</c:v>
                </c:pt>
                <c:pt idx="2506">
                  <c:v>5.4257636638688211E-3</c:v>
                </c:pt>
                <c:pt idx="2507">
                  <c:v>5.4263366249274192E-3</c:v>
                </c:pt>
                <c:pt idx="2508">
                  <c:v>5.4269166064579988E-3</c:v>
                </c:pt>
                <c:pt idx="2509">
                  <c:v>5.4275036086226525E-3</c:v>
                </c:pt>
                <c:pt idx="2510">
                  <c:v>5.4280976314213802E-3</c:v>
                </c:pt>
                <c:pt idx="2511">
                  <c:v>5.4286986747731358E-3</c:v>
                </c:pt>
                <c:pt idx="2512">
                  <c:v>5.4293067388400118E-3</c:v>
                </c:pt>
                <c:pt idx="2513">
                  <c:v>5.4299218233788693E-3</c:v>
                </c:pt>
                <c:pt idx="2514">
                  <c:v>5.4305439286328472E-3</c:v>
                </c:pt>
                <c:pt idx="2515">
                  <c:v>5.4311730544398529E-3</c:v>
                </c:pt>
                <c:pt idx="2516">
                  <c:v>5.4318092008809327E-3</c:v>
                </c:pt>
                <c:pt idx="2517">
                  <c:v>5.4324523678750403E-3</c:v>
                </c:pt>
                <c:pt idx="2518">
                  <c:v>5.433102555503222E-3</c:v>
                </c:pt>
                <c:pt idx="2519">
                  <c:v>5.4337597637654778E-3</c:v>
                </c:pt>
                <c:pt idx="2520">
                  <c:v>5.4344239925807614E-3</c:v>
                </c:pt>
                <c:pt idx="2521">
                  <c:v>5.4350952419490728E-3</c:v>
                </c:pt>
                <c:pt idx="2522">
                  <c:v>5.4357735120325046E-3</c:v>
                </c:pt>
                <c:pt idx="2523">
                  <c:v>5.4364588027500105E-3</c:v>
                </c:pt>
                <c:pt idx="2524">
                  <c:v>5.4371511139394979E-3</c:v>
                </c:pt>
                <c:pt idx="2525">
                  <c:v>5.4378504458441057E-3</c:v>
                </c:pt>
                <c:pt idx="2526">
                  <c:v>5.438556798220695E-3</c:v>
                </c:pt>
                <c:pt idx="2527">
                  <c:v>5.4392701713124048E-3</c:v>
                </c:pt>
                <c:pt idx="2528">
                  <c:v>5.4399905649571423E-3</c:v>
                </c:pt>
                <c:pt idx="2529">
                  <c:v>5.4407179793170002E-3</c:v>
                </c:pt>
                <c:pt idx="2530">
                  <c:v>5.4414524142298859E-3</c:v>
                </c:pt>
                <c:pt idx="2531">
                  <c:v>5.4421938696147532E-3</c:v>
                </c:pt>
                <c:pt idx="2532">
                  <c:v>5.4429423457147408E-3</c:v>
                </c:pt>
                <c:pt idx="2533">
                  <c:v>5.4436978424488025E-3</c:v>
                </c:pt>
                <c:pt idx="2534">
                  <c:v>5.4444603598169383E-3</c:v>
                </c:pt>
                <c:pt idx="2535">
                  <c:v>5.4452298976570557E-3</c:v>
                </c:pt>
                <c:pt idx="2536">
                  <c:v>5.4460064562122934E-3</c:v>
                </c:pt>
                <c:pt idx="2537">
                  <c:v>5.4467900353205589E-3</c:v>
                </c:pt>
                <c:pt idx="2538">
                  <c:v>5.4475806349818523E-3</c:v>
                </c:pt>
                <c:pt idx="2539">
                  <c:v>5.448378255358266E-3</c:v>
                </c:pt>
                <c:pt idx="2540">
                  <c:v>5.4491828963687539E-3</c:v>
                </c:pt>
                <c:pt idx="2541">
                  <c:v>5.4499945579322695E-3</c:v>
                </c:pt>
                <c:pt idx="2542">
                  <c:v>5.450813240048813E-3</c:v>
                </c:pt>
                <c:pt idx="2543">
                  <c:v>5.4516389427994305E-3</c:v>
                </c:pt>
                <c:pt idx="2544">
                  <c:v>5.4524716661841222E-3</c:v>
                </c:pt>
                <c:pt idx="2545">
                  <c:v>5.4533114101218416E-3</c:v>
                </c:pt>
                <c:pt idx="2546">
                  <c:v>5.4541581746936352E-3</c:v>
                </c:pt>
                <c:pt idx="2547">
                  <c:v>5.4550119598995028E-3</c:v>
                </c:pt>
                <c:pt idx="2548">
                  <c:v>5.4558727656583983E-3</c:v>
                </c:pt>
                <c:pt idx="2549">
                  <c:v>5.4567405920513679E-3</c:v>
                </c:pt>
                <c:pt idx="2550">
                  <c:v>5.4576154390784115E-3</c:v>
                </c:pt>
                <c:pt idx="2551">
                  <c:v>5.458497306658483E-3</c:v>
                </c:pt>
                <c:pt idx="2552">
                  <c:v>5.4593861949536748E-3</c:v>
                </c:pt>
                <c:pt idx="2553">
                  <c:v>5.4602821037208482E-3</c:v>
                </c:pt>
                <c:pt idx="2554">
                  <c:v>5.4611850331220957E-3</c:v>
                </c:pt>
                <c:pt idx="2555">
                  <c:v>5.4620949831574173E-3</c:v>
                </c:pt>
                <c:pt idx="2556">
                  <c:v>5.4631435227381342E-3</c:v>
                </c:pt>
                <c:pt idx="2557">
                  <c:v>5.4640685169082825E-3</c:v>
                </c:pt>
                <c:pt idx="2558">
                  <c:v>5.465000531712505E-3</c:v>
                </c:pt>
                <c:pt idx="2559">
                  <c:v>5.4659395671508015E-3</c:v>
                </c:pt>
                <c:pt idx="2560">
                  <c:v>5.4668856232231722E-3</c:v>
                </c:pt>
                <c:pt idx="2561">
                  <c:v>5.4678386997675243E-3</c:v>
                </c:pt>
                <c:pt idx="2562">
                  <c:v>5.4687987970269969E-3</c:v>
                </c:pt>
                <c:pt idx="2563">
                  <c:v>5.4697659148394973E-3</c:v>
                </c:pt>
                <c:pt idx="2564">
                  <c:v>5.4707400532050254E-3</c:v>
                </c:pt>
                <c:pt idx="2565">
                  <c:v>5.4717212123667203E-3</c:v>
                </c:pt>
                <c:pt idx="2566">
                  <c:v>5.4727093919193504E-3</c:v>
                </c:pt>
                <c:pt idx="2567">
                  <c:v>5.4737045921871008E-3</c:v>
                </c:pt>
                <c:pt idx="2568">
                  <c:v>5.4747068130889254E-3</c:v>
                </c:pt>
                <c:pt idx="2569">
                  <c:v>5.4757160545437777E-3</c:v>
                </c:pt>
                <c:pt idx="2570">
                  <c:v>5.4767323166327042E-3</c:v>
                </c:pt>
                <c:pt idx="2571">
                  <c:v>5.4782138340871978E-3</c:v>
                </c:pt>
                <c:pt idx="2572">
                  <c:v>5.4787859026317332E-3</c:v>
                </c:pt>
                <c:pt idx="2573">
                  <c:v>5.4798232265418356E-3</c:v>
                </c:pt>
                <c:pt idx="2574">
                  <c:v>5.4808675710860122E-3</c:v>
                </c:pt>
                <c:pt idx="2575">
                  <c:v>5.4819189361832166E-3</c:v>
                </c:pt>
                <c:pt idx="2576">
                  <c:v>5.4829773218334488E-3</c:v>
                </c:pt>
                <c:pt idx="2577">
                  <c:v>5.4840427282798476E-3</c:v>
                </c:pt>
                <c:pt idx="2578">
                  <c:v>5.485115155198228E-3</c:v>
                </c:pt>
                <c:pt idx="2579">
                  <c:v>5.4861946026696362E-3</c:v>
                </c:pt>
                <c:pt idx="2580">
                  <c:v>5.4872810709372111E-3</c:v>
                </c:pt>
                <c:pt idx="2581">
                  <c:v>5.4883745596767675E-3</c:v>
                </c:pt>
                <c:pt idx="2582">
                  <c:v>5.4894750690503979E-3</c:v>
                </c:pt>
                <c:pt idx="2583">
                  <c:v>5.4905825990581025E-3</c:v>
                </c:pt>
                <c:pt idx="2584">
                  <c:v>5.4916971496188349E-3</c:v>
                </c:pt>
                <c:pt idx="2585">
                  <c:v>5.4928187208136414E-3</c:v>
                </c:pt>
                <c:pt idx="2586">
                  <c:v>5.493947312642522E-3</c:v>
                </c:pt>
                <c:pt idx="2587">
                  <c:v>5.4950829250244304E-3</c:v>
                </c:pt>
                <c:pt idx="2588">
                  <c:v>5.4962255581214592E-3</c:v>
                </c:pt>
                <c:pt idx="2589">
                  <c:v>5.4973752117715158E-3</c:v>
                </c:pt>
                <c:pt idx="2590">
                  <c:v>5.4985318859746002E-3</c:v>
                </c:pt>
                <c:pt idx="2591">
                  <c:v>5.4996955808117587E-3</c:v>
                </c:pt>
                <c:pt idx="2592">
                  <c:v>5.500866296201945E-3</c:v>
                </c:pt>
                <c:pt idx="2593">
                  <c:v>5.5020440323072517E-3</c:v>
                </c:pt>
                <c:pt idx="2594">
                  <c:v>5.5032287889655862E-3</c:v>
                </c:pt>
                <c:pt idx="2595">
                  <c:v>5.5044205662579948E-3</c:v>
                </c:pt>
                <c:pt idx="2596">
                  <c:v>5.5056193641844775E-3</c:v>
                </c:pt>
                <c:pt idx="2597">
                  <c:v>5.506825182663988E-3</c:v>
                </c:pt>
                <c:pt idx="2598">
                  <c:v>5.5080380217775726E-3</c:v>
                </c:pt>
                <c:pt idx="2599">
                  <c:v>5.5092578815252313E-3</c:v>
                </c:pt>
                <c:pt idx="2600">
                  <c:v>5.5104847618259178E-3</c:v>
                </c:pt>
                <c:pt idx="2601">
                  <c:v>5.5117186627606785E-3</c:v>
                </c:pt>
                <c:pt idx="2602">
                  <c:v>5.5129595843295132E-3</c:v>
                </c:pt>
                <c:pt idx="2603">
                  <c:v>5.514207526532422E-3</c:v>
                </c:pt>
                <c:pt idx="2604">
                  <c:v>5.5154624892073123E-3</c:v>
                </c:pt>
                <c:pt idx="2605">
                  <c:v>5.5167244726783693E-3</c:v>
                </c:pt>
                <c:pt idx="2606">
                  <c:v>5.5179934766214078E-3</c:v>
                </c:pt>
                <c:pt idx="2607">
                  <c:v>5.5192695012795667E-3</c:v>
                </c:pt>
                <c:pt idx="2608">
                  <c:v>5.521003976895293E-3</c:v>
                </c:pt>
                <c:pt idx="2609">
                  <c:v>5.522296087673296E-3</c:v>
                </c:pt>
                <c:pt idx="2610">
                  <c:v>5.5235952193285111E-3</c:v>
                </c:pt>
                <c:pt idx="2611">
                  <c:v>5.5249013717798929E-3</c:v>
                </c:pt>
                <c:pt idx="2612">
                  <c:v>5.5262145450814728E-3</c:v>
                </c:pt>
                <c:pt idx="2613">
                  <c:v>5.5275347392062342E-3</c:v>
                </c:pt>
                <c:pt idx="2614">
                  <c:v>5.5288619541811936E-3</c:v>
                </c:pt>
                <c:pt idx="2615">
                  <c:v>5.5301961899523197E-3</c:v>
                </c:pt>
                <c:pt idx="2616">
                  <c:v>5.5315374465736431E-3</c:v>
                </c:pt>
                <c:pt idx="2617">
                  <c:v>5.5328857240451636E-3</c:v>
                </c:pt>
                <c:pt idx="2618">
                  <c:v>5.5342410223398666E-3</c:v>
                </c:pt>
                <c:pt idx="2619">
                  <c:v>5.5356033414577519E-3</c:v>
                </c:pt>
                <c:pt idx="2620">
                  <c:v>5.5369726814258344E-3</c:v>
                </c:pt>
                <c:pt idx="2621">
                  <c:v>5.5388569603664894E-3</c:v>
                </c:pt>
                <c:pt idx="2622">
                  <c:v>5.5402433087881064E-3</c:v>
                </c:pt>
                <c:pt idx="2623">
                  <c:v>5.5416366778437975E-3</c:v>
                </c:pt>
                <c:pt idx="2624">
                  <c:v>5.543037067614609E-3</c:v>
                </c:pt>
                <c:pt idx="2625">
                  <c:v>5.544444477857402E-3</c:v>
                </c:pt>
                <c:pt idx="2626">
                  <c:v>5.5458589088153154E-3</c:v>
                </c:pt>
                <c:pt idx="2627">
                  <c:v>5.5472803603262566E-3</c:v>
                </c:pt>
                <c:pt idx="2628">
                  <c:v>5.5487088324712719E-3</c:v>
                </c:pt>
                <c:pt idx="2629">
                  <c:v>5.5501443252503613E-3</c:v>
                </c:pt>
                <c:pt idx="2630">
                  <c:v>5.5515868386635248E-3</c:v>
                </c:pt>
                <c:pt idx="2631">
                  <c:v>5.5530363726297161E-3</c:v>
                </c:pt>
                <c:pt idx="2632">
                  <c:v>5.5544929272299814E-3</c:v>
                </c:pt>
                <c:pt idx="2633">
                  <c:v>5.5559565023832747E-3</c:v>
                </c:pt>
                <c:pt idx="2634">
                  <c:v>5.557427098170642E-3</c:v>
                </c:pt>
                <c:pt idx="2635">
                  <c:v>5.5589047146731296E-3</c:v>
                </c:pt>
                <c:pt idx="2636">
                  <c:v>5.5603893517286451E-3</c:v>
                </c:pt>
                <c:pt idx="2637">
                  <c:v>5.5618810092561421E-3</c:v>
                </c:pt>
                <c:pt idx="2638">
                  <c:v>5.5633796875798058E-3</c:v>
                </c:pt>
                <c:pt idx="2639">
                  <c:v>5.5648853864564973E-3</c:v>
                </c:pt>
                <c:pt idx="2640">
                  <c:v>5.5663981059672629E-3</c:v>
                </c:pt>
                <c:pt idx="2641">
                  <c:v>5.5679178460310563E-3</c:v>
                </c:pt>
                <c:pt idx="2642">
                  <c:v>5.5694446068099701E-3</c:v>
                </c:pt>
                <c:pt idx="2643">
                  <c:v>5.5709783880608654E-3</c:v>
                </c:pt>
                <c:pt idx="2644">
                  <c:v>5.5725191900268811E-3</c:v>
                </c:pt>
                <c:pt idx="2645">
                  <c:v>5.5740670125459246E-3</c:v>
                </c:pt>
                <c:pt idx="2646">
                  <c:v>5.5756218557800885E-3</c:v>
                </c:pt>
                <c:pt idx="2647">
                  <c:v>5.5771837194862339E-3</c:v>
                </c:pt>
                <c:pt idx="2648">
                  <c:v>5.5787526039074997E-3</c:v>
                </c:pt>
                <c:pt idx="2649">
                  <c:v>5.5803285088817933E-3</c:v>
                </c:pt>
                <c:pt idx="2650">
                  <c:v>5.5819114345712073E-3</c:v>
                </c:pt>
                <c:pt idx="2651">
                  <c:v>5.5835013808946954E-3</c:v>
                </c:pt>
                <c:pt idx="2652">
                  <c:v>5.585098347690165E-3</c:v>
                </c:pt>
                <c:pt idx="2653">
                  <c:v>5.5867023351197087E-3</c:v>
                </c:pt>
                <c:pt idx="2654">
                  <c:v>5.5883133431833265E-3</c:v>
                </c:pt>
                <c:pt idx="2655">
                  <c:v>5.5899313717999721E-3</c:v>
                </c:pt>
                <c:pt idx="2656">
                  <c:v>5.5915564211317381E-3</c:v>
                </c:pt>
                <c:pt idx="2657">
                  <c:v>5.5931884910975782E-3</c:v>
                </c:pt>
                <c:pt idx="2658">
                  <c:v>5.5948275816164461E-3</c:v>
                </c:pt>
                <c:pt idx="2659">
                  <c:v>5.5964736927693881E-3</c:v>
                </c:pt>
                <c:pt idx="2660">
                  <c:v>5.5981268245564042E-3</c:v>
                </c:pt>
                <c:pt idx="2661">
                  <c:v>5.5997869768964481E-3</c:v>
                </c:pt>
                <c:pt idx="2662">
                  <c:v>5.6014541498705661E-3</c:v>
                </c:pt>
                <c:pt idx="2663">
                  <c:v>5.6031283434787582E-3</c:v>
                </c:pt>
                <c:pt idx="2664">
                  <c:v>5.6048095578020707E-3</c:v>
                </c:pt>
                <c:pt idx="2665">
                  <c:v>5.6064977925163184E-3</c:v>
                </c:pt>
                <c:pt idx="2666">
                  <c:v>5.6081930479456865E-3</c:v>
                </c:pt>
                <c:pt idx="2667">
                  <c:v>5.6098953240091287E-3</c:v>
                </c:pt>
                <c:pt idx="2668">
                  <c:v>5.611604620706645E-3</c:v>
                </c:pt>
                <c:pt idx="2669">
                  <c:v>5.6133209380382354E-3</c:v>
                </c:pt>
                <c:pt idx="2670">
                  <c:v>5.6150442760038999E-3</c:v>
                </c:pt>
                <c:pt idx="2671">
                  <c:v>5.6167746344415459E-3</c:v>
                </c:pt>
                <c:pt idx="2672">
                  <c:v>5.6185120136753586E-3</c:v>
                </c:pt>
                <c:pt idx="2673">
                  <c:v>5.6202564133811528E-3</c:v>
                </c:pt>
                <c:pt idx="2674">
                  <c:v>5.6220078337210211E-3</c:v>
                </c:pt>
                <c:pt idx="2675">
                  <c:v>5.6237662746949635E-3</c:v>
                </c:pt>
                <c:pt idx="2676">
                  <c:v>5.6255317362219337E-3</c:v>
                </c:pt>
                <c:pt idx="2677">
                  <c:v>5.6273042185450706E-3</c:v>
                </c:pt>
                <c:pt idx="2678">
                  <c:v>5.629083721340189E-3</c:v>
                </c:pt>
                <c:pt idx="2679">
                  <c:v>5.6308702448504278E-3</c:v>
                </c:pt>
                <c:pt idx="2680">
                  <c:v>5.6326637888326481E-3</c:v>
                </c:pt>
                <c:pt idx="2681">
                  <c:v>5.634464353611035E-3</c:v>
                </c:pt>
                <c:pt idx="2682">
                  <c:v>5.6362719388614035E-3</c:v>
                </c:pt>
                <c:pt idx="2683">
                  <c:v>5.6380865447458461E-3</c:v>
                </c:pt>
                <c:pt idx="2684">
                  <c:v>5.6399081713454091E-3</c:v>
                </c:pt>
                <c:pt idx="2685">
                  <c:v>5.6417368184169536E-3</c:v>
                </c:pt>
                <c:pt idx="2686">
                  <c:v>5.6435724862036185E-3</c:v>
                </c:pt>
                <c:pt idx="2687">
                  <c:v>5.6454151747054038E-3</c:v>
                </c:pt>
                <c:pt idx="2688">
                  <c:v>5.6472648835981243E-3</c:v>
                </c:pt>
                <c:pt idx="2689">
                  <c:v>5.6491216132870115E-3</c:v>
                </c:pt>
                <c:pt idx="2690">
                  <c:v>5.6509853634478802E-3</c:v>
                </c:pt>
                <c:pt idx="2691">
                  <c:v>5.6528561343238692E-3</c:v>
                </c:pt>
                <c:pt idx="2692">
                  <c:v>5.6547339257528861E-3</c:v>
                </c:pt>
                <c:pt idx="2693">
                  <c:v>5.6566187378970234E-3</c:v>
                </c:pt>
                <c:pt idx="2694">
                  <c:v>5.6585105705941885E-3</c:v>
                </c:pt>
                <c:pt idx="2695">
                  <c:v>5.6604094239254277E-3</c:v>
                </c:pt>
                <c:pt idx="2696">
                  <c:v>5.662315297890741E-3</c:v>
                </c:pt>
                <c:pt idx="2697">
                  <c:v>5.664228192409082E-3</c:v>
                </c:pt>
                <c:pt idx="2698">
                  <c:v>5.6661481075614972E-3</c:v>
                </c:pt>
                <c:pt idx="2699">
                  <c:v>5.6680750434290328E-3</c:v>
                </c:pt>
                <c:pt idx="2700">
                  <c:v>5.6700089998495962E-3</c:v>
                </c:pt>
                <c:pt idx="2701">
                  <c:v>5.6719499769042336E-3</c:v>
                </c:pt>
                <c:pt idx="2702">
                  <c:v>5.6738979745118989E-3</c:v>
                </c:pt>
                <c:pt idx="2703">
                  <c:v>5.6758529927536383E-3</c:v>
                </c:pt>
                <c:pt idx="2704">
                  <c:v>5.6778150317104981E-3</c:v>
                </c:pt>
                <c:pt idx="2705">
                  <c:v>5.6797840912203856E-3</c:v>
                </c:pt>
                <c:pt idx="2706">
                  <c:v>5.681760171283301E-3</c:v>
                </c:pt>
                <c:pt idx="2707">
                  <c:v>5.6837432720613368E-3</c:v>
                </c:pt>
                <c:pt idx="2708">
                  <c:v>5.6857333933924004E-3</c:v>
                </c:pt>
                <c:pt idx="2709">
                  <c:v>5.6877305354385843E-3</c:v>
                </c:pt>
                <c:pt idx="2710">
                  <c:v>5.6897346979567498E-3</c:v>
                </c:pt>
                <c:pt idx="2711">
                  <c:v>5.6917458812710819E-3</c:v>
                </c:pt>
                <c:pt idx="2712">
                  <c:v>5.6940529729854195E-3</c:v>
                </c:pt>
                <c:pt idx="2713">
                  <c:v>5.6960792004345784E-3</c:v>
                </c:pt>
                <c:pt idx="2714">
                  <c:v>5.6981124484367651E-3</c:v>
                </c:pt>
                <c:pt idx="2715">
                  <c:v>5.700152717073026E-3</c:v>
                </c:pt>
                <c:pt idx="2716">
                  <c:v>5.7022000064244072E-3</c:v>
                </c:pt>
                <c:pt idx="2717">
                  <c:v>5.7042543163288162E-3</c:v>
                </c:pt>
                <c:pt idx="2718">
                  <c:v>5.706315646786253E-3</c:v>
                </c:pt>
                <c:pt idx="2719">
                  <c:v>5.7083839979588102E-3</c:v>
                </c:pt>
                <c:pt idx="2720">
                  <c:v>5.7104593696843953E-3</c:v>
                </c:pt>
                <c:pt idx="2721">
                  <c:v>5.7125417620440544E-3</c:v>
                </c:pt>
                <c:pt idx="2722">
                  <c:v>5.7146311750377876E-3</c:v>
                </c:pt>
                <c:pt idx="2723">
                  <c:v>5.7167276087466412E-3</c:v>
                </c:pt>
                <c:pt idx="2724">
                  <c:v>5.7188310629274763E-3</c:v>
                </c:pt>
                <c:pt idx="2725">
                  <c:v>5.7209415378234318E-3</c:v>
                </c:pt>
                <c:pt idx="2726">
                  <c:v>5.7230590332724152E-3</c:v>
                </c:pt>
                <c:pt idx="2727">
                  <c:v>5.7251835493554726E-3</c:v>
                </c:pt>
                <c:pt idx="2728">
                  <c:v>5.7273150860726041E-3</c:v>
                </c:pt>
                <c:pt idx="2729">
                  <c:v>5.7294536434238097E-3</c:v>
                </c:pt>
                <c:pt idx="2730">
                  <c:v>5.7315992214090894E-3</c:v>
                </c:pt>
                <c:pt idx="2731">
                  <c:v>5.7337518200284432E-3</c:v>
                </c:pt>
                <c:pt idx="2732">
                  <c:v>5.7359114392818711E-3</c:v>
                </c:pt>
                <c:pt idx="2733">
                  <c:v>5.7380780790883268E-3</c:v>
                </c:pt>
                <c:pt idx="2734">
                  <c:v>5.7402517395288566E-3</c:v>
                </c:pt>
                <c:pt idx="2735">
                  <c:v>5.7424324206034605E-3</c:v>
                </c:pt>
                <c:pt idx="2736">
                  <c:v>5.7446201223121385E-3</c:v>
                </c:pt>
                <c:pt idx="2737">
                  <c:v>5.7468148445738443E-3</c:v>
                </c:pt>
                <c:pt idx="2738">
                  <c:v>5.7490165875506705E-3</c:v>
                </c:pt>
                <c:pt idx="2739">
                  <c:v>5.7512253511615707E-3</c:v>
                </c:pt>
                <c:pt idx="2740">
                  <c:v>5.7534411353254988E-3</c:v>
                </c:pt>
                <c:pt idx="2741">
                  <c:v>5.755663940123501E-3</c:v>
                </c:pt>
                <c:pt idx="2742">
                  <c:v>5.7578937655555773E-3</c:v>
                </c:pt>
                <c:pt idx="2743">
                  <c:v>5.7601306116217277E-3</c:v>
                </c:pt>
                <c:pt idx="2744">
                  <c:v>5.7623744783219522E-3</c:v>
                </c:pt>
                <c:pt idx="2745">
                  <c:v>5.7646253656562507E-3</c:v>
                </c:pt>
                <c:pt idx="2746">
                  <c:v>5.7668832736246234E-3</c:v>
                </c:pt>
                <c:pt idx="2747">
                  <c:v>5.7691482021460239E-3</c:v>
                </c:pt>
                <c:pt idx="2748">
                  <c:v>5.7714201513825447E-3</c:v>
                </c:pt>
                <c:pt idx="2749">
                  <c:v>5.7736991211720934E-3</c:v>
                </c:pt>
                <c:pt idx="2750">
                  <c:v>5.7759851115957161E-3</c:v>
                </c:pt>
                <c:pt idx="2751">
                  <c:v>5.778278122653413E-3</c:v>
                </c:pt>
                <c:pt idx="2752">
                  <c:v>5.780578154345184E-3</c:v>
                </c:pt>
                <c:pt idx="2753">
                  <c:v>5.782885206671029E-3</c:v>
                </c:pt>
                <c:pt idx="2754">
                  <c:v>5.7851992795499019E-3</c:v>
                </c:pt>
                <c:pt idx="2755">
                  <c:v>5.7875203731438951E-3</c:v>
                </c:pt>
                <c:pt idx="2756">
                  <c:v>5.7898484872909162E-3</c:v>
                </c:pt>
                <c:pt idx="2757">
                  <c:v>5.7921836221530576E-3</c:v>
                </c:pt>
                <c:pt idx="2758">
                  <c:v>5.7945257776492731E-3</c:v>
                </c:pt>
                <c:pt idx="2759">
                  <c:v>5.7968749536985165E-3</c:v>
                </c:pt>
                <c:pt idx="2760">
                  <c:v>5.7992311503007876E-3</c:v>
                </c:pt>
                <c:pt idx="2761">
                  <c:v>5.8015943676181791E-3</c:v>
                </c:pt>
                <c:pt idx="2762">
                  <c:v>5.8039646055696448E-3</c:v>
                </c:pt>
                <c:pt idx="2763">
                  <c:v>5.8063418641551845E-3</c:v>
                </c:pt>
                <c:pt idx="2764">
                  <c:v>5.8087261433747983E-3</c:v>
                </c:pt>
                <c:pt idx="2765">
                  <c:v>5.8111174431474399E-3</c:v>
                </c:pt>
                <c:pt idx="2766">
                  <c:v>5.8135157636352019E-3</c:v>
                </c:pt>
                <c:pt idx="2767">
                  <c:v>5.8159211047570381E-3</c:v>
                </c:pt>
                <c:pt idx="2768">
                  <c:v>5.818333466431902E-3</c:v>
                </c:pt>
                <c:pt idx="2769">
                  <c:v>5.8207528486597937E-3</c:v>
                </c:pt>
                <c:pt idx="2770">
                  <c:v>5.8231792516838521E-3</c:v>
                </c:pt>
                <c:pt idx="2771">
                  <c:v>5.8256126752609383E-3</c:v>
                </c:pt>
                <c:pt idx="2772">
                  <c:v>5.8280531194720986E-3</c:v>
                </c:pt>
                <c:pt idx="2773">
                  <c:v>5.830500584317333E-3</c:v>
                </c:pt>
                <c:pt idx="2774">
                  <c:v>5.8329550697966415E-3</c:v>
                </c:pt>
                <c:pt idx="2775">
                  <c:v>5.8354165759100241E-3</c:v>
                </c:pt>
                <c:pt idx="2776">
                  <c:v>5.8378851025764344E-3</c:v>
                </c:pt>
                <c:pt idx="2777">
                  <c:v>5.8403606499579652E-3</c:v>
                </c:pt>
                <c:pt idx="2778">
                  <c:v>5.8428432178925238E-3</c:v>
                </c:pt>
                <c:pt idx="2779">
                  <c:v>5.8453328065422028E-3</c:v>
                </c:pt>
                <c:pt idx="2780">
                  <c:v>5.8478294156638633E-3</c:v>
                </c:pt>
                <c:pt idx="2781">
                  <c:v>5.8503330456627367E-3</c:v>
                </c:pt>
                <c:pt idx="2782">
                  <c:v>5.8528436961335917E-3</c:v>
                </c:pt>
                <c:pt idx="2783">
                  <c:v>5.8553613672385207E-3</c:v>
                </c:pt>
                <c:pt idx="2784">
                  <c:v>5.8578860589775239E-3</c:v>
                </c:pt>
                <c:pt idx="2785">
                  <c:v>5.8604177713506012E-3</c:v>
                </c:pt>
                <c:pt idx="2786">
                  <c:v>5.8629565044387988E-3</c:v>
                </c:pt>
                <c:pt idx="2787">
                  <c:v>5.865502257998978E-3</c:v>
                </c:pt>
                <c:pt idx="2788">
                  <c:v>5.8680550323553238E-3</c:v>
                </c:pt>
                <c:pt idx="2789">
                  <c:v>5.8706148271836511E-3</c:v>
                </c:pt>
                <c:pt idx="2790">
                  <c:v>5.8731816427270989E-3</c:v>
                </c:pt>
                <c:pt idx="2791">
                  <c:v>5.8757554789046207E-3</c:v>
                </c:pt>
                <c:pt idx="2792">
                  <c:v>5.8783363356351703E-3</c:v>
                </c:pt>
                <c:pt idx="2793">
                  <c:v>5.8809242130808403E-3</c:v>
                </c:pt>
                <c:pt idx="2794">
                  <c:v>5.8835191110795382E-3</c:v>
                </c:pt>
                <c:pt idx="2795">
                  <c:v>5.8861210298744027E-3</c:v>
                </c:pt>
                <c:pt idx="2796">
                  <c:v>5.8887299691412487E-3</c:v>
                </c:pt>
                <c:pt idx="2797">
                  <c:v>5.8913459291232151E-3</c:v>
                </c:pt>
                <c:pt idx="2798">
                  <c:v>5.8939689096582093E-3</c:v>
                </c:pt>
                <c:pt idx="2799">
                  <c:v>5.8965989109083239E-3</c:v>
                </c:pt>
                <c:pt idx="2800">
                  <c:v>5.8992359327114663E-3</c:v>
                </c:pt>
                <c:pt idx="2801">
                  <c:v>5.9018799751486828E-3</c:v>
                </c:pt>
                <c:pt idx="2802">
                  <c:v>5.9045310383010197E-3</c:v>
                </c:pt>
                <c:pt idx="2803">
                  <c:v>5.9071891220874306E-3</c:v>
                </c:pt>
                <c:pt idx="2804">
                  <c:v>5.9098542264268694E-3</c:v>
                </c:pt>
                <c:pt idx="2805">
                  <c:v>5.912526351319336E-3</c:v>
                </c:pt>
                <c:pt idx="2806">
                  <c:v>5.9152054970890156E-3</c:v>
                </c:pt>
                <c:pt idx="2807">
                  <c:v>5.9178916633306766E-3</c:v>
                </c:pt>
                <c:pt idx="2808">
                  <c:v>5.9205848502064118E-3</c:v>
                </c:pt>
                <c:pt idx="2809">
                  <c:v>5.923285057716221E-3</c:v>
                </c:pt>
                <c:pt idx="2810">
                  <c:v>5.9259922859411507E-3</c:v>
                </c:pt>
                <c:pt idx="2811">
                  <c:v>5.9287065346380619E-3</c:v>
                </c:pt>
                <c:pt idx="2812">
                  <c:v>5.9314278041311397E-3</c:v>
                </c:pt>
                <c:pt idx="2813">
                  <c:v>5.9341560941772453E-3</c:v>
                </c:pt>
                <c:pt idx="2814">
                  <c:v>5.9368914048574251E-3</c:v>
                </c:pt>
                <c:pt idx="2815">
                  <c:v>5.9396337362527252E-3</c:v>
                </c:pt>
                <c:pt idx="2816">
                  <c:v>5.9423830881200068E-3</c:v>
                </c:pt>
                <c:pt idx="2817">
                  <c:v>5.9451394608645014E-3</c:v>
                </c:pt>
                <c:pt idx="2818">
                  <c:v>5.9479028539999312E-3</c:v>
                </c:pt>
                <c:pt idx="2819">
                  <c:v>5.9506732679315277E-3</c:v>
                </c:pt>
                <c:pt idx="2820">
                  <c:v>5.953450702416152E-3</c:v>
                </c:pt>
                <c:pt idx="2821">
                  <c:v>5.9562351575348504E-3</c:v>
                </c:pt>
                <c:pt idx="2822">
                  <c:v>5.9590266332876229E-3</c:v>
                </c:pt>
                <c:pt idx="2823">
                  <c:v>5.9618251296744695E-3</c:v>
                </c:pt>
                <c:pt idx="2824">
                  <c:v>5.9646306467764365E-3</c:v>
                </c:pt>
                <c:pt idx="2825">
                  <c:v>5.9674431844314313E-3</c:v>
                </c:pt>
                <c:pt idx="2826">
                  <c:v>5.9702627428015465E-3</c:v>
                </c:pt>
                <c:pt idx="2827">
                  <c:v>5.9730893217246894E-3</c:v>
                </c:pt>
                <c:pt idx="2828">
                  <c:v>5.9759229212819065E-3</c:v>
                </c:pt>
                <c:pt idx="2829">
                  <c:v>5.9787635415542439E-3</c:v>
                </c:pt>
                <c:pt idx="2830">
                  <c:v>5.9816111824606555E-3</c:v>
                </c:pt>
                <c:pt idx="2831">
                  <c:v>5.9844658439200948E-3</c:v>
                </c:pt>
                <c:pt idx="2832">
                  <c:v>5.9873275260946546E-3</c:v>
                </c:pt>
                <c:pt idx="2833">
                  <c:v>5.9901962288222421E-3</c:v>
                </c:pt>
                <c:pt idx="2834">
                  <c:v>5.9930719521839038E-3</c:v>
                </c:pt>
                <c:pt idx="2835">
                  <c:v>5.9959546963417321E-3</c:v>
                </c:pt>
                <c:pt idx="2836">
                  <c:v>5.9988444609715419E-3</c:v>
                </c:pt>
                <c:pt idx="2837">
                  <c:v>6.0017412463164721E-3</c:v>
                </c:pt>
                <c:pt idx="2838">
                  <c:v>6.0046450522144301E-3</c:v>
                </c:pt>
                <c:pt idx="2839">
                  <c:v>6.0075558789085548E-3</c:v>
                </c:pt>
                <c:pt idx="2840">
                  <c:v>6.0104737261557073E-3</c:v>
                </c:pt>
                <c:pt idx="2841">
                  <c:v>6.0133985939558876E-3</c:v>
                </c:pt>
                <c:pt idx="2842">
                  <c:v>6.0163304824711883E-3</c:v>
                </c:pt>
                <c:pt idx="2843">
                  <c:v>6.0192693916205631E-3</c:v>
                </c:pt>
                <c:pt idx="2844">
                  <c:v>6.0222153214040119E-3</c:v>
                </c:pt>
                <c:pt idx="2845">
                  <c:v>6.0251682718215349E-3</c:v>
                </c:pt>
                <c:pt idx="2846">
                  <c:v>6.0281282429541783E-3</c:v>
                </c:pt>
                <c:pt idx="2847">
                  <c:v>6.0310952346398494E-3</c:v>
                </c:pt>
                <c:pt idx="2848">
                  <c:v>6.0340692469595947E-3</c:v>
                </c:pt>
                <c:pt idx="2849">
                  <c:v>6.037050279913414E-3</c:v>
                </c:pt>
                <c:pt idx="2850">
                  <c:v>6.0400383335823538E-3</c:v>
                </c:pt>
                <c:pt idx="2851">
                  <c:v>6.0430334078853676E-3</c:v>
                </c:pt>
                <c:pt idx="2852">
                  <c:v>6.0460355027414092E-3</c:v>
                </c:pt>
                <c:pt idx="2853">
                  <c:v>6.0490446183125712E-3</c:v>
                </c:pt>
                <c:pt idx="2854">
                  <c:v>6.0520607544367611E-3</c:v>
                </c:pt>
                <c:pt idx="2855">
                  <c:v>6.0550839112760713E-3</c:v>
                </c:pt>
                <c:pt idx="2856">
                  <c:v>6.0581140887494556E-3</c:v>
                </c:pt>
                <c:pt idx="2857">
                  <c:v>6.061151286856914E-3</c:v>
                </c:pt>
                <c:pt idx="2858">
                  <c:v>6.0641955055984464E-3</c:v>
                </c:pt>
                <c:pt idx="2859">
                  <c:v>6.067246744974053E-3</c:v>
                </c:pt>
                <c:pt idx="2860">
                  <c:v>6.07030500506478E-3</c:v>
                </c:pt>
                <c:pt idx="2861">
                  <c:v>6.073370285789581E-3</c:v>
                </c:pt>
                <c:pt idx="2862">
                  <c:v>6.0764425870674099E-3</c:v>
                </c:pt>
                <c:pt idx="2863">
                  <c:v>6.0795219089793129E-3</c:v>
                </c:pt>
                <c:pt idx="2864">
                  <c:v>6.0826082516063362E-3</c:v>
                </c:pt>
                <c:pt idx="2865">
                  <c:v>6.0857016148674337E-3</c:v>
                </c:pt>
                <c:pt idx="2866">
                  <c:v>6.0888019986815589E-3</c:v>
                </c:pt>
                <c:pt idx="2867">
                  <c:v>6.0919094032108045E-3</c:v>
                </c:pt>
                <c:pt idx="2868">
                  <c:v>6.0954693194370524E-3</c:v>
                </c:pt>
                <c:pt idx="2869">
                  <c:v>6.0985917681821711E-3</c:v>
                </c:pt>
                <c:pt idx="2870">
                  <c:v>6.1017212376424101E-3</c:v>
                </c:pt>
                <c:pt idx="2871">
                  <c:v>6.104857727655677E-3</c:v>
                </c:pt>
                <c:pt idx="2872">
                  <c:v>6.108001238303018E-3</c:v>
                </c:pt>
                <c:pt idx="2873">
                  <c:v>6.1111517696654793E-3</c:v>
                </c:pt>
                <c:pt idx="2874">
                  <c:v>6.1143093216620148E-3</c:v>
                </c:pt>
                <c:pt idx="2875">
                  <c:v>6.1174738942926243E-3</c:v>
                </c:pt>
                <c:pt idx="2876">
                  <c:v>6.120645487557308E-3</c:v>
                </c:pt>
                <c:pt idx="2877">
                  <c:v>6.123824101537112E-3</c:v>
                </c:pt>
                <c:pt idx="2878">
                  <c:v>6.1270097360699438E-3</c:v>
                </c:pt>
                <c:pt idx="2879">
                  <c:v>6.1302023911558035E-3</c:v>
                </c:pt>
                <c:pt idx="2880">
                  <c:v>6.133402067118876E-3</c:v>
                </c:pt>
                <c:pt idx="2881">
                  <c:v>6.1366087635539301E-3</c:v>
                </c:pt>
                <c:pt idx="2882">
                  <c:v>6.140948744964847E-3</c:v>
                </c:pt>
                <c:pt idx="2883">
                  <c:v>6.1430432185693995E-3</c:v>
                </c:pt>
                <c:pt idx="2884">
                  <c:v>6.1462709769066759E-3</c:v>
                </c:pt>
                <c:pt idx="2885">
                  <c:v>6.149505756040119E-3</c:v>
                </c:pt>
                <c:pt idx="2886">
                  <c:v>6.1527475557265898E-3</c:v>
                </c:pt>
                <c:pt idx="2887">
                  <c:v>6.1559963761281811E-3</c:v>
                </c:pt>
                <c:pt idx="2888">
                  <c:v>6.1592522170828001E-3</c:v>
                </c:pt>
                <c:pt idx="2889">
                  <c:v>6.1625150787525396E-3</c:v>
                </c:pt>
                <c:pt idx="2890">
                  <c:v>6.1657849610563531E-3</c:v>
                </c:pt>
                <c:pt idx="2891">
                  <c:v>6.1690618639942407E-3</c:v>
                </c:pt>
                <c:pt idx="2892">
                  <c:v>6.1723457876472487E-3</c:v>
                </c:pt>
                <c:pt idx="2893">
                  <c:v>6.1756367319343308E-3</c:v>
                </c:pt>
                <c:pt idx="2894">
                  <c:v>6.1789346967744407E-3</c:v>
                </c:pt>
                <c:pt idx="2895">
                  <c:v>6.1822396824107173E-3</c:v>
                </c:pt>
                <c:pt idx="2896">
                  <c:v>6.1855516886000217E-3</c:v>
                </c:pt>
                <c:pt idx="2897">
                  <c:v>6.1888707154234002E-3</c:v>
                </c:pt>
                <c:pt idx="2898">
                  <c:v>6.1921967628808527E-3</c:v>
                </c:pt>
                <c:pt idx="2899">
                  <c:v>6.1955298310534257E-3</c:v>
                </c:pt>
                <c:pt idx="2900">
                  <c:v>6.1988699198600727E-3</c:v>
                </c:pt>
                <c:pt idx="2901">
                  <c:v>6.2022170292197476E-3</c:v>
                </c:pt>
                <c:pt idx="2902">
                  <c:v>6.2055711593755891E-3</c:v>
                </c:pt>
                <c:pt idx="2903">
                  <c:v>6.2089323100844585E-3</c:v>
                </c:pt>
                <c:pt idx="2904">
                  <c:v>6.2123004815084482E-3</c:v>
                </c:pt>
                <c:pt idx="2905">
                  <c:v>6.2156756734854657E-3</c:v>
                </c:pt>
                <c:pt idx="2906">
                  <c:v>6.2190578862586499E-3</c:v>
                </c:pt>
                <c:pt idx="2907">
                  <c:v>6.2224471195038156E-3</c:v>
                </c:pt>
                <c:pt idx="2908">
                  <c:v>6.2258433735451479E-3</c:v>
                </c:pt>
                <c:pt idx="2909">
                  <c:v>6.2292466482205544E-3</c:v>
                </c:pt>
                <c:pt idx="2910">
                  <c:v>6.232656943530035E-3</c:v>
                </c:pt>
                <c:pt idx="2911">
                  <c:v>6.2360742593925433E-3</c:v>
                </c:pt>
                <c:pt idx="2912">
                  <c:v>6.2394985960512184E-3</c:v>
                </c:pt>
                <c:pt idx="2913">
                  <c:v>6.2429299532629212E-3</c:v>
                </c:pt>
                <c:pt idx="2914">
                  <c:v>6.2463683311897444E-3</c:v>
                </c:pt>
                <c:pt idx="2915">
                  <c:v>6.2498137296695955E-3</c:v>
                </c:pt>
                <c:pt idx="2916">
                  <c:v>6.2532661488645669E-3</c:v>
                </c:pt>
                <c:pt idx="2917">
                  <c:v>6.2567255887746587E-3</c:v>
                </c:pt>
                <c:pt idx="2918">
                  <c:v>6.2601920492377783E-3</c:v>
                </c:pt>
                <c:pt idx="2919">
                  <c:v>6.2636655304160183E-3</c:v>
                </c:pt>
                <c:pt idx="2920">
                  <c:v>6.2691380425861087E-3</c:v>
                </c:pt>
                <c:pt idx="2921">
                  <c:v>6.2726295767423501E-3</c:v>
                </c:pt>
                <c:pt idx="2922">
                  <c:v>6.2761281317758044E-3</c:v>
                </c:pt>
                <c:pt idx="2923">
                  <c:v>6.2796337073622865E-3</c:v>
                </c:pt>
                <c:pt idx="2924">
                  <c:v>6.2831463035017965E-3</c:v>
                </c:pt>
                <c:pt idx="2925">
                  <c:v>6.2866659204374731E-3</c:v>
                </c:pt>
                <c:pt idx="2926">
                  <c:v>6.2901925579261775E-3</c:v>
                </c:pt>
                <c:pt idx="2927">
                  <c:v>6.2937262161300023E-3</c:v>
                </c:pt>
                <c:pt idx="2928">
                  <c:v>6.2972668948868549E-3</c:v>
                </c:pt>
                <c:pt idx="2929">
                  <c:v>6.3008145944398741E-3</c:v>
                </c:pt>
                <c:pt idx="2930">
                  <c:v>6.3043693146269675E-3</c:v>
                </c:pt>
                <c:pt idx="2931">
                  <c:v>6.3079310554481349E-3</c:v>
                </c:pt>
                <c:pt idx="2932">
                  <c:v>6.3114998169033765E-3</c:v>
                </c:pt>
                <c:pt idx="2933">
                  <c:v>6.3155869981068591E-3</c:v>
                </c:pt>
                <c:pt idx="2934">
                  <c:v>6.31917080385902E-3</c:v>
                </c:pt>
                <c:pt idx="2935">
                  <c:v>6.3227616302452549E-3</c:v>
                </c:pt>
                <c:pt idx="2936">
                  <c:v>6.326359477265564E-3</c:v>
                </c:pt>
                <c:pt idx="2937">
                  <c:v>6.3299643450009935E-3</c:v>
                </c:pt>
                <c:pt idx="2938">
                  <c:v>6.333576233370497E-3</c:v>
                </c:pt>
                <c:pt idx="2939">
                  <c:v>6.3371951423740747E-3</c:v>
                </c:pt>
                <c:pt idx="2940">
                  <c:v>6.3408210720117264E-3</c:v>
                </c:pt>
                <c:pt idx="2941">
                  <c:v>6.3444540223644985E-3</c:v>
                </c:pt>
                <c:pt idx="2942">
                  <c:v>6.3480939932702984E-3</c:v>
                </c:pt>
                <c:pt idx="2943">
                  <c:v>6.351740984972265E-3</c:v>
                </c:pt>
                <c:pt idx="2944">
                  <c:v>6.3553949972272594E-3</c:v>
                </c:pt>
                <c:pt idx="2945">
                  <c:v>6.3590560301973742E-3</c:v>
                </c:pt>
                <c:pt idx="2946">
                  <c:v>6.3627240838015631E-3</c:v>
                </c:pt>
                <c:pt idx="2947">
                  <c:v>6.366399158039826E-3</c:v>
                </c:pt>
                <c:pt idx="2948">
                  <c:v>6.3700812529932094E-3</c:v>
                </c:pt>
                <c:pt idx="2949">
                  <c:v>6.3737703685806668E-3</c:v>
                </c:pt>
                <c:pt idx="2950">
                  <c:v>6.3774665048832446E-3</c:v>
                </c:pt>
                <c:pt idx="2951">
                  <c:v>6.3811696617388503E-3</c:v>
                </c:pt>
                <c:pt idx="2952">
                  <c:v>6.3848798393095763E-3</c:v>
                </c:pt>
                <c:pt idx="2953">
                  <c:v>6.3885970375143764E-3</c:v>
                </c:pt>
                <c:pt idx="2954">
                  <c:v>6.3923212563532505E-3</c:v>
                </c:pt>
                <c:pt idx="2955">
                  <c:v>6.3960524959072451E-3</c:v>
                </c:pt>
                <c:pt idx="2956">
                  <c:v>6.3997907561763601E-3</c:v>
                </c:pt>
                <c:pt idx="2957">
                  <c:v>6.4035360370795491E-3</c:v>
                </c:pt>
                <c:pt idx="2958">
                  <c:v>6.407288338535766E-3</c:v>
                </c:pt>
                <c:pt idx="2959">
                  <c:v>6.4110476607881495E-3</c:v>
                </c:pt>
                <c:pt idx="2960">
                  <c:v>6.4148140035935608E-3</c:v>
                </c:pt>
                <c:pt idx="2961">
                  <c:v>6.4185873671140925E-3</c:v>
                </c:pt>
                <c:pt idx="2962">
                  <c:v>6.4223677512686983E-3</c:v>
                </c:pt>
                <c:pt idx="2963">
                  <c:v>6.4261551561384245E-3</c:v>
                </c:pt>
                <c:pt idx="2964">
                  <c:v>6.4299495816422247E-3</c:v>
                </c:pt>
                <c:pt idx="2965">
                  <c:v>6.4337510277800991E-3</c:v>
                </c:pt>
                <c:pt idx="2966">
                  <c:v>6.4375594946330938E-3</c:v>
                </c:pt>
                <c:pt idx="2967">
                  <c:v>6.4413749821201627E-3</c:v>
                </c:pt>
                <c:pt idx="2968">
                  <c:v>6.4451974902413056E-3</c:v>
                </c:pt>
                <c:pt idx="2969">
                  <c:v>6.4490270189965226E-3</c:v>
                </c:pt>
                <c:pt idx="2970">
                  <c:v>6.4528635685479063E-3</c:v>
                </c:pt>
                <c:pt idx="2971">
                  <c:v>6.4567071387333641E-3</c:v>
                </c:pt>
                <c:pt idx="2972">
                  <c:v>6.4605577294718497E-3</c:v>
                </c:pt>
                <c:pt idx="2973">
                  <c:v>6.4644153409254557E-3</c:v>
                </c:pt>
                <c:pt idx="2974">
                  <c:v>6.468279973094182E-3</c:v>
                </c:pt>
                <c:pt idx="2975">
                  <c:v>6.4721516258159362E-3</c:v>
                </c:pt>
                <c:pt idx="2976">
                  <c:v>6.4760302992528107E-3</c:v>
                </c:pt>
                <c:pt idx="2977">
                  <c:v>6.4799159934048056E-3</c:v>
                </c:pt>
                <c:pt idx="2978">
                  <c:v>6.4838087082719209E-3</c:v>
                </c:pt>
                <c:pt idx="2979">
                  <c:v>6.487708443692064E-3</c:v>
                </c:pt>
                <c:pt idx="2980">
                  <c:v>6.4916151998273275E-3</c:v>
                </c:pt>
                <c:pt idx="2981">
                  <c:v>6.4955289766777113E-3</c:v>
                </c:pt>
                <c:pt idx="2982">
                  <c:v>6.499449774081123E-3</c:v>
                </c:pt>
                <c:pt idx="2983">
                  <c:v>6.5033775921186088E-3</c:v>
                </c:pt>
                <c:pt idx="2984">
                  <c:v>6.5073124309522612E-3</c:v>
                </c:pt>
                <c:pt idx="2985">
                  <c:v>6.511254290501034E-3</c:v>
                </c:pt>
                <c:pt idx="2986">
                  <c:v>6.5152031705217883E-3</c:v>
                </c:pt>
                <c:pt idx="2987">
                  <c:v>6.5191590713387093E-3</c:v>
                </c:pt>
                <c:pt idx="2988">
                  <c:v>6.5231219927897044E-3</c:v>
                </c:pt>
                <c:pt idx="2989">
                  <c:v>6.5270919348747736E-3</c:v>
                </c:pt>
                <c:pt idx="2990">
                  <c:v>6.5310688977560094E-3</c:v>
                </c:pt>
                <c:pt idx="2991">
                  <c:v>6.5350528811902731E-3</c:v>
                </c:pt>
                <c:pt idx="2992">
                  <c:v>6.5390438852586108E-3</c:v>
                </c:pt>
                <c:pt idx="2993">
                  <c:v>6.5430419101231152E-3</c:v>
                </c:pt>
                <c:pt idx="2994">
                  <c:v>6.5470469556216937E-3</c:v>
                </c:pt>
                <c:pt idx="2995">
                  <c:v>6.5510590217543463E-3</c:v>
                </c:pt>
                <c:pt idx="2996">
                  <c:v>6.555078108521073E-3</c:v>
                </c:pt>
                <c:pt idx="2997">
                  <c:v>6.55910421600292E-3</c:v>
                </c:pt>
                <c:pt idx="2998">
                  <c:v>6.5631373441998875E-3</c:v>
                </c:pt>
                <c:pt idx="2999">
                  <c:v>6.5671774929498827E-3</c:v>
                </c:pt>
                <c:pt idx="3000">
                  <c:v>6.5712246624960446E-3</c:v>
                </c:pt>
                <c:pt idx="3001">
                  <c:v>6.5752788525952344E-3</c:v>
                </c:pt>
                <c:pt idx="3002">
                  <c:v>6.5793400634095445E-3</c:v>
                </c:pt>
                <c:pt idx="3003">
                  <c:v>6.5834082949389749E-3</c:v>
                </c:pt>
                <c:pt idx="3004">
                  <c:v>6.5874835471835258E-3</c:v>
                </c:pt>
                <c:pt idx="3005">
                  <c:v>6.5915658199811045E-3</c:v>
                </c:pt>
                <c:pt idx="3006">
                  <c:v>6.5956551134938035E-3</c:v>
                </c:pt>
                <c:pt idx="3007">
                  <c:v>6.5997514276405767E-3</c:v>
                </c:pt>
                <c:pt idx="3008">
                  <c:v>6.6038547625024702E-3</c:v>
                </c:pt>
                <c:pt idx="3009">
                  <c:v>6.6079651179984378E-3</c:v>
                </c:pt>
                <c:pt idx="3010">
                  <c:v>6.612082494290572E-3</c:v>
                </c:pt>
                <c:pt idx="3011">
                  <c:v>6.6162068403197161E-3</c:v>
                </c:pt>
                <c:pt idx="3012">
                  <c:v>6.6203297266242966E-3</c:v>
                </c:pt>
                <c:pt idx="3013">
                  <c:v>6.6244447039465193E-3</c:v>
                </c:pt>
                <c:pt idx="3014">
                  <c:v>6.6285517722053378E-3</c:v>
                </c:pt>
                <c:pt idx="3015">
                  <c:v>6.632650931400752E-3</c:v>
                </c:pt>
                <c:pt idx="3016">
                  <c:v>6.6367421815327621E-3</c:v>
                </c:pt>
                <c:pt idx="3017">
                  <c:v>6.6408255226824142E-3</c:v>
                </c:pt>
                <c:pt idx="3018">
                  <c:v>6.6449009548497084E-3</c:v>
                </c:pt>
                <c:pt idx="3019">
                  <c:v>6.6489684779535985E-3</c:v>
                </c:pt>
                <c:pt idx="3020">
                  <c:v>6.6530280919940843E-3</c:v>
                </c:pt>
                <c:pt idx="3021">
                  <c:v>6.6570797971332585E-3</c:v>
                </c:pt>
                <c:pt idx="3022">
                  <c:v>6.6611235931279822E-3</c:v>
                </c:pt>
                <c:pt idx="3023">
                  <c:v>6.6651594800593017E-3</c:v>
                </c:pt>
                <c:pt idx="3024">
                  <c:v>6.6697622378264487E-3</c:v>
                </c:pt>
                <c:pt idx="3025">
                  <c:v>6.6737811770078981E-3</c:v>
                </c:pt>
                <c:pt idx="3026">
                  <c:v>6.6777922069638507E-3</c:v>
                </c:pt>
                <c:pt idx="3027">
                  <c:v>6.6817953280184916E-3</c:v>
                </c:pt>
                <c:pt idx="3028">
                  <c:v>6.6857905400907747E-3</c:v>
                </c:pt>
                <c:pt idx="3029">
                  <c:v>6.6897778430186072E-3</c:v>
                </c:pt>
                <c:pt idx="3030">
                  <c:v>6.6937572368830356E-3</c:v>
                </c:pt>
                <c:pt idx="3031">
                  <c:v>6.6977287218461523E-3</c:v>
                </c:pt>
                <c:pt idx="3032">
                  <c:v>6.7016922976648186E-3</c:v>
                </c:pt>
                <c:pt idx="3033">
                  <c:v>6.7056479645011269E-3</c:v>
                </c:pt>
                <c:pt idx="3034">
                  <c:v>6.7095957223550773E-3</c:v>
                </c:pt>
                <c:pt idx="3035">
                  <c:v>6.7135355710645772E-3</c:v>
                </c:pt>
                <c:pt idx="3036">
                  <c:v>6.7174675107917192E-3</c:v>
                </c:pt>
                <c:pt idx="3037">
                  <c:v>6.7213915415365033E-3</c:v>
                </c:pt>
                <c:pt idx="3038">
                  <c:v>6.7253076632178832E-3</c:v>
                </c:pt>
                <c:pt idx="3039">
                  <c:v>6.7292158758358589E-3</c:v>
                </c:pt>
                <c:pt idx="3040">
                  <c:v>6.7331161794714767E-3</c:v>
                </c:pt>
                <c:pt idx="3041">
                  <c:v>6.7370085740436902E-3</c:v>
                </c:pt>
                <c:pt idx="3042">
                  <c:v>6.7408930596335459E-3</c:v>
                </c:pt>
                <c:pt idx="3043">
                  <c:v>6.7447696361599974E-3</c:v>
                </c:pt>
                <c:pt idx="3044">
                  <c:v>6.7486383035419983E-3</c:v>
                </c:pt>
                <c:pt idx="3045">
                  <c:v>6.7524990620226877E-3</c:v>
                </c:pt>
                <c:pt idx="3046">
                  <c:v>6.7563519114399728E-3</c:v>
                </c:pt>
                <c:pt idx="3047">
                  <c:v>6.7601968517938538E-3</c:v>
                </c:pt>
                <c:pt idx="3048">
                  <c:v>6.7640338831653768E-3</c:v>
                </c:pt>
                <c:pt idx="3049">
                  <c:v>6.7678630054734956E-3</c:v>
                </c:pt>
                <c:pt idx="3050">
                  <c:v>6.7716842187992565E-3</c:v>
                </c:pt>
                <c:pt idx="3051">
                  <c:v>6.7754975230616132E-3</c:v>
                </c:pt>
                <c:pt idx="3052">
                  <c:v>6.7793029181795195E-3</c:v>
                </c:pt>
                <c:pt idx="3053">
                  <c:v>6.7831004043150678E-3</c:v>
                </c:pt>
                <c:pt idx="3054">
                  <c:v>6.7868899814682582E-3</c:v>
                </c:pt>
                <c:pt idx="3055">
                  <c:v>6.7906716496390906E-3</c:v>
                </c:pt>
                <c:pt idx="3056">
                  <c:v>6.7944454085844264E-3</c:v>
                </c:pt>
                <c:pt idx="3057">
                  <c:v>6.7982112586284504E-3</c:v>
                </c:pt>
                <c:pt idx="3058">
                  <c:v>6.8019691996901166E-3</c:v>
                </c:pt>
                <c:pt idx="3059">
                  <c:v>6.8057192316073323E-3</c:v>
                </c:pt>
                <c:pt idx="3060">
                  <c:v>6.8094613544611438E-3</c:v>
                </c:pt>
                <c:pt idx="3061">
                  <c:v>6.8131955684136436E-3</c:v>
                </c:pt>
                <c:pt idx="3062">
                  <c:v>6.8169218731406467E-3</c:v>
                </c:pt>
                <c:pt idx="3063">
                  <c:v>6.8206402689663381E-3</c:v>
                </c:pt>
                <c:pt idx="3064">
                  <c:v>6.8243507557286254E-3</c:v>
                </c:pt>
                <c:pt idx="3065">
                  <c:v>6.8280533334275084E-3</c:v>
                </c:pt>
                <c:pt idx="3066">
                  <c:v>6.8317480021440335E-3</c:v>
                </c:pt>
                <c:pt idx="3067">
                  <c:v>6.8354347617971545E-3</c:v>
                </c:pt>
                <c:pt idx="3068">
                  <c:v>6.8391136123058249E-3</c:v>
                </c:pt>
                <c:pt idx="3069">
                  <c:v>6.8427845539131837E-3</c:v>
                </c:pt>
                <c:pt idx="3070">
                  <c:v>6.8464475864571384E-3</c:v>
                </c:pt>
                <c:pt idx="3071">
                  <c:v>6.8501027099376888E-3</c:v>
                </c:pt>
                <c:pt idx="3072">
                  <c:v>6.8537499242737887E-3</c:v>
                </c:pt>
                <c:pt idx="3073">
                  <c:v>6.857389229708577E-3</c:v>
                </c:pt>
                <c:pt idx="3074">
                  <c:v>6.8610206260799611E-3</c:v>
                </c:pt>
                <c:pt idx="3075">
                  <c:v>6.864644113387941E-3</c:v>
                </c:pt>
                <c:pt idx="3076">
                  <c:v>6.868259691713563E-3</c:v>
                </c:pt>
                <c:pt idx="3077">
                  <c:v>6.8718673608947345E-3</c:v>
                </c:pt>
                <c:pt idx="3078">
                  <c:v>6.8754671211745944E-3</c:v>
                </c:pt>
                <c:pt idx="3079">
                  <c:v>6.8790589721479112E-3</c:v>
                </c:pt>
                <c:pt idx="3080">
                  <c:v>6.8826429143820089E-3</c:v>
                </c:pt>
                <c:pt idx="3081">
                  <c:v>6.8862189473906099E-3</c:v>
                </c:pt>
                <c:pt idx="3082">
                  <c:v>6.8897870713358067E-3</c:v>
                </c:pt>
                <c:pt idx="3083">
                  <c:v>6.8933472863796919E-3</c:v>
                </c:pt>
                <c:pt idx="3084">
                  <c:v>6.8968995922791265E-3</c:v>
                </c:pt>
                <c:pt idx="3085">
                  <c:v>6.9004439891962033E-3</c:v>
                </c:pt>
                <c:pt idx="3086">
                  <c:v>6.9039804769688295E-3</c:v>
                </c:pt>
                <c:pt idx="3087">
                  <c:v>6.9075090558401442E-3</c:v>
                </c:pt>
                <c:pt idx="3088">
                  <c:v>6.9110297255670083E-3</c:v>
                </c:pt>
                <c:pt idx="3089">
                  <c:v>6.9145424863115146E-3</c:v>
                </c:pt>
                <c:pt idx="3090">
                  <c:v>6.9180473379926166E-3</c:v>
                </c:pt>
                <c:pt idx="3091">
                  <c:v>6.9215442806103145E-3</c:v>
                </c:pt>
                <c:pt idx="3092">
                  <c:v>6.9250333141646081E-3</c:v>
                </c:pt>
                <c:pt idx="3093">
                  <c:v>6.9285144386554975E-3</c:v>
                </c:pt>
                <c:pt idx="3094">
                  <c:v>6.9319876541640291E-3</c:v>
                </c:pt>
                <c:pt idx="3095">
                  <c:v>6.9354529606091564E-3</c:v>
                </c:pt>
                <c:pt idx="3096">
                  <c:v>6.9389103579908795E-3</c:v>
                </c:pt>
                <c:pt idx="3097">
                  <c:v>6.9423598463091984E-3</c:v>
                </c:pt>
                <c:pt idx="3098">
                  <c:v>6.9458014255641132E-3</c:v>
                </c:pt>
                <c:pt idx="3099">
                  <c:v>6.9492350959177163E-3</c:v>
                </c:pt>
                <c:pt idx="3100">
                  <c:v>6.9526608570458226E-3</c:v>
                </c:pt>
                <c:pt idx="3101">
                  <c:v>6.9560787092726173E-3</c:v>
                </c:pt>
                <c:pt idx="3102">
                  <c:v>6.9594886523549615E-3</c:v>
                </c:pt>
                <c:pt idx="3103">
                  <c:v>6.9628906864549478E-3</c:v>
                </c:pt>
                <c:pt idx="3104">
                  <c:v>6.9662848114104836E-3</c:v>
                </c:pt>
                <c:pt idx="3105">
                  <c:v>6.9696710273836615E-3</c:v>
                </c:pt>
                <c:pt idx="3106">
                  <c:v>6.9730493343744815E-3</c:v>
                </c:pt>
                <c:pt idx="3107">
                  <c:v>6.9764197321398047E-3</c:v>
                </c:pt>
                <c:pt idx="3108">
                  <c:v>6.97978222092277E-3</c:v>
                </c:pt>
                <c:pt idx="3109">
                  <c:v>6.9831368008044237E-3</c:v>
                </c:pt>
                <c:pt idx="3110">
                  <c:v>6.9864834714605806E-3</c:v>
                </c:pt>
                <c:pt idx="3111">
                  <c:v>6.9898222331343796E-3</c:v>
                </c:pt>
                <c:pt idx="3112">
                  <c:v>6.9931530858258206E-3</c:v>
                </c:pt>
                <c:pt idx="3113">
                  <c:v>6.9964760293728112E-3</c:v>
                </c:pt>
                <c:pt idx="3114">
                  <c:v>6.9997910638563976E-3</c:v>
                </c:pt>
                <c:pt idx="3115">
                  <c:v>7.0030981893576261E-3</c:v>
                </c:pt>
                <c:pt idx="3116">
                  <c:v>7.0063974057144041E-3</c:v>
                </c:pt>
                <c:pt idx="3117">
                  <c:v>7.0096887131698704E-3</c:v>
                </c:pt>
                <c:pt idx="3118">
                  <c:v>7.0129721114808863E-3</c:v>
                </c:pt>
                <c:pt idx="3119">
                  <c:v>7.016247600728498E-3</c:v>
                </c:pt>
                <c:pt idx="3120">
                  <c:v>7.0195151809127054E-3</c:v>
                </c:pt>
                <c:pt idx="3121">
                  <c:v>7.022774852114555E-3</c:v>
                </c:pt>
                <c:pt idx="3122">
                  <c:v>7.0260266142530003E-3</c:v>
                </c:pt>
                <c:pt idx="3123">
                  <c:v>7.0292704673280415E-3</c:v>
                </c:pt>
                <c:pt idx="3124">
                  <c:v>7.0325064113396785E-3</c:v>
                </c:pt>
                <c:pt idx="3125">
                  <c:v>7.0357344462879112E-3</c:v>
                </c:pt>
                <c:pt idx="3126">
                  <c:v>7.0389545720916935E-3</c:v>
                </c:pt>
                <c:pt idx="3127">
                  <c:v>7.0421667889941642E-3</c:v>
                </c:pt>
                <c:pt idx="3128">
                  <c:v>7.0458282094465474E-3</c:v>
                </c:pt>
                <c:pt idx="3129">
                  <c:v>7.0490234783560091E-3</c:v>
                </c:pt>
                <c:pt idx="3130">
                  <c:v>7.0522108382020665E-3</c:v>
                </c:pt>
                <c:pt idx="3131">
                  <c:v>7.0553902889036735E-3</c:v>
                </c:pt>
                <c:pt idx="3132">
                  <c:v>7.0585618306229225E-3</c:v>
                </c:pt>
                <c:pt idx="3133">
                  <c:v>7.0617254633598137E-3</c:v>
                </c:pt>
                <c:pt idx="3134">
                  <c:v>7.064881186871208E-3</c:v>
                </c:pt>
                <c:pt idx="3135">
                  <c:v>7.0680290014812908E-3</c:v>
                </c:pt>
                <c:pt idx="3136">
                  <c:v>7.0711689070279693E-3</c:v>
                </c:pt>
                <c:pt idx="3137">
                  <c:v>7.0743009034301974E-3</c:v>
                </c:pt>
                <c:pt idx="3138">
                  <c:v>7.0774249907690212E-3</c:v>
                </c:pt>
                <c:pt idx="3139">
                  <c:v>7.0805411691254871E-3</c:v>
                </c:pt>
                <c:pt idx="3140">
                  <c:v>7.0836494384185489E-3</c:v>
                </c:pt>
                <c:pt idx="3141">
                  <c:v>7.0867497986482064E-3</c:v>
                </c:pt>
                <c:pt idx="3142">
                  <c:v>7.0898422498144598E-3</c:v>
                </c:pt>
                <c:pt idx="3143">
                  <c:v>7.0940822184291097E-3</c:v>
                </c:pt>
                <c:pt idx="3144">
                  <c:v>7.0960034250378001E-3</c:v>
                </c:pt>
                <c:pt idx="3145">
                  <c:v>7.0990721489327946E-3</c:v>
                </c:pt>
                <c:pt idx="3146">
                  <c:v>7.1021329640075237E-3</c:v>
                </c:pt>
                <c:pt idx="3147">
                  <c:v>7.105185869856756E-3</c:v>
                </c:pt>
                <c:pt idx="3148">
                  <c:v>7.1082308666425842E-3</c:v>
                </c:pt>
                <c:pt idx="3149">
                  <c:v>7.1112679543650081E-3</c:v>
                </c:pt>
                <c:pt idx="3150">
                  <c:v>7.1142971331861204E-3</c:v>
                </c:pt>
                <c:pt idx="3151">
                  <c:v>7.117318402781736E-3</c:v>
                </c:pt>
                <c:pt idx="3152">
                  <c:v>7.1203317633949936E-3</c:v>
                </c:pt>
                <c:pt idx="3153">
                  <c:v>7.1233372148638008E-3</c:v>
                </c:pt>
                <c:pt idx="3154">
                  <c:v>7.1263347574312963E-3</c:v>
                </c:pt>
                <c:pt idx="3155">
                  <c:v>7.1293243907732951E-3</c:v>
                </c:pt>
                <c:pt idx="3156">
                  <c:v>7.1323061152139822E-3</c:v>
                </c:pt>
                <c:pt idx="3157">
                  <c:v>7.1352799305102188E-3</c:v>
                </c:pt>
                <c:pt idx="3158">
                  <c:v>7.1382458368240975E-3</c:v>
                </c:pt>
                <c:pt idx="3159">
                  <c:v>7.1412038339935258E-3</c:v>
                </c:pt>
                <c:pt idx="3160">
                  <c:v>7.1441539220995498E-3</c:v>
                </c:pt>
                <c:pt idx="3161">
                  <c:v>7.1470961011421696E-3</c:v>
                </c:pt>
                <c:pt idx="3162">
                  <c:v>7.1500303711213853E-3</c:v>
                </c:pt>
                <c:pt idx="3163">
                  <c:v>7.152956732118243E-3</c:v>
                </c:pt>
                <c:pt idx="3164">
                  <c:v>7.1558751839706503E-3</c:v>
                </c:pt>
                <c:pt idx="3165">
                  <c:v>7.1587857268406996E-3</c:v>
                </c:pt>
                <c:pt idx="3166">
                  <c:v>7.1616883606473447E-3</c:v>
                </c:pt>
                <c:pt idx="3167">
                  <c:v>7.1645830852284931E-3</c:v>
                </c:pt>
                <c:pt idx="3168">
                  <c:v>7.1674699009083298E-3</c:v>
                </c:pt>
                <c:pt idx="3169">
                  <c:v>7.1703488075247623E-3</c:v>
                </c:pt>
                <c:pt idx="3170">
                  <c:v>7.1732198049967444E-3</c:v>
                </c:pt>
                <c:pt idx="3171">
                  <c:v>7.1760828934863685E-3</c:v>
                </c:pt>
                <c:pt idx="3172">
                  <c:v>7.1789380729125885E-3</c:v>
                </c:pt>
                <c:pt idx="3173">
                  <c:v>7.1817853432754042E-3</c:v>
                </c:pt>
                <c:pt idx="3174">
                  <c:v>7.1846247044937694E-3</c:v>
                </c:pt>
                <c:pt idx="3175">
                  <c:v>7.1874561567297768E-3</c:v>
                </c:pt>
                <c:pt idx="3176">
                  <c:v>7.1902796998213336E-3</c:v>
                </c:pt>
                <c:pt idx="3177">
                  <c:v>7.1930953339305326E-3</c:v>
                </c:pt>
                <c:pt idx="3178">
                  <c:v>7.1959030589763273E-3</c:v>
                </c:pt>
                <c:pt idx="3179">
                  <c:v>7.1987028749587179E-3</c:v>
                </c:pt>
                <c:pt idx="3180">
                  <c:v>7.2024330817399571E-3</c:v>
                </c:pt>
                <c:pt idx="3181">
                  <c:v>7.2052149296538328E-3</c:v>
                </c:pt>
                <c:pt idx="3182">
                  <c:v>7.2079888682071349E-3</c:v>
                </c:pt>
                <c:pt idx="3183">
                  <c:v>7.2107548974809097E-3</c:v>
                </c:pt>
                <c:pt idx="3184">
                  <c:v>7.2135130173670943E-3</c:v>
                </c:pt>
                <c:pt idx="3185">
                  <c:v>7.2162632279467367E-3</c:v>
                </c:pt>
                <c:pt idx="3186">
                  <c:v>7.2190055291658046E-3</c:v>
                </c:pt>
                <c:pt idx="3187">
                  <c:v>7.2217399210513147E-3</c:v>
                </c:pt>
                <c:pt idx="3188">
                  <c:v>7.224466403603266E-3</c:v>
                </c:pt>
                <c:pt idx="3189">
                  <c:v>7.2271849768216585E-3</c:v>
                </c:pt>
                <c:pt idx="3190">
                  <c:v>7.2298956407064931E-3</c:v>
                </c:pt>
                <c:pt idx="3191">
                  <c:v>7.232598395257769E-3</c:v>
                </c:pt>
                <c:pt idx="3192">
                  <c:v>7.2352932404754862E-3</c:v>
                </c:pt>
                <c:pt idx="3193">
                  <c:v>7.2389857822674486E-3</c:v>
                </c:pt>
                <c:pt idx="3194">
                  <c:v>7.2416613129677732E-3</c:v>
                </c:pt>
                <c:pt idx="3195">
                  <c:v>7.2443289345236472E-3</c:v>
                </c:pt>
                <c:pt idx="3196">
                  <c:v>7.2469886470971634E-3</c:v>
                </c:pt>
                <c:pt idx="3197">
                  <c:v>7.2496404505262291E-3</c:v>
                </c:pt>
                <c:pt idx="3198">
                  <c:v>7.2522843448918906E-3</c:v>
                </c:pt>
                <c:pt idx="3199">
                  <c:v>7.2549203301941478E-3</c:v>
                </c:pt>
                <c:pt idx="3200">
                  <c:v>7.2575484065140472E-3</c:v>
                </c:pt>
                <c:pt idx="3201">
                  <c:v>7.2601685736894961E-3</c:v>
                </c:pt>
                <c:pt idx="3202">
                  <c:v>7.2627808318015408E-3</c:v>
                </c:pt>
                <c:pt idx="3203">
                  <c:v>7.2653851809312275E-3</c:v>
                </c:pt>
                <c:pt idx="3204">
                  <c:v>7.2679816209164638E-3</c:v>
                </c:pt>
                <c:pt idx="3205">
                  <c:v>7.2705701517572496E-3</c:v>
                </c:pt>
                <c:pt idx="3206">
                  <c:v>7.2731507736967238E-3</c:v>
                </c:pt>
                <c:pt idx="3207">
                  <c:v>7.2757234864107012E-3</c:v>
                </c:pt>
                <c:pt idx="3208">
                  <c:v>7.2782882901423207E-3</c:v>
                </c:pt>
                <c:pt idx="3209">
                  <c:v>7.2808451848915823E-3</c:v>
                </c:pt>
                <c:pt idx="3210">
                  <c:v>7.2833941704153471E-3</c:v>
                </c:pt>
                <c:pt idx="3211">
                  <c:v>7.285935246956754E-3</c:v>
                </c:pt>
                <c:pt idx="3212">
                  <c:v>7.2884684143537104E-3</c:v>
                </c:pt>
                <c:pt idx="3213">
                  <c:v>7.2909936726872626E-3</c:v>
                </c:pt>
                <c:pt idx="3214">
                  <c:v>7.2935110220384569E-3</c:v>
                </c:pt>
                <c:pt idx="3215">
                  <c:v>7.296020462326247E-3</c:v>
                </c:pt>
                <c:pt idx="3216">
                  <c:v>7.2985219934695866E-3</c:v>
                </c:pt>
                <c:pt idx="3217">
                  <c:v>7.3010156155495221E-3</c:v>
                </c:pt>
                <c:pt idx="3218">
                  <c:v>7.3035013285660533E-3</c:v>
                </c:pt>
                <c:pt idx="3219">
                  <c:v>7.3059791325191803E-3</c:v>
                </c:pt>
                <c:pt idx="3220">
                  <c:v>7.3084490274899494E-3</c:v>
                </c:pt>
                <c:pt idx="3221">
                  <c:v>7.3109110132352217E-3</c:v>
                </c:pt>
                <c:pt idx="3222">
                  <c:v>7.3133650899981362E-3</c:v>
                </c:pt>
                <c:pt idx="3223">
                  <c:v>7.3158112576976464E-3</c:v>
                </c:pt>
                <c:pt idx="3224">
                  <c:v>7.3182495162527061E-3</c:v>
                </c:pt>
                <c:pt idx="3225">
                  <c:v>7.320679865825408E-3</c:v>
                </c:pt>
                <c:pt idx="3226">
                  <c:v>7.3231023063347056E-3</c:v>
                </c:pt>
                <c:pt idx="3227">
                  <c:v>7.3255168376185065E-3</c:v>
                </c:pt>
                <c:pt idx="3228">
                  <c:v>7.3279234600009957E-3</c:v>
                </c:pt>
                <c:pt idx="3229">
                  <c:v>7.3303221733200807E-3</c:v>
                </c:pt>
                <c:pt idx="3230">
                  <c:v>7.332712977413669E-3</c:v>
                </c:pt>
                <c:pt idx="3231">
                  <c:v>7.3350958725248994E-3</c:v>
                </c:pt>
                <c:pt idx="3232">
                  <c:v>7.3374708584916792E-3</c:v>
                </c:pt>
                <c:pt idx="3233">
                  <c:v>7.3398379355571475E-3</c:v>
                </c:pt>
                <c:pt idx="3234">
                  <c:v>7.342197103397119E-3</c:v>
                </c:pt>
                <c:pt idx="3235">
                  <c:v>7.3445483621736862E-3</c:v>
                </c:pt>
                <c:pt idx="3236">
                  <c:v>7.3468917119678956E-3</c:v>
                </c:pt>
                <c:pt idx="3237">
                  <c:v>7.3492271526176545E-3</c:v>
                </c:pt>
                <c:pt idx="3238">
                  <c:v>7.3515546842850554E-3</c:v>
                </c:pt>
                <c:pt idx="3239">
                  <c:v>7.3538743067269596E-3</c:v>
                </c:pt>
                <c:pt idx="3240">
                  <c:v>7.3561860201865059E-3</c:v>
                </c:pt>
                <c:pt idx="3241">
                  <c:v>7.358489824582648E-3</c:v>
                </c:pt>
                <c:pt idx="3242">
                  <c:v>7.3607857198343396E-3</c:v>
                </c:pt>
                <c:pt idx="3243">
                  <c:v>7.3630737061847196E-3</c:v>
                </c:pt>
                <c:pt idx="3244">
                  <c:v>7.3653537833096028E-3</c:v>
                </c:pt>
                <c:pt idx="3245">
                  <c:v>7.3676259513710818E-3</c:v>
                </c:pt>
                <c:pt idx="3246">
                  <c:v>7.3698902103691566E-3</c:v>
                </c:pt>
                <c:pt idx="3247">
                  <c:v>7.3721465603038272E-3</c:v>
                </c:pt>
                <c:pt idx="3248">
                  <c:v>7.3743950011750936E-3</c:v>
                </c:pt>
                <c:pt idx="3249">
                  <c:v>7.3766355329829558E-3</c:v>
                </c:pt>
                <c:pt idx="3250">
                  <c:v>7.3788681556463676E-3</c:v>
                </c:pt>
                <c:pt idx="3251">
                  <c:v>7.3810928693274214E-3</c:v>
                </c:pt>
                <c:pt idx="3252">
                  <c:v>7.3833096738640247E-3</c:v>
                </c:pt>
                <c:pt idx="3253">
                  <c:v>7.3855185692561776E-3</c:v>
                </c:pt>
                <c:pt idx="3254">
                  <c:v>7.3877195557470188E-3</c:v>
                </c:pt>
                <c:pt idx="3255">
                  <c:v>7.3899126330934095E-3</c:v>
                </c:pt>
                <c:pt idx="3256">
                  <c:v>7.3920978012953498E-3</c:v>
                </c:pt>
                <c:pt idx="3257">
                  <c:v>7.3942750605149321E-3</c:v>
                </c:pt>
                <c:pt idx="3258">
                  <c:v>7.3964444106711102E-3</c:v>
                </c:pt>
                <c:pt idx="3259">
                  <c:v>7.3986058516828379E-3</c:v>
                </c:pt>
                <c:pt idx="3260">
                  <c:v>7.4007593836311614E-3</c:v>
                </c:pt>
                <c:pt idx="3261">
                  <c:v>7.4029050064350344E-3</c:v>
                </c:pt>
                <c:pt idx="3262">
                  <c:v>7.4050427202565494E-3</c:v>
                </c:pt>
                <c:pt idx="3263">
                  <c:v>7.407172524933614E-3</c:v>
                </c:pt>
                <c:pt idx="3264">
                  <c:v>7.4092944206283207E-3</c:v>
                </c:pt>
                <c:pt idx="3265">
                  <c:v>7.4114084072596231E-3</c:v>
                </c:pt>
                <c:pt idx="3266">
                  <c:v>7.4135144847464751E-3</c:v>
                </c:pt>
                <c:pt idx="3267">
                  <c:v>7.4156126531699229E-3</c:v>
                </c:pt>
                <c:pt idx="3268">
                  <c:v>7.4177029124489202E-3</c:v>
                </c:pt>
                <c:pt idx="3269">
                  <c:v>7.4197852627455596E-3</c:v>
                </c:pt>
                <c:pt idx="3270">
                  <c:v>7.4218597038977485E-3</c:v>
                </c:pt>
                <c:pt idx="3271">
                  <c:v>7.4239262359865332E-3</c:v>
                </c:pt>
                <c:pt idx="3272">
                  <c:v>7.42598485909296E-3</c:v>
                </c:pt>
                <c:pt idx="3273">
                  <c:v>7.4280355730549363E-3</c:v>
                </c:pt>
                <c:pt idx="3274">
                  <c:v>7.4300783778724622E-3</c:v>
                </c:pt>
                <c:pt idx="3275">
                  <c:v>7.4321132736265838E-3</c:v>
                </c:pt>
                <c:pt idx="3276">
                  <c:v>7.4341402603173012E-3</c:v>
                </c:pt>
                <c:pt idx="3277">
                  <c:v>7.4361593380256608E-3</c:v>
                </c:pt>
                <c:pt idx="3278">
                  <c:v>7.4381705065085235E-3</c:v>
                </c:pt>
                <c:pt idx="3279">
                  <c:v>7.4401737660900746E-3</c:v>
                </c:pt>
                <c:pt idx="3280">
                  <c:v>7.442169116446129E-3</c:v>
                </c:pt>
                <c:pt idx="3281">
                  <c:v>7.4441565577387792E-3</c:v>
                </c:pt>
                <c:pt idx="3282">
                  <c:v>7.4461360900490714E-3</c:v>
                </c:pt>
                <c:pt idx="3283">
                  <c:v>7.4481077131338669E-3</c:v>
                </c:pt>
                <c:pt idx="3284">
                  <c:v>7.4500714272363044E-3</c:v>
                </c:pt>
                <c:pt idx="3285">
                  <c:v>7.4520272322753378E-3</c:v>
                </c:pt>
                <c:pt idx="3286">
                  <c:v>7.4539751281699207E-3</c:v>
                </c:pt>
                <c:pt idx="3287">
                  <c:v>7.4559151150010994E-3</c:v>
                </c:pt>
                <c:pt idx="3288">
                  <c:v>7.4578471927688739E-3</c:v>
                </c:pt>
                <c:pt idx="3289">
                  <c:v>7.4597713614732442E-3</c:v>
                </c:pt>
                <c:pt idx="3290">
                  <c:v>7.461687621033164E-3</c:v>
                </c:pt>
                <c:pt idx="3291">
                  <c:v>7.4635959716107259E-3</c:v>
                </c:pt>
                <c:pt idx="3292">
                  <c:v>7.4654964130438373E-3</c:v>
                </c:pt>
                <c:pt idx="3293">
                  <c:v>7.4673889454135445E-3</c:v>
                </c:pt>
                <c:pt idx="3294">
                  <c:v>7.4692735686388012E-3</c:v>
                </c:pt>
                <c:pt idx="3295">
                  <c:v>7.4711502829627463E-3</c:v>
                </c:pt>
                <c:pt idx="3296">
                  <c:v>7.4730190879801484E-3</c:v>
                </c:pt>
                <c:pt idx="3297">
                  <c:v>7.4748799840151925E-3</c:v>
                </c:pt>
                <c:pt idx="3298">
                  <c:v>7.4767329709868324E-3</c:v>
                </c:pt>
                <c:pt idx="3299">
                  <c:v>7.4785780488950682E-3</c:v>
                </c:pt>
                <c:pt idx="3300">
                  <c:v>7.4804152176588534E-3</c:v>
                </c:pt>
                <c:pt idx="3301">
                  <c:v>7.4822444773592345E-3</c:v>
                </c:pt>
                <c:pt idx="3302">
                  <c:v>7.4840658279151651E-3</c:v>
                </c:pt>
                <c:pt idx="3303">
                  <c:v>7.485879269569784E-3</c:v>
                </c:pt>
                <c:pt idx="3304">
                  <c:v>7.4876848019989062E-3</c:v>
                </c:pt>
                <c:pt idx="3305">
                  <c:v>7.4894824253646242E-3</c:v>
                </c:pt>
                <c:pt idx="3306">
                  <c:v>7.4912721397479842E-3</c:v>
                </c:pt>
                <c:pt idx="3307">
                  <c:v>7.4930539449058475E-3</c:v>
                </c:pt>
                <c:pt idx="3308">
                  <c:v>7.4948278410813529E-3</c:v>
                </c:pt>
                <c:pt idx="3309">
                  <c:v>7.4965938281124078E-3</c:v>
                </c:pt>
                <c:pt idx="3310">
                  <c:v>7.4983519060800585E-3</c:v>
                </c:pt>
                <c:pt idx="3311">
                  <c:v>7.500102074984305E-3</c:v>
                </c:pt>
                <c:pt idx="3312">
                  <c:v>7.5018443348251473E-3</c:v>
                </c:pt>
                <c:pt idx="3313">
                  <c:v>7.5035786855215392E-3</c:v>
                </c:pt>
                <c:pt idx="3314">
                  <c:v>7.5053051271545268E-3</c:v>
                </c:pt>
                <c:pt idx="3315">
                  <c:v>7.5070236597241102E-3</c:v>
                </c:pt>
                <c:pt idx="3316">
                  <c:v>7.5087342831492432E-3</c:v>
                </c:pt>
                <c:pt idx="3317">
                  <c:v>7.5104369975109719E-3</c:v>
                </c:pt>
                <c:pt idx="3318">
                  <c:v>7.5121318028903428E-3</c:v>
                </c:pt>
                <c:pt idx="3319">
                  <c:v>7.5138186991252631E-3</c:v>
                </c:pt>
                <c:pt idx="3320">
                  <c:v>7.5154976862967793E-3</c:v>
                </c:pt>
                <c:pt idx="3321">
                  <c:v>7.5171687642427987E-3</c:v>
                </c:pt>
                <c:pt idx="3322">
                  <c:v>7.5188319332875064E-3</c:v>
                </c:pt>
                <c:pt idx="3323">
                  <c:v>7.5204871931877637E-3</c:v>
                </c:pt>
                <c:pt idx="3324">
                  <c:v>7.5221345439435705E-3</c:v>
                </c:pt>
                <c:pt idx="3325">
                  <c:v>7.5237739857170194E-3</c:v>
                </c:pt>
                <c:pt idx="3326">
                  <c:v>7.5254055183460178E-3</c:v>
                </c:pt>
                <c:pt idx="3327">
                  <c:v>7.527029141911612E-3</c:v>
                </c:pt>
                <c:pt idx="3328">
                  <c:v>7.5286448563327557E-3</c:v>
                </c:pt>
                <c:pt idx="3329">
                  <c:v>7.5302526617715415E-3</c:v>
                </c:pt>
                <c:pt idx="3330">
                  <c:v>7.5318525579848306E-3</c:v>
                </c:pt>
                <c:pt idx="3331">
                  <c:v>7.5334445452157617E-3</c:v>
                </c:pt>
                <c:pt idx="3332">
                  <c:v>7.5350286233832886E-3</c:v>
                </c:pt>
                <c:pt idx="3333">
                  <c:v>7.536604792406365E-3</c:v>
                </c:pt>
                <c:pt idx="3334">
                  <c:v>7.5381730523660373E-3</c:v>
                </c:pt>
                <c:pt idx="3335">
                  <c:v>7.5397334032623053E-3</c:v>
                </c:pt>
                <c:pt idx="3336">
                  <c:v>7.5415069767925669E-3</c:v>
                </c:pt>
                <c:pt idx="3337">
                  <c:v>7.5430503796147796E-3</c:v>
                </c:pt>
                <c:pt idx="3338">
                  <c:v>7.5445858733735882E-3</c:v>
                </c:pt>
                <c:pt idx="3339">
                  <c:v>7.5461134579879463E-3</c:v>
                </c:pt>
                <c:pt idx="3340">
                  <c:v>7.5476331336199465E-3</c:v>
                </c:pt>
                <c:pt idx="3341">
                  <c:v>7.5491449001074962E-3</c:v>
                </c:pt>
                <c:pt idx="3342">
                  <c:v>7.5506487574505954E-3</c:v>
                </c:pt>
                <c:pt idx="3343">
                  <c:v>7.5521447058113367E-3</c:v>
                </c:pt>
                <c:pt idx="3344">
                  <c:v>7.5536327450276275E-3</c:v>
                </c:pt>
                <c:pt idx="3345">
                  <c:v>7.5551128751805141E-3</c:v>
                </c:pt>
                <c:pt idx="3346">
                  <c:v>7.5565850961889502E-3</c:v>
                </c:pt>
                <c:pt idx="3347">
                  <c:v>7.5580494082150285E-3</c:v>
                </c:pt>
                <c:pt idx="3348">
                  <c:v>7.5595058111777025E-3</c:v>
                </c:pt>
                <c:pt idx="3349">
                  <c:v>7.5609543049148797E-3</c:v>
                </c:pt>
                <c:pt idx="3350">
                  <c:v>7.5623948895886528E-3</c:v>
                </c:pt>
                <c:pt idx="3351">
                  <c:v>7.5638275652800679E-3</c:v>
                </c:pt>
                <c:pt idx="3352">
                  <c:v>7.5652523317459863E-3</c:v>
                </c:pt>
                <c:pt idx="3353">
                  <c:v>7.5666691892295468E-3</c:v>
                </c:pt>
                <c:pt idx="3354">
                  <c:v>7.5680781375686568E-3</c:v>
                </c:pt>
                <c:pt idx="3355">
                  <c:v>7.5694791768443626E-3</c:v>
                </c:pt>
                <c:pt idx="3356">
                  <c:v>7.5708723070566641E-3</c:v>
                </c:pt>
                <c:pt idx="3357">
                  <c:v>7.5722575281245152E-3</c:v>
                </c:pt>
                <c:pt idx="3358">
                  <c:v>7.5736348402100084E-3</c:v>
                </c:pt>
                <c:pt idx="3359">
                  <c:v>7.5750042430700049E-3</c:v>
                </c:pt>
                <c:pt idx="3360">
                  <c:v>7.5763657368665971E-3</c:v>
                </c:pt>
                <c:pt idx="3361">
                  <c:v>7.5777193216808314E-3</c:v>
                </c:pt>
                <c:pt idx="3362">
                  <c:v>7.5790649972695689E-3</c:v>
                </c:pt>
                <c:pt idx="3363">
                  <c:v>7.5804027638759486E-3</c:v>
                </c:pt>
                <c:pt idx="3364">
                  <c:v>7.581732621418924E-3</c:v>
                </c:pt>
                <c:pt idx="3365">
                  <c:v>7.583054569817449E-3</c:v>
                </c:pt>
                <c:pt idx="3366">
                  <c:v>7.5843686090715234E-3</c:v>
                </c:pt>
                <c:pt idx="3367">
                  <c:v>7.58567473934324E-3</c:v>
                </c:pt>
                <c:pt idx="3368">
                  <c:v>7.5869729604705061E-3</c:v>
                </c:pt>
                <c:pt idx="3369">
                  <c:v>7.5882632725343679E-3</c:v>
                </c:pt>
                <c:pt idx="3370">
                  <c:v>7.5895456754537793E-3</c:v>
                </c:pt>
                <c:pt idx="3371">
                  <c:v>7.5908201693097865E-3</c:v>
                </c:pt>
                <c:pt idx="3372">
                  <c:v>7.5920867541023895E-3</c:v>
                </c:pt>
                <c:pt idx="3373">
                  <c:v>7.5933454297505421E-3</c:v>
                </c:pt>
                <c:pt idx="3374">
                  <c:v>7.5945961963352904E-3</c:v>
                </c:pt>
                <c:pt idx="3375">
                  <c:v>7.5958390538566345E-3</c:v>
                </c:pt>
                <c:pt idx="3376">
                  <c:v>7.5970740023145744E-3</c:v>
                </c:pt>
                <c:pt idx="3377">
                  <c:v>7.5983010417091101E-3</c:v>
                </c:pt>
                <c:pt idx="3378">
                  <c:v>7.5995201718781491E-3</c:v>
                </c:pt>
                <c:pt idx="3379">
                  <c:v>7.6007313930648301E-3</c:v>
                </c:pt>
                <c:pt idx="3380">
                  <c:v>7.601934705188107E-3</c:v>
                </c:pt>
                <c:pt idx="3381">
                  <c:v>7.6031301080858871E-3</c:v>
                </c:pt>
                <c:pt idx="3382">
                  <c:v>7.6043176020013092E-3</c:v>
                </c:pt>
                <c:pt idx="3383">
                  <c:v>7.6054971867722809E-3</c:v>
                </c:pt>
                <c:pt idx="3384">
                  <c:v>7.6066688624798484E-3</c:v>
                </c:pt>
                <c:pt idx="3385">
                  <c:v>7.6078326290429654E-3</c:v>
                </c:pt>
                <c:pt idx="3386">
                  <c:v>7.6089884866237245E-3</c:v>
                </c:pt>
                <c:pt idx="3387">
                  <c:v>7.6101364350600331E-3</c:v>
                </c:pt>
                <c:pt idx="3388">
                  <c:v>7.6112764744329375E-3</c:v>
                </c:pt>
                <c:pt idx="3389">
                  <c:v>7.6124086046613915E-3</c:v>
                </c:pt>
                <c:pt idx="3390">
                  <c:v>7.6135328259074875E-3</c:v>
                </c:pt>
                <c:pt idx="3391">
                  <c:v>7.6146491379280867E-3</c:v>
                </c:pt>
                <c:pt idx="3392">
                  <c:v>7.6157575409663281E-3</c:v>
                </c:pt>
                <c:pt idx="3393">
                  <c:v>7.6168580348601189E-3</c:v>
                </c:pt>
                <c:pt idx="3394">
                  <c:v>7.6179506196905056E-3</c:v>
                </c:pt>
                <c:pt idx="3395">
                  <c:v>7.6190352953764418E-3</c:v>
                </c:pt>
                <c:pt idx="3396">
                  <c:v>7.6201120619989737E-3</c:v>
                </c:pt>
                <c:pt idx="3397">
                  <c:v>7.6211809194770552E-3</c:v>
                </c:pt>
                <c:pt idx="3398">
                  <c:v>7.6222418679727788E-3</c:v>
                </c:pt>
                <c:pt idx="3399">
                  <c:v>7.6232949073240519E-3</c:v>
                </c:pt>
                <c:pt idx="3400">
                  <c:v>7.6243400375308745E-3</c:v>
                </c:pt>
                <c:pt idx="3401">
                  <c:v>7.6253772587553392E-3</c:v>
                </c:pt>
                <c:pt idx="3402">
                  <c:v>7.6264065708353534E-3</c:v>
                </c:pt>
                <c:pt idx="3403">
                  <c:v>7.6274279737709172E-3</c:v>
                </c:pt>
                <c:pt idx="3404">
                  <c:v>7.628441467724123E-3</c:v>
                </c:pt>
                <c:pt idx="3405">
                  <c:v>7.6294470525328784E-3</c:v>
                </c:pt>
                <c:pt idx="3406">
                  <c:v>7.6304447281971832E-3</c:v>
                </c:pt>
                <c:pt idx="3407">
                  <c:v>7.6314344948791302E-3</c:v>
                </c:pt>
                <c:pt idx="3408">
                  <c:v>7.6324163523355804E-3</c:v>
                </c:pt>
                <c:pt idx="3409">
                  <c:v>7.6333903008096726E-3</c:v>
                </c:pt>
                <c:pt idx="3410">
                  <c:v>7.6343563401393144E-3</c:v>
                </c:pt>
                <c:pt idx="3411">
                  <c:v>7.635314470405552E-3</c:v>
                </c:pt>
                <c:pt idx="3412">
                  <c:v>7.6362646916083854E-3</c:v>
                </c:pt>
                <c:pt idx="3413">
                  <c:v>7.6372070036667683E-3</c:v>
                </c:pt>
                <c:pt idx="3414">
                  <c:v>7.638141406661747E-3</c:v>
                </c:pt>
                <c:pt idx="3415">
                  <c:v>7.6390679005933215E-3</c:v>
                </c:pt>
                <c:pt idx="3416">
                  <c:v>7.6399864853804456E-3</c:v>
                </c:pt>
                <c:pt idx="3417">
                  <c:v>7.6408971610231191E-3</c:v>
                </c:pt>
                <c:pt idx="3418">
                  <c:v>7.6417999276834347E-3</c:v>
                </c:pt>
                <c:pt idx="3419">
                  <c:v>7.6426947851992999E-3</c:v>
                </c:pt>
                <c:pt idx="3420">
                  <c:v>7.6435817336517609E-3</c:v>
                </c:pt>
                <c:pt idx="3421">
                  <c:v>7.6444607729597713E-3</c:v>
                </c:pt>
                <c:pt idx="3422">
                  <c:v>7.6453319032043776E-3</c:v>
                </c:pt>
                <c:pt idx="3423">
                  <c:v>7.6461951243855797E-3</c:v>
                </c:pt>
                <c:pt idx="3424">
                  <c:v>7.6470504364223313E-3</c:v>
                </c:pt>
                <c:pt idx="3425">
                  <c:v>7.6478978393146324E-3</c:v>
                </c:pt>
                <c:pt idx="3426">
                  <c:v>7.6487373333056219E-3</c:v>
                </c:pt>
                <c:pt idx="3427">
                  <c:v>7.6495689180711146E-3</c:v>
                </c:pt>
                <c:pt idx="3428">
                  <c:v>7.6503925937732031E-3</c:v>
                </c:pt>
                <c:pt idx="3429">
                  <c:v>7.6512083603308412E-3</c:v>
                </c:pt>
                <c:pt idx="3430">
                  <c:v>7.652016217825075E-3</c:v>
                </c:pt>
                <c:pt idx="3431">
                  <c:v>7.6528161662559047E-3</c:v>
                </c:pt>
                <c:pt idx="3432">
                  <c:v>7.6536082056233301E-3</c:v>
                </c:pt>
                <c:pt idx="3433">
                  <c:v>7.6543923358463051E-3</c:v>
                </c:pt>
                <c:pt idx="3434">
                  <c:v>7.6551685569248296E-3</c:v>
                </c:pt>
                <c:pt idx="3435">
                  <c:v>7.6559368690209961E-3</c:v>
                </c:pt>
                <c:pt idx="3436">
                  <c:v>7.6566972719727122E-3</c:v>
                </c:pt>
                <c:pt idx="3437">
                  <c:v>7.6574497657799778E-3</c:v>
                </c:pt>
                <c:pt idx="3438">
                  <c:v>7.6581943506048855E-3</c:v>
                </c:pt>
                <c:pt idx="3439">
                  <c:v>7.6589310262853427E-3</c:v>
                </c:pt>
                <c:pt idx="3440">
                  <c:v>7.6597632566655083E-3</c:v>
                </c:pt>
                <c:pt idx="3441">
                  <c:v>7.6604829843529565E-3</c:v>
                </c:pt>
                <c:pt idx="3442">
                  <c:v>7.6611948028149079E-3</c:v>
                </c:pt>
                <c:pt idx="3443">
                  <c:v>7.6618987122945015E-3</c:v>
                </c:pt>
                <c:pt idx="3444">
                  <c:v>7.6625947125485983E-3</c:v>
                </c:pt>
                <c:pt idx="3445">
                  <c:v>7.6632828039013834E-3</c:v>
                </c:pt>
                <c:pt idx="3446">
                  <c:v>7.6639629859476255E-3</c:v>
                </c:pt>
                <c:pt idx="3447">
                  <c:v>7.6646352590115097E-3</c:v>
                </c:pt>
                <c:pt idx="3448">
                  <c:v>7.6652996230119896E-3</c:v>
                </c:pt>
                <c:pt idx="3449">
                  <c:v>7.6659560778680191E-3</c:v>
                </c:pt>
                <c:pt idx="3450">
                  <c:v>7.6666046237416907E-3</c:v>
                </c:pt>
                <c:pt idx="3451">
                  <c:v>7.667245260227773E-3</c:v>
                </c:pt>
                <c:pt idx="3452">
                  <c:v>7.6678779878935899E-3</c:v>
                </c:pt>
                <c:pt idx="3453">
                  <c:v>7.6685028064149563E-3</c:v>
                </c:pt>
                <c:pt idx="3454">
                  <c:v>7.6696166591185833E-3</c:v>
                </c:pt>
                <c:pt idx="3455">
                  <c:v>7.669728716105384E-3</c:v>
                </c:pt>
                <c:pt idx="3456">
                  <c:v>7.6703298072744452E-3</c:v>
                </c:pt>
                <c:pt idx="3457">
                  <c:v>7.6709229893801023E-3</c:v>
                </c:pt>
                <c:pt idx="3458">
                  <c:v>7.6715082625034015E-3</c:v>
                </c:pt>
                <c:pt idx="3459">
                  <c:v>7.6720856264012038E-3</c:v>
                </c:pt>
                <c:pt idx="3460">
                  <c:v>7.6726550811545557E-3</c:v>
                </c:pt>
                <c:pt idx="3461">
                  <c:v>7.673216627006596E-3</c:v>
                </c:pt>
                <c:pt idx="3462">
                  <c:v>7.6737702635520932E-3</c:v>
                </c:pt>
                <c:pt idx="3463">
                  <c:v>7.6743159911962788E-3</c:v>
                </c:pt>
                <c:pt idx="3464">
                  <c:v>7.6748538096960139E-3</c:v>
                </c:pt>
                <c:pt idx="3465">
                  <c:v>7.6753837189702523E-3</c:v>
                </c:pt>
                <c:pt idx="3466">
                  <c:v>7.6759057191810864E-3</c:v>
                </c:pt>
                <c:pt idx="3467">
                  <c:v>7.676419810490609E-3</c:v>
                </c:pt>
                <c:pt idx="3468">
                  <c:v>7.6769259925746347E-3</c:v>
                </c:pt>
                <c:pt idx="3469">
                  <c:v>7.6774242654331637E-3</c:v>
                </c:pt>
                <c:pt idx="3470">
                  <c:v>7.6779146293093348E-3</c:v>
                </c:pt>
                <c:pt idx="3471">
                  <c:v>7.6783970841221016E-3</c:v>
                </c:pt>
                <c:pt idx="3472">
                  <c:v>7.6788716299525106E-3</c:v>
                </c:pt>
                <c:pt idx="3473">
                  <c:v>7.6793382665574228E-3</c:v>
                </c:pt>
                <c:pt idx="3474">
                  <c:v>7.6797969940989308E-3</c:v>
                </c:pt>
                <c:pt idx="3475">
                  <c:v>7.680247812414942E-3</c:v>
                </c:pt>
                <c:pt idx="3476">
                  <c:v>7.6806907217485954E-3</c:v>
                </c:pt>
                <c:pt idx="3477">
                  <c:v>7.6811257220188445E-3</c:v>
                </c:pt>
                <c:pt idx="3478">
                  <c:v>7.6815528131446431E-3</c:v>
                </c:pt>
                <c:pt idx="3479">
                  <c:v>7.6819719951259913E-3</c:v>
                </c:pt>
                <c:pt idx="3480">
                  <c:v>7.6823832681249815E-3</c:v>
                </c:pt>
                <c:pt idx="3481">
                  <c:v>7.6827866319795213E-3</c:v>
                </c:pt>
                <c:pt idx="3482">
                  <c:v>7.6831820867706568E-3</c:v>
                </c:pt>
                <c:pt idx="3483">
                  <c:v>7.6835696323362956E-3</c:v>
                </c:pt>
                <c:pt idx="3484">
                  <c:v>7.6839492689195765E-3</c:v>
                </c:pt>
                <c:pt idx="3485">
                  <c:v>7.6843209965204995E-3</c:v>
                </c:pt>
                <c:pt idx="3486">
                  <c:v>7.6846848148148794E-3</c:v>
                </c:pt>
                <c:pt idx="3487">
                  <c:v>7.6850407241269014E-3</c:v>
                </c:pt>
                <c:pt idx="3488">
                  <c:v>7.6853887242134267E-3</c:v>
                </c:pt>
                <c:pt idx="3489">
                  <c:v>7.6857288153986403E-3</c:v>
                </c:pt>
                <c:pt idx="3490">
                  <c:v>7.6860609973583571E-3</c:v>
                </c:pt>
                <c:pt idx="3491">
                  <c:v>7.6863852703357161E-3</c:v>
                </c:pt>
                <c:pt idx="3492">
                  <c:v>7.6869523998982885E-3</c:v>
                </c:pt>
                <c:pt idx="3493">
                  <c:v>7.6872586077947344E-3</c:v>
                </c:pt>
                <c:pt idx="3494">
                  <c:v>7.68755690619553E-3</c:v>
                </c:pt>
                <c:pt idx="3495">
                  <c:v>7.687847295235751E-3</c:v>
                </c:pt>
                <c:pt idx="3496">
                  <c:v>7.6881297748073365E-3</c:v>
                </c:pt>
                <c:pt idx="3497">
                  <c:v>7.6884043449643178E-3</c:v>
                </c:pt>
                <c:pt idx="3498">
                  <c:v>7.688671005706694E-3</c:v>
                </c:pt>
                <c:pt idx="3499">
                  <c:v>7.6889297569804347E-3</c:v>
                </c:pt>
                <c:pt idx="3500">
                  <c:v>7.689180598866586E-3</c:v>
                </c:pt>
                <c:pt idx="3501">
                  <c:v>7.6894235313381323E-3</c:v>
                </c:pt>
                <c:pt idx="3502">
                  <c:v>7.6896585543410438E-3</c:v>
                </c:pt>
                <c:pt idx="3503">
                  <c:v>7.6898856679293495E-3</c:v>
                </c:pt>
                <c:pt idx="3504">
                  <c:v>7.6901048721030509E-3</c:v>
                </c:pt>
                <c:pt idx="3505">
                  <c:v>7.6903161668351325E-3</c:v>
                </c:pt>
                <c:pt idx="3506">
                  <c:v>7.6905195521526091E-3</c:v>
                </c:pt>
                <c:pt idx="3507">
                  <c:v>7.69071502800145E-3</c:v>
                </c:pt>
                <c:pt idx="3508">
                  <c:v>7.6908185602486689E-3</c:v>
                </c:pt>
                <c:pt idx="3509">
                  <c:v>7.690994820105379E-3</c:v>
                </c:pt>
                <c:pt idx="3510">
                  <c:v>7.691163170898685E-3</c:v>
                </c:pt>
                <c:pt idx="3511">
                  <c:v>7.6913236125475404E-3</c:v>
                </c:pt>
                <c:pt idx="3512">
                  <c:v>7.6914761450519453E-3</c:v>
                </c:pt>
                <c:pt idx="3513">
                  <c:v>7.6916207685739924E-3</c:v>
                </c:pt>
                <c:pt idx="3514">
                  <c:v>7.6917574829515889E-3</c:v>
                </c:pt>
                <c:pt idx="3515">
                  <c:v>7.691886288184735E-3</c:v>
                </c:pt>
                <c:pt idx="3516">
                  <c:v>7.6920071843544768E-3</c:v>
                </c:pt>
                <c:pt idx="3517">
                  <c:v>7.6921201713797682E-3</c:v>
                </c:pt>
                <c:pt idx="3518">
                  <c:v>7.6922252494227017E-3</c:v>
                </c:pt>
                <c:pt idx="3519">
                  <c:v>7.6923224183211847E-3</c:v>
                </c:pt>
                <c:pt idx="3520">
                  <c:v>7.6924116780752172E-3</c:v>
                </c:pt>
                <c:pt idx="3521">
                  <c:v>7.6924930288468918E-3</c:v>
                </c:pt>
                <c:pt idx="3522">
                  <c:v>7.6925664703930696E-3</c:v>
                </c:pt>
                <c:pt idx="3523">
                  <c:v>7.6926320028758433E-3</c:v>
                </c:pt>
                <c:pt idx="3524">
                  <c:v>7.6926896262952127E-3</c:v>
                </c:pt>
                <c:pt idx="3525">
                  <c:v>7.6927393405701316E-3</c:v>
                </c:pt>
                <c:pt idx="3526">
                  <c:v>7.6927811457816464E-3</c:v>
                </c:pt>
                <c:pt idx="3527">
                  <c:v>7.692815041929757E-3</c:v>
                </c:pt>
                <c:pt idx="3528">
                  <c:v>7.6928410290144633E-3</c:v>
                </c:pt>
                <c:pt idx="3529">
                  <c:v>7.6928591068736729E-3</c:v>
                </c:pt>
                <c:pt idx="3530">
                  <c:v>7.6928692758315709E-3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8440704"/>
        <c:axId val="418442240"/>
      </c:lineChart>
      <c:dateAx>
        <c:axId val="418440704"/>
        <c:scaling>
          <c:orientation val="minMax"/>
          <c:max val="43371"/>
          <c:min val="42643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44224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18442240"/>
        <c:scaling>
          <c:orientation val="minMax"/>
          <c:max val="3.0000000000000001E-3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18440704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42641</c:v>
                </c:pt>
                <c:pt idx="1">
                  <c:v>42642</c:v>
                </c:pt>
                <c:pt idx="2">
                  <c:v>42643</c:v>
                </c:pt>
                <c:pt idx="3">
                  <c:v>42646</c:v>
                </c:pt>
                <c:pt idx="4">
                  <c:v>42647</c:v>
                </c:pt>
                <c:pt idx="5">
                  <c:v>42648</c:v>
                </c:pt>
                <c:pt idx="6">
                  <c:v>42649</c:v>
                </c:pt>
                <c:pt idx="7">
                  <c:v>42650</c:v>
                </c:pt>
                <c:pt idx="8">
                  <c:v>42653</c:v>
                </c:pt>
                <c:pt idx="9">
                  <c:v>42654</c:v>
                </c:pt>
                <c:pt idx="10">
                  <c:v>42655</c:v>
                </c:pt>
                <c:pt idx="11">
                  <c:v>42656</c:v>
                </c:pt>
                <c:pt idx="12">
                  <c:v>42657</c:v>
                </c:pt>
                <c:pt idx="13">
                  <c:v>42660</c:v>
                </c:pt>
                <c:pt idx="14">
                  <c:v>42661</c:v>
                </c:pt>
                <c:pt idx="15">
                  <c:v>42662</c:v>
                </c:pt>
                <c:pt idx="16">
                  <c:v>42663</c:v>
                </c:pt>
                <c:pt idx="17">
                  <c:v>42664</c:v>
                </c:pt>
                <c:pt idx="18">
                  <c:v>42667</c:v>
                </c:pt>
                <c:pt idx="19">
                  <c:v>42668</c:v>
                </c:pt>
                <c:pt idx="20">
                  <c:v>42669</c:v>
                </c:pt>
                <c:pt idx="21">
                  <c:v>42670</c:v>
                </c:pt>
                <c:pt idx="22">
                  <c:v>42671</c:v>
                </c:pt>
                <c:pt idx="23">
                  <c:v>42674</c:v>
                </c:pt>
                <c:pt idx="24">
                  <c:v>42675</c:v>
                </c:pt>
                <c:pt idx="25">
                  <c:v>42676</c:v>
                </c:pt>
                <c:pt idx="26">
                  <c:v>42677</c:v>
                </c:pt>
                <c:pt idx="27">
                  <c:v>42678</c:v>
                </c:pt>
                <c:pt idx="28">
                  <c:v>42681</c:v>
                </c:pt>
                <c:pt idx="29">
                  <c:v>42682</c:v>
                </c:pt>
                <c:pt idx="30">
                  <c:v>42683</c:v>
                </c:pt>
                <c:pt idx="31">
                  <c:v>42684</c:v>
                </c:pt>
                <c:pt idx="32">
                  <c:v>42685</c:v>
                </c:pt>
                <c:pt idx="33">
                  <c:v>42688</c:v>
                </c:pt>
                <c:pt idx="34">
                  <c:v>42689</c:v>
                </c:pt>
                <c:pt idx="35">
                  <c:v>42690</c:v>
                </c:pt>
                <c:pt idx="36">
                  <c:v>42691</c:v>
                </c:pt>
                <c:pt idx="37">
                  <c:v>42692</c:v>
                </c:pt>
                <c:pt idx="38">
                  <c:v>42695</c:v>
                </c:pt>
                <c:pt idx="39">
                  <c:v>42696</c:v>
                </c:pt>
                <c:pt idx="40">
                  <c:v>42697</c:v>
                </c:pt>
                <c:pt idx="41">
                  <c:v>42698</c:v>
                </c:pt>
                <c:pt idx="42">
                  <c:v>42699</c:v>
                </c:pt>
                <c:pt idx="43">
                  <c:v>42702</c:v>
                </c:pt>
                <c:pt idx="44">
                  <c:v>42703</c:v>
                </c:pt>
                <c:pt idx="45">
                  <c:v>42704</c:v>
                </c:pt>
                <c:pt idx="46">
                  <c:v>42705</c:v>
                </c:pt>
                <c:pt idx="47">
                  <c:v>42706</c:v>
                </c:pt>
                <c:pt idx="48">
                  <c:v>42709</c:v>
                </c:pt>
                <c:pt idx="49">
                  <c:v>42710</c:v>
                </c:pt>
                <c:pt idx="50">
                  <c:v>42711</c:v>
                </c:pt>
                <c:pt idx="51">
                  <c:v>42712</c:v>
                </c:pt>
                <c:pt idx="52">
                  <c:v>42713</c:v>
                </c:pt>
                <c:pt idx="53">
                  <c:v>42716</c:v>
                </c:pt>
                <c:pt idx="54">
                  <c:v>42717</c:v>
                </c:pt>
                <c:pt idx="55">
                  <c:v>42718</c:v>
                </c:pt>
                <c:pt idx="56">
                  <c:v>42719</c:v>
                </c:pt>
                <c:pt idx="57">
                  <c:v>42720</c:v>
                </c:pt>
                <c:pt idx="58">
                  <c:v>42723</c:v>
                </c:pt>
                <c:pt idx="59">
                  <c:v>42724</c:v>
                </c:pt>
                <c:pt idx="60">
                  <c:v>42725</c:v>
                </c:pt>
                <c:pt idx="61">
                  <c:v>42726</c:v>
                </c:pt>
                <c:pt idx="62">
                  <c:v>42727</c:v>
                </c:pt>
                <c:pt idx="63">
                  <c:v>42732</c:v>
                </c:pt>
                <c:pt idx="64">
                  <c:v>42733</c:v>
                </c:pt>
                <c:pt idx="65">
                  <c:v>42734</c:v>
                </c:pt>
                <c:pt idx="66">
                  <c:v>42738</c:v>
                </c:pt>
                <c:pt idx="67">
                  <c:v>42739</c:v>
                </c:pt>
                <c:pt idx="68">
                  <c:v>42740</c:v>
                </c:pt>
                <c:pt idx="69">
                  <c:v>42741</c:v>
                </c:pt>
                <c:pt idx="70">
                  <c:v>42744</c:v>
                </c:pt>
                <c:pt idx="71">
                  <c:v>42745</c:v>
                </c:pt>
                <c:pt idx="72">
                  <c:v>42746</c:v>
                </c:pt>
                <c:pt idx="73">
                  <c:v>42747</c:v>
                </c:pt>
                <c:pt idx="74">
                  <c:v>42748</c:v>
                </c:pt>
                <c:pt idx="75">
                  <c:v>42751</c:v>
                </c:pt>
                <c:pt idx="76">
                  <c:v>42752</c:v>
                </c:pt>
                <c:pt idx="77">
                  <c:v>42753</c:v>
                </c:pt>
                <c:pt idx="78">
                  <c:v>42754</c:v>
                </c:pt>
                <c:pt idx="79">
                  <c:v>42755</c:v>
                </c:pt>
                <c:pt idx="80">
                  <c:v>42758</c:v>
                </c:pt>
                <c:pt idx="81">
                  <c:v>42759</c:v>
                </c:pt>
                <c:pt idx="82">
                  <c:v>42760</c:v>
                </c:pt>
                <c:pt idx="83">
                  <c:v>42761</c:v>
                </c:pt>
                <c:pt idx="84">
                  <c:v>42762</c:v>
                </c:pt>
                <c:pt idx="85">
                  <c:v>42765</c:v>
                </c:pt>
                <c:pt idx="86">
                  <c:v>42766</c:v>
                </c:pt>
                <c:pt idx="87">
                  <c:v>42767</c:v>
                </c:pt>
                <c:pt idx="88">
                  <c:v>42768</c:v>
                </c:pt>
                <c:pt idx="89">
                  <c:v>42769</c:v>
                </c:pt>
                <c:pt idx="90">
                  <c:v>42772</c:v>
                </c:pt>
                <c:pt idx="91">
                  <c:v>42773</c:v>
                </c:pt>
                <c:pt idx="92">
                  <c:v>42774</c:v>
                </c:pt>
                <c:pt idx="93">
                  <c:v>42775</c:v>
                </c:pt>
                <c:pt idx="94">
                  <c:v>42776</c:v>
                </c:pt>
                <c:pt idx="95">
                  <c:v>42779</c:v>
                </c:pt>
                <c:pt idx="96">
                  <c:v>42780</c:v>
                </c:pt>
                <c:pt idx="97">
                  <c:v>42781</c:v>
                </c:pt>
                <c:pt idx="98">
                  <c:v>42782</c:v>
                </c:pt>
                <c:pt idx="99">
                  <c:v>42783</c:v>
                </c:pt>
                <c:pt idx="100">
                  <c:v>42786</c:v>
                </c:pt>
                <c:pt idx="101">
                  <c:v>42787</c:v>
                </c:pt>
                <c:pt idx="102">
                  <c:v>42788</c:v>
                </c:pt>
                <c:pt idx="103">
                  <c:v>42789</c:v>
                </c:pt>
                <c:pt idx="104">
                  <c:v>42790</c:v>
                </c:pt>
                <c:pt idx="105">
                  <c:v>42793</c:v>
                </c:pt>
                <c:pt idx="106">
                  <c:v>42794</c:v>
                </c:pt>
                <c:pt idx="107">
                  <c:v>42795</c:v>
                </c:pt>
                <c:pt idx="108">
                  <c:v>42796</c:v>
                </c:pt>
                <c:pt idx="109">
                  <c:v>42797</c:v>
                </c:pt>
                <c:pt idx="110">
                  <c:v>42800</c:v>
                </c:pt>
                <c:pt idx="111">
                  <c:v>42801</c:v>
                </c:pt>
                <c:pt idx="112">
                  <c:v>42802</c:v>
                </c:pt>
                <c:pt idx="113">
                  <c:v>42803</c:v>
                </c:pt>
                <c:pt idx="114">
                  <c:v>42804</c:v>
                </c:pt>
                <c:pt idx="115">
                  <c:v>42807</c:v>
                </c:pt>
                <c:pt idx="116">
                  <c:v>42808</c:v>
                </c:pt>
                <c:pt idx="117">
                  <c:v>42809</c:v>
                </c:pt>
                <c:pt idx="118">
                  <c:v>42810</c:v>
                </c:pt>
                <c:pt idx="119">
                  <c:v>42811</c:v>
                </c:pt>
                <c:pt idx="120">
                  <c:v>42814</c:v>
                </c:pt>
                <c:pt idx="121">
                  <c:v>42815</c:v>
                </c:pt>
                <c:pt idx="122">
                  <c:v>42816</c:v>
                </c:pt>
                <c:pt idx="123">
                  <c:v>42817</c:v>
                </c:pt>
                <c:pt idx="124">
                  <c:v>42818</c:v>
                </c:pt>
                <c:pt idx="125">
                  <c:v>42821</c:v>
                </c:pt>
                <c:pt idx="126">
                  <c:v>42822</c:v>
                </c:pt>
                <c:pt idx="127">
                  <c:v>42823</c:v>
                </c:pt>
                <c:pt idx="128">
                  <c:v>42824</c:v>
                </c:pt>
                <c:pt idx="129">
                  <c:v>42825</c:v>
                </c:pt>
                <c:pt idx="130">
                  <c:v>42828</c:v>
                </c:pt>
                <c:pt idx="131">
                  <c:v>42829</c:v>
                </c:pt>
                <c:pt idx="132">
                  <c:v>42830</c:v>
                </c:pt>
                <c:pt idx="133">
                  <c:v>42831</c:v>
                </c:pt>
                <c:pt idx="134">
                  <c:v>42832</c:v>
                </c:pt>
                <c:pt idx="135">
                  <c:v>42835</c:v>
                </c:pt>
                <c:pt idx="136">
                  <c:v>42836</c:v>
                </c:pt>
                <c:pt idx="137">
                  <c:v>42837</c:v>
                </c:pt>
                <c:pt idx="138">
                  <c:v>42838</c:v>
                </c:pt>
                <c:pt idx="139">
                  <c:v>42843</c:v>
                </c:pt>
                <c:pt idx="140">
                  <c:v>42844</c:v>
                </c:pt>
                <c:pt idx="141">
                  <c:v>42845</c:v>
                </c:pt>
                <c:pt idx="142">
                  <c:v>42846</c:v>
                </c:pt>
                <c:pt idx="143">
                  <c:v>42849</c:v>
                </c:pt>
                <c:pt idx="144">
                  <c:v>42850</c:v>
                </c:pt>
                <c:pt idx="145">
                  <c:v>42851</c:v>
                </c:pt>
                <c:pt idx="146">
                  <c:v>42852</c:v>
                </c:pt>
                <c:pt idx="147">
                  <c:v>42853</c:v>
                </c:pt>
                <c:pt idx="148">
                  <c:v>42857</c:v>
                </c:pt>
                <c:pt idx="149">
                  <c:v>42858</c:v>
                </c:pt>
                <c:pt idx="150">
                  <c:v>42859</c:v>
                </c:pt>
                <c:pt idx="151">
                  <c:v>42860</c:v>
                </c:pt>
                <c:pt idx="152">
                  <c:v>42863</c:v>
                </c:pt>
                <c:pt idx="153">
                  <c:v>42864</c:v>
                </c:pt>
                <c:pt idx="154">
                  <c:v>42865</c:v>
                </c:pt>
                <c:pt idx="155">
                  <c:v>42866</c:v>
                </c:pt>
                <c:pt idx="156">
                  <c:v>42867</c:v>
                </c:pt>
                <c:pt idx="157">
                  <c:v>42870</c:v>
                </c:pt>
                <c:pt idx="158">
                  <c:v>42871</c:v>
                </c:pt>
                <c:pt idx="159">
                  <c:v>42872</c:v>
                </c:pt>
                <c:pt idx="160">
                  <c:v>42873</c:v>
                </c:pt>
                <c:pt idx="161">
                  <c:v>42874</c:v>
                </c:pt>
                <c:pt idx="162">
                  <c:v>42877</c:v>
                </c:pt>
                <c:pt idx="163">
                  <c:v>42878</c:v>
                </c:pt>
                <c:pt idx="164">
                  <c:v>42879</c:v>
                </c:pt>
                <c:pt idx="165">
                  <c:v>42880</c:v>
                </c:pt>
                <c:pt idx="166">
                  <c:v>42881</c:v>
                </c:pt>
                <c:pt idx="167">
                  <c:v>42885</c:v>
                </c:pt>
                <c:pt idx="168">
                  <c:v>42886</c:v>
                </c:pt>
                <c:pt idx="169">
                  <c:v>42887</c:v>
                </c:pt>
                <c:pt idx="170">
                  <c:v>42888</c:v>
                </c:pt>
                <c:pt idx="171">
                  <c:v>42891</c:v>
                </c:pt>
                <c:pt idx="172">
                  <c:v>42892</c:v>
                </c:pt>
                <c:pt idx="173">
                  <c:v>42893</c:v>
                </c:pt>
                <c:pt idx="174">
                  <c:v>42894</c:v>
                </c:pt>
                <c:pt idx="175">
                  <c:v>42895</c:v>
                </c:pt>
                <c:pt idx="176">
                  <c:v>42898</c:v>
                </c:pt>
                <c:pt idx="177">
                  <c:v>42899</c:v>
                </c:pt>
                <c:pt idx="178">
                  <c:v>42900</c:v>
                </c:pt>
                <c:pt idx="179">
                  <c:v>42901</c:v>
                </c:pt>
                <c:pt idx="180">
                  <c:v>42902</c:v>
                </c:pt>
                <c:pt idx="181">
                  <c:v>42905</c:v>
                </c:pt>
                <c:pt idx="182">
                  <c:v>42906</c:v>
                </c:pt>
                <c:pt idx="183">
                  <c:v>42907</c:v>
                </c:pt>
                <c:pt idx="184">
                  <c:v>42908</c:v>
                </c:pt>
                <c:pt idx="185">
                  <c:v>42909</c:v>
                </c:pt>
                <c:pt idx="186">
                  <c:v>42912</c:v>
                </c:pt>
                <c:pt idx="187">
                  <c:v>42913</c:v>
                </c:pt>
                <c:pt idx="188">
                  <c:v>42914</c:v>
                </c:pt>
                <c:pt idx="189">
                  <c:v>42915</c:v>
                </c:pt>
                <c:pt idx="190">
                  <c:v>42916</c:v>
                </c:pt>
                <c:pt idx="191">
                  <c:v>42919</c:v>
                </c:pt>
                <c:pt idx="192">
                  <c:v>42920</c:v>
                </c:pt>
                <c:pt idx="193">
                  <c:v>42921</c:v>
                </c:pt>
                <c:pt idx="194">
                  <c:v>42922</c:v>
                </c:pt>
                <c:pt idx="195">
                  <c:v>42923</c:v>
                </c:pt>
                <c:pt idx="196">
                  <c:v>42926</c:v>
                </c:pt>
                <c:pt idx="197">
                  <c:v>42927</c:v>
                </c:pt>
                <c:pt idx="198">
                  <c:v>42928</c:v>
                </c:pt>
                <c:pt idx="199">
                  <c:v>42929</c:v>
                </c:pt>
                <c:pt idx="200">
                  <c:v>42930</c:v>
                </c:pt>
                <c:pt idx="201">
                  <c:v>42933</c:v>
                </c:pt>
                <c:pt idx="202">
                  <c:v>42934</c:v>
                </c:pt>
                <c:pt idx="203">
                  <c:v>42935</c:v>
                </c:pt>
                <c:pt idx="204">
                  <c:v>42936</c:v>
                </c:pt>
                <c:pt idx="205">
                  <c:v>42937</c:v>
                </c:pt>
                <c:pt idx="206">
                  <c:v>42940</c:v>
                </c:pt>
                <c:pt idx="207">
                  <c:v>42941</c:v>
                </c:pt>
                <c:pt idx="208">
                  <c:v>42942</c:v>
                </c:pt>
                <c:pt idx="209">
                  <c:v>42943</c:v>
                </c:pt>
                <c:pt idx="210">
                  <c:v>42944</c:v>
                </c:pt>
                <c:pt idx="211">
                  <c:v>42947</c:v>
                </c:pt>
                <c:pt idx="212">
                  <c:v>42948</c:v>
                </c:pt>
                <c:pt idx="213">
                  <c:v>42949</c:v>
                </c:pt>
                <c:pt idx="214">
                  <c:v>42950</c:v>
                </c:pt>
                <c:pt idx="215">
                  <c:v>42951</c:v>
                </c:pt>
                <c:pt idx="216">
                  <c:v>42954</c:v>
                </c:pt>
                <c:pt idx="217">
                  <c:v>42955</c:v>
                </c:pt>
                <c:pt idx="218">
                  <c:v>42956</c:v>
                </c:pt>
                <c:pt idx="219">
                  <c:v>42957</c:v>
                </c:pt>
                <c:pt idx="220">
                  <c:v>42958</c:v>
                </c:pt>
                <c:pt idx="221">
                  <c:v>42961</c:v>
                </c:pt>
                <c:pt idx="222">
                  <c:v>42962</c:v>
                </c:pt>
                <c:pt idx="223">
                  <c:v>42963</c:v>
                </c:pt>
                <c:pt idx="224">
                  <c:v>42964</c:v>
                </c:pt>
                <c:pt idx="225">
                  <c:v>42965</c:v>
                </c:pt>
                <c:pt idx="226">
                  <c:v>42968</c:v>
                </c:pt>
                <c:pt idx="227">
                  <c:v>42969</c:v>
                </c:pt>
                <c:pt idx="228">
                  <c:v>42970</c:v>
                </c:pt>
                <c:pt idx="229">
                  <c:v>42971</c:v>
                </c:pt>
                <c:pt idx="230">
                  <c:v>42972</c:v>
                </c:pt>
                <c:pt idx="231">
                  <c:v>42976</c:v>
                </c:pt>
                <c:pt idx="232">
                  <c:v>42977</c:v>
                </c:pt>
                <c:pt idx="233">
                  <c:v>42978</c:v>
                </c:pt>
                <c:pt idx="234">
                  <c:v>42979</c:v>
                </c:pt>
                <c:pt idx="235">
                  <c:v>42982</c:v>
                </c:pt>
                <c:pt idx="236">
                  <c:v>42983</c:v>
                </c:pt>
                <c:pt idx="237">
                  <c:v>42984</c:v>
                </c:pt>
                <c:pt idx="238">
                  <c:v>42985</c:v>
                </c:pt>
                <c:pt idx="239">
                  <c:v>42986</c:v>
                </c:pt>
                <c:pt idx="240">
                  <c:v>42989</c:v>
                </c:pt>
                <c:pt idx="241">
                  <c:v>42990</c:v>
                </c:pt>
                <c:pt idx="242">
                  <c:v>42991</c:v>
                </c:pt>
                <c:pt idx="243">
                  <c:v>42992</c:v>
                </c:pt>
                <c:pt idx="244">
                  <c:v>42993</c:v>
                </c:pt>
                <c:pt idx="245">
                  <c:v>42996</c:v>
                </c:pt>
                <c:pt idx="246">
                  <c:v>42997</c:v>
                </c:pt>
                <c:pt idx="247">
                  <c:v>42998</c:v>
                </c:pt>
                <c:pt idx="248">
                  <c:v>42999</c:v>
                </c:pt>
                <c:pt idx="249">
                  <c:v>43000</c:v>
                </c:pt>
                <c:pt idx="250">
                  <c:v>43003</c:v>
                </c:pt>
                <c:pt idx="251">
                  <c:v>43004</c:v>
                </c:pt>
                <c:pt idx="252">
                  <c:v>43005</c:v>
                </c:pt>
                <c:pt idx="253">
                  <c:v>43006</c:v>
                </c:pt>
                <c:pt idx="254">
                  <c:v>43007</c:v>
                </c:pt>
                <c:pt idx="255">
                  <c:v>43010</c:v>
                </c:pt>
                <c:pt idx="256">
                  <c:v>43011</c:v>
                </c:pt>
                <c:pt idx="257">
                  <c:v>43012</c:v>
                </c:pt>
                <c:pt idx="258">
                  <c:v>43013</c:v>
                </c:pt>
                <c:pt idx="259">
                  <c:v>43014</c:v>
                </c:pt>
                <c:pt idx="260">
                  <c:v>43017</c:v>
                </c:pt>
                <c:pt idx="261">
                  <c:v>43018</c:v>
                </c:pt>
                <c:pt idx="262">
                  <c:v>43019</c:v>
                </c:pt>
                <c:pt idx="263">
                  <c:v>43020</c:v>
                </c:pt>
                <c:pt idx="264">
                  <c:v>43021</c:v>
                </c:pt>
                <c:pt idx="265">
                  <c:v>43024</c:v>
                </c:pt>
                <c:pt idx="266">
                  <c:v>43025</c:v>
                </c:pt>
                <c:pt idx="267">
                  <c:v>43026</c:v>
                </c:pt>
                <c:pt idx="268">
                  <c:v>43027</c:v>
                </c:pt>
                <c:pt idx="269">
                  <c:v>43028</c:v>
                </c:pt>
                <c:pt idx="270">
                  <c:v>43031</c:v>
                </c:pt>
                <c:pt idx="271">
                  <c:v>43032</c:v>
                </c:pt>
                <c:pt idx="272">
                  <c:v>43033</c:v>
                </c:pt>
                <c:pt idx="273">
                  <c:v>43034</c:v>
                </c:pt>
                <c:pt idx="274">
                  <c:v>43035</c:v>
                </c:pt>
                <c:pt idx="275">
                  <c:v>43038</c:v>
                </c:pt>
                <c:pt idx="276">
                  <c:v>43039</c:v>
                </c:pt>
                <c:pt idx="277">
                  <c:v>43040</c:v>
                </c:pt>
                <c:pt idx="278">
                  <c:v>43041</c:v>
                </c:pt>
                <c:pt idx="279">
                  <c:v>43042</c:v>
                </c:pt>
                <c:pt idx="280">
                  <c:v>43045</c:v>
                </c:pt>
                <c:pt idx="281">
                  <c:v>43046</c:v>
                </c:pt>
                <c:pt idx="282">
                  <c:v>43047</c:v>
                </c:pt>
                <c:pt idx="283">
                  <c:v>43048</c:v>
                </c:pt>
                <c:pt idx="284">
                  <c:v>43049</c:v>
                </c:pt>
                <c:pt idx="285">
                  <c:v>43052</c:v>
                </c:pt>
                <c:pt idx="286">
                  <c:v>43053</c:v>
                </c:pt>
                <c:pt idx="287">
                  <c:v>43054</c:v>
                </c:pt>
                <c:pt idx="288">
                  <c:v>43055</c:v>
                </c:pt>
                <c:pt idx="289">
                  <c:v>43056</c:v>
                </c:pt>
                <c:pt idx="290">
                  <c:v>43059</c:v>
                </c:pt>
                <c:pt idx="291">
                  <c:v>43060</c:v>
                </c:pt>
                <c:pt idx="292">
                  <c:v>43061</c:v>
                </c:pt>
                <c:pt idx="293">
                  <c:v>43062</c:v>
                </c:pt>
                <c:pt idx="294">
                  <c:v>43063</c:v>
                </c:pt>
                <c:pt idx="295">
                  <c:v>43066</c:v>
                </c:pt>
                <c:pt idx="296">
                  <c:v>43067</c:v>
                </c:pt>
                <c:pt idx="297">
                  <c:v>43068</c:v>
                </c:pt>
                <c:pt idx="298">
                  <c:v>43069</c:v>
                </c:pt>
                <c:pt idx="299">
                  <c:v>43070</c:v>
                </c:pt>
                <c:pt idx="300">
                  <c:v>43073</c:v>
                </c:pt>
                <c:pt idx="301">
                  <c:v>43074</c:v>
                </c:pt>
                <c:pt idx="302">
                  <c:v>43075</c:v>
                </c:pt>
                <c:pt idx="303">
                  <c:v>43076</c:v>
                </c:pt>
                <c:pt idx="304">
                  <c:v>43077</c:v>
                </c:pt>
                <c:pt idx="305">
                  <c:v>43080</c:v>
                </c:pt>
                <c:pt idx="306">
                  <c:v>43081</c:v>
                </c:pt>
                <c:pt idx="307">
                  <c:v>43082</c:v>
                </c:pt>
                <c:pt idx="308">
                  <c:v>43083</c:v>
                </c:pt>
                <c:pt idx="309">
                  <c:v>43084</c:v>
                </c:pt>
                <c:pt idx="310">
                  <c:v>43087</c:v>
                </c:pt>
                <c:pt idx="311">
                  <c:v>43088</c:v>
                </c:pt>
                <c:pt idx="312">
                  <c:v>43089</c:v>
                </c:pt>
                <c:pt idx="313">
                  <c:v>43090</c:v>
                </c:pt>
                <c:pt idx="314">
                  <c:v>43091</c:v>
                </c:pt>
                <c:pt idx="315">
                  <c:v>43096</c:v>
                </c:pt>
                <c:pt idx="316">
                  <c:v>43097</c:v>
                </c:pt>
                <c:pt idx="317">
                  <c:v>43098</c:v>
                </c:pt>
                <c:pt idx="318">
                  <c:v>43102</c:v>
                </c:pt>
                <c:pt idx="319">
                  <c:v>43103</c:v>
                </c:pt>
                <c:pt idx="320">
                  <c:v>43104</c:v>
                </c:pt>
                <c:pt idx="321">
                  <c:v>43105</c:v>
                </c:pt>
                <c:pt idx="322">
                  <c:v>43108</c:v>
                </c:pt>
                <c:pt idx="323">
                  <c:v>43109</c:v>
                </c:pt>
                <c:pt idx="324">
                  <c:v>43110</c:v>
                </c:pt>
                <c:pt idx="325">
                  <c:v>43111</c:v>
                </c:pt>
                <c:pt idx="326">
                  <c:v>43112</c:v>
                </c:pt>
                <c:pt idx="327">
                  <c:v>43115</c:v>
                </c:pt>
                <c:pt idx="328">
                  <c:v>43116</c:v>
                </c:pt>
                <c:pt idx="329">
                  <c:v>43117</c:v>
                </c:pt>
                <c:pt idx="330">
                  <c:v>43118</c:v>
                </c:pt>
                <c:pt idx="331">
                  <c:v>43119</c:v>
                </c:pt>
                <c:pt idx="332">
                  <c:v>43122</c:v>
                </c:pt>
                <c:pt idx="333">
                  <c:v>43123</c:v>
                </c:pt>
                <c:pt idx="334">
                  <c:v>43124</c:v>
                </c:pt>
                <c:pt idx="335">
                  <c:v>43125</c:v>
                </c:pt>
                <c:pt idx="336">
                  <c:v>43126</c:v>
                </c:pt>
                <c:pt idx="337">
                  <c:v>43129</c:v>
                </c:pt>
                <c:pt idx="338">
                  <c:v>43130</c:v>
                </c:pt>
                <c:pt idx="339">
                  <c:v>43131</c:v>
                </c:pt>
                <c:pt idx="340">
                  <c:v>43132</c:v>
                </c:pt>
                <c:pt idx="341">
                  <c:v>43133</c:v>
                </c:pt>
                <c:pt idx="342">
                  <c:v>43136</c:v>
                </c:pt>
                <c:pt idx="343">
                  <c:v>43137</c:v>
                </c:pt>
                <c:pt idx="344">
                  <c:v>43138</c:v>
                </c:pt>
                <c:pt idx="345">
                  <c:v>43139</c:v>
                </c:pt>
                <c:pt idx="346">
                  <c:v>43140</c:v>
                </c:pt>
                <c:pt idx="347">
                  <c:v>43143</c:v>
                </c:pt>
                <c:pt idx="348">
                  <c:v>43144</c:v>
                </c:pt>
                <c:pt idx="349">
                  <c:v>43145</c:v>
                </c:pt>
                <c:pt idx="350">
                  <c:v>43146</c:v>
                </c:pt>
                <c:pt idx="351">
                  <c:v>43147</c:v>
                </c:pt>
                <c:pt idx="352">
                  <c:v>43150</c:v>
                </c:pt>
                <c:pt idx="353">
                  <c:v>43151</c:v>
                </c:pt>
                <c:pt idx="354">
                  <c:v>43152</c:v>
                </c:pt>
                <c:pt idx="355">
                  <c:v>43153</c:v>
                </c:pt>
                <c:pt idx="356">
                  <c:v>43154</c:v>
                </c:pt>
                <c:pt idx="357">
                  <c:v>43157</c:v>
                </c:pt>
                <c:pt idx="358">
                  <c:v>43158</c:v>
                </c:pt>
                <c:pt idx="359">
                  <c:v>43159</c:v>
                </c:pt>
                <c:pt idx="360">
                  <c:v>43160</c:v>
                </c:pt>
                <c:pt idx="361">
                  <c:v>43161</c:v>
                </c:pt>
                <c:pt idx="362">
                  <c:v>43164</c:v>
                </c:pt>
                <c:pt idx="363">
                  <c:v>43165</c:v>
                </c:pt>
                <c:pt idx="364">
                  <c:v>43166</c:v>
                </c:pt>
                <c:pt idx="365">
                  <c:v>43167</c:v>
                </c:pt>
                <c:pt idx="366">
                  <c:v>43168</c:v>
                </c:pt>
                <c:pt idx="367">
                  <c:v>43171</c:v>
                </c:pt>
                <c:pt idx="368">
                  <c:v>43172</c:v>
                </c:pt>
                <c:pt idx="369">
                  <c:v>43173</c:v>
                </c:pt>
                <c:pt idx="370">
                  <c:v>43174</c:v>
                </c:pt>
                <c:pt idx="371">
                  <c:v>43175</c:v>
                </c:pt>
                <c:pt idx="372">
                  <c:v>43178</c:v>
                </c:pt>
                <c:pt idx="373">
                  <c:v>43179</c:v>
                </c:pt>
                <c:pt idx="374">
                  <c:v>43180</c:v>
                </c:pt>
                <c:pt idx="375">
                  <c:v>43181</c:v>
                </c:pt>
                <c:pt idx="376">
                  <c:v>43182</c:v>
                </c:pt>
                <c:pt idx="377">
                  <c:v>43185</c:v>
                </c:pt>
                <c:pt idx="378">
                  <c:v>43186</c:v>
                </c:pt>
                <c:pt idx="379">
                  <c:v>43187</c:v>
                </c:pt>
                <c:pt idx="380">
                  <c:v>43188</c:v>
                </c:pt>
                <c:pt idx="381">
                  <c:v>43193</c:v>
                </c:pt>
                <c:pt idx="382">
                  <c:v>43194</c:v>
                </c:pt>
                <c:pt idx="383">
                  <c:v>43195</c:v>
                </c:pt>
                <c:pt idx="384">
                  <c:v>43196</c:v>
                </c:pt>
                <c:pt idx="385">
                  <c:v>43199</c:v>
                </c:pt>
                <c:pt idx="386">
                  <c:v>43200</c:v>
                </c:pt>
                <c:pt idx="387">
                  <c:v>43201</c:v>
                </c:pt>
                <c:pt idx="388">
                  <c:v>43202</c:v>
                </c:pt>
                <c:pt idx="389">
                  <c:v>43203</c:v>
                </c:pt>
                <c:pt idx="390">
                  <c:v>43206</c:v>
                </c:pt>
                <c:pt idx="391">
                  <c:v>43207</c:v>
                </c:pt>
                <c:pt idx="392">
                  <c:v>43208</c:v>
                </c:pt>
                <c:pt idx="393">
                  <c:v>43209</c:v>
                </c:pt>
                <c:pt idx="394">
                  <c:v>43210</c:v>
                </c:pt>
                <c:pt idx="395">
                  <c:v>43213</c:v>
                </c:pt>
                <c:pt idx="396">
                  <c:v>43214</c:v>
                </c:pt>
                <c:pt idx="397">
                  <c:v>43215</c:v>
                </c:pt>
                <c:pt idx="398">
                  <c:v>43216</c:v>
                </c:pt>
                <c:pt idx="399">
                  <c:v>43217</c:v>
                </c:pt>
                <c:pt idx="400">
                  <c:v>43220</c:v>
                </c:pt>
                <c:pt idx="401">
                  <c:v>43221</c:v>
                </c:pt>
                <c:pt idx="402">
                  <c:v>43222</c:v>
                </c:pt>
                <c:pt idx="403">
                  <c:v>43223</c:v>
                </c:pt>
                <c:pt idx="404">
                  <c:v>43224</c:v>
                </c:pt>
                <c:pt idx="405">
                  <c:v>43228</c:v>
                </c:pt>
                <c:pt idx="406">
                  <c:v>43229</c:v>
                </c:pt>
                <c:pt idx="407">
                  <c:v>43230</c:v>
                </c:pt>
                <c:pt idx="408">
                  <c:v>43231</c:v>
                </c:pt>
                <c:pt idx="409">
                  <c:v>43234</c:v>
                </c:pt>
                <c:pt idx="410">
                  <c:v>43235</c:v>
                </c:pt>
                <c:pt idx="411">
                  <c:v>43236</c:v>
                </c:pt>
                <c:pt idx="412">
                  <c:v>43237</c:v>
                </c:pt>
                <c:pt idx="413">
                  <c:v>43238</c:v>
                </c:pt>
                <c:pt idx="414">
                  <c:v>43241</c:v>
                </c:pt>
                <c:pt idx="415">
                  <c:v>43242</c:v>
                </c:pt>
                <c:pt idx="416">
                  <c:v>43243</c:v>
                </c:pt>
                <c:pt idx="417">
                  <c:v>43244</c:v>
                </c:pt>
                <c:pt idx="418">
                  <c:v>43245</c:v>
                </c:pt>
                <c:pt idx="419">
                  <c:v>43249</c:v>
                </c:pt>
                <c:pt idx="420">
                  <c:v>43250</c:v>
                </c:pt>
                <c:pt idx="421">
                  <c:v>43251</c:v>
                </c:pt>
                <c:pt idx="422">
                  <c:v>43252</c:v>
                </c:pt>
                <c:pt idx="423">
                  <c:v>43255</c:v>
                </c:pt>
                <c:pt idx="424">
                  <c:v>43256</c:v>
                </c:pt>
                <c:pt idx="425">
                  <c:v>43257</c:v>
                </c:pt>
                <c:pt idx="426">
                  <c:v>43258</c:v>
                </c:pt>
                <c:pt idx="427">
                  <c:v>43259</c:v>
                </c:pt>
                <c:pt idx="428">
                  <c:v>43262</c:v>
                </c:pt>
                <c:pt idx="429">
                  <c:v>43263</c:v>
                </c:pt>
                <c:pt idx="430">
                  <c:v>43264</c:v>
                </c:pt>
                <c:pt idx="431">
                  <c:v>43265</c:v>
                </c:pt>
                <c:pt idx="432">
                  <c:v>43266</c:v>
                </c:pt>
                <c:pt idx="433">
                  <c:v>43269</c:v>
                </c:pt>
                <c:pt idx="434">
                  <c:v>43270</c:v>
                </c:pt>
                <c:pt idx="435">
                  <c:v>43271</c:v>
                </c:pt>
                <c:pt idx="436">
                  <c:v>43272</c:v>
                </c:pt>
                <c:pt idx="437">
                  <c:v>43273</c:v>
                </c:pt>
                <c:pt idx="438">
                  <c:v>43276</c:v>
                </c:pt>
                <c:pt idx="439">
                  <c:v>43277</c:v>
                </c:pt>
                <c:pt idx="440">
                  <c:v>43278</c:v>
                </c:pt>
                <c:pt idx="441">
                  <c:v>43279</c:v>
                </c:pt>
                <c:pt idx="442">
                  <c:v>43280</c:v>
                </c:pt>
                <c:pt idx="443">
                  <c:v>43283</c:v>
                </c:pt>
                <c:pt idx="444">
                  <c:v>43284</c:v>
                </c:pt>
                <c:pt idx="445">
                  <c:v>43285</c:v>
                </c:pt>
                <c:pt idx="446">
                  <c:v>43286</c:v>
                </c:pt>
                <c:pt idx="447">
                  <c:v>43287</c:v>
                </c:pt>
                <c:pt idx="448">
                  <c:v>43290</c:v>
                </c:pt>
                <c:pt idx="449">
                  <c:v>43291</c:v>
                </c:pt>
                <c:pt idx="450">
                  <c:v>43292</c:v>
                </c:pt>
                <c:pt idx="451">
                  <c:v>43293</c:v>
                </c:pt>
                <c:pt idx="452">
                  <c:v>43294</c:v>
                </c:pt>
                <c:pt idx="453">
                  <c:v>43297</c:v>
                </c:pt>
                <c:pt idx="454">
                  <c:v>43298</c:v>
                </c:pt>
                <c:pt idx="455">
                  <c:v>43299</c:v>
                </c:pt>
                <c:pt idx="456">
                  <c:v>43300</c:v>
                </c:pt>
                <c:pt idx="457">
                  <c:v>43301</c:v>
                </c:pt>
                <c:pt idx="458">
                  <c:v>43304</c:v>
                </c:pt>
                <c:pt idx="459">
                  <c:v>43305</c:v>
                </c:pt>
                <c:pt idx="460">
                  <c:v>43306</c:v>
                </c:pt>
                <c:pt idx="461">
                  <c:v>43307</c:v>
                </c:pt>
                <c:pt idx="462">
                  <c:v>43308</c:v>
                </c:pt>
                <c:pt idx="463">
                  <c:v>43311</c:v>
                </c:pt>
                <c:pt idx="464">
                  <c:v>43312</c:v>
                </c:pt>
                <c:pt idx="465">
                  <c:v>43313</c:v>
                </c:pt>
                <c:pt idx="466">
                  <c:v>43314</c:v>
                </c:pt>
                <c:pt idx="467">
                  <c:v>43315</c:v>
                </c:pt>
                <c:pt idx="468">
                  <c:v>43318</c:v>
                </c:pt>
                <c:pt idx="469">
                  <c:v>43319</c:v>
                </c:pt>
                <c:pt idx="470">
                  <c:v>43320</c:v>
                </c:pt>
                <c:pt idx="471">
                  <c:v>43321</c:v>
                </c:pt>
                <c:pt idx="472">
                  <c:v>43322</c:v>
                </c:pt>
                <c:pt idx="473">
                  <c:v>43325</c:v>
                </c:pt>
                <c:pt idx="474">
                  <c:v>43326</c:v>
                </c:pt>
                <c:pt idx="475">
                  <c:v>43327</c:v>
                </c:pt>
                <c:pt idx="476">
                  <c:v>43328</c:v>
                </c:pt>
                <c:pt idx="477">
                  <c:v>43329</c:v>
                </c:pt>
                <c:pt idx="478">
                  <c:v>43332</c:v>
                </c:pt>
                <c:pt idx="479">
                  <c:v>43333</c:v>
                </c:pt>
                <c:pt idx="480">
                  <c:v>43334</c:v>
                </c:pt>
                <c:pt idx="481">
                  <c:v>43335</c:v>
                </c:pt>
                <c:pt idx="482">
                  <c:v>43336</c:v>
                </c:pt>
                <c:pt idx="483">
                  <c:v>43340</c:v>
                </c:pt>
                <c:pt idx="484">
                  <c:v>43341</c:v>
                </c:pt>
                <c:pt idx="485">
                  <c:v>43342</c:v>
                </c:pt>
                <c:pt idx="486">
                  <c:v>43343</c:v>
                </c:pt>
                <c:pt idx="487">
                  <c:v>43346</c:v>
                </c:pt>
                <c:pt idx="488">
                  <c:v>43347</c:v>
                </c:pt>
                <c:pt idx="489">
                  <c:v>43348</c:v>
                </c:pt>
                <c:pt idx="490">
                  <c:v>43349</c:v>
                </c:pt>
                <c:pt idx="491">
                  <c:v>43350</c:v>
                </c:pt>
                <c:pt idx="492">
                  <c:v>43353</c:v>
                </c:pt>
                <c:pt idx="493">
                  <c:v>43354</c:v>
                </c:pt>
                <c:pt idx="494">
                  <c:v>43355</c:v>
                </c:pt>
                <c:pt idx="495">
                  <c:v>43356</c:v>
                </c:pt>
                <c:pt idx="496">
                  <c:v>43357</c:v>
                </c:pt>
                <c:pt idx="497">
                  <c:v>43360</c:v>
                </c:pt>
                <c:pt idx="498">
                  <c:v>43361</c:v>
                </c:pt>
                <c:pt idx="499">
                  <c:v>43362</c:v>
                </c:pt>
                <c:pt idx="500">
                  <c:v>43363</c:v>
                </c:pt>
                <c:pt idx="501">
                  <c:v>43364</c:v>
                </c:pt>
                <c:pt idx="502">
                  <c:v>43367</c:v>
                </c:pt>
                <c:pt idx="503">
                  <c:v>43368</c:v>
                </c:pt>
                <c:pt idx="504">
                  <c:v>43369</c:v>
                </c:pt>
                <c:pt idx="505">
                  <c:v>43370</c:v>
                </c:pt>
                <c:pt idx="506">
                  <c:v>43371</c:v>
                </c:pt>
                <c:pt idx="507">
                  <c:v>43374</c:v>
                </c:pt>
                <c:pt idx="508">
                  <c:v>43375</c:v>
                </c:pt>
                <c:pt idx="509">
                  <c:v>43376</c:v>
                </c:pt>
                <c:pt idx="510">
                  <c:v>43377</c:v>
                </c:pt>
                <c:pt idx="511">
                  <c:v>43378</c:v>
                </c:pt>
                <c:pt idx="512">
                  <c:v>43381</c:v>
                </c:pt>
                <c:pt idx="513">
                  <c:v>43382</c:v>
                </c:pt>
                <c:pt idx="514">
                  <c:v>43383</c:v>
                </c:pt>
                <c:pt idx="515">
                  <c:v>43384</c:v>
                </c:pt>
                <c:pt idx="516">
                  <c:v>43385</c:v>
                </c:pt>
                <c:pt idx="517">
                  <c:v>43388</c:v>
                </c:pt>
                <c:pt idx="518">
                  <c:v>43395</c:v>
                </c:pt>
                <c:pt idx="519">
                  <c:v>43402</c:v>
                </c:pt>
                <c:pt idx="520">
                  <c:v>43409</c:v>
                </c:pt>
                <c:pt idx="521">
                  <c:v>43416</c:v>
                </c:pt>
                <c:pt idx="522">
                  <c:v>43423</c:v>
                </c:pt>
                <c:pt idx="523">
                  <c:v>43430</c:v>
                </c:pt>
                <c:pt idx="524">
                  <c:v>43437</c:v>
                </c:pt>
                <c:pt idx="525">
                  <c:v>43444</c:v>
                </c:pt>
                <c:pt idx="526">
                  <c:v>43451</c:v>
                </c:pt>
                <c:pt idx="527">
                  <c:v>43458</c:v>
                </c:pt>
                <c:pt idx="528">
                  <c:v>43465</c:v>
                </c:pt>
                <c:pt idx="529">
                  <c:v>43472</c:v>
                </c:pt>
                <c:pt idx="530">
                  <c:v>43479</c:v>
                </c:pt>
                <c:pt idx="531">
                  <c:v>43486</c:v>
                </c:pt>
                <c:pt idx="532">
                  <c:v>43493</c:v>
                </c:pt>
                <c:pt idx="533">
                  <c:v>43500</c:v>
                </c:pt>
                <c:pt idx="534">
                  <c:v>43507</c:v>
                </c:pt>
                <c:pt idx="535">
                  <c:v>43514</c:v>
                </c:pt>
                <c:pt idx="536">
                  <c:v>43521</c:v>
                </c:pt>
                <c:pt idx="537">
                  <c:v>43528</c:v>
                </c:pt>
                <c:pt idx="538">
                  <c:v>43535</c:v>
                </c:pt>
                <c:pt idx="539">
                  <c:v>43542</c:v>
                </c:pt>
                <c:pt idx="540">
                  <c:v>43549</c:v>
                </c:pt>
                <c:pt idx="541">
                  <c:v>43556</c:v>
                </c:pt>
                <c:pt idx="542">
                  <c:v>43563</c:v>
                </c:pt>
                <c:pt idx="543">
                  <c:v>43570</c:v>
                </c:pt>
                <c:pt idx="544">
                  <c:v>43578</c:v>
                </c:pt>
                <c:pt idx="545">
                  <c:v>43585</c:v>
                </c:pt>
                <c:pt idx="546">
                  <c:v>43592</c:v>
                </c:pt>
                <c:pt idx="547">
                  <c:v>43599</c:v>
                </c:pt>
                <c:pt idx="548">
                  <c:v>43606</c:v>
                </c:pt>
                <c:pt idx="549">
                  <c:v>43613</c:v>
                </c:pt>
                <c:pt idx="550">
                  <c:v>43620</c:v>
                </c:pt>
                <c:pt idx="551">
                  <c:v>43627</c:v>
                </c:pt>
                <c:pt idx="552">
                  <c:v>43634</c:v>
                </c:pt>
                <c:pt idx="553">
                  <c:v>43641</c:v>
                </c:pt>
                <c:pt idx="554">
                  <c:v>43648</c:v>
                </c:pt>
                <c:pt idx="555">
                  <c:v>43655</c:v>
                </c:pt>
                <c:pt idx="556">
                  <c:v>43662</c:v>
                </c:pt>
                <c:pt idx="557">
                  <c:v>43669</c:v>
                </c:pt>
                <c:pt idx="558">
                  <c:v>43676</c:v>
                </c:pt>
                <c:pt idx="559">
                  <c:v>43683</c:v>
                </c:pt>
                <c:pt idx="560">
                  <c:v>43690</c:v>
                </c:pt>
                <c:pt idx="561">
                  <c:v>43697</c:v>
                </c:pt>
                <c:pt idx="562">
                  <c:v>43704</c:v>
                </c:pt>
                <c:pt idx="563">
                  <c:v>43711</c:v>
                </c:pt>
                <c:pt idx="564">
                  <c:v>43718</c:v>
                </c:pt>
                <c:pt idx="565">
                  <c:v>43725</c:v>
                </c:pt>
                <c:pt idx="566">
                  <c:v>43732</c:v>
                </c:pt>
                <c:pt idx="567">
                  <c:v>43739</c:v>
                </c:pt>
                <c:pt idx="568">
                  <c:v>43746</c:v>
                </c:pt>
                <c:pt idx="569">
                  <c:v>43753</c:v>
                </c:pt>
                <c:pt idx="570">
                  <c:v>43760</c:v>
                </c:pt>
                <c:pt idx="571">
                  <c:v>43767</c:v>
                </c:pt>
                <c:pt idx="572">
                  <c:v>43774</c:v>
                </c:pt>
                <c:pt idx="573">
                  <c:v>43781</c:v>
                </c:pt>
                <c:pt idx="574">
                  <c:v>43788</c:v>
                </c:pt>
                <c:pt idx="575">
                  <c:v>43795</c:v>
                </c:pt>
                <c:pt idx="576">
                  <c:v>43802</c:v>
                </c:pt>
                <c:pt idx="577">
                  <c:v>43809</c:v>
                </c:pt>
                <c:pt idx="578">
                  <c:v>43816</c:v>
                </c:pt>
                <c:pt idx="579">
                  <c:v>43823</c:v>
                </c:pt>
                <c:pt idx="580">
                  <c:v>43830</c:v>
                </c:pt>
                <c:pt idx="581">
                  <c:v>43837</c:v>
                </c:pt>
                <c:pt idx="582">
                  <c:v>43844</c:v>
                </c:pt>
                <c:pt idx="583">
                  <c:v>43851</c:v>
                </c:pt>
                <c:pt idx="584">
                  <c:v>43858</c:v>
                </c:pt>
                <c:pt idx="585">
                  <c:v>43865</c:v>
                </c:pt>
                <c:pt idx="586">
                  <c:v>43872</c:v>
                </c:pt>
                <c:pt idx="587">
                  <c:v>43879</c:v>
                </c:pt>
                <c:pt idx="588">
                  <c:v>43886</c:v>
                </c:pt>
                <c:pt idx="589">
                  <c:v>43893</c:v>
                </c:pt>
                <c:pt idx="590">
                  <c:v>43900</c:v>
                </c:pt>
                <c:pt idx="591">
                  <c:v>43907</c:v>
                </c:pt>
                <c:pt idx="592">
                  <c:v>43914</c:v>
                </c:pt>
                <c:pt idx="593">
                  <c:v>43921</c:v>
                </c:pt>
                <c:pt idx="594">
                  <c:v>43928</c:v>
                </c:pt>
                <c:pt idx="595">
                  <c:v>43935</c:v>
                </c:pt>
                <c:pt idx="596">
                  <c:v>43942</c:v>
                </c:pt>
                <c:pt idx="597">
                  <c:v>43949</c:v>
                </c:pt>
                <c:pt idx="598">
                  <c:v>43956</c:v>
                </c:pt>
                <c:pt idx="599">
                  <c:v>43963</c:v>
                </c:pt>
                <c:pt idx="600">
                  <c:v>43970</c:v>
                </c:pt>
                <c:pt idx="601">
                  <c:v>43977</c:v>
                </c:pt>
                <c:pt idx="602">
                  <c:v>43984</c:v>
                </c:pt>
                <c:pt idx="603">
                  <c:v>43991</c:v>
                </c:pt>
                <c:pt idx="604">
                  <c:v>43998</c:v>
                </c:pt>
                <c:pt idx="605">
                  <c:v>44005</c:v>
                </c:pt>
                <c:pt idx="606">
                  <c:v>44012</c:v>
                </c:pt>
                <c:pt idx="607">
                  <c:v>44019</c:v>
                </c:pt>
                <c:pt idx="608">
                  <c:v>44026</c:v>
                </c:pt>
                <c:pt idx="609">
                  <c:v>44033</c:v>
                </c:pt>
                <c:pt idx="610">
                  <c:v>44040</c:v>
                </c:pt>
                <c:pt idx="611">
                  <c:v>44047</c:v>
                </c:pt>
                <c:pt idx="612">
                  <c:v>44054</c:v>
                </c:pt>
                <c:pt idx="613">
                  <c:v>44061</c:v>
                </c:pt>
                <c:pt idx="614">
                  <c:v>44068</c:v>
                </c:pt>
                <c:pt idx="615">
                  <c:v>44075</c:v>
                </c:pt>
                <c:pt idx="616">
                  <c:v>44082</c:v>
                </c:pt>
                <c:pt idx="617">
                  <c:v>44089</c:v>
                </c:pt>
                <c:pt idx="618">
                  <c:v>44096</c:v>
                </c:pt>
                <c:pt idx="619">
                  <c:v>44103</c:v>
                </c:pt>
                <c:pt idx="620">
                  <c:v>44110</c:v>
                </c:pt>
                <c:pt idx="621">
                  <c:v>44117</c:v>
                </c:pt>
                <c:pt idx="622">
                  <c:v>44124</c:v>
                </c:pt>
                <c:pt idx="623">
                  <c:v>44131</c:v>
                </c:pt>
                <c:pt idx="624">
                  <c:v>44138</c:v>
                </c:pt>
                <c:pt idx="625">
                  <c:v>44145</c:v>
                </c:pt>
                <c:pt idx="626">
                  <c:v>44152</c:v>
                </c:pt>
                <c:pt idx="627">
                  <c:v>44159</c:v>
                </c:pt>
                <c:pt idx="628">
                  <c:v>44166</c:v>
                </c:pt>
                <c:pt idx="629">
                  <c:v>44173</c:v>
                </c:pt>
                <c:pt idx="630">
                  <c:v>44180</c:v>
                </c:pt>
                <c:pt idx="631">
                  <c:v>44187</c:v>
                </c:pt>
                <c:pt idx="632">
                  <c:v>44194</c:v>
                </c:pt>
                <c:pt idx="633">
                  <c:v>44201</c:v>
                </c:pt>
                <c:pt idx="634">
                  <c:v>44208</c:v>
                </c:pt>
                <c:pt idx="635">
                  <c:v>44215</c:v>
                </c:pt>
                <c:pt idx="636">
                  <c:v>44222</c:v>
                </c:pt>
                <c:pt idx="637">
                  <c:v>44229</c:v>
                </c:pt>
                <c:pt idx="638">
                  <c:v>44236</c:v>
                </c:pt>
                <c:pt idx="639">
                  <c:v>44243</c:v>
                </c:pt>
                <c:pt idx="640">
                  <c:v>44250</c:v>
                </c:pt>
                <c:pt idx="641">
                  <c:v>44257</c:v>
                </c:pt>
                <c:pt idx="642">
                  <c:v>44264</c:v>
                </c:pt>
                <c:pt idx="643">
                  <c:v>44271</c:v>
                </c:pt>
                <c:pt idx="644">
                  <c:v>44278</c:v>
                </c:pt>
                <c:pt idx="645">
                  <c:v>44285</c:v>
                </c:pt>
                <c:pt idx="646">
                  <c:v>44292</c:v>
                </c:pt>
                <c:pt idx="647">
                  <c:v>44299</c:v>
                </c:pt>
                <c:pt idx="648">
                  <c:v>44306</c:v>
                </c:pt>
                <c:pt idx="649">
                  <c:v>44313</c:v>
                </c:pt>
                <c:pt idx="650">
                  <c:v>44320</c:v>
                </c:pt>
                <c:pt idx="651">
                  <c:v>44327</c:v>
                </c:pt>
                <c:pt idx="652">
                  <c:v>44334</c:v>
                </c:pt>
                <c:pt idx="653">
                  <c:v>44341</c:v>
                </c:pt>
                <c:pt idx="654">
                  <c:v>44348</c:v>
                </c:pt>
                <c:pt idx="655">
                  <c:v>44355</c:v>
                </c:pt>
                <c:pt idx="656">
                  <c:v>44362</c:v>
                </c:pt>
                <c:pt idx="657">
                  <c:v>44369</c:v>
                </c:pt>
                <c:pt idx="658">
                  <c:v>44376</c:v>
                </c:pt>
                <c:pt idx="659">
                  <c:v>44383</c:v>
                </c:pt>
                <c:pt idx="660">
                  <c:v>44390</c:v>
                </c:pt>
                <c:pt idx="661">
                  <c:v>44397</c:v>
                </c:pt>
                <c:pt idx="662">
                  <c:v>44404</c:v>
                </c:pt>
                <c:pt idx="663">
                  <c:v>44411</c:v>
                </c:pt>
                <c:pt idx="664">
                  <c:v>44418</c:v>
                </c:pt>
                <c:pt idx="665">
                  <c:v>44425</c:v>
                </c:pt>
                <c:pt idx="666">
                  <c:v>44432</c:v>
                </c:pt>
                <c:pt idx="667">
                  <c:v>44439</c:v>
                </c:pt>
                <c:pt idx="668">
                  <c:v>44446</c:v>
                </c:pt>
                <c:pt idx="669">
                  <c:v>44453</c:v>
                </c:pt>
                <c:pt idx="670">
                  <c:v>44460</c:v>
                </c:pt>
                <c:pt idx="671">
                  <c:v>44467</c:v>
                </c:pt>
                <c:pt idx="672">
                  <c:v>44474</c:v>
                </c:pt>
                <c:pt idx="673">
                  <c:v>44481</c:v>
                </c:pt>
                <c:pt idx="674">
                  <c:v>44488</c:v>
                </c:pt>
                <c:pt idx="675">
                  <c:v>44495</c:v>
                </c:pt>
                <c:pt idx="676">
                  <c:v>44502</c:v>
                </c:pt>
                <c:pt idx="677">
                  <c:v>44509</c:v>
                </c:pt>
                <c:pt idx="678">
                  <c:v>44516</c:v>
                </c:pt>
                <c:pt idx="679">
                  <c:v>44523</c:v>
                </c:pt>
                <c:pt idx="680">
                  <c:v>44530</c:v>
                </c:pt>
                <c:pt idx="681">
                  <c:v>44537</c:v>
                </c:pt>
                <c:pt idx="682">
                  <c:v>44544</c:v>
                </c:pt>
                <c:pt idx="683">
                  <c:v>44551</c:v>
                </c:pt>
                <c:pt idx="684">
                  <c:v>44559</c:v>
                </c:pt>
                <c:pt idx="685">
                  <c:v>44566</c:v>
                </c:pt>
                <c:pt idx="686">
                  <c:v>44573</c:v>
                </c:pt>
                <c:pt idx="687">
                  <c:v>44580</c:v>
                </c:pt>
                <c:pt idx="688">
                  <c:v>44587</c:v>
                </c:pt>
                <c:pt idx="689">
                  <c:v>44594</c:v>
                </c:pt>
                <c:pt idx="690">
                  <c:v>44601</c:v>
                </c:pt>
                <c:pt idx="691">
                  <c:v>44608</c:v>
                </c:pt>
                <c:pt idx="692">
                  <c:v>44615</c:v>
                </c:pt>
                <c:pt idx="693">
                  <c:v>44622</c:v>
                </c:pt>
                <c:pt idx="694">
                  <c:v>44629</c:v>
                </c:pt>
                <c:pt idx="695">
                  <c:v>44636</c:v>
                </c:pt>
                <c:pt idx="696">
                  <c:v>44643</c:v>
                </c:pt>
                <c:pt idx="697">
                  <c:v>44650</c:v>
                </c:pt>
                <c:pt idx="698">
                  <c:v>44657</c:v>
                </c:pt>
                <c:pt idx="699">
                  <c:v>44664</c:v>
                </c:pt>
                <c:pt idx="700">
                  <c:v>44671</c:v>
                </c:pt>
                <c:pt idx="701">
                  <c:v>44678</c:v>
                </c:pt>
                <c:pt idx="702">
                  <c:v>44685</c:v>
                </c:pt>
                <c:pt idx="703">
                  <c:v>44692</c:v>
                </c:pt>
                <c:pt idx="704">
                  <c:v>44699</c:v>
                </c:pt>
                <c:pt idx="705">
                  <c:v>44706</c:v>
                </c:pt>
                <c:pt idx="706">
                  <c:v>44713</c:v>
                </c:pt>
                <c:pt idx="707">
                  <c:v>44720</c:v>
                </c:pt>
                <c:pt idx="708">
                  <c:v>44727</c:v>
                </c:pt>
                <c:pt idx="709">
                  <c:v>44734</c:v>
                </c:pt>
                <c:pt idx="710">
                  <c:v>44741</c:v>
                </c:pt>
                <c:pt idx="711">
                  <c:v>44748</c:v>
                </c:pt>
                <c:pt idx="712">
                  <c:v>44755</c:v>
                </c:pt>
                <c:pt idx="713">
                  <c:v>44762</c:v>
                </c:pt>
                <c:pt idx="714">
                  <c:v>44769</c:v>
                </c:pt>
                <c:pt idx="715">
                  <c:v>44776</c:v>
                </c:pt>
                <c:pt idx="716">
                  <c:v>44783</c:v>
                </c:pt>
                <c:pt idx="717">
                  <c:v>44790</c:v>
                </c:pt>
                <c:pt idx="718">
                  <c:v>44797</c:v>
                </c:pt>
                <c:pt idx="719">
                  <c:v>44804</c:v>
                </c:pt>
                <c:pt idx="720">
                  <c:v>44811</c:v>
                </c:pt>
                <c:pt idx="721">
                  <c:v>44818</c:v>
                </c:pt>
                <c:pt idx="722">
                  <c:v>44825</c:v>
                </c:pt>
                <c:pt idx="723">
                  <c:v>44832</c:v>
                </c:pt>
                <c:pt idx="724">
                  <c:v>44839</c:v>
                </c:pt>
                <c:pt idx="725">
                  <c:v>44846</c:v>
                </c:pt>
                <c:pt idx="726">
                  <c:v>44853</c:v>
                </c:pt>
                <c:pt idx="727">
                  <c:v>44860</c:v>
                </c:pt>
                <c:pt idx="728">
                  <c:v>44867</c:v>
                </c:pt>
                <c:pt idx="729">
                  <c:v>44874</c:v>
                </c:pt>
                <c:pt idx="730">
                  <c:v>44881</c:v>
                </c:pt>
                <c:pt idx="731">
                  <c:v>44888</c:v>
                </c:pt>
                <c:pt idx="732">
                  <c:v>44895</c:v>
                </c:pt>
                <c:pt idx="733">
                  <c:v>44902</c:v>
                </c:pt>
                <c:pt idx="734">
                  <c:v>44909</c:v>
                </c:pt>
                <c:pt idx="735">
                  <c:v>44916</c:v>
                </c:pt>
                <c:pt idx="736">
                  <c:v>44923</c:v>
                </c:pt>
                <c:pt idx="737">
                  <c:v>44930</c:v>
                </c:pt>
                <c:pt idx="738">
                  <c:v>44937</c:v>
                </c:pt>
                <c:pt idx="739">
                  <c:v>44944</c:v>
                </c:pt>
                <c:pt idx="740">
                  <c:v>44951</c:v>
                </c:pt>
                <c:pt idx="741">
                  <c:v>44958</c:v>
                </c:pt>
                <c:pt idx="742">
                  <c:v>44965</c:v>
                </c:pt>
                <c:pt idx="743">
                  <c:v>44972</c:v>
                </c:pt>
                <c:pt idx="744">
                  <c:v>44979</c:v>
                </c:pt>
                <c:pt idx="745">
                  <c:v>44986</c:v>
                </c:pt>
                <c:pt idx="746">
                  <c:v>44993</c:v>
                </c:pt>
                <c:pt idx="747">
                  <c:v>45000</c:v>
                </c:pt>
                <c:pt idx="748">
                  <c:v>45007</c:v>
                </c:pt>
                <c:pt idx="749">
                  <c:v>45014</c:v>
                </c:pt>
                <c:pt idx="750">
                  <c:v>45021</c:v>
                </c:pt>
                <c:pt idx="751">
                  <c:v>45028</c:v>
                </c:pt>
                <c:pt idx="752">
                  <c:v>45035</c:v>
                </c:pt>
                <c:pt idx="753">
                  <c:v>45042</c:v>
                </c:pt>
                <c:pt idx="754">
                  <c:v>45049</c:v>
                </c:pt>
                <c:pt idx="755">
                  <c:v>45056</c:v>
                </c:pt>
                <c:pt idx="756">
                  <c:v>45063</c:v>
                </c:pt>
                <c:pt idx="757">
                  <c:v>45070</c:v>
                </c:pt>
                <c:pt idx="758">
                  <c:v>45077</c:v>
                </c:pt>
                <c:pt idx="759">
                  <c:v>45084</c:v>
                </c:pt>
                <c:pt idx="760">
                  <c:v>45091</c:v>
                </c:pt>
                <c:pt idx="761">
                  <c:v>45098</c:v>
                </c:pt>
                <c:pt idx="762">
                  <c:v>45105</c:v>
                </c:pt>
                <c:pt idx="763">
                  <c:v>45112</c:v>
                </c:pt>
                <c:pt idx="764">
                  <c:v>45119</c:v>
                </c:pt>
                <c:pt idx="765">
                  <c:v>45126</c:v>
                </c:pt>
                <c:pt idx="766">
                  <c:v>45133</c:v>
                </c:pt>
                <c:pt idx="767">
                  <c:v>45140</c:v>
                </c:pt>
                <c:pt idx="768">
                  <c:v>45147</c:v>
                </c:pt>
                <c:pt idx="769">
                  <c:v>45154</c:v>
                </c:pt>
                <c:pt idx="770">
                  <c:v>45161</c:v>
                </c:pt>
                <c:pt idx="771">
                  <c:v>45168</c:v>
                </c:pt>
                <c:pt idx="772">
                  <c:v>45175</c:v>
                </c:pt>
                <c:pt idx="773">
                  <c:v>45182</c:v>
                </c:pt>
                <c:pt idx="774">
                  <c:v>45189</c:v>
                </c:pt>
                <c:pt idx="775">
                  <c:v>45196</c:v>
                </c:pt>
                <c:pt idx="776">
                  <c:v>45203</c:v>
                </c:pt>
                <c:pt idx="777">
                  <c:v>45210</c:v>
                </c:pt>
                <c:pt idx="778">
                  <c:v>45217</c:v>
                </c:pt>
                <c:pt idx="779">
                  <c:v>45224</c:v>
                </c:pt>
                <c:pt idx="780">
                  <c:v>45231</c:v>
                </c:pt>
                <c:pt idx="781">
                  <c:v>45238</c:v>
                </c:pt>
                <c:pt idx="782">
                  <c:v>45245</c:v>
                </c:pt>
                <c:pt idx="783">
                  <c:v>45252</c:v>
                </c:pt>
                <c:pt idx="784">
                  <c:v>45259</c:v>
                </c:pt>
                <c:pt idx="785">
                  <c:v>45266</c:v>
                </c:pt>
                <c:pt idx="786">
                  <c:v>45273</c:v>
                </c:pt>
                <c:pt idx="787">
                  <c:v>45280</c:v>
                </c:pt>
                <c:pt idx="788">
                  <c:v>45287</c:v>
                </c:pt>
                <c:pt idx="789">
                  <c:v>45294</c:v>
                </c:pt>
                <c:pt idx="790">
                  <c:v>45301</c:v>
                </c:pt>
                <c:pt idx="791">
                  <c:v>45308</c:v>
                </c:pt>
                <c:pt idx="792">
                  <c:v>45315</c:v>
                </c:pt>
                <c:pt idx="793">
                  <c:v>45322</c:v>
                </c:pt>
                <c:pt idx="794">
                  <c:v>45329</c:v>
                </c:pt>
                <c:pt idx="795">
                  <c:v>45336</c:v>
                </c:pt>
                <c:pt idx="796">
                  <c:v>45343</c:v>
                </c:pt>
                <c:pt idx="797">
                  <c:v>45350</c:v>
                </c:pt>
                <c:pt idx="798">
                  <c:v>45357</c:v>
                </c:pt>
                <c:pt idx="799">
                  <c:v>45364</c:v>
                </c:pt>
                <c:pt idx="800">
                  <c:v>45371</c:v>
                </c:pt>
                <c:pt idx="801">
                  <c:v>45378</c:v>
                </c:pt>
                <c:pt idx="802">
                  <c:v>45385</c:v>
                </c:pt>
                <c:pt idx="803">
                  <c:v>45392</c:v>
                </c:pt>
                <c:pt idx="804">
                  <c:v>45399</c:v>
                </c:pt>
                <c:pt idx="805">
                  <c:v>45406</c:v>
                </c:pt>
                <c:pt idx="806">
                  <c:v>45413</c:v>
                </c:pt>
                <c:pt idx="807">
                  <c:v>45420</c:v>
                </c:pt>
                <c:pt idx="808">
                  <c:v>45427</c:v>
                </c:pt>
                <c:pt idx="809">
                  <c:v>45434</c:v>
                </c:pt>
                <c:pt idx="810">
                  <c:v>45441</c:v>
                </c:pt>
                <c:pt idx="811">
                  <c:v>45448</c:v>
                </c:pt>
                <c:pt idx="812">
                  <c:v>45455</c:v>
                </c:pt>
                <c:pt idx="813">
                  <c:v>45462</c:v>
                </c:pt>
                <c:pt idx="814">
                  <c:v>45469</c:v>
                </c:pt>
                <c:pt idx="815">
                  <c:v>45476</c:v>
                </c:pt>
                <c:pt idx="816">
                  <c:v>45483</c:v>
                </c:pt>
                <c:pt idx="817">
                  <c:v>45490</c:v>
                </c:pt>
                <c:pt idx="818">
                  <c:v>45497</c:v>
                </c:pt>
                <c:pt idx="819">
                  <c:v>45504</c:v>
                </c:pt>
                <c:pt idx="820">
                  <c:v>45511</c:v>
                </c:pt>
                <c:pt idx="821">
                  <c:v>45518</c:v>
                </c:pt>
                <c:pt idx="822">
                  <c:v>45525</c:v>
                </c:pt>
                <c:pt idx="823">
                  <c:v>45532</c:v>
                </c:pt>
                <c:pt idx="824">
                  <c:v>45539</c:v>
                </c:pt>
                <c:pt idx="825">
                  <c:v>45546</c:v>
                </c:pt>
                <c:pt idx="826">
                  <c:v>45553</c:v>
                </c:pt>
                <c:pt idx="827">
                  <c:v>45560</c:v>
                </c:pt>
                <c:pt idx="828">
                  <c:v>45567</c:v>
                </c:pt>
                <c:pt idx="829">
                  <c:v>45574</c:v>
                </c:pt>
                <c:pt idx="830">
                  <c:v>45581</c:v>
                </c:pt>
                <c:pt idx="831">
                  <c:v>45588</c:v>
                </c:pt>
                <c:pt idx="832">
                  <c:v>45595</c:v>
                </c:pt>
                <c:pt idx="833">
                  <c:v>45602</c:v>
                </c:pt>
                <c:pt idx="834">
                  <c:v>45609</c:v>
                </c:pt>
                <c:pt idx="835">
                  <c:v>45616</c:v>
                </c:pt>
                <c:pt idx="836">
                  <c:v>45623</c:v>
                </c:pt>
                <c:pt idx="837">
                  <c:v>45630</c:v>
                </c:pt>
                <c:pt idx="838">
                  <c:v>45637</c:v>
                </c:pt>
                <c:pt idx="839">
                  <c:v>45644</c:v>
                </c:pt>
                <c:pt idx="840">
                  <c:v>45653</c:v>
                </c:pt>
                <c:pt idx="841">
                  <c:v>45660</c:v>
                </c:pt>
                <c:pt idx="842">
                  <c:v>45667</c:v>
                </c:pt>
                <c:pt idx="843">
                  <c:v>45674</c:v>
                </c:pt>
                <c:pt idx="844">
                  <c:v>45681</c:v>
                </c:pt>
                <c:pt idx="845">
                  <c:v>45688</c:v>
                </c:pt>
                <c:pt idx="846">
                  <c:v>45695</c:v>
                </c:pt>
                <c:pt idx="847">
                  <c:v>45702</c:v>
                </c:pt>
                <c:pt idx="848">
                  <c:v>45709</c:v>
                </c:pt>
                <c:pt idx="849">
                  <c:v>45716</c:v>
                </c:pt>
                <c:pt idx="850">
                  <c:v>45723</c:v>
                </c:pt>
                <c:pt idx="851">
                  <c:v>45730</c:v>
                </c:pt>
                <c:pt idx="852">
                  <c:v>45737</c:v>
                </c:pt>
                <c:pt idx="853">
                  <c:v>45744</c:v>
                </c:pt>
                <c:pt idx="854">
                  <c:v>45751</c:v>
                </c:pt>
                <c:pt idx="855">
                  <c:v>45758</c:v>
                </c:pt>
                <c:pt idx="856">
                  <c:v>45769</c:v>
                </c:pt>
                <c:pt idx="857">
                  <c:v>45776</c:v>
                </c:pt>
                <c:pt idx="858">
                  <c:v>45783</c:v>
                </c:pt>
                <c:pt idx="859">
                  <c:v>45790</c:v>
                </c:pt>
                <c:pt idx="860">
                  <c:v>45797</c:v>
                </c:pt>
                <c:pt idx="861">
                  <c:v>45804</c:v>
                </c:pt>
                <c:pt idx="862">
                  <c:v>45811</c:v>
                </c:pt>
                <c:pt idx="863">
                  <c:v>45818</c:v>
                </c:pt>
                <c:pt idx="864">
                  <c:v>45825</c:v>
                </c:pt>
                <c:pt idx="865">
                  <c:v>45832</c:v>
                </c:pt>
                <c:pt idx="866">
                  <c:v>45839</c:v>
                </c:pt>
                <c:pt idx="867">
                  <c:v>45846</c:v>
                </c:pt>
                <c:pt idx="868">
                  <c:v>45853</c:v>
                </c:pt>
                <c:pt idx="869">
                  <c:v>45860</c:v>
                </c:pt>
                <c:pt idx="870">
                  <c:v>45867</c:v>
                </c:pt>
                <c:pt idx="871">
                  <c:v>45874</c:v>
                </c:pt>
                <c:pt idx="872">
                  <c:v>45881</c:v>
                </c:pt>
                <c:pt idx="873">
                  <c:v>45888</c:v>
                </c:pt>
                <c:pt idx="874">
                  <c:v>45895</c:v>
                </c:pt>
                <c:pt idx="875">
                  <c:v>45902</c:v>
                </c:pt>
                <c:pt idx="876">
                  <c:v>45909</c:v>
                </c:pt>
                <c:pt idx="877">
                  <c:v>45916</c:v>
                </c:pt>
                <c:pt idx="878">
                  <c:v>45923</c:v>
                </c:pt>
                <c:pt idx="879">
                  <c:v>45930</c:v>
                </c:pt>
                <c:pt idx="880">
                  <c:v>45937</c:v>
                </c:pt>
                <c:pt idx="881">
                  <c:v>45944</c:v>
                </c:pt>
                <c:pt idx="882">
                  <c:v>45951</c:v>
                </c:pt>
                <c:pt idx="883">
                  <c:v>45958</c:v>
                </c:pt>
                <c:pt idx="884">
                  <c:v>45965</c:v>
                </c:pt>
                <c:pt idx="885">
                  <c:v>45972</c:v>
                </c:pt>
                <c:pt idx="886">
                  <c:v>45979</c:v>
                </c:pt>
                <c:pt idx="887">
                  <c:v>45986</c:v>
                </c:pt>
                <c:pt idx="888">
                  <c:v>45993</c:v>
                </c:pt>
                <c:pt idx="889">
                  <c:v>46000</c:v>
                </c:pt>
                <c:pt idx="890">
                  <c:v>46007</c:v>
                </c:pt>
                <c:pt idx="891">
                  <c:v>46014</c:v>
                </c:pt>
                <c:pt idx="892">
                  <c:v>46021</c:v>
                </c:pt>
                <c:pt idx="893">
                  <c:v>46028</c:v>
                </c:pt>
                <c:pt idx="894">
                  <c:v>46035</c:v>
                </c:pt>
                <c:pt idx="895">
                  <c:v>46042</c:v>
                </c:pt>
                <c:pt idx="896">
                  <c:v>46049</c:v>
                </c:pt>
                <c:pt idx="897">
                  <c:v>46056</c:v>
                </c:pt>
                <c:pt idx="898">
                  <c:v>46063</c:v>
                </c:pt>
                <c:pt idx="899">
                  <c:v>46070</c:v>
                </c:pt>
                <c:pt idx="900">
                  <c:v>46077</c:v>
                </c:pt>
                <c:pt idx="901">
                  <c:v>46084</c:v>
                </c:pt>
                <c:pt idx="902">
                  <c:v>46091</c:v>
                </c:pt>
                <c:pt idx="903">
                  <c:v>46098</c:v>
                </c:pt>
                <c:pt idx="904">
                  <c:v>46105</c:v>
                </c:pt>
                <c:pt idx="905">
                  <c:v>46112</c:v>
                </c:pt>
                <c:pt idx="906">
                  <c:v>46119</c:v>
                </c:pt>
                <c:pt idx="907">
                  <c:v>46126</c:v>
                </c:pt>
                <c:pt idx="908">
                  <c:v>46133</c:v>
                </c:pt>
                <c:pt idx="909">
                  <c:v>46140</c:v>
                </c:pt>
                <c:pt idx="910">
                  <c:v>46147</c:v>
                </c:pt>
                <c:pt idx="911">
                  <c:v>46154</c:v>
                </c:pt>
                <c:pt idx="912">
                  <c:v>46161</c:v>
                </c:pt>
                <c:pt idx="913">
                  <c:v>46168</c:v>
                </c:pt>
                <c:pt idx="914">
                  <c:v>46175</c:v>
                </c:pt>
                <c:pt idx="915">
                  <c:v>46182</c:v>
                </c:pt>
                <c:pt idx="916">
                  <c:v>46189</c:v>
                </c:pt>
                <c:pt idx="917">
                  <c:v>46196</c:v>
                </c:pt>
                <c:pt idx="918">
                  <c:v>46203</c:v>
                </c:pt>
                <c:pt idx="919">
                  <c:v>46210</c:v>
                </c:pt>
                <c:pt idx="920">
                  <c:v>46217</c:v>
                </c:pt>
                <c:pt idx="921">
                  <c:v>46224</c:v>
                </c:pt>
                <c:pt idx="922">
                  <c:v>46231</c:v>
                </c:pt>
                <c:pt idx="923">
                  <c:v>46238</c:v>
                </c:pt>
                <c:pt idx="924">
                  <c:v>46245</c:v>
                </c:pt>
                <c:pt idx="925">
                  <c:v>46252</c:v>
                </c:pt>
                <c:pt idx="926">
                  <c:v>46259</c:v>
                </c:pt>
                <c:pt idx="927">
                  <c:v>46266</c:v>
                </c:pt>
                <c:pt idx="928">
                  <c:v>46273</c:v>
                </c:pt>
                <c:pt idx="929">
                  <c:v>46280</c:v>
                </c:pt>
                <c:pt idx="930">
                  <c:v>46287</c:v>
                </c:pt>
                <c:pt idx="931">
                  <c:v>46294</c:v>
                </c:pt>
                <c:pt idx="932">
                  <c:v>46301</c:v>
                </c:pt>
                <c:pt idx="933">
                  <c:v>46308</c:v>
                </c:pt>
                <c:pt idx="934">
                  <c:v>46315</c:v>
                </c:pt>
                <c:pt idx="935">
                  <c:v>46322</c:v>
                </c:pt>
                <c:pt idx="936">
                  <c:v>46329</c:v>
                </c:pt>
                <c:pt idx="937">
                  <c:v>46336</c:v>
                </c:pt>
                <c:pt idx="938">
                  <c:v>46343</c:v>
                </c:pt>
                <c:pt idx="939">
                  <c:v>46350</c:v>
                </c:pt>
                <c:pt idx="940">
                  <c:v>46357</c:v>
                </c:pt>
                <c:pt idx="941">
                  <c:v>46364</c:v>
                </c:pt>
                <c:pt idx="942">
                  <c:v>46371</c:v>
                </c:pt>
                <c:pt idx="943">
                  <c:v>46378</c:v>
                </c:pt>
                <c:pt idx="944">
                  <c:v>46385</c:v>
                </c:pt>
                <c:pt idx="945">
                  <c:v>46392</c:v>
                </c:pt>
                <c:pt idx="946">
                  <c:v>46399</c:v>
                </c:pt>
                <c:pt idx="947">
                  <c:v>46406</c:v>
                </c:pt>
                <c:pt idx="948">
                  <c:v>46413</c:v>
                </c:pt>
                <c:pt idx="949">
                  <c:v>46420</c:v>
                </c:pt>
                <c:pt idx="950">
                  <c:v>46427</c:v>
                </c:pt>
                <c:pt idx="951">
                  <c:v>46434</c:v>
                </c:pt>
                <c:pt idx="952">
                  <c:v>46441</c:v>
                </c:pt>
                <c:pt idx="953">
                  <c:v>46448</c:v>
                </c:pt>
                <c:pt idx="954">
                  <c:v>46455</c:v>
                </c:pt>
                <c:pt idx="955">
                  <c:v>46462</c:v>
                </c:pt>
                <c:pt idx="956">
                  <c:v>46469</c:v>
                </c:pt>
                <c:pt idx="957">
                  <c:v>46476</c:v>
                </c:pt>
                <c:pt idx="958">
                  <c:v>46483</c:v>
                </c:pt>
                <c:pt idx="959">
                  <c:v>46490</c:v>
                </c:pt>
                <c:pt idx="960">
                  <c:v>46497</c:v>
                </c:pt>
                <c:pt idx="961">
                  <c:v>46504</c:v>
                </c:pt>
                <c:pt idx="962">
                  <c:v>46511</c:v>
                </c:pt>
                <c:pt idx="963">
                  <c:v>46518</c:v>
                </c:pt>
                <c:pt idx="964">
                  <c:v>46525</c:v>
                </c:pt>
                <c:pt idx="965">
                  <c:v>46532</c:v>
                </c:pt>
                <c:pt idx="966">
                  <c:v>46539</c:v>
                </c:pt>
                <c:pt idx="967">
                  <c:v>46546</c:v>
                </c:pt>
                <c:pt idx="968">
                  <c:v>46553</c:v>
                </c:pt>
                <c:pt idx="969">
                  <c:v>46560</c:v>
                </c:pt>
                <c:pt idx="970">
                  <c:v>46567</c:v>
                </c:pt>
                <c:pt idx="971">
                  <c:v>46574</c:v>
                </c:pt>
                <c:pt idx="972">
                  <c:v>46581</c:v>
                </c:pt>
                <c:pt idx="973">
                  <c:v>46588</c:v>
                </c:pt>
                <c:pt idx="974">
                  <c:v>46595</c:v>
                </c:pt>
                <c:pt idx="975">
                  <c:v>46602</c:v>
                </c:pt>
                <c:pt idx="976">
                  <c:v>46609</c:v>
                </c:pt>
                <c:pt idx="977">
                  <c:v>46616</c:v>
                </c:pt>
                <c:pt idx="978">
                  <c:v>46623</c:v>
                </c:pt>
                <c:pt idx="979">
                  <c:v>46630</c:v>
                </c:pt>
                <c:pt idx="980">
                  <c:v>46637</c:v>
                </c:pt>
                <c:pt idx="981">
                  <c:v>46644</c:v>
                </c:pt>
                <c:pt idx="982">
                  <c:v>46651</c:v>
                </c:pt>
                <c:pt idx="983">
                  <c:v>46658</c:v>
                </c:pt>
                <c:pt idx="984">
                  <c:v>46665</c:v>
                </c:pt>
                <c:pt idx="985">
                  <c:v>46672</c:v>
                </c:pt>
                <c:pt idx="986">
                  <c:v>46679</c:v>
                </c:pt>
                <c:pt idx="987">
                  <c:v>46686</c:v>
                </c:pt>
                <c:pt idx="988">
                  <c:v>46693</c:v>
                </c:pt>
                <c:pt idx="989">
                  <c:v>46700</c:v>
                </c:pt>
                <c:pt idx="990">
                  <c:v>46707</c:v>
                </c:pt>
                <c:pt idx="991">
                  <c:v>46714</c:v>
                </c:pt>
                <c:pt idx="992">
                  <c:v>46721</c:v>
                </c:pt>
                <c:pt idx="993">
                  <c:v>46728</c:v>
                </c:pt>
                <c:pt idx="994">
                  <c:v>46735</c:v>
                </c:pt>
                <c:pt idx="995">
                  <c:v>46742</c:v>
                </c:pt>
                <c:pt idx="996">
                  <c:v>46750</c:v>
                </c:pt>
                <c:pt idx="997">
                  <c:v>46757</c:v>
                </c:pt>
                <c:pt idx="998">
                  <c:v>46764</c:v>
                </c:pt>
                <c:pt idx="999">
                  <c:v>46771</c:v>
                </c:pt>
                <c:pt idx="1000">
                  <c:v>46778</c:v>
                </c:pt>
                <c:pt idx="1001">
                  <c:v>46785</c:v>
                </c:pt>
                <c:pt idx="1002">
                  <c:v>46792</c:v>
                </c:pt>
                <c:pt idx="1003">
                  <c:v>46799</c:v>
                </c:pt>
                <c:pt idx="1004">
                  <c:v>46806</c:v>
                </c:pt>
                <c:pt idx="1005">
                  <c:v>46813</c:v>
                </c:pt>
                <c:pt idx="1006">
                  <c:v>46820</c:v>
                </c:pt>
                <c:pt idx="1007">
                  <c:v>46827</c:v>
                </c:pt>
                <c:pt idx="1008">
                  <c:v>46834</c:v>
                </c:pt>
                <c:pt idx="1009">
                  <c:v>46841</c:v>
                </c:pt>
                <c:pt idx="1010">
                  <c:v>46848</c:v>
                </c:pt>
                <c:pt idx="1011">
                  <c:v>46855</c:v>
                </c:pt>
                <c:pt idx="1012">
                  <c:v>46862</c:v>
                </c:pt>
                <c:pt idx="1013">
                  <c:v>46869</c:v>
                </c:pt>
                <c:pt idx="1014">
                  <c:v>46876</c:v>
                </c:pt>
                <c:pt idx="1015">
                  <c:v>46883</c:v>
                </c:pt>
                <c:pt idx="1016">
                  <c:v>46890</c:v>
                </c:pt>
                <c:pt idx="1017">
                  <c:v>46897</c:v>
                </c:pt>
                <c:pt idx="1018">
                  <c:v>46904</c:v>
                </c:pt>
                <c:pt idx="1019">
                  <c:v>46911</c:v>
                </c:pt>
                <c:pt idx="1020">
                  <c:v>46918</c:v>
                </c:pt>
                <c:pt idx="1021">
                  <c:v>46925</c:v>
                </c:pt>
                <c:pt idx="1022">
                  <c:v>46932</c:v>
                </c:pt>
                <c:pt idx="1023">
                  <c:v>46939</c:v>
                </c:pt>
                <c:pt idx="1024">
                  <c:v>46946</c:v>
                </c:pt>
                <c:pt idx="1025">
                  <c:v>46953</c:v>
                </c:pt>
                <c:pt idx="1026">
                  <c:v>46960</c:v>
                </c:pt>
                <c:pt idx="1027">
                  <c:v>46967</c:v>
                </c:pt>
                <c:pt idx="1028">
                  <c:v>46974</c:v>
                </c:pt>
                <c:pt idx="1029">
                  <c:v>46981</c:v>
                </c:pt>
                <c:pt idx="1030">
                  <c:v>46988</c:v>
                </c:pt>
                <c:pt idx="1031">
                  <c:v>46995</c:v>
                </c:pt>
                <c:pt idx="1032">
                  <c:v>47002</c:v>
                </c:pt>
                <c:pt idx="1033">
                  <c:v>47009</c:v>
                </c:pt>
                <c:pt idx="1034">
                  <c:v>47016</c:v>
                </c:pt>
                <c:pt idx="1035">
                  <c:v>47023</c:v>
                </c:pt>
                <c:pt idx="1036">
                  <c:v>47030</c:v>
                </c:pt>
                <c:pt idx="1037">
                  <c:v>47037</c:v>
                </c:pt>
                <c:pt idx="1038">
                  <c:v>47044</c:v>
                </c:pt>
                <c:pt idx="1039">
                  <c:v>47051</c:v>
                </c:pt>
                <c:pt idx="1040">
                  <c:v>47058</c:v>
                </c:pt>
                <c:pt idx="1041">
                  <c:v>47065</c:v>
                </c:pt>
                <c:pt idx="1042">
                  <c:v>47072</c:v>
                </c:pt>
                <c:pt idx="1043">
                  <c:v>47079</c:v>
                </c:pt>
                <c:pt idx="1044">
                  <c:v>47086</c:v>
                </c:pt>
                <c:pt idx="1045">
                  <c:v>47093</c:v>
                </c:pt>
                <c:pt idx="1046">
                  <c:v>47100</c:v>
                </c:pt>
                <c:pt idx="1047">
                  <c:v>47107</c:v>
                </c:pt>
                <c:pt idx="1048">
                  <c:v>47114</c:v>
                </c:pt>
                <c:pt idx="1049">
                  <c:v>47121</c:v>
                </c:pt>
                <c:pt idx="1050">
                  <c:v>47128</c:v>
                </c:pt>
                <c:pt idx="1051">
                  <c:v>47135</c:v>
                </c:pt>
                <c:pt idx="1052">
                  <c:v>47142</c:v>
                </c:pt>
                <c:pt idx="1053">
                  <c:v>47149</c:v>
                </c:pt>
                <c:pt idx="1054">
                  <c:v>47156</c:v>
                </c:pt>
                <c:pt idx="1055">
                  <c:v>47163</c:v>
                </c:pt>
                <c:pt idx="1056">
                  <c:v>47170</c:v>
                </c:pt>
                <c:pt idx="1057">
                  <c:v>47177</c:v>
                </c:pt>
                <c:pt idx="1058">
                  <c:v>47184</c:v>
                </c:pt>
                <c:pt idx="1059">
                  <c:v>47191</c:v>
                </c:pt>
                <c:pt idx="1060">
                  <c:v>47198</c:v>
                </c:pt>
                <c:pt idx="1061">
                  <c:v>47205</c:v>
                </c:pt>
                <c:pt idx="1062">
                  <c:v>47212</c:v>
                </c:pt>
                <c:pt idx="1063">
                  <c:v>47219</c:v>
                </c:pt>
                <c:pt idx="1064">
                  <c:v>47226</c:v>
                </c:pt>
                <c:pt idx="1065">
                  <c:v>47233</c:v>
                </c:pt>
                <c:pt idx="1066">
                  <c:v>47240</c:v>
                </c:pt>
                <c:pt idx="1067">
                  <c:v>47247</c:v>
                </c:pt>
                <c:pt idx="1068">
                  <c:v>47254</c:v>
                </c:pt>
                <c:pt idx="1069">
                  <c:v>47261</c:v>
                </c:pt>
                <c:pt idx="1070">
                  <c:v>47268</c:v>
                </c:pt>
                <c:pt idx="1071">
                  <c:v>47275</c:v>
                </c:pt>
                <c:pt idx="1072">
                  <c:v>47282</c:v>
                </c:pt>
                <c:pt idx="1073">
                  <c:v>47289</c:v>
                </c:pt>
                <c:pt idx="1074">
                  <c:v>47296</c:v>
                </c:pt>
                <c:pt idx="1075">
                  <c:v>47303</c:v>
                </c:pt>
                <c:pt idx="1076">
                  <c:v>47310</c:v>
                </c:pt>
                <c:pt idx="1077">
                  <c:v>47317</c:v>
                </c:pt>
                <c:pt idx="1078">
                  <c:v>47324</c:v>
                </c:pt>
                <c:pt idx="1079">
                  <c:v>47331</c:v>
                </c:pt>
                <c:pt idx="1080">
                  <c:v>47338</c:v>
                </c:pt>
                <c:pt idx="1081">
                  <c:v>47345</c:v>
                </c:pt>
                <c:pt idx="1082">
                  <c:v>47352</c:v>
                </c:pt>
                <c:pt idx="1083">
                  <c:v>47359</c:v>
                </c:pt>
                <c:pt idx="1084">
                  <c:v>47366</c:v>
                </c:pt>
                <c:pt idx="1085">
                  <c:v>47373</c:v>
                </c:pt>
                <c:pt idx="1086">
                  <c:v>47380</c:v>
                </c:pt>
                <c:pt idx="1087">
                  <c:v>47387</c:v>
                </c:pt>
                <c:pt idx="1088">
                  <c:v>47394</c:v>
                </c:pt>
                <c:pt idx="1089">
                  <c:v>47401</c:v>
                </c:pt>
                <c:pt idx="1090">
                  <c:v>47408</c:v>
                </c:pt>
                <c:pt idx="1091">
                  <c:v>47415</c:v>
                </c:pt>
                <c:pt idx="1092">
                  <c:v>47422</c:v>
                </c:pt>
                <c:pt idx="1093">
                  <c:v>47429</c:v>
                </c:pt>
                <c:pt idx="1094">
                  <c:v>47436</c:v>
                </c:pt>
                <c:pt idx="1095">
                  <c:v>47443</c:v>
                </c:pt>
                <c:pt idx="1096">
                  <c:v>47450</c:v>
                </c:pt>
                <c:pt idx="1097">
                  <c:v>47457</c:v>
                </c:pt>
                <c:pt idx="1098">
                  <c:v>47464</c:v>
                </c:pt>
                <c:pt idx="1099">
                  <c:v>47471</c:v>
                </c:pt>
                <c:pt idx="1100">
                  <c:v>47479</c:v>
                </c:pt>
                <c:pt idx="1101">
                  <c:v>47486</c:v>
                </c:pt>
                <c:pt idx="1102">
                  <c:v>47493</c:v>
                </c:pt>
                <c:pt idx="1103">
                  <c:v>47500</c:v>
                </c:pt>
                <c:pt idx="1104">
                  <c:v>47507</c:v>
                </c:pt>
                <c:pt idx="1105">
                  <c:v>47514</c:v>
                </c:pt>
                <c:pt idx="1106">
                  <c:v>47521</c:v>
                </c:pt>
                <c:pt idx="1107">
                  <c:v>47528</c:v>
                </c:pt>
                <c:pt idx="1108">
                  <c:v>47535</c:v>
                </c:pt>
                <c:pt idx="1109">
                  <c:v>47542</c:v>
                </c:pt>
                <c:pt idx="1110">
                  <c:v>47549</c:v>
                </c:pt>
                <c:pt idx="1111">
                  <c:v>47556</c:v>
                </c:pt>
                <c:pt idx="1112">
                  <c:v>47563</c:v>
                </c:pt>
                <c:pt idx="1113">
                  <c:v>47570</c:v>
                </c:pt>
                <c:pt idx="1114">
                  <c:v>47577</c:v>
                </c:pt>
                <c:pt idx="1115">
                  <c:v>47584</c:v>
                </c:pt>
                <c:pt idx="1116">
                  <c:v>47591</c:v>
                </c:pt>
                <c:pt idx="1117">
                  <c:v>47598</c:v>
                </c:pt>
                <c:pt idx="1118">
                  <c:v>47605</c:v>
                </c:pt>
                <c:pt idx="1119">
                  <c:v>47612</c:v>
                </c:pt>
                <c:pt idx="1120">
                  <c:v>47619</c:v>
                </c:pt>
                <c:pt idx="1121">
                  <c:v>47626</c:v>
                </c:pt>
                <c:pt idx="1122">
                  <c:v>47633</c:v>
                </c:pt>
                <c:pt idx="1123">
                  <c:v>47640</c:v>
                </c:pt>
                <c:pt idx="1124">
                  <c:v>47647</c:v>
                </c:pt>
                <c:pt idx="1125">
                  <c:v>47654</c:v>
                </c:pt>
                <c:pt idx="1126">
                  <c:v>47661</c:v>
                </c:pt>
                <c:pt idx="1127">
                  <c:v>47668</c:v>
                </c:pt>
                <c:pt idx="1128">
                  <c:v>47675</c:v>
                </c:pt>
                <c:pt idx="1129">
                  <c:v>47682</c:v>
                </c:pt>
                <c:pt idx="1130">
                  <c:v>47689</c:v>
                </c:pt>
                <c:pt idx="1131">
                  <c:v>47696</c:v>
                </c:pt>
                <c:pt idx="1132">
                  <c:v>47703</c:v>
                </c:pt>
                <c:pt idx="1133">
                  <c:v>47710</c:v>
                </c:pt>
                <c:pt idx="1134">
                  <c:v>47717</c:v>
                </c:pt>
                <c:pt idx="1135">
                  <c:v>47724</c:v>
                </c:pt>
                <c:pt idx="1136">
                  <c:v>47731</c:v>
                </c:pt>
                <c:pt idx="1137">
                  <c:v>47738</c:v>
                </c:pt>
                <c:pt idx="1138">
                  <c:v>47745</c:v>
                </c:pt>
                <c:pt idx="1139">
                  <c:v>47752</c:v>
                </c:pt>
                <c:pt idx="1140">
                  <c:v>47759</c:v>
                </c:pt>
                <c:pt idx="1141">
                  <c:v>47766</c:v>
                </c:pt>
                <c:pt idx="1142">
                  <c:v>47773</c:v>
                </c:pt>
                <c:pt idx="1143">
                  <c:v>47780</c:v>
                </c:pt>
                <c:pt idx="1144">
                  <c:v>47787</c:v>
                </c:pt>
                <c:pt idx="1145">
                  <c:v>47794</c:v>
                </c:pt>
                <c:pt idx="1146">
                  <c:v>47801</c:v>
                </c:pt>
                <c:pt idx="1147">
                  <c:v>47808</c:v>
                </c:pt>
                <c:pt idx="1148">
                  <c:v>47815</c:v>
                </c:pt>
                <c:pt idx="1149">
                  <c:v>47822</c:v>
                </c:pt>
                <c:pt idx="1150">
                  <c:v>47829</c:v>
                </c:pt>
                <c:pt idx="1151">
                  <c:v>47836</c:v>
                </c:pt>
                <c:pt idx="1152">
                  <c:v>47844</c:v>
                </c:pt>
                <c:pt idx="1153">
                  <c:v>47851</c:v>
                </c:pt>
                <c:pt idx="1154">
                  <c:v>47858</c:v>
                </c:pt>
                <c:pt idx="1155">
                  <c:v>47865</c:v>
                </c:pt>
                <c:pt idx="1156">
                  <c:v>47872</c:v>
                </c:pt>
                <c:pt idx="1157">
                  <c:v>47879</c:v>
                </c:pt>
                <c:pt idx="1158">
                  <c:v>47886</c:v>
                </c:pt>
                <c:pt idx="1159">
                  <c:v>47893</c:v>
                </c:pt>
                <c:pt idx="1160">
                  <c:v>47900</c:v>
                </c:pt>
                <c:pt idx="1161">
                  <c:v>47907</c:v>
                </c:pt>
                <c:pt idx="1162">
                  <c:v>47914</c:v>
                </c:pt>
                <c:pt idx="1163">
                  <c:v>47921</c:v>
                </c:pt>
                <c:pt idx="1164">
                  <c:v>47928</c:v>
                </c:pt>
                <c:pt idx="1165">
                  <c:v>47935</c:v>
                </c:pt>
                <c:pt idx="1166">
                  <c:v>47942</c:v>
                </c:pt>
                <c:pt idx="1167">
                  <c:v>47953</c:v>
                </c:pt>
                <c:pt idx="1168">
                  <c:v>47960</c:v>
                </c:pt>
                <c:pt idx="1169">
                  <c:v>47967</c:v>
                </c:pt>
                <c:pt idx="1170">
                  <c:v>47974</c:v>
                </c:pt>
                <c:pt idx="1171">
                  <c:v>47981</c:v>
                </c:pt>
                <c:pt idx="1172">
                  <c:v>47988</c:v>
                </c:pt>
                <c:pt idx="1173">
                  <c:v>47995</c:v>
                </c:pt>
                <c:pt idx="1174">
                  <c:v>48002</c:v>
                </c:pt>
                <c:pt idx="1175">
                  <c:v>48009</c:v>
                </c:pt>
                <c:pt idx="1176">
                  <c:v>48016</c:v>
                </c:pt>
                <c:pt idx="1177">
                  <c:v>48023</c:v>
                </c:pt>
                <c:pt idx="1178">
                  <c:v>48030</c:v>
                </c:pt>
                <c:pt idx="1179">
                  <c:v>48037</c:v>
                </c:pt>
                <c:pt idx="1180">
                  <c:v>48044</c:v>
                </c:pt>
                <c:pt idx="1181">
                  <c:v>48051</c:v>
                </c:pt>
                <c:pt idx="1182">
                  <c:v>48058</c:v>
                </c:pt>
                <c:pt idx="1183">
                  <c:v>48065</c:v>
                </c:pt>
                <c:pt idx="1184">
                  <c:v>48072</c:v>
                </c:pt>
                <c:pt idx="1185">
                  <c:v>48079</c:v>
                </c:pt>
                <c:pt idx="1186">
                  <c:v>48086</c:v>
                </c:pt>
                <c:pt idx="1187">
                  <c:v>48093</c:v>
                </c:pt>
                <c:pt idx="1188">
                  <c:v>48100</c:v>
                </c:pt>
                <c:pt idx="1189">
                  <c:v>48107</c:v>
                </c:pt>
                <c:pt idx="1190">
                  <c:v>48114</c:v>
                </c:pt>
                <c:pt idx="1191">
                  <c:v>48121</c:v>
                </c:pt>
                <c:pt idx="1192">
                  <c:v>48128</c:v>
                </c:pt>
                <c:pt idx="1193">
                  <c:v>48135</c:v>
                </c:pt>
                <c:pt idx="1194">
                  <c:v>48142</c:v>
                </c:pt>
                <c:pt idx="1195">
                  <c:v>48149</c:v>
                </c:pt>
                <c:pt idx="1196">
                  <c:v>48156</c:v>
                </c:pt>
                <c:pt idx="1197">
                  <c:v>48163</c:v>
                </c:pt>
                <c:pt idx="1198">
                  <c:v>48170</c:v>
                </c:pt>
                <c:pt idx="1199">
                  <c:v>48177</c:v>
                </c:pt>
                <c:pt idx="1200">
                  <c:v>48184</c:v>
                </c:pt>
                <c:pt idx="1201">
                  <c:v>48191</c:v>
                </c:pt>
                <c:pt idx="1202">
                  <c:v>48198</c:v>
                </c:pt>
                <c:pt idx="1203">
                  <c:v>48205</c:v>
                </c:pt>
                <c:pt idx="1204">
                  <c:v>48212</c:v>
                </c:pt>
                <c:pt idx="1205">
                  <c:v>48219</c:v>
                </c:pt>
                <c:pt idx="1206">
                  <c:v>48226</c:v>
                </c:pt>
                <c:pt idx="1207">
                  <c:v>48233</c:v>
                </c:pt>
                <c:pt idx="1208">
                  <c:v>48240</c:v>
                </c:pt>
                <c:pt idx="1209">
                  <c:v>48247</c:v>
                </c:pt>
                <c:pt idx="1210">
                  <c:v>48254</c:v>
                </c:pt>
                <c:pt idx="1211">
                  <c:v>48261</c:v>
                </c:pt>
                <c:pt idx="1212">
                  <c:v>48268</c:v>
                </c:pt>
                <c:pt idx="1213">
                  <c:v>48275</c:v>
                </c:pt>
                <c:pt idx="1214">
                  <c:v>48282</c:v>
                </c:pt>
                <c:pt idx="1215">
                  <c:v>48289</c:v>
                </c:pt>
                <c:pt idx="1216">
                  <c:v>48296</c:v>
                </c:pt>
                <c:pt idx="1217">
                  <c:v>48303</c:v>
                </c:pt>
                <c:pt idx="1218">
                  <c:v>48310</c:v>
                </c:pt>
                <c:pt idx="1219">
                  <c:v>48317</c:v>
                </c:pt>
                <c:pt idx="1220">
                  <c:v>48324</c:v>
                </c:pt>
                <c:pt idx="1221">
                  <c:v>48331</c:v>
                </c:pt>
                <c:pt idx="1222">
                  <c:v>48338</c:v>
                </c:pt>
                <c:pt idx="1223">
                  <c:v>48345</c:v>
                </c:pt>
                <c:pt idx="1224">
                  <c:v>48352</c:v>
                </c:pt>
                <c:pt idx="1225">
                  <c:v>48359</c:v>
                </c:pt>
                <c:pt idx="1226">
                  <c:v>48366</c:v>
                </c:pt>
                <c:pt idx="1227">
                  <c:v>48373</c:v>
                </c:pt>
                <c:pt idx="1228">
                  <c:v>48380</c:v>
                </c:pt>
                <c:pt idx="1229">
                  <c:v>48387</c:v>
                </c:pt>
                <c:pt idx="1230">
                  <c:v>48394</c:v>
                </c:pt>
                <c:pt idx="1231">
                  <c:v>48401</c:v>
                </c:pt>
                <c:pt idx="1232">
                  <c:v>48408</c:v>
                </c:pt>
                <c:pt idx="1233">
                  <c:v>48415</c:v>
                </c:pt>
                <c:pt idx="1234">
                  <c:v>48422</c:v>
                </c:pt>
                <c:pt idx="1235">
                  <c:v>48429</c:v>
                </c:pt>
                <c:pt idx="1236">
                  <c:v>48436</c:v>
                </c:pt>
                <c:pt idx="1237">
                  <c:v>48443</c:v>
                </c:pt>
                <c:pt idx="1238">
                  <c:v>48450</c:v>
                </c:pt>
                <c:pt idx="1239">
                  <c:v>48457</c:v>
                </c:pt>
                <c:pt idx="1240">
                  <c:v>48464</c:v>
                </c:pt>
                <c:pt idx="1241">
                  <c:v>48471</c:v>
                </c:pt>
                <c:pt idx="1242">
                  <c:v>48478</c:v>
                </c:pt>
                <c:pt idx="1243">
                  <c:v>48485</c:v>
                </c:pt>
                <c:pt idx="1244">
                  <c:v>48492</c:v>
                </c:pt>
                <c:pt idx="1245">
                  <c:v>48499</c:v>
                </c:pt>
                <c:pt idx="1246">
                  <c:v>48506</c:v>
                </c:pt>
                <c:pt idx="1247">
                  <c:v>48513</c:v>
                </c:pt>
                <c:pt idx="1248">
                  <c:v>48520</c:v>
                </c:pt>
                <c:pt idx="1249">
                  <c:v>48527</c:v>
                </c:pt>
                <c:pt idx="1250">
                  <c:v>48534</c:v>
                </c:pt>
                <c:pt idx="1251">
                  <c:v>48541</c:v>
                </c:pt>
                <c:pt idx="1252">
                  <c:v>48548</c:v>
                </c:pt>
                <c:pt idx="1253">
                  <c:v>48555</c:v>
                </c:pt>
                <c:pt idx="1254">
                  <c:v>48562</c:v>
                </c:pt>
                <c:pt idx="1255">
                  <c:v>48569</c:v>
                </c:pt>
                <c:pt idx="1256">
                  <c:v>48577</c:v>
                </c:pt>
                <c:pt idx="1257">
                  <c:v>48584</c:v>
                </c:pt>
                <c:pt idx="1258">
                  <c:v>48591</c:v>
                </c:pt>
                <c:pt idx="1259">
                  <c:v>48598</c:v>
                </c:pt>
                <c:pt idx="1260">
                  <c:v>48605</c:v>
                </c:pt>
                <c:pt idx="1261">
                  <c:v>48612</c:v>
                </c:pt>
                <c:pt idx="1262">
                  <c:v>48619</c:v>
                </c:pt>
                <c:pt idx="1263">
                  <c:v>48626</c:v>
                </c:pt>
                <c:pt idx="1264">
                  <c:v>48633</c:v>
                </c:pt>
                <c:pt idx="1265">
                  <c:v>48640</c:v>
                </c:pt>
                <c:pt idx="1266">
                  <c:v>48647</c:v>
                </c:pt>
                <c:pt idx="1267">
                  <c:v>48654</c:v>
                </c:pt>
                <c:pt idx="1268">
                  <c:v>48661</c:v>
                </c:pt>
                <c:pt idx="1269">
                  <c:v>48668</c:v>
                </c:pt>
                <c:pt idx="1270">
                  <c:v>48675</c:v>
                </c:pt>
                <c:pt idx="1271">
                  <c:v>48682</c:v>
                </c:pt>
                <c:pt idx="1272">
                  <c:v>48689</c:v>
                </c:pt>
                <c:pt idx="1273">
                  <c:v>48696</c:v>
                </c:pt>
                <c:pt idx="1274">
                  <c:v>48703</c:v>
                </c:pt>
                <c:pt idx="1275">
                  <c:v>48710</c:v>
                </c:pt>
                <c:pt idx="1276">
                  <c:v>48717</c:v>
                </c:pt>
                <c:pt idx="1277">
                  <c:v>48724</c:v>
                </c:pt>
                <c:pt idx="1278">
                  <c:v>48731</c:v>
                </c:pt>
                <c:pt idx="1279">
                  <c:v>48738</c:v>
                </c:pt>
                <c:pt idx="1280">
                  <c:v>48745</c:v>
                </c:pt>
                <c:pt idx="1281">
                  <c:v>48752</c:v>
                </c:pt>
                <c:pt idx="1282">
                  <c:v>48759</c:v>
                </c:pt>
                <c:pt idx="1283">
                  <c:v>48766</c:v>
                </c:pt>
                <c:pt idx="1284">
                  <c:v>48773</c:v>
                </c:pt>
                <c:pt idx="1285">
                  <c:v>48780</c:v>
                </c:pt>
                <c:pt idx="1286">
                  <c:v>48787</c:v>
                </c:pt>
                <c:pt idx="1287">
                  <c:v>48794</c:v>
                </c:pt>
                <c:pt idx="1288">
                  <c:v>48801</c:v>
                </c:pt>
                <c:pt idx="1289">
                  <c:v>48808</c:v>
                </c:pt>
                <c:pt idx="1290">
                  <c:v>48815</c:v>
                </c:pt>
                <c:pt idx="1291">
                  <c:v>48822</c:v>
                </c:pt>
                <c:pt idx="1292">
                  <c:v>48829</c:v>
                </c:pt>
                <c:pt idx="1293">
                  <c:v>48836</c:v>
                </c:pt>
                <c:pt idx="1294">
                  <c:v>48843</c:v>
                </c:pt>
                <c:pt idx="1295">
                  <c:v>48850</c:v>
                </c:pt>
                <c:pt idx="1296">
                  <c:v>48857</c:v>
                </c:pt>
                <c:pt idx="1297">
                  <c:v>48864</c:v>
                </c:pt>
                <c:pt idx="1298">
                  <c:v>48871</c:v>
                </c:pt>
                <c:pt idx="1299">
                  <c:v>48878</c:v>
                </c:pt>
                <c:pt idx="1300">
                  <c:v>48885</c:v>
                </c:pt>
                <c:pt idx="1301">
                  <c:v>48892</c:v>
                </c:pt>
                <c:pt idx="1302">
                  <c:v>48899</c:v>
                </c:pt>
                <c:pt idx="1303">
                  <c:v>48906</c:v>
                </c:pt>
                <c:pt idx="1304">
                  <c:v>48913</c:v>
                </c:pt>
                <c:pt idx="1305">
                  <c:v>48920</c:v>
                </c:pt>
                <c:pt idx="1306">
                  <c:v>48927</c:v>
                </c:pt>
                <c:pt idx="1307">
                  <c:v>48934</c:v>
                </c:pt>
                <c:pt idx="1308">
                  <c:v>48941</c:v>
                </c:pt>
                <c:pt idx="1309">
                  <c:v>48948</c:v>
                </c:pt>
                <c:pt idx="1310">
                  <c:v>48955</c:v>
                </c:pt>
                <c:pt idx="1311">
                  <c:v>48962</c:v>
                </c:pt>
                <c:pt idx="1312">
                  <c:v>48969</c:v>
                </c:pt>
                <c:pt idx="1313">
                  <c:v>48976</c:v>
                </c:pt>
                <c:pt idx="1314">
                  <c:v>48983</c:v>
                </c:pt>
                <c:pt idx="1315">
                  <c:v>48990</c:v>
                </c:pt>
                <c:pt idx="1316">
                  <c:v>48997</c:v>
                </c:pt>
                <c:pt idx="1317">
                  <c:v>49004</c:v>
                </c:pt>
                <c:pt idx="1318">
                  <c:v>49011</c:v>
                </c:pt>
                <c:pt idx="1319">
                  <c:v>49018</c:v>
                </c:pt>
                <c:pt idx="1320">
                  <c:v>49025</c:v>
                </c:pt>
                <c:pt idx="1321">
                  <c:v>49032</c:v>
                </c:pt>
                <c:pt idx="1322">
                  <c:v>49039</c:v>
                </c:pt>
                <c:pt idx="1323">
                  <c:v>49046</c:v>
                </c:pt>
                <c:pt idx="1324">
                  <c:v>49053</c:v>
                </c:pt>
                <c:pt idx="1325">
                  <c:v>49060</c:v>
                </c:pt>
                <c:pt idx="1326">
                  <c:v>49067</c:v>
                </c:pt>
                <c:pt idx="1327">
                  <c:v>49074</c:v>
                </c:pt>
                <c:pt idx="1328">
                  <c:v>49081</c:v>
                </c:pt>
                <c:pt idx="1329">
                  <c:v>49088</c:v>
                </c:pt>
                <c:pt idx="1330">
                  <c:v>49095</c:v>
                </c:pt>
                <c:pt idx="1331">
                  <c:v>49102</c:v>
                </c:pt>
                <c:pt idx="1332">
                  <c:v>49109</c:v>
                </c:pt>
                <c:pt idx="1333">
                  <c:v>49116</c:v>
                </c:pt>
                <c:pt idx="1334">
                  <c:v>49123</c:v>
                </c:pt>
                <c:pt idx="1335">
                  <c:v>49130</c:v>
                </c:pt>
                <c:pt idx="1336">
                  <c:v>49137</c:v>
                </c:pt>
                <c:pt idx="1337">
                  <c:v>49144</c:v>
                </c:pt>
                <c:pt idx="1338">
                  <c:v>49151</c:v>
                </c:pt>
                <c:pt idx="1339">
                  <c:v>49158</c:v>
                </c:pt>
                <c:pt idx="1340">
                  <c:v>49165</c:v>
                </c:pt>
                <c:pt idx="1341">
                  <c:v>49172</c:v>
                </c:pt>
                <c:pt idx="1342">
                  <c:v>49179</c:v>
                </c:pt>
                <c:pt idx="1343">
                  <c:v>49186</c:v>
                </c:pt>
                <c:pt idx="1344">
                  <c:v>49193</c:v>
                </c:pt>
                <c:pt idx="1345">
                  <c:v>49200</c:v>
                </c:pt>
                <c:pt idx="1346">
                  <c:v>49207</c:v>
                </c:pt>
                <c:pt idx="1347">
                  <c:v>49214</c:v>
                </c:pt>
                <c:pt idx="1348">
                  <c:v>49221</c:v>
                </c:pt>
                <c:pt idx="1349">
                  <c:v>49228</c:v>
                </c:pt>
                <c:pt idx="1350">
                  <c:v>49235</c:v>
                </c:pt>
                <c:pt idx="1351">
                  <c:v>49242</c:v>
                </c:pt>
                <c:pt idx="1352">
                  <c:v>49249</c:v>
                </c:pt>
                <c:pt idx="1353">
                  <c:v>49256</c:v>
                </c:pt>
                <c:pt idx="1354">
                  <c:v>49263</c:v>
                </c:pt>
                <c:pt idx="1355">
                  <c:v>49270</c:v>
                </c:pt>
                <c:pt idx="1356">
                  <c:v>49277</c:v>
                </c:pt>
                <c:pt idx="1357">
                  <c:v>49284</c:v>
                </c:pt>
                <c:pt idx="1358">
                  <c:v>49291</c:v>
                </c:pt>
                <c:pt idx="1359">
                  <c:v>49298</c:v>
                </c:pt>
                <c:pt idx="1360">
                  <c:v>49305</c:v>
                </c:pt>
                <c:pt idx="1361">
                  <c:v>49312</c:v>
                </c:pt>
                <c:pt idx="1362">
                  <c:v>49319</c:v>
                </c:pt>
                <c:pt idx="1363">
                  <c:v>49326</c:v>
                </c:pt>
                <c:pt idx="1364">
                  <c:v>49333</c:v>
                </c:pt>
                <c:pt idx="1365">
                  <c:v>49340</c:v>
                </c:pt>
                <c:pt idx="1366">
                  <c:v>49347</c:v>
                </c:pt>
                <c:pt idx="1367">
                  <c:v>49354</c:v>
                </c:pt>
                <c:pt idx="1368">
                  <c:v>49361</c:v>
                </c:pt>
                <c:pt idx="1369">
                  <c:v>49368</c:v>
                </c:pt>
                <c:pt idx="1370">
                  <c:v>49375</c:v>
                </c:pt>
                <c:pt idx="1371">
                  <c:v>49382</c:v>
                </c:pt>
                <c:pt idx="1372">
                  <c:v>49389</c:v>
                </c:pt>
                <c:pt idx="1373">
                  <c:v>49396</c:v>
                </c:pt>
                <c:pt idx="1374">
                  <c:v>49403</c:v>
                </c:pt>
                <c:pt idx="1375">
                  <c:v>49410</c:v>
                </c:pt>
                <c:pt idx="1376">
                  <c:v>49417</c:v>
                </c:pt>
                <c:pt idx="1377">
                  <c:v>49424</c:v>
                </c:pt>
                <c:pt idx="1378">
                  <c:v>49431</c:v>
                </c:pt>
                <c:pt idx="1379">
                  <c:v>49438</c:v>
                </c:pt>
                <c:pt idx="1380">
                  <c:v>49445</c:v>
                </c:pt>
                <c:pt idx="1381">
                  <c:v>49452</c:v>
                </c:pt>
                <c:pt idx="1382">
                  <c:v>49459</c:v>
                </c:pt>
                <c:pt idx="1383">
                  <c:v>49466</c:v>
                </c:pt>
                <c:pt idx="1384">
                  <c:v>49473</c:v>
                </c:pt>
                <c:pt idx="1385">
                  <c:v>49480</c:v>
                </c:pt>
                <c:pt idx="1386">
                  <c:v>49487</c:v>
                </c:pt>
                <c:pt idx="1387">
                  <c:v>49494</c:v>
                </c:pt>
                <c:pt idx="1388">
                  <c:v>49501</c:v>
                </c:pt>
                <c:pt idx="1389">
                  <c:v>49508</c:v>
                </c:pt>
                <c:pt idx="1390">
                  <c:v>49515</c:v>
                </c:pt>
                <c:pt idx="1391">
                  <c:v>49522</c:v>
                </c:pt>
                <c:pt idx="1392">
                  <c:v>49529</c:v>
                </c:pt>
                <c:pt idx="1393">
                  <c:v>49536</c:v>
                </c:pt>
                <c:pt idx="1394">
                  <c:v>49543</c:v>
                </c:pt>
                <c:pt idx="1395">
                  <c:v>49550</c:v>
                </c:pt>
                <c:pt idx="1396">
                  <c:v>49557</c:v>
                </c:pt>
                <c:pt idx="1397">
                  <c:v>49564</c:v>
                </c:pt>
                <c:pt idx="1398">
                  <c:v>49571</c:v>
                </c:pt>
                <c:pt idx="1399">
                  <c:v>49578</c:v>
                </c:pt>
                <c:pt idx="1400">
                  <c:v>49585</c:v>
                </c:pt>
                <c:pt idx="1401">
                  <c:v>49592</c:v>
                </c:pt>
                <c:pt idx="1402">
                  <c:v>49599</c:v>
                </c:pt>
                <c:pt idx="1403">
                  <c:v>49606</c:v>
                </c:pt>
                <c:pt idx="1404">
                  <c:v>49613</c:v>
                </c:pt>
                <c:pt idx="1405">
                  <c:v>49620</c:v>
                </c:pt>
                <c:pt idx="1406">
                  <c:v>49627</c:v>
                </c:pt>
                <c:pt idx="1407">
                  <c:v>49634</c:v>
                </c:pt>
                <c:pt idx="1408">
                  <c:v>49641</c:v>
                </c:pt>
                <c:pt idx="1409">
                  <c:v>49648</c:v>
                </c:pt>
                <c:pt idx="1410">
                  <c:v>49655</c:v>
                </c:pt>
                <c:pt idx="1411">
                  <c:v>49662</c:v>
                </c:pt>
                <c:pt idx="1412">
                  <c:v>49670</c:v>
                </c:pt>
                <c:pt idx="1413">
                  <c:v>49677</c:v>
                </c:pt>
                <c:pt idx="1414">
                  <c:v>49684</c:v>
                </c:pt>
                <c:pt idx="1415">
                  <c:v>49691</c:v>
                </c:pt>
                <c:pt idx="1416">
                  <c:v>49698</c:v>
                </c:pt>
                <c:pt idx="1417">
                  <c:v>49705</c:v>
                </c:pt>
                <c:pt idx="1418">
                  <c:v>49712</c:v>
                </c:pt>
                <c:pt idx="1419">
                  <c:v>49719</c:v>
                </c:pt>
                <c:pt idx="1420">
                  <c:v>49726</c:v>
                </c:pt>
                <c:pt idx="1421">
                  <c:v>49733</c:v>
                </c:pt>
                <c:pt idx="1422">
                  <c:v>49740</c:v>
                </c:pt>
                <c:pt idx="1423">
                  <c:v>49747</c:v>
                </c:pt>
                <c:pt idx="1424">
                  <c:v>49754</c:v>
                </c:pt>
                <c:pt idx="1425">
                  <c:v>49761</c:v>
                </c:pt>
                <c:pt idx="1426">
                  <c:v>49768</c:v>
                </c:pt>
                <c:pt idx="1427">
                  <c:v>49775</c:v>
                </c:pt>
                <c:pt idx="1428">
                  <c:v>49782</c:v>
                </c:pt>
                <c:pt idx="1429">
                  <c:v>49789</c:v>
                </c:pt>
                <c:pt idx="1430">
                  <c:v>49796</c:v>
                </c:pt>
                <c:pt idx="1431">
                  <c:v>49803</c:v>
                </c:pt>
                <c:pt idx="1432">
                  <c:v>49810</c:v>
                </c:pt>
                <c:pt idx="1433">
                  <c:v>49817</c:v>
                </c:pt>
                <c:pt idx="1434">
                  <c:v>49824</c:v>
                </c:pt>
                <c:pt idx="1435">
                  <c:v>49831</c:v>
                </c:pt>
                <c:pt idx="1436">
                  <c:v>49838</c:v>
                </c:pt>
                <c:pt idx="1437">
                  <c:v>49845</c:v>
                </c:pt>
                <c:pt idx="1438">
                  <c:v>49852</c:v>
                </c:pt>
                <c:pt idx="1439">
                  <c:v>49859</c:v>
                </c:pt>
                <c:pt idx="1440">
                  <c:v>49866</c:v>
                </c:pt>
                <c:pt idx="1441">
                  <c:v>49873</c:v>
                </c:pt>
                <c:pt idx="1442">
                  <c:v>49880</c:v>
                </c:pt>
                <c:pt idx="1443">
                  <c:v>49887</c:v>
                </c:pt>
                <c:pt idx="1444">
                  <c:v>49894</c:v>
                </c:pt>
                <c:pt idx="1445">
                  <c:v>49901</c:v>
                </c:pt>
                <c:pt idx="1446">
                  <c:v>49908</c:v>
                </c:pt>
                <c:pt idx="1447">
                  <c:v>49915</c:v>
                </c:pt>
                <c:pt idx="1448">
                  <c:v>49922</c:v>
                </c:pt>
                <c:pt idx="1449">
                  <c:v>49929</c:v>
                </c:pt>
                <c:pt idx="1450">
                  <c:v>49936</c:v>
                </c:pt>
                <c:pt idx="1451">
                  <c:v>49943</c:v>
                </c:pt>
                <c:pt idx="1452">
                  <c:v>49950</c:v>
                </c:pt>
                <c:pt idx="1453">
                  <c:v>49957</c:v>
                </c:pt>
                <c:pt idx="1454">
                  <c:v>49964</c:v>
                </c:pt>
                <c:pt idx="1455">
                  <c:v>49971</c:v>
                </c:pt>
                <c:pt idx="1456">
                  <c:v>49978</c:v>
                </c:pt>
                <c:pt idx="1457">
                  <c:v>49985</c:v>
                </c:pt>
                <c:pt idx="1458">
                  <c:v>49992</c:v>
                </c:pt>
                <c:pt idx="1459">
                  <c:v>49999</c:v>
                </c:pt>
                <c:pt idx="1460">
                  <c:v>50006</c:v>
                </c:pt>
                <c:pt idx="1461">
                  <c:v>50013</c:v>
                </c:pt>
                <c:pt idx="1462">
                  <c:v>50020</c:v>
                </c:pt>
                <c:pt idx="1463">
                  <c:v>50027</c:v>
                </c:pt>
                <c:pt idx="1464">
                  <c:v>50038</c:v>
                </c:pt>
                <c:pt idx="1465">
                  <c:v>50045</c:v>
                </c:pt>
                <c:pt idx="1466">
                  <c:v>50052</c:v>
                </c:pt>
                <c:pt idx="1467">
                  <c:v>50059</c:v>
                </c:pt>
                <c:pt idx="1468">
                  <c:v>50066</c:v>
                </c:pt>
                <c:pt idx="1469">
                  <c:v>50073</c:v>
                </c:pt>
                <c:pt idx="1470">
                  <c:v>50080</c:v>
                </c:pt>
                <c:pt idx="1471">
                  <c:v>50087</c:v>
                </c:pt>
                <c:pt idx="1472">
                  <c:v>50094</c:v>
                </c:pt>
                <c:pt idx="1473">
                  <c:v>50101</c:v>
                </c:pt>
                <c:pt idx="1474">
                  <c:v>50108</c:v>
                </c:pt>
                <c:pt idx="1475">
                  <c:v>50115</c:v>
                </c:pt>
                <c:pt idx="1476">
                  <c:v>50122</c:v>
                </c:pt>
                <c:pt idx="1477">
                  <c:v>50129</c:v>
                </c:pt>
                <c:pt idx="1478">
                  <c:v>50137</c:v>
                </c:pt>
                <c:pt idx="1479">
                  <c:v>50144</c:v>
                </c:pt>
                <c:pt idx="1480">
                  <c:v>50151</c:v>
                </c:pt>
                <c:pt idx="1481">
                  <c:v>50158</c:v>
                </c:pt>
                <c:pt idx="1482">
                  <c:v>50165</c:v>
                </c:pt>
                <c:pt idx="1483">
                  <c:v>50172</c:v>
                </c:pt>
                <c:pt idx="1484">
                  <c:v>50179</c:v>
                </c:pt>
                <c:pt idx="1485">
                  <c:v>50186</c:v>
                </c:pt>
                <c:pt idx="1486">
                  <c:v>50193</c:v>
                </c:pt>
                <c:pt idx="1487">
                  <c:v>50200</c:v>
                </c:pt>
                <c:pt idx="1488">
                  <c:v>50207</c:v>
                </c:pt>
                <c:pt idx="1489">
                  <c:v>50214</c:v>
                </c:pt>
                <c:pt idx="1490">
                  <c:v>50221</c:v>
                </c:pt>
                <c:pt idx="1491">
                  <c:v>50228</c:v>
                </c:pt>
                <c:pt idx="1492">
                  <c:v>50235</c:v>
                </c:pt>
                <c:pt idx="1493">
                  <c:v>50242</c:v>
                </c:pt>
                <c:pt idx="1494">
                  <c:v>50249</c:v>
                </c:pt>
                <c:pt idx="1495">
                  <c:v>50256</c:v>
                </c:pt>
                <c:pt idx="1496">
                  <c:v>50263</c:v>
                </c:pt>
                <c:pt idx="1497">
                  <c:v>50270</c:v>
                </c:pt>
                <c:pt idx="1498">
                  <c:v>50277</c:v>
                </c:pt>
                <c:pt idx="1499">
                  <c:v>50284</c:v>
                </c:pt>
                <c:pt idx="1500">
                  <c:v>50291</c:v>
                </c:pt>
                <c:pt idx="1501">
                  <c:v>50298</c:v>
                </c:pt>
                <c:pt idx="1502">
                  <c:v>50305</c:v>
                </c:pt>
                <c:pt idx="1503">
                  <c:v>50312</c:v>
                </c:pt>
                <c:pt idx="1504">
                  <c:v>50319</c:v>
                </c:pt>
                <c:pt idx="1505">
                  <c:v>50326</c:v>
                </c:pt>
                <c:pt idx="1506">
                  <c:v>50333</c:v>
                </c:pt>
                <c:pt idx="1507">
                  <c:v>50340</c:v>
                </c:pt>
                <c:pt idx="1508">
                  <c:v>50347</c:v>
                </c:pt>
                <c:pt idx="1509">
                  <c:v>50354</c:v>
                </c:pt>
                <c:pt idx="1510">
                  <c:v>50361</c:v>
                </c:pt>
                <c:pt idx="1511">
                  <c:v>50368</c:v>
                </c:pt>
                <c:pt idx="1512">
                  <c:v>50375</c:v>
                </c:pt>
                <c:pt idx="1513">
                  <c:v>50382</c:v>
                </c:pt>
                <c:pt idx="1514">
                  <c:v>50389</c:v>
                </c:pt>
                <c:pt idx="1515">
                  <c:v>50396</c:v>
                </c:pt>
                <c:pt idx="1516">
                  <c:v>50403</c:v>
                </c:pt>
                <c:pt idx="1517">
                  <c:v>50410</c:v>
                </c:pt>
                <c:pt idx="1518">
                  <c:v>50417</c:v>
                </c:pt>
                <c:pt idx="1519">
                  <c:v>50424</c:v>
                </c:pt>
                <c:pt idx="1520">
                  <c:v>50431</c:v>
                </c:pt>
                <c:pt idx="1521">
                  <c:v>50438</c:v>
                </c:pt>
                <c:pt idx="1522">
                  <c:v>50445</c:v>
                </c:pt>
                <c:pt idx="1523">
                  <c:v>50452</c:v>
                </c:pt>
                <c:pt idx="1524">
                  <c:v>50459</c:v>
                </c:pt>
                <c:pt idx="1525">
                  <c:v>50466</c:v>
                </c:pt>
                <c:pt idx="1526">
                  <c:v>50473</c:v>
                </c:pt>
                <c:pt idx="1527">
                  <c:v>50480</c:v>
                </c:pt>
                <c:pt idx="1528">
                  <c:v>50487</c:v>
                </c:pt>
                <c:pt idx="1529">
                  <c:v>50494</c:v>
                </c:pt>
                <c:pt idx="1530">
                  <c:v>50501</c:v>
                </c:pt>
                <c:pt idx="1531">
                  <c:v>50508</c:v>
                </c:pt>
                <c:pt idx="1532">
                  <c:v>50515</c:v>
                </c:pt>
                <c:pt idx="1533">
                  <c:v>50522</c:v>
                </c:pt>
                <c:pt idx="1534">
                  <c:v>50529</c:v>
                </c:pt>
                <c:pt idx="1535">
                  <c:v>50536</c:v>
                </c:pt>
                <c:pt idx="1536">
                  <c:v>50543</c:v>
                </c:pt>
                <c:pt idx="1537">
                  <c:v>50550</c:v>
                </c:pt>
                <c:pt idx="1538">
                  <c:v>50557</c:v>
                </c:pt>
                <c:pt idx="1539">
                  <c:v>50564</c:v>
                </c:pt>
                <c:pt idx="1540">
                  <c:v>50571</c:v>
                </c:pt>
                <c:pt idx="1541">
                  <c:v>50578</c:v>
                </c:pt>
                <c:pt idx="1542">
                  <c:v>50585</c:v>
                </c:pt>
                <c:pt idx="1543">
                  <c:v>50592</c:v>
                </c:pt>
                <c:pt idx="1544">
                  <c:v>50599</c:v>
                </c:pt>
                <c:pt idx="1545">
                  <c:v>50606</c:v>
                </c:pt>
                <c:pt idx="1546">
                  <c:v>50613</c:v>
                </c:pt>
                <c:pt idx="1547">
                  <c:v>50620</c:v>
                </c:pt>
                <c:pt idx="1548">
                  <c:v>50627</c:v>
                </c:pt>
                <c:pt idx="1549">
                  <c:v>50634</c:v>
                </c:pt>
                <c:pt idx="1550">
                  <c:v>50641</c:v>
                </c:pt>
                <c:pt idx="1551">
                  <c:v>50648</c:v>
                </c:pt>
                <c:pt idx="1552">
                  <c:v>50655</c:v>
                </c:pt>
                <c:pt idx="1553">
                  <c:v>50662</c:v>
                </c:pt>
                <c:pt idx="1554">
                  <c:v>50669</c:v>
                </c:pt>
                <c:pt idx="1555">
                  <c:v>50676</c:v>
                </c:pt>
                <c:pt idx="1556">
                  <c:v>50683</c:v>
                </c:pt>
                <c:pt idx="1557">
                  <c:v>50690</c:v>
                </c:pt>
                <c:pt idx="1558">
                  <c:v>50697</c:v>
                </c:pt>
                <c:pt idx="1559">
                  <c:v>50704</c:v>
                </c:pt>
                <c:pt idx="1560">
                  <c:v>50711</c:v>
                </c:pt>
                <c:pt idx="1561">
                  <c:v>50718</c:v>
                </c:pt>
                <c:pt idx="1562">
                  <c:v>50725</c:v>
                </c:pt>
                <c:pt idx="1563">
                  <c:v>50732</c:v>
                </c:pt>
                <c:pt idx="1564">
                  <c:v>50739</c:v>
                </c:pt>
                <c:pt idx="1565">
                  <c:v>50746</c:v>
                </c:pt>
                <c:pt idx="1566">
                  <c:v>50753</c:v>
                </c:pt>
                <c:pt idx="1567">
                  <c:v>50760</c:v>
                </c:pt>
                <c:pt idx="1568">
                  <c:v>50768</c:v>
                </c:pt>
                <c:pt idx="1569">
                  <c:v>50775</c:v>
                </c:pt>
                <c:pt idx="1570">
                  <c:v>50782</c:v>
                </c:pt>
                <c:pt idx="1571">
                  <c:v>50789</c:v>
                </c:pt>
                <c:pt idx="1572">
                  <c:v>50796</c:v>
                </c:pt>
                <c:pt idx="1573">
                  <c:v>50803</c:v>
                </c:pt>
                <c:pt idx="1574">
                  <c:v>50810</c:v>
                </c:pt>
                <c:pt idx="1575">
                  <c:v>50817</c:v>
                </c:pt>
                <c:pt idx="1576">
                  <c:v>50824</c:v>
                </c:pt>
                <c:pt idx="1577">
                  <c:v>50831</c:v>
                </c:pt>
                <c:pt idx="1578">
                  <c:v>50838</c:v>
                </c:pt>
                <c:pt idx="1579">
                  <c:v>50845</c:v>
                </c:pt>
                <c:pt idx="1580">
                  <c:v>50852</c:v>
                </c:pt>
                <c:pt idx="1581">
                  <c:v>50859</c:v>
                </c:pt>
                <c:pt idx="1582">
                  <c:v>50866</c:v>
                </c:pt>
                <c:pt idx="1583">
                  <c:v>50873</c:v>
                </c:pt>
                <c:pt idx="1584">
                  <c:v>50880</c:v>
                </c:pt>
                <c:pt idx="1585">
                  <c:v>50887</c:v>
                </c:pt>
                <c:pt idx="1586">
                  <c:v>50894</c:v>
                </c:pt>
                <c:pt idx="1587">
                  <c:v>50901</c:v>
                </c:pt>
                <c:pt idx="1588">
                  <c:v>50908</c:v>
                </c:pt>
                <c:pt idx="1589">
                  <c:v>50915</c:v>
                </c:pt>
                <c:pt idx="1590">
                  <c:v>50922</c:v>
                </c:pt>
                <c:pt idx="1591">
                  <c:v>50929</c:v>
                </c:pt>
                <c:pt idx="1592">
                  <c:v>50936</c:v>
                </c:pt>
                <c:pt idx="1593">
                  <c:v>50943</c:v>
                </c:pt>
                <c:pt idx="1594">
                  <c:v>50950</c:v>
                </c:pt>
                <c:pt idx="1595">
                  <c:v>50957</c:v>
                </c:pt>
                <c:pt idx="1596">
                  <c:v>50964</c:v>
                </c:pt>
                <c:pt idx="1597">
                  <c:v>50971</c:v>
                </c:pt>
                <c:pt idx="1598">
                  <c:v>50978</c:v>
                </c:pt>
                <c:pt idx="1599">
                  <c:v>50985</c:v>
                </c:pt>
                <c:pt idx="1600">
                  <c:v>50992</c:v>
                </c:pt>
                <c:pt idx="1601">
                  <c:v>50999</c:v>
                </c:pt>
                <c:pt idx="1602">
                  <c:v>51006</c:v>
                </c:pt>
                <c:pt idx="1603">
                  <c:v>51013</c:v>
                </c:pt>
                <c:pt idx="1604">
                  <c:v>51020</c:v>
                </c:pt>
                <c:pt idx="1605">
                  <c:v>51027</c:v>
                </c:pt>
                <c:pt idx="1606">
                  <c:v>51034</c:v>
                </c:pt>
                <c:pt idx="1607">
                  <c:v>51041</c:v>
                </c:pt>
                <c:pt idx="1608">
                  <c:v>51048</c:v>
                </c:pt>
                <c:pt idx="1609">
                  <c:v>51055</c:v>
                </c:pt>
                <c:pt idx="1610">
                  <c:v>51062</c:v>
                </c:pt>
                <c:pt idx="1611">
                  <c:v>51069</c:v>
                </c:pt>
                <c:pt idx="1612">
                  <c:v>51076</c:v>
                </c:pt>
                <c:pt idx="1613">
                  <c:v>51083</c:v>
                </c:pt>
                <c:pt idx="1614">
                  <c:v>51090</c:v>
                </c:pt>
                <c:pt idx="1615">
                  <c:v>51097</c:v>
                </c:pt>
                <c:pt idx="1616">
                  <c:v>51104</c:v>
                </c:pt>
                <c:pt idx="1617">
                  <c:v>51111</c:v>
                </c:pt>
                <c:pt idx="1618">
                  <c:v>51118</c:v>
                </c:pt>
                <c:pt idx="1619">
                  <c:v>51125</c:v>
                </c:pt>
                <c:pt idx="1620">
                  <c:v>51132</c:v>
                </c:pt>
                <c:pt idx="1621">
                  <c:v>51139</c:v>
                </c:pt>
                <c:pt idx="1622">
                  <c:v>51146</c:v>
                </c:pt>
                <c:pt idx="1623">
                  <c:v>51153</c:v>
                </c:pt>
                <c:pt idx="1624">
                  <c:v>51160</c:v>
                </c:pt>
                <c:pt idx="1625">
                  <c:v>51167</c:v>
                </c:pt>
                <c:pt idx="1626">
                  <c:v>51174</c:v>
                </c:pt>
                <c:pt idx="1627">
                  <c:v>51181</c:v>
                </c:pt>
                <c:pt idx="1628">
                  <c:v>51188</c:v>
                </c:pt>
                <c:pt idx="1629">
                  <c:v>51195</c:v>
                </c:pt>
                <c:pt idx="1630">
                  <c:v>51202</c:v>
                </c:pt>
                <c:pt idx="1631">
                  <c:v>51209</c:v>
                </c:pt>
                <c:pt idx="1632">
                  <c:v>51216</c:v>
                </c:pt>
                <c:pt idx="1633">
                  <c:v>51223</c:v>
                </c:pt>
                <c:pt idx="1634">
                  <c:v>51230</c:v>
                </c:pt>
                <c:pt idx="1635">
                  <c:v>51237</c:v>
                </c:pt>
                <c:pt idx="1636">
                  <c:v>51244</c:v>
                </c:pt>
                <c:pt idx="1637">
                  <c:v>51251</c:v>
                </c:pt>
                <c:pt idx="1638">
                  <c:v>51258</c:v>
                </c:pt>
                <c:pt idx="1639">
                  <c:v>51265</c:v>
                </c:pt>
                <c:pt idx="1640">
                  <c:v>51272</c:v>
                </c:pt>
                <c:pt idx="1641">
                  <c:v>51279</c:v>
                </c:pt>
                <c:pt idx="1642">
                  <c:v>51286</c:v>
                </c:pt>
                <c:pt idx="1643">
                  <c:v>51293</c:v>
                </c:pt>
                <c:pt idx="1644">
                  <c:v>51300</c:v>
                </c:pt>
                <c:pt idx="1645">
                  <c:v>51307</c:v>
                </c:pt>
                <c:pt idx="1646">
                  <c:v>51314</c:v>
                </c:pt>
                <c:pt idx="1647">
                  <c:v>51321</c:v>
                </c:pt>
                <c:pt idx="1648">
                  <c:v>51328</c:v>
                </c:pt>
                <c:pt idx="1649">
                  <c:v>51335</c:v>
                </c:pt>
                <c:pt idx="1650">
                  <c:v>51342</c:v>
                </c:pt>
                <c:pt idx="1651">
                  <c:v>51349</c:v>
                </c:pt>
                <c:pt idx="1652">
                  <c:v>51356</c:v>
                </c:pt>
                <c:pt idx="1653">
                  <c:v>51363</c:v>
                </c:pt>
                <c:pt idx="1654">
                  <c:v>51370</c:v>
                </c:pt>
                <c:pt idx="1655">
                  <c:v>51377</c:v>
                </c:pt>
                <c:pt idx="1656">
                  <c:v>51384</c:v>
                </c:pt>
                <c:pt idx="1657">
                  <c:v>51391</c:v>
                </c:pt>
                <c:pt idx="1658">
                  <c:v>51398</c:v>
                </c:pt>
                <c:pt idx="1659">
                  <c:v>51405</c:v>
                </c:pt>
                <c:pt idx="1660">
                  <c:v>51412</c:v>
                </c:pt>
                <c:pt idx="1661">
                  <c:v>51419</c:v>
                </c:pt>
                <c:pt idx="1662">
                  <c:v>51426</c:v>
                </c:pt>
                <c:pt idx="1663">
                  <c:v>51433</c:v>
                </c:pt>
                <c:pt idx="1664">
                  <c:v>51440</c:v>
                </c:pt>
                <c:pt idx="1665">
                  <c:v>51447</c:v>
                </c:pt>
                <c:pt idx="1666">
                  <c:v>51454</c:v>
                </c:pt>
                <c:pt idx="1667">
                  <c:v>51461</c:v>
                </c:pt>
                <c:pt idx="1668">
                  <c:v>51468</c:v>
                </c:pt>
                <c:pt idx="1669">
                  <c:v>51475</c:v>
                </c:pt>
                <c:pt idx="1670">
                  <c:v>51482</c:v>
                </c:pt>
                <c:pt idx="1671">
                  <c:v>51489</c:v>
                </c:pt>
                <c:pt idx="1672">
                  <c:v>51497</c:v>
                </c:pt>
                <c:pt idx="1673">
                  <c:v>51504</c:v>
                </c:pt>
                <c:pt idx="1674">
                  <c:v>51511</c:v>
                </c:pt>
                <c:pt idx="1675">
                  <c:v>51518</c:v>
                </c:pt>
                <c:pt idx="1676">
                  <c:v>51525</c:v>
                </c:pt>
                <c:pt idx="1677">
                  <c:v>51532</c:v>
                </c:pt>
                <c:pt idx="1678">
                  <c:v>51539</c:v>
                </c:pt>
                <c:pt idx="1679">
                  <c:v>51546</c:v>
                </c:pt>
                <c:pt idx="1680">
                  <c:v>51553</c:v>
                </c:pt>
                <c:pt idx="1681">
                  <c:v>51560</c:v>
                </c:pt>
                <c:pt idx="1682">
                  <c:v>51567</c:v>
                </c:pt>
                <c:pt idx="1683">
                  <c:v>51574</c:v>
                </c:pt>
                <c:pt idx="1684">
                  <c:v>51581</c:v>
                </c:pt>
                <c:pt idx="1685">
                  <c:v>51588</c:v>
                </c:pt>
                <c:pt idx="1686">
                  <c:v>51595</c:v>
                </c:pt>
                <c:pt idx="1687">
                  <c:v>51602</c:v>
                </c:pt>
                <c:pt idx="1688">
                  <c:v>51609</c:v>
                </c:pt>
                <c:pt idx="1689">
                  <c:v>51616</c:v>
                </c:pt>
                <c:pt idx="1690">
                  <c:v>51623</c:v>
                </c:pt>
                <c:pt idx="1691">
                  <c:v>51630</c:v>
                </c:pt>
                <c:pt idx="1692">
                  <c:v>51637</c:v>
                </c:pt>
                <c:pt idx="1693">
                  <c:v>51644</c:v>
                </c:pt>
                <c:pt idx="1694">
                  <c:v>51651</c:v>
                </c:pt>
                <c:pt idx="1695">
                  <c:v>51658</c:v>
                </c:pt>
                <c:pt idx="1696">
                  <c:v>51665</c:v>
                </c:pt>
                <c:pt idx="1697">
                  <c:v>51672</c:v>
                </c:pt>
                <c:pt idx="1698">
                  <c:v>51679</c:v>
                </c:pt>
                <c:pt idx="1699">
                  <c:v>51686</c:v>
                </c:pt>
                <c:pt idx="1700">
                  <c:v>51693</c:v>
                </c:pt>
                <c:pt idx="1701">
                  <c:v>51700</c:v>
                </c:pt>
                <c:pt idx="1702">
                  <c:v>51707</c:v>
                </c:pt>
                <c:pt idx="1703">
                  <c:v>51714</c:v>
                </c:pt>
                <c:pt idx="1704">
                  <c:v>51721</c:v>
                </c:pt>
                <c:pt idx="1705">
                  <c:v>51728</c:v>
                </c:pt>
                <c:pt idx="1706">
                  <c:v>51735</c:v>
                </c:pt>
                <c:pt idx="1707">
                  <c:v>51742</c:v>
                </c:pt>
                <c:pt idx="1708">
                  <c:v>51749</c:v>
                </c:pt>
                <c:pt idx="1709">
                  <c:v>51756</c:v>
                </c:pt>
                <c:pt idx="1710">
                  <c:v>51763</c:v>
                </c:pt>
                <c:pt idx="1711">
                  <c:v>51770</c:v>
                </c:pt>
                <c:pt idx="1712">
                  <c:v>51777</c:v>
                </c:pt>
                <c:pt idx="1713">
                  <c:v>51784</c:v>
                </c:pt>
                <c:pt idx="1714">
                  <c:v>51791</c:v>
                </c:pt>
                <c:pt idx="1715">
                  <c:v>51798</c:v>
                </c:pt>
                <c:pt idx="1716">
                  <c:v>51805</c:v>
                </c:pt>
                <c:pt idx="1717">
                  <c:v>51812</c:v>
                </c:pt>
                <c:pt idx="1718">
                  <c:v>51819</c:v>
                </c:pt>
                <c:pt idx="1719">
                  <c:v>51826</c:v>
                </c:pt>
                <c:pt idx="1720">
                  <c:v>51833</c:v>
                </c:pt>
                <c:pt idx="1721">
                  <c:v>51840</c:v>
                </c:pt>
                <c:pt idx="1722">
                  <c:v>51847</c:v>
                </c:pt>
                <c:pt idx="1723">
                  <c:v>51854</c:v>
                </c:pt>
                <c:pt idx="1724">
                  <c:v>51862</c:v>
                </c:pt>
                <c:pt idx="1725">
                  <c:v>51869</c:v>
                </c:pt>
                <c:pt idx="1726">
                  <c:v>51876</c:v>
                </c:pt>
                <c:pt idx="1727">
                  <c:v>51883</c:v>
                </c:pt>
                <c:pt idx="1728">
                  <c:v>51890</c:v>
                </c:pt>
                <c:pt idx="1729">
                  <c:v>51897</c:v>
                </c:pt>
                <c:pt idx="1730">
                  <c:v>51904</c:v>
                </c:pt>
                <c:pt idx="1731">
                  <c:v>51911</c:v>
                </c:pt>
                <c:pt idx="1732">
                  <c:v>51918</c:v>
                </c:pt>
                <c:pt idx="1733">
                  <c:v>51925</c:v>
                </c:pt>
                <c:pt idx="1734">
                  <c:v>51932</c:v>
                </c:pt>
                <c:pt idx="1735">
                  <c:v>51939</c:v>
                </c:pt>
                <c:pt idx="1736">
                  <c:v>51946</c:v>
                </c:pt>
                <c:pt idx="1737">
                  <c:v>51953</c:v>
                </c:pt>
                <c:pt idx="1738">
                  <c:v>51964</c:v>
                </c:pt>
                <c:pt idx="1739">
                  <c:v>51971</c:v>
                </c:pt>
                <c:pt idx="1740">
                  <c:v>51978</c:v>
                </c:pt>
                <c:pt idx="1741">
                  <c:v>51985</c:v>
                </c:pt>
                <c:pt idx="1742">
                  <c:v>51992</c:v>
                </c:pt>
                <c:pt idx="1743">
                  <c:v>51999</c:v>
                </c:pt>
                <c:pt idx="1744">
                  <c:v>52006</c:v>
                </c:pt>
                <c:pt idx="1745">
                  <c:v>52013</c:v>
                </c:pt>
                <c:pt idx="1746">
                  <c:v>52020</c:v>
                </c:pt>
                <c:pt idx="1747">
                  <c:v>52027</c:v>
                </c:pt>
                <c:pt idx="1748">
                  <c:v>52034</c:v>
                </c:pt>
                <c:pt idx="1749">
                  <c:v>52041</c:v>
                </c:pt>
                <c:pt idx="1750">
                  <c:v>52048</c:v>
                </c:pt>
                <c:pt idx="1751">
                  <c:v>52055</c:v>
                </c:pt>
                <c:pt idx="1752">
                  <c:v>52062</c:v>
                </c:pt>
                <c:pt idx="1753">
                  <c:v>52069</c:v>
                </c:pt>
                <c:pt idx="1754">
                  <c:v>52076</c:v>
                </c:pt>
                <c:pt idx="1755">
                  <c:v>52083</c:v>
                </c:pt>
                <c:pt idx="1756">
                  <c:v>52090</c:v>
                </c:pt>
                <c:pt idx="1757">
                  <c:v>52097</c:v>
                </c:pt>
                <c:pt idx="1758">
                  <c:v>52104</c:v>
                </c:pt>
                <c:pt idx="1759">
                  <c:v>52111</c:v>
                </c:pt>
                <c:pt idx="1760">
                  <c:v>52118</c:v>
                </c:pt>
                <c:pt idx="1761">
                  <c:v>52125</c:v>
                </c:pt>
                <c:pt idx="1762">
                  <c:v>52132</c:v>
                </c:pt>
                <c:pt idx="1763">
                  <c:v>52139</c:v>
                </c:pt>
                <c:pt idx="1764">
                  <c:v>52146</c:v>
                </c:pt>
                <c:pt idx="1765">
                  <c:v>52153</c:v>
                </c:pt>
                <c:pt idx="1766">
                  <c:v>52160</c:v>
                </c:pt>
                <c:pt idx="1767">
                  <c:v>52167</c:v>
                </c:pt>
                <c:pt idx="1768">
                  <c:v>52174</c:v>
                </c:pt>
                <c:pt idx="1769">
                  <c:v>52181</c:v>
                </c:pt>
                <c:pt idx="1770">
                  <c:v>52188</c:v>
                </c:pt>
                <c:pt idx="1771">
                  <c:v>52195</c:v>
                </c:pt>
                <c:pt idx="1772">
                  <c:v>52202</c:v>
                </c:pt>
                <c:pt idx="1773">
                  <c:v>52209</c:v>
                </c:pt>
                <c:pt idx="1774">
                  <c:v>52216</c:v>
                </c:pt>
                <c:pt idx="1775">
                  <c:v>52223</c:v>
                </c:pt>
                <c:pt idx="1776">
                  <c:v>52230</c:v>
                </c:pt>
                <c:pt idx="1777">
                  <c:v>52237</c:v>
                </c:pt>
                <c:pt idx="1778">
                  <c:v>52244</c:v>
                </c:pt>
                <c:pt idx="1779">
                  <c:v>52251</c:v>
                </c:pt>
                <c:pt idx="1780">
                  <c:v>52258</c:v>
                </c:pt>
                <c:pt idx="1781">
                  <c:v>52265</c:v>
                </c:pt>
                <c:pt idx="1782">
                  <c:v>52272</c:v>
                </c:pt>
                <c:pt idx="1783">
                  <c:v>52279</c:v>
                </c:pt>
                <c:pt idx="1784">
                  <c:v>52286</c:v>
                </c:pt>
                <c:pt idx="1785">
                  <c:v>52293</c:v>
                </c:pt>
                <c:pt idx="1786">
                  <c:v>52300</c:v>
                </c:pt>
                <c:pt idx="1787">
                  <c:v>52307</c:v>
                </c:pt>
                <c:pt idx="1788">
                  <c:v>52314</c:v>
                </c:pt>
                <c:pt idx="1789">
                  <c:v>52321</c:v>
                </c:pt>
                <c:pt idx="1790">
                  <c:v>52328</c:v>
                </c:pt>
                <c:pt idx="1791">
                  <c:v>52335</c:v>
                </c:pt>
                <c:pt idx="1792">
                  <c:v>52342</c:v>
                </c:pt>
                <c:pt idx="1793">
                  <c:v>52349</c:v>
                </c:pt>
                <c:pt idx="1794">
                  <c:v>52356</c:v>
                </c:pt>
                <c:pt idx="1795">
                  <c:v>52363</c:v>
                </c:pt>
                <c:pt idx="1796">
                  <c:v>52370</c:v>
                </c:pt>
                <c:pt idx="1797">
                  <c:v>52377</c:v>
                </c:pt>
                <c:pt idx="1798">
                  <c:v>52384</c:v>
                </c:pt>
                <c:pt idx="1799">
                  <c:v>52391</c:v>
                </c:pt>
                <c:pt idx="1800">
                  <c:v>52398</c:v>
                </c:pt>
                <c:pt idx="1801">
                  <c:v>52405</c:v>
                </c:pt>
                <c:pt idx="1802">
                  <c:v>52412</c:v>
                </c:pt>
                <c:pt idx="1803">
                  <c:v>52419</c:v>
                </c:pt>
                <c:pt idx="1804">
                  <c:v>52426</c:v>
                </c:pt>
                <c:pt idx="1805">
                  <c:v>52433</c:v>
                </c:pt>
                <c:pt idx="1806">
                  <c:v>52440</c:v>
                </c:pt>
                <c:pt idx="1807">
                  <c:v>52447</c:v>
                </c:pt>
                <c:pt idx="1808">
                  <c:v>52454</c:v>
                </c:pt>
                <c:pt idx="1809">
                  <c:v>52461</c:v>
                </c:pt>
                <c:pt idx="1810">
                  <c:v>52468</c:v>
                </c:pt>
                <c:pt idx="1811">
                  <c:v>52475</c:v>
                </c:pt>
                <c:pt idx="1812">
                  <c:v>52482</c:v>
                </c:pt>
                <c:pt idx="1813">
                  <c:v>52489</c:v>
                </c:pt>
                <c:pt idx="1814">
                  <c:v>52496</c:v>
                </c:pt>
                <c:pt idx="1815">
                  <c:v>52503</c:v>
                </c:pt>
                <c:pt idx="1816">
                  <c:v>52510</c:v>
                </c:pt>
                <c:pt idx="1817">
                  <c:v>52517</c:v>
                </c:pt>
                <c:pt idx="1818">
                  <c:v>52524</c:v>
                </c:pt>
                <c:pt idx="1819">
                  <c:v>52531</c:v>
                </c:pt>
                <c:pt idx="1820">
                  <c:v>52538</c:v>
                </c:pt>
                <c:pt idx="1821">
                  <c:v>52545</c:v>
                </c:pt>
                <c:pt idx="1822">
                  <c:v>52552</c:v>
                </c:pt>
                <c:pt idx="1823">
                  <c:v>52559</c:v>
                </c:pt>
                <c:pt idx="1824">
                  <c:v>52566</c:v>
                </c:pt>
                <c:pt idx="1825">
                  <c:v>52573</c:v>
                </c:pt>
                <c:pt idx="1826">
                  <c:v>52580</c:v>
                </c:pt>
                <c:pt idx="1827">
                  <c:v>52587</c:v>
                </c:pt>
                <c:pt idx="1828">
                  <c:v>52594</c:v>
                </c:pt>
                <c:pt idx="1829">
                  <c:v>52601</c:v>
                </c:pt>
                <c:pt idx="1830">
                  <c:v>52608</c:v>
                </c:pt>
                <c:pt idx="1831">
                  <c:v>52615</c:v>
                </c:pt>
                <c:pt idx="1832">
                  <c:v>52622</c:v>
                </c:pt>
                <c:pt idx="1833">
                  <c:v>52629</c:v>
                </c:pt>
                <c:pt idx="1834">
                  <c:v>52636</c:v>
                </c:pt>
                <c:pt idx="1835">
                  <c:v>52643</c:v>
                </c:pt>
                <c:pt idx="1836">
                  <c:v>52650</c:v>
                </c:pt>
                <c:pt idx="1837">
                  <c:v>52657</c:v>
                </c:pt>
                <c:pt idx="1838">
                  <c:v>52664</c:v>
                </c:pt>
                <c:pt idx="1839">
                  <c:v>52671</c:v>
                </c:pt>
                <c:pt idx="1840">
                  <c:v>52678</c:v>
                </c:pt>
                <c:pt idx="1841">
                  <c:v>52685</c:v>
                </c:pt>
                <c:pt idx="1842">
                  <c:v>52692</c:v>
                </c:pt>
                <c:pt idx="1843">
                  <c:v>52699</c:v>
                </c:pt>
                <c:pt idx="1844">
                  <c:v>52706</c:v>
                </c:pt>
                <c:pt idx="1845">
                  <c:v>52713</c:v>
                </c:pt>
                <c:pt idx="1846">
                  <c:v>52720</c:v>
                </c:pt>
                <c:pt idx="1847">
                  <c:v>52727</c:v>
                </c:pt>
                <c:pt idx="1848">
                  <c:v>52734</c:v>
                </c:pt>
                <c:pt idx="1849">
                  <c:v>52741</c:v>
                </c:pt>
                <c:pt idx="1850">
                  <c:v>52748</c:v>
                </c:pt>
                <c:pt idx="1851">
                  <c:v>52755</c:v>
                </c:pt>
                <c:pt idx="1852">
                  <c:v>52762</c:v>
                </c:pt>
                <c:pt idx="1853">
                  <c:v>52769</c:v>
                </c:pt>
                <c:pt idx="1854">
                  <c:v>52776</c:v>
                </c:pt>
                <c:pt idx="1855">
                  <c:v>52783</c:v>
                </c:pt>
                <c:pt idx="1856">
                  <c:v>52790</c:v>
                </c:pt>
                <c:pt idx="1857">
                  <c:v>52797</c:v>
                </c:pt>
                <c:pt idx="1858">
                  <c:v>52804</c:v>
                </c:pt>
                <c:pt idx="1859">
                  <c:v>52811</c:v>
                </c:pt>
                <c:pt idx="1860">
                  <c:v>52818</c:v>
                </c:pt>
                <c:pt idx="1861">
                  <c:v>52825</c:v>
                </c:pt>
                <c:pt idx="1862">
                  <c:v>52832</c:v>
                </c:pt>
                <c:pt idx="1863">
                  <c:v>52839</c:v>
                </c:pt>
                <c:pt idx="1864">
                  <c:v>52846</c:v>
                </c:pt>
                <c:pt idx="1865">
                  <c:v>52853</c:v>
                </c:pt>
                <c:pt idx="1866">
                  <c:v>52860</c:v>
                </c:pt>
                <c:pt idx="1867">
                  <c:v>52867</c:v>
                </c:pt>
                <c:pt idx="1868">
                  <c:v>52874</c:v>
                </c:pt>
                <c:pt idx="1869">
                  <c:v>52881</c:v>
                </c:pt>
                <c:pt idx="1870">
                  <c:v>52888</c:v>
                </c:pt>
                <c:pt idx="1871">
                  <c:v>52895</c:v>
                </c:pt>
                <c:pt idx="1872">
                  <c:v>52902</c:v>
                </c:pt>
                <c:pt idx="1873">
                  <c:v>52909</c:v>
                </c:pt>
                <c:pt idx="1874">
                  <c:v>52916</c:v>
                </c:pt>
                <c:pt idx="1875">
                  <c:v>52923</c:v>
                </c:pt>
                <c:pt idx="1876">
                  <c:v>52930</c:v>
                </c:pt>
                <c:pt idx="1877">
                  <c:v>52937</c:v>
                </c:pt>
                <c:pt idx="1878">
                  <c:v>52944</c:v>
                </c:pt>
                <c:pt idx="1879">
                  <c:v>52951</c:v>
                </c:pt>
                <c:pt idx="1880">
                  <c:v>52959</c:v>
                </c:pt>
                <c:pt idx="1881">
                  <c:v>52966</c:v>
                </c:pt>
                <c:pt idx="1882">
                  <c:v>52973</c:v>
                </c:pt>
                <c:pt idx="1883">
                  <c:v>52980</c:v>
                </c:pt>
                <c:pt idx="1884">
                  <c:v>52987</c:v>
                </c:pt>
                <c:pt idx="1885">
                  <c:v>52994</c:v>
                </c:pt>
                <c:pt idx="1886">
                  <c:v>53001</c:v>
                </c:pt>
                <c:pt idx="1887">
                  <c:v>53008</c:v>
                </c:pt>
                <c:pt idx="1888">
                  <c:v>53015</c:v>
                </c:pt>
                <c:pt idx="1889">
                  <c:v>53022</c:v>
                </c:pt>
                <c:pt idx="1890">
                  <c:v>53029</c:v>
                </c:pt>
                <c:pt idx="1891">
                  <c:v>53036</c:v>
                </c:pt>
                <c:pt idx="1892">
                  <c:v>53043</c:v>
                </c:pt>
                <c:pt idx="1893">
                  <c:v>53050</c:v>
                </c:pt>
                <c:pt idx="1894">
                  <c:v>53057</c:v>
                </c:pt>
                <c:pt idx="1895">
                  <c:v>53064</c:v>
                </c:pt>
                <c:pt idx="1896">
                  <c:v>53071</c:v>
                </c:pt>
                <c:pt idx="1897">
                  <c:v>53078</c:v>
                </c:pt>
                <c:pt idx="1898">
                  <c:v>53085</c:v>
                </c:pt>
                <c:pt idx="1899">
                  <c:v>53092</c:v>
                </c:pt>
                <c:pt idx="1900">
                  <c:v>53099</c:v>
                </c:pt>
                <c:pt idx="1901">
                  <c:v>53106</c:v>
                </c:pt>
                <c:pt idx="1902">
                  <c:v>53113</c:v>
                </c:pt>
                <c:pt idx="1903">
                  <c:v>53120</c:v>
                </c:pt>
                <c:pt idx="1904">
                  <c:v>53127</c:v>
                </c:pt>
                <c:pt idx="1905">
                  <c:v>53134</c:v>
                </c:pt>
                <c:pt idx="1906">
                  <c:v>53141</c:v>
                </c:pt>
                <c:pt idx="1907">
                  <c:v>53148</c:v>
                </c:pt>
                <c:pt idx="1908">
                  <c:v>53155</c:v>
                </c:pt>
                <c:pt idx="1909">
                  <c:v>53162</c:v>
                </c:pt>
                <c:pt idx="1910">
                  <c:v>53169</c:v>
                </c:pt>
                <c:pt idx="1911">
                  <c:v>53176</c:v>
                </c:pt>
                <c:pt idx="1912">
                  <c:v>53183</c:v>
                </c:pt>
                <c:pt idx="1913">
                  <c:v>53190</c:v>
                </c:pt>
                <c:pt idx="1914">
                  <c:v>53197</c:v>
                </c:pt>
                <c:pt idx="1915">
                  <c:v>53204</c:v>
                </c:pt>
                <c:pt idx="1916">
                  <c:v>53211</c:v>
                </c:pt>
                <c:pt idx="1917">
                  <c:v>53218</c:v>
                </c:pt>
                <c:pt idx="1918">
                  <c:v>53225</c:v>
                </c:pt>
                <c:pt idx="1919">
                  <c:v>53232</c:v>
                </c:pt>
                <c:pt idx="1920">
                  <c:v>53239</c:v>
                </c:pt>
                <c:pt idx="1921">
                  <c:v>53246</c:v>
                </c:pt>
                <c:pt idx="1922">
                  <c:v>53253</c:v>
                </c:pt>
                <c:pt idx="1923">
                  <c:v>53260</c:v>
                </c:pt>
                <c:pt idx="1924">
                  <c:v>53267</c:v>
                </c:pt>
                <c:pt idx="1925">
                  <c:v>53274</c:v>
                </c:pt>
                <c:pt idx="1926">
                  <c:v>53281</c:v>
                </c:pt>
                <c:pt idx="1927">
                  <c:v>53288</c:v>
                </c:pt>
                <c:pt idx="1928">
                  <c:v>53295</c:v>
                </c:pt>
                <c:pt idx="1929">
                  <c:v>53302</c:v>
                </c:pt>
                <c:pt idx="1930">
                  <c:v>53309</c:v>
                </c:pt>
                <c:pt idx="1931">
                  <c:v>53316</c:v>
                </c:pt>
                <c:pt idx="1932">
                  <c:v>53323</c:v>
                </c:pt>
                <c:pt idx="1933">
                  <c:v>53330</c:v>
                </c:pt>
                <c:pt idx="1934">
                  <c:v>53337</c:v>
                </c:pt>
                <c:pt idx="1935">
                  <c:v>53344</c:v>
                </c:pt>
                <c:pt idx="1936">
                  <c:v>53351</c:v>
                </c:pt>
                <c:pt idx="1937">
                  <c:v>53358</c:v>
                </c:pt>
                <c:pt idx="1938">
                  <c:v>53365</c:v>
                </c:pt>
                <c:pt idx="1939">
                  <c:v>53372</c:v>
                </c:pt>
                <c:pt idx="1940">
                  <c:v>53379</c:v>
                </c:pt>
                <c:pt idx="1941">
                  <c:v>53386</c:v>
                </c:pt>
                <c:pt idx="1942">
                  <c:v>53393</c:v>
                </c:pt>
                <c:pt idx="1943">
                  <c:v>53400</c:v>
                </c:pt>
                <c:pt idx="1944">
                  <c:v>53407</c:v>
                </c:pt>
                <c:pt idx="1945">
                  <c:v>53414</c:v>
                </c:pt>
                <c:pt idx="1946">
                  <c:v>53421</c:v>
                </c:pt>
                <c:pt idx="1947">
                  <c:v>53428</c:v>
                </c:pt>
                <c:pt idx="1948">
                  <c:v>53435</c:v>
                </c:pt>
                <c:pt idx="1949">
                  <c:v>53442</c:v>
                </c:pt>
                <c:pt idx="1950">
                  <c:v>53449</c:v>
                </c:pt>
                <c:pt idx="1951">
                  <c:v>53456</c:v>
                </c:pt>
                <c:pt idx="1952">
                  <c:v>53463</c:v>
                </c:pt>
                <c:pt idx="1953">
                  <c:v>53470</c:v>
                </c:pt>
                <c:pt idx="1954">
                  <c:v>53477</c:v>
                </c:pt>
                <c:pt idx="1955">
                  <c:v>53484</c:v>
                </c:pt>
                <c:pt idx="1956">
                  <c:v>53491</c:v>
                </c:pt>
                <c:pt idx="1957">
                  <c:v>53498</c:v>
                </c:pt>
                <c:pt idx="1958">
                  <c:v>53505</c:v>
                </c:pt>
                <c:pt idx="1959">
                  <c:v>53512</c:v>
                </c:pt>
                <c:pt idx="1960">
                  <c:v>53519</c:v>
                </c:pt>
                <c:pt idx="1961">
                  <c:v>53526</c:v>
                </c:pt>
                <c:pt idx="1962">
                  <c:v>53533</c:v>
                </c:pt>
                <c:pt idx="1963">
                  <c:v>53540</c:v>
                </c:pt>
                <c:pt idx="1964">
                  <c:v>53547</c:v>
                </c:pt>
                <c:pt idx="1965">
                  <c:v>53554</c:v>
                </c:pt>
                <c:pt idx="1966">
                  <c:v>53561</c:v>
                </c:pt>
                <c:pt idx="1967">
                  <c:v>53568</c:v>
                </c:pt>
                <c:pt idx="1968">
                  <c:v>53575</c:v>
                </c:pt>
                <c:pt idx="1969">
                  <c:v>53582</c:v>
                </c:pt>
                <c:pt idx="1970">
                  <c:v>53589</c:v>
                </c:pt>
                <c:pt idx="1971">
                  <c:v>53596</c:v>
                </c:pt>
                <c:pt idx="1972">
                  <c:v>53603</c:v>
                </c:pt>
                <c:pt idx="1973">
                  <c:v>53610</c:v>
                </c:pt>
                <c:pt idx="1974">
                  <c:v>53617</c:v>
                </c:pt>
                <c:pt idx="1975">
                  <c:v>53624</c:v>
                </c:pt>
                <c:pt idx="1976">
                  <c:v>53631</c:v>
                </c:pt>
                <c:pt idx="1977">
                  <c:v>53638</c:v>
                </c:pt>
                <c:pt idx="1978">
                  <c:v>53645</c:v>
                </c:pt>
                <c:pt idx="1979">
                  <c:v>53652</c:v>
                </c:pt>
                <c:pt idx="1980">
                  <c:v>53659</c:v>
                </c:pt>
                <c:pt idx="1981">
                  <c:v>53666</c:v>
                </c:pt>
                <c:pt idx="1982">
                  <c:v>53673</c:v>
                </c:pt>
                <c:pt idx="1983">
                  <c:v>53680</c:v>
                </c:pt>
                <c:pt idx="1984">
                  <c:v>53688</c:v>
                </c:pt>
                <c:pt idx="1985">
                  <c:v>53695</c:v>
                </c:pt>
                <c:pt idx="1986">
                  <c:v>53702</c:v>
                </c:pt>
                <c:pt idx="1987">
                  <c:v>53709</c:v>
                </c:pt>
                <c:pt idx="1988">
                  <c:v>53716</c:v>
                </c:pt>
                <c:pt idx="1989">
                  <c:v>53723</c:v>
                </c:pt>
                <c:pt idx="1990">
                  <c:v>53730</c:v>
                </c:pt>
                <c:pt idx="1991">
                  <c:v>53737</c:v>
                </c:pt>
                <c:pt idx="1992">
                  <c:v>53744</c:v>
                </c:pt>
                <c:pt idx="1993">
                  <c:v>53751</c:v>
                </c:pt>
                <c:pt idx="1994">
                  <c:v>53758</c:v>
                </c:pt>
                <c:pt idx="1995">
                  <c:v>53765</c:v>
                </c:pt>
                <c:pt idx="1996">
                  <c:v>53772</c:v>
                </c:pt>
                <c:pt idx="1997">
                  <c:v>53779</c:v>
                </c:pt>
                <c:pt idx="1998">
                  <c:v>53786</c:v>
                </c:pt>
                <c:pt idx="1999">
                  <c:v>53793</c:v>
                </c:pt>
                <c:pt idx="2000">
                  <c:v>53800</c:v>
                </c:pt>
                <c:pt idx="2001">
                  <c:v>53807</c:v>
                </c:pt>
                <c:pt idx="2002">
                  <c:v>53814</c:v>
                </c:pt>
                <c:pt idx="2003">
                  <c:v>53821</c:v>
                </c:pt>
                <c:pt idx="2004">
                  <c:v>53828</c:v>
                </c:pt>
                <c:pt idx="2005">
                  <c:v>53835</c:v>
                </c:pt>
                <c:pt idx="2006">
                  <c:v>53842</c:v>
                </c:pt>
                <c:pt idx="2007">
                  <c:v>53849</c:v>
                </c:pt>
                <c:pt idx="2008">
                  <c:v>53856</c:v>
                </c:pt>
                <c:pt idx="2009">
                  <c:v>53863</c:v>
                </c:pt>
                <c:pt idx="2010">
                  <c:v>53870</c:v>
                </c:pt>
                <c:pt idx="2011">
                  <c:v>53877</c:v>
                </c:pt>
                <c:pt idx="2012">
                  <c:v>53884</c:v>
                </c:pt>
                <c:pt idx="2013">
                  <c:v>53891</c:v>
                </c:pt>
                <c:pt idx="2014">
                  <c:v>53898</c:v>
                </c:pt>
                <c:pt idx="2015">
                  <c:v>53905</c:v>
                </c:pt>
                <c:pt idx="2016">
                  <c:v>53912</c:v>
                </c:pt>
                <c:pt idx="2017">
                  <c:v>53919</c:v>
                </c:pt>
                <c:pt idx="2018">
                  <c:v>53926</c:v>
                </c:pt>
                <c:pt idx="2019">
                  <c:v>53933</c:v>
                </c:pt>
                <c:pt idx="2020">
                  <c:v>53940</c:v>
                </c:pt>
                <c:pt idx="2021">
                  <c:v>53947</c:v>
                </c:pt>
                <c:pt idx="2022">
                  <c:v>53954</c:v>
                </c:pt>
                <c:pt idx="2023">
                  <c:v>53961</c:v>
                </c:pt>
                <c:pt idx="2024">
                  <c:v>53968</c:v>
                </c:pt>
                <c:pt idx="2025">
                  <c:v>53975</c:v>
                </c:pt>
                <c:pt idx="2026">
                  <c:v>53982</c:v>
                </c:pt>
                <c:pt idx="2027">
                  <c:v>53989</c:v>
                </c:pt>
                <c:pt idx="2028">
                  <c:v>53996</c:v>
                </c:pt>
                <c:pt idx="2029">
                  <c:v>54003</c:v>
                </c:pt>
                <c:pt idx="2030">
                  <c:v>54010</c:v>
                </c:pt>
                <c:pt idx="2031">
                  <c:v>54017</c:v>
                </c:pt>
                <c:pt idx="2032">
                  <c:v>54024</c:v>
                </c:pt>
                <c:pt idx="2033">
                  <c:v>54031</c:v>
                </c:pt>
                <c:pt idx="2034">
                  <c:v>54038</c:v>
                </c:pt>
                <c:pt idx="2035">
                  <c:v>54045</c:v>
                </c:pt>
                <c:pt idx="2036">
                  <c:v>54053</c:v>
                </c:pt>
                <c:pt idx="2037">
                  <c:v>54060</c:v>
                </c:pt>
                <c:pt idx="2038">
                  <c:v>54067</c:v>
                </c:pt>
                <c:pt idx="2039">
                  <c:v>54074</c:v>
                </c:pt>
                <c:pt idx="2040">
                  <c:v>54081</c:v>
                </c:pt>
                <c:pt idx="2041">
                  <c:v>54088</c:v>
                </c:pt>
                <c:pt idx="2042">
                  <c:v>54095</c:v>
                </c:pt>
                <c:pt idx="2043">
                  <c:v>54102</c:v>
                </c:pt>
                <c:pt idx="2044">
                  <c:v>54109</c:v>
                </c:pt>
                <c:pt idx="2045">
                  <c:v>54116</c:v>
                </c:pt>
                <c:pt idx="2046">
                  <c:v>54123</c:v>
                </c:pt>
                <c:pt idx="2047">
                  <c:v>54130</c:v>
                </c:pt>
                <c:pt idx="2048">
                  <c:v>54137</c:v>
                </c:pt>
                <c:pt idx="2049">
                  <c:v>54144</c:v>
                </c:pt>
                <c:pt idx="2050">
                  <c:v>54155</c:v>
                </c:pt>
                <c:pt idx="2051">
                  <c:v>54162</c:v>
                </c:pt>
                <c:pt idx="2052">
                  <c:v>54169</c:v>
                </c:pt>
                <c:pt idx="2053">
                  <c:v>54176</c:v>
                </c:pt>
                <c:pt idx="2054">
                  <c:v>54183</c:v>
                </c:pt>
                <c:pt idx="2055">
                  <c:v>54190</c:v>
                </c:pt>
                <c:pt idx="2056">
                  <c:v>54197</c:v>
                </c:pt>
                <c:pt idx="2057">
                  <c:v>54204</c:v>
                </c:pt>
                <c:pt idx="2058">
                  <c:v>54211</c:v>
                </c:pt>
                <c:pt idx="2059">
                  <c:v>54218</c:v>
                </c:pt>
                <c:pt idx="2060">
                  <c:v>54225</c:v>
                </c:pt>
                <c:pt idx="2061">
                  <c:v>54232</c:v>
                </c:pt>
                <c:pt idx="2062">
                  <c:v>54239</c:v>
                </c:pt>
                <c:pt idx="2063">
                  <c:v>54246</c:v>
                </c:pt>
                <c:pt idx="2064">
                  <c:v>54253</c:v>
                </c:pt>
                <c:pt idx="2065">
                  <c:v>54260</c:v>
                </c:pt>
                <c:pt idx="2066">
                  <c:v>54267</c:v>
                </c:pt>
                <c:pt idx="2067">
                  <c:v>54274</c:v>
                </c:pt>
                <c:pt idx="2068">
                  <c:v>54281</c:v>
                </c:pt>
                <c:pt idx="2069">
                  <c:v>54288</c:v>
                </c:pt>
                <c:pt idx="2070">
                  <c:v>54295</c:v>
                </c:pt>
                <c:pt idx="2071">
                  <c:v>54302</c:v>
                </c:pt>
                <c:pt idx="2072">
                  <c:v>54309</c:v>
                </c:pt>
                <c:pt idx="2073">
                  <c:v>54316</c:v>
                </c:pt>
                <c:pt idx="2074">
                  <c:v>54323</c:v>
                </c:pt>
                <c:pt idx="2075">
                  <c:v>54330</c:v>
                </c:pt>
                <c:pt idx="2076">
                  <c:v>54337</c:v>
                </c:pt>
                <c:pt idx="2077">
                  <c:v>54344</c:v>
                </c:pt>
                <c:pt idx="2078">
                  <c:v>54351</c:v>
                </c:pt>
                <c:pt idx="2079">
                  <c:v>54358</c:v>
                </c:pt>
                <c:pt idx="2080">
                  <c:v>54365</c:v>
                </c:pt>
                <c:pt idx="2081">
                  <c:v>54372</c:v>
                </c:pt>
                <c:pt idx="2082">
                  <c:v>54379</c:v>
                </c:pt>
                <c:pt idx="2083">
                  <c:v>54386</c:v>
                </c:pt>
                <c:pt idx="2084">
                  <c:v>54393</c:v>
                </c:pt>
                <c:pt idx="2085">
                  <c:v>54400</c:v>
                </c:pt>
                <c:pt idx="2086">
                  <c:v>54407</c:v>
                </c:pt>
                <c:pt idx="2087">
                  <c:v>54414</c:v>
                </c:pt>
                <c:pt idx="2088">
                  <c:v>54421</c:v>
                </c:pt>
                <c:pt idx="2089">
                  <c:v>54428</c:v>
                </c:pt>
                <c:pt idx="2090">
                  <c:v>54435</c:v>
                </c:pt>
                <c:pt idx="2091">
                  <c:v>54442</c:v>
                </c:pt>
                <c:pt idx="2092">
                  <c:v>54449</c:v>
                </c:pt>
                <c:pt idx="2093">
                  <c:v>54456</c:v>
                </c:pt>
                <c:pt idx="2094">
                  <c:v>54463</c:v>
                </c:pt>
                <c:pt idx="2095">
                  <c:v>54470</c:v>
                </c:pt>
                <c:pt idx="2096">
                  <c:v>54477</c:v>
                </c:pt>
                <c:pt idx="2097">
                  <c:v>54484</c:v>
                </c:pt>
                <c:pt idx="2098">
                  <c:v>54491</c:v>
                </c:pt>
                <c:pt idx="2099">
                  <c:v>54498</c:v>
                </c:pt>
                <c:pt idx="2100">
                  <c:v>54505</c:v>
                </c:pt>
                <c:pt idx="2101">
                  <c:v>54512</c:v>
                </c:pt>
                <c:pt idx="2102">
                  <c:v>54519</c:v>
                </c:pt>
                <c:pt idx="2103">
                  <c:v>54526</c:v>
                </c:pt>
                <c:pt idx="2104">
                  <c:v>54533</c:v>
                </c:pt>
                <c:pt idx="2105">
                  <c:v>54540</c:v>
                </c:pt>
                <c:pt idx="2106">
                  <c:v>54547</c:v>
                </c:pt>
                <c:pt idx="2107">
                  <c:v>54554</c:v>
                </c:pt>
                <c:pt idx="2108">
                  <c:v>54561</c:v>
                </c:pt>
                <c:pt idx="2109">
                  <c:v>54568</c:v>
                </c:pt>
                <c:pt idx="2110">
                  <c:v>54575</c:v>
                </c:pt>
                <c:pt idx="2111">
                  <c:v>54582</c:v>
                </c:pt>
                <c:pt idx="2112">
                  <c:v>54589</c:v>
                </c:pt>
                <c:pt idx="2113">
                  <c:v>54596</c:v>
                </c:pt>
                <c:pt idx="2114">
                  <c:v>54603</c:v>
                </c:pt>
                <c:pt idx="2115">
                  <c:v>54610</c:v>
                </c:pt>
                <c:pt idx="2116">
                  <c:v>54617</c:v>
                </c:pt>
                <c:pt idx="2117">
                  <c:v>54624</c:v>
                </c:pt>
                <c:pt idx="2118">
                  <c:v>54631</c:v>
                </c:pt>
                <c:pt idx="2119">
                  <c:v>54638</c:v>
                </c:pt>
                <c:pt idx="2120">
                  <c:v>54645</c:v>
                </c:pt>
                <c:pt idx="2121">
                  <c:v>54652</c:v>
                </c:pt>
                <c:pt idx="2122">
                  <c:v>54659</c:v>
                </c:pt>
                <c:pt idx="2123">
                  <c:v>54666</c:v>
                </c:pt>
                <c:pt idx="2124">
                  <c:v>54673</c:v>
                </c:pt>
                <c:pt idx="2125">
                  <c:v>54680</c:v>
                </c:pt>
                <c:pt idx="2126">
                  <c:v>54687</c:v>
                </c:pt>
                <c:pt idx="2127">
                  <c:v>54694</c:v>
                </c:pt>
                <c:pt idx="2128">
                  <c:v>54701</c:v>
                </c:pt>
                <c:pt idx="2129">
                  <c:v>54708</c:v>
                </c:pt>
                <c:pt idx="2130">
                  <c:v>54715</c:v>
                </c:pt>
                <c:pt idx="2131">
                  <c:v>54722</c:v>
                </c:pt>
                <c:pt idx="2132">
                  <c:v>54729</c:v>
                </c:pt>
                <c:pt idx="2133">
                  <c:v>54736</c:v>
                </c:pt>
                <c:pt idx="2134">
                  <c:v>54743</c:v>
                </c:pt>
                <c:pt idx="2135">
                  <c:v>54750</c:v>
                </c:pt>
                <c:pt idx="2136">
                  <c:v>54757</c:v>
                </c:pt>
                <c:pt idx="2137">
                  <c:v>54764</c:v>
                </c:pt>
                <c:pt idx="2138">
                  <c:v>54771</c:v>
                </c:pt>
                <c:pt idx="2139">
                  <c:v>54778</c:v>
                </c:pt>
                <c:pt idx="2140">
                  <c:v>54786</c:v>
                </c:pt>
                <c:pt idx="2141">
                  <c:v>54793</c:v>
                </c:pt>
                <c:pt idx="2142">
                  <c:v>54800</c:v>
                </c:pt>
                <c:pt idx="2143">
                  <c:v>54807</c:v>
                </c:pt>
                <c:pt idx="2144">
                  <c:v>54814</c:v>
                </c:pt>
                <c:pt idx="2145">
                  <c:v>54821</c:v>
                </c:pt>
                <c:pt idx="2146">
                  <c:v>54828</c:v>
                </c:pt>
                <c:pt idx="2147">
                  <c:v>54835</c:v>
                </c:pt>
                <c:pt idx="2148">
                  <c:v>54842</c:v>
                </c:pt>
                <c:pt idx="2149">
                  <c:v>54849</c:v>
                </c:pt>
                <c:pt idx="2150">
                  <c:v>54856</c:v>
                </c:pt>
                <c:pt idx="2151">
                  <c:v>54863</c:v>
                </c:pt>
                <c:pt idx="2152">
                  <c:v>54870</c:v>
                </c:pt>
                <c:pt idx="2153">
                  <c:v>54877</c:v>
                </c:pt>
                <c:pt idx="2154">
                  <c:v>54884</c:v>
                </c:pt>
                <c:pt idx="2155">
                  <c:v>54891</c:v>
                </c:pt>
                <c:pt idx="2156">
                  <c:v>54898</c:v>
                </c:pt>
                <c:pt idx="2157">
                  <c:v>54905</c:v>
                </c:pt>
                <c:pt idx="2158">
                  <c:v>54912</c:v>
                </c:pt>
                <c:pt idx="2159">
                  <c:v>54919</c:v>
                </c:pt>
                <c:pt idx="2160">
                  <c:v>54926</c:v>
                </c:pt>
                <c:pt idx="2161">
                  <c:v>54933</c:v>
                </c:pt>
                <c:pt idx="2162">
                  <c:v>54940</c:v>
                </c:pt>
                <c:pt idx="2163">
                  <c:v>54947</c:v>
                </c:pt>
                <c:pt idx="2164">
                  <c:v>54954</c:v>
                </c:pt>
                <c:pt idx="2165">
                  <c:v>54961</c:v>
                </c:pt>
                <c:pt idx="2166">
                  <c:v>54968</c:v>
                </c:pt>
                <c:pt idx="2167">
                  <c:v>54975</c:v>
                </c:pt>
                <c:pt idx="2168">
                  <c:v>54982</c:v>
                </c:pt>
                <c:pt idx="2169">
                  <c:v>54989</c:v>
                </c:pt>
                <c:pt idx="2170">
                  <c:v>54996</c:v>
                </c:pt>
                <c:pt idx="2171">
                  <c:v>55003</c:v>
                </c:pt>
                <c:pt idx="2172">
                  <c:v>55010</c:v>
                </c:pt>
                <c:pt idx="2173">
                  <c:v>55017</c:v>
                </c:pt>
                <c:pt idx="2174">
                  <c:v>55024</c:v>
                </c:pt>
                <c:pt idx="2175">
                  <c:v>55031</c:v>
                </c:pt>
                <c:pt idx="2176">
                  <c:v>55038</c:v>
                </c:pt>
                <c:pt idx="2177">
                  <c:v>55045</c:v>
                </c:pt>
                <c:pt idx="2178">
                  <c:v>55052</c:v>
                </c:pt>
                <c:pt idx="2179">
                  <c:v>55059</c:v>
                </c:pt>
                <c:pt idx="2180">
                  <c:v>55066</c:v>
                </c:pt>
                <c:pt idx="2181">
                  <c:v>55073</c:v>
                </c:pt>
                <c:pt idx="2182">
                  <c:v>55080</c:v>
                </c:pt>
                <c:pt idx="2183">
                  <c:v>55087</c:v>
                </c:pt>
                <c:pt idx="2184">
                  <c:v>55094</c:v>
                </c:pt>
                <c:pt idx="2185">
                  <c:v>55101</c:v>
                </c:pt>
                <c:pt idx="2186">
                  <c:v>55108</c:v>
                </c:pt>
                <c:pt idx="2187">
                  <c:v>55115</c:v>
                </c:pt>
                <c:pt idx="2188">
                  <c:v>55122</c:v>
                </c:pt>
                <c:pt idx="2189">
                  <c:v>55129</c:v>
                </c:pt>
                <c:pt idx="2190">
                  <c:v>55136</c:v>
                </c:pt>
                <c:pt idx="2191">
                  <c:v>55143</c:v>
                </c:pt>
                <c:pt idx="2192">
                  <c:v>55150</c:v>
                </c:pt>
                <c:pt idx="2193">
                  <c:v>55157</c:v>
                </c:pt>
                <c:pt idx="2194">
                  <c:v>55164</c:v>
                </c:pt>
                <c:pt idx="2195">
                  <c:v>55171</c:v>
                </c:pt>
                <c:pt idx="2196">
                  <c:v>55178</c:v>
                </c:pt>
                <c:pt idx="2197">
                  <c:v>55185</c:v>
                </c:pt>
                <c:pt idx="2198">
                  <c:v>55192</c:v>
                </c:pt>
                <c:pt idx="2199">
                  <c:v>55199</c:v>
                </c:pt>
                <c:pt idx="2200">
                  <c:v>55206</c:v>
                </c:pt>
                <c:pt idx="2201">
                  <c:v>55213</c:v>
                </c:pt>
                <c:pt idx="2202">
                  <c:v>55220</c:v>
                </c:pt>
                <c:pt idx="2203">
                  <c:v>55227</c:v>
                </c:pt>
                <c:pt idx="2204">
                  <c:v>55234</c:v>
                </c:pt>
                <c:pt idx="2205">
                  <c:v>55241</c:v>
                </c:pt>
                <c:pt idx="2206">
                  <c:v>55248</c:v>
                </c:pt>
                <c:pt idx="2207">
                  <c:v>55255</c:v>
                </c:pt>
                <c:pt idx="2208">
                  <c:v>55262</c:v>
                </c:pt>
                <c:pt idx="2209">
                  <c:v>55269</c:v>
                </c:pt>
                <c:pt idx="2210">
                  <c:v>55276</c:v>
                </c:pt>
                <c:pt idx="2211">
                  <c:v>55283</c:v>
                </c:pt>
                <c:pt idx="2212">
                  <c:v>55290</c:v>
                </c:pt>
                <c:pt idx="2213">
                  <c:v>55297</c:v>
                </c:pt>
                <c:pt idx="2214">
                  <c:v>55304</c:v>
                </c:pt>
                <c:pt idx="2215">
                  <c:v>55311</c:v>
                </c:pt>
                <c:pt idx="2216">
                  <c:v>55318</c:v>
                </c:pt>
                <c:pt idx="2217">
                  <c:v>55325</c:v>
                </c:pt>
                <c:pt idx="2218">
                  <c:v>55332</c:v>
                </c:pt>
                <c:pt idx="2219">
                  <c:v>55339</c:v>
                </c:pt>
                <c:pt idx="2220">
                  <c:v>55346</c:v>
                </c:pt>
                <c:pt idx="2221">
                  <c:v>55353</c:v>
                </c:pt>
                <c:pt idx="2222">
                  <c:v>55360</c:v>
                </c:pt>
                <c:pt idx="2223">
                  <c:v>55367</c:v>
                </c:pt>
                <c:pt idx="2224">
                  <c:v>55374</c:v>
                </c:pt>
                <c:pt idx="2225">
                  <c:v>55381</c:v>
                </c:pt>
                <c:pt idx="2226">
                  <c:v>55388</c:v>
                </c:pt>
                <c:pt idx="2227">
                  <c:v>55395</c:v>
                </c:pt>
                <c:pt idx="2228">
                  <c:v>55402</c:v>
                </c:pt>
                <c:pt idx="2229">
                  <c:v>55409</c:v>
                </c:pt>
                <c:pt idx="2230">
                  <c:v>55416</c:v>
                </c:pt>
                <c:pt idx="2231">
                  <c:v>55423</c:v>
                </c:pt>
                <c:pt idx="2232">
                  <c:v>55430</c:v>
                </c:pt>
                <c:pt idx="2233">
                  <c:v>55437</c:v>
                </c:pt>
                <c:pt idx="2234">
                  <c:v>55444</c:v>
                </c:pt>
                <c:pt idx="2235">
                  <c:v>55451</c:v>
                </c:pt>
                <c:pt idx="2236">
                  <c:v>55458</c:v>
                </c:pt>
                <c:pt idx="2237">
                  <c:v>55465</c:v>
                </c:pt>
                <c:pt idx="2238">
                  <c:v>55472</c:v>
                </c:pt>
                <c:pt idx="2239">
                  <c:v>55479</c:v>
                </c:pt>
                <c:pt idx="2240">
                  <c:v>55486</c:v>
                </c:pt>
                <c:pt idx="2241">
                  <c:v>55493</c:v>
                </c:pt>
                <c:pt idx="2242">
                  <c:v>55500</c:v>
                </c:pt>
                <c:pt idx="2243">
                  <c:v>55507</c:v>
                </c:pt>
                <c:pt idx="2244">
                  <c:v>55514</c:v>
                </c:pt>
                <c:pt idx="2245">
                  <c:v>55521</c:v>
                </c:pt>
                <c:pt idx="2246">
                  <c:v>55528</c:v>
                </c:pt>
                <c:pt idx="2247">
                  <c:v>55535</c:v>
                </c:pt>
                <c:pt idx="2248">
                  <c:v>55542</c:v>
                </c:pt>
                <c:pt idx="2249">
                  <c:v>55549</c:v>
                </c:pt>
                <c:pt idx="2250">
                  <c:v>55556</c:v>
                </c:pt>
                <c:pt idx="2251">
                  <c:v>55563</c:v>
                </c:pt>
                <c:pt idx="2252">
                  <c:v>55570</c:v>
                </c:pt>
                <c:pt idx="2253">
                  <c:v>55577</c:v>
                </c:pt>
                <c:pt idx="2254">
                  <c:v>55584</c:v>
                </c:pt>
                <c:pt idx="2255">
                  <c:v>55591</c:v>
                </c:pt>
                <c:pt idx="2256">
                  <c:v>55598</c:v>
                </c:pt>
                <c:pt idx="2257">
                  <c:v>55605</c:v>
                </c:pt>
                <c:pt idx="2258">
                  <c:v>55612</c:v>
                </c:pt>
                <c:pt idx="2259">
                  <c:v>55619</c:v>
                </c:pt>
                <c:pt idx="2260">
                  <c:v>55626</c:v>
                </c:pt>
                <c:pt idx="2261">
                  <c:v>55633</c:v>
                </c:pt>
                <c:pt idx="2262">
                  <c:v>55640</c:v>
                </c:pt>
                <c:pt idx="2263">
                  <c:v>55647</c:v>
                </c:pt>
                <c:pt idx="2264">
                  <c:v>55654</c:v>
                </c:pt>
                <c:pt idx="2265">
                  <c:v>55661</c:v>
                </c:pt>
                <c:pt idx="2266">
                  <c:v>55668</c:v>
                </c:pt>
                <c:pt idx="2267">
                  <c:v>55675</c:v>
                </c:pt>
                <c:pt idx="2268">
                  <c:v>55682</c:v>
                </c:pt>
                <c:pt idx="2269">
                  <c:v>55689</c:v>
                </c:pt>
                <c:pt idx="2270">
                  <c:v>55696</c:v>
                </c:pt>
                <c:pt idx="2271">
                  <c:v>55703</c:v>
                </c:pt>
                <c:pt idx="2272">
                  <c:v>55710</c:v>
                </c:pt>
                <c:pt idx="2273">
                  <c:v>55717</c:v>
                </c:pt>
                <c:pt idx="2274">
                  <c:v>55724</c:v>
                </c:pt>
                <c:pt idx="2275">
                  <c:v>55731</c:v>
                </c:pt>
                <c:pt idx="2276">
                  <c:v>55738</c:v>
                </c:pt>
                <c:pt idx="2277">
                  <c:v>55745</c:v>
                </c:pt>
                <c:pt idx="2278">
                  <c:v>55752</c:v>
                </c:pt>
                <c:pt idx="2279">
                  <c:v>55759</c:v>
                </c:pt>
                <c:pt idx="2280">
                  <c:v>55766</c:v>
                </c:pt>
                <c:pt idx="2281">
                  <c:v>55773</c:v>
                </c:pt>
                <c:pt idx="2282">
                  <c:v>55780</c:v>
                </c:pt>
                <c:pt idx="2283">
                  <c:v>55787</c:v>
                </c:pt>
                <c:pt idx="2284">
                  <c:v>55794</c:v>
                </c:pt>
                <c:pt idx="2285">
                  <c:v>55801</c:v>
                </c:pt>
                <c:pt idx="2286">
                  <c:v>55808</c:v>
                </c:pt>
                <c:pt idx="2287">
                  <c:v>55815</c:v>
                </c:pt>
                <c:pt idx="2288">
                  <c:v>55822</c:v>
                </c:pt>
                <c:pt idx="2289">
                  <c:v>55829</c:v>
                </c:pt>
                <c:pt idx="2290">
                  <c:v>55836</c:v>
                </c:pt>
                <c:pt idx="2291">
                  <c:v>55843</c:v>
                </c:pt>
                <c:pt idx="2292">
                  <c:v>55850</c:v>
                </c:pt>
                <c:pt idx="2293">
                  <c:v>55857</c:v>
                </c:pt>
                <c:pt idx="2294">
                  <c:v>55864</c:v>
                </c:pt>
                <c:pt idx="2295">
                  <c:v>55871</c:v>
                </c:pt>
                <c:pt idx="2296">
                  <c:v>55880</c:v>
                </c:pt>
                <c:pt idx="2297">
                  <c:v>55887</c:v>
                </c:pt>
                <c:pt idx="2298">
                  <c:v>55894</c:v>
                </c:pt>
                <c:pt idx="2299">
                  <c:v>55901</c:v>
                </c:pt>
                <c:pt idx="2300">
                  <c:v>55908</c:v>
                </c:pt>
                <c:pt idx="2301">
                  <c:v>55915</c:v>
                </c:pt>
                <c:pt idx="2302">
                  <c:v>55922</c:v>
                </c:pt>
                <c:pt idx="2303">
                  <c:v>55929</c:v>
                </c:pt>
                <c:pt idx="2304">
                  <c:v>55936</c:v>
                </c:pt>
                <c:pt idx="2305">
                  <c:v>55943</c:v>
                </c:pt>
                <c:pt idx="2306">
                  <c:v>55950</c:v>
                </c:pt>
                <c:pt idx="2307">
                  <c:v>55957</c:v>
                </c:pt>
                <c:pt idx="2308">
                  <c:v>55964</c:v>
                </c:pt>
                <c:pt idx="2309">
                  <c:v>55971</c:v>
                </c:pt>
                <c:pt idx="2310">
                  <c:v>55982</c:v>
                </c:pt>
                <c:pt idx="2311">
                  <c:v>55989</c:v>
                </c:pt>
                <c:pt idx="2312">
                  <c:v>55996</c:v>
                </c:pt>
                <c:pt idx="2313">
                  <c:v>56003</c:v>
                </c:pt>
                <c:pt idx="2314">
                  <c:v>56010</c:v>
                </c:pt>
                <c:pt idx="2315">
                  <c:v>56017</c:v>
                </c:pt>
                <c:pt idx="2316">
                  <c:v>56024</c:v>
                </c:pt>
                <c:pt idx="2317">
                  <c:v>56031</c:v>
                </c:pt>
                <c:pt idx="2318">
                  <c:v>56038</c:v>
                </c:pt>
                <c:pt idx="2319">
                  <c:v>56045</c:v>
                </c:pt>
                <c:pt idx="2320">
                  <c:v>56052</c:v>
                </c:pt>
                <c:pt idx="2321">
                  <c:v>56059</c:v>
                </c:pt>
                <c:pt idx="2322">
                  <c:v>56066</c:v>
                </c:pt>
                <c:pt idx="2323">
                  <c:v>56073</c:v>
                </c:pt>
                <c:pt idx="2324">
                  <c:v>56080</c:v>
                </c:pt>
                <c:pt idx="2325">
                  <c:v>56087</c:v>
                </c:pt>
                <c:pt idx="2326">
                  <c:v>56094</c:v>
                </c:pt>
                <c:pt idx="2327">
                  <c:v>56101</c:v>
                </c:pt>
                <c:pt idx="2328">
                  <c:v>56108</c:v>
                </c:pt>
                <c:pt idx="2329">
                  <c:v>56115</c:v>
                </c:pt>
                <c:pt idx="2330">
                  <c:v>56122</c:v>
                </c:pt>
                <c:pt idx="2331">
                  <c:v>56129</c:v>
                </c:pt>
                <c:pt idx="2332">
                  <c:v>56136</c:v>
                </c:pt>
                <c:pt idx="2333">
                  <c:v>56143</c:v>
                </c:pt>
                <c:pt idx="2334">
                  <c:v>56150</c:v>
                </c:pt>
                <c:pt idx="2335">
                  <c:v>56157</c:v>
                </c:pt>
                <c:pt idx="2336">
                  <c:v>56164</c:v>
                </c:pt>
                <c:pt idx="2337">
                  <c:v>56171</c:v>
                </c:pt>
                <c:pt idx="2338">
                  <c:v>56178</c:v>
                </c:pt>
                <c:pt idx="2339">
                  <c:v>56185</c:v>
                </c:pt>
                <c:pt idx="2340">
                  <c:v>56192</c:v>
                </c:pt>
                <c:pt idx="2341">
                  <c:v>56199</c:v>
                </c:pt>
                <c:pt idx="2342">
                  <c:v>56206</c:v>
                </c:pt>
                <c:pt idx="2343">
                  <c:v>56213</c:v>
                </c:pt>
                <c:pt idx="2344">
                  <c:v>56220</c:v>
                </c:pt>
                <c:pt idx="2345">
                  <c:v>56227</c:v>
                </c:pt>
                <c:pt idx="2346">
                  <c:v>56234</c:v>
                </c:pt>
                <c:pt idx="2347">
                  <c:v>56241</c:v>
                </c:pt>
                <c:pt idx="2348">
                  <c:v>56248</c:v>
                </c:pt>
                <c:pt idx="2349">
                  <c:v>56255</c:v>
                </c:pt>
                <c:pt idx="2350">
                  <c:v>56262</c:v>
                </c:pt>
                <c:pt idx="2351">
                  <c:v>56269</c:v>
                </c:pt>
                <c:pt idx="2352">
                  <c:v>56276</c:v>
                </c:pt>
                <c:pt idx="2353">
                  <c:v>56283</c:v>
                </c:pt>
                <c:pt idx="2354">
                  <c:v>56290</c:v>
                </c:pt>
                <c:pt idx="2355">
                  <c:v>56297</c:v>
                </c:pt>
                <c:pt idx="2356">
                  <c:v>56304</c:v>
                </c:pt>
                <c:pt idx="2357">
                  <c:v>56311</c:v>
                </c:pt>
                <c:pt idx="2358">
                  <c:v>56318</c:v>
                </c:pt>
                <c:pt idx="2359">
                  <c:v>56325</c:v>
                </c:pt>
                <c:pt idx="2360">
                  <c:v>56332</c:v>
                </c:pt>
                <c:pt idx="2361">
                  <c:v>56339</c:v>
                </c:pt>
                <c:pt idx="2362">
                  <c:v>56346</c:v>
                </c:pt>
                <c:pt idx="2363">
                  <c:v>56353</c:v>
                </c:pt>
                <c:pt idx="2364">
                  <c:v>56360</c:v>
                </c:pt>
                <c:pt idx="2365">
                  <c:v>56367</c:v>
                </c:pt>
                <c:pt idx="2366">
                  <c:v>56374</c:v>
                </c:pt>
                <c:pt idx="2367">
                  <c:v>56381</c:v>
                </c:pt>
                <c:pt idx="2368">
                  <c:v>56388</c:v>
                </c:pt>
                <c:pt idx="2369">
                  <c:v>56395</c:v>
                </c:pt>
                <c:pt idx="2370">
                  <c:v>56402</c:v>
                </c:pt>
                <c:pt idx="2371">
                  <c:v>56409</c:v>
                </c:pt>
                <c:pt idx="2372">
                  <c:v>56416</c:v>
                </c:pt>
                <c:pt idx="2373">
                  <c:v>56423</c:v>
                </c:pt>
                <c:pt idx="2374">
                  <c:v>56430</c:v>
                </c:pt>
                <c:pt idx="2375">
                  <c:v>56437</c:v>
                </c:pt>
                <c:pt idx="2376">
                  <c:v>56444</c:v>
                </c:pt>
                <c:pt idx="2377">
                  <c:v>56451</c:v>
                </c:pt>
                <c:pt idx="2378">
                  <c:v>56458</c:v>
                </c:pt>
                <c:pt idx="2379">
                  <c:v>56465</c:v>
                </c:pt>
                <c:pt idx="2380">
                  <c:v>56472</c:v>
                </c:pt>
                <c:pt idx="2381">
                  <c:v>56479</c:v>
                </c:pt>
                <c:pt idx="2382">
                  <c:v>56486</c:v>
                </c:pt>
                <c:pt idx="2383">
                  <c:v>56493</c:v>
                </c:pt>
                <c:pt idx="2384">
                  <c:v>56500</c:v>
                </c:pt>
                <c:pt idx="2385">
                  <c:v>56507</c:v>
                </c:pt>
                <c:pt idx="2386">
                  <c:v>56514</c:v>
                </c:pt>
                <c:pt idx="2387">
                  <c:v>56521</c:v>
                </c:pt>
                <c:pt idx="2388">
                  <c:v>56528</c:v>
                </c:pt>
                <c:pt idx="2389">
                  <c:v>56535</c:v>
                </c:pt>
                <c:pt idx="2390">
                  <c:v>56542</c:v>
                </c:pt>
                <c:pt idx="2391">
                  <c:v>56549</c:v>
                </c:pt>
                <c:pt idx="2392">
                  <c:v>56556</c:v>
                </c:pt>
                <c:pt idx="2393">
                  <c:v>56563</c:v>
                </c:pt>
                <c:pt idx="2394">
                  <c:v>56570</c:v>
                </c:pt>
                <c:pt idx="2395">
                  <c:v>56577</c:v>
                </c:pt>
                <c:pt idx="2396">
                  <c:v>56584</c:v>
                </c:pt>
                <c:pt idx="2397">
                  <c:v>56591</c:v>
                </c:pt>
                <c:pt idx="2398">
                  <c:v>56598</c:v>
                </c:pt>
                <c:pt idx="2399">
                  <c:v>56605</c:v>
                </c:pt>
                <c:pt idx="2400">
                  <c:v>56612</c:v>
                </c:pt>
                <c:pt idx="2401">
                  <c:v>56619</c:v>
                </c:pt>
                <c:pt idx="2402">
                  <c:v>56626</c:v>
                </c:pt>
                <c:pt idx="2403">
                  <c:v>56633</c:v>
                </c:pt>
                <c:pt idx="2404">
                  <c:v>56640</c:v>
                </c:pt>
                <c:pt idx="2405">
                  <c:v>56647</c:v>
                </c:pt>
                <c:pt idx="2406">
                  <c:v>56654</c:v>
                </c:pt>
                <c:pt idx="2407">
                  <c:v>56661</c:v>
                </c:pt>
                <c:pt idx="2408">
                  <c:v>56668</c:v>
                </c:pt>
                <c:pt idx="2409">
                  <c:v>56675</c:v>
                </c:pt>
                <c:pt idx="2410">
                  <c:v>56682</c:v>
                </c:pt>
                <c:pt idx="2411">
                  <c:v>56689</c:v>
                </c:pt>
                <c:pt idx="2412">
                  <c:v>56696</c:v>
                </c:pt>
                <c:pt idx="2413">
                  <c:v>56703</c:v>
                </c:pt>
                <c:pt idx="2414">
                  <c:v>56710</c:v>
                </c:pt>
                <c:pt idx="2415">
                  <c:v>56717</c:v>
                </c:pt>
                <c:pt idx="2416">
                  <c:v>56724</c:v>
                </c:pt>
                <c:pt idx="2417">
                  <c:v>56731</c:v>
                </c:pt>
                <c:pt idx="2418">
                  <c:v>56738</c:v>
                </c:pt>
                <c:pt idx="2419">
                  <c:v>56745</c:v>
                </c:pt>
                <c:pt idx="2420">
                  <c:v>56752</c:v>
                </c:pt>
                <c:pt idx="2421">
                  <c:v>56759</c:v>
                </c:pt>
                <c:pt idx="2422">
                  <c:v>56766</c:v>
                </c:pt>
                <c:pt idx="2423">
                  <c:v>56773</c:v>
                </c:pt>
                <c:pt idx="2424">
                  <c:v>56780</c:v>
                </c:pt>
                <c:pt idx="2425">
                  <c:v>56787</c:v>
                </c:pt>
                <c:pt idx="2426">
                  <c:v>56794</c:v>
                </c:pt>
                <c:pt idx="2427">
                  <c:v>56801</c:v>
                </c:pt>
                <c:pt idx="2428">
                  <c:v>56808</c:v>
                </c:pt>
                <c:pt idx="2429">
                  <c:v>56815</c:v>
                </c:pt>
                <c:pt idx="2430">
                  <c:v>56822</c:v>
                </c:pt>
                <c:pt idx="2431">
                  <c:v>56829</c:v>
                </c:pt>
                <c:pt idx="2432">
                  <c:v>56836</c:v>
                </c:pt>
                <c:pt idx="2433">
                  <c:v>56843</c:v>
                </c:pt>
                <c:pt idx="2434">
                  <c:v>56850</c:v>
                </c:pt>
                <c:pt idx="2435">
                  <c:v>56857</c:v>
                </c:pt>
                <c:pt idx="2436">
                  <c:v>56864</c:v>
                </c:pt>
                <c:pt idx="2437">
                  <c:v>56871</c:v>
                </c:pt>
                <c:pt idx="2438">
                  <c:v>56878</c:v>
                </c:pt>
                <c:pt idx="2439">
                  <c:v>56885</c:v>
                </c:pt>
                <c:pt idx="2440">
                  <c:v>56892</c:v>
                </c:pt>
                <c:pt idx="2441">
                  <c:v>56899</c:v>
                </c:pt>
                <c:pt idx="2442">
                  <c:v>56906</c:v>
                </c:pt>
                <c:pt idx="2443">
                  <c:v>56913</c:v>
                </c:pt>
                <c:pt idx="2444">
                  <c:v>56920</c:v>
                </c:pt>
                <c:pt idx="2445">
                  <c:v>56927</c:v>
                </c:pt>
                <c:pt idx="2446">
                  <c:v>56934</c:v>
                </c:pt>
                <c:pt idx="2447">
                  <c:v>56941</c:v>
                </c:pt>
                <c:pt idx="2448">
                  <c:v>56948</c:v>
                </c:pt>
                <c:pt idx="2449">
                  <c:v>56955</c:v>
                </c:pt>
                <c:pt idx="2450">
                  <c:v>56962</c:v>
                </c:pt>
                <c:pt idx="2451">
                  <c:v>56969</c:v>
                </c:pt>
                <c:pt idx="2452">
                  <c:v>56977</c:v>
                </c:pt>
                <c:pt idx="2453">
                  <c:v>56984</c:v>
                </c:pt>
                <c:pt idx="2454">
                  <c:v>56991</c:v>
                </c:pt>
                <c:pt idx="2455">
                  <c:v>56998</c:v>
                </c:pt>
                <c:pt idx="2456">
                  <c:v>57005</c:v>
                </c:pt>
                <c:pt idx="2457">
                  <c:v>57012</c:v>
                </c:pt>
                <c:pt idx="2458">
                  <c:v>57019</c:v>
                </c:pt>
                <c:pt idx="2459">
                  <c:v>57026</c:v>
                </c:pt>
                <c:pt idx="2460">
                  <c:v>57033</c:v>
                </c:pt>
                <c:pt idx="2461">
                  <c:v>57040</c:v>
                </c:pt>
                <c:pt idx="2462">
                  <c:v>57047</c:v>
                </c:pt>
                <c:pt idx="2463">
                  <c:v>57054</c:v>
                </c:pt>
                <c:pt idx="2464">
                  <c:v>57061</c:v>
                </c:pt>
                <c:pt idx="2465">
                  <c:v>57068</c:v>
                </c:pt>
                <c:pt idx="2466">
                  <c:v>57075</c:v>
                </c:pt>
                <c:pt idx="2467">
                  <c:v>57082</c:v>
                </c:pt>
                <c:pt idx="2468">
                  <c:v>57089</c:v>
                </c:pt>
                <c:pt idx="2469">
                  <c:v>57096</c:v>
                </c:pt>
                <c:pt idx="2470">
                  <c:v>57103</c:v>
                </c:pt>
                <c:pt idx="2471">
                  <c:v>57110</c:v>
                </c:pt>
                <c:pt idx="2472">
                  <c:v>57117</c:v>
                </c:pt>
                <c:pt idx="2473">
                  <c:v>57124</c:v>
                </c:pt>
                <c:pt idx="2474">
                  <c:v>57131</c:v>
                </c:pt>
                <c:pt idx="2475">
                  <c:v>57138</c:v>
                </c:pt>
                <c:pt idx="2476">
                  <c:v>57145</c:v>
                </c:pt>
                <c:pt idx="2477">
                  <c:v>57152</c:v>
                </c:pt>
                <c:pt idx="2478">
                  <c:v>57159</c:v>
                </c:pt>
                <c:pt idx="2479">
                  <c:v>57166</c:v>
                </c:pt>
                <c:pt idx="2480">
                  <c:v>57173</c:v>
                </c:pt>
                <c:pt idx="2481">
                  <c:v>57180</c:v>
                </c:pt>
                <c:pt idx="2482">
                  <c:v>57187</c:v>
                </c:pt>
                <c:pt idx="2483">
                  <c:v>57194</c:v>
                </c:pt>
                <c:pt idx="2484">
                  <c:v>57201</c:v>
                </c:pt>
                <c:pt idx="2485">
                  <c:v>57208</c:v>
                </c:pt>
                <c:pt idx="2486">
                  <c:v>57215</c:v>
                </c:pt>
                <c:pt idx="2487">
                  <c:v>57222</c:v>
                </c:pt>
                <c:pt idx="2488">
                  <c:v>57229</c:v>
                </c:pt>
                <c:pt idx="2489">
                  <c:v>57236</c:v>
                </c:pt>
                <c:pt idx="2490">
                  <c:v>57243</c:v>
                </c:pt>
                <c:pt idx="2491">
                  <c:v>57250</c:v>
                </c:pt>
                <c:pt idx="2492">
                  <c:v>57257</c:v>
                </c:pt>
                <c:pt idx="2493">
                  <c:v>57264</c:v>
                </c:pt>
                <c:pt idx="2494">
                  <c:v>57271</c:v>
                </c:pt>
                <c:pt idx="2495">
                  <c:v>57278</c:v>
                </c:pt>
                <c:pt idx="2496">
                  <c:v>57285</c:v>
                </c:pt>
                <c:pt idx="2497">
                  <c:v>57292</c:v>
                </c:pt>
                <c:pt idx="2498">
                  <c:v>57299</c:v>
                </c:pt>
                <c:pt idx="2499">
                  <c:v>57306</c:v>
                </c:pt>
                <c:pt idx="2500">
                  <c:v>57313</c:v>
                </c:pt>
                <c:pt idx="2501">
                  <c:v>57320</c:v>
                </c:pt>
                <c:pt idx="2502">
                  <c:v>57327</c:v>
                </c:pt>
                <c:pt idx="2503">
                  <c:v>57334</c:v>
                </c:pt>
                <c:pt idx="2504">
                  <c:v>57341</c:v>
                </c:pt>
                <c:pt idx="2505">
                  <c:v>57348</c:v>
                </c:pt>
                <c:pt idx="2506">
                  <c:v>57355</c:v>
                </c:pt>
                <c:pt idx="2507">
                  <c:v>57362</c:v>
                </c:pt>
                <c:pt idx="2508">
                  <c:v>57369</c:v>
                </c:pt>
                <c:pt idx="2509">
                  <c:v>57376</c:v>
                </c:pt>
                <c:pt idx="2510">
                  <c:v>57383</c:v>
                </c:pt>
                <c:pt idx="2511">
                  <c:v>57390</c:v>
                </c:pt>
                <c:pt idx="2512">
                  <c:v>57397</c:v>
                </c:pt>
                <c:pt idx="2513">
                  <c:v>57404</c:v>
                </c:pt>
                <c:pt idx="2514">
                  <c:v>57411</c:v>
                </c:pt>
                <c:pt idx="2515">
                  <c:v>57418</c:v>
                </c:pt>
                <c:pt idx="2516">
                  <c:v>57425</c:v>
                </c:pt>
                <c:pt idx="2517">
                  <c:v>57432</c:v>
                </c:pt>
                <c:pt idx="2518">
                  <c:v>57439</c:v>
                </c:pt>
                <c:pt idx="2519">
                  <c:v>57446</c:v>
                </c:pt>
                <c:pt idx="2520">
                  <c:v>57453</c:v>
                </c:pt>
                <c:pt idx="2521">
                  <c:v>57460</c:v>
                </c:pt>
                <c:pt idx="2522">
                  <c:v>57467</c:v>
                </c:pt>
                <c:pt idx="2523">
                  <c:v>57474</c:v>
                </c:pt>
                <c:pt idx="2524">
                  <c:v>57481</c:v>
                </c:pt>
                <c:pt idx="2525">
                  <c:v>57488</c:v>
                </c:pt>
                <c:pt idx="2526">
                  <c:v>57495</c:v>
                </c:pt>
                <c:pt idx="2527">
                  <c:v>57502</c:v>
                </c:pt>
                <c:pt idx="2528">
                  <c:v>57509</c:v>
                </c:pt>
                <c:pt idx="2529">
                  <c:v>57516</c:v>
                </c:pt>
                <c:pt idx="2530">
                  <c:v>57523</c:v>
                </c:pt>
                <c:pt idx="2531">
                  <c:v>57530</c:v>
                </c:pt>
                <c:pt idx="2532">
                  <c:v>57537</c:v>
                </c:pt>
                <c:pt idx="2533">
                  <c:v>57544</c:v>
                </c:pt>
                <c:pt idx="2534">
                  <c:v>57551</c:v>
                </c:pt>
                <c:pt idx="2535">
                  <c:v>57558</c:v>
                </c:pt>
                <c:pt idx="2536">
                  <c:v>57565</c:v>
                </c:pt>
                <c:pt idx="2537">
                  <c:v>57572</c:v>
                </c:pt>
                <c:pt idx="2538">
                  <c:v>57579</c:v>
                </c:pt>
                <c:pt idx="2539">
                  <c:v>57586</c:v>
                </c:pt>
                <c:pt idx="2540">
                  <c:v>57593</c:v>
                </c:pt>
                <c:pt idx="2541">
                  <c:v>57600</c:v>
                </c:pt>
                <c:pt idx="2542">
                  <c:v>57607</c:v>
                </c:pt>
                <c:pt idx="2543">
                  <c:v>57614</c:v>
                </c:pt>
                <c:pt idx="2544">
                  <c:v>57621</c:v>
                </c:pt>
                <c:pt idx="2545">
                  <c:v>57628</c:v>
                </c:pt>
                <c:pt idx="2546">
                  <c:v>57635</c:v>
                </c:pt>
                <c:pt idx="2547">
                  <c:v>57642</c:v>
                </c:pt>
                <c:pt idx="2548">
                  <c:v>57649</c:v>
                </c:pt>
                <c:pt idx="2549">
                  <c:v>57656</c:v>
                </c:pt>
                <c:pt idx="2550">
                  <c:v>57663</c:v>
                </c:pt>
                <c:pt idx="2551">
                  <c:v>57670</c:v>
                </c:pt>
                <c:pt idx="2552">
                  <c:v>57677</c:v>
                </c:pt>
                <c:pt idx="2553">
                  <c:v>57684</c:v>
                </c:pt>
                <c:pt idx="2554">
                  <c:v>57691</c:v>
                </c:pt>
                <c:pt idx="2555">
                  <c:v>57698</c:v>
                </c:pt>
                <c:pt idx="2556">
                  <c:v>57706</c:v>
                </c:pt>
                <c:pt idx="2557">
                  <c:v>57713</c:v>
                </c:pt>
                <c:pt idx="2558">
                  <c:v>57720</c:v>
                </c:pt>
                <c:pt idx="2559">
                  <c:v>57727</c:v>
                </c:pt>
                <c:pt idx="2560">
                  <c:v>57734</c:v>
                </c:pt>
                <c:pt idx="2561">
                  <c:v>57741</c:v>
                </c:pt>
                <c:pt idx="2562">
                  <c:v>57748</c:v>
                </c:pt>
                <c:pt idx="2563">
                  <c:v>57755</c:v>
                </c:pt>
                <c:pt idx="2564">
                  <c:v>57762</c:v>
                </c:pt>
                <c:pt idx="2565">
                  <c:v>57769</c:v>
                </c:pt>
                <c:pt idx="2566">
                  <c:v>57776</c:v>
                </c:pt>
                <c:pt idx="2567">
                  <c:v>57783</c:v>
                </c:pt>
                <c:pt idx="2568">
                  <c:v>57790</c:v>
                </c:pt>
                <c:pt idx="2569">
                  <c:v>57797</c:v>
                </c:pt>
                <c:pt idx="2570">
                  <c:v>57804</c:v>
                </c:pt>
                <c:pt idx="2571">
                  <c:v>57811</c:v>
                </c:pt>
                <c:pt idx="2572">
                  <c:v>57818</c:v>
                </c:pt>
                <c:pt idx="2573">
                  <c:v>57825</c:v>
                </c:pt>
                <c:pt idx="2574">
                  <c:v>57832</c:v>
                </c:pt>
                <c:pt idx="2575">
                  <c:v>57839</c:v>
                </c:pt>
                <c:pt idx="2576">
                  <c:v>57846</c:v>
                </c:pt>
                <c:pt idx="2577">
                  <c:v>57853</c:v>
                </c:pt>
                <c:pt idx="2578">
                  <c:v>57860</c:v>
                </c:pt>
                <c:pt idx="2579">
                  <c:v>57867</c:v>
                </c:pt>
                <c:pt idx="2580">
                  <c:v>57874</c:v>
                </c:pt>
                <c:pt idx="2581">
                  <c:v>57881</c:v>
                </c:pt>
                <c:pt idx="2582">
                  <c:v>57888</c:v>
                </c:pt>
                <c:pt idx="2583">
                  <c:v>57895</c:v>
                </c:pt>
                <c:pt idx="2584">
                  <c:v>57902</c:v>
                </c:pt>
                <c:pt idx="2585">
                  <c:v>57909</c:v>
                </c:pt>
                <c:pt idx="2586">
                  <c:v>57916</c:v>
                </c:pt>
                <c:pt idx="2587">
                  <c:v>57923</c:v>
                </c:pt>
                <c:pt idx="2588">
                  <c:v>57930</c:v>
                </c:pt>
                <c:pt idx="2589">
                  <c:v>57937</c:v>
                </c:pt>
                <c:pt idx="2590">
                  <c:v>57944</c:v>
                </c:pt>
                <c:pt idx="2591">
                  <c:v>57951</c:v>
                </c:pt>
                <c:pt idx="2592">
                  <c:v>57958</c:v>
                </c:pt>
                <c:pt idx="2593">
                  <c:v>57965</c:v>
                </c:pt>
                <c:pt idx="2594">
                  <c:v>57972</c:v>
                </c:pt>
                <c:pt idx="2595">
                  <c:v>57979</c:v>
                </c:pt>
                <c:pt idx="2596">
                  <c:v>57986</c:v>
                </c:pt>
                <c:pt idx="2597">
                  <c:v>57993</c:v>
                </c:pt>
                <c:pt idx="2598">
                  <c:v>58000</c:v>
                </c:pt>
                <c:pt idx="2599">
                  <c:v>58007</c:v>
                </c:pt>
                <c:pt idx="2600">
                  <c:v>58014</c:v>
                </c:pt>
                <c:pt idx="2601">
                  <c:v>58021</c:v>
                </c:pt>
                <c:pt idx="2602">
                  <c:v>58028</c:v>
                </c:pt>
                <c:pt idx="2603">
                  <c:v>58035</c:v>
                </c:pt>
                <c:pt idx="2604">
                  <c:v>58042</c:v>
                </c:pt>
                <c:pt idx="2605">
                  <c:v>58049</c:v>
                </c:pt>
                <c:pt idx="2606">
                  <c:v>58056</c:v>
                </c:pt>
                <c:pt idx="2607">
                  <c:v>58063</c:v>
                </c:pt>
                <c:pt idx="2608">
                  <c:v>58071</c:v>
                </c:pt>
                <c:pt idx="2609">
                  <c:v>58078</c:v>
                </c:pt>
                <c:pt idx="2610">
                  <c:v>58085</c:v>
                </c:pt>
                <c:pt idx="2611">
                  <c:v>58092</c:v>
                </c:pt>
                <c:pt idx="2612">
                  <c:v>58099</c:v>
                </c:pt>
                <c:pt idx="2613">
                  <c:v>58106</c:v>
                </c:pt>
                <c:pt idx="2614">
                  <c:v>58113</c:v>
                </c:pt>
                <c:pt idx="2615">
                  <c:v>58120</c:v>
                </c:pt>
                <c:pt idx="2616">
                  <c:v>58127</c:v>
                </c:pt>
                <c:pt idx="2617">
                  <c:v>58134</c:v>
                </c:pt>
                <c:pt idx="2618">
                  <c:v>58141</c:v>
                </c:pt>
                <c:pt idx="2619">
                  <c:v>58148</c:v>
                </c:pt>
                <c:pt idx="2620">
                  <c:v>58155</c:v>
                </c:pt>
                <c:pt idx="2621">
                  <c:v>58166</c:v>
                </c:pt>
                <c:pt idx="2622">
                  <c:v>58173</c:v>
                </c:pt>
                <c:pt idx="2623">
                  <c:v>58180</c:v>
                </c:pt>
                <c:pt idx="2624">
                  <c:v>58187</c:v>
                </c:pt>
                <c:pt idx="2625">
                  <c:v>58194</c:v>
                </c:pt>
                <c:pt idx="2626">
                  <c:v>58201</c:v>
                </c:pt>
                <c:pt idx="2627">
                  <c:v>58208</c:v>
                </c:pt>
                <c:pt idx="2628">
                  <c:v>58215</c:v>
                </c:pt>
                <c:pt idx="2629">
                  <c:v>58222</c:v>
                </c:pt>
                <c:pt idx="2630">
                  <c:v>58229</c:v>
                </c:pt>
                <c:pt idx="2631">
                  <c:v>58236</c:v>
                </c:pt>
                <c:pt idx="2632">
                  <c:v>58243</c:v>
                </c:pt>
                <c:pt idx="2633">
                  <c:v>58250</c:v>
                </c:pt>
                <c:pt idx="2634">
                  <c:v>58257</c:v>
                </c:pt>
                <c:pt idx="2635">
                  <c:v>58264</c:v>
                </c:pt>
                <c:pt idx="2636">
                  <c:v>58271</c:v>
                </c:pt>
                <c:pt idx="2637">
                  <c:v>58278</c:v>
                </c:pt>
                <c:pt idx="2638">
                  <c:v>58285</c:v>
                </c:pt>
                <c:pt idx="2639">
                  <c:v>58292</c:v>
                </c:pt>
                <c:pt idx="2640">
                  <c:v>58299</c:v>
                </c:pt>
                <c:pt idx="2641">
                  <c:v>58306</c:v>
                </c:pt>
                <c:pt idx="2642">
                  <c:v>58313</c:v>
                </c:pt>
                <c:pt idx="2643">
                  <c:v>58320</c:v>
                </c:pt>
                <c:pt idx="2644">
                  <c:v>58327</c:v>
                </c:pt>
                <c:pt idx="2645">
                  <c:v>58334</c:v>
                </c:pt>
                <c:pt idx="2646">
                  <c:v>58341</c:v>
                </c:pt>
                <c:pt idx="2647">
                  <c:v>58348</c:v>
                </c:pt>
                <c:pt idx="2648">
                  <c:v>58355</c:v>
                </c:pt>
                <c:pt idx="2649">
                  <c:v>58362</c:v>
                </c:pt>
                <c:pt idx="2650">
                  <c:v>58369</c:v>
                </c:pt>
                <c:pt idx="2651">
                  <c:v>58376</c:v>
                </c:pt>
                <c:pt idx="2652">
                  <c:v>58383</c:v>
                </c:pt>
                <c:pt idx="2653">
                  <c:v>58390</c:v>
                </c:pt>
                <c:pt idx="2654">
                  <c:v>58397</c:v>
                </c:pt>
                <c:pt idx="2655">
                  <c:v>58404</c:v>
                </c:pt>
                <c:pt idx="2656">
                  <c:v>58411</c:v>
                </c:pt>
                <c:pt idx="2657">
                  <c:v>58418</c:v>
                </c:pt>
                <c:pt idx="2658">
                  <c:v>58425</c:v>
                </c:pt>
                <c:pt idx="2659">
                  <c:v>58432</c:v>
                </c:pt>
                <c:pt idx="2660">
                  <c:v>58439</c:v>
                </c:pt>
                <c:pt idx="2661">
                  <c:v>58446</c:v>
                </c:pt>
                <c:pt idx="2662">
                  <c:v>58453</c:v>
                </c:pt>
                <c:pt idx="2663">
                  <c:v>58460</c:v>
                </c:pt>
                <c:pt idx="2664">
                  <c:v>58467</c:v>
                </c:pt>
                <c:pt idx="2665">
                  <c:v>58474</c:v>
                </c:pt>
                <c:pt idx="2666">
                  <c:v>58481</c:v>
                </c:pt>
                <c:pt idx="2667">
                  <c:v>58488</c:v>
                </c:pt>
                <c:pt idx="2668">
                  <c:v>58495</c:v>
                </c:pt>
                <c:pt idx="2669">
                  <c:v>58502</c:v>
                </c:pt>
                <c:pt idx="2670">
                  <c:v>58509</c:v>
                </c:pt>
                <c:pt idx="2671">
                  <c:v>58516</c:v>
                </c:pt>
                <c:pt idx="2672">
                  <c:v>58523</c:v>
                </c:pt>
                <c:pt idx="2673">
                  <c:v>58530</c:v>
                </c:pt>
                <c:pt idx="2674">
                  <c:v>58537</c:v>
                </c:pt>
                <c:pt idx="2675">
                  <c:v>58544</c:v>
                </c:pt>
                <c:pt idx="2676">
                  <c:v>58551</c:v>
                </c:pt>
                <c:pt idx="2677">
                  <c:v>58558</c:v>
                </c:pt>
                <c:pt idx="2678">
                  <c:v>58565</c:v>
                </c:pt>
                <c:pt idx="2679">
                  <c:v>58572</c:v>
                </c:pt>
                <c:pt idx="2680">
                  <c:v>58579</c:v>
                </c:pt>
                <c:pt idx="2681">
                  <c:v>58586</c:v>
                </c:pt>
                <c:pt idx="2682">
                  <c:v>58593</c:v>
                </c:pt>
                <c:pt idx="2683">
                  <c:v>58600</c:v>
                </c:pt>
                <c:pt idx="2684">
                  <c:v>58607</c:v>
                </c:pt>
                <c:pt idx="2685">
                  <c:v>58614</c:v>
                </c:pt>
                <c:pt idx="2686">
                  <c:v>58621</c:v>
                </c:pt>
                <c:pt idx="2687">
                  <c:v>58628</c:v>
                </c:pt>
                <c:pt idx="2688">
                  <c:v>58635</c:v>
                </c:pt>
                <c:pt idx="2689">
                  <c:v>58642</c:v>
                </c:pt>
                <c:pt idx="2690">
                  <c:v>58649</c:v>
                </c:pt>
                <c:pt idx="2691">
                  <c:v>58656</c:v>
                </c:pt>
                <c:pt idx="2692">
                  <c:v>58663</c:v>
                </c:pt>
                <c:pt idx="2693">
                  <c:v>58670</c:v>
                </c:pt>
                <c:pt idx="2694">
                  <c:v>58677</c:v>
                </c:pt>
                <c:pt idx="2695">
                  <c:v>58684</c:v>
                </c:pt>
                <c:pt idx="2696">
                  <c:v>58691</c:v>
                </c:pt>
                <c:pt idx="2697">
                  <c:v>58698</c:v>
                </c:pt>
                <c:pt idx="2698">
                  <c:v>58705</c:v>
                </c:pt>
                <c:pt idx="2699">
                  <c:v>58712</c:v>
                </c:pt>
                <c:pt idx="2700">
                  <c:v>58719</c:v>
                </c:pt>
                <c:pt idx="2701">
                  <c:v>58726</c:v>
                </c:pt>
                <c:pt idx="2702">
                  <c:v>58733</c:v>
                </c:pt>
                <c:pt idx="2703">
                  <c:v>58740</c:v>
                </c:pt>
                <c:pt idx="2704">
                  <c:v>58747</c:v>
                </c:pt>
                <c:pt idx="2705">
                  <c:v>58754</c:v>
                </c:pt>
                <c:pt idx="2706">
                  <c:v>58761</c:v>
                </c:pt>
                <c:pt idx="2707">
                  <c:v>58768</c:v>
                </c:pt>
                <c:pt idx="2708">
                  <c:v>58775</c:v>
                </c:pt>
                <c:pt idx="2709">
                  <c:v>58782</c:v>
                </c:pt>
                <c:pt idx="2710">
                  <c:v>58789</c:v>
                </c:pt>
                <c:pt idx="2711">
                  <c:v>58796</c:v>
                </c:pt>
                <c:pt idx="2712">
                  <c:v>58804</c:v>
                </c:pt>
                <c:pt idx="2713">
                  <c:v>58811</c:v>
                </c:pt>
                <c:pt idx="2714">
                  <c:v>58818</c:v>
                </c:pt>
                <c:pt idx="2715">
                  <c:v>58825</c:v>
                </c:pt>
                <c:pt idx="2716">
                  <c:v>58832</c:v>
                </c:pt>
                <c:pt idx="2717">
                  <c:v>58839</c:v>
                </c:pt>
                <c:pt idx="2718">
                  <c:v>58846</c:v>
                </c:pt>
                <c:pt idx="2719">
                  <c:v>58853</c:v>
                </c:pt>
                <c:pt idx="2720">
                  <c:v>58860</c:v>
                </c:pt>
                <c:pt idx="2721">
                  <c:v>58867</c:v>
                </c:pt>
                <c:pt idx="2722">
                  <c:v>58874</c:v>
                </c:pt>
                <c:pt idx="2723">
                  <c:v>58881</c:v>
                </c:pt>
                <c:pt idx="2724">
                  <c:v>58888</c:v>
                </c:pt>
                <c:pt idx="2725">
                  <c:v>58895</c:v>
                </c:pt>
                <c:pt idx="2726">
                  <c:v>58902</c:v>
                </c:pt>
                <c:pt idx="2727">
                  <c:v>58909</c:v>
                </c:pt>
                <c:pt idx="2728">
                  <c:v>58916</c:v>
                </c:pt>
                <c:pt idx="2729">
                  <c:v>58923</c:v>
                </c:pt>
                <c:pt idx="2730">
                  <c:v>58930</c:v>
                </c:pt>
                <c:pt idx="2731">
                  <c:v>58937</c:v>
                </c:pt>
                <c:pt idx="2732">
                  <c:v>58944</c:v>
                </c:pt>
                <c:pt idx="2733">
                  <c:v>58951</c:v>
                </c:pt>
                <c:pt idx="2734">
                  <c:v>58958</c:v>
                </c:pt>
                <c:pt idx="2735">
                  <c:v>58965</c:v>
                </c:pt>
                <c:pt idx="2736">
                  <c:v>58972</c:v>
                </c:pt>
                <c:pt idx="2737">
                  <c:v>58979</c:v>
                </c:pt>
                <c:pt idx="2738">
                  <c:v>58986</c:v>
                </c:pt>
                <c:pt idx="2739">
                  <c:v>58993</c:v>
                </c:pt>
                <c:pt idx="2740">
                  <c:v>59000</c:v>
                </c:pt>
                <c:pt idx="2741">
                  <c:v>59007</c:v>
                </c:pt>
                <c:pt idx="2742">
                  <c:v>59014</c:v>
                </c:pt>
                <c:pt idx="2743">
                  <c:v>59021</c:v>
                </c:pt>
                <c:pt idx="2744">
                  <c:v>59028</c:v>
                </c:pt>
                <c:pt idx="2745">
                  <c:v>59035</c:v>
                </c:pt>
                <c:pt idx="2746">
                  <c:v>59042</c:v>
                </c:pt>
                <c:pt idx="2747">
                  <c:v>59049</c:v>
                </c:pt>
                <c:pt idx="2748">
                  <c:v>59056</c:v>
                </c:pt>
                <c:pt idx="2749">
                  <c:v>59063</c:v>
                </c:pt>
                <c:pt idx="2750">
                  <c:v>59070</c:v>
                </c:pt>
                <c:pt idx="2751">
                  <c:v>59077</c:v>
                </c:pt>
                <c:pt idx="2752">
                  <c:v>59084</c:v>
                </c:pt>
                <c:pt idx="2753">
                  <c:v>59091</c:v>
                </c:pt>
                <c:pt idx="2754">
                  <c:v>59098</c:v>
                </c:pt>
                <c:pt idx="2755">
                  <c:v>59105</c:v>
                </c:pt>
                <c:pt idx="2756">
                  <c:v>59112</c:v>
                </c:pt>
                <c:pt idx="2757">
                  <c:v>59119</c:v>
                </c:pt>
                <c:pt idx="2758">
                  <c:v>59126</c:v>
                </c:pt>
                <c:pt idx="2759">
                  <c:v>59133</c:v>
                </c:pt>
                <c:pt idx="2760">
                  <c:v>59140</c:v>
                </c:pt>
                <c:pt idx="2761">
                  <c:v>59147</c:v>
                </c:pt>
                <c:pt idx="2762">
                  <c:v>59154</c:v>
                </c:pt>
                <c:pt idx="2763">
                  <c:v>59161</c:v>
                </c:pt>
                <c:pt idx="2764">
                  <c:v>59168</c:v>
                </c:pt>
                <c:pt idx="2765">
                  <c:v>59175</c:v>
                </c:pt>
                <c:pt idx="2766">
                  <c:v>59182</c:v>
                </c:pt>
                <c:pt idx="2767">
                  <c:v>59189</c:v>
                </c:pt>
                <c:pt idx="2768">
                  <c:v>59196</c:v>
                </c:pt>
                <c:pt idx="2769">
                  <c:v>59203</c:v>
                </c:pt>
                <c:pt idx="2770">
                  <c:v>59210</c:v>
                </c:pt>
                <c:pt idx="2771">
                  <c:v>59217</c:v>
                </c:pt>
                <c:pt idx="2772">
                  <c:v>59224</c:v>
                </c:pt>
                <c:pt idx="2773">
                  <c:v>59231</c:v>
                </c:pt>
                <c:pt idx="2774">
                  <c:v>59238</c:v>
                </c:pt>
                <c:pt idx="2775">
                  <c:v>59245</c:v>
                </c:pt>
                <c:pt idx="2776">
                  <c:v>59252</c:v>
                </c:pt>
                <c:pt idx="2777">
                  <c:v>59259</c:v>
                </c:pt>
                <c:pt idx="2778">
                  <c:v>59266</c:v>
                </c:pt>
                <c:pt idx="2779">
                  <c:v>59273</c:v>
                </c:pt>
                <c:pt idx="2780">
                  <c:v>59280</c:v>
                </c:pt>
                <c:pt idx="2781">
                  <c:v>59287</c:v>
                </c:pt>
                <c:pt idx="2782">
                  <c:v>59294</c:v>
                </c:pt>
                <c:pt idx="2783">
                  <c:v>59301</c:v>
                </c:pt>
                <c:pt idx="2784">
                  <c:v>59308</c:v>
                </c:pt>
                <c:pt idx="2785">
                  <c:v>59315</c:v>
                </c:pt>
                <c:pt idx="2786">
                  <c:v>59322</c:v>
                </c:pt>
                <c:pt idx="2787">
                  <c:v>59329</c:v>
                </c:pt>
                <c:pt idx="2788">
                  <c:v>59336</c:v>
                </c:pt>
                <c:pt idx="2789">
                  <c:v>59343</c:v>
                </c:pt>
                <c:pt idx="2790">
                  <c:v>59350</c:v>
                </c:pt>
                <c:pt idx="2791">
                  <c:v>59357</c:v>
                </c:pt>
                <c:pt idx="2792">
                  <c:v>59364</c:v>
                </c:pt>
                <c:pt idx="2793">
                  <c:v>59371</c:v>
                </c:pt>
                <c:pt idx="2794">
                  <c:v>59378</c:v>
                </c:pt>
                <c:pt idx="2795">
                  <c:v>59385</c:v>
                </c:pt>
                <c:pt idx="2796">
                  <c:v>59392</c:v>
                </c:pt>
                <c:pt idx="2797">
                  <c:v>59399</c:v>
                </c:pt>
                <c:pt idx="2798">
                  <c:v>59406</c:v>
                </c:pt>
                <c:pt idx="2799">
                  <c:v>59413</c:v>
                </c:pt>
                <c:pt idx="2800">
                  <c:v>59420</c:v>
                </c:pt>
                <c:pt idx="2801">
                  <c:v>59427</c:v>
                </c:pt>
                <c:pt idx="2802">
                  <c:v>59434</c:v>
                </c:pt>
                <c:pt idx="2803">
                  <c:v>59441</c:v>
                </c:pt>
                <c:pt idx="2804">
                  <c:v>59448</c:v>
                </c:pt>
                <c:pt idx="2805">
                  <c:v>59455</c:v>
                </c:pt>
                <c:pt idx="2806">
                  <c:v>59462</c:v>
                </c:pt>
                <c:pt idx="2807">
                  <c:v>59469</c:v>
                </c:pt>
                <c:pt idx="2808">
                  <c:v>59476</c:v>
                </c:pt>
                <c:pt idx="2809">
                  <c:v>59483</c:v>
                </c:pt>
                <c:pt idx="2810">
                  <c:v>59490</c:v>
                </c:pt>
                <c:pt idx="2811">
                  <c:v>59497</c:v>
                </c:pt>
                <c:pt idx="2812">
                  <c:v>59504</c:v>
                </c:pt>
                <c:pt idx="2813">
                  <c:v>59511</c:v>
                </c:pt>
                <c:pt idx="2814">
                  <c:v>59518</c:v>
                </c:pt>
                <c:pt idx="2815">
                  <c:v>59525</c:v>
                </c:pt>
                <c:pt idx="2816">
                  <c:v>59532</c:v>
                </c:pt>
                <c:pt idx="2817">
                  <c:v>59539</c:v>
                </c:pt>
                <c:pt idx="2818">
                  <c:v>59546</c:v>
                </c:pt>
                <c:pt idx="2819">
                  <c:v>59553</c:v>
                </c:pt>
                <c:pt idx="2820">
                  <c:v>59560</c:v>
                </c:pt>
                <c:pt idx="2821">
                  <c:v>59567</c:v>
                </c:pt>
                <c:pt idx="2822">
                  <c:v>59574</c:v>
                </c:pt>
                <c:pt idx="2823">
                  <c:v>59581</c:v>
                </c:pt>
                <c:pt idx="2824">
                  <c:v>59588</c:v>
                </c:pt>
                <c:pt idx="2825">
                  <c:v>59595</c:v>
                </c:pt>
                <c:pt idx="2826">
                  <c:v>59602</c:v>
                </c:pt>
                <c:pt idx="2827">
                  <c:v>59609</c:v>
                </c:pt>
                <c:pt idx="2828">
                  <c:v>59616</c:v>
                </c:pt>
                <c:pt idx="2829">
                  <c:v>59623</c:v>
                </c:pt>
                <c:pt idx="2830">
                  <c:v>59630</c:v>
                </c:pt>
                <c:pt idx="2831">
                  <c:v>59637</c:v>
                </c:pt>
                <c:pt idx="2832">
                  <c:v>59644</c:v>
                </c:pt>
                <c:pt idx="2833">
                  <c:v>59651</c:v>
                </c:pt>
                <c:pt idx="2834">
                  <c:v>59658</c:v>
                </c:pt>
                <c:pt idx="2835">
                  <c:v>59665</c:v>
                </c:pt>
                <c:pt idx="2836">
                  <c:v>59672</c:v>
                </c:pt>
                <c:pt idx="2837">
                  <c:v>59679</c:v>
                </c:pt>
                <c:pt idx="2838">
                  <c:v>59686</c:v>
                </c:pt>
                <c:pt idx="2839">
                  <c:v>59693</c:v>
                </c:pt>
                <c:pt idx="2840">
                  <c:v>59700</c:v>
                </c:pt>
                <c:pt idx="2841">
                  <c:v>59707</c:v>
                </c:pt>
                <c:pt idx="2842">
                  <c:v>59714</c:v>
                </c:pt>
                <c:pt idx="2843">
                  <c:v>59721</c:v>
                </c:pt>
                <c:pt idx="2844">
                  <c:v>59728</c:v>
                </c:pt>
                <c:pt idx="2845">
                  <c:v>59735</c:v>
                </c:pt>
                <c:pt idx="2846">
                  <c:v>59742</c:v>
                </c:pt>
                <c:pt idx="2847">
                  <c:v>59749</c:v>
                </c:pt>
                <c:pt idx="2848">
                  <c:v>59756</c:v>
                </c:pt>
                <c:pt idx="2849">
                  <c:v>59763</c:v>
                </c:pt>
                <c:pt idx="2850">
                  <c:v>59770</c:v>
                </c:pt>
                <c:pt idx="2851">
                  <c:v>59777</c:v>
                </c:pt>
                <c:pt idx="2852">
                  <c:v>59784</c:v>
                </c:pt>
                <c:pt idx="2853">
                  <c:v>59791</c:v>
                </c:pt>
                <c:pt idx="2854">
                  <c:v>59798</c:v>
                </c:pt>
                <c:pt idx="2855">
                  <c:v>59805</c:v>
                </c:pt>
                <c:pt idx="2856">
                  <c:v>59812</c:v>
                </c:pt>
                <c:pt idx="2857">
                  <c:v>59819</c:v>
                </c:pt>
                <c:pt idx="2858">
                  <c:v>59826</c:v>
                </c:pt>
                <c:pt idx="2859">
                  <c:v>59833</c:v>
                </c:pt>
                <c:pt idx="2860">
                  <c:v>59840</c:v>
                </c:pt>
                <c:pt idx="2861">
                  <c:v>59847</c:v>
                </c:pt>
                <c:pt idx="2862">
                  <c:v>59854</c:v>
                </c:pt>
                <c:pt idx="2863">
                  <c:v>59861</c:v>
                </c:pt>
                <c:pt idx="2864">
                  <c:v>59868</c:v>
                </c:pt>
                <c:pt idx="2865">
                  <c:v>59875</c:v>
                </c:pt>
                <c:pt idx="2866">
                  <c:v>59882</c:v>
                </c:pt>
                <c:pt idx="2867">
                  <c:v>59889</c:v>
                </c:pt>
                <c:pt idx="2868">
                  <c:v>59897</c:v>
                </c:pt>
                <c:pt idx="2869">
                  <c:v>59904</c:v>
                </c:pt>
                <c:pt idx="2870">
                  <c:v>59911</c:v>
                </c:pt>
                <c:pt idx="2871">
                  <c:v>59918</c:v>
                </c:pt>
                <c:pt idx="2872">
                  <c:v>59925</c:v>
                </c:pt>
                <c:pt idx="2873">
                  <c:v>59932</c:v>
                </c:pt>
                <c:pt idx="2874">
                  <c:v>59939</c:v>
                </c:pt>
                <c:pt idx="2875">
                  <c:v>59946</c:v>
                </c:pt>
                <c:pt idx="2876">
                  <c:v>59953</c:v>
                </c:pt>
                <c:pt idx="2877">
                  <c:v>59960</c:v>
                </c:pt>
                <c:pt idx="2878">
                  <c:v>59967</c:v>
                </c:pt>
                <c:pt idx="2879">
                  <c:v>59974</c:v>
                </c:pt>
                <c:pt idx="2880">
                  <c:v>59981</c:v>
                </c:pt>
                <c:pt idx="2881">
                  <c:v>59988</c:v>
                </c:pt>
                <c:pt idx="2882">
                  <c:v>59995</c:v>
                </c:pt>
                <c:pt idx="2883">
                  <c:v>60002</c:v>
                </c:pt>
                <c:pt idx="2884">
                  <c:v>60009</c:v>
                </c:pt>
                <c:pt idx="2885">
                  <c:v>60016</c:v>
                </c:pt>
                <c:pt idx="2886">
                  <c:v>60023</c:v>
                </c:pt>
                <c:pt idx="2887">
                  <c:v>60030</c:v>
                </c:pt>
                <c:pt idx="2888">
                  <c:v>60037</c:v>
                </c:pt>
                <c:pt idx="2889">
                  <c:v>60044</c:v>
                </c:pt>
                <c:pt idx="2890">
                  <c:v>60051</c:v>
                </c:pt>
                <c:pt idx="2891">
                  <c:v>60058</c:v>
                </c:pt>
                <c:pt idx="2892">
                  <c:v>60065</c:v>
                </c:pt>
                <c:pt idx="2893">
                  <c:v>60072</c:v>
                </c:pt>
                <c:pt idx="2894">
                  <c:v>60079</c:v>
                </c:pt>
                <c:pt idx="2895">
                  <c:v>60086</c:v>
                </c:pt>
                <c:pt idx="2896">
                  <c:v>60093</c:v>
                </c:pt>
                <c:pt idx="2897">
                  <c:v>60100</c:v>
                </c:pt>
                <c:pt idx="2898">
                  <c:v>60107</c:v>
                </c:pt>
                <c:pt idx="2899">
                  <c:v>60114</c:v>
                </c:pt>
                <c:pt idx="2900">
                  <c:v>60121</c:v>
                </c:pt>
                <c:pt idx="2901">
                  <c:v>60128</c:v>
                </c:pt>
                <c:pt idx="2902">
                  <c:v>60135</c:v>
                </c:pt>
                <c:pt idx="2903">
                  <c:v>60142</c:v>
                </c:pt>
                <c:pt idx="2904">
                  <c:v>60149</c:v>
                </c:pt>
                <c:pt idx="2905">
                  <c:v>60156</c:v>
                </c:pt>
                <c:pt idx="2906">
                  <c:v>60163</c:v>
                </c:pt>
                <c:pt idx="2907">
                  <c:v>60170</c:v>
                </c:pt>
                <c:pt idx="2908">
                  <c:v>60177</c:v>
                </c:pt>
                <c:pt idx="2909">
                  <c:v>60184</c:v>
                </c:pt>
                <c:pt idx="2910">
                  <c:v>60191</c:v>
                </c:pt>
                <c:pt idx="2911">
                  <c:v>60198</c:v>
                </c:pt>
                <c:pt idx="2912">
                  <c:v>60205</c:v>
                </c:pt>
                <c:pt idx="2913">
                  <c:v>60212</c:v>
                </c:pt>
                <c:pt idx="2914">
                  <c:v>60219</c:v>
                </c:pt>
                <c:pt idx="2915">
                  <c:v>60226</c:v>
                </c:pt>
                <c:pt idx="2916">
                  <c:v>60233</c:v>
                </c:pt>
                <c:pt idx="2917">
                  <c:v>60240</c:v>
                </c:pt>
                <c:pt idx="2918">
                  <c:v>60247</c:v>
                </c:pt>
                <c:pt idx="2919">
                  <c:v>60254</c:v>
                </c:pt>
                <c:pt idx="2920">
                  <c:v>60265</c:v>
                </c:pt>
                <c:pt idx="2921">
                  <c:v>60272</c:v>
                </c:pt>
                <c:pt idx="2922">
                  <c:v>60279</c:v>
                </c:pt>
                <c:pt idx="2923">
                  <c:v>60286</c:v>
                </c:pt>
                <c:pt idx="2924">
                  <c:v>60293</c:v>
                </c:pt>
                <c:pt idx="2925">
                  <c:v>60300</c:v>
                </c:pt>
                <c:pt idx="2926">
                  <c:v>60307</c:v>
                </c:pt>
                <c:pt idx="2927">
                  <c:v>60314</c:v>
                </c:pt>
                <c:pt idx="2928">
                  <c:v>60321</c:v>
                </c:pt>
                <c:pt idx="2929">
                  <c:v>60328</c:v>
                </c:pt>
                <c:pt idx="2930">
                  <c:v>60335</c:v>
                </c:pt>
                <c:pt idx="2931">
                  <c:v>60342</c:v>
                </c:pt>
                <c:pt idx="2932">
                  <c:v>60349</c:v>
                </c:pt>
                <c:pt idx="2933">
                  <c:v>60357</c:v>
                </c:pt>
                <c:pt idx="2934">
                  <c:v>60364</c:v>
                </c:pt>
                <c:pt idx="2935">
                  <c:v>60371</c:v>
                </c:pt>
                <c:pt idx="2936">
                  <c:v>60378</c:v>
                </c:pt>
                <c:pt idx="2937">
                  <c:v>60385</c:v>
                </c:pt>
                <c:pt idx="2938">
                  <c:v>60392</c:v>
                </c:pt>
                <c:pt idx="2939">
                  <c:v>60399</c:v>
                </c:pt>
                <c:pt idx="2940">
                  <c:v>60406</c:v>
                </c:pt>
                <c:pt idx="2941">
                  <c:v>60413</c:v>
                </c:pt>
                <c:pt idx="2942">
                  <c:v>60420</c:v>
                </c:pt>
                <c:pt idx="2943">
                  <c:v>60427</c:v>
                </c:pt>
                <c:pt idx="2944">
                  <c:v>60434</c:v>
                </c:pt>
                <c:pt idx="2945">
                  <c:v>60441</c:v>
                </c:pt>
                <c:pt idx="2946">
                  <c:v>60448</c:v>
                </c:pt>
                <c:pt idx="2947">
                  <c:v>60455</c:v>
                </c:pt>
                <c:pt idx="2948">
                  <c:v>60462</c:v>
                </c:pt>
                <c:pt idx="2949">
                  <c:v>60469</c:v>
                </c:pt>
                <c:pt idx="2950">
                  <c:v>60476</c:v>
                </c:pt>
                <c:pt idx="2951">
                  <c:v>60483</c:v>
                </c:pt>
                <c:pt idx="2952">
                  <c:v>60490</c:v>
                </c:pt>
                <c:pt idx="2953">
                  <c:v>60497</c:v>
                </c:pt>
                <c:pt idx="2954">
                  <c:v>60504</c:v>
                </c:pt>
                <c:pt idx="2955">
                  <c:v>60511</c:v>
                </c:pt>
                <c:pt idx="2956">
                  <c:v>60518</c:v>
                </c:pt>
                <c:pt idx="2957">
                  <c:v>60525</c:v>
                </c:pt>
                <c:pt idx="2958">
                  <c:v>60532</c:v>
                </c:pt>
                <c:pt idx="2959">
                  <c:v>60539</c:v>
                </c:pt>
                <c:pt idx="2960">
                  <c:v>60546</c:v>
                </c:pt>
                <c:pt idx="2961">
                  <c:v>60553</c:v>
                </c:pt>
                <c:pt idx="2962">
                  <c:v>60560</c:v>
                </c:pt>
                <c:pt idx="2963">
                  <c:v>60567</c:v>
                </c:pt>
                <c:pt idx="2964">
                  <c:v>60574</c:v>
                </c:pt>
                <c:pt idx="2965">
                  <c:v>60581</c:v>
                </c:pt>
                <c:pt idx="2966">
                  <c:v>60588</c:v>
                </c:pt>
                <c:pt idx="2967">
                  <c:v>60595</c:v>
                </c:pt>
                <c:pt idx="2968">
                  <c:v>60602</c:v>
                </c:pt>
                <c:pt idx="2969">
                  <c:v>60609</c:v>
                </c:pt>
                <c:pt idx="2970">
                  <c:v>60616</c:v>
                </c:pt>
                <c:pt idx="2971">
                  <c:v>60623</c:v>
                </c:pt>
                <c:pt idx="2972">
                  <c:v>60630</c:v>
                </c:pt>
                <c:pt idx="2973">
                  <c:v>60637</c:v>
                </c:pt>
                <c:pt idx="2974">
                  <c:v>60644</c:v>
                </c:pt>
                <c:pt idx="2975">
                  <c:v>60651</c:v>
                </c:pt>
                <c:pt idx="2976">
                  <c:v>60658</c:v>
                </c:pt>
                <c:pt idx="2977">
                  <c:v>60665</c:v>
                </c:pt>
                <c:pt idx="2978">
                  <c:v>60672</c:v>
                </c:pt>
                <c:pt idx="2979">
                  <c:v>60679</c:v>
                </c:pt>
                <c:pt idx="2980">
                  <c:v>60686</c:v>
                </c:pt>
                <c:pt idx="2981">
                  <c:v>60693</c:v>
                </c:pt>
                <c:pt idx="2982">
                  <c:v>60700</c:v>
                </c:pt>
                <c:pt idx="2983">
                  <c:v>60707</c:v>
                </c:pt>
                <c:pt idx="2984">
                  <c:v>60714</c:v>
                </c:pt>
                <c:pt idx="2985">
                  <c:v>60721</c:v>
                </c:pt>
                <c:pt idx="2986">
                  <c:v>60728</c:v>
                </c:pt>
                <c:pt idx="2987">
                  <c:v>60735</c:v>
                </c:pt>
                <c:pt idx="2988">
                  <c:v>60742</c:v>
                </c:pt>
                <c:pt idx="2989">
                  <c:v>60749</c:v>
                </c:pt>
                <c:pt idx="2990">
                  <c:v>60756</c:v>
                </c:pt>
                <c:pt idx="2991">
                  <c:v>60763</c:v>
                </c:pt>
                <c:pt idx="2992">
                  <c:v>60770</c:v>
                </c:pt>
                <c:pt idx="2993">
                  <c:v>60777</c:v>
                </c:pt>
                <c:pt idx="2994">
                  <c:v>60784</c:v>
                </c:pt>
                <c:pt idx="2995">
                  <c:v>60791</c:v>
                </c:pt>
                <c:pt idx="2996">
                  <c:v>60798</c:v>
                </c:pt>
                <c:pt idx="2997">
                  <c:v>60805</c:v>
                </c:pt>
                <c:pt idx="2998">
                  <c:v>60812</c:v>
                </c:pt>
                <c:pt idx="2999">
                  <c:v>60819</c:v>
                </c:pt>
                <c:pt idx="3000">
                  <c:v>60826</c:v>
                </c:pt>
                <c:pt idx="3001">
                  <c:v>60833</c:v>
                </c:pt>
                <c:pt idx="3002">
                  <c:v>60840</c:v>
                </c:pt>
                <c:pt idx="3003">
                  <c:v>60847</c:v>
                </c:pt>
                <c:pt idx="3004">
                  <c:v>60854</c:v>
                </c:pt>
                <c:pt idx="3005">
                  <c:v>60861</c:v>
                </c:pt>
                <c:pt idx="3006">
                  <c:v>60868</c:v>
                </c:pt>
                <c:pt idx="3007">
                  <c:v>60875</c:v>
                </c:pt>
                <c:pt idx="3008">
                  <c:v>60882</c:v>
                </c:pt>
                <c:pt idx="3009">
                  <c:v>60889</c:v>
                </c:pt>
                <c:pt idx="3010">
                  <c:v>60896</c:v>
                </c:pt>
                <c:pt idx="3011">
                  <c:v>60903</c:v>
                </c:pt>
                <c:pt idx="3012">
                  <c:v>60910</c:v>
                </c:pt>
                <c:pt idx="3013">
                  <c:v>60917</c:v>
                </c:pt>
                <c:pt idx="3014">
                  <c:v>60924</c:v>
                </c:pt>
                <c:pt idx="3015">
                  <c:v>60931</c:v>
                </c:pt>
                <c:pt idx="3016">
                  <c:v>60938</c:v>
                </c:pt>
                <c:pt idx="3017">
                  <c:v>60945</c:v>
                </c:pt>
                <c:pt idx="3018">
                  <c:v>60952</c:v>
                </c:pt>
                <c:pt idx="3019">
                  <c:v>60959</c:v>
                </c:pt>
                <c:pt idx="3020">
                  <c:v>60966</c:v>
                </c:pt>
                <c:pt idx="3021">
                  <c:v>60973</c:v>
                </c:pt>
                <c:pt idx="3022">
                  <c:v>60980</c:v>
                </c:pt>
                <c:pt idx="3023">
                  <c:v>60987</c:v>
                </c:pt>
                <c:pt idx="3024">
                  <c:v>60995</c:v>
                </c:pt>
                <c:pt idx="3025">
                  <c:v>61002</c:v>
                </c:pt>
                <c:pt idx="3026">
                  <c:v>61009</c:v>
                </c:pt>
                <c:pt idx="3027">
                  <c:v>61016</c:v>
                </c:pt>
                <c:pt idx="3028">
                  <c:v>61023</c:v>
                </c:pt>
                <c:pt idx="3029">
                  <c:v>61030</c:v>
                </c:pt>
                <c:pt idx="3030">
                  <c:v>61037</c:v>
                </c:pt>
                <c:pt idx="3031">
                  <c:v>61044</c:v>
                </c:pt>
                <c:pt idx="3032">
                  <c:v>61051</c:v>
                </c:pt>
                <c:pt idx="3033">
                  <c:v>61058</c:v>
                </c:pt>
                <c:pt idx="3034">
                  <c:v>61065</c:v>
                </c:pt>
                <c:pt idx="3035">
                  <c:v>61072</c:v>
                </c:pt>
                <c:pt idx="3036">
                  <c:v>61079</c:v>
                </c:pt>
                <c:pt idx="3037">
                  <c:v>61086</c:v>
                </c:pt>
                <c:pt idx="3038">
                  <c:v>61093</c:v>
                </c:pt>
                <c:pt idx="3039">
                  <c:v>61100</c:v>
                </c:pt>
                <c:pt idx="3040">
                  <c:v>61107</c:v>
                </c:pt>
                <c:pt idx="3041">
                  <c:v>61114</c:v>
                </c:pt>
                <c:pt idx="3042">
                  <c:v>61121</c:v>
                </c:pt>
                <c:pt idx="3043">
                  <c:v>61128</c:v>
                </c:pt>
                <c:pt idx="3044">
                  <c:v>61135</c:v>
                </c:pt>
                <c:pt idx="3045">
                  <c:v>61142</c:v>
                </c:pt>
                <c:pt idx="3046">
                  <c:v>61149</c:v>
                </c:pt>
                <c:pt idx="3047">
                  <c:v>61156</c:v>
                </c:pt>
                <c:pt idx="3048">
                  <c:v>61163</c:v>
                </c:pt>
                <c:pt idx="3049">
                  <c:v>61170</c:v>
                </c:pt>
                <c:pt idx="3050">
                  <c:v>61177</c:v>
                </c:pt>
                <c:pt idx="3051">
                  <c:v>61184</c:v>
                </c:pt>
                <c:pt idx="3052">
                  <c:v>61191</c:v>
                </c:pt>
                <c:pt idx="3053">
                  <c:v>61198</c:v>
                </c:pt>
                <c:pt idx="3054">
                  <c:v>61205</c:v>
                </c:pt>
                <c:pt idx="3055">
                  <c:v>61212</c:v>
                </c:pt>
                <c:pt idx="3056">
                  <c:v>61219</c:v>
                </c:pt>
                <c:pt idx="3057">
                  <c:v>61226</c:v>
                </c:pt>
                <c:pt idx="3058">
                  <c:v>61233</c:v>
                </c:pt>
                <c:pt idx="3059">
                  <c:v>61240</c:v>
                </c:pt>
                <c:pt idx="3060">
                  <c:v>61247</c:v>
                </c:pt>
                <c:pt idx="3061">
                  <c:v>61254</c:v>
                </c:pt>
                <c:pt idx="3062">
                  <c:v>61261</c:v>
                </c:pt>
                <c:pt idx="3063">
                  <c:v>61268</c:v>
                </c:pt>
                <c:pt idx="3064">
                  <c:v>61275</c:v>
                </c:pt>
                <c:pt idx="3065">
                  <c:v>61282</c:v>
                </c:pt>
                <c:pt idx="3066">
                  <c:v>61289</c:v>
                </c:pt>
                <c:pt idx="3067">
                  <c:v>61296</c:v>
                </c:pt>
                <c:pt idx="3068">
                  <c:v>61303</c:v>
                </c:pt>
                <c:pt idx="3069">
                  <c:v>61310</c:v>
                </c:pt>
                <c:pt idx="3070">
                  <c:v>61317</c:v>
                </c:pt>
                <c:pt idx="3071">
                  <c:v>61324</c:v>
                </c:pt>
                <c:pt idx="3072">
                  <c:v>61331</c:v>
                </c:pt>
                <c:pt idx="3073">
                  <c:v>61338</c:v>
                </c:pt>
                <c:pt idx="3074">
                  <c:v>61345</c:v>
                </c:pt>
                <c:pt idx="3075">
                  <c:v>61352</c:v>
                </c:pt>
                <c:pt idx="3076">
                  <c:v>61359</c:v>
                </c:pt>
                <c:pt idx="3077">
                  <c:v>61366</c:v>
                </c:pt>
                <c:pt idx="3078">
                  <c:v>61373</c:v>
                </c:pt>
                <c:pt idx="3079">
                  <c:v>61380</c:v>
                </c:pt>
                <c:pt idx="3080">
                  <c:v>61387</c:v>
                </c:pt>
                <c:pt idx="3081">
                  <c:v>61394</c:v>
                </c:pt>
                <c:pt idx="3082">
                  <c:v>61401</c:v>
                </c:pt>
                <c:pt idx="3083">
                  <c:v>61408</c:v>
                </c:pt>
                <c:pt idx="3084">
                  <c:v>61415</c:v>
                </c:pt>
                <c:pt idx="3085">
                  <c:v>61422</c:v>
                </c:pt>
                <c:pt idx="3086">
                  <c:v>61429</c:v>
                </c:pt>
                <c:pt idx="3087">
                  <c:v>61436</c:v>
                </c:pt>
                <c:pt idx="3088">
                  <c:v>61443</c:v>
                </c:pt>
                <c:pt idx="3089">
                  <c:v>61450</c:v>
                </c:pt>
                <c:pt idx="3090">
                  <c:v>61457</c:v>
                </c:pt>
                <c:pt idx="3091">
                  <c:v>61464</c:v>
                </c:pt>
                <c:pt idx="3092">
                  <c:v>61471</c:v>
                </c:pt>
                <c:pt idx="3093">
                  <c:v>61478</c:v>
                </c:pt>
                <c:pt idx="3094">
                  <c:v>61485</c:v>
                </c:pt>
                <c:pt idx="3095">
                  <c:v>61492</c:v>
                </c:pt>
                <c:pt idx="3096">
                  <c:v>61499</c:v>
                </c:pt>
                <c:pt idx="3097">
                  <c:v>61506</c:v>
                </c:pt>
                <c:pt idx="3098">
                  <c:v>61513</c:v>
                </c:pt>
                <c:pt idx="3099">
                  <c:v>61520</c:v>
                </c:pt>
                <c:pt idx="3100">
                  <c:v>61527</c:v>
                </c:pt>
                <c:pt idx="3101">
                  <c:v>61534</c:v>
                </c:pt>
                <c:pt idx="3102">
                  <c:v>61541</c:v>
                </c:pt>
                <c:pt idx="3103">
                  <c:v>61548</c:v>
                </c:pt>
                <c:pt idx="3104">
                  <c:v>61555</c:v>
                </c:pt>
                <c:pt idx="3105">
                  <c:v>61562</c:v>
                </c:pt>
                <c:pt idx="3106">
                  <c:v>61569</c:v>
                </c:pt>
                <c:pt idx="3107">
                  <c:v>61576</c:v>
                </c:pt>
                <c:pt idx="3108">
                  <c:v>61583</c:v>
                </c:pt>
                <c:pt idx="3109">
                  <c:v>61590</c:v>
                </c:pt>
                <c:pt idx="3110">
                  <c:v>61597</c:v>
                </c:pt>
                <c:pt idx="3111">
                  <c:v>61604</c:v>
                </c:pt>
                <c:pt idx="3112">
                  <c:v>61611</c:v>
                </c:pt>
                <c:pt idx="3113">
                  <c:v>61618</c:v>
                </c:pt>
                <c:pt idx="3114">
                  <c:v>61625</c:v>
                </c:pt>
                <c:pt idx="3115">
                  <c:v>61632</c:v>
                </c:pt>
                <c:pt idx="3116">
                  <c:v>61639</c:v>
                </c:pt>
                <c:pt idx="3117">
                  <c:v>61646</c:v>
                </c:pt>
                <c:pt idx="3118">
                  <c:v>61653</c:v>
                </c:pt>
                <c:pt idx="3119">
                  <c:v>61660</c:v>
                </c:pt>
                <c:pt idx="3120">
                  <c:v>61667</c:v>
                </c:pt>
                <c:pt idx="3121">
                  <c:v>61674</c:v>
                </c:pt>
                <c:pt idx="3122">
                  <c:v>61681</c:v>
                </c:pt>
                <c:pt idx="3123">
                  <c:v>61688</c:v>
                </c:pt>
                <c:pt idx="3124">
                  <c:v>61695</c:v>
                </c:pt>
                <c:pt idx="3125">
                  <c:v>61702</c:v>
                </c:pt>
                <c:pt idx="3126">
                  <c:v>61709</c:v>
                </c:pt>
                <c:pt idx="3127">
                  <c:v>61716</c:v>
                </c:pt>
                <c:pt idx="3128">
                  <c:v>61724</c:v>
                </c:pt>
                <c:pt idx="3129">
                  <c:v>61731</c:v>
                </c:pt>
                <c:pt idx="3130">
                  <c:v>61738</c:v>
                </c:pt>
                <c:pt idx="3131">
                  <c:v>61745</c:v>
                </c:pt>
                <c:pt idx="3132">
                  <c:v>61752</c:v>
                </c:pt>
                <c:pt idx="3133">
                  <c:v>61759</c:v>
                </c:pt>
                <c:pt idx="3134">
                  <c:v>61766</c:v>
                </c:pt>
                <c:pt idx="3135">
                  <c:v>61773</c:v>
                </c:pt>
                <c:pt idx="3136">
                  <c:v>61780</c:v>
                </c:pt>
                <c:pt idx="3137">
                  <c:v>61787</c:v>
                </c:pt>
                <c:pt idx="3138">
                  <c:v>61794</c:v>
                </c:pt>
                <c:pt idx="3139">
                  <c:v>61801</c:v>
                </c:pt>
                <c:pt idx="3140">
                  <c:v>61808</c:v>
                </c:pt>
                <c:pt idx="3141">
                  <c:v>61815</c:v>
                </c:pt>
                <c:pt idx="3142">
                  <c:v>61822</c:v>
                </c:pt>
                <c:pt idx="3143">
                  <c:v>61829</c:v>
                </c:pt>
                <c:pt idx="3144">
                  <c:v>61836</c:v>
                </c:pt>
                <c:pt idx="3145">
                  <c:v>61843</c:v>
                </c:pt>
                <c:pt idx="3146">
                  <c:v>61850</c:v>
                </c:pt>
                <c:pt idx="3147">
                  <c:v>61857</c:v>
                </c:pt>
                <c:pt idx="3148">
                  <c:v>61864</c:v>
                </c:pt>
                <c:pt idx="3149">
                  <c:v>61871</c:v>
                </c:pt>
                <c:pt idx="3150">
                  <c:v>61878</c:v>
                </c:pt>
                <c:pt idx="3151">
                  <c:v>61885</c:v>
                </c:pt>
                <c:pt idx="3152">
                  <c:v>61892</c:v>
                </c:pt>
                <c:pt idx="3153">
                  <c:v>61899</c:v>
                </c:pt>
                <c:pt idx="3154">
                  <c:v>61906</c:v>
                </c:pt>
                <c:pt idx="3155">
                  <c:v>61913</c:v>
                </c:pt>
                <c:pt idx="3156">
                  <c:v>61920</c:v>
                </c:pt>
                <c:pt idx="3157">
                  <c:v>61927</c:v>
                </c:pt>
                <c:pt idx="3158">
                  <c:v>61934</c:v>
                </c:pt>
                <c:pt idx="3159">
                  <c:v>61941</c:v>
                </c:pt>
                <c:pt idx="3160">
                  <c:v>61948</c:v>
                </c:pt>
                <c:pt idx="3161">
                  <c:v>61955</c:v>
                </c:pt>
                <c:pt idx="3162">
                  <c:v>61962</c:v>
                </c:pt>
                <c:pt idx="3163">
                  <c:v>61969</c:v>
                </c:pt>
                <c:pt idx="3164">
                  <c:v>61976</c:v>
                </c:pt>
                <c:pt idx="3165">
                  <c:v>61983</c:v>
                </c:pt>
                <c:pt idx="3166">
                  <c:v>61990</c:v>
                </c:pt>
                <c:pt idx="3167">
                  <c:v>61997</c:v>
                </c:pt>
                <c:pt idx="3168">
                  <c:v>62004</c:v>
                </c:pt>
                <c:pt idx="3169">
                  <c:v>62011</c:v>
                </c:pt>
                <c:pt idx="3170">
                  <c:v>62018</c:v>
                </c:pt>
                <c:pt idx="3171">
                  <c:v>62025</c:v>
                </c:pt>
                <c:pt idx="3172">
                  <c:v>62032</c:v>
                </c:pt>
                <c:pt idx="3173">
                  <c:v>62039</c:v>
                </c:pt>
                <c:pt idx="3174">
                  <c:v>62046</c:v>
                </c:pt>
                <c:pt idx="3175">
                  <c:v>62053</c:v>
                </c:pt>
                <c:pt idx="3176">
                  <c:v>62060</c:v>
                </c:pt>
                <c:pt idx="3177">
                  <c:v>62067</c:v>
                </c:pt>
                <c:pt idx="3178">
                  <c:v>62074</c:v>
                </c:pt>
                <c:pt idx="3179">
                  <c:v>62081</c:v>
                </c:pt>
                <c:pt idx="3180">
                  <c:v>62089</c:v>
                </c:pt>
                <c:pt idx="3181">
                  <c:v>62096</c:v>
                </c:pt>
                <c:pt idx="3182">
                  <c:v>62103</c:v>
                </c:pt>
                <c:pt idx="3183">
                  <c:v>62110</c:v>
                </c:pt>
                <c:pt idx="3184">
                  <c:v>62117</c:v>
                </c:pt>
                <c:pt idx="3185">
                  <c:v>62124</c:v>
                </c:pt>
                <c:pt idx="3186">
                  <c:v>62131</c:v>
                </c:pt>
                <c:pt idx="3187">
                  <c:v>62138</c:v>
                </c:pt>
                <c:pt idx="3188">
                  <c:v>62145</c:v>
                </c:pt>
                <c:pt idx="3189">
                  <c:v>62152</c:v>
                </c:pt>
                <c:pt idx="3190">
                  <c:v>62159</c:v>
                </c:pt>
                <c:pt idx="3191">
                  <c:v>62166</c:v>
                </c:pt>
                <c:pt idx="3192">
                  <c:v>62173</c:v>
                </c:pt>
                <c:pt idx="3193">
                  <c:v>62184</c:v>
                </c:pt>
                <c:pt idx="3194">
                  <c:v>62191</c:v>
                </c:pt>
                <c:pt idx="3195">
                  <c:v>62198</c:v>
                </c:pt>
                <c:pt idx="3196">
                  <c:v>62205</c:v>
                </c:pt>
                <c:pt idx="3197">
                  <c:v>62212</c:v>
                </c:pt>
                <c:pt idx="3198">
                  <c:v>62219</c:v>
                </c:pt>
                <c:pt idx="3199">
                  <c:v>62226</c:v>
                </c:pt>
                <c:pt idx="3200">
                  <c:v>62233</c:v>
                </c:pt>
                <c:pt idx="3201">
                  <c:v>62240</c:v>
                </c:pt>
                <c:pt idx="3202">
                  <c:v>62247</c:v>
                </c:pt>
                <c:pt idx="3203">
                  <c:v>62254</c:v>
                </c:pt>
                <c:pt idx="3204">
                  <c:v>62261</c:v>
                </c:pt>
                <c:pt idx="3205">
                  <c:v>62268</c:v>
                </c:pt>
                <c:pt idx="3206">
                  <c:v>62275</c:v>
                </c:pt>
                <c:pt idx="3207">
                  <c:v>62282</c:v>
                </c:pt>
                <c:pt idx="3208">
                  <c:v>62289</c:v>
                </c:pt>
                <c:pt idx="3209">
                  <c:v>62296</c:v>
                </c:pt>
                <c:pt idx="3210">
                  <c:v>62303</c:v>
                </c:pt>
                <c:pt idx="3211">
                  <c:v>62310</c:v>
                </c:pt>
                <c:pt idx="3212">
                  <c:v>62317</c:v>
                </c:pt>
                <c:pt idx="3213">
                  <c:v>62324</c:v>
                </c:pt>
                <c:pt idx="3214">
                  <c:v>62331</c:v>
                </c:pt>
                <c:pt idx="3215">
                  <c:v>62338</c:v>
                </c:pt>
                <c:pt idx="3216">
                  <c:v>62345</c:v>
                </c:pt>
                <c:pt idx="3217">
                  <c:v>62352</c:v>
                </c:pt>
                <c:pt idx="3218">
                  <c:v>62359</c:v>
                </c:pt>
                <c:pt idx="3219">
                  <c:v>62366</c:v>
                </c:pt>
                <c:pt idx="3220">
                  <c:v>62373</c:v>
                </c:pt>
                <c:pt idx="3221">
                  <c:v>62380</c:v>
                </c:pt>
                <c:pt idx="3222">
                  <c:v>62387</c:v>
                </c:pt>
                <c:pt idx="3223">
                  <c:v>62394</c:v>
                </c:pt>
                <c:pt idx="3224">
                  <c:v>62401</c:v>
                </c:pt>
                <c:pt idx="3225">
                  <c:v>62408</c:v>
                </c:pt>
                <c:pt idx="3226">
                  <c:v>62415</c:v>
                </c:pt>
                <c:pt idx="3227">
                  <c:v>62422</c:v>
                </c:pt>
                <c:pt idx="3228">
                  <c:v>62429</c:v>
                </c:pt>
                <c:pt idx="3229">
                  <c:v>62436</c:v>
                </c:pt>
                <c:pt idx="3230">
                  <c:v>62443</c:v>
                </c:pt>
                <c:pt idx="3231">
                  <c:v>62450</c:v>
                </c:pt>
                <c:pt idx="3232">
                  <c:v>62457</c:v>
                </c:pt>
                <c:pt idx="3233">
                  <c:v>62464</c:v>
                </c:pt>
                <c:pt idx="3234">
                  <c:v>62471</c:v>
                </c:pt>
                <c:pt idx="3235">
                  <c:v>62478</c:v>
                </c:pt>
                <c:pt idx="3236">
                  <c:v>62485</c:v>
                </c:pt>
                <c:pt idx="3237">
                  <c:v>62492</c:v>
                </c:pt>
                <c:pt idx="3238">
                  <c:v>62499</c:v>
                </c:pt>
                <c:pt idx="3239">
                  <c:v>62506</c:v>
                </c:pt>
                <c:pt idx="3240">
                  <c:v>62513</c:v>
                </c:pt>
                <c:pt idx="3241">
                  <c:v>62520</c:v>
                </c:pt>
                <c:pt idx="3242">
                  <c:v>62527</c:v>
                </c:pt>
                <c:pt idx="3243">
                  <c:v>62534</c:v>
                </c:pt>
                <c:pt idx="3244">
                  <c:v>62541</c:v>
                </c:pt>
                <c:pt idx="3245">
                  <c:v>62548</c:v>
                </c:pt>
                <c:pt idx="3246">
                  <c:v>62555</c:v>
                </c:pt>
                <c:pt idx="3247">
                  <c:v>62562</c:v>
                </c:pt>
                <c:pt idx="3248">
                  <c:v>62569</c:v>
                </c:pt>
                <c:pt idx="3249">
                  <c:v>62576</c:v>
                </c:pt>
                <c:pt idx="3250">
                  <c:v>62583</c:v>
                </c:pt>
                <c:pt idx="3251">
                  <c:v>62590</c:v>
                </c:pt>
                <c:pt idx="3252">
                  <c:v>62597</c:v>
                </c:pt>
                <c:pt idx="3253">
                  <c:v>62604</c:v>
                </c:pt>
                <c:pt idx="3254">
                  <c:v>62611</c:v>
                </c:pt>
                <c:pt idx="3255">
                  <c:v>62618</c:v>
                </c:pt>
                <c:pt idx="3256">
                  <c:v>62625</c:v>
                </c:pt>
                <c:pt idx="3257">
                  <c:v>62632</c:v>
                </c:pt>
                <c:pt idx="3258">
                  <c:v>62639</c:v>
                </c:pt>
                <c:pt idx="3259">
                  <c:v>62646</c:v>
                </c:pt>
                <c:pt idx="3260">
                  <c:v>62653</c:v>
                </c:pt>
                <c:pt idx="3261">
                  <c:v>62660</c:v>
                </c:pt>
                <c:pt idx="3262">
                  <c:v>62667</c:v>
                </c:pt>
                <c:pt idx="3263">
                  <c:v>62674</c:v>
                </c:pt>
                <c:pt idx="3264">
                  <c:v>62681</c:v>
                </c:pt>
                <c:pt idx="3265">
                  <c:v>62688</c:v>
                </c:pt>
                <c:pt idx="3266">
                  <c:v>62695</c:v>
                </c:pt>
                <c:pt idx="3267">
                  <c:v>62702</c:v>
                </c:pt>
                <c:pt idx="3268">
                  <c:v>62709</c:v>
                </c:pt>
                <c:pt idx="3269">
                  <c:v>62716</c:v>
                </c:pt>
                <c:pt idx="3270">
                  <c:v>62723</c:v>
                </c:pt>
                <c:pt idx="3271">
                  <c:v>62730</c:v>
                </c:pt>
                <c:pt idx="3272">
                  <c:v>62737</c:v>
                </c:pt>
                <c:pt idx="3273">
                  <c:v>62744</c:v>
                </c:pt>
                <c:pt idx="3274">
                  <c:v>62751</c:v>
                </c:pt>
                <c:pt idx="3275">
                  <c:v>62758</c:v>
                </c:pt>
                <c:pt idx="3276">
                  <c:v>62765</c:v>
                </c:pt>
                <c:pt idx="3277">
                  <c:v>62772</c:v>
                </c:pt>
                <c:pt idx="3278">
                  <c:v>62779</c:v>
                </c:pt>
                <c:pt idx="3279">
                  <c:v>62786</c:v>
                </c:pt>
                <c:pt idx="3280">
                  <c:v>62793</c:v>
                </c:pt>
                <c:pt idx="3281">
                  <c:v>62800</c:v>
                </c:pt>
                <c:pt idx="3282">
                  <c:v>62807</c:v>
                </c:pt>
                <c:pt idx="3283">
                  <c:v>62814</c:v>
                </c:pt>
                <c:pt idx="3284">
                  <c:v>62821</c:v>
                </c:pt>
                <c:pt idx="3285">
                  <c:v>62828</c:v>
                </c:pt>
                <c:pt idx="3286">
                  <c:v>62835</c:v>
                </c:pt>
                <c:pt idx="3287">
                  <c:v>62842</c:v>
                </c:pt>
                <c:pt idx="3288">
                  <c:v>62849</c:v>
                </c:pt>
                <c:pt idx="3289">
                  <c:v>62856</c:v>
                </c:pt>
                <c:pt idx="3290">
                  <c:v>62863</c:v>
                </c:pt>
                <c:pt idx="3291">
                  <c:v>62870</c:v>
                </c:pt>
                <c:pt idx="3292">
                  <c:v>62877</c:v>
                </c:pt>
                <c:pt idx="3293">
                  <c:v>62884</c:v>
                </c:pt>
                <c:pt idx="3294">
                  <c:v>62891</c:v>
                </c:pt>
                <c:pt idx="3295">
                  <c:v>62898</c:v>
                </c:pt>
                <c:pt idx="3296">
                  <c:v>62905</c:v>
                </c:pt>
                <c:pt idx="3297">
                  <c:v>62912</c:v>
                </c:pt>
                <c:pt idx="3298">
                  <c:v>62919</c:v>
                </c:pt>
                <c:pt idx="3299">
                  <c:v>62926</c:v>
                </c:pt>
                <c:pt idx="3300">
                  <c:v>62933</c:v>
                </c:pt>
                <c:pt idx="3301">
                  <c:v>62940</c:v>
                </c:pt>
                <c:pt idx="3302">
                  <c:v>62947</c:v>
                </c:pt>
                <c:pt idx="3303">
                  <c:v>62954</c:v>
                </c:pt>
                <c:pt idx="3304">
                  <c:v>62961</c:v>
                </c:pt>
                <c:pt idx="3305">
                  <c:v>62968</c:v>
                </c:pt>
                <c:pt idx="3306">
                  <c:v>62975</c:v>
                </c:pt>
                <c:pt idx="3307">
                  <c:v>62982</c:v>
                </c:pt>
                <c:pt idx="3308">
                  <c:v>62989</c:v>
                </c:pt>
                <c:pt idx="3309">
                  <c:v>62996</c:v>
                </c:pt>
                <c:pt idx="3310">
                  <c:v>63003</c:v>
                </c:pt>
                <c:pt idx="3311">
                  <c:v>63010</c:v>
                </c:pt>
                <c:pt idx="3312">
                  <c:v>63017</c:v>
                </c:pt>
                <c:pt idx="3313">
                  <c:v>63024</c:v>
                </c:pt>
                <c:pt idx="3314">
                  <c:v>63031</c:v>
                </c:pt>
                <c:pt idx="3315">
                  <c:v>63038</c:v>
                </c:pt>
                <c:pt idx="3316">
                  <c:v>63045</c:v>
                </c:pt>
                <c:pt idx="3317">
                  <c:v>63052</c:v>
                </c:pt>
                <c:pt idx="3318">
                  <c:v>63059</c:v>
                </c:pt>
                <c:pt idx="3319">
                  <c:v>63066</c:v>
                </c:pt>
                <c:pt idx="3320">
                  <c:v>63073</c:v>
                </c:pt>
                <c:pt idx="3321">
                  <c:v>63080</c:v>
                </c:pt>
                <c:pt idx="3322">
                  <c:v>63087</c:v>
                </c:pt>
                <c:pt idx="3323">
                  <c:v>63094</c:v>
                </c:pt>
                <c:pt idx="3324">
                  <c:v>63101</c:v>
                </c:pt>
                <c:pt idx="3325">
                  <c:v>63108</c:v>
                </c:pt>
                <c:pt idx="3326">
                  <c:v>63115</c:v>
                </c:pt>
                <c:pt idx="3327">
                  <c:v>63122</c:v>
                </c:pt>
                <c:pt idx="3328">
                  <c:v>63129</c:v>
                </c:pt>
                <c:pt idx="3329">
                  <c:v>63136</c:v>
                </c:pt>
                <c:pt idx="3330">
                  <c:v>63143</c:v>
                </c:pt>
                <c:pt idx="3331">
                  <c:v>63150</c:v>
                </c:pt>
                <c:pt idx="3332">
                  <c:v>63157</c:v>
                </c:pt>
                <c:pt idx="3333">
                  <c:v>63164</c:v>
                </c:pt>
                <c:pt idx="3334">
                  <c:v>63171</c:v>
                </c:pt>
                <c:pt idx="3335">
                  <c:v>63178</c:v>
                </c:pt>
                <c:pt idx="3336">
                  <c:v>63186</c:v>
                </c:pt>
                <c:pt idx="3337">
                  <c:v>63193</c:v>
                </c:pt>
                <c:pt idx="3338">
                  <c:v>63200</c:v>
                </c:pt>
                <c:pt idx="3339">
                  <c:v>63207</c:v>
                </c:pt>
                <c:pt idx="3340">
                  <c:v>63214</c:v>
                </c:pt>
                <c:pt idx="3341">
                  <c:v>63221</c:v>
                </c:pt>
                <c:pt idx="3342">
                  <c:v>63228</c:v>
                </c:pt>
                <c:pt idx="3343">
                  <c:v>63235</c:v>
                </c:pt>
                <c:pt idx="3344">
                  <c:v>63242</c:v>
                </c:pt>
                <c:pt idx="3345">
                  <c:v>63249</c:v>
                </c:pt>
                <c:pt idx="3346">
                  <c:v>63256</c:v>
                </c:pt>
                <c:pt idx="3347">
                  <c:v>63263</c:v>
                </c:pt>
                <c:pt idx="3348">
                  <c:v>63270</c:v>
                </c:pt>
                <c:pt idx="3349">
                  <c:v>63277</c:v>
                </c:pt>
                <c:pt idx="3350">
                  <c:v>63284</c:v>
                </c:pt>
                <c:pt idx="3351">
                  <c:v>63291</c:v>
                </c:pt>
                <c:pt idx="3352">
                  <c:v>63298</c:v>
                </c:pt>
                <c:pt idx="3353">
                  <c:v>63305</c:v>
                </c:pt>
                <c:pt idx="3354">
                  <c:v>63312</c:v>
                </c:pt>
                <c:pt idx="3355">
                  <c:v>63319</c:v>
                </c:pt>
                <c:pt idx="3356">
                  <c:v>63326</c:v>
                </c:pt>
                <c:pt idx="3357">
                  <c:v>63333</c:v>
                </c:pt>
                <c:pt idx="3358">
                  <c:v>63340</c:v>
                </c:pt>
                <c:pt idx="3359">
                  <c:v>63347</c:v>
                </c:pt>
                <c:pt idx="3360">
                  <c:v>63354</c:v>
                </c:pt>
                <c:pt idx="3361">
                  <c:v>63361</c:v>
                </c:pt>
                <c:pt idx="3362">
                  <c:v>63368</c:v>
                </c:pt>
                <c:pt idx="3363">
                  <c:v>63375</c:v>
                </c:pt>
                <c:pt idx="3364">
                  <c:v>63382</c:v>
                </c:pt>
                <c:pt idx="3365">
                  <c:v>63389</c:v>
                </c:pt>
                <c:pt idx="3366">
                  <c:v>63396</c:v>
                </c:pt>
                <c:pt idx="3367">
                  <c:v>63403</c:v>
                </c:pt>
                <c:pt idx="3368">
                  <c:v>63410</c:v>
                </c:pt>
                <c:pt idx="3369">
                  <c:v>63417</c:v>
                </c:pt>
                <c:pt idx="3370">
                  <c:v>63424</c:v>
                </c:pt>
                <c:pt idx="3371">
                  <c:v>63431</c:v>
                </c:pt>
                <c:pt idx="3372">
                  <c:v>63438</c:v>
                </c:pt>
                <c:pt idx="3373">
                  <c:v>63445</c:v>
                </c:pt>
                <c:pt idx="3374">
                  <c:v>63452</c:v>
                </c:pt>
                <c:pt idx="3375">
                  <c:v>63459</c:v>
                </c:pt>
                <c:pt idx="3376">
                  <c:v>63466</c:v>
                </c:pt>
                <c:pt idx="3377">
                  <c:v>63473</c:v>
                </c:pt>
                <c:pt idx="3378">
                  <c:v>63480</c:v>
                </c:pt>
                <c:pt idx="3379">
                  <c:v>63487</c:v>
                </c:pt>
                <c:pt idx="3380">
                  <c:v>63494</c:v>
                </c:pt>
                <c:pt idx="3381">
                  <c:v>63501</c:v>
                </c:pt>
                <c:pt idx="3382">
                  <c:v>63508</c:v>
                </c:pt>
                <c:pt idx="3383">
                  <c:v>63515</c:v>
                </c:pt>
                <c:pt idx="3384">
                  <c:v>63522</c:v>
                </c:pt>
                <c:pt idx="3385">
                  <c:v>63529</c:v>
                </c:pt>
                <c:pt idx="3386">
                  <c:v>63536</c:v>
                </c:pt>
                <c:pt idx="3387">
                  <c:v>63543</c:v>
                </c:pt>
                <c:pt idx="3388">
                  <c:v>63550</c:v>
                </c:pt>
                <c:pt idx="3389">
                  <c:v>63557</c:v>
                </c:pt>
                <c:pt idx="3390">
                  <c:v>63564</c:v>
                </c:pt>
                <c:pt idx="3391">
                  <c:v>63571</c:v>
                </c:pt>
                <c:pt idx="3392">
                  <c:v>63578</c:v>
                </c:pt>
                <c:pt idx="3393">
                  <c:v>63585</c:v>
                </c:pt>
                <c:pt idx="3394">
                  <c:v>63592</c:v>
                </c:pt>
                <c:pt idx="3395">
                  <c:v>63599</c:v>
                </c:pt>
                <c:pt idx="3396">
                  <c:v>63606</c:v>
                </c:pt>
                <c:pt idx="3397">
                  <c:v>63613</c:v>
                </c:pt>
                <c:pt idx="3398">
                  <c:v>63620</c:v>
                </c:pt>
                <c:pt idx="3399">
                  <c:v>63627</c:v>
                </c:pt>
                <c:pt idx="3400">
                  <c:v>63634</c:v>
                </c:pt>
                <c:pt idx="3401">
                  <c:v>63641</c:v>
                </c:pt>
                <c:pt idx="3402">
                  <c:v>63648</c:v>
                </c:pt>
                <c:pt idx="3403">
                  <c:v>63655</c:v>
                </c:pt>
                <c:pt idx="3404">
                  <c:v>63662</c:v>
                </c:pt>
                <c:pt idx="3405">
                  <c:v>63669</c:v>
                </c:pt>
                <c:pt idx="3406">
                  <c:v>63676</c:v>
                </c:pt>
                <c:pt idx="3407">
                  <c:v>63683</c:v>
                </c:pt>
                <c:pt idx="3408">
                  <c:v>63690</c:v>
                </c:pt>
                <c:pt idx="3409">
                  <c:v>63697</c:v>
                </c:pt>
                <c:pt idx="3410">
                  <c:v>63704</c:v>
                </c:pt>
                <c:pt idx="3411">
                  <c:v>63711</c:v>
                </c:pt>
                <c:pt idx="3412">
                  <c:v>63718</c:v>
                </c:pt>
                <c:pt idx="3413">
                  <c:v>63725</c:v>
                </c:pt>
                <c:pt idx="3414">
                  <c:v>63732</c:v>
                </c:pt>
                <c:pt idx="3415">
                  <c:v>63739</c:v>
                </c:pt>
                <c:pt idx="3416">
                  <c:v>63746</c:v>
                </c:pt>
                <c:pt idx="3417">
                  <c:v>63753</c:v>
                </c:pt>
                <c:pt idx="3418">
                  <c:v>63760</c:v>
                </c:pt>
                <c:pt idx="3419">
                  <c:v>63767</c:v>
                </c:pt>
                <c:pt idx="3420">
                  <c:v>63774</c:v>
                </c:pt>
                <c:pt idx="3421">
                  <c:v>63781</c:v>
                </c:pt>
                <c:pt idx="3422">
                  <c:v>63788</c:v>
                </c:pt>
                <c:pt idx="3423">
                  <c:v>63795</c:v>
                </c:pt>
                <c:pt idx="3424">
                  <c:v>63802</c:v>
                </c:pt>
                <c:pt idx="3425">
                  <c:v>63809</c:v>
                </c:pt>
                <c:pt idx="3426">
                  <c:v>63816</c:v>
                </c:pt>
                <c:pt idx="3427">
                  <c:v>63823</c:v>
                </c:pt>
                <c:pt idx="3428">
                  <c:v>63830</c:v>
                </c:pt>
                <c:pt idx="3429">
                  <c:v>63837</c:v>
                </c:pt>
                <c:pt idx="3430">
                  <c:v>63844</c:v>
                </c:pt>
                <c:pt idx="3431">
                  <c:v>63851</c:v>
                </c:pt>
                <c:pt idx="3432">
                  <c:v>63858</c:v>
                </c:pt>
                <c:pt idx="3433">
                  <c:v>63865</c:v>
                </c:pt>
                <c:pt idx="3434">
                  <c:v>63872</c:v>
                </c:pt>
                <c:pt idx="3435">
                  <c:v>63879</c:v>
                </c:pt>
                <c:pt idx="3436">
                  <c:v>63886</c:v>
                </c:pt>
                <c:pt idx="3437">
                  <c:v>63893</c:v>
                </c:pt>
                <c:pt idx="3438">
                  <c:v>63900</c:v>
                </c:pt>
                <c:pt idx="3439">
                  <c:v>63907</c:v>
                </c:pt>
                <c:pt idx="3440">
                  <c:v>63915</c:v>
                </c:pt>
                <c:pt idx="3441">
                  <c:v>63922</c:v>
                </c:pt>
                <c:pt idx="3442">
                  <c:v>63929</c:v>
                </c:pt>
                <c:pt idx="3443">
                  <c:v>63936</c:v>
                </c:pt>
                <c:pt idx="3444">
                  <c:v>63943</c:v>
                </c:pt>
                <c:pt idx="3445">
                  <c:v>63950</c:v>
                </c:pt>
                <c:pt idx="3446">
                  <c:v>63957</c:v>
                </c:pt>
                <c:pt idx="3447">
                  <c:v>63964</c:v>
                </c:pt>
                <c:pt idx="3448">
                  <c:v>63971</c:v>
                </c:pt>
                <c:pt idx="3449">
                  <c:v>63978</c:v>
                </c:pt>
                <c:pt idx="3450">
                  <c:v>63985</c:v>
                </c:pt>
                <c:pt idx="3451">
                  <c:v>63992</c:v>
                </c:pt>
                <c:pt idx="3452">
                  <c:v>63999</c:v>
                </c:pt>
                <c:pt idx="3453">
                  <c:v>64006</c:v>
                </c:pt>
                <c:pt idx="3454">
                  <c:v>64013</c:v>
                </c:pt>
                <c:pt idx="3455">
                  <c:v>64020</c:v>
                </c:pt>
                <c:pt idx="3456">
                  <c:v>64027</c:v>
                </c:pt>
                <c:pt idx="3457">
                  <c:v>64034</c:v>
                </c:pt>
                <c:pt idx="3458">
                  <c:v>64041</c:v>
                </c:pt>
                <c:pt idx="3459">
                  <c:v>64048</c:v>
                </c:pt>
                <c:pt idx="3460">
                  <c:v>64055</c:v>
                </c:pt>
                <c:pt idx="3461">
                  <c:v>64062</c:v>
                </c:pt>
                <c:pt idx="3462">
                  <c:v>64069</c:v>
                </c:pt>
                <c:pt idx="3463">
                  <c:v>64076</c:v>
                </c:pt>
                <c:pt idx="3464">
                  <c:v>64083</c:v>
                </c:pt>
                <c:pt idx="3465">
                  <c:v>64090</c:v>
                </c:pt>
                <c:pt idx="3466">
                  <c:v>64097</c:v>
                </c:pt>
                <c:pt idx="3467">
                  <c:v>64104</c:v>
                </c:pt>
                <c:pt idx="3468">
                  <c:v>64111</c:v>
                </c:pt>
                <c:pt idx="3469">
                  <c:v>64118</c:v>
                </c:pt>
                <c:pt idx="3470">
                  <c:v>64125</c:v>
                </c:pt>
                <c:pt idx="3471">
                  <c:v>64132</c:v>
                </c:pt>
                <c:pt idx="3472">
                  <c:v>64139</c:v>
                </c:pt>
                <c:pt idx="3473">
                  <c:v>64146</c:v>
                </c:pt>
                <c:pt idx="3474">
                  <c:v>64153</c:v>
                </c:pt>
                <c:pt idx="3475">
                  <c:v>64160</c:v>
                </c:pt>
                <c:pt idx="3476">
                  <c:v>64167</c:v>
                </c:pt>
                <c:pt idx="3477">
                  <c:v>64174</c:v>
                </c:pt>
                <c:pt idx="3478">
                  <c:v>64181</c:v>
                </c:pt>
                <c:pt idx="3479">
                  <c:v>64188</c:v>
                </c:pt>
                <c:pt idx="3480">
                  <c:v>64195</c:v>
                </c:pt>
                <c:pt idx="3481">
                  <c:v>64202</c:v>
                </c:pt>
                <c:pt idx="3482">
                  <c:v>64209</c:v>
                </c:pt>
                <c:pt idx="3483">
                  <c:v>64216</c:v>
                </c:pt>
                <c:pt idx="3484">
                  <c:v>64223</c:v>
                </c:pt>
                <c:pt idx="3485">
                  <c:v>64230</c:v>
                </c:pt>
                <c:pt idx="3486">
                  <c:v>64237</c:v>
                </c:pt>
                <c:pt idx="3487">
                  <c:v>64244</c:v>
                </c:pt>
                <c:pt idx="3488">
                  <c:v>64251</c:v>
                </c:pt>
                <c:pt idx="3489">
                  <c:v>64258</c:v>
                </c:pt>
                <c:pt idx="3490">
                  <c:v>64265</c:v>
                </c:pt>
                <c:pt idx="3491">
                  <c:v>64272</c:v>
                </c:pt>
                <c:pt idx="3492">
                  <c:v>64280</c:v>
                </c:pt>
                <c:pt idx="3493">
                  <c:v>64287</c:v>
                </c:pt>
                <c:pt idx="3494">
                  <c:v>64294</c:v>
                </c:pt>
                <c:pt idx="3495">
                  <c:v>64301</c:v>
                </c:pt>
                <c:pt idx="3496">
                  <c:v>64308</c:v>
                </c:pt>
                <c:pt idx="3497">
                  <c:v>64315</c:v>
                </c:pt>
                <c:pt idx="3498">
                  <c:v>64322</c:v>
                </c:pt>
                <c:pt idx="3499">
                  <c:v>64329</c:v>
                </c:pt>
                <c:pt idx="3500">
                  <c:v>64336</c:v>
                </c:pt>
                <c:pt idx="3501">
                  <c:v>64343</c:v>
                </c:pt>
                <c:pt idx="3502">
                  <c:v>64350</c:v>
                </c:pt>
                <c:pt idx="3503">
                  <c:v>64357</c:v>
                </c:pt>
                <c:pt idx="3504">
                  <c:v>64364</c:v>
                </c:pt>
                <c:pt idx="3505">
                  <c:v>64371</c:v>
                </c:pt>
                <c:pt idx="3506">
                  <c:v>64378</c:v>
                </c:pt>
                <c:pt idx="3507">
                  <c:v>64385</c:v>
                </c:pt>
                <c:pt idx="3508">
                  <c:v>64396</c:v>
                </c:pt>
                <c:pt idx="3509">
                  <c:v>64403</c:v>
                </c:pt>
                <c:pt idx="3510">
                  <c:v>64410</c:v>
                </c:pt>
                <c:pt idx="3511">
                  <c:v>64417</c:v>
                </c:pt>
                <c:pt idx="3512">
                  <c:v>64424</c:v>
                </c:pt>
                <c:pt idx="3513">
                  <c:v>64431</c:v>
                </c:pt>
                <c:pt idx="3514">
                  <c:v>64438</c:v>
                </c:pt>
                <c:pt idx="3515">
                  <c:v>64445</c:v>
                </c:pt>
                <c:pt idx="3516">
                  <c:v>64452</c:v>
                </c:pt>
                <c:pt idx="3517">
                  <c:v>64459</c:v>
                </c:pt>
                <c:pt idx="3518">
                  <c:v>64466</c:v>
                </c:pt>
                <c:pt idx="3519">
                  <c:v>64473</c:v>
                </c:pt>
                <c:pt idx="3520">
                  <c:v>64480</c:v>
                </c:pt>
                <c:pt idx="3521">
                  <c:v>64487</c:v>
                </c:pt>
                <c:pt idx="3522">
                  <c:v>64494</c:v>
                </c:pt>
                <c:pt idx="3523">
                  <c:v>64501</c:v>
                </c:pt>
                <c:pt idx="3524">
                  <c:v>64508</c:v>
                </c:pt>
                <c:pt idx="3525">
                  <c:v>64515</c:v>
                </c:pt>
                <c:pt idx="3526">
                  <c:v>64522</c:v>
                </c:pt>
                <c:pt idx="3527">
                  <c:v>64529</c:v>
                </c:pt>
                <c:pt idx="3528">
                  <c:v>64536</c:v>
                </c:pt>
                <c:pt idx="3529">
                  <c:v>64543</c:v>
                </c:pt>
                <c:pt idx="3530">
                  <c:v>64550</c:v>
                </c:pt>
                <c:pt idx="3531">
                  <c:v>64557</c:v>
                </c:pt>
                <c:pt idx="3532">
                  <c:v>64564</c:v>
                </c:pt>
                <c:pt idx="3533">
                  <c:v>64571</c:v>
                </c:pt>
              </c:numCache>
            </c:numRef>
          </c:cat>
          <c:val>
            <c:numRef>
              <c:f>[0]!Fwd3M</c:f>
              <c:numCache>
                <c:formatCode>0.0000%</c:formatCode>
                <c:ptCount val="3534"/>
                <c:pt idx="0">
                  <c:v>3.7589999999994798E-3</c:v>
                </c:pt>
                <c:pt idx="1">
                  <c:v>3.7541649843118056E-3</c:v>
                </c:pt>
                <c:pt idx="2">
                  <c:v>3.7492248214353609E-3</c:v>
                </c:pt>
                <c:pt idx="3">
                  <c:v>3.7311991821217683E-3</c:v>
                </c:pt>
                <c:pt idx="4">
                  <c:v>3.7258365582332077E-3</c:v>
                </c:pt>
                <c:pt idx="5">
                  <c:v>3.7203929679235069E-3</c:v>
                </c:pt>
                <c:pt idx="6">
                  <c:v>3.7148729021943667E-3</c:v>
                </c:pt>
                <c:pt idx="7">
                  <c:v>3.7035595420744898E-3</c:v>
                </c:pt>
                <c:pt idx="8">
                  <c:v>3.6921177043853755E-3</c:v>
                </c:pt>
                <c:pt idx="9">
                  <c:v>3.6862826258445662E-3</c:v>
                </c:pt>
                <c:pt idx="10">
                  <c:v>3.680398017440841E-3</c:v>
                </c:pt>
                <c:pt idx="11">
                  <c:v>3.6744683700164504E-3</c:v>
                </c:pt>
                <c:pt idx="12">
                  <c:v>3.6622730202420972E-3</c:v>
                </c:pt>
                <c:pt idx="13">
                  <c:v>3.6503892060992271E-3</c:v>
                </c:pt>
                <c:pt idx="14">
                  <c:v>3.6443017253313882E-3</c:v>
                </c:pt>
                <c:pt idx="15">
                  <c:v>3.6381961500607817E-3</c:v>
                </c:pt>
                <c:pt idx="16">
                  <c:v>3.6320769709446612E-3</c:v>
                </c:pt>
                <c:pt idx="17">
                  <c:v>3.6193132177671731E-3</c:v>
                </c:pt>
                <c:pt idx="18">
                  <c:v>3.6075540282548314E-3</c:v>
                </c:pt>
                <c:pt idx="19">
                  <c:v>3.6014341888352805E-3</c:v>
                </c:pt>
                <c:pt idx="20">
                  <c:v>3.5953276889455366E-3</c:v>
                </c:pt>
                <c:pt idx="21">
                  <c:v>3.5892390190481664E-3</c:v>
                </c:pt>
                <c:pt idx="22">
                  <c:v>3.5761876938515298E-3</c:v>
                </c:pt>
                <c:pt idx="23">
                  <c:v>3.5651155952363652E-3</c:v>
                </c:pt>
                <c:pt idx="24">
                  <c:v>3.5591329298668918E-3</c:v>
                </c:pt>
                <c:pt idx="25">
                  <c:v>3.5531622791689591E-3</c:v>
                </c:pt>
                <c:pt idx="26">
                  <c:v>3.5471999441550736E-3</c:v>
                </c:pt>
                <c:pt idx="27">
                  <c:v>3.5339457336016527E-3</c:v>
                </c:pt>
                <c:pt idx="28">
                  <c:v>3.5233597819609606E-3</c:v>
                </c:pt>
                <c:pt idx="29">
                  <c:v>3.5173835413283773E-3</c:v>
                </c:pt>
                <c:pt idx="30">
                  <c:v>3.5113934229208991E-3</c:v>
                </c:pt>
                <c:pt idx="31">
                  <c:v>3.5053857279069576E-3</c:v>
                </c:pt>
                <c:pt idx="32">
                  <c:v>3.491803764799073E-3</c:v>
                </c:pt>
                <c:pt idx="33">
                  <c:v>3.4811052059392595E-3</c:v>
                </c:pt>
                <c:pt idx="34">
                  <c:v>3.4749541462114615E-3</c:v>
                </c:pt>
                <c:pt idx="35">
                  <c:v>3.4687633173687907E-3</c:v>
                </c:pt>
                <c:pt idx="36">
                  <c:v>3.4625290207417718E-3</c:v>
                </c:pt>
                <c:pt idx="37">
                  <c:v>3.4485200515736577E-3</c:v>
                </c:pt>
                <c:pt idx="38">
                  <c:v>3.437083183892237E-3</c:v>
                </c:pt>
                <c:pt idx="39">
                  <c:v>3.43057606919287E-3</c:v>
                </c:pt>
                <c:pt idx="40">
                  <c:v>3.4240032952287994E-3</c:v>
                </c:pt>
                <c:pt idx="41">
                  <c:v>3.4173611635155469E-3</c:v>
                </c:pt>
                <c:pt idx="42">
                  <c:v>3.4028529140427352E-3</c:v>
                </c:pt>
                <c:pt idx="43">
                  <c:v>3.3900250904378665E-3</c:v>
                </c:pt>
                <c:pt idx="44">
                  <c:v>3.3868877250037592E-3</c:v>
                </c:pt>
                <c:pt idx="45">
                  <c:v>3.383669399686904E-3</c:v>
                </c:pt>
                <c:pt idx="46">
                  <c:v>3.3764509624308638E-3</c:v>
                </c:pt>
                <c:pt idx="47">
                  <c:v>3.3691559995502086E-3</c:v>
                </c:pt>
                <c:pt idx="48">
                  <c:v>3.3429940926166368E-3</c:v>
                </c:pt>
                <c:pt idx="49">
                  <c:v>3.3393073421740249E-3</c:v>
                </c:pt>
                <c:pt idx="50">
                  <c:v>3.3317020886842251E-3</c:v>
                </c:pt>
                <c:pt idx="51">
                  <c:v>3.3240492443464709E-3</c:v>
                </c:pt>
                <c:pt idx="52">
                  <c:v>3.3163536315054224E-3</c:v>
                </c:pt>
                <c:pt idx="53">
                  <c:v>3.2893084030987678E-3</c:v>
                </c:pt>
                <c:pt idx="54">
                  <c:v>3.2852399407929823E-3</c:v>
                </c:pt>
                <c:pt idx="55">
                  <c:v>3.2774028193797529E-3</c:v>
                </c:pt>
                <c:pt idx="56">
                  <c:v>3.2695518627846587E-3</c:v>
                </c:pt>
                <c:pt idx="57">
                  <c:v>3.2616918930993156E-3</c:v>
                </c:pt>
                <c:pt idx="58">
                  <c:v>3.2345137513046171E-3</c:v>
                </c:pt>
                <c:pt idx="59">
                  <c:v>3.230258323991906E-3</c:v>
                </c:pt>
                <c:pt idx="60">
                  <c:v>3.2224256189282954E-3</c:v>
                </c:pt>
                <c:pt idx="61">
                  <c:v>3.2146128338617322E-3</c:v>
                </c:pt>
                <c:pt idx="62">
                  <c:v>3.2068247972297549E-3</c:v>
                </c:pt>
                <c:pt idx="63">
                  <c:v>3.1684248794972992E-3</c:v>
                </c:pt>
                <c:pt idx="64">
                  <c:v>3.1608859526744849E-3</c:v>
                </c:pt>
                <c:pt idx="65">
                  <c:v>3.1500967379929088E-3</c:v>
                </c:pt>
                <c:pt idx="66">
                  <c:v>3.1239974788149528E-3</c:v>
                </c:pt>
                <c:pt idx="67">
                  <c:v>3.1167810695187617E-3</c:v>
                </c:pt>
                <c:pt idx="68">
                  <c:v>3.1096184398653843E-3</c:v>
                </c:pt>
                <c:pt idx="69">
                  <c:v>3.1025095974947826E-3</c:v>
                </c:pt>
                <c:pt idx="70">
                  <c:v>3.0784706214521357E-3</c:v>
                </c:pt>
                <c:pt idx="71">
                  <c:v>3.0746122537285395E-3</c:v>
                </c:pt>
                <c:pt idx="72">
                  <c:v>3.0677724624532049E-3</c:v>
                </c:pt>
                <c:pt idx="73">
                  <c:v>3.06098650434815E-3</c:v>
                </c:pt>
                <c:pt idx="74">
                  <c:v>3.0542543870677452E-3</c:v>
                </c:pt>
                <c:pt idx="75">
                  <c:v>3.0287057353738157E-3</c:v>
                </c:pt>
                <c:pt idx="76">
                  <c:v>3.0250447304070015E-3</c:v>
                </c:pt>
                <c:pt idx="77">
                  <c:v>3.0214016811023576E-3</c:v>
                </c:pt>
                <c:pt idx="78">
                  <c:v>3.0149927696404197E-3</c:v>
                </c:pt>
                <c:pt idx="79">
                  <c:v>3.0086377526467654E-3</c:v>
                </c:pt>
                <c:pt idx="80">
                  <c:v>2.9872382726059531E-3</c:v>
                </c:pt>
                <c:pt idx="81">
                  <c:v>2.9837567828179135E-3</c:v>
                </c:pt>
                <c:pt idx="82">
                  <c:v>2.9776713532829119E-3</c:v>
                </c:pt>
                <c:pt idx="83">
                  <c:v>2.9716398642765959E-3</c:v>
                </c:pt>
                <c:pt idx="84">
                  <c:v>2.9656623234857555E-3</c:v>
                </c:pt>
                <c:pt idx="85">
                  <c:v>2.9530451400348627E-3</c:v>
                </c:pt>
                <c:pt idx="86">
                  <c:v>2.9497252804506486E-3</c:v>
                </c:pt>
                <c:pt idx="87">
                  <c:v>2.9365841118445353E-3</c:v>
                </c:pt>
                <c:pt idx="88">
                  <c:v>2.9333361298760374E-3</c:v>
                </c:pt>
                <c:pt idx="89">
                  <c:v>2.9277093966760428E-3</c:v>
                </c:pt>
                <c:pt idx="90">
                  <c:v>2.9065763199853413E-3</c:v>
                </c:pt>
                <c:pt idx="91">
                  <c:v>2.9034721567615172E-3</c:v>
                </c:pt>
                <c:pt idx="92">
                  <c:v>2.9003859654316501E-3</c:v>
                </c:pt>
                <c:pt idx="93">
                  <c:v>2.8950833807182847E-3</c:v>
                </c:pt>
                <c:pt idx="94">
                  <c:v>2.8898348480561808E-3</c:v>
                </c:pt>
                <c:pt idx="95">
                  <c:v>2.8702157606262948E-3</c:v>
                </c:pt>
                <c:pt idx="96">
                  <c:v>2.8673005066687735E-3</c:v>
                </c:pt>
                <c:pt idx="97">
                  <c:v>2.8644032387880785E-3</c:v>
                </c:pt>
                <c:pt idx="98">
                  <c:v>2.8594791824311499E-3</c:v>
                </c:pt>
                <c:pt idx="99">
                  <c:v>2.8546092328126001E-3</c:v>
                </c:pt>
                <c:pt idx="100">
                  <c:v>2.8365056326184047E-3</c:v>
                </c:pt>
                <c:pt idx="101">
                  <c:v>2.8337794932745439E-3</c:v>
                </c:pt>
                <c:pt idx="102">
                  <c:v>2.8310713595999077E-3</c:v>
                </c:pt>
                <c:pt idx="103">
                  <c:v>2.8265262147233986E-3</c:v>
                </c:pt>
                <c:pt idx="104">
                  <c:v>2.8220352313771064E-3</c:v>
                </c:pt>
                <c:pt idx="105">
                  <c:v>2.8037563108675948E-3</c:v>
                </c:pt>
                <c:pt idx="106">
                  <c:v>2.7995634472934195E-3</c:v>
                </c:pt>
                <c:pt idx="107">
                  <c:v>2.7954247910907341E-3</c:v>
                </c:pt>
                <c:pt idx="108">
                  <c:v>2.7913403498417708E-3</c:v>
                </c:pt>
                <c:pt idx="109">
                  <c:v>2.7841970145093772E-3</c:v>
                </c:pt>
                <c:pt idx="110">
                  <c:v>2.7755448861220373E-3</c:v>
                </c:pt>
                <c:pt idx="111">
                  <c:v>2.771731633463257E-3</c:v>
                </c:pt>
                <c:pt idx="112">
                  <c:v>2.767972641300923E-3</c:v>
                </c:pt>
                <c:pt idx="113">
                  <c:v>2.7642679172340048E-3</c:v>
                </c:pt>
                <c:pt idx="114">
                  <c:v>2.7578844067773093E-3</c:v>
                </c:pt>
                <c:pt idx="115">
                  <c:v>2.7499918539571487E-3</c:v>
                </c:pt>
                <c:pt idx="116">
                  <c:v>2.7465585844144037E-3</c:v>
                </c:pt>
                <c:pt idx="117">
                  <c:v>2.7431796286022971E-3</c:v>
                </c:pt>
                <c:pt idx="118">
                  <c:v>2.7398548459301982E-3</c:v>
                </c:pt>
                <c:pt idx="119">
                  <c:v>2.7342225235362097E-3</c:v>
                </c:pt>
                <c:pt idx="120">
                  <c:v>2.7270812965759336E-3</c:v>
                </c:pt>
                <c:pt idx="121">
                  <c:v>2.7240148965887805E-3</c:v>
                </c:pt>
                <c:pt idx="122">
                  <c:v>2.7209975270740994E-3</c:v>
                </c:pt>
                <c:pt idx="123">
                  <c:v>2.7180282999919349E-3</c:v>
                </c:pt>
                <c:pt idx="124">
                  <c:v>2.7130486702980671E-3</c:v>
                </c:pt>
                <c:pt idx="125">
                  <c:v>2.7066150294888475E-3</c:v>
                </c:pt>
                <c:pt idx="126">
                  <c:v>2.7038731747328912E-3</c:v>
                </c:pt>
                <c:pt idx="127">
                  <c:v>2.701174126504678E-3</c:v>
                </c:pt>
                <c:pt idx="128">
                  <c:v>2.698516995500987E-3</c:v>
                </c:pt>
                <c:pt idx="129">
                  <c:v>2.696825589582869E-3</c:v>
                </c:pt>
                <c:pt idx="130">
                  <c:v>2.6891744116100554E-3</c:v>
                </c:pt>
                <c:pt idx="131">
                  <c:v>2.6867015853146528E-3</c:v>
                </c:pt>
                <c:pt idx="132">
                  <c:v>2.6842660437818291E-3</c:v>
                </c:pt>
                <c:pt idx="133">
                  <c:v>2.6818668879669727E-3</c:v>
                </c:pt>
                <c:pt idx="134">
                  <c:v>2.6795032188299248E-3</c:v>
                </c:pt>
                <c:pt idx="135">
                  <c:v>2.6726161411000796E-3</c:v>
                </c:pt>
                <c:pt idx="136">
                  <c:v>2.6703854283074155E-3</c:v>
                </c:pt>
                <c:pt idx="137">
                  <c:v>2.66818570702472E-3</c:v>
                </c:pt>
                <c:pt idx="138">
                  <c:v>2.6660160782278662E-3</c:v>
                </c:pt>
                <c:pt idx="139">
                  <c:v>2.6555878558426156E-3</c:v>
                </c:pt>
                <c:pt idx="140">
                  <c:v>2.6535799025823831E-3</c:v>
                </c:pt>
                <c:pt idx="141">
                  <c:v>2.6515957487050056E-3</c:v>
                </c:pt>
                <c:pt idx="142">
                  <c:v>2.6496344952041686E-3</c:v>
                </c:pt>
                <c:pt idx="143">
                  <c:v>2.6438791469404967E-3</c:v>
                </c:pt>
                <c:pt idx="144">
                  <c:v>2.6420005049352159E-3</c:v>
                </c:pt>
                <c:pt idx="145">
                  <c:v>2.6401402683105249E-3</c:v>
                </c:pt>
                <c:pt idx="146">
                  <c:v>2.638297538074358E-3</c:v>
                </c:pt>
                <c:pt idx="147">
                  <c:v>2.6341318502351853E-3</c:v>
                </c:pt>
                <c:pt idx="148">
                  <c:v>2.6285269324758673E-3</c:v>
                </c:pt>
                <c:pt idx="149">
                  <c:v>2.6267658734339646E-3</c:v>
                </c:pt>
                <c:pt idx="150">
                  <c:v>2.6250156077974583E-3</c:v>
                </c:pt>
                <c:pt idx="151">
                  <c:v>2.6216493307457123E-3</c:v>
                </c:pt>
                <c:pt idx="152">
                  <c:v>2.6181046950601253E-3</c:v>
                </c:pt>
                <c:pt idx="153">
                  <c:v>2.6163950582818439E-3</c:v>
                </c:pt>
                <c:pt idx="154">
                  <c:v>2.6146908796507934E-3</c:v>
                </c:pt>
                <c:pt idx="155">
                  <c:v>2.6129912699650614E-3</c:v>
                </c:pt>
                <c:pt idx="156">
                  <c:v>2.6095705440118944E-3</c:v>
                </c:pt>
                <c:pt idx="157">
                  <c:v>2.6062207366370697E-3</c:v>
                </c:pt>
                <c:pt idx="158">
                  <c:v>2.6045306336668615E-3</c:v>
                </c:pt>
                <c:pt idx="159">
                  <c:v>2.6028397644489959E-3</c:v>
                </c:pt>
                <c:pt idx="160">
                  <c:v>2.6011472397894893E-3</c:v>
                </c:pt>
                <c:pt idx="161">
                  <c:v>2.5975969778443435E-3</c:v>
                </c:pt>
                <c:pt idx="162">
                  <c:v>2.5943428029302469E-3</c:v>
                </c:pt>
                <c:pt idx="163">
                  <c:v>2.5926286632197231E-3</c:v>
                </c:pt>
                <c:pt idx="164">
                  <c:v>2.5909075329406525E-3</c:v>
                </c:pt>
                <c:pt idx="165">
                  <c:v>2.5891785229096224E-3</c:v>
                </c:pt>
                <c:pt idx="166">
                  <c:v>2.5844114692843891E-3</c:v>
                </c:pt>
                <c:pt idx="167">
                  <c:v>2.5803841552053852E-3</c:v>
                </c:pt>
                <c:pt idx="168">
                  <c:v>2.578589193921925E-3</c:v>
                </c:pt>
                <c:pt idx="169">
                  <c:v>2.5767801286545899E-3</c:v>
                </c:pt>
                <c:pt idx="170">
                  <c:v>2.5727714771394176E-3</c:v>
                </c:pt>
                <c:pt idx="171">
                  <c:v>2.5693850443936229E-3</c:v>
                </c:pt>
                <c:pt idx="172">
                  <c:v>2.5674921217076702E-3</c:v>
                </c:pt>
                <c:pt idx="173">
                  <c:v>2.5655797600492446E-3</c:v>
                </c:pt>
                <c:pt idx="174">
                  <c:v>2.5636470702631235E-3</c:v>
                </c:pt>
                <c:pt idx="175">
                  <c:v>2.5593225372286194E-3</c:v>
                </c:pt>
                <c:pt idx="176">
                  <c:v>2.5556952467425107E-3</c:v>
                </c:pt>
                <c:pt idx="177">
                  <c:v>2.5536475790159962E-3</c:v>
                </c:pt>
                <c:pt idx="178">
                  <c:v>2.5515742482577581E-3</c:v>
                </c:pt>
                <c:pt idx="179">
                  <c:v>2.5494743653257873E-3</c:v>
                </c:pt>
                <c:pt idx="180">
                  <c:v>2.5447849529420877E-3</c:v>
                </c:pt>
                <c:pt idx="181">
                  <c:v>2.5408010136860506E-3</c:v>
                </c:pt>
                <c:pt idx="182">
                  <c:v>2.5385640728248227E-3</c:v>
                </c:pt>
                <c:pt idx="183">
                  <c:v>2.536299690876897E-3</c:v>
                </c:pt>
                <c:pt idx="184">
                  <c:v>2.5340080173753047E-3</c:v>
                </c:pt>
                <c:pt idx="185">
                  <c:v>2.5289434252168358E-3</c:v>
                </c:pt>
                <c:pt idx="186">
                  <c:v>2.5245848524908738E-3</c:v>
                </c:pt>
                <c:pt idx="187">
                  <c:v>2.5221694284197431E-3</c:v>
                </c:pt>
                <c:pt idx="188">
                  <c:v>2.5197319451507627E-3</c:v>
                </c:pt>
                <c:pt idx="189">
                  <c:v>2.517273299651312E-3</c:v>
                </c:pt>
                <c:pt idx="190">
                  <c:v>2.5162224715188646E-3</c:v>
                </c:pt>
                <c:pt idx="191">
                  <c:v>2.5072450346391353E-3</c:v>
                </c:pt>
                <c:pt idx="192">
                  <c:v>2.5046940324381225E-3</c:v>
                </c:pt>
                <c:pt idx="193">
                  <c:v>2.5021272497721559E-3</c:v>
                </c:pt>
                <c:pt idx="194">
                  <c:v>2.4995455835962813E-3</c:v>
                </c:pt>
                <c:pt idx="195">
                  <c:v>2.4940517042385986E-3</c:v>
                </c:pt>
                <c:pt idx="196">
                  <c:v>2.4890880227845195E-3</c:v>
                </c:pt>
                <c:pt idx="197">
                  <c:v>2.4864453932843772E-3</c:v>
                </c:pt>
                <c:pt idx="198">
                  <c:v>2.4837932619508687E-3</c:v>
                </c:pt>
                <c:pt idx="199">
                  <c:v>2.4811325257214222E-3</c:v>
                </c:pt>
                <c:pt idx="200">
                  <c:v>2.4755997920076662E-3</c:v>
                </c:pt>
                <c:pt idx="201">
                  <c:v>2.4704214705170459E-3</c:v>
                </c:pt>
                <c:pt idx="202">
                  <c:v>2.4677311637926816E-3</c:v>
                </c:pt>
                <c:pt idx="203">
                  <c:v>2.4650376337520177E-3</c:v>
                </c:pt>
                <c:pt idx="204">
                  <c:v>2.4623417773139817E-3</c:v>
                </c:pt>
                <c:pt idx="205">
                  <c:v>2.4568786576614943E-3</c:v>
                </c:pt>
                <c:pt idx="206">
                  <c:v>2.4515530259393713E-3</c:v>
                </c:pt>
                <c:pt idx="207">
                  <c:v>2.4488589912543494E-3</c:v>
                </c:pt>
                <c:pt idx="208">
                  <c:v>2.4461680116494057E-3</c:v>
                </c:pt>
                <c:pt idx="209">
                  <c:v>2.4434809840284915E-3</c:v>
                </c:pt>
                <c:pt idx="210">
                  <c:v>2.4381894034622019E-3</c:v>
                </c:pt>
                <c:pt idx="211">
                  <c:v>2.4327903313937009E-3</c:v>
                </c:pt>
                <c:pt idx="212">
                  <c:v>2.4301365171764569E-3</c:v>
                </c:pt>
                <c:pt idx="213">
                  <c:v>2.4274920363202652E-3</c:v>
                </c:pt>
                <c:pt idx="214">
                  <c:v>2.4248577857105785E-3</c:v>
                </c:pt>
                <c:pt idx="215">
                  <c:v>2.419833125897791E-3</c:v>
                </c:pt>
                <c:pt idx="216">
                  <c:v>2.4144410234203831E-3</c:v>
                </c:pt>
                <c:pt idx="217">
                  <c:v>2.4118713772836031E-3</c:v>
                </c:pt>
                <c:pt idx="218">
                  <c:v>2.4093173426734476E-3</c:v>
                </c:pt>
                <c:pt idx="219">
                  <c:v>2.4067798164612744E-3</c:v>
                </c:pt>
                <c:pt idx="220">
                  <c:v>2.4021109158261348E-3</c:v>
                </c:pt>
                <c:pt idx="221">
                  <c:v>2.3968127329605246E-3</c:v>
                </c:pt>
                <c:pt idx="222">
                  <c:v>2.3943712017469561E-3</c:v>
                </c:pt>
                <c:pt idx="223">
                  <c:v>2.3919515601225141E-3</c:v>
                </c:pt>
                <c:pt idx="224">
                  <c:v>2.3895547049435808E-3</c:v>
                </c:pt>
                <c:pt idx="225">
                  <c:v>2.3853238588422698E-3</c:v>
                </c:pt>
                <c:pt idx="226">
                  <c:v>2.3802130857955811E-3</c:v>
                </c:pt>
                <c:pt idx="227">
                  <c:v>2.3779436156617204E-3</c:v>
                </c:pt>
                <c:pt idx="228">
                  <c:v>2.3757023130887515E-3</c:v>
                </c:pt>
                <c:pt idx="229">
                  <c:v>2.3734900749224856E-3</c:v>
                </c:pt>
                <c:pt idx="230">
                  <c:v>2.3697730358957303E-3</c:v>
                </c:pt>
                <c:pt idx="231">
                  <c:v>2.3628962397562905E-3</c:v>
                </c:pt>
                <c:pt idx="232">
                  <c:v>2.3608772217499686E-3</c:v>
                </c:pt>
                <c:pt idx="233">
                  <c:v>2.3595393967464334E-3</c:v>
                </c:pt>
                <c:pt idx="234">
                  <c:v>2.3575665075628734E-3</c:v>
                </c:pt>
                <c:pt idx="235">
                  <c:v>2.3518730985968976E-3</c:v>
                </c:pt>
                <c:pt idx="236">
                  <c:v>2.3500534040916845E-3</c:v>
                </c:pt>
                <c:pt idx="237">
                  <c:v>2.3482742749689049E-3</c:v>
                </c:pt>
                <c:pt idx="238">
                  <c:v>2.3465366179155666E-3</c:v>
                </c:pt>
                <c:pt idx="239">
                  <c:v>2.3448413396142255E-3</c:v>
                </c:pt>
                <c:pt idx="240">
                  <c:v>2.340018844070008E-3</c:v>
                </c:pt>
                <c:pt idx="241">
                  <c:v>2.338502147621806E-3</c:v>
                </c:pt>
                <c:pt idx="242">
                  <c:v>2.337032363347286E-3</c:v>
                </c:pt>
                <c:pt idx="243">
                  <c:v>2.3356103979316751E-3</c:v>
                </c:pt>
                <c:pt idx="244">
                  <c:v>2.3342371580602006E-3</c:v>
                </c:pt>
                <c:pt idx="245">
                  <c:v>2.3304188585646546E-3</c:v>
                </c:pt>
                <c:pt idx="246">
                  <c:v>2.3292495877291273E-3</c:v>
                </c:pt>
                <c:pt idx="247">
                  <c:v>2.3281335758736713E-3</c:v>
                </c:pt>
                <c:pt idx="248">
                  <c:v>2.3270715446673234E-3</c:v>
                </c:pt>
                <c:pt idx="249">
                  <c:v>2.3260633245870918E-3</c:v>
                </c:pt>
                <c:pt idx="250">
                  <c:v>2.3233849554018214E-3</c:v>
                </c:pt>
                <c:pt idx="251">
                  <c:v>2.32257970260079E-3</c:v>
                </c:pt>
                <c:pt idx="252">
                  <c:v>2.3217928026496104E-3</c:v>
                </c:pt>
                <c:pt idx="253">
                  <c:v>2.3210850429462144E-3</c:v>
                </c:pt>
                <c:pt idx="254">
                  <c:v>2.3204234744822229E-3</c:v>
                </c:pt>
                <c:pt idx="255">
                  <c:v>2.3188422984499672E-3</c:v>
                </c:pt>
                <c:pt idx="256">
                  <c:v>2.3183685952066452E-3</c:v>
                </c:pt>
                <c:pt idx="257">
                  <c:v>2.3179345916232957E-3</c:v>
                </c:pt>
                <c:pt idx="258">
                  <c:v>2.3175391896390978E-3</c:v>
                </c:pt>
                <c:pt idx="259">
                  <c:v>2.3175668892507799E-3</c:v>
                </c:pt>
                <c:pt idx="260">
                  <c:v>2.3163216364509719E-3</c:v>
                </c:pt>
                <c:pt idx="261">
                  <c:v>2.316102771548454E-3</c:v>
                </c:pt>
                <c:pt idx="262">
                  <c:v>2.3159159198898518E-3</c:v>
                </c:pt>
                <c:pt idx="263">
                  <c:v>2.3157599834222726E-3</c:v>
                </c:pt>
                <c:pt idx="264">
                  <c:v>2.3161161662821929E-3</c:v>
                </c:pt>
                <c:pt idx="265">
                  <c:v>2.3154234283787887E-3</c:v>
                </c:pt>
                <c:pt idx="266">
                  <c:v>2.3154055970650081E-3</c:v>
                </c:pt>
                <c:pt idx="267">
                  <c:v>2.3154120926301811E-3</c:v>
                </c:pt>
                <c:pt idx="268">
                  <c:v>2.3154418170214142E-3</c:v>
                </c:pt>
                <c:pt idx="269">
                  <c:v>2.3159948507531286E-3</c:v>
                </c:pt>
                <c:pt idx="270">
                  <c:v>2.315771041868388E-3</c:v>
                </c:pt>
                <c:pt idx="271">
                  <c:v>2.3159004396564402E-3</c:v>
                </c:pt>
                <c:pt idx="272">
                  <c:v>2.3160464779761023E-3</c:v>
                </c:pt>
                <c:pt idx="273">
                  <c:v>2.3162080587806476E-3</c:v>
                </c:pt>
                <c:pt idx="274">
                  <c:v>2.3168343199292986E-3</c:v>
                </c:pt>
                <c:pt idx="275">
                  <c:v>2.3169878458673371E-3</c:v>
                </c:pt>
                <c:pt idx="276">
                  <c:v>2.317210668363697E-3</c:v>
                </c:pt>
                <c:pt idx="277">
                  <c:v>2.3174424450504894E-3</c:v>
                </c:pt>
                <c:pt idx="278">
                  <c:v>2.3176820778809887E-3</c:v>
                </c:pt>
                <c:pt idx="279">
                  <c:v>2.3182659516894368E-3</c:v>
                </c:pt>
                <c:pt idx="280">
                  <c:v>2.3186972096324128E-3</c:v>
                </c:pt>
                <c:pt idx="281">
                  <c:v>2.3189596524276984E-3</c:v>
                </c:pt>
                <c:pt idx="282">
                  <c:v>2.3192233630660729E-3</c:v>
                </c:pt>
                <c:pt idx="283">
                  <c:v>2.3194872434937628E-3</c:v>
                </c:pt>
                <c:pt idx="284">
                  <c:v>2.319921123785533E-3</c:v>
                </c:pt>
                <c:pt idx="285">
                  <c:v>2.3205225020847542E-3</c:v>
                </c:pt>
                <c:pt idx="286">
                  <c:v>2.32077076069118E-3</c:v>
                </c:pt>
                <c:pt idx="287">
                  <c:v>2.3210126007766133E-3</c:v>
                </c:pt>
                <c:pt idx="288">
                  <c:v>2.321246924288162E-3</c:v>
                </c:pt>
                <c:pt idx="289">
                  <c:v>2.3214312134591584E-3</c:v>
                </c:pt>
                <c:pt idx="290">
                  <c:v>2.3220870915209154E-3</c:v>
                </c:pt>
                <c:pt idx="291">
                  <c:v>2.322267361358198E-3</c:v>
                </c:pt>
                <c:pt idx="292">
                  <c:v>2.3224335262989541E-3</c:v>
                </c:pt>
                <c:pt idx="293">
                  <c:v>2.3225844882911726E-3</c:v>
                </c:pt>
                <c:pt idx="294">
                  <c:v>2.3224275974009423E-3</c:v>
                </c:pt>
                <c:pt idx="295">
                  <c:v>2.3230143456798181E-3</c:v>
                </c:pt>
                <c:pt idx="296">
                  <c:v>2.3230728221139358E-3</c:v>
                </c:pt>
                <c:pt idx="297">
                  <c:v>2.3233315801650311E-3</c:v>
                </c:pt>
                <c:pt idx="298">
                  <c:v>2.3235933633660353E-3</c:v>
                </c:pt>
                <c:pt idx="299">
                  <c:v>2.3236244795699821E-3</c:v>
                </c:pt>
                <c:pt idx="300">
                  <c:v>2.323254189350261E-3</c:v>
                </c:pt>
                <c:pt idx="301">
                  <c:v>2.323491505020783E-3</c:v>
                </c:pt>
                <c:pt idx="302">
                  <c:v>2.3233882893493414E-3</c:v>
                </c:pt>
                <c:pt idx="303">
                  <c:v>2.3232548399887052E-3</c:v>
                </c:pt>
                <c:pt idx="304">
                  <c:v>2.3230900345028171E-3</c:v>
                </c:pt>
                <c:pt idx="305">
                  <c:v>2.3219309328442799E-3</c:v>
                </c:pt>
                <c:pt idx="306">
                  <c:v>2.3220948026180122E-3</c:v>
                </c:pt>
                <c:pt idx="307">
                  <c:v>2.3217563799974184E-3</c:v>
                </c:pt>
                <c:pt idx="308">
                  <c:v>2.3213798666577396E-3</c:v>
                </c:pt>
                <c:pt idx="309">
                  <c:v>2.3209641401692213E-3</c:v>
                </c:pt>
                <c:pt idx="310">
                  <c:v>2.3188457791127586E-3</c:v>
                </c:pt>
                <c:pt idx="311">
                  <c:v>2.3188866542289319E-3</c:v>
                </c:pt>
                <c:pt idx="312">
                  <c:v>2.3182580256372568E-3</c:v>
                </c:pt>
                <c:pt idx="313">
                  <c:v>2.3175838183795675E-3</c:v>
                </c:pt>
                <c:pt idx="314">
                  <c:v>2.3168647551086289E-3</c:v>
                </c:pt>
                <c:pt idx="315">
                  <c:v>2.3126348068688296E-3</c:v>
                </c:pt>
                <c:pt idx="316">
                  <c:v>2.3116695325170219E-3</c:v>
                </c:pt>
                <c:pt idx="317">
                  <c:v>2.3106670438229771E-3</c:v>
                </c:pt>
                <c:pt idx="318">
                  <c:v>2.3054314617067082E-3</c:v>
                </c:pt>
                <c:pt idx="319">
                  <c:v>2.305134593580554E-3</c:v>
                </c:pt>
                <c:pt idx="320">
                  <c:v>2.303931743850623E-3</c:v>
                </c:pt>
                <c:pt idx="321">
                  <c:v>2.3026993214467651E-3</c:v>
                </c:pt>
                <c:pt idx="322">
                  <c:v>2.2979198927747064E-3</c:v>
                </c:pt>
                <c:pt idx="323">
                  <c:v>2.2974957383981895E-3</c:v>
                </c:pt>
                <c:pt idx="324">
                  <c:v>2.2961318275934854E-3</c:v>
                </c:pt>
                <c:pt idx="325">
                  <c:v>2.2947448940951651E-3</c:v>
                </c:pt>
                <c:pt idx="326">
                  <c:v>2.2933360295615116E-3</c:v>
                </c:pt>
                <c:pt idx="327">
                  <c:v>2.2880646435560117E-3</c:v>
                </c:pt>
                <c:pt idx="328">
                  <c:v>2.2875030942374076E-3</c:v>
                </c:pt>
                <c:pt idx="329">
                  <c:v>2.2860009493860124E-3</c:v>
                </c:pt>
                <c:pt idx="330">
                  <c:v>2.2844834234309673E-3</c:v>
                </c:pt>
                <c:pt idx="331">
                  <c:v>2.2829516080251511E-3</c:v>
                </c:pt>
                <c:pt idx="332">
                  <c:v>2.2773863527751734E-3</c:v>
                </c:pt>
                <c:pt idx="333">
                  <c:v>2.2767032848400996E-3</c:v>
                </c:pt>
                <c:pt idx="334">
                  <c:v>2.275116396879964E-3</c:v>
                </c:pt>
                <c:pt idx="335">
                  <c:v>2.273521769338606E-3</c:v>
                </c:pt>
                <c:pt idx="336">
                  <c:v>2.2719204938544957E-3</c:v>
                </c:pt>
                <c:pt idx="337">
                  <c:v>2.2662553433550059E-3</c:v>
                </c:pt>
                <c:pt idx="338">
                  <c:v>2.2654707452356426E-3</c:v>
                </c:pt>
                <c:pt idx="339">
                  <c:v>2.2646739378115238E-3</c:v>
                </c:pt>
                <c:pt idx="340">
                  <c:v>2.2630433966225887E-3</c:v>
                </c:pt>
                <c:pt idx="341">
                  <c:v>2.2614132724422665E-3</c:v>
                </c:pt>
                <c:pt idx="342">
                  <c:v>2.2543155756278637E-3</c:v>
                </c:pt>
                <c:pt idx="343">
                  <c:v>2.2534548850840783E-3</c:v>
                </c:pt>
                <c:pt idx="344">
                  <c:v>2.2525840030273889E-3</c:v>
                </c:pt>
                <c:pt idx="345">
                  <c:v>2.2517031020063347E-3</c:v>
                </c:pt>
                <c:pt idx="346">
                  <c:v>2.2501068055792578E-3</c:v>
                </c:pt>
                <c:pt idx="347">
                  <c:v>2.2441164408599948E-3</c:v>
                </c:pt>
                <c:pt idx="348">
                  <c:v>2.2432051958240435E-3</c:v>
                </c:pt>
                <c:pt idx="349">
                  <c:v>2.2422861214805431E-3</c:v>
                </c:pt>
                <c:pt idx="350">
                  <c:v>2.2407618713469416E-3</c:v>
                </c:pt>
                <c:pt idx="351">
                  <c:v>2.239253492460977E-3</c:v>
                </c:pt>
                <c:pt idx="352">
                  <c:v>2.2338491737967088E-3</c:v>
                </c:pt>
                <c:pt idx="353">
                  <c:v>2.2329210360500199E-3</c:v>
                </c:pt>
                <c:pt idx="354">
                  <c:v>2.2319883018738387E-3</c:v>
                </c:pt>
                <c:pt idx="355">
                  <c:v>2.2305983315330899E-3</c:v>
                </c:pt>
                <c:pt idx="356">
                  <c:v>2.2292319594479381E-3</c:v>
                </c:pt>
                <c:pt idx="357">
                  <c:v>2.2242983668890517E-3</c:v>
                </c:pt>
                <c:pt idx="358">
                  <c:v>2.2233961757219482E-3</c:v>
                </c:pt>
                <c:pt idx="359">
                  <c:v>2.2219465702867222E-3</c:v>
                </c:pt>
                <c:pt idx="360">
                  <c:v>2.220816550765059E-3</c:v>
                </c:pt>
                <c:pt idx="361">
                  <c:v>2.2193362600719919E-3</c:v>
                </c:pt>
                <c:pt idx="362">
                  <c:v>2.2166272482129403E-3</c:v>
                </c:pt>
                <c:pt idx="363">
                  <c:v>2.215667955815273E-3</c:v>
                </c:pt>
                <c:pt idx="364">
                  <c:v>2.2147460124552969E-3</c:v>
                </c:pt>
                <c:pt idx="365">
                  <c:v>2.2138624860032121E-3</c:v>
                </c:pt>
                <c:pt idx="366">
                  <c:v>2.2129851377365346E-3</c:v>
                </c:pt>
                <c:pt idx="367">
                  <c:v>2.2107339067086317E-3</c:v>
                </c:pt>
                <c:pt idx="368">
                  <c:v>2.2100584828727973E-3</c:v>
                </c:pt>
                <c:pt idx="369">
                  <c:v>2.209427883176629E-3</c:v>
                </c:pt>
                <c:pt idx="370">
                  <c:v>2.2088431754956122E-3</c:v>
                </c:pt>
                <c:pt idx="371">
                  <c:v>2.2086333654859299E-3</c:v>
                </c:pt>
                <c:pt idx="372">
                  <c:v>2.2069846224371898E-3</c:v>
                </c:pt>
                <c:pt idx="373">
                  <c:v>2.2066453929809613E-3</c:v>
                </c:pt>
                <c:pt idx="374">
                  <c:v>2.2063582848248593E-3</c:v>
                </c:pt>
                <c:pt idx="375">
                  <c:v>2.2061233350519614E-3</c:v>
                </c:pt>
                <c:pt idx="376">
                  <c:v>2.2066259069646842E-3</c:v>
                </c:pt>
                <c:pt idx="377">
                  <c:v>2.2056896217332238E-3</c:v>
                </c:pt>
                <c:pt idx="378">
                  <c:v>2.2057034881264024E-3</c:v>
                </c:pt>
                <c:pt idx="379">
                  <c:v>2.2057645817272812E-3</c:v>
                </c:pt>
                <c:pt idx="380">
                  <c:v>2.2058720571984849E-3</c:v>
                </c:pt>
                <c:pt idx="381">
                  <c:v>2.2065305992084836E-3</c:v>
                </c:pt>
                <c:pt idx="382">
                  <c:v>2.2068827253727422E-3</c:v>
                </c:pt>
                <c:pt idx="383">
                  <c:v>2.2072760404004562E-3</c:v>
                </c:pt>
                <c:pt idx="384">
                  <c:v>2.2077096896772979E-3</c:v>
                </c:pt>
                <c:pt idx="385">
                  <c:v>2.2092440968984944E-3</c:v>
                </c:pt>
                <c:pt idx="386">
                  <c:v>2.209830537067753E-3</c:v>
                </c:pt>
                <c:pt idx="387">
                  <c:v>2.2104530384358732E-3</c:v>
                </c:pt>
                <c:pt idx="388">
                  <c:v>2.2111107463947625E-3</c:v>
                </c:pt>
                <c:pt idx="389">
                  <c:v>2.2118028063354356E-3</c:v>
                </c:pt>
                <c:pt idx="390">
                  <c:v>2.2140765519725672E-3</c:v>
                </c:pt>
                <c:pt idx="391">
                  <c:v>2.2148974737647839E-3</c:v>
                </c:pt>
                <c:pt idx="392">
                  <c:v>2.2157484745018788E-3</c:v>
                </c:pt>
                <c:pt idx="393">
                  <c:v>2.216628699575758E-3</c:v>
                </c:pt>
                <c:pt idx="394">
                  <c:v>2.2175372943783285E-3</c:v>
                </c:pt>
                <c:pt idx="395">
                  <c:v>2.2204247510861528E-3</c:v>
                </c:pt>
                <c:pt idx="396">
                  <c:v>2.2214382787270025E-3</c:v>
                </c:pt>
                <c:pt idx="397">
                  <c:v>2.2224759030569645E-3</c:v>
                </c:pt>
                <c:pt idx="398">
                  <c:v>2.2235367694661652E-3</c:v>
                </c:pt>
                <c:pt idx="399">
                  <c:v>2.2246200233438378E-3</c:v>
                </c:pt>
                <c:pt idx="400">
                  <c:v>2.228742450776487E-3</c:v>
                </c:pt>
                <c:pt idx="401">
                  <c:v>2.2299062990871112E-3</c:v>
                </c:pt>
                <c:pt idx="402">
                  <c:v>2.2310877881620197E-3</c:v>
                </c:pt>
                <c:pt idx="403">
                  <c:v>2.2322860726708849E-3</c:v>
                </c:pt>
                <c:pt idx="404">
                  <c:v>2.2349706816191506E-3</c:v>
                </c:pt>
                <c:pt idx="405">
                  <c:v>2.2384998401190517E-3</c:v>
                </c:pt>
                <c:pt idx="406">
                  <c:v>2.2397811452568991E-3</c:v>
                </c:pt>
                <c:pt idx="407">
                  <c:v>2.2410733284952689E-3</c:v>
                </c:pt>
                <c:pt idx="408">
                  <c:v>2.2437926410720098E-3</c:v>
                </c:pt>
                <c:pt idx="409">
                  <c:v>2.2463339356985365E-3</c:v>
                </c:pt>
                <c:pt idx="410">
                  <c:v>2.2476678293621528E-3</c:v>
                </c:pt>
                <c:pt idx="411">
                  <c:v>2.2490075290888265E-3</c:v>
                </c:pt>
                <c:pt idx="412">
                  <c:v>2.250352189534136E-3</c:v>
                </c:pt>
                <c:pt idx="413">
                  <c:v>2.2530286554003731E-3</c:v>
                </c:pt>
                <c:pt idx="414">
                  <c:v>2.2557635315903729E-3</c:v>
                </c:pt>
                <c:pt idx="415">
                  <c:v>2.257120315436094E-3</c:v>
                </c:pt>
                <c:pt idx="416">
                  <c:v>2.2584769879145346E-3</c:v>
                </c:pt>
                <c:pt idx="417">
                  <c:v>2.2598327036751063E-3</c:v>
                </c:pt>
                <c:pt idx="418">
                  <c:v>2.262987304168173E-3</c:v>
                </c:pt>
                <c:pt idx="419">
                  <c:v>2.2665673443195023E-3</c:v>
                </c:pt>
                <c:pt idx="420">
                  <c:v>2.2678995673232759E-3</c:v>
                </c:pt>
                <c:pt idx="421">
                  <c:v>2.2692249161162959E-3</c:v>
                </c:pt>
                <c:pt idx="422">
                  <c:v>2.2716076978447543E-3</c:v>
                </c:pt>
                <c:pt idx="423">
                  <c:v>2.2744406619479413E-3</c:v>
                </c:pt>
                <c:pt idx="424">
                  <c:v>2.275718959253931E-3</c:v>
                </c:pt>
                <c:pt idx="425">
                  <c:v>2.2769853101689912E-3</c:v>
                </c:pt>
                <c:pt idx="426">
                  <c:v>2.2782388693275567E-3</c:v>
                </c:pt>
                <c:pt idx="427">
                  <c:v>2.2803831438412288E-3</c:v>
                </c:pt>
                <c:pt idx="428">
                  <c:v>2.2831082810142165E-3</c:v>
                </c:pt>
                <c:pt idx="429">
                  <c:v>2.2842852008495731E-3</c:v>
                </c:pt>
                <c:pt idx="430">
                  <c:v>2.2854442567086168E-3</c:v>
                </c:pt>
                <c:pt idx="431">
                  <c:v>2.2865846032169737E-3</c:v>
                </c:pt>
                <c:pt idx="432">
                  <c:v>2.2884374806965689E-3</c:v>
                </c:pt>
                <c:pt idx="433">
                  <c:v>2.2909419882683755E-3</c:v>
                </c:pt>
                <c:pt idx="434">
                  <c:v>2.2919761074112052E-3</c:v>
                </c:pt>
                <c:pt idx="435">
                  <c:v>2.292986444952697E-3</c:v>
                </c:pt>
                <c:pt idx="436">
                  <c:v>2.2939722897170225E-3</c:v>
                </c:pt>
                <c:pt idx="437">
                  <c:v>2.2954954555960841E-3</c:v>
                </c:pt>
                <c:pt idx="438">
                  <c:v>2.2976776126622184E-3</c:v>
                </c:pt>
                <c:pt idx="439">
                  <c:v>2.2985483144054475E-3</c:v>
                </c:pt>
                <c:pt idx="440">
                  <c:v>2.2993983749259846E-3</c:v>
                </c:pt>
                <c:pt idx="441">
                  <c:v>2.3002285994133433E-3</c:v>
                </c:pt>
                <c:pt idx="442">
                  <c:v>2.3008105531476053E-3</c:v>
                </c:pt>
                <c:pt idx="443">
                  <c:v>2.3033672408538713E-3</c:v>
                </c:pt>
                <c:pt idx="444">
                  <c:v>2.3041103630488825E-3</c:v>
                </c:pt>
                <c:pt idx="445">
                  <c:v>2.3048384803662997E-3</c:v>
                </c:pt>
                <c:pt idx="446">
                  <c:v>2.3055523980026844E-3</c:v>
                </c:pt>
                <c:pt idx="447">
                  <c:v>2.3066672809960299E-3</c:v>
                </c:pt>
                <c:pt idx="448">
                  <c:v>2.3082821756559169E-3</c:v>
                </c:pt>
                <c:pt idx="449">
                  <c:v>2.3089371728364444E-3</c:v>
                </c:pt>
                <c:pt idx="450">
                  <c:v>2.3095828015223564E-3</c:v>
                </c:pt>
                <c:pt idx="451">
                  <c:v>2.3102198669128575E-3</c:v>
                </c:pt>
                <c:pt idx="452">
                  <c:v>2.3112884155176215E-3</c:v>
                </c:pt>
                <c:pt idx="453">
                  <c:v>2.3126985995453645E-3</c:v>
                </c:pt>
                <c:pt idx="454">
                  <c:v>2.3133049264812337E-3</c:v>
                </c:pt>
                <c:pt idx="455">
                  <c:v>2.3139075213336564E-3</c:v>
                </c:pt>
                <c:pt idx="456">
                  <c:v>2.3145071893071224E-3</c:v>
                </c:pt>
                <c:pt idx="457">
                  <c:v>2.3156267783446425E-3</c:v>
                </c:pt>
                <c:pt idx="458">
                  <c:v>2.3168926965021026E-3</c:v>
                </c:pt>
                <c:pt idx="459">
                  <c:v>2.3174898081534221E-3</c:v>
                </c:pt>
                <c:pt idx="460">
                  <c:v>2.3180888241580103E-3</c:v>
                </c:pt>
                <c:pt idx="461">
                  <c:v>2.3186905497238823E-3</c:v>
                </c:pt>
                <c:pt idx="462">
                  <c:v>2.3199526815268585E-3</c:v>
                </c:pt>
                <c:pt idx="463">
                  <c:v>2.3211406517613564E-3</c:v>
                </c:pt>
                <c:pt idx="464">
                  <c:v>2.3217680032573745E-3</c:v>
                </c:pt>
                <c:pt idx="465">
                  <c:v>2.3224028955698053E-3</c:v>
                </c:pt>
                <c:pt idx="466">
                  <c:v>2.3230461339075444E-3</c:v>
                </c:pt>
                <c:pt idx="467">
                  <c:v>2.3245364383374881E-3</c:v>
                </c:pt>
                <c:pt idx="468">
                  <c:v>2.3257186517546655E-3</c:v>
                </c:pt>
                <c:pt idx="469">
                  <c:v>2.326415698404341E-3</c:v>
                </c:pt>
                <c:pt idx="470">
                  <c:v>2.3271259223582403E-3</c:v>
                </c:pt>
                <c:pt idx="471">
                  <c:v>2.3278501288305437E-3</c:v>
                </c:pt>
                <c:pt idx="472">
                  <c:v>2.329648363360286E-3</c:v>
                </c:pt>
                <c:pt idx="473">
                  <c:v>2.3309028842420218E-3</c:v>
                </c:pt>
                <c:pt idx="474">
                  <c:v>2.3317090815657402E-3</c:v>
                </c:pt>
                <c:pt idx="475">
                  <c:v>2.3325340927149679E-3</c:v>
                </c:pt>
                <c:pt idx="476">
                  <c:v>2.3333787229135763E-3</c:v>
                </c:pt>
                <c:pt idx="477">
                  <c:v>2.3355587727637208E-3</c:v>
                </c:pt>
                <c:pt idx="478">
                  <c:v>2.3369695386422254E-3</c:v>
                </c:pt>
                <c:pt idx="479">
                  <c:v>2.3379243424316997E-3</c:v>
                </c:pt>
                <c:pt idx="480">
                  <c:v>2.3389035966173023E-3</c:v>
                </c:pt>
                <c:pt idx="481">
                  <c:v>2.3399081064281891E-3</c:v>
                </c:pt>
                <c:pt idx="482">
                  <c:v>2.3425379847579362E-3</c:v>
                </c:pt>
                <c:pt idx="483">
                  <c:v>2.3453376729572384E-3</c:v>
                </c:pt>
                <c:pt idx="484">
                  <c:v>2.346510626397303E-3</c:v>
                </c:pt>
                <c:pt idx="485">
                  <c:v>2.3477144721028645E-3</c:v>
                </c:pt>
                <c:pt idx="486">
                  <c:v>2.34802080809703E-3</c:v>
                </c:pt>
                <c:pt idx="487">
                  <c:v>2.3518572921924093E-3</c:v>
                </c:pt>
                <c:pt idx="488">
                  <c:v>2.3532045703894126E-3</c:v>
                </c:pt>
                <c:pt idx="489">
                  <c:v>2.3545874304873706E-3</c:v>
                </c:pt>
                <c:pt idx="490">
                  <c:v>2.356006686580142E-3</c:v>
                </c:pt>
                <c:pt idx="491">
                  <c:v>2.3574631527633681E-3</c:v>
                </c:pt>
                <c:pt idx="492">
                  <c:v>2.3620639528540402E-3</c:v>
                </c:pt>
                <c:pt idx="493">
                  <c:v>2.3636774004071473E-3</c:v>
                </c:pt>
                <c:pt idx="494">
                  <c:v>2.365332128566319E-3</c:v>
                </c:pt>
                <c:pt idx="495">
                  <c:v>2.3670289514414449E-3</c:v>
                </c:pt>
                <c:pt idx="496">
                  <c:v>2.3687686831468696E-3</c:v>
                </c:pt>
                <c:pt idx="497">
                  <c:v>2.3742534724124176E-3</c:v>
                </c:pt>
                <c:pt idx="498">
                  <c:v>2.3761729806234416E-3</c:v>
                </c:pt>
                <c:pt idx="499">
                  <c:v>2.3781394682729972E-3</c:v>
                </c:pt>
                <c:pt idx="500">
                  <c:v>2.3801536374463135E-3</c:v>
                </c:pt>
                <c:pt idx="501">
                  <c:v>2.3822156063631941E-3</c:v>
                </c:pt>
                <c:pt idx="502">
                  <c:v>2.3886824035596358E-3</c:v>
                </c:pt>
                <c:pt idx="503">
                  <c:v>2.3939642557316973E-3</c:v>
                </c:pt>
                <c:pt idx="504">
                  <c:v>2.3947522485751652E-3</c:v>
                </c:pt>
                <c:pt idx="505">
                  <c:v>2.395556420048101E-3</c:v>
                </c:pt>
                <c:pt idx="506">
                  <c:v>2.4026727678141189E-3</c:v>
                </c:pt>
                <c:pt idx="507">
                  <c:v>2.4085752705096551E-3</c:v>
                </c:pt>
                <c:pt idx="508">
                  <c:v>2.4095063322853664E-3</c:v>
                </c:pt>
                <c:pt idx="509">
                  <c:v>2.4121067722322692E-3</c:v>
                </c:pt>
                <c:pt idx="510">
                  <c:v>2.4147458465219014E-3</c:v>
                </c:pt>
                <c:pt idx="511">
                  <c:v>2.4208090575467841E-3</c:v>
                </c:pt>
                <c:pt idx="512">
                  <c:v>2.4256751889326681E-3</c:v>
                </c:pt>
                <c:pt idx="513">
                  <c:v>2.4284974612987071E-3</c:v>
                </c:pt>
                <c:pt idx="514">
                  <c:v>2.43135437854747E-3</c:v>
                </c:pt>
                <c:pt idx="515">
                  <c:v>2.4342452757664594E-3</c:v>
                </c:pt>
                <c:pt idx="516">
                  <c:v>2.4407213015735243E-3</c:v>
                </c:pt>
                <c:pt idx="517">
                  <c:v>2.4461353660348364E-3</c:v>
                </c:pt>
                <c:pt idx="518">
                  <c:v>2.4680976568407288E-3</c:v>
                </c:pt>
                <c:pt idx="519">
                  <c:v>2.4913339921406436E-3</c:v>
                </c:pt>
                <c:pt idx="520">
                  <c:v>2.5156162987685876E-3</c:v>
                </c:pt>
                <c:pt idx="521">
                  <c:v>2.5407164989406914E-3</c:v>
                </c:pt>
                <c:pt idx="522">
                  <c:v>2.5664065097134323E-3</c:v>
                </c:pt>
                <c:pt idx="523">
                  <c:v>2.5924582425854519E-3</c:v>
                </c:pt>
                <c:pt idx="524">
                  <c:v>2.6168212171058173E-3</c:v>
                </c:pt>
                <c:pt idx="525">
                  <c:v>2.6429518057439778E-3</c:v>
                </c:pt>
                <c:pt idx="526">
                  <c:v>2.6687630394890342E-3</c:v>
                </c:pt>
                <c:pt idx="527">
                  <c:v>2.6940383084070774E-3</c:v>
                </c:pt>
                <c:pt idx="528">
                  <c:v>2.7137171421874481E-3</c:v>
                </c:pt>
                <c:pt idx="529">
                  <c:v>2.7427430142064105E-3</c:v>
                </c:pt>
                <c:pt idx="530">
                  <c:v>2.766171532223265E-3</c:v>
                </c:pt>
                <c:pt idx="531">
                  <c:v>2.790504851102073E-3</c:v>
                </c:pt>
                <c:pt idx="532">
                  <c:v>2.8111808445626212E-3</c:v>
                </c:pt>
                <c:pt idx="533">
                  <c:v>2.8341946695368075E-3</c:v>
                </c:pt>
                <c:pt idx="534">
                  <c:v>2.8537264567010086E-3</c:v>
                </c:pt>
                <c:pt idx="535">
                  <c:v>2.8740753505327233E-3</c:v>
                </c:pt>
                <c:pt idx="536">
                  <c:v>2.8951098288995426E-3</c:v>
                </c:pt>
                <c:pt idx="537">
                  <c:v>2.9141829590501283E-3</c:v>
                </c:pt>
                <c:pt idx="538">
                  <c:v>2.9326401126797044E-3</c:v>
                </c:pt>
                <c:pt idx="539">
                  <c:v>2.9504812811973645E-3</c:v>
                </c:pt>
                <c:pt idx="540">
                  <c:v>2.9677064562967466E-3</c:v>
                </c:pt>
                <c:pt idx="541">
                  <c:v>2.983233369804938E-3</c:v>
                </c:pt>
                <c:pt idx="542">
                  <c:v>2.9992704042173207E-3</c:v>
                </c:pt>
                <c:pt idx="543">
                  <c:v>3.0146914269080349E-3</c:v>
                </c:pt>
                <c:pt idx="544">
                  <c:v>3.0315611436778789E-3</c:v>
                </c:pt>
                <c:pt idx="545">
                  <c:v>3.046562598979459E-3</c:v>
                </c:pt>
                <c:pt idx="546">
                  <c:v>3.0600036493934756E-3</c:v>
                </c:pt>
                <c:pt idx="547">
                  <c:v>3.0728286554093411E-3</c:v>
                </c:pt>
                <c:pt idx="548">
                  <c:v>3.0850376110560587E-3</c:v>
                </c:pt>
                <c:pt idx="549">
                  <c:v>3.0966305106506992E-3</c:v>
                </c:pt>
                <c:pt idx="550">
                  <c:v>3.1076073487966366E-3</c:v>
                </c:pt>
                <c:pt idx="551">
                  <c:v>3.1179681203853124E-3</c:v>
                </c:pt>
                <c:pt idx="552">
                  <c:v>3.1277128205927118E-3</c:v>
                </c:pt>
                <c:pt idx="553">
                  <c:v>3.1368414448828853E-3</c:v>
                </c:pt>
                <c:pt idx="554">
                  <c:v>3.1453543101564812E-3</c:v>
                </c:pt>
                <c:pt idx="555">
                  <c:v>3.1532797138413664E-3</c:v>
                </c:pt>
                <c:pt idx="556">
                  <c:v>3.160695250555024E-3</c:v>
                </c:pt>
                <c:pt idx="557">
                  <c:v>3.1676835337076368E-3</c:v>
                </c:pt>
                <c:pt idx="558">
                  <c:v>3.1743271774484936E-3</c:v>
                </c:pt>
                <c:pt idx="559">
                  <c:v>3.1807087965840647E-3</c:v>
                </c:pt>
                <c:pt idx="560">
                  <c:v>3.1869110065198569E-3</c:v>
                </c:pt>
                <c:pt idx="561">
                  <c:v>3.1930164232084391E-3</c:v>
                </c:pt>
                <c:pt idx="562">
                  <c:v>3.1991076631230158E-3</c:v>
                </c:pt>
                <c:pt idx="563">
                  <c:v>3.2047722089858974E-3</c:v>
                </c:pt>
                <c:pt idx="564">
                  <c:v>3.2110544937604775E-3</c:v>
                </c:pt>
                <c:pt idx="565">
                  <c:v>3.2175678580649279E-3</c:v>
                </c:pt>
                <c:pt idx="566">
                  <c:v>3.2243958276182267E-3</c:v>
                </c:pt>
                <c:pt idx="567">
                  <c:v>3.2328668861341687E-3</c:v>
                </c:pt>
                <c:pt idx="568">
                  <c:v>3.2399634251937424E-3</c:v>
                </c:pt>
                <c:pt idx="569">
                  <c:v>3.2481538001143777E-3</c:v>
                </c:pt>
                <c:pt idx="570">
                  <c:v>3.2568139116795464E-3</c:v>
                </c:pt>
                <c:pt idx="571">
                  <c:v>3.2659437629619596E-3</c:v>
                </c:pt>
                <c:pt idx="572">
                  <c:v>3.2755433572025875E-3</c:v>
                </c:pt>
                <c:pt idx="573">
                  <c:v>3.2856126978080169E-3</c:v>
                </c:pt>
                <c:pt idx="574">
                  <c:v>3.2961517883522127E-3</c:v>
                </c:pt>
                <c:pt idx="575">
                  <c:v>3.3071606325756364E-3</c:v>
                </c:pt>
                <c:pt idx="576">
                  <c:v>3.3177155859059099E-3</c:v>
                </c:pt>
                <c:pt idx="577">
                  <c:v>3.3296302861615394E-3</c:v>
                </c:pt>
                <c:pt idx="578">
                  <c:v>3.3420147473125651E-3</c:v>
                </c:pt>
                <c:pt idx="579">
                  <c:v>3.3548689737060967E-3</c:v>
                </c:pt>
                <c:pt idx="580">
                  <c:v>3.368192969855788E-3</c:v>
                </c:pt>
                <c:pt idx="581">
                  <c:v>3.3819867404373859E-3</c:v>
                </c:pt>
                <c:pt idx="582">
                  <c:v>3.3962502902940739E-3</c:v>
                </c:pt>
                <c:pt idx="583">
                  <c:v>3.4109836244329088E-3</c:v>
                </c:pt>
                <c:pt idx="584">
                  <c:v>3.4261867480257125E-3</c:v>
                </c:pt>
                <c:pt idx="585">
                  <c:v>3.4418596664099609E-3</c:v>
                </c:pt>
                <c:pt idx="586">
                  <c:v>3.4567450912438291E-3</c:v>
                </c:pt>
                <c:pt idx="587">
                  <c:v>3.4733239005028489E-3</c:v>
                </c:pt>
                <c:pt idx="588">
                  <c:v>3.4916972461549356E-3</c:v>
                </c:pt>
                <c:pt idx="589">
                  <c:v>3.5106110793711124E-3</c:v>
                </c:pt>
                <c:pt idx="590">
                  <c:v>3.5286667909939624E-3</c:v>
                </c:pt>
                <c:pt idx="591">
                  <c:v>3.5471923388170116E-3</c:v>
                </c:pt>
                <c:pt idx="592">
                  <c:v>3.5661877294146985E-3</c:v>
                </c:pt>
                <c:pt idx="593">
                  <c:v>3.5841563208489683E-3</c:v>
                </c:pt>
                <c:pt idx="594">
                  <c:v>3.6040576597385896E-3</c:v>
                </c:pt>
                <c:pt idx="595">
                  <c:v>3.6244288558626983E-3</c:v>
                </c:pt>
                <c:pt idx="596">
                  <c:v>3.6452699163720694E-3</c:v>
                </c:pt>
                <c:pt idx="597">
                  <c:v>3.6665808485831348E-3</c:v>
                </c:pt>
                <c:pt idx="598">
                  <c:v>3.6900271605000302E-3</c:v>
                </c:pt>
                <c:pt idx="599">
                  <c:v>3.7123116486360548E-3</c:v>
                </c:pt>
                <c:pt idx="600">
                  <c:v>3.7350660381511068E-3</c:v>
                </c:pt>
                <c:pt idx="601">
                  <c:v>3.758290337121625E-3</c:v>
                </c:pt>
                <c:pt idx="602">
                  <c:v>3.7819845537914246E-3</c:v>
                </c:pt>
                <c:pt idx="603">
                  <c:v>3.8061486965690577E-3</c:v>
                </c:pt>
                <c:pt idx="604">
                  <c:v>3.830782774032216E-3</c:v>
                </c:pt>
                <c:pt idx="605">
                  <c:v>3.8558867949242074E-3</c:v>
                </c:pt>
                <c:pt idx="606">
                  <c:v>3.8814606071282108E-3</c:v>
                </c:pt>
                <c:pt idx="607">
                  <c:v>3.9074900291122738E-3</c:v>
                </c:pt>
                <c:pt idx="608">
                  <c:v>3.9339361611511452E-3</c:v>
                </c:pt>
                <c:pt idx="609">
                  <c:v>3.9607575865224908E-3</c:v>
                </c:pt>
                <c:pt idx="610">
                  <c:v>3.9879128875005866E-3</c:v>
                </c:pt>
                <c:pt idx="611">
                  <c:v>4.0153606453166802E-3</c:v>
                </c:pt>
                <c:pt idx="612">
                  <c:v>4.0430594401299185E-3</c:v>
                </c:pt>
                <c:pt idx="613">
                  <c:v>4.0709678509956316E-3</c:v>
                </c:pt>
                <c:pt idx="614">
                  <c:v>4.0990444558441919E-3</c:v>
                </c:pt>
                <c:pt idx="615">
                  <c:v>4.1252002277153118E-3</c:v>
                </c:pt>
                <c:pt idx="616">
                  <c:v>4.1534913619819206E-3</c:v>
                </c:pt>
                <c:pt idx="617">
                  <c:v>4.1818277150964386E-3</c:v>
                </c:pt>
                <c:pt idx="618">
                  <c:v>4.2101674055979414E-3</c:v>
                </c:pt>
                <c:pt idx="619">
                  <c:v>4.2384685712005196E-3</c:v>
                </c:pt>
                <c:pt idx="620">
                  <c:v>4.2687266833498E-3</c:v>
                </c:pt>
                <c:pt idx="621">
                  <c:v>4.2968783640930036E-3</c:v>
                </c:pt>
                <c:pt idx="622">
                  <c:v>4.3249555971462622E-3</c:v>
                </c:pt>
                <c:pt idx="623">
                  <c:v>4.352958380928292E-3</c:v>
                </c:pt>
                <c:pt idx="624">
                  <c:v>4.3808867138622146E-3</c:v>
                </c:pt>
                <c:pt idx="625">
                  <c:v>4.4087405943737945E-3</c:v>
                </c:pt>
                <c:pt idx="626">
                  <c:v>4.4365200208949613E-3</c:v>
                </c:pt>
                <c:pt idx="627">
                  <c:v>4.4642249918594081E-3</c:v>
                </c:pt>
                <c:pt idx="628">
                  <c:v>4.4878807930108294E-3</c:v>
                </c:pt>
                <c:pt idx="629">
                  <c:v>4.5154468058024033E-3</c:v>
                </c:pt>
                <c:pt idx="630">
                  <c:v>4.5429383562815995E-3</c:v>
                </c:pt>
                <c:pt idx="631">
                  <c:v>4.5703554429337529E-3</c:v>
                </c:pt>
                <c:pt idx="632">
                  <c:v>4.5976980642496021E-3</c:v>
                </c:pt>
                <c:pt idx="633">
                  <c:v>4.6269289201274896E-3</c:v>
                </c:pt>
                <c:pt idx="634">
                  <c:v>4.6521599048434427E-3</c:v>
                </c:pt>
                <c:pt idx="635">
                  <c:v>4.6792791211209212E-3</c:v>
                </c:pt>
                <c:pt idx="636">
                  <c:v>4.7063238660574663E-3</c:v>
                </c:pt>
                <c:pt idx="637">
                  <c:v>4.7352369499420698E-3</c:v>
                </c:pt>
                <c:pt idx="638">
                  <c:v>4.7601899359508556E-3</c:v>
                </c:pt>
                <c:pt idx="639">
                  <c:v>4.7870112579378029E-3</c:v>
                </c:pt>
                <c:pt idx="640">
                  <c:v>4.8137581026467258E-3</c:v>
                </c:pt>
                <c:pt idx="641">
                  <c:v>4.8442758855644858E-3</c:v>
                </c:pt>
                <c:pt idx="642">
                  <c:v>4.8708638382410907E-3</c:v>
                </c:pt>
                <c:pt idx="643">
                  <c:v>4.8973773108911649E-3</c:v>
                </c:pt>
                <c:pt idx="644">
                  <c:v>4.9238163020215199E-3</c:v>
                </c:pt>
                <c:pt idx="645">
                  <c:v>4.9501808101424889E-3</c:v>
                </c:pt>
                <c:pt idx="646">
                  <c:v>4.9745731777466398E-3</c:v>
                </c:pt>
                <c:pt idx="647">
                  <c:v>5.0007936778702737E-3</c:v>
                </c:pt>
                <c:pt idx="648">
                  <c:v>5.0269396897902312E-3</c:v>
                </c:pt>
                <c:pt idx="649">
                  <c:v>5.0530112120494609E-3</c:v>
                </c:pt>
                <c:pt idx="650">
                  <c:v>5.0808860537704028E-3</c:v>
                </c:pt>
                <c:pt idx="651">
                  <c:v>5.1068036327899264E-3</c:v>
                </c:pt>
                <c:pt idx="652">
                  <c:v>5.1326467184913301E-3</c:v>
                </c:pt>
                <c:pt idx="653">
                  <c:v>5.158415309416662E-3</c:v>
                </c:pt>
                <c:pt idx="654">
                  <c:v>5.1841094041167775E-3</c:v>
                </c:pt>
                <c:pt idx="655">
                  <c:v>5.2097290011407739E-3</c:v>
                </c:pt>
                <c:pt idx="656">
                  <c:v>5.2352740990491984E-3</c:v>
                </c:pt>
                <c:pt idx="657">
                  <c:v>5.2607446963990742E-3</c:v>
                </c:pt>
                <c:pt idx="658">
                  <c:v>5.2861407959803319E-3</c:v>
                </c:pt>
                <c:pt idx="659">
                  <c:v>5.311464546170425E-3</c:v>
                </c:pt>
                <c:pt idx="660">
                  <c:v>5.3367237254936285E-3</c:v>
                </c:pt>
                <c:pt idx="661">
                  <c:v>5.3619270249813389E-3</c:v>
                </c:pt>
                <c:pt idx="662">
                  <c:v>5.3870831358869492E-3</c:v>
                </c:pt>
                <c:pt idx="663">
                  <c:v>5.4122007496902541E-3</c:v>
                </c:pt>
                <c:pt idx="664">
                  <c:v>5.4372885580877585E-3</c:v>
                </c:pt>
                <c:pt idx="665">
                  <c:v>5.4623552529979632E-3</c:v>
                </c:pt>
                <c:pt idx="666">
                  <c:v>5.4874095265596053E-3</c:v>
                </c:pt>
                <c:pt idx="667">
                  <c:v>5.5106269840571017E-3</c:v>
                </c:pt>
                <c:pt idx="668">
                  <c:v>5.5356798642668533E-3</c:v>
                </c:pt>
                <c:pt idx="669">
                  <c:v>5.5607461123312069E-3</c:v>
                </c:pt>
                <c:pt idx="670">
                  <c:v>5.5858345166461187E-3</c:v>
                </c:pt>
                <c:pt idx="671">
                  <c:v>5.6127988143481067E-3</c:v>
                </c:pt>
                <c:pt idx="672">
                  <c:v>5.6379596582041133E-3</c:v>
                </c:pt>
                <c:pt idx="673">
                  <c:v>5.6631602388850979E-3</c:v>
                </c:pt>
                <c:pt idx="674">
                  <c:v>5.6884005571477859E-3</c:v>
                </c:pt>
                <c:pt idx="675">
                  <c:v>5.7136806137453788E-3</c:v>
                </c:pt>
                <c:pt idx="676">
                  <c:v>5.739000409435484E-3</c:v>
                </c:pt>
                <c:pt idx="677">
                  <c:v>5.7643599449748268E-3</c:v>
                </c:pt>
                <c:pt idx="678">
                  <c:v>5.7897592211227748E-3</c:v>
                </c:pt>
                <c:pt idx="679">
                  <c:v>5.8151982386395783E-3</c:v>
                </c:pt>
                <c:pt idx="680">
                  <c:v>5.836929193543814E-3</c:v>
                </c:pt>
                <c:pt idx="681">
                  <c:v>5.8624412012388367E-3</c:v>
                </c:pt>
                <c:pt idx="682">
                  <c:v>5.8879929476390131E-3</c:v>
                </c:pt>
                <c:pt idx="683">
                  <c:v>5.9135844334908694E-3</c:v>
                </c:pt>
                <c:pt idx="684">
                  <c:v>5.9428805074090126E-3</c:v>
                </c:pt>
                <c:pt idx="685">
                  <c:v>5.9685571517543107E-3</c:v>
                </c:pt>
                <c:pt idx="686">
                  <c:v>5.9942735379106367E-3</c:v>
                </c:pt>
                <c:pt idx="687">
                  <c:v>6.0200296666308196E-3</c:v>
                </c:pt>
                <c:pt idx="688">
                  <c:v>6.0458255386694904E-3</c:v>
                </c:pt>
                <c:pt idx="689">
                  <c:v>6.0716611547794791E-3</c:v>
                </c:pt>
                <c:pt idx="690">
                  <c:v>6.0956300583081173E-3</c:v>
                </c:pt>
                <c:pt idx="691">
                  <c:v>6.1215418924634038E-3</c:v>
                </c:pt>
                <c:pt idx="692">
                  <c:v>6.1474934704034839E-3</c:v>
                </c:pt>
                <c:pt idx="693">
                  <c:v>6.1792346407814995E-3</c:v>
                </c:pt>
                <c:pt idx="694">
                  <c:v>6.205275549900695E-3</c:v>
                </c:pt>
                <c:pt idx="695">
                  <c:v>6.2313562128240643E-3</c:v>
                </c:pt>
                <c:pt idx="696">
                  <c:v>6.2574766303303562E-3</c:v>
                </c:pt>
                <c:pt idx="697">
                  <c:v>6.2836368032027244E-3</c:v>
                </c:pt>
                <c:pt idx="698">
                  <c:v>6.3079033523963535E-3</c:v>
                </c:pt>
                <c:pt idx="699">
                  <c:v>6.3341397444986597E-3</c:v>
                </c:pt>
                <c:pt idx="700">
                  <c:v>6.3604158916871368E-3</c:v>
                </c:pt>
                <c:pt idx="701">
                  <c:v>6.3867317947410756E-3</c:v>
                </c:pt>
                <c:pt idx="702">
                  <c:v>6.415034025497807E-3</c:v>
                </c:pt>
                <c:pt idx="703">
                  <c:v>6.4414327470489804E-3</c:v>
                </c:pt>
                <c:pt idx="704">
                  <c:v>6.4678712294712112E-3</c:v>
                </c:pt>
                <c:pt idx="705">
                  <c:v>6.4943494735555819E-3</c:v>
                </c:pt>
                <c:pt idx="706">
                  <c:v>6.5208674800949348E-3</c:v>
                </c:pt>
                <c:pt idx="707">
                  <c:v>6.5474252498838766E-3</c:v>
                </c:pt>
                <c:pt idx="708">
                  <c:v>6.5740227837152521E-3</c:v>
                </c:pt>
                <c:pt idx="709">
                  <c:v>6.6006600823880716E-3</c:v>
                </c:pt>
                <c:pt idx="710">
                  <c:v>6.6273371501061702E-3</c:v>
                </c:pt>
                <c:pt idx="711">
                  <c:v>6.6540557235283716E-3</c:v>
                </c:pt>
                <c:pt idx="712">
                  <c:v>6.680822085355316E-3</c:v>
                </c:pt>
                <c:pt idx="713">
                  <c:v>6.7076432551022866E-3</c:v>
                </c:pt>
                <c:pt idx="714">
                  <c:v>6.7345262524748485E-3</c:v>
                </c:pt>
                <c:pt idx="715">
                  <c:v>6.7614780973706129E-3</c:v>
                </c:pt>
                <c:pt idx="716">
                  <c:v>6.7885058098836378E-3</c:v>
                </c:pt>
                <c:pt idx="717">
                  <c:v>6.8156164102991471E-3</c:v>
                </c:pt>
                <c:pt idx="718">
                  <c:v>6.8428169191014545E-3</c:v>
                </c:pt>
                <c:pt idx="719">
                  <c:v>6.8680793397553237E-3</c:v>
                </c:pt>
                <c:pt idx="720">
                  <c:v>6.8954712566187196E-3</c:v>
                </c:pt>
                <c:pt idx="721">
                  <c:v>6.9229739087914638E-3</c:v>
                </c:pt>
                <c:pt idx="722">
                  <c:v>6.950594394521465E-3</c:v>
                </c:pt>
                <c:pt idx="723">
                  <c:v>6.9783398122632602E-3</c:v>
                </c:pt>
                <c:pt idx="724">
                  <c:v>7.0083000504347053E-3</c:v>
                </c:pt>
                <c:pt idx="725">
                  <c:v>7.0363183193419944E-3</c:v>
                </c:pt>
                <c:pt idx="726">
                  <c:v>7.064468629306285E-3</c:v>
                </c:pt>
                <c:pt idx="727">
                  <c:v>7.0927509831307219E-3</c:v>
                </c:pt>
                <c:pt idx="728">
                  <c:v>7.1211653836316616E-3</c:v>
                </c:pt>
                <c:pt idx="729">
                  <c:v>7.1497118336386776E-3</c:v>
                </c:pt>
                <c:pt idx="730">
                  <c:v>7.1783903359927941E-3</c:v>
                </c:pt>
                <c:pt idx="731">
                  <c:v>7.2072008935500122E-3</c:v>
                </c:pt>
                <c:pt idx="732">
                  <c:v>7.231816751867879E-3</c:v>
                </c:pt>
                <c:pt idx="733">
                  <c:v>7.2608714094886742E-3</c:v>
                </c:pt>
                <c:pt idx="734">
                  <c:v>7.2900581206532351E-3</c:v>
                </c:pt>
                <c:pt idx="735">
                  <c:v>7.3193768882071882E-3</c:v>
                </c:pt>
                <c:pt idx="736">
                  <c:v>7.3488277150051623E-3</c:v>
                </c:pt>
                <c:pt idx="737">
                  <c:v>7.3784106039161967E-3</c:v>
                </c:pt>
                <c:pt idx="738">
                  <c:v>7.4081255578210365E-3</c:v>
                </c:pt>
                <c:pt idx="739">
                  <c:v>7.4379725796157349E-3</c:v>
                </c:pt>
                <c:pt idx="740">
                  <c:v>7.4679516722071515E-3</c:v>
                </c:pt>
                <c:pt idx="741">
                  <c:v>7.4980628385138545E-3</c:v>
                </c:pt>
                <c:pt idx="742">
                  <c:v>7.5260438561647013E-3</c:v>
                </c:pt>
                <c:pt idx="743">
                  <c:v>7.5564091174089376E-3</c:v>
                </c:pt>
                <c:pt idx="744">
                  <c:v>7.5869064557301394E-3</c:v>
                </c:pt>
                <c:pt idx="745">
                  <c:v>7.6244161261313911E-3</c:v>
                </c:pt>
                <c:pt idx="746">
                  <c:v>7.6552078633535326E-3</c:v>
                </c:pt>
                <c:pt idx="747">
                  <c:v>7.6861317032578006E-3</c:v>
                </c:pt>
                <c:pt idx="748">
                  <c:v>7.7171876489239549E-3</c:v>
                </c:pt>
                <c:pt idx="749">
                  <c:v>7.7483757034449664E-3</c:v>
                </c:pt>
                <c:pt idx="750">
                  <c:v>7.7773510074484751E-3</c:v>
                </c:pt>
                <c:pt idx="751">
                  <c:v>7.8087931812760225E-3</c:v>
                </c:pt>
                <c:pt idx="752">
                  <c:v>7.8403674675513284E-3</c:v>
                </c:pt>
                <c:pt idx="753">
                  <c:v>7.8720738693826512E-3</c:v>
                </c:pt>
                <c:pt idx="754">
                  <c:v>7.9062977180175686E-3</c:v>
                </c:pt>
                <c:pt idx="755">
                  <c:v>7.9382784913425257E-3</c:v>
                </c:pt>
                <c:pt idx="756">
                  <c:v>7.9703913955387375E-3</c:v>
                </c:pt>
                <c:pt idx="757">
                  <c:v>8.002636433803131E-3</c:v>
                </c:pt>
                <c:pt idx="758">
                  <c:v>8.0350136093467212E-3</c:v>
                </c:pt>
                <c:pt idx="759">
                  <c:v>8.0675229253946244E-3</c:v>
                </c:pt>
                <c:pt idx="760">
                  <c:v>8.1001643851842837E-3</c:v>
                </c:pt>
                <c:pt idx="761">
                  <c:v>8.1329379919654818E-3</c:v>
                </c:pt>
                <c:pt idx="762">
                  <c:v>8.165843749002092E-3</c:v>
                </c:pt>
                <c:pt idx="763">
                  <c:v>8.1988756568431801E-3</c:v>
                </c:pt>
                <c:pt idx="764">
                  <c:v>8.2320037047354522E-3</c:v>
                </c:pt>
                <c:pt idx="765">
                  <c:v>8.2651918781052325E-3</c:v>
                </c:pt>
                <c:pt idx="766">
                  <c:v>8.2984041611816484E-3</c:v>
                </c:pt>
                <c:pt idx="767">
                  <c:v>8.3316045369904636E-3</c:v>
                </c:pt>
                <c:pt idx="768">
                  <c:v>8.3647569873532036E-3</c:v>
                </c:pt>
                <c:pt idx="769">
                  <c:v>8.3978254928941971E-3</c:v>
                </c:pt>
                <c:pt idx="770">
                  <c:v>8.4307740330423417E-3</c:v>
                </c:pt>
                <c:pt idx="771">
                  <c:v>8.4635665860399115E-3</c:v>
                </c:pt>
                <c:pt idx="772">
                  <c:v>8.4937890877815059E-3</c:v>
                </c:pt>
                <c:pt idx="773">
                  <c:v>8.5261838178745785E-3</c:v>
                </c:pt>
                <c:pt idx="774">
                  <c:v>8.5583153405850362E-3</c:v>
                </c:pt>
                <c:pt idx="775">
                  <c:v>8.5901472347126688E-3</c:v>
                </c:pt>
                <c:pt idx="776">
                  <c:v>8.6239324817550655E-3</c:v>
                </c:pt>
                <c:pt idx="777">
                  <c:v>8.6550672634245849E-3</c:v>
                </c:pt>
                <c:pt idx="778">
                  <c:v>8.6858607702076981E-3</c:v>
                </c:pt>
                <c:pt idx="779">
                  <c:v>8.7163129941689177E-3</c:v>
                </c:pt>
                <c:pt idx="780">
                  <c:v>8.7464239274643706E-3</c:v>
                </c:pt>
                <c:pt idx="781">
                  <c:v>8.7761935623365227E-3</c:v>
                </c:pt>
                <c:pt idx="782">
                  <c:v>8.8056218911168049E-3</c:v>
                </c:pt>
                <c:pt idx="783">
                  <c:v>8.8347089062229892E-3</c:v>
                </c:pt>
                <c:pt idx="784">
                  <c:v>8.8634546001609381E-3</c:v>
                </c:pt>
                <c:pt idx="785">
                  <c:v>8.8897863702933101E-3</c:v>
                </c:pt>
                <c:pt idx="786">
                  <c:v>8.9178730971205926E-3</c:v>
                </c:pt>
                <c:pt idx="787">
                  <c:v>8.9456184875346505E-3</c:v>
                </c:pt>
                <c:pt idx="788">
                  <c:v>8.9730225344675351E-3</c:v>
                </c:pt>
                <c:pt idx="789">
                  <c:v>9.0000852309341274E-3</c:v>
                </c:pt>
                <c:pt idx="790">
                  <c:v>9.0268065700392572E-3</c:v>
                </c:pt>
                <c:pt idx="791">
                  <c:v>9.0531865449723654E-3</c:v>
                </c:pt>
                <c:pt idx="792">
                  <c:v>9.0792251490101738E-3</c:v>
                </c:pt>
                <c:pt idx="793">
                  <c:v>9.1030373183554406E-3</c:v>
                </c:pt>
                <c:pt idx="794">
                  <c:v>9.1284169127665692E-3</c:v>
                </c:pt>
                <c:pt idx="795">
                  <c:v>9.1534551238842393E-3</c:v>
                </c:pt>
                <c:pt idx="796">
                  <c:v>9.1781519453958404E-3</c:v>
                </c:pt>
                <c:pt idx="797">
                  <c:v>9.2025073710770237E-3</c:v>
                </c:pt>
                <c:pt idx="798">
                  <c:v>9.2300516055017663E-3</c:v>
                </c:pt>
                <c:pt idx="799">
                  <c:v>9.2536766424731343E-3</c:v>
                </c:pt>
                <c:pt idx="800">
                  <c:v>9.2769602503349532E-3</c:v>
                </c:pt>
                <c:pt idx="801">
                  <c:v>9.2999024230897964E-3</c:v>
                </c:pt>
                <c:pt idx="802">
                  <c:v>9.3208343734176961E-3</c:v>
                </c:pt>
                <c:pt idx="803">
                  <c:v>9.3431174788009934E-3</c:v>
                </c:pt>
                <c:pt idx="804">
                  <c:v>9.3650591394041742E-3</c:v>
                </c:pt>
                <c:pt idx="805">
                  <c:v>9.3866593496341535E-3</c:v>
                </c:pt>
                <c:pt idx="806">
                  <c:v>9.4094915564376849E-3</c:v>
                </c:pt>
                <c:pt idx="807">
                  <c:v>9.4303849974930812E-3</c:v>
                </c:pt>
                <c:pt idx="808">
                  <c:v>9.4509369639103006E-3</c:v>
                </c:pt>
                <c:pt idx="809">
                  <c:v>9.4711474503949029E-3</c:v>
                </c:pt>
                <c:pt idx="810">
                  <c:v>9.491016451738785E-3</c:v>
                </c:pt>
                <c:pt idx="811">
                  <c:v>9.510543962823699E-3</c:v>
                </c:pt>
                <c:pt idx="812">
                  <c:v>9.5297299786168445E-3</c:v>
                </c:pt>
                <c:pt idx="813">
                  <c:v>9.5485744941761642E-3</c:v>
                </c:pt>
                <c:pt idx="814">
                  <c:v>9.567077504645043E-3</c:v>
                </c:pt>
                <c:pt idx="815">
                  <c:v>9.5852396075865234E-3</c:v>
                </c:pt>
                <c:pt idx="816">
                  <c:v>9.6030812999027722E-3</c:v>
                </c:pt>
                <c:pt idx="817">
                  <c:v>9.6206470607652483E-3</c:v>
                </c:pt>
                <c:pt idx="818">
                  <c:v>9.6379827979561298E-3</c:v>
                </c:pt>
                <c:pt idx="819">
                  <c:v>9.6551344201032917E-3</c:v>
                </c:pt>
                <c:pt idx="820">
                  <c:v>9.6721478366582903E-3</c:v>
                </c:pt>
                <c:pt idx="821">
                  <c:v>9.689068957874334E-3</c:v>
                </c:pt>
                <c:pt idx="822">
                  <c:v>9.7059436947965917E-3</c:v>
                </c:pt>
                <c:pt idx="823">
                  <c:v>9.7228179592525072E-3</c:v>
                </c:pt>
                <c:pt idx="824">
                  <c:v>9.7383748285328302E-3</c:v>
                </c:pt>
                <c:pt idx="825">
                  <c:v>9.7553693544206958E-3</c:v>
                </c:pt>
                <c:pt idx="826">
                  <c:v>9.7724997739527392E-3</c:v>
                </c:pt>
                <c:pt idx="827">
                  <c:v>9.7926464593884304E-3</c:v>
                </c:pt>
                <c:pt idx="828">
                  <c:v>9.8087889848851809E-3</c:v>
                </c:pt>
                <c:pt idx="829">
                  <c:v>9.8266085216739078E-3</c:v>
                </c:pt>
                <c:pt idx="830">
                  <c:v>9.8446899589270439E-3</c:v>
                </c:pt>
                <c:pt idx="831">
                  <c:v>9.8630333002159079E-3</c:v>
                </c:pt>
                <c:pt idx="832">
                  <c:v>9.8816385491637994E-3</c:v>
                </c:pt>
                <c:pt idx="833">
                  <c:v>9.9005057094459902E-3</c:v>
                </c:pt>
                <c:pt idx="834">
                  <c:v>9.9196347847870861E-3</c:v>
                </c:pt>
                <c:pt idx="835">
                  <c:v>9.93902577896719E-3</c:v>
                </c:pt>
                <c:pt idx="836">
                  <c:v>9.9586786958148574E-3</c:v>
                </c:pt>
                <c:pt idx="837">
                  <c:v>9.9753790758474719E-3</c:v>
                </c:pt>
                <c:pt idx="838">
                  <c:v>9.9955173298991295E-3</c:v>
                </c:pt>
                <c:pt idx="839">
                  <c:v>1.0015917501267773E-2</c:v>
                </c:pt>
                <c:pt idx="840">
                  <c:v>1.0042531157475221E-2</c:v>
                </c:pt>
                <c:pt idx="841">
                  <c:v>1.0063530011881181E-2</c:v>
                </c:pt>
                <c:pt idx="842">
                  <c:v>1.0084790796744429E-2</c:v>
                </c:pt>
                <c:pt idx="843">
                  <c:v>1.0106313516174909E-2</c:v>
                </c:pt>
                <c:pt idx="844">
                  <c:v>1.0128098174331197E-2</c:v>
                </c:pt>
                <c:pt idx="845">
                  <c:v>1.014838051168422E-2</c:v>
                </c:pt>
                <c:pt idx="846">
                  <c:v>1.0170669729448486E-2</c:v>
                </c:pt>
                <c:pt idx="847">
                  <c:v>1.0193220889741169E-2</c:v>
                </c:pt>
                <c:pt idx="848">
                  <c:v>1.0216033996873201E-2</c:v>
                </c:pt>
                <c:pt idx="849">
                  <c:v>1.0242794214761443E-2</c:v>
                </c:pt>
                <c:pt idx="850">
                  <c:v>1.0271769915048778E-2</c:v>
                </c:pt>
                <c:pt idx="851">
                  <c:v>1.0295465781905032E-2</c:v>
                </c:pt>
                <c:pt idx="852">
                  <c:v>1.0319423659629358E-2</c:v>
                </c:pt>
                <c:pt idx="853">
                  <c:v>1.0343643553056942E-2</c:v>
                </c:pt>
                <c:pt idx="854">
                  <c:v>1.0362292789346307E-2</c:v>
                </c:pt>
                <c:pt idx="855">
                  <c:v>1.0386978477020904E-2</c:v>
                </c:pt>
                <c:pt idx="856">
                  <c:v>1.0426299624897332E-2</c:v>
                </c:pt>
                <c:pt idx="857">
                  <c:v>1.0451659042005415E-2</c:v>
                </c:pt>
                <c:pt idx="858">
                  <c:v>1.0479311649236467E-2</c:v>
                </c:pt>
                <c:pt idx="859">
                  <c:v>1.050521456048864E-2</c:v>
                </c:pt>
                <c:pt idx="860">
                  <c:v>1.0531379506245197E-2</c:v>
                </c:pt>
                <c:pt idx="861">
                  <c:v>1.055780649167372E-2</c:v>
                </c:pt>
                <c:pt idx="862">
                  <c:v>1.0584495521993767E-2</c:v>
                </c:pt>
                <c:pt idx="863">
                  <c:v>1.0611446602477748E-2</c:v>
                </c:pt>
                <c:pt idx="864">
                  <c:v>1.0638659738450934E-2</c:v>
                </c:pt>
                <c:pt idx="865">
                  <c:v>1.0666134935286165E-2</c:v>
                </c:pt>
                <c:pt idx="866">
                  <c:v>1.0693871983912227E-2</c:v>
                </c:pt>
                <c:pt idx="867">
                  <c:v>1.0721851986861203E-2</c:v>
                </c:pt>
                <c:pt idx="868">
                  <c:v>1.0750023119963611E-2</c:v>
                </c:pt>
                <c:pt idx="869">
                  <c:v>1.0778330205984735E-2</c:v>
                </c:pt>
                <c:pt idx="870">
                  <c:v>1.0806718066138534E-2</c:v>
                </c:pt>
                <c:pt idx="871">
                  <c:v>1.0835131520069128E-2</c:v>
                </c:pt>
                <c:pt idx="872">
                  <c:v>1.0863515385848167E-2</c:v>
                </c:pt>
                <c:pt idx="873">
                  <c:v>1.0891814479972183E-2</c:v>
                </c:pt>
                <c:pt idx="874">
                  <c:v>1.0919973617371405E-2</c:v>
                </c:pt>
                <c:pt idx="875">
                  <c:v>1.0945831893242211E-2</c:v>
                </c:pt>
                <c:pt idx="876">
                  <c:v>1.0973574366441705E-2</c:v>
                </c:pt>
                <c:pt idx="877">
                  <c:v>1.1001013058736785E-2</c:v>
                </c:pt>
                <c:pt idx="878">
                  <c:v>1.1028092174404137E-2</c:v>
                </c:pt>
                <c:pt idx="879">
                  <c:v>1.1056738395838771E-2</c:v>
                </c:pt>
                <c:pt idx="880">
                  <c:v>1.1082912524168896E-2</c:v>
                </c:pt>
                <c:pt idx="881">
                  <c:v>1.110862342845083E-2</c:v>
                </c:pt>
                <c:pt idx="882">
                  <c:v>1.1133871099699891E-2</c:v>
                </c:pt>
                <c:pt idx="883">
                  <c:v>1.1158655529097007E-2</c:v>
                </c:pt>
                <c:pt idx="884">
                  <c:v>1.1182976707982562E-2</c:v>
                </c:pt>
                <c:pt idx="885">
                  <c:v>1.1206834627858148E-2</c:v>
                </c:pt>
                <c:pt idx="886">
                  <c:v>1.123022928038833E-2</c:v>
                </c:pt>
                <c:pt idx="887">
                  <c:v>1.1253160657398887E-2</c:v>
                </c:pt>
                <c:pt idx="888">
                  <c:v>1.1272243021759838E-2</c:v>
                </c:pt>
                <c:pt idx="889">
                  <c:v>1.1294312646983577E-2</c:v>
                </c:pt>
                <c:pt idx="890">
                  <c:v>1.1315919000234247E-2</c:v>
                </c:pt>
                <c:pt idx="891">
                  <c:v>1.1337062074125832E-2</c:v>
                </c:pt>
                <c:pt idx="892">
                  <c:v>1.1357741861433507E-2</c:v>
                </c:pt>
                <c:pt idx="893">
                  <c:v>1.1379490557685223E-2</c:v>
                </c:pt>
                <c:pt idx="894">
                  <c:v>1.1397711548179467E-2</c:v>
                </c:pt>
                <c:pt idx="895">
                  <c:v>1.1417001433955151E-2</c:v>
                </c:pt>
                <c:pt idx="896">
                  <c:v>1.143582800582262E-2</c:v>
                </c:pt>
                <c:pt idx="897">
                  <c:v>1.1455593460316989E-2</c:v>
                </c:pt>
                <c:pt idx="898">
                  <c:v>1.1472091182249308E-2</c:v>
                </c:pt>
                <c:pt idx="899">
                  <c:v>1.1489527774414749E-2</c:v>
                </c:pt>
                <c:pt idx="900">
                  <c:v>1.1507805583720892E-2</c:v>
                </c:pt>
                <c:pt idx="901">
                  <c:v>1.1525551813860108E-2</c:v>
                </c:pt>
                <c:pt idx="902">
                  <c:v>1.1541533187275401E-2</c:v>
                </c:pt>
                <c:pt idx="903">
                  <c:v>1.1557051176401677E-2</c:v>
                </c:pt>
                <c:pt idx="904">
                  <c:v>1.157210577581764E-2</c:v>
                </c:pt>
                <c:pt idx="905">
                  <c:v>1.1585558542691598E-2</c:v>
                </c:pt>
                <c:pt idx="906">
                  <c:v>1.1599718998389167E-2</c:v>
                </c:pt>
                <c:pt idx="907">
                  <c:v>1.1613416063595554E-2</c:v>
                </c:pt>
                <c:pt idx="908">
                  <c:v>1.1626649733575344E-2</c:v>
                </c:pt>
                <c:pt idx="909">
                  <c:v>1.1639420003756101E-2</c:v>
                </c:pt>
                <c:pt idx="910">
                  <c:v>1.1652701905136611E-2</c:v>
                </c:pt>
                <c:pt idx="911">
                  <c:v>1.1664512638355084E-2</c:v>
                </c:pt>
                <c:pt idx="912">
                  <c:v>1.167585994431327E-2</c:v>
                </c:pt>
                <c:pt idx="913">
                  <c:v>1.1686743819046949E-2</c:v>
                </c:pt>
                <c:pt idx="914">
                  <c:v>1.1697164258753114E-2</c:v>
                </c:pt>
                <c:pt idx="915">
                  <c:v>1.1707121259790846E-2</c:v>
                </c:pt>
                <c:pt idx="916">
                  <c:v>1.1716614818680443E-2</c:v>
                </c:pt>
                <c:pt idx="917">
                  <c:v>1.1725644932106054E-2</c:v>
                </c:pt>
                <c:pt idx="918">
                  <c:v>1.1734211722821082E-2</c:v>
                </c:pt>
                <c:pt idx="919">
                  <c:v>1.1742326283774451E-2</c:v>
                </c:pt>
                <c:pt idx="920">
                  <c:v>1.1750019035595161E-2</c:v>
                </c:pt>
                <c:pt idx="921">
                  <c:v>1.175732236665953E-2</c:v>
                </c:pt>
                <c:pt idx="922">
                  <c:v>1.1764268665702415E-2</c:v>
                </c:pt>
                <c:pt idx="923">
                  <c:v>1.1770890321789027E-2</c:v>
                </c:pt>
                <c:pt idx="924">
                  <c:v>1.1777219724284974E-2</c:v>
                </c:pt>
                <c:pt idx="925">
                  <c:v>1.1783289262828959E-2</c:v>
                </c:pt>
                <c:pt idx="926">
                  <c:v>1.1789131327316035E-2</c:v>
                </c:pt>
                <c:pt idx="927">
                  <c:v>1.1794210366716124E-2</c:v>
                </c:pt>
                <c:pt idx="928">
                  <c:v>1.1799699194126862E-2</c:v>
                </c:pt>
                <c:pt idx="929">
                  <c:v>1.180505670568394E-2</c:v>
                </c:pt>
                <c:pt idx="930">
                  <c:v>1.18103156470087E-2</c:v>
                </c:pt>
                <c:pt idx="931">
                  <c:v>1.1815508747991489E-2</c:v>
                </c:pt>
                <c:pt idx="932">
                  <c:v>1.182121256199618E-2</c:v>
                </c:pt>
                <c:pt idx="933">
                  <c:v>1.1826324181347513E-2</c:v>
                </c:pt>
                <c:pt idx="934">
                  <c:v>1.1831398042754479E-2</c:v>
                </c:pt>
                <c:pt idx="935">
                  <c:v>1.1836434146070839E-2</c:v>
                </c:pt>
                <c:pt idx="936">
                  <c:v>1.1841432491152125E-2</c:v>
                </c:pt>
                <c:pt idx="937">
                  <c:v>1.1846393077858263E-2</c:v>
                </c:pt>
                <c:pt idx="938">
                  <c:v>1.1851315906045663E-2</c:v>
                </c:pt>
                <c:pt idx="939">
                  <c:v>1.1856200975576896E-2</c:v>
                </c:pt>
                <c:pt idx="940">
                  <c:v>1.1859984813212389E-2</c:v>
                </c:pt>
                <c:pt idx="941">
                  <c:v>1.1864799446666668E-2</c:v>
                </c:pt>
                <c:pt idx="942">
                  <c:v>1.1869576323391782E-2</c:v>
                </c:pt>
                <c:pt idx="943">
                  <c:v>1.1874315443258961E-2</c:v>
                </c:pt>
                <c:pt idx="944">
                  <c:v>1.187953848800165E-2</c:v>
                </c:pt>
                <c:pt idx="945">
                  <c:v>1.1883680411885504E-2</c:v>
                </c:pt>
                <c:pt idx="946">
                  <c:v>1.1888306260384618E-2</c:v>
                </c:pt>
                <c:pt idx="947">
                  <c:v>1.1892894351502599E-2</c:v>
                </c:pt>
                <c:pt idx="948">
                  <c:v>1.189744468511067E-2</c:v>
                </c:pt>
                <c:pt idx="949">
                  <c:v>1.1902466203939784E-2</c:v>
                </c:pt>
                <c:pt idx="950">
                  <c:v>1.19064320792946E-2</c:v>
                </c:pt>
                <c:pt idx="951">
                  <c:v>1.1910869139618314E-2</c:v>
                </c:pt>
                <c:pt idx="952">
                  <c:v>1.1915268441933234E-2</c:v>
                </c:pt>
                <c:pt idx="953">
                  <c:v>1.1920627214016977E-2</c:v>
                </c:pt>
                <c:pt idx="954">
                  <c:v>1.1924945887595137E-2</c:v>
                </c:pt>
                <c:pt idx="955">
                  <c:v>1.1929226800418738E-2</c:v>
                </c:pt>
                <c:pt idx="956">
                  <c:v>1.1933469952366211E-2</c:v>
                </c:pt>
                <c:pt idx="957">
                  <c:v>1.1937675343317746E-2</c:v>
                </c:pt>
                <c:pt idx="958">
                  <c:v>1.1941357268806397E-2</c:v>
                </c:pt>
                <c:pt idx="959">
                  <c:v>1.1945489699625984E-2</c:v>
                </c:pt>
                <c:pt idx="960">
                  <c:v>1.1949584370289557E-2</c:v>
                </c:pt>
                <c:pt idx="961">
                  <c:v>1.1953641280680443E-2</c:v>
                </c:pt>
                <c:pt idx="962">
                  <c:v>1.1958135878972185E-2</c:v>
                </c:pt>
                <c:pt idx="963">
                  <c:v>1.1962114701466499E-2</c:v>
                </c:pt>
                <c:pt idx="964">
                  <c:v>1.1966055762150011E-2</c:v>
                </c:pt>
                <c:pt idx="965">
                  <c:v>1.1969959060909077E-2</c:v>
                </c:pt>
                <c:pt idx="966">
                  <c:v>1.197382459763182E-2</c:v>
                </c:pt>
                <c:pt idx="967">
                  <c:v>1.1977652372209002E-2</c:v>
                </c:pt>
                <c:pt idx="968">
                  <c:v>1.1981442384532269E-2</c:v>
                </c:pt>
                <c:pt idx="969">
                  <c:v>1.1985194634493265E-2</c:v>
                </c:pt>
                <c:pt idx="970">
                  <c:v>1.1988909121984515E-2</c:v>
                </c:pt>
                <c:pt idx="971">
                  <c:v>1.1992585846900307E-2</c:v>
                </c:pt>
                <c:pt idx="972">
                  <c:v>1.1996224809137573E-2</c:v>
                </c:pt>
                <c:pt idx="973">
                  <c:v>1.1999826008591478E-2</c:v>
                </c:pt>
                <c:pt idx="974">
                  <c:v>1.2003389445158955E-2</c:v>
                </c:pt>
                <c:pt idx="975">
                  <c:v>1.2006915118739575E-2</c:v>
                </c:pt>
                <c:pt idx="976">
                  <c:v>1.2010403029232031E-2</c:v>
                </c:pt>
                <c:pt idx="977">
                  <c:v>1.2013853176537659E-2</c:v>
                </c:pt>
                <c:pt idx="978">
                  <c:v>1.2017265560558675E-2</c:v>
                </c:pt>
                <c:pt idx="979">
                  <c:v>1.2020208536152837E-2</c:v>
                </c:pt>
                <c:pt idx="980">
                  <c:v>1.202354798088469E-2</c:v>
                </c:pt>
                <c:pt idx="981">
                  <c:v>1.2026849663262482E-2</c:v>
                </c:pt>
                <c:pt idx="982">
                  <c:v>1.2030113583191806E-2</c:v>
                </c:pt>
                <c:pt idx="983">
                  <c:v>1.2033761028022328E-2</c:v>
                </c:pt>
                <c:pt idx="984">
                  <c:v>1.203694683032977E-2</c:v>
                </c:pt>
                <c:pt idx="985">
                  <c:v>1.2040094868694539E-2</c:v>
                </c:pt>
                <c:pt idx="986">
                  <c:v>1.2043205143026779E-2</c:v>
                </c:pt>
                <c:pt idx="987">
                  <c:v>1.2046277653238397E-2</c:v>
                </c:pt>
                <c:pt idx="988">
                  <c:v>1.2049312399241296E-2</c:v>
                </c:pt>
                <c:pt idx="989">
                  <c:v>1.2052309380950029E-2</c:v>
                </c:pt>
                <c:pt idx="990">
                  <c:v>1.2055268598278263E-2</c:v>
                </c:pt>
                <c:pt idx="991">
                  <c:v>1.2058190051143189E-2</c:v>
                </c:pt>
                <c:pt idx="992">
                  <c:v>1.2060675828170522E-2</c:v>
                </c:pt>
                <c:pt idx="993">
                  <c:v>1.206352435534295E-2</c:v>
                </c:pt>
                <c:pt idx="994">
                  <c:v>1.2066335119034686E-2</c:v>
                </c:pt>
                <c:pt idx="995">
                  <c:v>1.2069108119167353E-2</c:v>
                </c:pt>
                <c:pt idx="996">
                  <c:v>1.2072231020982555E-2</c:v>
                </c:pt>
                <c:pt idx="997">
                  <c:v>1.2074923098939438E-2</c:v>
                </c:pt>
                <c:pt idx="998">
                  <c:v>1.2077577413095002E-2</c:v>
                </c:pt>
                <c:pt idx="999">
                  <c:v>1.2080193963374437E-2</c:v>
                </c:pt>
                <c:pt idx="1000">
                  <c:v>1.2082772749704712E-2</c:v>
                </c:pt>
                <c:pt idx="1001">
                  <c:v>1.2084939468904581E-2</c:v>
                </c:pt>
                <c:pt idx="1002">
                  <c:v>1.2087445341704387E-2</c:v>
                </c:pt>
                <c:pt idx="1003">
                  <c:v>1.208991345157589E-2</c:v>
                </c:pt>
                <c:pt idx="1004">
                  <c:v>1.2092343798451552E-2</c:v>
                </c:pt>
                <c:pt idx="1005">
                  <c:v>1.2095463815270402E-2</c:v>
                </c:pt>
                <c:pt idx="1006">
                  <c:v>1.209781339670081E-2</c:v>
                </c:pt>
                <c:pt idx="1007">
                  <c:v>1.2100125212454857E-2</c:v>
                </c:pt>
                <c:pt idx="1008">
                  <c:v>1.2102399262468238E-2</c:v>
                </c:pt>
                <c:pt idx="1009">
                  <c:v>1.210463554667488E-2</c:v>
                </c:pt>
                <c:pt idx="1010">
                  <c:v>1.2106483580304268E-2</c:v>
                </c:pt>
                <c:pt idx="1011">
                  <c:v>1.2108646958625808E-2</c:v>
                </c:pt>
                <c:pt idx="1012">
                  <c:v>1.2110772572194849E-2</c:v>
                </c:pt>
                <c:pt idx="1013">
                  <c:v>1.2112860420954396E-2</c:v>
                </c:pt>
                <c:pt idx="1014">
                  <c:v>1.2115250478427582E-2</c:v>
                </c:pt>
                <c:pt idx="1015">
                  <c:v>1.2117260166497936E-2</c:v>
                </c:pt>
                <c:pt idx="1016">
                  <c:v>1.2119232088339585E-2</c:v>
                </c:pt>
                <c:pt idx="1017">
                  <c:v>1.2121166243896146E-2</c:v>
                </c:pt>
                <c:pt idx="1018">
                  <c:v>1.212306263311212E-2</c:v>
                </c:pt>
                <c:pt idx="1019">
                  <c:v>1.2124921255932892E-2</c:v>
                </c:pt>
                <c:pt idx="1020">
                  <c:v>1.2126742112307362E-2</c:v>
                </c:pt>
                <c:pt idx="1021">
                  <c:v>1.2128525202181798E-2</c:v>
                </c:pt>
                <c:pt idx="1022">
                  <c:v>1.2130270525506866E-2</c:v>
                </c:pt>
                <c:pt idx="1023">
                  <c:v>1.2131977870507751E-2</c:v>
                </c:pt>
                <c:pt idx="1024">
                  <c:v>1.2133646178519175E-2</c:v>
                </c:pt>
                <c:pt idx="1025">
                  <c:v>1.213527417914597E-2</c:v>
                </c:pt>
                <c:pt idx="1026">
                  <c:v>1.2136860601996495E-2</c:v>
                </c:pt>
                <c:pt idx="1027">
                  <c:v>1.2138404176677347E-2</c:v>
                </c:pt>
                <c:pt idx="1028">
                  <c:v>1.2139903632794239E-2</c:v>
                </c:pt>
                <c:pt idx="1029">
                  <c:v>1.2141357699951125E-2</c:v>
                </c:pt>
                <c:pt idx="1030">
                  <c:v>1.2142765107752839E-2</c:v>
                </c:pt>
                <c:pt idx="1031">
                  <c:v>1.2144124585804215E-2</c:v>
                </c:pt>
                <c:pt idx="1032">
                  <c:v>1.2145149160401148E-2</c:v>
                </c:pt>
                <c:pt idx="1033">
                  <c:v>1.214641276666901E-2</c:v>
                </c:pt>
                <c:pt idx="1034">
                  <c:v>1.2147624663632939E-2</c:v>
                </c:pt>
                <c:pt idx="1035">
                  <c:v>1.2148783566980135E-2</c:v>
                </c:pt>
                <c:pt idx="1036">
                  <c:v>1.2150158699306931E-2</c:v>
                </c:pt>
                <c:pt idx="1037">
                  <c:v>1.2151205143381439E-2</c:v>
                </c:pt>
                <c:pt idx="1038">
                  <c:v>1.2152197124164089E-2</c:v>
                </c:pt>
                <c:pt idx="1039">
                  <c:v>1.2153134641615236E-2</c:v>
                </c:pt>
                <c:pt idx="1040">
                  <c:v>1.2154017695695239E-2</c:v>
                </c:pt>
                <c:pt idx="1041">
                  <c:v>1.2154846286369743E-2</c:v>
                </c:pt>
                <c:pt idx="1042">
                  <c:v>1.2155620413603508E-2</c:v>
                </c:pt>
                <c:pt idx="1043">
                  <c:v>1.2156340077364821E-2</c:v>
                </c:pt>
                <c:pt idx="1044">
                  <c:v>1.2156765798812561E-2</c:v>
                </c:pt>
                <c:pt idx="1045">
                  <c:v>1.215714443258557E-2</c:v>
                </c:pt>
                <c:pt idx="1046">
                  <c:v>1.2157708448756164E-2</c:v>
                </c:pt>
                <c:pt idx="1047">
                  <c:v>1.215821800497336E-2</c:v>
                </c:pt>
                <c:pt idx="1048">
                  <c:v>1.2158673101217347E-2</c:v>
                </c:pt>
                <c:pt idx="1049">
                  <c:v>1.2159073737469212E-2</c:v>
                </c:pt>
                <c:pt idx="1050">
                  <c:v>1.2159419913713648E-2</c:v>
                </c:pt>
                <c:pt idx="1051">
                  <c:v>1.2159711629936246E-2</c:v>
                </c:pt>
                <c:pt idx="1052">
                  <c:v>1.2159948886125298E-2</c:v>
                </c:pt>
                <c:pt idx="1053">
                  <c:v>1.2159926365376756E-2</c:v>
                </c:pt>
                <c:pt idx="1054">
                  <c:v>1.216026001836585E-2</c:v>
                </c:pt>
                <c:pt idx="1055">
                  <c:v>1.2160136350535106E-2</c:v>
                </c:pt>
                <c:pt idx="1056">
                  <c:v>1.2160159655745564E-2</c:v>
                </c:pt>
                <c:pt idx="1057">
                  <c:v>1.2160696692960191E-2</c:v>
                </c:pt>
                <c:pt idx="1058">
                  <c:v>1.2160599402344289E-2</c:v>
                </c:pt>
                <c:pt idx="1059">
                  <c:v>1.2160447648051558E-2</c:v>
                </c:pt>
                <c:pt idx="1060">
                  <c:v>1.2160241430089045E-2</c:v>
                </c:pt>
                <c:pt idx="1061">
                  <c:v>1.2159980748463797E-2</c:v>
                </c:pt>
                <c:pt idx="1062">
                  <c:v>1.215949605825657E-2</c:v>
                </c:pt>
                <c:pt idx="1063">
                  <c:v>1.2159130351764644E-2</c:v>
                </c:pt>
                <c:pt idx="1064">
                  <c:v>1.2158710183460746E-2</c:v>
                </c:pt>
                <c:pt idx="1065">
                  <c:v>1.2158235553359126E-2</c:v>
                </c:pt>
                <c:pt idx="1066">
                  <c:v>1.2157860385859918E-2</c:v>
                </c:pt>
                <c:pt idx="1067">
                  <c:v>1.2157272922565713E-2</c:v>
                </c:pt>
                <c:pt idx="1068">
                  <c:v>1.2156630995732104E-2</c:v>
                </c:pt>
                <c:pt idx="1069">
                  <c:v>1.2155934605382878E-2</c:v>
                </c:pt>
                <c:pt idx="1070">
                  <c:v>1.2155183751549746E-2</c:v>
                </c:pt>
                <c:pt idx="1071">
                  <c:v>1.2154378434262663E-2</c:v>
                </c:pt>
                <c:pt idx="1072">
                  <c:v>1.2153518653554223E-2</c:v>
                </c:pt>
                <c:pt idx="1073">
                  <c:v>1.2152604409458782E-2</c:v>
                </c:pt>
                <c:pt idx="1074">
                  <c:v>1.2151635702015101E-2</c:v>
                </c:pt>
                <c:pt idx="1075">
                  <c:v>1.2150612531262824E-2</c:v>
                </c:pt>
                <c:pt idx="1076">
                  <c:v>1.2149534897244232E-2</c:v>
                </c:pt>
                <c:pt idx="1077">
                  <c:v>1.2148402800003377E-2</c:v>
                </c:pt>
                <c:pt idx="1078">
                  <c:v>1.2147216239586065E-2</c:v>
                </c:pt>
                <c:pt idx="1079">
                  <c:v>1.2145975216041627E-2</c:v>
                </c:pt>
                <c:pt idx="1080">
                  <c:v>1.2144679729421161E-2</c:v>
                </c:pt>
                <c:pt idx="1081">
                  <c:v>1.2143329779777522E-2</c:v>
                </c:pt>
                <c:pt idx="1082">
                  <c:v>1.2141925367166207E-2</c:v>
                </c:pt>
                <c:pt idx="1083">
                  <c:v>1.2140466491645361E-2</c:v>
                </c:pt>
                <c:pt idx="1084">
                  <c:v>1.2138869879018266E-2</c:v>
                </c:pt>
                <c:pt idx="1085">
                  <c:v>1.2137306019981187E-2</c:v>
                </c:pt>
                <c:pt idx="1086">
                  <c:v>1.2135687700017413E-2</c:v>
                </c:pt>
                <c:pt idx="1087">
                  <c:v>1.2134086361692033E-2</c:v>
                </c:pt>
                <c:pt idx="1088">
                  <c:v>1.2132355172563485E-2</c:v>
                </c:pt>
                <c:pt idx="1089">
                  <c:v>1.2130569520919184E-2</c:v>
                </c:pt>
                <c:pt idx="1090">
                  <c:v>1.2128729406829603E-2</c:v>
                </c:pt>
                <c:pt idx="1091">
                  <c:v>1.2126834830373148E-2</c:v>
                </c:pt>
                <c:pt idx="1092">
                  <c:v>1.212488579162558E-2</c:v>
                </c:pt>
                <c:pt idx="1093">
                  <c:v>1.2122882290667943E-2</c:v>
                </c:pt>
                <c:pt idx="1094">
                  <c:v>1.2120824327582165E-2</c:v>
                </c:pt>
                <c:pt idx="1095">
                  <c:v>1.2118711902451935E-2</c:v>
                </c:pt>
                <c:pt idx="1096">
                  <c:v>1.211654501536623E-2</c:v>
                </c:pt>
                <c:pt idx="1097">
                  <c:v>1.2114259515577763E-2</c:v>
                </c:pt>
                <c:pt idx="1098">
                  <c:v>1.2111991635393142E-2</c:v>
                </c:pt>
                <c:pt idx="1099">
                  <c:v>1.2109669297090368E-2</c:v>
                </c:pt>
                <c:pt idx="1100">
                  <c:v>1.2106948512885308E-2</c:v>
                </c:pt>
                <c:pt idx="1101">
                  <c:v>1.2104509478935266E-2</c:v>
                </c:pt>
                <c:pt idx="1102">
                  <c:v>1.2102015987168745E-2</c:v>
                </c:pt>
                <c:pt idx="1103">
                  <c:v>1.2099468037686604E-2</c:v>
                </c:pt>
                <c:pt idx="1104">
                  <c:v>1.2096865630590599E-2</c:v>
                </c:pt>
                <c:pt idx="1105">
                  <c:v>1.2094208462063438E-2</c:v>
                </c:pt>
                <c:pt idx="1106">
                  <c:v>1.2091501119426657E-2</c:v>
                </c:pt>
                <c:pt idx="1107">
                  <c:v>1.2088739321270196E-2</c:v>
                </c:pt>
                <c:pt idx="1108">
                  <c:v>1.2085923067702418E-2</c:v>
                </c:pt>
                <c:pt idx="1109">
                  <c:v>1.2083004345277268E-2</c:v>
                </c:pt>
                <c:pt idx="1110">
                  <c:v>1.20800672210903E-2</c:v>
                </c:pt>
                <c:pt idx="1111">
                  <c:v>1.2077075636532663E-2</c:v>
                </c:pt>
                <c:pt idx="1112">
                  <c:v>1.2074029591728569E-2</c:v>
                </c:pt>
                <c:pt idx="1113">
                  <c:v>1.2070929086801348E-2</c:v>
                </c:pt>
                <c:pt idx="1114">
                  <c:v>1.2067810459225019E-2</c:v>
                </c:pt>
                <c:pt idx="1115">
                  <c:v>1.2064605030224657E-2</c:v>
                </c:pt>
                <c:pt idx="1116">
                  <c:v>1.2061345143249108E-2</c:v>
                </c:pt>
                <c:pt idx="1117">
                  <c:v>1.2058030798431965E-2</c:v>
                </c:pt>
                <c:pt idx="1118">
                  <c:v>1.2054609664863112E-2</c:v>
                </c:pt>
                <c:pt idx="1119">
                  <c:v>1.2051182401953589E-2</c:v>
                </c:pt>
                <c:pt idx="1120">
                  <c:v>1.2047700679859139E-2</c:v>
                </c:pt>
                <c:pt idx="1121">
                  <c:v>1.2044164498724235E-2</c:v>
                </c:pt>
                <c:pt idx="1122">
                  <c:v>1.2040573858691589E-2</c:v>
                </c:pt>
                <c:pt idx="1123">
                  <c:v>1.2036928759911842E-2</c:v>
                </c:pt>
                <c:pt idx="1124">
                  <c:v>1.2033229202532112E-2</c:v>
                </c:pt>
                <c:pt idx="1125">
                  <c:v>1.2029475186704797E-2</c:v>
                </c:pt>
                <c:pt idx="1126">
                  <c:v>1.2025666712584947E-2</c:v>
                </c:pt>
                <c:pt idx="1127">
                  <c:v>1.2021803780328485E-2</c:v>
                </c:pt>
                <c:pt idx="1128">
                  <c:v>1.2017886390093099E-2</c:v>
                </c:pt>
                <c:pt idx="1129">
                  <c:v>1.2013914542041763E-2</c:v>
                </c:pt>
                <c:pt idx="1130">
                  <c:v>1.2009888236334807E-2</c:v>
                </c:pt>
                <c:pt idx="1131">
                  <c:v>1.2005807473139613E-2</c:v>
                </c:pt>
                <c:pt idx="1132">
                  <c:v>1.2001672252622672E-2</c:v>
                </c:pt>
                <c:pt idx="1133">
                  <c:v>1.199748257495401E-2</c:v>
                </c:pt>
                <c:pt idx="1134">
                  <c:v>1.1993238440305408E-2</c:v>
                </c:pt>
                <c:pt idx="1135">
                  <c:v>1.1988939848852171E-2</c:v>
                </c:pt>
                <c:pt idx="1136">
                  <c:v>1.1984711449144541E-2</c:v>
                </c:pt>
                <c:pt idx="1137">
                  <c:v>1.1980307978691212E-2</c:v>
                </c:pt>
                <c:pt idx="1138">
                  <c:v>1.1975850053686236E-2</c:v>
                </c:pt>
                <c:pt idx="1139">
                  <c:v>1.197120091854836E-2</c:v>
                </c:pt>
                <c:pt idx="1140">
                  <c:v>1.196663004576058E-2</c:v>
                </c:pt>
                <c:pt idx="1141">
                  <c:v>1.1962004717259649E-2</c:v>
                </c:pt>
                <c:pt idx="1142">
                  <c:v>1.1957324933235848E-2</c:v>
                </c:pt>
                <c:pt idx="1143">
                  <c:v>1.1952590693881224E-2</c:v>
                </c:pt>
                <c:pt idx="1144">
                  <c:v>1.1947801999389582E-2</c:v>
                </c:pt>
                <c:pt idx="1145">
                  <c:v>1.1942958849958251E-2</c:v>
                </c:pt>
                <c:pt idx="1146">
                  <c:v>1.1938061245785444E-2</c:v>
                </c:pt>
                <c:pt idx="1147">
                  <c:v>1.1933109187073776E-2</c:v>
                </c:pt>
                <c:pt idx="1148">
                  <c:v>1.1928102674024981E-2</c:v>
                </c:pt>
                <c:pt idx="1149">
                  <c:v>1.1923395765929811E-2</c:v>
                </c:pt>
                <c:pt idx="1150">
                  <c:v>1.1918288457053092E-2</c:v>
                </c:pt>
                <c:pt idx="1151">
                  <c:v>1.1913126697839567E-2</c:v>
                </c:pt>
                <c:pt idx="1152">
                  <c:v>1.1907160870836986E-2</c:v>
                </c:pt>
                <c:pt idx="1153">
                  <c:v>1.190188243303103E-2</c:v>
                </c:pt>
                <c:pt idx="1154">
                  <c:v>1.1896549545547445E-2</c:v>
                </c:pt>
                <c:pt idx="1155">
                  <c:v>1.1891162208599648E-2</c:v>
                </c:pt>
                <c:pt idx="1156">
                  <c:v>1.1885720422403767E-2</c:v>
                </c:pt>
                <c:pt idx="1157">
                  <c:v>1.1880433705385206E-2</c:v>
                </c:pt>
                <c:pt idx="1158">
                  <c:v>1.1874887090772033E-2</c:v>
                </c:pt>
                <c:pt idx="1159">
                  <c:v>1.1869286029241921E-2</c:v>
                </c:pt>
                <c:pt idx="1160">
                  <c:v>1.1863630521016157E-2</c:v>
                </c:pt>
                <c:pt idx="1161">
                  <c:v>1.1857468561172963E-2</c:v>
                </c:pt>
                <c:pt idx="1162">
                  <c:v>1.1851002818914338E-2</c:v>
                </c:pt>
                <c:pt idx="1163">
                  <c:v>1.1845163580868847E-2</c:v>
                </c:pt>
                <c:pt idx="1164">
                  <c:v>1.1839269888771393E-2</c:v>
                </c:pt>
                <c:pt idx="1165">
                  <c:v>1.1833321742869421E-2</c:v>
                </c:pt>
                <c:pt idx="1166">
                  <c:v>1.182806130360692E-2</c:v>
                </c:pt>
                <c:pt idx="1167">
                  <c:v>1.1818537889860842E-2</c:v>
                </c:pt>
                <c:pt idx="1168">
                  <c:v>1.1812407531050988E-2</c:v>
                </c:pt>
                <c:pt idx="1169">
                  <c:v>1.1806222724507169E-2</c:v>
                </c:pt>
                <c:pt idx="1170">
                  <c:v>1.1799717791608415E-2</c:v>
                </c:pt>
                <c:pt idx="1171">
                  <c:v>1.1793419998054368E-2</c:v>
                </c:pt>
                <c:pt idx="1172">
                  <c:v>1.1787067755899862E-2</c:v>
                </c:pt>
                <c:pt idx="1173">
                  <c:v>1.1780661065403012E-2</c:v>
                </c:pt>
                <c:pt idx="1174">
                  <c:v>1.177419992682986E-2</c:v>
                </c:pt>
                <c:pt idx="1175">
                  <c:v>1.1767684340443807E-2</c:v>
                </c:pt>
                <c:pt idx="1176">
                  <c:v>1.176111430651266E-2</c:v>
                </c:pt>
                <c:pt idx="1177">
                  <c:v>1.1754489825305102E-2</c:v>
                </c:pt>
                <c:pt idx="1178">
                  <c:v>1.1747810910636883E-2</c:v>
                </c:pt>
                <c:pt idx="1179">
                  <c:v>1.174107875609684E-2</c:v>
                </c:pt>
                <c:pt idx="1180">
                  <c:v>1.1734296633838707E-2</c:v>
                </c:pt>
                <c:pt idx="1181">
                  <c:v>1.1727468027576958E-2</c:v>
                </c:pt>
                <c:pt idx="1182">
                  <c:v>1.1720596421000524E-2</c:v>
                </c:pt>
                <c:pt idx="1183">
                  <c:v>1.1713685297778952E-2</c:v>
                </c:pt>
                <c:pt idx="1184">
                  <c:v>1.1706738141557127E-2</c:v>
                </c:pt>
                <c:pt idx="1185">
                  <c:v>1.1699758435957023E-2</c:v>
                </c:pt>
                <c:pt idx="1186">
                  <c:v>1.1692749664578596E-2</c:v>
                </c:pt>
                <c:pt idx="1187">
                  <c:v>1.1686034514425903E-2</c:v>
                </c:pt>
                <c:pt idx="1188">
                  <c:v>1.167897912374246E-2</c:v>
                </c:pt>
                <c:pt idx="1189">
                  <c:v>1.1671905009017809E-2</c:v>
                </c:pt>
                <c:pt idx="1190">
                  <c:v>1.1664815691923038E-2</c:v>
                </c:pt>
                <c:pt idx="1191">
                  <c:v>1.1657391743576129E-2</c:v>
                </c:pt>
                <c:pt idx="1192">
                  <c:v>1.1650280866818708E-2</c:v>
                </c:pt>
                <c:pt idx="1193">
                  <c:v>1.1643161327786344E-2</c:v>
                </c:pt>
                <c:pt idx="1194">
                  <c:v>1.1636033126525726E-2</c:v>
                </c:pt>
                <c:pt idx="1195">
                  <c:v>1.1628896263083544E-2</c:v>
                </c:pt>
                <c:pt idx="1196">
                  <c:v>1.1621750737504726E-2</c:v>
                </c:pt>
                <c:pt idx="1197">
                  <c:v>1.1614596549838605E-2</c:v>
                </c:pt>
                <c:pt idx="1198">
                  <c:v>1.1607433700130109E-2</c:v>
                </c:pt>
                <c:pt idx="1199">
                  <c:v>1.1600262188426805E-2</c:v>
                </c:pt>
                <c:pt idx="1200">
                  <c:v>1.1593412577215467E-2</c:v>
                </c:pt>
                <c:pt idx="1201">
                  <c:v>1.1586224588280389E-2</c:v>
                </c:pt>
                <c:pt idx="1202">
                  <c:v>1.1579027937620237E-2</c:v>
                </c:pt>
                <c:pt idx="1203">
                  <c:v>1.1571822625282216E-2</c:v>
                </c:pt>
                <c:pt idx="1204">
                  <c:v>1.1564608651313526E-2</c:v>
                </c:pt>
                <c:pt idx="1205">
                  <c:v>1.1557386015760479E-2</c:v>
                </c:pt>
                <c:pt idx="1206">
                  <c:v>1.1550154718669391E-2</c:v>
                </c:pt>
                <c:pt idx="1207">
                  <c:v>1.154291476008657E-2</c:v>
                </c:pt>
                <c:pt idx="1208">
                  <c:v>1.1535666140060111E-2</c:v>
                </c:pt>
                <c:pt idx="1209">
                  <c:v>1.1528408858636326E-2</c:v>
                </c:pt>
                <c:pt idx="1210">
                  <c:v>1.152148186231234E-2</c:v>
                </c:pt>
                <c:pt idx="1211">
                  <c:v>1.1514208106102375E-2</c:v>
                </c:pt>
                <c:pt idx="1212">
                  <c:v>1.1506925688760045E-2</c:v>
                </c:pt>
                <c:pt idx="1213">
                  <c:v>1.1498951541455523E-2</c:v>
                </c:pt>
                <c:pt idx="1214">
                  <c:v>1.1491650105484006E-2</c:v>
                </c:pt>
                <c:pt idx="1215">
                  <c:v>1.1484340008273527E-2</c:v>
                </c:pt>
                <c:pt idx="1216">
                  <c:v>1.1477021249874302E-2</c:v>
                </c:pt>
                <c:pt idx="1217">
                  <c:v>1.1469693830331258E-2</c:v>
                </c:pt>
                <c:pt idx="1218">
                  <c:v>1.1462703570696326E-2</c:v>
                </c:pt>
                <c:pt idx="1219">
                  <c:v>1.1455359677888311E-2</c:v>
                </c:pt>
                <c:pt idx="1220">
                  <c:v>1.144800712420131E-2</c:v>
                </c:pt>
                <c:pt idx="1221">
                  <c:v>1.1440645909684306E-2</c:v>
                </c:pt>
                <c:pt idx="1222">
                  <c:v>1.1432926817159841E-2</c:v>
                </c:pt>
                <c:pt idx="1223">
                  <c:v>1.1425547431769604E-2</c:v>
                </c:pt>
                <c:pt idx="1224">
                  <c:v>1.141815938557471E-2</c:v>
                </c:pt>
                <c:pt idx="1225">
                  <c:v>1.1410762678620965E-2</c:v>
                </c:pt>
                <c:pt idx="1226">
                  <c:v>1.1403357310958585E-2</c:v>
                </c:pt>
                <c:pt idx="1227">
                  <c:v>1.139594328263514E-2</c:v>
                </c:pt>
                <c:pt idx="1228">
                  <c:v>1.1388520593698199E-2</c:v>
                </c:pt>
                <c:pt idx="1229">
                  <c:v>1.1381089244197978E-2</c:v>
                </c:pt>
                <c:pt idx="1230">
                  <c:v>1.1373649234182928E-2</c:v>
                </c:pt>
                <c:pt idx="1231">
                  <c:v>1.1366200563700619E-2</c:v>
                </c:pt>
                <c:pt idx="1232">
                  <c:v>1.1358743232800384E-2</c:v>
                </c:pt>
                <c:pt idx="1233">
                  <c:v>1.1351277241530674E-2</c:v>
                </c:pt>
                <c:pt idx="1234">
                  <c:v>1.1343802589940822E-2</c:v>
                </c:pt>
                <c:pt idx="1235">
                  <c:v>1.1336319278078398E-2</c:v>
                </c:pt>
                <c:pt idx="1236">
                  <c:v>1.1328827305994497E-2</c:v>
                </c:pt>
                <c:pt idx="1237">
                  <c:v>1.1321326673734929E-2</c:v>
                </c:pt>
                <c:pt idx="1238">
                  <c:v>1.1313817381352547E-2</c:v>
                </c:pt>
                <c:pt idx="1239">
                  <c:v>1.1306663100878966E-2</c:v>
                </c:pt>
                <c:pt idx="1240">
                  <c:v>1.1299137339688705E-2</c:v>
                </c:pt>
                <c:pt idx="1241">
                  <c:v>1.1291602918629419E-2</c:v>
                </c:pt>
                <c:pt idx="1242">
                  <c:v>1.1284059837750982E-2</c:v>
                </c:pt>
                <c:pt idx="1243">
                  <c:v>1.1276141019286335E-2</c:v>
                </c:pt>
                <c:pt idx="1244">
                  <c:v>1.1268579767188088E-2</c:v>
                </c:pt>
                <c:pt idx="1245">
                  <c:v>1.1261009855309714E-2</c:v>
                </c:pt>
                <c:pt idx="1246">
                  <c:v>1.1253431283700545E-2</c:v>
                </c:pt>
                <c:pt idx="1247">
                  <c:v>1.1245844052411675E-2</c:v>
                </c:pt>
                <c:pt idx="1248">
                  <c:v>1.1238248161489795E-2</c:v>
                </c:pt>
                <c:pt idx="1249">
                  <c:v>1.1230643610987761E-2</c:v>
                </c:pt>
                <c:pt idx="1250">
                  <c:v>1.1223030400952261E-2</c:v>
                </c:pt>
                <c:pt idx="1251">
                  <c:v>1.1215408531436155E-2</c:v>
                </c:pt>
                <c:pt idx="1252">
                  <c:v>1.1208527407900732E-2</c:v>
                </c:pt>
                <c:pt idx="1253">
                  <c:v>1.1200889924891334E-2</c:v>
                </c:pt>
                <c:pt idx="1254">
                  <c:v>1.1193243782754115E-2</c:v>
                </c:pt>
                <c:pt idx="1255">
                  <c:v>1.1185588981537703E-2</c:v>
                </c:pt>
                <c:pt idx="1256">
                  <c:v>1.1176830034399239E-2</c:v>
                </c:pt>
                <c:pt idx="1257">
                  <c:v>1.1169156678178947E-2</c:v>
                </c:pt>
                <c:pt idx="1258">
                  <c:v>1.1161474663033449E-2</c:v>
                </c:pt>
                <c:pt idx="1259">
                  <c:v>1.1153783989010469E-2</c:v>
                </c:pt>
                <c:pt idx="1260">
                  <c:v>1.1146084656161343E-2</c:v>
                </c:pt>
                <c:pt idx="1261">
                  <c:v>1.1138376664534693E-2</c:v>
                </c:pt>
                <c:pt idx="1262">
                  <c:v>1.1131043236245499E-2</c:v>
                </c:pt>
                <c:pt idx="1263">
                  <c:v>1.1123318780852863E-2</c:v>
                </c:pt>
                <c:pt idx="1264">
                  <c:v>1.1115585666927259E-2</c:v>
                </c:pt>
                <c:pt idx="1265">
                  <c:v>1.1106686277024666E-2</c:v>
                </c:pt>
                <c:pt idx="1266">
                  <c:v>1.1098933284328878E-2</c:v>
                </c:pt>
                <c:pt idx="1267">
                  <c:v>1.1091171632962062E-2</c:v>
                </c:pt>
                <c:pt idx="1268">
                  <c:v>1.1083401322974433E-2</c:v>
                </c:pt>
                <c:pt idx="1269">
                  <c:v>1.1075622354417967E-2</c:v>
                </c:pt>
                <c:pt idx="1270">
                  <c:v>1.1068224959861508E-2</c:v>
                </c:pt>
                <c:pt idx="1271">
                  <c:v>1.1060429528759729E-2</c:v>
                </c:pt>
                <c:pt idx="1272">
                  <c:v>1.1052625439333257E-2</c:v>
                </c:pt>
                <c:pt idx="1273">
                  <c:v>1.1044812691631078E-2</c:v>
                </c:pt>
                <c:pt idx="1274">
                  <c:v>1.1036597634875517E-2</c:v>
                </c:pt>
                <c:pt idx="1275">
                  <c:v>1.1028766715971078E-2</c:v>
                </c:pt>
                <c:pt idx="1276">
                  <c:v>1.1020927138855462E-2</c:v>
                </c:pt>
                <c:pt idx="1277">
                  <c:v>1.1013078903578883E-2</c:v>
                </c:pt>
                <c:pt idx="1278">
                  <c:v>1.1005222010192434E-2</c:v>
                </c:pt>
                <c:pt idx="1279">
                  <c:v>1.099735645874721E-2</c:v>
                </c:pt>
                <c:pt idx="1280">
                  <c:v>1.0989482249294306E-2</c:v>
                </c:pt>
                <c:pt idx="1281">
                  <c:v>1.0981599381887459E-2</c:v>
                </c:pt>
                <c:pt idx="1282">
                  <c:v>1.0973707856575121E-2</c:v>
                </c:pt>
                <c:pt idx="1283">
                  <c:v>1.0965807673411909E-2</c:v>
                </c:pt>
                <c:pt idx="1284">
                  <c:v>1.0957898832447155E-2</c:v>
                </c:pt>
                <c:pt idx="1285">
                  <c:v>1.0949981333732837E-2</c:v>
                </c:pt>
                <c:pt idx="1286">
                  <c:v>1.0942055177321809E-2</c:v>
                </c:pt>
                <c:pt idx="1287">
                  <c:v>1.0934120363265167E-2</c:v>
                </c:pt>
                <c:pt idx="1288">
                  <c:v>1.0926176891614885E-2</c:v>
                </c:pt>
                <c:pt idx="1289">
                  <c:v>1.0918224762422057E-2</c:v>
                </c:pt>
                <c:pt idx="1290">
                  <c:v>1.0910263975741304E-2</c:v>
                </c:pt>
                <c:pt idx="1291">
                  <c:v>1.0902702725995132E-2</c:v>
                </c:pt>
                <c:pt idx="1292">
                  <c:v>1.0894725480746208E-2</c:v>
                </c:pt>
                <c:pt idx="1293">
                  <c:v>1.0886739578245788E-2</c:v>
                </c:pt>
                <c:pt idx="1294">
                  <c:v>1.0878745018542855E-2</c:v>
                </c:pt>
                <c:pt idx="1295">
                  <c:v>1.0870741801689955E-2</c:v>
                </c:pt>
                <c:pt idx="1296">
                  <c:v>1.0862317451283047E-2</c:v>
                </c:pt>
                <c:pt idx="1297">
                  <c:v>1.0854296063633303E-2</c:v>
                </c:pt>
                <c:pt idx="1298">
                  <c:v>1.0846266018910554E-2</c:v>
                </c:pt>
                <c:pt idx="1299">
                  <c:v>1.0838227317170299E-2</c:v>
                </c:pt>
                <c:pt idx="1300">
                  <c:v>1.0830179958461869E-2</c:v>
                </c:pt>
                <c:pt idx="1301">
                  <c:v>1.0822123942839885E-2</c:v>
                </c:pt>
                <c:pt idx="1302">
                  <c:v>1.081405927035632E-2</c:v>
                </c:pt>
                <c:pt idx="1303">
                  <c:v>1.080598594106315E-2</c:v>
                </c:pt>
                <c:pt idx="1304">
                  <c:v>1.079874252866427E-2</c:v>
                </c:pt>
                <c:pt idx="1305">
                  <c:v>1.0790653600406258E-2</c:v>
                </c:pt>
                <c:pt idx="1306">
                  <c:v>1.0782556015643622E-2</c:v>
                </c:pt>
                <c:pt idx="1307">
                  <c:v>1.0774449774427691E-2</c:v>
                </c:pt>
                <c:pt idx="1308">
                  <c:v>1.0766334876810694E-2</c:v>
                </c:pt>
                <c:pt idx="1309">
                  <c:v>1.0758211322843962E-2</c:v>
                </c:pt>
                <c:pt idx="1310">
                  <c:v>1.0750079112580623E-2</c:v>
                </c:pt>
                <c:pt idx="1311">
                  <c:v>1.0741938246072009E-2</c:v>
                </c:pt>
                <c:pt idx="1312">
                  <c:v>1.0733788723369449E-2</c:v>
                </c:pt>
                <c:pt idx="1313">
                  <c:v>1.0725630544526072E-2</c:v>
                </c:pt>
                <c:pt idx="1314">
                  <c:v>1.0717891436873806E-2</c:v>
                </c:pt>
                <c:pt idx="1315">
                  <c:v>1.0709716803828722E-2</c:v>
                </c:pt>
                <c:pt idx="1316">
                  <c:v>1.0701533514866008E-2</c:v>
                </c:pt>
                <c:pt idx="1317">
                  <c:v>1.0692050395687196E-2</c:v>
                </c:pt>
                <c:pt idx="1318">
                  <c:v>1.0683847220625299E-2</c:v>
                </c:pt>
                <c:pt idx="1319">
                  <c:v>1.0675635389605665E-2</c:v>
                </c:pt>
                <c:pt idx="1320">
                  <c:v>1.066741490268203E-2</c:v>
                </c:pt>
                <c:pt idx="1321">
                  <c:v>1.0659185759909012E-2</c:v>
                </c:pt>
                <c:pt idx="1322">
                  <c:v>1.0651382734414438E-2</c:v>
                </c:pt>
                <c:pt idx="1323">
                  <c:v>1.0643137138577011E-2</c:v>
                </c:pt>
                <c:pt idx="1324">
                  <c:v>1.0634882887114358E-2</c:v>
                </c:pt>
                <c:pt idx="1325">
                  <c:v>1.0626619980077242E-2</c:v>
                </c:pt>
                <c:pt idx="1326">
                  <c:v>1.0617910210167248E-2</c:v>
                </c:pt>
                <c:pt idx="1327">
                  <c:v>1.0609629133422893E-2</c:v>
                </c:pt>
                <c:pt idx="1328">
                  <c:v>1.0601339401205313E-2</c:v>
                </c:pt>
                <c:pt idx="1329">
                  <c:v>1.0593041013570012E-2</c:v>
                </c:pt>
                <c:pt idx="1330">
                  <c:v>1.0584733970569844E-2</c:v>
                </c:pt>
                <c:pt idx="1331">
                  <c:v>1.0576418272260309E-2</c:v>
                </c:pt>
                <c:pt idx="1332">
                  <c:v>1.0568093918695141E-2</c:v>
                </c:pt>
                <c:pt idx="1333">
                  <c:v>1.0559760909928082E-2</c:v>
                </c:pt>
                <c:pt idx="1334">
                  <c:v>1.0551419246014626E-2</c:v>
                </c:pt>
                <c:pt idx="1335">
                  <c:v>1.0543068927008516E-2</c:v>
                </c:pt>
                <c:pt idx="1336">
                  <c:v>1.0534709952966128E-2</c:v>
                </c:pt>
                <c:pt idx="1337">
                  <c:v>1.0526342323940318E-2</c:v>
                </c:pt>
                <c:pt idx="1338">
                  <c:v>1.0517966039985706E-2</c:v>
                </c:pt>
                <c:pt idx="1339">
                  <c:v>1.050958110115691E-2</c:v>
                </c:pt>
                <c:pt idx="1340">
                  <c:v>1.050118750751031E-2</c:v>
                </c:pt>
                <c:pt idx="1341">
                  <c:v>1.0492785259100523E-2</c:v>
                </c:pt>
                <c:pt idx="1342">
                  <c:v>1.0484374355980406E-2</c:v>
                </c:pt>
                <c:pt idx="1343">
                  <c:v>1.047595479820722E-2</c:v>
                </c:pt>
                <c:pt idx="1344">
                  <c:v>1.0467980258849525E-2</c:v>
                </c:pt>
                <c:pt idx="1345">
                  <c:v>1.0459544251640251E-2</c:v>
                </c:pt>
                <c:pt idx="1346">
                  <c:v>1.0451099589992055E-2</c:v>
                </c:pt>
                <c:pt idx="1347">
                  <c:v>1.0442646273959263E-2</c:v>
                </c:pt>
                <c:pt idx="1348">
                  <c:v>1.0433727191457768E-2</c:v>
                </c:pt>
                <c:pt idx="1349">
                  <c:v>1.0425255706918435E-2</c:v>
                </c:pt>
                <c:pt idx="1350">
                  <c:v>1.0416775568111001E-2</c:v>
                </c:pt>
                <c:pt idx="1351">
                  <c:v>1.0408286775090968E-2</c:v>
                </c:pt>
                <c:pt idx="1352">
                  <c:v>1.0399789327914714E-2</c:v>
                </c:pt>
                <c:pt idx="1353">
                  <c:v>1.0391283226636858E-2</c:v>
                </c:pt>
                <c:pt idx="1354">
                  <c:v>1.038276847131378E-2</c:v>
                </c:pt>
                <c:pt idx="1355">
                  <c:v>1.0374245062001861E-2</c:v>
                </c:pt>
                <c:pt idx="1356">
                  <c:v>1.0366176991366806E-2</c:v>
                </c:pt>
                <c:pt idx="1357">
                  <c:v>1.0358101896572615E-2</c:v>
                </c:pt>
                <c:pt idx="1358">
                  <c:v>1.0349554246208599E-2</c:v>
                </c:pt>
                <c:pt idx="1359">
                  <c:v>1.0340997942159468E-2</c:v>
                </c:pt>
                <c:pt idx="1360">
                  <c:v>1.0332432984481055E-2</c:v>
                </c:pt>
                <c:pt idx="1361">
                  <c:v>1.0323859373227391E-2</c:v>
                </c:pt>
                <c:pt idx="1362">
                  <c:v>1.0315277108454307E-2</c:v>
                </c:pt>
                <c:pt idx="1363">
                  <c:v>1.0306686190215835E-2</c:v>
                </c:pt>
                <c:pt idx="1364">
                  <c:v>1.0298086618566904E-2</c:v>
                </c:pt>
                <c:pt idx="1365">
                  <c:v>1.0289949948148676E-2</c:v>
                </c:pt>
                <c:pt idx="1366">
                  <c:v>1.0280861515259199E-2</c:v>
                </c:pt>
                <c:pt idx="1367">
                  <c:v>1.0272709259503484E-2</c:v>
                </c:pt>
                <c:pt idx="1368">
                  <c:v>1.0264075935421413E-2</c:v>
                </c:pt>
                <c:pt idx="1369">
                  <c:v>1.0254008693984734E-2</c:v>
                </c:pt>
                <c:pt idx="1370">
                  <c:v>1.0245355481540598E-2</c:v>
                </c:pt>
                <c:pt idx="1371">
                  <c:v>1.0236693616004416E-2</c:v>
                </c:pt>
                <c:pt idx="1372">
                  <c:v>1.0228023097433446E-2</c:v>
                </c:pt>
                <c:pt idx="1373">
                  <c:v>1.021934392588319E-2</c:v>
                </c:pt>
                <c:pt idx="1374">
                  <c:v>1.0211135584527469E-2</c:v>
                </c:pt>
                <c:pt idx="1375">
                  <c:v>1.0202439968104559E-2</c:v>
                </c:pt>
                <c:pt idx="1376">
                  <c:v>1.0193735698904619E-2</c:v>
                </c:pt>
                <c:pt idx="1377">
                  <c:v>1.0185022776983757E-2</c:v>
                </c:pt>
                <c:pt idx="1378">
                  <c:v>1.0175818275444091E-2</c:v>
                </c:pt>
                <c:pt idx="1379">
                  <c:v>1.0167087187217067E-2</c:v>
                </c:pt>
                <c:pt idx="1380">
                  <c:v>1.0158347446408941E-2</c:v>
                </c:pt>
                <c:pt idx="1381">
                  <c:v>1.0149599053077852E-2</c:v>
                </c:pt>
                <c:pt idx="1382">
                  <c:v>1.0140842007281064E-2</c:v>
                </c:pt>
                <c:pt idx="1383">
                  <c:v>1.0132076309074955E-2</c:v>
                </c:pt>
                <c:pt idx="1384">
                  <c:v>1.0123301958517667E-2</c:v>
                </c:pt>
                <c:pt idx="1385">
                  <c:v>1.0114518955667343E-2</c:v>
                </c:pt>
                <c:pt idx="1386">
                  <c:v>1.0105727300579482E-2</c:v>
                </c:pt>
                <c:pt idx="1387">
                  <c:v>1.0096926993312225E-2</c:v>
                </c:pt>
                <c:pt idx="1388">
                  <c:v>1.0088118033923715E-2</c:v>
                </c:pt>
                <c:pt idx="1389">
                  <c:v>1.007930042247121E-2</c:v>
                </c:pt>
                <c:pt idx="1390">
                  <c:v>1.0070474159011975E-2</c:v>
                </c:pt>
                <c:pt idx="1391">
                  <c:v>1.006163924360415E-2</c:v>
                </c:pt>
                <c:pt idx="1392">
                  <c:v>1.0052795676304994E-2</c:v>
                </c:pt>
                <c:pt idx="1393">
                  <c:v>1.0043943457172654E-2</c:v>
                </c:pt>
                <c:pt idx="1394">
                  <c:v>1.0035082586265266E-2</c:v>
                </c:pt>
                <c:pt idx="1395">
                  <c:v>1.0026213063639215E-2</c:v>
                </c:pt>
                <c:pt idx="1396">
                  <c:v>1.0017833318692234E-2</c:v>
                </c:pt>
                <c:pt idx="1397">
                  <c:v>1.000894735424984E-2</c:v>
                </c:pt>
                <c:pt idx="1398">
                  <c:v>1.0000052738279063E-2</c:v>
                </c:pt>
                <c:pt idx="1399">
                  <c:v>9.9906484571235278E-3</c:v>
                </c:pt>
                <c:pt idx="1400">
                  <c:v>9.9817356767815633E-3</c:v>
                </c:pt>
                <c:pt idx="1401">
                  <c:v>9.9728142450706669E-3</c:v>
                </c:pt>
                <c:pt idx="1402">
                  <c:v>9.9638841620489794E-3</c:v>
                </c:pt>
                <c:pt idx="1403">
                  <c:v>9.9549454277755248E-3</c:v>
                </c:pt>
                <c:pt idx="1404">
                  <c:v>9.9459980423084425E-3</c:v>
                </c:pt>
                <c:pt idx="1405">
                  <c:v>9.9370420057058768E-3</c:v>
                </c:pt>
                <c:pt idx="1406">
                  <c:v>9.9280773180259688E-3</c:v>
                </c:pt>
                <c:pt idx="1407">
                  <c:v>9.9191039793277407E-3</c:v>
                </c:pt>
                <c:pt idx="1408">
                  <c:v>9.910121989671096E-3</c:v>
                </c:pt>
                <c:pt idx="1409">
                  <c:v>9.9016409783390866E-3</c:v>
                </c:pt>
                <c:pt idx="1410">
                  <c:v>9.8926425485511699E-3</c:v>
                </c:pt>
                <c:pt idx="1411">
                  <c:v>9.8836354679874422E-3</c:v>
                </c:pt>
                <c:pt idx="1412">
                  <c:v>9.8733310689186771E-3</c:v>
                </c:pt>
                <c:pt idx="1413">
                  <c:v>9.8643054511770769E-3</c:v>
                </c:pt>
                <c:pt idx="1414">
                  <c:v>9.8552711828440252E-3</c:v>
                </c:pt>
                <c:pt idx="1415">
                  <c:v>9.8462282639774114E-3</c:v>
                </c:pt>
                <c:pt idx="1416">
                  <c:v>9.8371766946360167E-3</c:v>
                </c:pt>
                <c:pt idx="1417">
                  <c:v>9.8286330288858258E-3</c:v>
                </c:pt>
                <c:pt idx="1418">
                  <c:v>9.8195650204247909E-3</c:v>
                </c:pt>
                <c:pt idx="1419">
                  <c:v>9.8104883616681772E-3</c:v>
                </c:pt>
                <c:pt idx="1420">
                  <c:v>9.8014030526736174E-3</c:v>
                </c:pt>
                <c:pt idx="1421">
                  <c:v>9.7923090934996463E-3</c:v>
                </c:pt>
                <c:pt idx="1422">
                  <c:v>9.7821646681518822E-3</c:v>
                </c:pt>
                <c:pt idx="1423">
                  <c:v>9.7730516854573849E-3</c:v>
                </c:pt>
                <c:pt idx="1424">
                  <c:v>9.7639300527585272E-3</c:v>
                </c:pt>
                <c:pt idx="1425">
                  <c:v>9.7547997701134502E-3</c:v>
                </c:pt>
                <c:pt idx="1426">
                  <c:v>9.7461852380124024E-3</c:v>
                </c:pt>
                <c:pt idx="1427">
                  <c:v>9.7370385173234982E-3</c:v>
                </c:pt>
                <c:pt idx="1428">
                  <c:v>9.727883146864293E-3</c:v>
                </c:pt>
                <c:pt idx="1429">
                  <c:v>9.7187191266962392E-3</c:v>
                </c:pt>
                <c:pt idx="1430">
                  <c:v>9.7090186097993567E-3</c:v>
                </c:pt>
                <c:pt idx="1431">
                  <c:v>9.6998364287375939E-3</c:v>
                </c:pt>
                <c:pt idx="1432">
                  <c:v>9.6906455981489378E-3</c:v>
                </c:pt>
                <c:pt idx="1433">
                  <c:v>9.6814461180941749E-3</c:v>
                </c:pt>
                <c:pt idx="1434">
                  <c:v>9.672237988632329E-3</c:v>
                </c:pt>
                <c:pt idx="1435">
                  <c:v>9.6630212098241831E-3</c:v>
                </c:pt>
                <c:pt idx="1436">
                  <c:v>9.6537957817314016E-3</c:v>
                </c:pt>
                <c:pt idx="1437">
                  <c:v>9.6445617044121305E-3</c:v>
                </c:pt>
                <c:pt idx="1438">
                  <c:v>9.6353189779271511E-3</c:v>
                </c:pt>
                <c:pt idx="1439">
                  <c:v>9.6260677074507511E-3</c:v>
                </c:pt>
                <c:pt idx="1440">
                  <c:v>9.6168097637116846E-3</c:v>
                </c:pt>
                <c:pt idx="1441">
                  <c:v>9.6075484824233465E-3</c:v>
                </c:pt>
                <c:pt idx="1442">
                  <c:v>9.5982872436103078E-3</c:v>
                </c:pt>
                <c:pt idx="1443">
                  <c:v>9.5890294272654233E-3</c:v>
                </c:pt>
                <c:pt idx="1444">
                  <c:v>9.5797784133533573E-3</c:v>
                </c:pt>
                <c:pt idx="1445">
                  <c:v>9.5705375818035416E-3</c:v>
                </c:pt>
                <c:pt idx="1446">
                  <c:v>9.5613103125154492E-3</c:v>
                </c:pt>
                <c:pt idx="1447">
                  <c:v>9.5520999853568444E-3</c:v>
                </c:pt>
                <c:pt idx="1448">
                  <c:v>9.5434367228693466E-3</c:v>
                </c:pt>
                <c:pt idx="1449">
                  <c:v>9.5342682803192472E-3</c:v>
                </c:pt>
                <c:pt idx="1450">
                  <c:v>9.5251268228915987E-3</c:v>
                </c:pt>
                <c:pt idx="1451">
                  <c:v>9.5139367465942697E-3</c:v>
                </c:pt>
                <c:pt idx="1452">
                  <c:v>9.5064207303995236E-3</c:v>
                </c:pt>
                <c:pt idx="1453">
                  <c:v>9.4973814335396704E-3</c:v>
                </c:pt>
                <c:pt idx="1454">
                  <c:v>9.4883779085938817E-3</c:v>
                </c:pt>
                <c:pt idx="1455">
                  <c:v>9.4794101553199034E-3</c:v>
                </c:pt>
                <c:pt idx="1456">
                  <c:v>9.4704781734763557E-3</c:v>
                </c:pt>
                <c:pt idx="1457">
                  <c:v>9.4615819628200998E-3</c:v>
                </c:pt>
                <c:pt idx="1458">
                  <c:v>9.4527215231132843E-3</c:v>
                </c:pt>
                <c:pt idx="1459">
                  <c:v>9.4438968541162918E-3</c:v>
                </c:pt>
                <c:pt idx="1460">
                  <c:v>9.4351079555903897E-3</c:v>
                </c:pt>
                <c:pt idx="1461">
                  <c:v>9.427348709841436E-3</c:v>
                </c:pt>
                <c:pt idx="1462">
                  <c:v>9.4186266914201046E-3</c:v>
                </c:pt>
                <c:pt idx="1463">
                  <c:v>9.4099404405361253E-3</c:v>
                </c:pt>
                <c:pt idx="1464">
                  <c:v>9.3958741606772183E-3</c:v>
                </c:pt>
                <c:pt idx="1465">
                  <c:v>9.3867960429660086E-3</c:v>
                </c:pt>
                <c:pt idx="1466">
                  <c:v>9.3787260398786407E-3</c:v>
                </c:pt>
                <c:pt idx="1467">
                  <c:v>9.3702056309932814E-3</c:v>
                </c:pt>
                <c:pt idx="1468">
                  <c:v>9.3617209894810618E-3</c:v>
                </c:pt>
                <c:pt idx="1469">
                  <c:v>9.3527952891343854E-3</c:v>
                </c:pt>
                <c:pt idx="1470">
                  <c:v>9.344859007668507E-3</c:v>
                </c:pt>
                <c:pt idx="1471">
                  <c:v>9.33648166691841E-3</c:v>
                </c:pt>
                <c:pt idx="1472">
                  <c:v>9.3276702887157871E-3</c:v>
                </c:pt>
                <c:pt idx="1473">
                  <c:v>9.3193668235503745E-3</c:v>
                </c:pt>
                <c:pt idx="1474">
                  <c:v>9.3110991254970361E-3</c:v>
                </c:pt>
                <c:pt idx="1475">
                  <c:v>9.3028671943328946E-3</c:v>
                </c:pt>
                <c:pt idx="1476">
                  <c:v>9.2946710298377148E-3</c:v>
                </c:pt>
                <c:pt idx="1477">
                  <c:v>9.286510631787738E-3</c:v>
                </c:pt>
                <c:pt idx="1478">
                  <c:v>9.2776836529471357E-3</c:v>
                </c:pt>
                <c:pt idx="1479">
                  <c:v>9.2695975470596988E-3</c:v>
                </c:pt>
                <c:pt idx="1480">
                  <c:v>9.2615472058601902E-3</c:v>
                </c:pt>
                <c:pt idx="1481">
                  <c:v>9.2535326291348571E-3</c:v>
                </c:pt>
                <c:pt idx="1482">
                  <c:v>9.2451078260160097E-3</c:v>
                </c:pt>
                <c:pt idx="1483">
                  <c:v>9.2371671313443027E-3</c:v>
                </c:pt>
                <c:pt idx="1484">
                  <c:v>9.2292622015682294E-3</c:v>
                </c:pt>
                <c:pt idx="1485">
                  <c:v>9.221393036473723E-3</c:v>
                </c:pt>
                <c:pt idx="1486">
                  <c:v>9.2135596358502384E-3</c:v>
                </c:pt>
                <c:pt idx="1487">
                  <c:v>9.2057619994845886E-3</c:v>
                </c:pt>
                <c:pt idx="1488">
                  <c:v>9.1980001271671132E-3</c:v>
                </c:pt>
                <c:pt idx="1489">
                  <c:v>9.1902740186881448E-3</c:v>
                </c:pt>
                <c:pt idx="1490">
                  <c:v>9.1825836738406667E-3</c:v>
                </c:pt>
                <c:pt idx="1491">
                  <c:v>9.1749290924158945E-3</c:v>
                </c:pt>
                <c:pt idx="1492">
                  <c:v>9.1673102742076875E-3</c:v>
                </c:pt>
                <c:pt idx="1493">
                  <c:v>9.1597272190107916E-3</c:v>
                </c:pt>
                <c:pt idx="1494">
                  <c:v>9.1521799266199438E-3</c:v>
                </c:pt>
                <c:pt idx="1495">
                  <c:v>9.144668396831649E-3</c:v>
                </c:pt>
                <c:pt idx="1496">
                  <c:v>9.1371926294450557E-3</c:v>
                </c:pt>
                <c:pt idx="1497">
                  <c:v>9.1297526242566634E-3</c:v>
                </c:pt>
                <c:pt idx="1498">
                  <c:v>9.1223483810665019E-3</c:v>
                </c:pt>
                <c:pt idx="1499">
                  <c:v>9.1153857338817992E-3</c:v>
                </c:pt>
                <c:pt idx="1500">
                  <c:v>9.1080506426108165E-3</c:v>
                </c:pt>
                <c:pt idx="1501">
                  <c:v>9.1007513117180583E-3</c:v>
                </c:pt>
                <c:pt idx="1502">
                  <c:v>9.0934877410093692E-3</c:v>
                </c:pt>
                <c:pt idx="1503">
                  <c:v>9.0862599302897022E-3</c:v>
                </c:pt>
                <c:pt idx="1504">
                  <c:v>9.0786739127673988E-3</c:v>
                </c:pt>
                <c:pt idx="1505">
                  <c:v>9.0715199980246266E-3</c:v>
                </c:pt>
                <c:pt idx="1506">
                  <c:v>9.0644018437102559E-3</c:v>
                </c:pt>
                <c:pt idx="1507">
                  <c:v>9.0573194496313559E-3</c:v>
                </c:pt>
                <c:pt idx="1508">
                  <c:v>9.050272815596767E-3</c:v>
                </c:pt>
                <c:pt idx="1509">
                  <c:v>9.0432619414153245E-3</c:v>
                </c:pt>
                <c:pt idx="1510">
                  <c:v>9.0362868269002698E-3</c:v>
                </c:pt>
                <c:pt idx="1511">
                  <c:v>9.0293474718613192E-3</c:v>
                </c:pt>
                <c:pt idx="1512">
                  <c:v>9.0231939486172565E-3</c:v>
                </c:pt>
                <c:pt idx="1513">
                  <c:v>9.016321342858187E-3</c:v>
                </c:pt>
                <c:pt idx="1514">
                  <c:v>9.0094844940212075E-3</c:v>
                </c:pt>
                <c:pt idx="1515">
                  <c:v>9.0026834019280143E-3</c:v>
                </c:pt>
                <c:pt idx="1516">
                  <c:v>8.9959180663976082E-3</c:v>
                </c:pt>
                <c:pt idx="1517">
                  <c:v>8.9891884872516838E-3</c:v>
                </c:pt>
                <c:pt idx="1518">
                  <c:v>8.9824946643137418E-3</c:v>
                </c:pt>
                <c:pt idx="1519">
                  <c:v>8.9758365974063805E-3</c:v>
                </c:pt>
                <c:pt idx="1520">
                  <c:v>8.9688582433120508E-3</c:v>
                </c:pt>
                <c:pt idx="1521">
                  <c:v>8.9622740803557022E-3</c:v>
                </c:pt>
                <c:pt idx="1522">
                  <c:v>8.9560769311153813E-3</c:v>
                </c:pt>
                <c:pt idx="1523">
                  <c:v>8.9495618865833449E-3</c:v>
                </c:pt>
                <c:pt idx="1524">
                  <c:v>8.9430825972119932E-3</c:v>
                </c:pt>
                <c:pt idx="1525">
                  <c:v>8.9359511433518193E-3</c:v>
                </c:pt>
                <c:pt idx="1526">
                  <c:v>8.9295481585481614E-3</c:v>
                </c:pt>
                <c:pt idx="1527">
                  <c:v>8.9231809303434648E-3</c:v>
                </c:pt>
                <c:pt idx="1528">
                  <c:v>8.9168494585650671E-3</c:v>
                </c:pt>
                <c:pt idx="1529">
                  <c:v>8.910553743041184E-3</c:v>
                </c:pt>
                <c:pt idx="1530">
                  <c:v>8.9046256349857647E-3</c:v>
                </c:pt>
                <c:pt idx="1531">
                  <c:v>8.898399029170858E-3</c:v>
                </c:pt>
                <c:pt idx="1532">
                  <c:v>8.8922081781419807E-3</c:v>
                </c:pt>
                <c:pt idx="1533">
                  <c:v>8.8860530817316975E-3</c:v>
                </c:pt>
                <c:pt idx="1534">
                  <c:v>8.8796115033486639E-3</c:v>
                </c:pt>
                <c:pt idx="1535">
                  <c:v>8.873530321825477E-3</c:v>
                </c:pt>
                <c:pt idx="1536">
                  <c:v>8.8674848953904442E-3</c:v>
                </c:pt>
                <c:pt idx="1537">
                  <c:v>8.861475223878831E-3</c:v>
                </c:pt>
                <c:pt idx="1538">
                  <c:v>8.8555013071303038E-3</c:v>
                </c:pt>
                <c:pt idx="1539">
                  <c:v>8.8495631449827718E-3</c:v>
                </c:pt>
                <c:pt idx="1540">
                  <c:v>8.843660737275022E-3</c:v>
                </c:pt>
                <c:pt idx="1541">
                  <c:v>8.8377940838493697E-3</c:v>
                </c:pt>
                <c:pt idx="1542">
                  <c:v>8.8319631845463608E-3</c:v>
                </c:pt>
                <c:pt idx="1543">
                  <c:v>8.826168039209192E-3</c:v>
                </c:pt>
                <c:pt idx="1544">
                  <c:v>8.8204086476828172E-3</c:v>
                </c:pt>
                <c:pt idx="1545">
                  <c:v>8.8146850098095465E-3</c:v>
                </c:pt>
                <c:pt idx="1546">
                  <c:v>8.8089971254378622E-3</c:v>
                </c:pt>
                <c:pt idx="1547">
                  <c:v>8.8033449944118353E-3</c:v>
                </c:pt>
                <c:pt idx="1548">
                  <c:v>8.7977286165799463E-3</c:v>
                </c:pt>
                <c:pt idx="1549">
                  <c:v>8.7921479917906723E-3</c:v>
                </c:pt>
                <c:pt idx="1550">
                  <c:v>8.7866031198933735E-3</c:v>
                </c:pt>
                <c:pt idx="1551">
                  <c:v>8.7813752037418126E-3</c:v>
                </c:pt>
                <c:pt idx="1552">
                  <c:v>8.7758994149934946E-3</c:v>
                </c:pt>
                <c:pt idx="1553">
                  <c:v>8.7704593777617468E-3</c:v>
                </c:pt>
                <c:pt idx="1554">
                  <c:v>8.7650550919022904E-3</c:v>
                </c:pt>
                <c:pt idx="1555">
                  <c:v>8.7594150485898626E-3</c:v>
                </c:pt>
                <c:pt idx="1556">
                  <c:v>8.7540846909382308E-3</c:v>
                </c:pt>
                <c:pt idx="1557">
                  <c:v>8.7487900851531634E-3</c:v>
                </c:pt>
                <c:pt idx="1558">
                  <c:v>8.7435312310901857E-3</c:v>
                </c:pt>
                <c:pt idx="1559">
                  <c:v>8.7383081286083464E-3</c:v>
                </c:pt>
                <c:pt idx="1560">
                  <c:v>8.7331207775658178E-3</c:v>
                </c:pt>
                <c:pt idx="1561">
                  <c:v>8.7279691778242904E-3</c:v>
                </c:pt>
                <c:pt idx="1562">
                  <c:v>8.7228533292445769E-3</c:v>
                </c:pt>
                <c:pt idx="1563">
                  <c:v>8.7177732316866072E-3</c:v>
                </c:pt>
                <c:pt idx="1564">
                  <c:v>8.7132283979393099E-3</c:v>
                </c:pt>
                <c:pt idx="1565">
                  <c:v>8.7082149338325587E-3</c:v>
                </c:pt>
                <c:pt idx="1566">
                  <c:v>8.7032372185189555E-3</c:v>
                </c:pt>
                <c:pt idx="1567">
                  <c:v>8.6982952518679258E-3</c:v>
                </c:pt>
                <c:pt idx="1568">
                  <c:v>8.6926910636856546E-3</c:v>
                </c:pt>
                <c:pt idx="1569">
                  <c:v>8.6878257008725038E-3</c:v>
                </c:pt>
                <c:pt idx="1570">
                  <c:v>8.6829960863166935E-3</c:v>
                </c:pt>
                <c:pt idx="1571">
                  <c:v>8.6782022198867506E-3</c:v>
                </c:pt>
                <c:pt idx="1572">
                  <c:v>8.6734441014602037E-3</c:v>
                </c:pt>
                <c:pt idx="1573">
                  <c:v>8.6687217309100832E-3</c:v>
                </c:pt>
                <c:pt idx="1574">
                  <c:v>8.6642604777329418E-3</c:v>
                </c:pt>
                <c:pt idx="1575">
                  <c:v>8.6596071594839258E-3</c:v>
                </c:pt>
                <c:pt idx="1576">
                  <c:v>8.654989587844452E-3</c:v>
                </c:pt>
                <c:pt idx="1577">
                  <c:v>8.6497543384676488E-3</c:v>
                </c:pt>
                <c:pt idx="1578">
                  <c:v>8.6452155973561866E-3</c:v>
                </c:pt>
                <c:pt idx="1579">
                  <c:v>8.6407126051733594E-3</c:v>
                </c:pt>
                <c:pt idx="1580">
                  <c:v>8.6362453617984808E-3</c:v>
                </c:pt>
                <c:pt idx="1581">
                  <c:v>8.6318138671108609E-3</c:v>
                </c:pt>
                <c:pt idx="1582">
                  <c:v>8.6276234604348908E-3</c:v>
                </c:pt>
                <c:pt idx="1583">
                  <c:v>8.6232610122949117E-3</c:v>
                </c:pt>
                <c:pt idx="1584">
                  <c:v>8.6189343115995933E-3</c:v>
                </c:pt>
                <c:pt idx="1585">
                  <c:v>8.6146433582340483E-3</c:v>
                </c:pt>
                <c:pt idx="1586">
                  <c:v>8.610192619833314E-3</c:v>
                </c:pt>
                <c:pt idx="1587">
                  <c:v>8.6059756147929337E-3</c:v>
                </c:pt>
                <c:pt idx="1588">
                  <c:v>8.6017943576249447E-3</c:v>
                </c:pt>
                <c:pt idx="1589">
                  <c:v>8.5976488482139447E-3</c:v>
                </c:pt>
                <c:pt idx="1590">
                  <c:v>8.5935390864489338E-3</c:v>
                </c:pt>
                <c:pt idx="1591">
                  <c:v>8.5894650722206801E-3</c:v>
                </c:pt>
                <c:pt idx="1592">
                  <c:v>8.5854268054164195E-3</c:v>
                </c:pt>
                <c:pt idx="1593">
                  <c:v>8.5814242859295585E-3</c:v>
                </c:pt>
                <c:pt idx="1594">
                  <c:v>8.5774575136508633E-3</c:v>
                </c:pt>
                <c:pt idx="1595">
                  <c:v>8.5735264884755011E-3</c:v>
                </c:pt>
                <c:pt idx="1596">
                  <c:v>8.5696312102942363E-3</c:v>
                </c:pt>
                <c:pt idx="1597">
                  <c:v>8.5657716790039969E-3</c:v>
                </c:pt>
                <c:pt idx="1598">
                  <c:v>8.5619478945008348E-3</c:v>
                </c:pt>
                <c:pt idx="1599">
                  <c:v>8.5581598566807984E-3</c:v>
                </c:pt>
                <c:pt idx="1600">
                  <c:v>8.5544075654416987E-3</c:v>
                </c:pt>
                <c:pt idx="1601">
                  <c:v>8.5506910206839884E-3</c:v>
                </c:pt>
                <c:pt idx="1602">
                  <c:v>8.5470102223046008E-3</c:v>
                </c:pt>
                <c:pt idx="1603">
                  <c:v>8.5435188650682878E-3</c:v>
                </c:pt>
                <c:pt idx="1604">
                  <c:v>8.5399070902962785E-3</c:v>
                </c:pt>
                <c:pt idx="1605">
                  <c:v>8.5363310607441678E-3</c:v>
                </c:pt>
                <c:pt idx="1606">
                  <c:v>8.5327907763184403E-3</c:v>
                </c:pt>
                <c:pt idx="1607">
                  <c:v>8.5292862369246887E-3</c:v>
                </c:pt>
                <c:pt idx="1608">
                  <c:v>8.5256761005173699E-3</c:v>
                </c:pt>
                <c:pt idx="1609">
                  <c:v>8.5222455240720613E-3</c:v>
                </c:pt>
                <c:pt idx="1610">
                  <c:v>8.5188506932395384E-3</c:v>
                </c:pt>
                <c:pt idx="1611">
                  <c:v>8.5154916079281835E-3</c:v>
                </c:pt>
                <c:pt idx="1612">
                  <c:v>8.512168268047262E-3</c:v>
                </c:pt>
                <c:pt idx="1613">
                  <c:v>8.5088806735069151E-3</c:v>
                </c:pt>
                <c:pt idx="1614">
                  <c:v>8.5056288242181706E-3</c:v>
                </c:pt>
                <c:pt idx="1615">
                  <c:v>8.5024127200946965E-3</c:v>
                </c:pt>
                <c:pt idx="1616">
                  <c:v>8.4993538936633528E-3</c:v>
                </c:pt>
                <c:pt idx="1617">
                  <c:v>8.4962067995956753E-3</c:v>
                </c:pt>
                <c:pt idx="1618">
                  <c:v>8.4930954495829655E-3</c:v>
                </c:pt>
                <c:pt idx="1619">
                  <c:v>8.4900198435432887E-3</c:v>
                </c:pt>
                <c:pt idx="1620">
                  <c:v>8.4869799813929239E-3</c:v>
                </c:pt>
                <c:pt idx="1621">
                  <c:v>8.483975863052608E-3</c:v>
                </c:pt>
                <c:pt idx="1622">
                  <c:v>8.4810074884404049E-3</c:v>
                </c:pt>
                <c:pt idx="1623">
                  <c:v>8.4780748574788279E-3</c:v>
                </c:pt>
                <c:pt idx="1624">
                  <c:v>8.4751779700877241E-3</c:v>
                </c:pt>
                <c:pt idx="1625">
                  <c:v>8.4724162435868555E-3</c:v>
                </c:pt>
                <c:pt idx="1626">
                  <c:v>8.4695883555753696E-3</c:v>
                </c:pt>
                <c:pt idx="1627">
                  <c:v>8.4667962100633369E-3</c:v>
                </c:pt>
                <c:pt idx="1628">
                  <c:v>8.4640398069742127E-3</c:v>
                </c:pt>
                <c:pt idx="1629">
                  <c:v>8.4611404578200065E-3</c:v>
                </c:pt>
                <c:pt idx="1630">
                  <c:v>8.4584605212949786E-3</c:v>
                </c:pt>
                <c:pt idx="1631">
                  <c:v>8.4558163286631467E-3</c:v>
                </c:pt>
                <c:pt idx="1632">
                  <c:v>8.4532078798522734E-3</c:v>
                </c:pt>
                <c:pt idx="1633">
                  <c:v>8.4506351747918838E-3</c:v>
                </c:pt>
                <c:pt idx="1634">
                  <c:v>8.4481749760868998E-3</c:v>
                </c:pt>
                <c:pt idx="1635">
                  <c:v>8.4456712630930734E-3</c:v>
                </c:pt>
                <c:pt idx="1636">
                  <c:v>8.4432032928058176E-3</c:v>
                </c:pt>
                <c:pt idx="1637">
                  <c:v>8.4407710651592284E-3</c:v>
                </c:pt>
                <c:pt idx="1638">
                  <c:v>8.4383078033554437E-3</c:v>
                </c:pt>
                <c:pt idx="1639">
                  <c:v>8.4359495593761234E-3</c:v>
                </c:pt>
                <c:pt idx="1640">
                  <c:v>8.4336270586821485E-3</c:v>
                </c:pt>
                <c:pt idx="1641">
                  <c:v>8.4313403012100975E-3</c:v>
                </c:pt>
                <c:pt idx="1642">
                  <c:v>8.4290892868991805E-3</c:v>
                </c:pt>
                <c:pt idx="1643">
                  <c:v>8.4268740156886162E-3</c:v>
                </c:pt>
                <c:pt idx="1644">
                  <c:v>8.4246944875193807E-3</c:v>
                </c:pt>
                <c:pt idx="1645">
                  <c:v>8.4225507023306875E-3</c:v>
                </c:pt>
                <c:pt idx="1646">
                  <c:v>8.4204426600670412E-3</c:v>
                </c:pt>
                <c:pt idx="1647">
                  <c:v>8.4183703606694159E-3</c:v>
                </c:pt>
                <c:pt idx="1648">
                  <c:v>8.4163338040831939E-3</c:v>
                </c:pt>
                <c:pt idx="1649">
                  <c:v>8.4143329902537575E-3</c:v>
                </c:pt>
                <c:pt idx="1650">
                  <c:v>8.4123679191264889E-3</c:v>
                </c:pt>
                <c:pt idx="1651">
                  <c:v>8.4104385906476516E-3</c:v>
                </c:pt>
                <c:pt idx="1652">
                  <c:v>8.4085450047670304E-3</c:v>
                </c:pt>
                <c:pt idx="1653">
                  <c:v>8.4066871614326515E-3</c:v>
                </c:pt>
                <c:pt idx="1654">
                  <c:v>8.4048650605934184E-3</c:v>
                </c:pt>
                <c:pt idx="1655">
                  <c:v>8.4030787022017633E-3</c:v>
                </c:pt>
                <c:pt idx="1656">
                  <c:v>8.4013497611404222E-3</c:v>
                </c:pt>
                <c:pt idx="1657">
                  <c:v>8.3996323739622993E-3</c:v>
                </c:pt>
                <c:pt idx="1658">
                  <c:v>8.3979507282643685E-3</c:v>
                </c:pt>
                <c:pt idx="1659">
                  <c:v>8.3962906921542079E-3</c:v>
                </c:pt>
                <c:pt idx="1660">
                  <c:v>8.3946830452939214E-3</c:v>
                </c:pt>
                <c:pt idx="1661">
                  <c:v>8.3931111406063599E-3</c:v>
                </c:pt>
                <c:pt idx="1662">
                  <c:v>8.3915749780474769E-3</c:v>
                </c:pt>
                <c:pt idx="1663">
                  <c:v>8.3900745575776273E-3</c:v>
                </c:pt>
                <c:pt idx="1664">
                  <c:v>8.3886098791554082E-3</c:v>
                </c:pt>
                <c:pt idx="1665">
                  <c:v>8.3871809427429403E-3</c:v>
                </c:pt>
                <c:pt idx="1666">
                  <c:v>8.3857877482988175E-3</c:v>
                </c:pt>
                <c:pt idx="1667">
                  <c:v>8.3844302957886852E-3</c:v>
                </c:pt>
                <c:pt idx="1668">
                  <c:v>8.3831085851737829E-3</c:v>
                </c:pt>
                <c:pt idx="1669">
                  <c:v>8.3818007263547611E-3</c:v>
                </c:pt>
                <c:pt idx="1670">
                  <c:v>8.3805454510456449E-3</c:v>
                </c:pt>
                <c:pt idx="1671">
                  <c:v>8.3793259158847378E-3</c:v>
                </c:pt>
                <c:pt idx="1672">
                  <c:v>8.3779759248210853E-3</c:v>
                </c:pt>
                <c:pt idx="1673">
                  <c:v>8.3768329755859287E-3</c:v>
                </c:pt>
                <c:pt idx="1674">
                  <c:v>8.3757257663999267E-3</c:v>
                </c:pt>
                <c:pt idx="1675">
                  <c:v>8.3746542972369629E-3</c:v>
                </c:pt>
                <c:pt idx="1676">
                  <c:v>8.3736185680655228E-3</c:v>
                </c:pt>
                <c:pt idx="1677">
                  <c:v>8.3725874182865086E-3</c:v>
                </c:pt>
                <c:pt idx="1678">
                  <c:v>8.3716206383222594E-3</c:v>
                </c:pt>
                <c:pt idx="1679">
                  <c:v>8.3706895974530147E-3</c:v>
                </c:pt>
                <c:pt idx="1680">
                  <c:v>8.3697942956541867E-3</c:v>
                </c:pt>
                <c:pt idx="1681">
                  <c:v>8.3690593240581448E-3</c:v>
                </c:pt>
                <c:pt idx="1682">
                  <c:v>8.3682431026044692E-3</c:v>
                </c:pt>
                <c:pt idx="1683">
                  <c:v>8.3674626226108405E-3</c:v>
                </c:pt>
                <c:pt idx="1684">
                  <c:v>8.3667178840543532E-3</c:v>
                </c:pt>
                <c:pt idx="1685">
                  <c:v>8.3660088869173862E-3</c:v>
                </c:pt>
                <c:pt idx="1686">
                  <c:v>8.3652811794563547E-3</c:v>
                </c:pt>
                <c:pt idx="1687">
                  <c:v>8.3646411267982897E-3</c:v>
                </c:pt>
                <c:pt idx="1688">
                  <c:v>8.3640368146843738E-3</c:v>
                </c:pt>
                <c:pt idx="1689">
                  <c:v>8.3634682431012498E-3</c:v>
                </c:pt>
                <c:pt idx="1690">
                  <c:v>8.3630000218638013E-3</c:v>
                </c:pt>
                <c:pt idx="1691">
                  <c:v>8.3625054728669272E-3</c:v>
                </c:pt>
                <c:pt idx="1692">
                  <c:v>8.3620466651750519E-3</c:v>
                </c:pt>
                <c:pt idx="1693">
                  <c:v>8.3616235987740827E-3</c:v>
                </c:pt>
                <c:pt idx="1694">
                  <c:v>8.3612362736543277E-3</c:v>
                </c:pt>
                <c:pt idx="1695">
                  <c:v>8.3608846898060966E-3</c:v>
                </c:pt>
                <c:pt idx="1696">
                  <c:v>8.3605688472170574E-3</c:v>
                </c:pt>
                <c:pt idx="1697">
                  <c:v>8.3602887458810431E-3</c:v>
                </c:pt>
                <c:pt idx="1698">
                  <c:v>8.3600443857901243E-3</c:v>
                </c:pt>
                <c:pt idx="1699">
                  <c:v>8.3598356130391779E-3</c:v>
                </c:pt>
                <c:pt idx="1700">
                  <c:v>8.3596596887264042E-3</c:v>
                </c:pt>
                <c:pt idx="1701">
                  <c:v>8.3595117290055643E-3</c:v>
                </c:pt>
                <c:pt idx="1702">
                  <c:v>8.3593867851026581E-3</c:v>
                </c:pt>
                <c:pt idx="1703">
                  <c:v>8.3592799082480938E-3</c:v>
                </c:pt>
                <c:pt idx="1704">
                  <c:v>8.3591861496705132E-3</c:v>
                </c:pt>
                <c:pt idx="1705">
                  <c:v>8.3591005605994414E-3</c:v>
                </c:pt>
                <c:pt idx="1706">
                  <c:v>8.3590181922688078E-3</c:v>
                </c:pt>
                <c:pt idx="1707">
                  <c:v>8.3589340959072545E-3</c:v>
                </c:pt>
                <c:pt idx="1708">
                  <c:v>8.3587571609850652E-3</c:v>
                </c:pt>
                <c:pt idx="1709">
                  <c:v>8.3586565986200241E-3</c:v>
                </c:pt>
                <c:pt idx="1710">
                  <c:v>8.3585396021390347E-3</c:v>
                </c:pt>
                <c:pt idx="1711">
                  <c:v>8.3584814548048891E-3</c:v>
                </c:pt>
                <c:pt idx="1712">
                  <c:v>8.3583145517078204E-3</c:v>
                </c:pt>
                <c:pt idx="1713">
                  <c:v>8.358118502778086E-3</c:v>
                </c:pt>
                <c:pt idx="1714">
                  <c:v>8.3578931541255334E-3</c:v>
                </c:pt>
                <c:pt idx="1715">
                  <c:v>8.3576385057528065E-3</c:v>
                </c:pt>
                <c:pt idx="1716">
                  <c:v>8.3573545576651909E-3</c:v>
                </c:pt>
                <c:pt idx="1717">
                  <c:v>8.3570413098714973E-3</c:v>
                </c:pt>
                <c:pt idx="1718">
                  <c:v>8.3566987623770097E-3</c:v>
                </c:pt>
                <c:pt idx="1719">
                  <c:v>8.3563269151887744E-3</c:v>
                </c:pt>
                <c:pt idx="1720">
                  <c:v>8.3559257683164852E-3</c:v>
                </c:pt>
                <c:pt idx="1721">
                  <c:v>8.3553765386278969E-3</c:v>
                </c:pt>
                <c:pt idx="1722">
                  <c:v>8.3549209989130704E-3</c:v>
                </c:pt>
                <c:pt idx="1723">
                  <c:v>8.3544361608776842E-3</c:v>
                </c:pt>
                <c:pt idx="1724">
                  <c:v>8.3538461847872947E-3</c:v>
                </c:pt>
                <c:pt idx="1725">
                  <c:v>8.353298564677333E-3</c:v>
                </c:pt>
                <c:pt idx="1726">
                  <c:v>8.3527216462819312E-3</c:v>
                </c:pt>
                <c:pt idx="1727">
                  <c:v>8.3521154296154979E-3</c:v>
                </c:pt>
                <c:pt idx="1728">
                  <c:v>8.3514799146906394E-3</c:v>
                </c:pt>
                <c:pt idx="1729">
                  <c:v>8.3507725554249155E-3</c:v>
                </c:pt>
                <c:pt idx="1730">
                  <c:v>8.3500805525700845E-3</c:v>
                </c:pt>
                <c:pt idx="1731">
                  <c:v>8.3493592521668089E-3</c:v>
                </c:pt>
                <c:pt idx="1732">
                  <c:v>8.3486086542323909E-3</c:v>
                </c:pt>
                <c:pt idx="1733">
                  <c:v>8.3478967739483382E-3</c:v>
                </c:pt>
                <c:pt idx="1734">
                  <c:v>8.3471775416508517E-3</c:v>
                </c:pt>
                <c:pt idx="1735">
                  <c:v>8.3463284908678031E-3</c:v>
                </c:pt>
                <c:pt idx="1736">
                  <c:v>8.3454501392909407E-3</c:v>
                </c:pt>
                <c:pt idx="1737">
                  <c:v>8.3445424869400976E-3</c:v>
                </c:pt>
                <c:pt idx="1738">
                  <c:v>8.3429917765909002E-3</c:v>
                </c:pt>
                <c:pt idx="1739">
                  <c:v>8.3420151251075627E-3</c:v>
                </c:pt>
                <c:pt idx="1740">
                  <c:v>8.3410091749207983E-3</c:v>
                </c:pt>
                <c:pt idx="1741">
                  <c:v>8.3399739260510922E-3</c:v>
                </c:pt>
                <c:pt idx="1742">
                  <c:v>8.3389228486599465E-3</c:v>
                </c:pt>
                <c:pt idx="1743">
                  <c:v>8.3378268847255702E-3</c:v>
                </c:pt>
                <c:pt idx="1744">
                  <c:v>8.336701621516774E-3</c:v>
                </c:pt>
                <c:pt idx="1745">
                  <c:v>8.3355470590564633E-3</c:v>
                </c:pt>
                <c:pt idx="1746">
                  <c:v>8.3343631973710648E-3</c:v>
                </c:pt>
                <c:pt idx="1747">
                  <c:v>8.3331500364870071E-3</c:v>
                </c:pt>
                <c:pt idx="1748">
                  <c:v>8.3319075764298391E-3</c:v>
                </c:pt>
                <c:pt idx="1749">
                  <c:v>8.3306358172277484E-3</c:v>
                </c:pt>
                <c:pt idx="1750">
                  <c:v>8.3293347589080448E-3</c:v>
                </c:pt>
                <c:pt idx="1751">
                  <c:v>8.3280044015015611E-3</c:v>
                </c:pt>
                <c:pt idx="1752">
                  <c:v>8.3266447450356072E-3</c:v>
                </c:pt>
                <c:pt idx="1753">
                  <c:v>8.3252557895418956E-3</c:v>
                </c:pt>
                <c:pt idx="1754">
                  <c:v>8.3238375350494966E-3</c:v>
                </c:pt>
                <c:pt idx="1755">
                  <c:v>8.3223899815910076E-3</c:v>
                </c:pt>
                <c:pt idx="1756">
                  <c:v>8.3209131291972615E-3</c:v>
                </c:pt>
                <c:pt idx="1757">
                  <c:v>8.319406977902611E-3</c:v>
                </c:pt>
                <c:pt idx="1758">
                  <c:v>8.3178715277396533E-3</c:v>
                </c:pt>
                <c:pt idx="1759">
                  <c:v>8.3163294006589426E-3</c:v>
                </c:pt>
                <c:pt idx="1760">
                  <c:v>8.3147374818595722E-3</c:v>
                </c:pt>
                <c:pt idx="1761">
                  <c:v>8.3131162649525987E-3</c:v>
                </c:pt>
                <c:pt idx="1762">
                  <c:v>8.3114657499736462E-3</c:v>
                </c:pt>
                <c:pt idx="1763">
                  <c:v>8.3097547951036209E-3</c:v>
                </c:pt>
                <c:pt idx="1764">
                  <c:v>8.3080435524646411E-3</c:v>
                </c:pt>
                <c:pt idx="1765">
                  <c:v>8.3063030112084206E-3</c:v>
                </c:pt>
                <c:pt idx="1766">
                  <c:v>8.3045331713728406E-3</c:v>
                </c:pt>
                <c:pt idx="1767">
                  <c:v>8.302734032997543E-3</c:v>
                </c:pt>
                <c:pt idx="1768">
                  <c:v>8.3009055961221715E-3</c:v>
                </c:pt>
                <c:pt idx="1769">
                  <c:v>8.2990478607881269E-3</c:v>
                </c:pt>
                <c:pt idx="1770">
                  <c:v>8.2971608270341734E-3</c:v>
                </c:pt>
                <c:pt idx="1771">
                  <c:v>8.2952444949043573E-3</c:v>
                </c:pt>
                <c:pt idx="1772">
                  <c:v>8.2933993600590554E-3</c:v>
                </c:pt>
                <c:pt idx="1773">
                  <c:v>8.2914287062193382E-3</c:v>
                </c:pt>
                <c:pt idx="1774">
                  <c:v>8.2894287554332469E-3</c:v>
                </c:pt>
                <c:pt idx="1775">
                  <c:v>8.287399507744906E-3</c:v>
                </c:pt>
                <c:pt idx="1776">
                  <c:v>8.2852822640596228E-3</c:v>
                </c:pt>
                <c:pt idx="1777">
                  <c:v>8.2832531218379746E-3</c:v>
                </c:pt>
                <c:pt idx="1778">
                  <c:v>8.2811359837076347E-3</c:v>
                </c:pt>
                <c:pt idx="1779">
                  <c:v>8.278989548854249E-3</c:v>
                </c:pt>
                <c:pt idx="1780">
                  <c:v>8.2768138173237409E-3</c:v>
                </c:pt>
                <c:pt idx="1781">
                  <c:v>8.2745393834862714E-3</c:v>
                </c:pt>
                <c:pt idx="1782">
                  <c:v>8.2723744644213684E-3</c:v>
                </c:pt>
                <c:pt idx="1783">
                  <c:v>8.2701108431467597E-3</c:v>
                </c:pt>
                <c:pt idx="1784">
                  <c:v>8.2677420880211735E-3</c:v>
                </c:pt>
                <c:pt idx="1785">
                  <c:v>8.2653395404346745E-3</c:v>
                </c:pt>
                <c:pt idx="1786">
                  <c:v>8.2629837381005353E-3</c:v>
                </c:pt>
                <c:pt idx="1787">
                  <c:v>8.2605986381454975E-3</c:v>
                </c:pt>
                <c:pt idx="1788">
                  <c:v>8.2581842406215366E-3</c:v>
                </c:pt>
                <c:pt idx="1789">
                  <c:v>8.2558273213396566E-3</c:v>
                </c:pt>
                <c:pt idx="1790">
                  <c:v>8.2533564773329716E-3</c:v>
                </c:pt>
                <c:pt idx="1791">
                  <c:v>8.2508563365617342E-3</c:v>
                </c:pt>
                <c:pt idx="1792">
                  <c:v>8.2483268990793841E-3</c:v>
                </c:pt>
                <c:pt idx="1793">
                  <c:v>8.2457681649420311E-3</c:v>
                </c:pt>
                <c:pt idx="1794">
                  <c:v>8.2430826095792852E-3</c:v>
                </c:pt>
                <c:pt idx="1795">
                  <c:v>8.2404631306083297E-3</c:v>
                </c:pt>
                <c:pt idx="1796">
                  <c:v>8.2378143545133245E-3</c:v>
                </c:pt>
                <c:pt idx="1797">
                  <c:v>8.2351362813541714E-3</c:v>
                </c:pt>
                <c:pt idx="1798">
                  <c:v>8.2324289111890148E-3</c:v>
                </c:pt>
                <c:pt idx="1799">
                  <c:v>8.2296922440795173E-3</c:v>
                </c:pt>
                <c:pt idx="1800">
                  <c:v>8.2269262800838249E-3</c:v>
                </c:pt>
                <c:pt idx="1801">
                  <c:v>8.2241310192644797E-3</c:v>
                </c:pt>
                <c:pt idx="1802">
                  <c:v>8.2213064616831512E-3</c:v>
                </c:pt>
                <c:pt idx="1803">
                  <c:v>8.218452607402383E-3</c:v>
                </c:pt>
                <c:pt idx="1804">
                  <c:v>8.2155694564838427E-3</c:v>
                </c:pt>
                <c:pt idx="1805">
                  <c:v>8.2126570089935992E-3</c:v>
                </c:pt>
                <c:pt idx="1806">
                  <c:v>8.2097152649933201E-3</c:v>
                </c:pt>
                <c:pt idx="1807">
                  <c:v>8.2067442245517177E-3</c:v>
                </c:pt>
                <c:pt idx="1808">
                  <c:v>8.2037438877313375E-3</c:v>
                </c:pt>
                <c:pt idx="1809">
                  <c:v>8.2007142545991313E-3</c:v>
                </c:pt>
                <c:pt idx="1810">
                  <c:v>8.1976553252229318E-3</c:v>
                </c:pt>
                <c:pt idx="1811">
                  <c:v>8.1947012892834709E-3</c:v>
                </c:pt>
                <c:pt idx="1812">
                  <c:v>8.1915859300546387E-3</c:v>
                </c:pt>
                <c:pt idx="1813">
                  <c:v>8.1884412754123261E-3</c:v>
                </c:pt>
                <c:pt idx="1814">
                  <c:v>8.1852673254233285E-3</c:v>
                </c:pt>
                <c:pt idx="1815">
                  <c:v>8.1820640801580028E-3</c:v>
                </c:pt>
                <c:pt idx="1816">
                  <c:v>8.1786865316651417E-3</c:v>
                </c:pt>
                <c:pt idx="1817">
                  <c:v>8.1754225305075978E-3</c:v>
                </c:pt>
                <c:pt idx="1818">
                  <c:v>8.1721292336645757E-3</c:v>
                </c:pt>
                <c:pt idx="1819">
                  <c:v>8.1688066412091941E-3</c:v>
                </c:pt>
                <c:pt idx="1820">
                  <c:v>8.1654547532154474E-3</c:v>
                </c:pt>
                <c:pt idx="1821">
                  <c:v>8.1620735697555766E-3</c:v>
                </c:pt>
                <c:pt idx="1822">
                  <c:v>8.1586630909062218E-3</c:v>
                </c:pt>
                <c:pt idx="1823">
                  <c:v>8.1552233167413828E-3</c:v>
                </c:pt>
                <c:pt idx="1824">
                  <c:v>8.1519165971022135E-3</c:v>
                </c:pt>
                <c:pt idx="1825">
                  <c:v>8.1484204030306366E-3</c:v>
                </c:pt>
                <c:pt idx="1826">
                  <c:v>8.1448949144896331E-3</c:v>
                </c:pt>
                <c:pt idx="1827">
                  <c:v>8.1413401315540163E-3</c:v>
                </c:pt>
                <c:pt idx="1828">
                  <c:v>8.1377560543030494E-3</c:v>
                </c:pt>
                <c:pt idx="1829">
                  <c:v>8.1341426828142153E-3</c:v>
                </c:pt>
                <c:pt idx="1830">
                  <c:v>8.1305000171676724E-3</c:v>
                </c:pt>
                <c:pt idx="1831">
                  <c:v>8.1268280574426852E-3</c:v>
                </c:pt>
                <c:pt idx="1832">
                  <c:v>8.1231268037194066E-3</c:v>
                </c:pt>
                <c:pt idx="1833">
                  <c:v>8.1193962560771049E-3</c:v>
                </c:pt>
                <c:pt idx="1834">
                  <c:v>8.1158202866990683E-3</c:v>
                </c:pt>
                <c:pt idx="1835">
                  <c:v>8.1120333279729086E-3</c:v>
                </c:pt>
                <c:pt idx="1836">
                  <c:v>8.1082170761797891E-3</c:v>
                </c:pt>
                <c:pt idx="1837">
                  <c:v>8.1039905141572586E-3</c:v>
                </c:pt>
                <c:pt idx="1838">
                  <c:v>8.1001113197601751E-3</c:v>
                </c:pt>
                <c:pt idx="1839">
                  <c:v>8.096202831342587E-3</c:v>
                </c:pt>
                <c:pt idx="1840">
                  <c:v>8.0922650489908248E-3</c:v>
                </c:pt>
                <c:pt idx="1841">
                  <c:v>8.0882979727912186E-3</c:v>
                </c:pt>
                <c:pt idx="1842">
                  <c:v>8.0845031146861007E-3</c:v>
                </c:pt>
                <c:pt idx="1843">
                  <c:v>8.0804796324616141E-3</c:v>
                </c:pt>
                <c:pt idx="1844">
                  <c:v>8.0764268572514741E-3</c:v>
                </c:pt>
                <c:pt idx="1845">
                  <c:v>8.0723447891456277E-3</c:v>
                </c:pt>
                <c:pt idx="1846">
                  <c:v>8.0680231871887876E-3</c:v>
                </c:pt>
                <c:pt idx="1847">
                  <c:v>8.0638803497741184E-3</c:v>
                </c:pt>
                <c:pt idx="1848">
                  <c:v>8.059708219138836E-3</c:v>
                </c:pt>
                <c:pt idx="1849">
                  <c:v>8.0555067953780781E-3</c:v>
                </c:pt>
                <c:pt idx="1850">
                  <c:v>8.051276078581705E-3</c:v>
                </c:pt>
                <c:pt idx="1851">
                  <c:v>8.0470160688457335E-3</c:v>
                </c:pt>
                <c:pt idx="1852">
                  <c:v>8.0427267662626662E-3</c:v>
                </c:pt>
                <c:pt idx="1853">
                  <c:v>8.0384081709285234E-3</c:v>
                </c:pt>
                <c:pt idx="1854">
                  <c:v>8.0340602829375666E-3</c:v>
                </c:pt>
                <c:pt idx="1855">
                  <c:v>8.0296831023866973E-3</c:v>
                </c:pt>
                <c:pt idx="1856">
                  <c:v>8.0252766293728208E-3</c:v>
                </c:pt>
                <c:pt idx="1857">
                  <c:v>8.0208408639919574E-3</c:v>
                </c:pt>
                <c:pt idx="1858">
                  <c:v>8.0163758063445355E-3</c:v>
                </c:pt>
                <c:pt idx="1859">
                  <c:v>8.0118814565274567E-3</c:v>
                </c:pt>
                <c:pt idx="1860">
                  <c:v>8.0073578146411493E-3</c:v>
                </c:pt>
                <c:pt idx="1861">
                  <c:v>8.0028048807842776E-3</c:v>
                </c:pt>
                <c:pt idx="1862">
                  <c:v>7.9982226550581494E-3</c:v>
                </c:pt>
                <c:pt idx="1863">
                  <c:v>7.9936111375658349E-3</c:v>
                </c:pt>
                <c:pt idx="1864">
                  <c:v>7.9892199673948765E-3</c:v>
                </c:pt>
                <c:pt idx="1865">
                  <c:v>7.9845520609596581E-3</c:v>
                </c:pt>
                <c:pt idx="1866">
                  <c:v>7.9798548636379699E-3</c:v>
                </c:pt>
                <c:pt idx="1867">
                  <c:v>7.9748721519626309E-3</c:v>
                </c:pt>
                <c:pt idx="1868">
                  <c:v>7.970114177173096E-3</c:v>
                </c:pt>
                <c:pt idx="1869">
                  <c:v>7.9653269112366747E-3</c:v>
                </c:pt>
                <c:pt idx="1870">
                  <c:v>7.9605103542590792E-3</c:v>
                </c:pt>
                <c:pt idx="1871">
                  <c:v>7.9556645063486621E-3</c:v>
                </c:pt>
                <c:pt idx="1872">
                  <c:v>7.9507893676102597E-3</c:v>
                </c:pt>
                <c:pt idx="1873">
                  <c:v>7.9458849381531058E-3</c:v>
                </c:pt>
                <c:pt idx="1874">
                  <c:v>7.9409512180855547E-3</c:v>
                </c:pt>
                <c:pt idx="1875">
                  <c:v>7.9359882075159625E-3</c:v>
                </c:pt>
                <c:pt idx="1876">
                  <c:v>7.9312719145355239E-3</c:v>
                </c:pt>
                <c:pt idx="1877">
                  <c:v>7.9265305196229378E-3</c:v>
                </c:pt>
                <c:pt idx="1878">
                  <c:v>7.9214840414064559E-3</c:v>
                </c:pt>
                <c:pt idx="1879">
                  <c:v>7.9164082742446684E-3</c:v>
                </c:pt>
                <c:pt idx="1880">
                  <c:v>7.9105715336148762E-3</c:v>
                </c:pt>
                <c:pt idx="1881">
                  <c:v>7.9054330047985746E-3</c:v>
                </c:pt>
                <c:pt idx="1882">
                  <c:v>7.9002651873845645E-3</c:v>
                </c:pt>
                <c:pt idx="1883">
                  <c:v>7.89506808148451E-3</c:v>
                </c:pt>
                <c:pt idx="1884">
                  <c:v>7.8898416872109755E-3</c:v>
                </c:pt>
                <c:pt idx="1885">
                  <c:v>7.8845860046765272E-3</c:v>
                </c:pt>
                <c:pt idx="1886">
                  <c:v>7.8795989638413451E-3</c:v>
                </c:pt>
                <c:pt idx="1887">
                  <c:v>7.8742869116493197E-3</c:v>
                </c:pt>
                <c:pt idx="1888">
                  <c:v>7.8689455720851644E-3</c:v>
                </c:pt>
                <c:pt idx="1889">
                  <c:v>7.8626606477380633E-3</c:v>
                </c:pt>
                <c:pt idx="1890">
                  <c:v>7.8572541090702486E-3</c:v>
                </c:pt>
                <c:pt idx="1891">
                  <c:v>7.8518182817503644E-3</c:v>
                </c:pt>
                <c:pt idx="1892">
                  <c:v>7.8463531658990969E-3</c:v>
                </c:pt>
                <c:pt idx="1893">
                  <c:v>7.8408587616371362E-3</c:v>
                </c:pt>
                <c:pt idx="1894">
                  <c:v>7.8356510966941829E-3</c:v>
                </c:pt>
                <c:pt idx="1895">
                  <c:v>7.8301003269825829E-3</c:v>
                </c:pt>
                <c:pt idx="1896">
                  <c:v>7.8245202697617405E-3</c:v>
                </c:pt>
                <c:pt idx="1897">
                  <c:v>7.8189109251527791E-3</c:v>
                </c:pt>
                <c:pt idx="1898">
                  <c:v>7.8129474184482715E-3</c:v>
                </c:pt>
                <c:pt idx="1899">
                  <c:v>7.8072772862988861E-3</c:v>
                </c:pt>
                <c:pt idx="1900">
                  <c:v>7.8015778666012461E-3</c:v>
                </c:pt>
                <c:pt idx="1901">
                  <c:v>7.7958491594848469E-3</c:v>
                </c:pt>
                <c:pt idx="1902">
                  <c:v>7.7900911650730211E-3</c:v>
                </c:pt>
                <c:pt idx="1903">
                  <c:v>7.7843038834952668E-3</c:v>
                </c:pt>
                <c:pt idx="1904">
                  <c:v>7.7784873148784373E-3</c:v>
                </c:pt>
                <c:pt idx="1905">
                  <c:v>7.7726414593520324E-3</c:v>
                </c:pt>
                <c:pt idx="1906">
                  <c:v>7.7667663170455483E-3</c:v>
                </c:pt>
                <c:pt idx="1907">
                  <c:v>7.7608618880858418E-3</c:v>
                </c:pt>
                <c:pt idx="1908">
                  <c:v>7.754928172607695E-3</c:v>
                </c:pt>
                <c:pt idx="1909">
                  <c:v>7.7489651707397253E-3</c:v>
                </c:pt>
                <c:pt idx="1910">
                  <c:v>7.7429728826131925E-3</c:v>
                </c:pt>
                <c:pt idx="1911">
                  <c:v>7.7369513083637605E-3</c:v>
                </c:pt>
                <c:pt idx="1912">
                  <c:v>7.7309004481209281E-3</c:v>
                </c:pt>
                <c:pt idx="1913">
                  <c:v>7.7248203020203595E-3</c:v>
                </c:pt>
                <c:pt idx="1914">
                  <c:v>7.7187108701968375E-3</c:v>
                </c:pt>
                <c:pt idx="1915">
                  <c:v>7.712572152783384E-3</c:v>
                </c:pt>
                <c:pt idx="1916">
                  <c:v>7.7067689408513197E-3</c:v>
                </c:pt>
                <c:pt idx="1917">
                  <c:v>7.7005738750934374E-3</c:v>
                </c:pt>
                <c:pt idx="1918">
                  <c:v>7.6943495246593685E-3</c:v>
                </c:pt>
                <c:pt idx="1919">
                  <c:v>7.6880958896835975E-3</c:v>
                </c:pt>
                <c:pt idx="1920">
                  <c:v>7.6814392866629728E-3</c:v>
                </c:pt>
                <c:pt idx="1921">
                  <c:v>7.6751248585905981E-3</c:v>
                </c:pt>
                <c:pt idx="1922">
                  <c:v>7.6687811458938E-3</c:v>
                </c:pt>
                <c:pt idx="1923">
                  <c:v>7.6624081487117668E-3</c:v>
                </c:pt>
                <c:pt idx="1924">
                  <c:v>7.6560058671863293E-3</c:v>
                </c:pt>
                <c:pt idx="1925">
                  <c:v>7.6495743014575561E-3</c:v>
                </c:pt>
                <c:pt idx="1926">
                  <c:v>7.6431134516690407E-3</c:v>
                </c:pt>
                <c:pt idx="1927">
                  <c:v>7.6366233179626141E-3</c:v>
                </c:pt>
                <c:pt idx="1928">
                  <c:v>7.6304953933070685E-3</c:v>
                </c:pt>
                <c:pt idx="1929">
                  <c:v>7.6243424238485614E-3</c:v>
                </c:pt>
                <c:pt idx="1930">
                  <c:v>7.6177688968380982E-3</c:v>
                </c:pt>
                <c:pt idx="1931">
                  <c:v>7.6111660874506794E-3</c:v>
                </c:pt>
                <c:pt idx="1932">
                  <c:v>7.6045339958294867E-3</c:v>
                </c:pt>
                <c:pt idx="1933">
                  <c:v>7.5978726221177031E-3</c:v>
                </c:pt>
                <c:pt idx="1934">
                  <c:v>7.59118196646031E-3</c:v>
                </c:pt>
                <c:pt idx="1935">
                  <c:v>7.5844620289995885E-3</c:v>
                </c:pt>
                <c:pt idx="1936">
                  <c:v>7.5777128098832242E-3</c:v>
                </c:pt>
                <c:pt idx="1937">
                  <c:v>7.5713454375795144E-3</c:v>
                </c:pt>
                <c:pt idx="1938">
                  <c:v>7.5641265272643971E-3</c:v>
                </c:pt>
                <c:pt idx="1939">
                  <c:v>7.5577050578328501E-3</c:v>
                </c:pt>
                <c:pt idx="1940">
                  <c:v>7.5508409469829361E-3</c:v>
                </c:pt>
                <c:pt idx="1941">
                  <c:v>7.5426867162685547E-3</c:v>
                </c:pt>
                <c:pt idx="1942">
                  <c:v>7.5357573413796205E-3</c:v>
                </c:pt>
                <c:pt idx="1943">
                  <c:v>7.5287986849460206E-3</c:v>
                </c:pt>
                <c:pt idx="1944">
                  <c:v>7.5218107471236818E-3</c:v>
                </c:pt>
                <c:pt idx="1945">
                  <c:v>7.5147935280641259E-3</c:v>
                </c:pt>
                <c:pt idx="1946">
                  <c:v>7.5081787035075854E-3</c:v>
                </c:pt>
                <c:pt idx="1947">
                  <c:v>7.501105159225847E-3</c:v>
                </c:pt>
                <c:pt idx="1948">
                  <c:v>7.4940023346283897E-3</c:v>
                </c:pt>
                <c:pt idx="1949">
                  <c:v>7.4868702298701824E-3</c:v>
                </c:pt>
                <c:pt idx="1950">
                  <c:v>7.479268219680469E-3</c:v>
                </c:pt>
                <c:pt idx="1951">
                  <c:v>7.4720753164861488E-3</c:v>
                </c:pt>
                <c:pt idx="1952">
                  <c:v>7.4648531331549025E-3</c:v>
                </c:pt>
                <c:pt idx="1953">
                  <c:v>7.457601669847061E-3</c:v>
                </c:pt>
                <c:pt idx="1954">
                  <c:v>7.4503209267220739E-3</c:v>
                </c:pt>
                <c:pt idx="1955">
                  <c:v>7.4430109039420331E-3</c:v>
                </c:pt>
                <c:pt idx="1956">
                  <c:v>7.4356716016681507E-3</c:v>
                </c:pt>
                <c:pt idx="1957">
                  <c:v>7.4283030200625192E-3</c:v>
                </c:pt>
                <c:pt idx="1958">
                  <c:v>7.4209051592881133E-3</c:v>
                </c:pt>
                <c:pt idx="1959">
                  <c:v>7.4134783831898751E-3</c:v>
                </c:pt>
                <c:pt idx="1960">
                  <c:v>7.4060252999930487E-3</c:v>
                </c:pt>
                <c:pt idx="1961">
                  <c:v>7.3985493732307049E-3</c:v>
                </c:pt>
                <c:pt idx="1962">
                  <c:v>7.3910540680894353E-3</c:v>
                </c:pt>
                <c:pt idx="1963">
                  <c:v>7.3835428497302843E-3</c:v>
                </c:pt>
                <c:pt idx="1964">
                  <c:v>7.3760191832905123E-3</c:v>
                </c:pt>
                <c:pt idx="1965">
                  <c:v>7.3684865338800674E-3</c:v>
                </c:pt>
                <c:pt idx="1966">
                  <c:v>7.3609483665824735E-3</c:v>
                </c:pt>
                <c:pt idx="1967">
                  <c:v>7.3534081464557057E-3</c:v>
                </c:pt>
                <c:pt idx="1968">
                  <c:v>7.3463324308740167E-3</c:v>
                </c:pt>
                <c:pt idx="1969">
                  <c:v>7.3387976393379309E-3</c:v>
                </c:pt>
                <c:pt idx="1970">
                  <c:v>7.3312711026380728E-3</c:v>
                </c:pt>
                <c:pt idx="1971">
                  <c:v>7.3232960378913957E-3</c:v>
                </c:pt>
                <c:pt idx="1972">
                  <c:v>7.3157973181046995E-3</c:v>
                </c:pt>
                <c:pt idx="1973">
                  <c:v>7.3083148468261108E-3</c:v>
                </c:pt>
                <c:pt idx="1974">
                  <c:v>7.3008486374309071E-3</c:v>
                </c:pt>
                <c:pt idx="1975">
                  <c:v>7.2933986898283528E-3</c:v>
                </c:pt>
                <c:pt idx="1976">
                  <c:v>7.2859650039259491E-3</c:v>
                </c:pt>
                <c:pt idx="1977">
                  <c:v>7.2785475796347211E-3</c:v>
                </c:pt>
                <c:pt idx="1978">
                  <c:v>7.2711464168621707E-3</c:v>
                </c:pt>
                <c:pt idx="1979">
                  <c:v>7.2637615155184427E-3</c:v>
                </c:pt>
                <c:pt idx="1980">
                  <c:v>7.2563928755110382E-3</c:v>
                </c:pt>
                <c:pt idx="1981">
                  <c:v>7.2499408913044112E-3</c:v>
                </c:pt>
                <c:pt idx="1982">
                  <c:v>7.2426027418054009E-3</c:v>
                </c:pt>
                <c:pt idx="1983">
                  <c:v>7.2352808524479076E-3</c:v>
                </c:pt>
                <c:pt idx="1984">
                  <c:v>7.2269328891605179E-3</c:v>
                </c:pt>
                <c:pt idx="1985">
                  <c:v>7.2196458426680502E-3</c:v>
                </c:pt>
                <c:pt idx="1986">
                  <c:v>7.2123750560397406E-3</c:v>
                </c:pt>
                <c:pt idx="1987">
                  <c:v>7.2051205291909417E-3</c:v>
                </c:pt>
                <c:pt idx="1988">
                  <c:v>7.1978822620334029E-3</c:v>
                </c:pt>
                <c:pt idx="1989">
                  <c:v>7.1911023026291149E-3</c:v>
                </c:pt>
                <c:pt idx="1990">
                  <c:v>7.1838955349983868E-3</c:v>
                </c:pt>
                <c:pt idx="1991">
                  <c:v>7.1767050263434346E-3</c:v>
                </c:pt>
                <c:pt idx="1992">
                  <c:v>7.1695307765804808E-3</c:v>
                </c:pt>
                <c:pt idx="1993">
                  <c:v>7.1610591592532295E-3</c:v>
                </c:pt>
                <c:pt idx="1994">
                  <c:v>7.1539204914362938E-3</c:v>
                </c:pt>
                <c:pt idx="1995">
                  <c:v>7.1467980836087278E-3</c:v>
                </c:pt>
                <c:pt idx="1996">
                  <c:v>7.1396919356850807E-3</c:v>
                </c:pt>
                <c:pt idx="1997">
                  <c:v>7.1326020475763769E-3</c:v>
                </c:pt>
                <c:pt idx="1998">
                  <c:v>7.1259610908880576E-3</c:v>
                </c:pt>
                <c:pt idx="1999">
                  <c:v>7.1189026983679345E-3</c:v>
                </c:pt>
                <c:pt idx="2000">
                  <c:v>7.1118605649563398E-3</c:v>
                </c:pt>
                <c:pt idx="2001">
                  <c:v>7.1048346905677739E-3</c:v>
                </c:pt>
                <c:pt idx="2002">
                  <c:v>7.0973965012318743E-3</c:v>
                </c:pt>
                <c:pt idx="2003">
                  <c:v>7.0904041701972198E-3</c:v>
                </c:pt>
                <c:pt idx="2004">
                  <c:v>7.0834280983749481E-3</c:v>
                </c:pt>
                <c:pt idx="2005">
                  <c:v>7.0764682856769645E-3</c:v>
                </c:pt>
                <c:pt idx="2006">
                  <c:v>7.0695247320204614E-3</c:v>
                </c:pt>
                <c:pt idx="2007">
                  <c:v>7.0625974373191066E-3</c:v>
                </c:pt>
                <c:pt idx="2008">
                  <c:v>7.0556864014865691E-3</c:v>
                </c:pt>
                <c:pt idx="2009">
                  <c:v>7.0487916244400392E-3</c:v>
                </c:pt>
                <c:pt idx="2010">
                  <c:v>7.0419131060931858E-3</c:v>
                </c:pt>
                <c:pt idx="2011">
                  <c:v>7.0350508463632002E-3</c:v>
                </c:pt>
                <c:pt idx="2012">
                  <c:v>7.0282048451655137E-3</c:v>
                </c:pt>
                <c:pt idx="2013">
                  <c:v>7.0213751024164363E-3</c:v>
                </c:pt>
                <c:pt idx="2014">
                  <c:v>7.0145616180305164E-3</c:v>
                </c:pt>
                <c:pt idx="2015">
                  <c:v>7.0077643919258283E-3</c:v>
                </c:pt>
                <c:pt idx="2016">
                  <c:v>7.000983424018681E-3</c:v>
                </c:pt>
                <c:pt idx="2017">
                  <c:v>6.9942187142262684E-3</c:v>
                </c:pt>
                <c:pt idx="2018">
                  <c:v>6.9874702624640192E-3</c:v>
                </c:pt>
                <c:pt idx="2019">
                  <c:v>6.980738068650006E-3</c:v>
                </c:pt>
                <c:pt idx="2020">
                  <c:v>6.9744321794263306E-3</c:v>
                </c:pt>
                <c:pt idx="2021">
                  <c:v>6.9677314678649903E-3</c:v>
                </c:pt>
                <c:pt idx="2022">
                  <c:v>6.9610470135783951E-3</c:v>
                </c:pt>
                <c:pt idx="2023">
                  <c:v>6.953971871234252E-3</c:v>
                </c:pt>
                <c:pt idx="2024">
                  <c:v>6.9473209659281082E-3</c:v>
                </c:pt>
                <c:pt idx="2025">
                  <c:v>6.9406863180786378E-3</c:v>
                </c:pt>
                <c:pt idx="2026">
                  <c:v>6.9340679276039133E-3</c:v>
                </c:pt>
                <c:pt idx="2027">
                  <c:v>6.927465794422008E-3</c:v>
                </c:pt>
                <c:pt idx="2028">
                  <c:v>6.9208799184527561E-3</c:v>
                </c:pt>
                <c:pt idx="2029">
                  <c:v>6.9143102996151104E-3</c:v>
                </c:pt>
                <c:pt idx="2030">
                  <c:v>6.9077569378280263E-3</c:v>
                </c:pt>
                <c:pt idx="2031">
                  <c:v>6.9012198330130996E-3</c:v>
                </c:pt>
                <c:pt idx="2032">
                  <c:v>6.8946989850875214E-3</c:v>
                </c:pt>
                <c:pt idx="2033">
                  <c:v>6.8885909734955593E-3</c:v>
                </c:pt>
                <c:pt idx="2034">
                  <c:v>6.8821016002350585E-3</c:v>
                </c:pt>
                <c:pt idx="2035">
                  <c:v>6.875628483209952E-3</c:v>
                </c:pt>
                <c:pt idx="2036">
                  <c:v>6.8682505406746867E-3</c:v>
                </c:pt>
                <c:pt idx="2037">
                  <c:v>6.8602437319180464E-3</c:v>
                </c:pt>
                <c:pt idx="2038">
                  <c:v>6.8553902316678284E-3</c:v>
                </c:pt>
                <c:pt idx="2039">
                  <c:v>6.848984461068618E-3</c:v>
                </c:pt>
                <c:pt idx="2040">
                  <c:v>6.8425949463049125E-3</c:v>
                </c:pt>
                <c:pt idx="2041">
                  <c:v>6.8366098898052299E-3</c:v>
                </c:pt>
                <c:pt idx="2042">
                  <c:v>6.8302518442975675E-3</c:v>
                </c:pt>
                <c:pt idx="2043">
                  <c:v>6.8239100539839977E-3</c:v>
                </c:pt>
                <c:pt idx="2044">
                  <c:v>6.8175845187870756E-3</c:v>
                </c:pt>
                <c:pt idx="2045">
                  <c:v>6.8108912072883335E-3</c:v>
                </c:pt>
                <c:pt idx="2046">
                  <c:v>6.8034508316693852E-3</c:v>
                </c:pt>
                <c:pt idx="2047">
                  <c:v>6.7971782385612446E-3</c:v>
                </c:pt>
                <c:pt idx="2048">
                  <c:v>6.7909219018850971E-3</c:v>
                </c:pt>
                <c:pt idx="2049">
                  <c:v>6.7846818215633441E-3</c:v>
                </c:pt>
                <c:pt idx="2050">
                  <c:v>6.7760428875053525E-3</c:v>
                </c:pt>
                <c:pt idx="2051">
                  <c:v>6.7698414703739884E-3</c:v>
                </c:pt>
                <c:pt idx="2052">
                  <c:v>6.7636563081162624E-3</c:v>
                </c:pt>
                <c:pt idx="2053">
                  <c:v>6.7574874006564719E-3</c:v>
                </c:pt>
                <c:pt idx="2054">
                  <c:v>6.7509608190630356E-3</c:v>
                </c:pt>
                <c:pt idx="2055">
                  <c:v>6.7448254686873661E-3</c:v>
                </c:pt>
                <c:pt idx="2056">
                  <c:v>6.7387063732841255E-3</c:v>
                </c:pt>
                <c:pt idx="2057">
                  <c:v>6.7326035327775523E-3</c:v>
                </c:pt>
                <c:pt idx="2058">
                  <c:v>6.7265169470927672E-3</c:v>
                </c:pt>
                <c:pt idx="2059">
                  <c:v>6.7204466161566523E-3</c:v>
                </c:pt>
                <c:pt idx="2060">
                  <c:v>6.714392539892566E-3</c:v>
                </c:pt>
                <c:pt idx="2061">
                  <c:v>6.7083547182282717E-3</c:v>
                </c:pt>
                <c:pt idx="2062">
                  <c:v>6.7023331510888892E-3</c:v>
                </c:pt>
                <c:pt idx="2063">
                  <c:v>6.6963278383995392E-3</c:v>
                </c:pt>
                <c:pt idx="2064">
                  <c:v>6.6903387800879852E-3</c:v>
                </c:pt>
                <c:pt idx="2065">
                  <c:v>6.6843659760802273E-3</c:v>
                </c:pt>
                <c:pt idx="2066">
                  <c:v>6.6784094263031479E-3</c:v>
                </c:pt>
                <c:pt idx="2067">
                  <c:v>6.67246913068363E-3</c:v>
                </c:pt>
                <c:pt idx="2068">
                  <c:v>6.6665450891494355E-3</c:v>
                </c:pt>
                <c:pt idx="2069">
                  <c:v>6.6606373016256859E-3</c:v>
                </c:pt>
                <c:pt idx="2070">
                  <c:v>6.6547457680427866E-3</c:v>
                </c:pt>
                <c:pt idx="2071">
                  <c:v>6.6492265525870814E-3</c:v>
                </c:pt>
                <c:pt idx="2072">
                  <c:v>6.6433664723062362E-3</c:v>
                </c:pt>
                <c:pt idx="2073">
                  <c:v>6.6375226453644926E-3</c:v>
                </c:pt>
                <c:pt idx="2074">
                  <c:v>6.6316950716906022E-3</c:v>
                </c:pt>
                <c:pt idx="2075">
                  <c:v>6.6258837512150953E-3</c:v>
                </c:pt>
                <c:pt idx="2076">
                  <c:v>6.6197378952394786E-3</c:v>
                </c:pt>
                <c:pt idx="2077">
                  <c:v>6.6139601372207785E-3</c:v>
                </c:pt>
                <c:pt idx="2078">
                  <c:v>6.6081986325694387E-3</c:v>
                </c:pt>
                <c:pt idx="2079">
                  <c:v>6.602453381213221E-3</c:v>
                </c:pt>
                <c:pt idx="2080">
                  <c:v>6.5967243830834131E-3</c:v>
                </c:pt>
                <c:pt idx="2081">
                  <c:v>6.59101163810954E-3</c:v>
                </c:pt>
                <c:pt idx="2082">
                  <c:v>6.5853151462220072E-3</c:v>
                </c:pt>
                <c:pt idx="2083">
                  <c:v>6.5796349073485782E-3</c:v>
                </c:pt>
                <c:pt idx="2084">
                  <c:v>6.574655673891372E-3</c:v>
                </c:pt>
                <c:pt idx="2085">
                  <c:v>6.5690058223028969E-3</c:v>
                </c:pt>
                <c:pt idx="2086">
                  <c:v>6.5633722227738242E-3</c:v>
                </c:pt>
                <c:pt idx="2087">
                  <c:v>6.5577548752348133E-3</c:v>
                </c:pt>
                <c:pt idx="2088">
                  <c:v>6.5521537796201269E-3</c:v>
                </c:pt>
                <c:pt idx="2089">
                  <c:v>6.5465689358604265E-3</c:v>
                </c:pt>
                <c:pt idx="2090">
                  <c:v>6.5410003438908732E-3</c:v>
                </c:pt>
                <c:pt idx="2091">
                  <c:v>6.5351130015449139E-3</c:v>
                </c:pt>
                <c:pt idx="2092">
                  <c:v>6.5299119150520587E-3</c:v>
                </c:pt>
                <c:pt idx="2093">
                  <c:v>6.5240592000180607E-3</c:v>
                </c:pt>
                <c:pt idx="2094">
                  <c:v>6.518888492571478E-3</c:v>
                </c:pt>
                <c:pt idx="2095">
                  <c:v>6.5134011585494941E-3</c:v>
                </c:pt>
                <c:pt idx="2096">
                  <c:v>6.5079300759187299E-3</c:v>
                </c:pt>
                <c:pt idx="2097">
                  <c:v>6.5018180911212116E-3</c:v>
                </c:pt>
                <c:pt idx="2098">
                  <c:v>6.4963816392349018E-3</c:v>
                </c:pt>
                <c:pt idx="2099">
                  <c:v>6.490961439273856E-3</c:v>
                </c:pt>
                <c:pt idx="2100">
                  <c:v>6.4855574911702437E-3</c:v>
                </c:pt>
                <c:pt idx="2101">
                  <c:v>6.4801697948588732E-3</c:v>
                </c:pt>
                <c:pt idx="2102">
                  <c:v>6.4751215541200774E-3</c:v>
                </c:pt>
                <c:pt idx="2103">
                  <c:v>6.4697652952722057E-3</c:v>
                </c:pt>
                <c:pt idx="2104">
                  <c:v>6.4644252876589047E-3</c:v>
                </c:pt>
                <c:pt idx="2105">
                  <c:v>6.4591015312124873E-3</c:v>
                </c:pt>
                <c:pt idx="2106">
                  <c:v>6.4534750878784894E-3</c:v>
                </c:pt>
                <c:pt idx="2107">
                  <c:v>6.4481849009392668E-3</c:v>
                </c:pt>
                <c:pt idx="2108">
                  <c:v>6.4429109653333172E-3</c:v>
                </c:pt>
                <c:pt idx="2109">
                  <c:v>6.4376532809963345E-3</c:v>
                </c:pt>
                <c:pt idx="2110">
                  <c:v>6.4324118478648893E-3</c:v>
                </c:pt>
                <c:pt idx="2111">
                  <c:v>6.427186665872912E-3</c:v>
                </c:pt>
                <c:pt idx="2112">
                  <c:v>6.4219777349569752E-3</c:v>
                </c:pt>
                <c:pt idx="2113">
                  <c:v>6.4167850550527709E-3</c:v>
                </c:pt>
                <c:pt idx="2114">
                  <c:v>6.4116086260986322E-3</c:v>
                </c:pt>
                <c:pt idx="2115">
                  <c:v>6.4064484480284897E-3</c:v>
                </c:pt>
                <c:pt idx="2116">
                  <c:v>6.4013045207806782E-3</c:v>
                </c:pt>
                <c:pt idx="2117">
                  <c:v>6.3961768442917684E-3</c:v>
                </c:pt>
                <c:pt idx="2118">
                  <c:v>6.3910654184983345E-3</c:v>
                </c:pt>
                <c:pt idx="2119">
                  <c:v>6.3859702433378294E-3</c:v>
                </c:pt>
                <c:pt idx="2120">
                  <c:v>6.3808913187485871E-3</c:v>
                </c:pt>
                <c:pt idx="2121">
                  <c:v>6.3758286446671799E-3</c:v>
                </c:pt>
                <c:pt idx="2122">
                  <c:v>6.3707822210328242E-3</c:v>
                </c:pt>
                <c:pt idx="2123">
                  <c:v>6.3660527922907405E-3</c:v>
                </c:pt>
                <c:pt idx="2124">
                  <c:v>6.3610377959953225E-3</c:v>
                </c:pt>
                <c:pt idx="2125">
                  <c:v>6.3560390496145789E-3</c:v>
                </c:pt>
                <c:pt idx="2126">
                  <c:v>6.3510565530861653E-3</c:v>
                </c:pt>
                <c:pt idx="2127">
                  <c:v>6.345793857391771E-3</c:v>
                </c:pt>
                <c:pt idx="2128">
                  <c:v>6.3408449351420983E-3</c:v>
                </c:pt>
                <c:pt idx="2129">
                  <c:v>6.3359122629086983E-3</c:v>
                </c:pt>
                <c:pt idx="2130">
                  <c:v>6.3309958406325469E-3</c:v>
                </c:pt>
                <c:pt idx="2131">
                  <c:v>6.3260956682528614E-3</c:v>
                </c:pt>
                <c:pt idx="2132">
                  <c:v>6.3212117457088542E-3</c:v>
                </c:pt>
                <c:pt idx="2133">
                  <c:v>6.316344072941505E-3</c:v>
                </c:pt>
                <c:pt idx="2134">
                  <c:v>6.3114926498909095E-3</c:v>
                </c:pt>
                <c:pt idx="2135">
                  <c:v>6.3066574764971631E-3</c:v>
                </c:pt>
                <c:pt idx="2136">
                  <c:v>6.3024121797625489E-3</c:v>
                </c:pt>
                <c:pt idx="2137">
                  <c:v>6.2976073498933263E-3</c:v>
                </c:pt>
                <c:pt idx="2138">
                  <c:v>6.2928187688245443E-3</c:v>
                </c:pt>
                <c:pt idx="2139">
                  <c:v>6.2880464365012712E-3</c:v>
                </c:pt>
                <c:pt idx="2140">
                  <c:v>6.2826122387668179E-3</c:v>
                </c:pt>
                <c:pt idx="2141">
                  <c:v>6.2778747249892831E-3</c:v>
                </c:pt>
                <c:pt idx="2142">
                  <c:v>6.2731534597771556E-3</c:v>
                </c:pt>
                <c:pt idx="2143">
                  <c:v>6.2684484430737021E-3</c:v>
                </c:pt>
                <c:pt idx="2144">
                  <c:v>6.2637596748230913E-3</c:v>
                </c:pt>
                <c:pt idx="2145">
                  <c:v>6.2590871549676897E-3</c:v>
                </c:pt>
                <c:pt idx="2146">
                  <c:v>6.2547068990867517E-3</c:v>
                </c:pt>
                <c:pt idx="2147">
                  <c:v>6.2500657947107702E-3</c:v>
                </c:pt>
                <c:pt idx="2148">
                  <c:v>6.2454409382299899E-3</c:v>
                </c:pt>
                <c:pt idx="2149">
                  <c:v>6.2400143159610866E-3</c:v>
                </c:pt>
                <c:pt idx="2150">
                  <c:v>6.2354252016710845E-3</c:v>
                </c:pt>
                <c:pt idx="2151">
                  <c:v>6.2308523361059003E-3</c:v>
                </c:pt>
                <c:pt idx="2152">
                  <c:v>6.2262957192082725E-3</c:v>
                </c:pt>
                <c:pt idx="2153">
                  <c:v>6.2217553509235825E-3</c:v>
                </c:pt>
                <c:pt idx="2154">
                  <c:v>6.217498387936303E-3</c:v>
                </c:pt>
                <c:pt idx="2155">
                  <c:v>6.2129894328272874E-3</c:v>
                </c:pt>
                <c:pt idx="2156">
                  <c:v>6.2084967258347881E-3</c:v>
                </c:pt>
                <c:pt idx="2157">
                  <c:v>6.2040202669062568E-3</c:v>
                </c:pt>
                <c:pt idx="2158">
                  <c:v>6.1992972367394053E-3</c:v>
                </c:pt>
                <c:pt idx="2159">
                  <c:v>6.1948543589659833E-3</c:v>
                </c:pt>
                <c:pt idx="2160">
                  <c:v>6.1904277294187668E-3</c:v>
                </c:pt>
                <c:pt idx="2161">
                  <c:v>6.1860173480440209E-3</c:v>
                </c:pt>
                <c:pt idx="2162">
                  <c:v>6.1816232147871254E-3</c:v>
                </c:pt>
                <c:pt idx="2163">
                  <c:v>6.1772453295952257E-3</c:v>
                </c:pt>
                <c:pt idx="2164">
                  <c:v>6.1728836924128212E-3</c:v>
                </c:pt>
                <c:pt idx="2165">
                  <c:v>6.1685383031879369E-3</c:v>
                </c:pt>
                <c:pt idx="2166">
                  <c:v>6.1642091618677166E-3</c:v>
                </c:pt>
                <c:pt idx="2167">
                  <c:v>6.1598962683984239E-3</c:v>
                </c:pt>
                <c:pt idx="2168">
                  <c:v>6.1555996227254401E-3</c:v>
                </c:pt>
                <c:pt idx="2169">
                  <c:v>6.1513192247994331E-3</c:v>
                </c:pt>
                <c:pt idx="2170">
                  <c:v>6.1470550745649022E-3</c:v>
                </c:pt>
                <c:pt idx="2171">
                  <c:v>6.1428071719716358E-3</c:v>
                </c:pt>
                <c:pt idx="2172">
                  <c:v>6.1385755169658957E-3</c:v>
                </c:pt>
                <c:pt idx="2173">
                  <c:v>6.1343601094965882E-3</c:v>
                </c:pt>
                <c:pt idx="2174">
                  <c:v>6.1301609495126187E-3</c:v>
                </c:pt>
                <c:pt idx="2175">
                  <c:v>6.1262223640892515E-3</c:v>
                </c:pt>
                <c:pt idx="2176">
                  <c:v>6.1220546082720604E-3</c:v>
                </c:pt>
                <c:pt idx="2177">
                  <c:v>6.1179030994705794E-3</c:v>
                </c:pt>
                <c:pt idx="2178">
                  <c:v>6.1137678376340446E-3</c:v>
                </c:pt>
                <c:pt idx="2179">
                  <c:v>6.1096488227107993E-3</c:v>
                </c:pt>
                <c:pt idx="2180">
                  <c:v>6.1053071839149405E-3</c:v>
                </c:pt>
                <c:pt idx="2181">
                  <c:v>6.101221754892406E-3</c:v>
                </c:pt>
                <c:pt idx="2182">
                  <c:v>6.0971525729482164E-3</c:v>
                </c:pt>
                <c:pt idx="2183">
                  <c:v>6.093099638033039E-3</c:v>
                </c:pt>
                <c:pt idx="2184">
                  <c:v>6.0890629500948987E-3</c:v>
                </c:pt>
                <c:pt idx="2185">
                  <c:v>6.0850425090871046E-3</c:v>
                </c:pt>
                <c:pt idx="2186">
                  <c:v>6.081038314958564E-3</c:v>
                </c:pt>
                <c:pt idx="2187">
                  <c:v>6.0770503676617045E-3</c:v>
                </c:pt>
                <c:pt idx="2188">
                  <c:v>6.073539017325707E-3</c:v>
                </c:pt>
                <c:pt idx="2189">
                  <c:v>6.0695813741596322E-3</c:v>
                </c:pt>
                <c:pt idx="2190">
                  <c:v>6.065639977059137E-3</c:v>
                </c:pt>
                <c:pt idx="2191">
                  <c:v>6.0617148259773934E-3</c:v>
                </c:pt>
                <c:pt idx="2192">
                  <c:v>6.0578059208684773E-3</c:v>
                </c:pt>
                <c:pt idx="2193">
                  <c:v>6.0539132616837582E-3</c:v>
                </c:pt>
                <c:pt idx="2194">
                  <c:v>6.0500368483773128E-3</c:v>
                </c:pt>
                <c:pt idx="2195">
                  <c:v>6.0461766809023123E-3</c:v>
                </c:pt>
                <c:pt idx="2196">
                  <c:v>6.042332759213731E-3</c:v>
                </c:pt>
                <c:pt idx="2197">
                  <c:v>6.038505083262943E-3</c:v>
                </c:pt>
                <c:pt idx="2198">
                  <c:v>6.0349130205721224E-3</c:v>
                </c:pt>
                <c:pt idx="2199">
                  <c:v>6.031116738266157E-3</c:v>
                </c:pt>
                <c:pt idx="2200">
                  <c:v>6.0273367012573589E-3</c:v>
                </c:pt>
                <c:pt idx="2201">
                  <c:v>6.0229249956985104E-3</c:v>
                </c:pt>
                <c:pt idx="2202">
                  <c:v>6.0191807451040946E-3</c:v>
                </c:pt>
                <c:pt idx="2203">
                  <c:v>6.0154527405819926E-3</c:v>
                </c:pt>
                <c:pt idx="2204">
                  <c:v>6.0117409820863946E-3</c:v>
                </c:pt>
                <c:pt idx="2205">
                  <c:v>6.0080454695714929E-3</c:v>
                </c:pt>
                <c:pt idx="2206">
                  <c:v>6.0045765754770239E-3</c:v>
                </c:pt>
                <c:pt idx="2207">
                  <c:v>6.0009124545875019E-3</c:v>
                </c:pt>
                <c:pt idx="2208">
                  <c:v>5.9972645792414981E-3</c:v>
                </c:pt>
                <c:pt idx="2209">
                  <c:v>5.9936329493971542E-3</c:v>
                </c:pt>
                <c:pt idx="2210">
                  <c:v>5.9898115951305449E-3</c:v>
                </c:pt>
                <c:pt idx="2211">
                  <c:v>5.9862135575563351E-3</c:v>
                </c:pt>
                <c:pt idx="2212">
                  <c:v>5.9826317656492068E-3</c:v>
                </c:pt>
                <c:pt idx="2213">
                  <c:v>5.9790662193668761E-3</c:v>
                </c:pt>
                <c:pt idx="2214">
                  <c:v>5.9755169186635334E-3</c:v>
                </c:pt>
                <c:pt idx="2215">
                  <c:v>5.9719838634977752E-3</c:v>
                </c:pt>
                <c:pt idx="2216">
                  <c:v>5.9684670538246729E-3</c:v>
                </c:pt>
                <c:pt idx="2217">
                  <c:v>5.9649664896010614E-3</c:v>
                </c:pt>
                <c:pt idx="2218">
                  <c:v>5.9614821707855365E-3</c:v>
                </c:pt>
                <c:pt idx="2219">
                  <c:v>5.9580140973340507E-3</c:v>
                </c:pt>
                <c:pt idx="2220">
                  <c:v>5.9545622692051998E-3</c:v>
                </c:pt>
                <c:pt idx="2221">
                  <c:v>5.9511266863549383E-3</c:v>
                </c:pt>
                <c:pt idx="2222">
                  <c:v>5.9477073487427421E-3</c:v>
                </c:pt>
                <c:pt idx="2223">
                  <c:v>5.9443042563263266E-3</c:v>
                </c:pt>
                <c:pt idx="2224">
                  <c:v>5.940917409063406E-3</c:v>
                </c:pt>
                <c:pt idx="2225">
                  <c:v>5.9375468069116956E-3</c:v>
                </c:pt>
                <c:pt idx="2226">
                  <c:v>5.9341924498324339E-3</c:v>
                </c:pt>
                <c:pt idx="2227">
                  <c:v>5.9308543377815754E-3</c:v>
                </c:pt>
                <c:pt idx="2228">
                  <c:v>5.9277185701172462E-3</c:v>
                </c:pt>
                <c:pt idx="2229">
                  <c:v>5.9244118413019371E-3</c:v>
                </c:pt>
                <c:pt idx="2230">
                  <c:v>5.9211213571047942E-3</c:v>
                </c:pt>
                <c:pt idx="2231">
                  <c:v>5.9178471174839587E-3</c:v>
                </c:pt>
                <c:pt idx="2232">
                  <c:v>5.9144074515517404E-3</c:v>
                </c:pt>
                <c:pt idx="2233">
                  <c:v>5.9111668088273565E-3</c:v>
                </c:pt>
                <c:pt idx="2234">
                  <c:v>5.9079424108512361E-3</c:v>
                </c:pt>
                <c:pt idx="2235">
                  <c:v>5.9047342575819757E-3</c:v>
                </c:pt>
                <c:pt idx="2236">
                  <c:v>5.9015423489808139E-3</c:v>
                </c:pt>
                <c:pt idx="2237">
                  <c:v>5.8983666850098695E-3</c:v>
                </c:pt>
                <c:pt idx="2238">
                  <c:v>5.8952072656286211E-3</c:v>
                </c:pt>
                <c:pt idx="2239">
                  <c:v>5.8920640908000687E-3</c:v>
                </c:pt>
                <c:pt idx="2240">
                  <c:v>5.8889371604836883E-3</c:v>
                </c:pt>
                <c:pt idx="2241">
                  <c:v>5.885998164386912E-3</c:v>
                </c:pt>
                <c:pt idx="2242">
                  <c:v>5.8829026125377971E-3</c:v>
                </c:pt>
                <c:pt idx="2243">
                  <c:v>5.8798233048018688E-3</c:v>
                </c:pt>
                <c:pt idx="2244">
                  <c:v>5.8767602411435001E-3</c:v>
                </c:pt>
                <c:pt idx="2245">
                  <c:v>5.8737134215235054E-3</c:v>
                </c:pt>
                <c:pt idx="2246">
                  <c:v>5.8706828459062586E-3</c:v>
                </c:pt>
                <c:pt idx="2247">
                  <c:v>5.8676685142543547E-3</c:v>
                </c:pt>
                <c:pt idx="2248">
                  <c:v>5.864670426531278E-3</c:v>
                </c:pt>
                <c:pt idx="2249">
                  <c:v>5.8618514851989474E-3</c:v>
                </c:pt>
                <c:pt idx="2250">
                  <c:v>5.8588847725511185E-3</c:v>
                </c:pt>
                <c:pt idx="2251">
                  <c:v>5.855934303442026E-3</c:v>
                </c:pt>
                <c:pt idx="2252">
                  <c:v>5.8530000778347488E-3</c:v>
                </c:pt>
                <c:pt idx="2253">
                  <c:v>5.8500820956959671E-3</c:v>
                </c:pt>
                <c:pt idx="2254">
                  <c:v>5.846865788820362E-3</c:v>
                </c:pt>
                <c:pt idx="2255">
                  <c:v>5.8439825217105256E-3</c:v>
                </c:pt>
                <c:pt idx="2256">
                  <c:v>5.8411154985243954E-3</c:v>
                </c:pt>
                <c:pt idx="2257">
                  <c:v>5.8382647192267347E-3</c:v>
                </c:pt>
                <c:pt idx="2258">
                  <c:v>5.8355829574799865E-3</c:v>
                </c:pt>
                <c:pt idx="2259">
                  <c:v>5.8327635506174322E-3</c:v>
                </c:pt>
                <c:pt idx="2260">
                  <c:v>5.8299603872597706E-3</c:v>
                </c:pt>
                <c:pt idx="2261">
                  <c:v>5.827173467373159E-3</c:v>
                </c:pt>
                <c:pt idx="2262">
                  <c:v>5.8242544798418347E-3</c:v>
                </c:pt>
                <c:pt idx="2263">
                  <c:v>5.8215011631464492E-3</c:v>
                </c:pt>
                <c:pt idx="2264">
                  <c:v>5.8187640900981561E-3</c:v>
                </c:pt>
                <c:pt idx="2265">
                  <c:v>5.8160432606643598E-3</c:v>
                </c:pt>
                <c:pt idx="2266">
                  <c:v>5.8133386748107033E-3</c:v>
                </c:pt>
                <c:pt idx="2267">
                  <c:v>5.8106503325054733E-3</c:v>
                </c:pt>
                <c:pt idx="2268">
                  <c:v>5.8079782337143145E-3</c:v>
                </c:pt>
                <c:pt idx="2269">
                  <c:v>5.8053223784055108E-3</c:v>
                </c:pt>
                <c:pt idx="2270">
                  <c:v>5.8026827665455883E-3</c:v>
                </c:pt>
                <c:pt idx="2271">
                  <c:v>5.8000593981019522E-3</c:v>
                </c:pt>
                <c:pt idx="2272">
                  <c:v>5.7974522730446492E-3</c:v>
                </c:pt>
                <c:pt idx="2273">
                  <c:v>5.7948613913384435E-3</c:v>
                </c:pt>
                <c:pt idx="2274">
                  <c:v>5.792286752954263E-3</c:v>
                </c:pt>
                <c:pt idx="2275">
                  <c:v>5.7897283578595129E-3</c:v>
                </c:pt>
                <c:pt idx="2276">
                  <c:v>5.7871862060233622E-3</c:v>
                </c:pt>
                <c:pt idx="2277">
                  <c:v>5.7846602974132135E-3</c:v>
                </c:pt>
                <c:pt idx="2278">
                  <c:v>5.7821506319991169E-3</c:v>
                </c:pt>
                <c:pt idx="2279">
                  <c:v>5.7796572097502394E-3</c:v>
                </c:pt>
                <c:pt idx="2280">
                  <c:v>5.7773082053189061E-3</c:v>
                </c:pt>
                <c:pt idx="2281">
                  <c:v>5.7748461480240177E-3</c:v>
                </c:pt>
                <c:pt idx="2282">
                  <c:v>5.7724003335313245E-3</c:v>
                </c:pt>
                <c:pt idx="2283">
                  <c:v>5.7697212473742342E-3</c:v>
                </c:pt>
                <c:pt idx="2284">
                  <c:v>5.7674337449190758E-3</c:v>
                </c:pt>
                <c:pt idx="2285">
                  <c:v>5.7650377810254724E-3</c:v>
                </c:pt>
                <c:pt idx="2286">
                  <c:v>5.762658060087425E-3</c:v>
                </c:pt>
                <c:pt idx="2287">
                  <c:v>5.7602945820758623E-3</c:v>
                </c:pt>
                <c:pt idx="2288">
                  <c:v>5.7579473469608318E-3</c:v>
                </c:pt>
                <c:pt idx="2289">
                  <c:v>5.7556163547141433E-3</c:v>
                </c:pt>
                <c:pt idx="2290">
                  <c:v>5.7533016053067272E-3</c:v>
                </c:pt>
                <c:pt idx="2291">
                  <c:v>5.7510030987112737E-3</c:v>
                </c:pt>
                <c:pt idx="2292">
                  <c:v>5.7487208348987124E-3</c:v>
                </c:pt>
                <c:pt idx="2293">
                  <c:v>5.7466820736399183E-3</c:v>
                </c:pt>
                <c:pt idx="2294">
                  <c:v>5.7444300457755301E-3</c:v>
                </c:pt>
                <c:pt idx="2295">
                  <c:v>5.7421942600756927E-3</c:v>
                </c:pt>
                <c:pt idx="2296">
                  <c:v>5.7393435444579926E-3</c:v>
                </c:pt>
                <c:pt idx="2297">
                  <c:v>5.7371448836072893E-3</c:v>
                </c:pt>
                <c:pt idx="2298">
                  <c:v>5.7349624648346869E-3</c:v>
                </c:pt>
                <c:pt idx="2299">
                  <c:v>5.7327962881131723E-3</c:v>
                </c:pt>
                <c:pt idx="2300">
                  <c:v>5.7306463534175294E-3</c:v>
                </c:pt>
                <c:pt idx="2301">
                  <c:v>5.7286171224826786E-3</c:v>
                </c:pt>
                <c:pt idx="2302">
                  <c:v>5.7264985448445636E-3</c:v>
                </c:pt>
                <c:pt idx="2303">
                  <c:v>5.7243962088902259E-3</c:v>
                </c:pt>
                <c:pt idx="2304">
                  <c:v>5.7223101145941688E-3</c:v>
                </c:pt>
                <c:pt idx="2305">
                  <c:v>5.7200404633480067E-3</c:v>
                </c:pt>
                <c:pt idx="2306">
                  <c:v>5.7176935928941125E-3</c:v>
                </c:pt>
                <c:pt idx="2307">
                  <c:v>5.7156618649985549E-3</c:v>
                </c:pt>
                <c:pt idx="2308">
                  <c:v>5.7136463799821544E-3</c:v>
                </c:pt>
                <c:pt idx="2309">
                  <c:v>5.7116471378199085E-3</c:v>
                </c:pt>
                <c:pt idx="2310">
                  <c:v>5.7088183231046342E-3</c:v>
                </c:pt>
                <c:pt idx="2311">
                  <c:v>5.7068574595032038E-3</c:v>
                </c:pt>
                <c:pt idx="2312">
                  <c:v>5.7049128378801467E-3</c:v>
                </c:pt>
                <c:pt idx="2313">
                  <c:v>5.7029844582114153E-3</c:v>
                </c:pt>
                <c:pt idx="2314">
                  <c:v>5.7009833886733346E-3</c:v>
                </c:pt>
                <c:pt idx="2315">
                  <c:v>5.6990886234098781E-3</c:v>
                </c:pt>
                <c:pt idx="2316">
                  <c:v>5.6972101002923953E-3</c:v>
                </c:pt>
                <c:pt idx="2317">
                  <c:v>5.695347819298863E-3</c:v>
                </c:pt>
                <c:pt idx="2318">
                  <c:v>5.6935017804054956E-3</c:v>
                </c:pt>
                <c:pt idx="2319">
                  <c:v>5.6916719835902688E-3</c:v>
                </c:pt>
                <c:pt idx="2320">
                  <c:v>5.6898584288293981E-3</c:v>
                </c:pt>
                <c:pt idx="2321">
                  <c:v>5.6880611161043843E-3</c:v>
                </c:pt>
                <c:pt idx="2322">
                  <c:v>5.6862800453887988E-3</c:v>
                </c:pt>
                <c:pt idx="2323">
                  <c:v>5.6845152166632605E-3</c:v>
                </c:pt>
                <c:pt idx="2324">
                  <c:v>5.6827666299039846E-3</c:v>
                </c:pt>
                <c:pt idx="2325">
                  <c:v>5.6810342850915898E-3</c:v>
                </c:pt>
                <c:pt idx="2326">
                  <c:v>5.6793181822058164E-3</c:v>
                </c:pt>
                <c:pt idx="2327">
                  <c:v>5.6776183212228762E-3</c:v>
                </c:pt>
                <c:pt idx="2328">
                  <c:v>5.6759347021233912E-3</c:v>
                </c:pt>
                <c:pt idx="2329">
                  <c:v>5.6742673248862171E-3</c:v>
                </c:pt>
                <c:pt idx="2330">
                  <c:v>5.6726161894919743E-3</c:v>
                </c:pt>
                <c:pt idx="2331">
                  <c:v>5.6710509726839112E-3</c:v>
                </c:pt>
                <c:pt idx="2332">
                  <c:v>5.6694311859302963E-3</c:v>
                </c:pt>
                <c:pt idx="2333">
                  <c:v>5.6678276407026197E-3</c:v>
                </c:pt>
                <c:pt idx="2334">
                  <c:v>5.6662403369786164E-3</c:v>
                </c:pt>
                <c:pt idx="2335">
                  <c:v>5.6646041394458804E-3</c:v>
                </c:pt>
                <c:pt idx="2336">
                  <c:v>5.6630504546846113E-3</c:v>
                </c:pt>
                <c:pt idx="2337">
                  <c:v>5.6615130116288472E-3</c:v>
                </c:pt>
                <c:pt idx="2338">
                  <c:v>5.6599918102583253E-3</c:v>
                </c:pt>
                <c:pt idx="2339">
                  <c:v>5.6584868505545477E-3</c:v>
                </c:pt>
                <c:pt idx="2340">
                  <c:v>5.6569981324990134E-3</c:v>
                </c:pt>
                <c:pt idx="2341">
                  <c:v>5.6555256560749858E-3</c:v>
                </c:pt>
                <c:pt idx="2342">
                  <c:v>5.6540694212630829E-3</c:v>
                </c:pt>
                <c:pt idx="2343">
                  <c:v>5.6526294280448055E-3</c:v>
                </c:pt>
                <c:pt idx="2344">
                  <c:v>5.6513155881939472E-3</c:v>
                </c:pt>
                <c:pt idx="2345">
                  <c:v>5.6499058015130089E-3</c:v>
                </c:pt>
                <c:pt idx="2346">
                  <c:v>5.6485122558619745E-3</c:v>
                </c:pt>
                <c:pt idx="2347">
                  <c:v>5.6471349512255348E-3</c:v>
                </c:pt>
                <c:pt idx="2348">
                  <c:v>5.6457234324095405E-3</c:v>
                </c:pt>
                <c:pt idx="2349">
                  <c:v>5.6444290649316038E-3</c:v>
                </c:pt>
                <c:pt idx="2350">
                  <c:v>5.6431004832407927E-3</c:v>
                </c:pt>
                <c:pt idx="2351">
                  <c:v>5.6417881424997403E-3</c:v>
                </c:pt>
                <c:pt idx="2352">
                  <c:v>5.6404920426922356E-3</c:v>
                </c:pt>
                <c:pt idx="2353">
                  <c:v>5.6391674276813708E-3</c:v>
                </c:pt>
                <c:pt idx="2354">
                  <c:v>5.6379485658175389E-3</c:v>
                </c:pt>
                <c:pt idx="2355">
                  <c:v>5.6367011887188279E-3</c:v>
                </c:pt>
                <c:pt idx="2356">
                  <c:v>5.6354287188558252E-3</c:v>
                </c:pt>
                <c:pt idx="2357">
                  <c:v>5.6341748808724293E-3</c:v>
                </c:pt>
                <c:pt idx="2358">
                  <c:v>5.6329785095623301E-3</c:v>
                </c:pt>
                <c:pt idx="2359">
                  <c:v>5.631798379588623E-3</c:v>
                </c:pt>
                <c:pt idx="2360">
                  <c:v>5.6306344909354501E-3</c:v>
                </c:pt>
                <c:pt idx="2361">
                  <c:v>5.6295223595205944E-3</c:v>
                </c:pt>
                <c:pt idx="2362">
                  <c:v>5.628389810830599E-3</c:v>
                </c:pt>
                <c:pt idx="2363">
                  <c:v>5.6272735031669052E-3</c:v>
                </c:pt>
                <c:pt idx="2364">
                  <c:v>5.6261734365152631E-3</c:v>
                </c:pt>
                <c:pt idx="2365">
                  <c:v>5.6250896108623136E-3</c:v>
                </c:pt>
                <c:pt idx="2366">
                  <c:v>5.6239922259777074E-3</c:v>
                </c:pt>
                <c:pt idx="2367">
                  <c:v>5.6229420261850712E-3</c:v>
                </c:pt>
                <c:pt idx="2368">
                  <c:v>5.6219080676046139E-3</c:v>
                </c:pt>
                <c:pt idx="2369">
                  <c:v>5.6208903502240034E-3</c:v>
                </c:pt>
                <c:pt idx="2370">
                  <c:v>5.6198888740317861E-3</c:v>
                </c:pt>
                <c:pt idx="2371">
                  <c:v>5.6189036390138693E-3</c:v>
                </c:pt>
                <c:pt idx="2372">
                  <c:v>5.6179346451596798E-3</c:v>
                </c:pt>
                <c:pt idx="2373">
                  <c:v>5.6169818924560041E-3</c:v>
                </c:pt>
                <c:pt idx="2374">
                  <c:v>5.6160453808931522E-3</c:v>
                </c:pt>
                <c:pt idx="2375">
                  <c:v>5.6151251104570284E-3</c:v>
                </c:pt>
                <c:pt idx="2376">
                  <c:v>5.6142210811379427E-3</c:v>
                </c:pt>
                <c:pt idx="2377">
                  <c:v>5.6133332929244432E-3</c:v>
                </c:pt>
                <c:pt idx="2378">
                  <c:v>5.6124617458068399E-3</c:v>
                </c:pt>
                <c:pt idx="2379">
                  <c:v>5.6116064397719176E-3</c:v>
                </c:pt>
                <c:pt idx="2380">
                  <c:v>5.6107673748117485E-3</c:v>
                </c:pt>
                <c:pt idx="2381">
                  <c:v>5.6099445509148801E-3</c:v>
                </c:pt>
                <c:pt idx="2382">
                  <c:v>5.6091379680707426E-3</c:v>
                </c:pt>
                <c:pt idx="2383">
                  <c:v>5.608357945986635E-3</c:v>
                </c:pt>
                <c:pt idx="2384">
                  <c:v>5.6075826970493426E-3</c:v>
                </c:pt>
                <c:pt idx="2385">
                  <c:v>5.606823688886306E-3</c:v>
                </c:pt>
                <c:pt idx="2386">
                  <c:v>5.6060809214877301E-3</c:v>
                </c:pt>
                <c:pt idx="2387">
                  <c:v>5.6053543948455979E-3</c:v>
                </c:pt>
                <c:pt idx="2388">
                  <c:v>5.6046395325855553E-3</c:v>
                </c:pt>
                <c:pt idx="2389">
                  <c:v>5.6039466368488873E-3</c:v>
                </c:pt>
                <c:pt idx="2390">
                  <c:v>5.6032699820909495E-3</c:v>
                </c:pt>
                <c:pt idx="2391">
                  <c:v>5.6026095683055759E-3</c:v>
                </c:pt>
                <c:pt idx="2392">
                  <c:v>5.601965395482196E-3</c:v>
                </c:pt>
                <c:pt idx="2393">
                  <c:v>5.6013374636155232E-3</c:v>
                </c:pt>
                <c:pt idx="2394">
                  <c:v>5.6007257726958682E-3</c:v>
                </c:pt>
                <c:pt idx="2395">
                  <c:v>5.6001303227170632E-3</c:v>
                </c:pt>
                <c:pt idx="2396">
                  <c:v>5.5995419714249322E-3</c:v>
                </c:pt>
                <c:pt idx="2397">
                  <c:v>5.598976700505724E-3</c:v>
                </c:pt>
                <c:pt idx="2398">
                  <c:v>5.5984276700049703E-3</c:v>
                </c:pt>
                <c:pt idx="2399">
                  <c:v>5.5978948799181678E-3</c:v>
                </c:pt>
                <c:pt idx="2400">
                  <c:v>5.5973783302390142E-3</c:v>
                </c:pt>
                <c:pt idx="2401">
                  <c:v>5.5968780209612046E-3</c:v>
                </c:pt>
                <c:pt idx="2402">
                  <c:v>5.5963939520775365E-3</c:v>
                </c:pt>
                <c:pt idx="2403">
                  <c:v>5.5959387047433227E-3</c:v>
                </c:pt>
                <c:pt idx="2404">
                  <c:v>5.5954745354728098E-3</c:v>
                </c:pt>
                <c:pt idx="2405">
                  <c:v>5.5950540754025778E-3</c:v>
                </c:pt>
                <c:pt idx="2406">
                  <c:v>5.59462008038161E-3</c:v>
                </c:pt>
                <c:pt idx="2407">
                  <c:v>5.5942172133912E-3</c:v>
                </c:pt>
                <c:pt idx="2408">
                  <c:v>5.5938305867634132E-3</c:v>
                </c:pt>
                <c:pt idx="2409">
                  <c:v>5.5934993179992225E-3</c:v>
                </c:pt>
                <c:pt idx="2410">
                  <c:v>5.5931474813579515E-3</c:v>
                </c:pt>
                <c:pt idx="2411">
                  <c:v>5.5928118855641529E-3</c:v>
                </c:pt>
                <c:pt idx="2412">
                  <c:v>5.5924925306125384E-3</c:v>
                </c:pt>
                <c:pt idx="2413">
                  <c:v>5.5921894165022294E-3</c:v>
                </c:pt>
                <c:pt idx="2414">
                  <c:v>5.591877153608555E-3</c:v>
                </c:pt>
                <c:pt idx="2415">
                  <c:v>5.5916053652657095E-3</c:v>
                </c:pt>
                <c:pt idx="2416">
                  <c:v>5.5913498175038569E-3</c:v>
                </c:pt>
                <c:pt idx="2417">
                  <c:v>5.5911105103185433E-3</c:v>
                </c:pt>
                <c:pt idx="2418">
                  <c:v>5.5909174584090416E-3</c:v>
                </c:pt>
                <c:pt idx="2419">
                  <c:v>5.5907117892619908E-3</c:v>
                </c:pt>
                <c:pt idx="2420">
                  <c:v>5.5905223609324589E-3</c:v>
                </c:pt>
                <c:pt idx="2421">
                  <c:v>5.590349173416922E-3</c:v>
                </c:pt>
                <c:pt idx="2422">
                  <c:v>5.5901922267153816E-3</c:v>
                </c:pt>
                <c:pt idx="2423">
                  <c:v>5.5900515208251933E-3</c:v>
                </c:pt>
                <c:pt idx="2424">
                  <c:v>5.5899270557437149E-3</c:v>
                </c:pt>
                <c:pt idx="2425">
                  <c:v>5.589818831469185E-3</c:v>
                </c:pt>
                <c:pt idx="2426">
                  <c:v>5.5897268480016036E-3</c:v>
                </c:pt>
                <c:pt idx="2427">
                  <c:v>5.5896511053400884E-3</c:v>
                </c:pt>
                <c:pt idx="2428">
                  <c:v>5.5895916034819984E-3</c:v>
                </c:pt>
                <c:pt idx="2429">
                  <c:v>5.5895483424273319E-3</c:v>
                </c:pt>
                <c:pt idx="2430">
                  <c:v>5.5895213221769709E-3</c:v>
                </c:pt>
                <c:pt idx="2431">
                  <c:v>5.5895105427291539E-3</c:v>
                </c:pt>
                <c:pt idx="2432">
                  <c:v>5.58951600408388E-3</c:v>
                </c:pt>
                <c:pt idx="2433">
                  <c:v>5.5895377062411492E-3</c:v>
                </c:pt>
                <c:pt idx="2434">
                  <c:v>5.5895756492018427E-3</c:v>
                </c:pt>
                <c:pt idx="2435">
                  <c:v>5.5895801172929161E-3</c:v>
                </c:pt>
                <c:pt idx="2436">
                  <c:v>5.5896493807430078E-3</c:v>
                </c:pt>
                <c:pt idx="2437">
                  <c:v>5.5897348847500448E-3</c:v>
                </c:pt>
                <c:pt idx="2438">
                  <c:v>5.5898366293140279E-3</c:v>
                </c:pt>
                <c:pt idx="2439">
                  <c:v>5.5900089760707707E-3</c:v>
                </c:pt>
                <c:pt idx="2440">
                  <c:v>5.5901443638661057E-3</c:v>
                </c:pt>
                <c:pt idx="2441">
                  <c:v>5.590295992471031E-3</c:v>
                </c:pt>
                <c:pt idx="2442">
                  <c:v>5.5904638618881905E-3</c:v>
                </c:pt>
                <c:pt idx="2443">
                  <c:v>5.5906479721202261E-3</c:v>
                </c:pt>
                <c:pt idx="2444">
                  <c:v>5.5908483231697816E-3</c:v>
                </c:pt>
                <c:pt idx="2445">
                  <c:v>5.5910649150368559E-3</c:v>
                </c:pt>
                <c:pt idx="2446">
                  <c:v>5.591297747726735E-3</c:v>
                </c:pt>
                <c:pt idx="2447">
                  <c:v>5.5915468212403008E-3</c:v>
                </c:pt>
                <c:pt idx="2448">
                  <c:v>5.5917473059804105E-3</c:v>
                </c:pt>
                <c:pt idx="2449">
                  <c:v>5.5920276968008257E-3</c:v>
                </c:pt>
                <c:pt idx="2450">
                  <c:v>5.5923243282066867E-3</c:v>
                </c:pt>
                <c:pt idx="2451">
                  <c:v>5.5926372001997744E-3</c:v>
                </c:pt>
                <c:pt idx="2452">
                  <c:v>5.59301465463421E-3</c:v>
                </c:pt>
                <c:pt idx="2453">
                  <c:v>5.5933623279020529E-3</c:v>
                </c:pt>
                <c:pt idx="2454">
                  <c:v>5.5937262417731538E-3</c:v>
                </c:pt>
                <c:pt idx="2455">
                  <c:v>5.5941063962492944E-3</c:v>
                </c:pt>
                <c:pt idx="2456">
                  <c:v>5.5945027913358175E-3</c:v>
                </c:pt>
                <c:pt idx="2457">
                  <c:v>5.5948400545652189E-3</c:v>
                </c:pt>
                <c:pt idx="2458">
                  <c:v>5.5952677642911643E-3</c:v>
                </c:pt>
                <c:pt idx="2459">
                  <c:v>5.5957117143923393E-3</c:v>
                </c:pt>
                <c:pt idx="2460">
                  <c:v>5.5961719048741466E-3</c:v>
                </c:pt>
                <c:pt idx="2461">
                  <c:v>5.5968085285146895E-3</c:v>
                </c:pt>
                <c:pt idx="2462">
                  <c:v>5.5973035350028438E-3</c:v>
                </c:pt>
                <c:pt idx="2463">
                  <c:v>5.5978147823904445E-3</c:v>
                </c:pt>
                <c:pt idx="2464">
                  <c:v>5.5983422706810159E-3</c:v>
                </c:pt>
                <c:pt idx="2465">
                  <c:v>5.5988859998833667E-3</c:v>
                </c:pt>
                <c:pt idx="2466">
                  <c:v>5.5993599769290124E-3</c:v>
                </c:pt>
                <c:pt idx="2467">
                  <c:v>5.5999350190904466E-3</c:v>
                </c:pt>
                <c:pt idx="2468">
                  <c:v>5.6005263019335127E-3</c:v>
                </c:pt>
                <c:pt idx="2469">
                  <c:v>5.6011338254644454E-3</c:v>
                </c:pt>
                <c:pt idx="2470">
                  <c:v>5.6018482597990985E-3</c:v>
                </c:pt>
                <c:pt idx="2471">
                  <c:v>5.6024894346139581E-3</c:v>
                </c:pt>
                <c:pt idx="2472">
                  <c:v>5.6031468503908114E-3</c:v>
                </c:pt>
                <c:pt idx="2473">
                  <c:v>5.6038205071375861E-3</c:v>
                </c:pt>
                <c:pt idx="2474">
                  <c:v>5.6045104048622106E-3</c:v>
                </c:pt>
                <c:pt idx="2475">
                  <c:v>5.6052165435743762E-3</c:v>
                </c:pt>
                <c:pt idx="2476">
                  <c:v>5.6059389232802478E-3</c:v>
                </c:pt>
                <c:pt idx="2477">
                  <c:v>5.6066775439912783E-3</c:v>
                </c:pt>
                <c:pt idx="2478">
                  <c:v>5.6074324057153969E-3</c:v>
                </c:pt>
                <c:pt idx="2479">
                  <c:v>5.6082033678699012E-3</c:v>
                </c:pt>
                <c:pt idx="2480">
                  <c:v>5.6089897275051585E-3</c:v>
                </c:pt>
                <c:pt idx="2481">
                  <c:v>5.6097906410791471E-3</c:v>
                </c:pt>
                <c:pt idx="2482">
                  <c:v>5.6106052650480801E-3</c:v>
                </c:pt>
                <c:pt idx="2483">
                  <c:v>5.6114327558681731E-3</c:v>
                </c:pt>
                <c:pt idx="2484">
                  <c:v>5.6122722699974009E-3</c:v>
                </c:pt>
                <c:pt idx="2485">
                  <c:v>5.6131229638902175E-3</c:v>
                </c:pt>
                <c:pt idx="2486">
                  <c:v>5.6139839940010754E-3</c:v>
                </c:pt>
                <c:pt idx="2487">
                  <c:v>5.6148545167844267E-3</c:v>
                </c:pt>
                <c:pt idx="2488">
                  <c:v>5.6156263842984337E-3</c:v>
                </c:pt>
                <c:pt idx="2489">
                  <c:v>5.6165129472226429E-3</c:v>
                </c:pt>
                <c:pt idx="2490">
                  <c:v>5.6174064919321488E-3</c:v>
                </c:pt>
                <c:pt idx="2491">
                  <c:v>5.6183061656223596E-3</c:v>
                </c:pt>
                <c:pt idx="2492">
                  <c:v>5.6193200851758201E-3</c:v>
                </c:pt>
                <c:pt idx="2493">
                  <c:v>5.6202306614865864E-3</c:v>
                </c:pt>
                <c:pt idx="2494">
                  <c:v>5.6211463922298133E-3</c:v>
                </c:pt>
                <c:pt idx="2495">
                  <c:v>5.6220672774090243E-3</c:v>
                </c:pt>
                <c:pt idx="2496">
                  <c:v>5.6229933170286236E-3</c:v>
                </c:pt>
                <c:pt idx="2497">
                  <c:v>5.6239245110903746E-3</c:v>
                </c:pt>
                <c:pt idx="2498">
                  <c:v>5.6248608596004435E-3</c:v>
                </c:pt>
                <c:pt idx="2499">
                  <c:v>5.625802362560591E-3</c:v>
                </c:pt>
                <c:pt idx="2500">
                  <c:v>5.6266370800765724E-3</c:v>
                </c:pt>
                <c:pt idx="2501">
                  <c:v>5.6274762240168504E-3</c:v>
                </c:pt>
                <c:pt idx="2502">
                  <c:v>5.6284324245315194E-3</c:v>
                </c:pt>
                <c:pt idx="2503">
                  <c:v>5.6293937793483097E-3</c:v>
                </c:pt>
                <c:pt idx="2504">
                  <c:v>5.630360288468121E-3</c:v>
                </c:pt>
                <c:pt idx="2505">
                  <c:v>5.6313319518972579E-3</c:v>
                </c:pt>
                <c:pt idx="2506">
                  <c:v>5.6323087696384206E-3</c:v>
                </c:pt>
                <c:pt idx="2507">
                  <c:v>5.6332907416952122E-3</c:v>
                </c:pt>
                <c:pt idx="2508">
                  <c:v>5.634277868072135E-3</c:v>
                </c:pt>
                <c:pt idx="2509">
                  <c:v>5.6351548358655294E-3</c:v>
                </c:pt>
                <c:pt idx="2510">
                  <c:v>5.6362675837989817E-3</c:v>
                </c:pt>
                <c:pt idx="2511">
                  <c:v>5.6371540930657453E-3</c:v>
                </c:pt>
                <c:pt idx="2512">
                  <c:v>5.6381614530430267E-3</c:v>
                </c:pt>
                <c:pt idx="2513">
                  <c:v>5.6395246234201652E-3</c:v>
                </c:pt>
                <c:pt idx="2514">
                  <c:v>5.6405434435922329E-3</c:v>
                </c:pt>
                <c:pt idx="2515">
                  <c:v>5.6415674182760459E-3</c:v>
                </c:pt>
                <c:pt idx="2516">
                  <c:v>5.6425965474760087E-3</c:v>
                </c:pt>
                <c:pt idx="2517">
                  <c:v>5.6436308311947634E-3</c:v>
                </c:pt>
                <c:pt idx="2518">
                  <c:v>5.644551425925382E-3</c:v>
                </c:pt>
                <c:pt idx="2519">
                  <c:v>5.6455956343777125E-3</c:v>
                </c:pt>
                <c:pt idx="2520">
                  <c:v>5.6466449972773156E-3</c:v>
                </c:pt>
                <c:pt idx="2521">
                  <c:v>5.6476995146304242E-3</c:v>
                </c:pt>
                <c:pt idx="2522">
                  <c:v>5.6488795677289939E-3</c:v>
                </c:pt>
                <c:pt idx="2523">
                  <c:v>5.6499447786512403E-3</c:v>
                </c:pt>
                <c:pt idx="2524">
                  <c:v>5.6510151441222312E-3</c:v>
                </c:pt>
                <c:pt idx="2525">
                  <c:v>5.6520906641472522E-3</c:v>
                </c:pt>
                <c:pt idx="2526">
                  <c:v>5.6531713387271837E-3</c:v>
                </c:pt>
                <c:pt idx="2527">
                  <c:v>5.6542571678681926E-3</c:v>
                </c:pt>
                <c:pt idx="2528">
                  <c:v>5.6553481515746844E-3</c:v>
                </c:pt>
                <c:pt idx="2529">
                  <c:v>5.6564442898501821E-3</c:v>
                </c:pt>
                <c:pt idx="2530">
                  <c:v>5.6575455826999707E-3</c:v>
                </c:pt>
                <c:pt idx="2531">
                  <c:v>5.6586520301266938E-3</c:v>
                </c:pt>
                <c:pt idx="2532">
                  <c:v>5.6597636321356372E-3</c:v>
                </c:pt>
                <c:pt idx="2533">
                  <c:v>5.6608803887320857E-3</c:v>
                </c:pt>
                <c:pt idx="2534">
                  <c:v>5.6620022999195642E-3</c:v>
                </c:pt>
                <c:pt idx="2535">
                  <c:v>5.6631293657015951E-3</c:v>
                </c:pt>
                <c:pt idx="2536">
                  <c:v>5.6642615860825847E-3</c:v>
                </c:pt>
                <c:pt idx="2537">
                  <c:v>5.6653989610695784E-3</c:v>
                </c:pt>
                <c:pt idx="2538">
                  <c:v>5.6665414906634593E-3</c:v>
                </c:pt>
                <c:pt idx="2539">
                  <c:v>5.6676891748703934E-3</c:v>
                </c:pt>
                <c:pt idx="2540">
                  <c:v>5.6687146959215323E-3</c:v>
                </c:pt>
                <c:pt idx="2541">
                  <c:v>5.6698723032131198E-3</c:v>
                </c:pt>
                <c:pt idx="2542">
                  <c:v>5.6710350650463837E-3</c:v>
                </c:pt>
                <c:pt idx="2543">
                  <c:v>5.6723314579185105E-3</c:v>
                </c:pt>
                <c:pt idx="2544">
                  <c:v>5.6735049152585411E-3</c:v>
                </c:pt>
                <c:pt idx="2545">
                  <c:v>5.6746835272380516E-3</c:v>
                </c:pt>
                <c:pt idx="2546">
                  <c:v>5.6758672938614476E-3</c:v>
                </c:pt>
                <c:pt idx="2547">
                  <c:v>5.6770562151348966E-3</c:v>
                </c:pt>
                <c:pt idx="2548">
                  <c:v>5.6782502910619212E-3</c:v>
                </c:pt>
                <c:pt idx="2549">
                  <c:v>5.6794495216469267E-3</c:v>
                </c:pt>
                <c:pt idx="2550">
                  <c:v>5.680653906896079E-3</c:v>
                </c:pt>
                <c:pt idx="2551">
                  <c:v>5.6818634468129023E-3</c:v>
                </c:pt>
                <c:pt idx="2552">
                  <c:v>5.6830781414018011E-3</c:v>
                </c:pt>
                <c:pt idx="2553">
                  <c:v>5.6840333402087152E-3</c:v>
                </c:pt>
                <c:pt idx="2554">
                  <c:v>5.6852575696647589E-3</c:v>
                </c:pt>
                <c:pt idx="2555">
                  <c:v>5.6864869536399484E-3</c:v>
                </c:pt>
                <c:pt idx="2556">
                  <c:v>5.6878982755571702E-3</c:v>
                </c:pt>
                <c:pt idx="2557">
                  <c:v>5.6891387049418469E-3</c:v>
                </c:pt>
                <c:pt idx="2558">
                  <c:v>5.6903842888600771E-3</c:v>
                </c:pt>
                <c:pt idx="2559">
                  <c:v>5.6916350273136613E-3</c:v>
                </c:pt>
                <c:pt idx="2560">
                  <c:v>5.692890920309804E-3</c:v>
                </c:pt>
                <c:pt idx="2561">
                  <c:v>5.6940165444187771E-3</c:v>
                </c:pt>
                <c:pt idx="2562">
                  <c:v>5.6952823585942015E-3</c:v>
                </c:pt>
                <c:pt idx="2563">
                  <c:v>5.6965533272411457E-3</c:v>
                </c:pt>
                <c:pt idx="2564">
                  <c:v>5.6978294503641615E-3</c:v>
                </c:pt>
                <c:pt idx="2565">
                  <c:v>5.699521770060949E-3</c:v>
                </c:pt>
                <c:pt idx="2566">
                  <c:v>5.7008093669634061E-3</c:v>
                </c:pt>
                <c:pt idx="2567">
                  <c:v>5.7021021186119377E-3</c:v>
                </c:pt>
                <c:pt idx="2568">
                  <c:v>5.7034000250127097E-3</c:v>
                </c:pt>
                <c:pt idx="2569">
                  <c:v>5.704703086168366E-3</c:v>
                </c:pt>
                <c:pt idx="2570">
                  <c:v>5.7058723073667057E-3</c:v>
                </c:pt>
                <c:pt idx="2571">
                  <c:v>5.7071852893390944E-3</c:v>
                </c:pt>
                <c:pt idx="2572">
                  <c:v>5.7085034259983314E-3</c:v>
                </c:pt>
                <c:pt idx="2573">
                  <c:v>5.7098267173488699E-3</c:v>
                </c:pt>
                <c:pt idx="2574">
                  <c:v>5.7112957134751625E-3</c:v>
                </c:pt>
                <c:pt idx="2575">
                  <c:v>5.7126297032772866E-3</c:v>
                </c:pt>
                <c:pt idx="2576">
                  <c:v>5.7139688478712938E-3</c:v>
                </c:pt>
                <c:pt idx="2577">
                  <c:v>5.7153131472624692E-3</c:v>
                </c:pt>
                <c:pt idx="2578">
                  <c:v>5.7166626014569805E-3</c:v>
                </c:pt>
                <c:pt idx="2579">
                  <c:v>5.7180172104592322E-3</c:v>
                </c:pt>
                <c:pt idx="2580">
                  <c:v>5.7193769742753904E-3</c:v>
                </c:pt>
                <c:pt idx="2581">
                  <c:v>5.7207418929098594E-3</c:v>
                </c:pt>
                <c:pt idx="2582">
                  <c:v>5.722111966367926E-3</c:v>
                </c:pt>
                <c:pt idx="2583">
                  <c:v>5.723487194654874E-3</c:v>
                </c:pt>
                <c:pt idx="2584">
                  <c:v>5.7248675777768722E-3</c:v>
                </c:pt>
                <c:pt idx="2585">
                  <c:v>5.7262531157392053E-3</c:v>
                </c:pt>
                <c:pt idx="2586">
                  <c:v>5.7276438085462778E-3</c:v>
                </c:pt>
                <c:pt idx="2587">
                  <c:v>5.7290396562042559E-3</c:v>
                </c:pt>
                <c:pt idx="2588">
                  <c:v>5.730440658718426E-3</c:v>
                </c:pt>
                <c:pt idx="2589">
                  <c:v>5.731846816094073E-3</c:v>
                </c:pt>
                <c:pt idx="2590">
                  <c:v>5.7332581283373639E-3</c:v>
                </c:pt>
                <c:pt idx="2591">
                  <c:v>5.7346745954518228E-3</c:v>
                </c:pt>
                <c:pt idx="2592">
                  <c:v>5.7359486512052185E-3</c:v>
                </c:pt>
                <c:pt idx="2593">
                  <c:v>5.7373750374736824E-3</c:v>
                </c:pt>
                <c:pt idx="2594">
                  <c:v>5.7388065785438855E-3</c:v>
                </c:pt>
                <c:pt idx="2595">
                  <c:v>5.7403920127508312E-3</c:v>
                </c:pt>
                <c:pt idx="2596">
                  <c:v>5.7418342543118644E-3</c:v>
                </c:pt>
                <c:pt idx="2597">
                  <c:v>5.7432816507801843E-3</c:v>
                </c:pt>
                <c:pt idx="2598">
                  <c:v>5.7447342021575516E-3</c:v>
                </c:pt>
                <c:pt idx="2599">
                  <c:v>5.7461919084545376E-3</c:v>
                </c:pt>
                <c:pt idx="2600">
                  <c:v>5.7476547696737861E-3</c:v>
                </c:pt>
                <c:pt idx="2601">
                  <c:v>5.7491227858223444E-3</c:v>
                </c:pt>
                <c:pt idx="2602">
                  <c:v>5.7505959569037358E-3</c:v>
                </c:pt>
                <c:pt idx="2603">
                  <c:v>5.7520742829258887E-3</c:v>
                </c:pt>
                <c:pt idx="2604">
                  <c:v>5.7535577638940889E-3</c:v>
                </c:pt>
                <c:pt idx="2605">
                  <c:v>5.7547411368225306E-3</c:v>
                </c:pt>
                <c:pt idx="2606">
                  <c:v>5.7562341442235617E-3</c:v>
                </c:pt>
                <c:pt idx="2607">
                  <c:v>5.7577323064129911E-3</c:v>
                </c:pt>
                <c:pt idx="2608">
                  <c:v>5.7594508037643634E-3</c:v>
                </c:pt>
                <c:pt idx="2609">
                  <c:v>5.7609600119459137E-3</c:v>
                </c:pt>
                <c:pt idx="2610">
                  <c:v>5.7624743749338731E-3</c:v>
                </c:pt>
                <c:pt idx="2611">
                  <c:v>5.7639938927327439E-3</c:v>
                </c:pt>
                <c:pt idx="2612">
                  <c:v>5.7655185653479298E-3</c:v>
                </c:pt>
                <c:pt idx="2613">
                  <c:v>5.7668926274108334E-3</c:v>
                </c:pt>
                <c:pt idx="2614">
                  <c:v>5.7684272172440808E-3</c:v>
                </c:pt>
                <c:pt idx="2615">
                  <c:v>5.769966961823858E-3</c:v>
                </c:pt>
                <c:pt idx="2616">
                  <c:v>5.7715118611556286E-3</c:v>
                </c:pt>
                <c:pt idx="2617">
                  <c:v>5.7733766256162656E-3</c:v>
                </c:pt>
                <c:pt idx="2618">
                  <c:v>5.7754061572086249E-3</c:v>
                </c:pt>
                <c:pt idx="2619">
                  <c:v>5.7769684853478959E-3</c:v>
                </c:pt>
                <c:pt idx="2620">
                  <c:v>5.7785359687057237E-3</c:v>
                </c:pt>
                <c:pt idx="2621">
                  <c:v>5.7805318243126869E-3</c:v>
                </c:pt>
                <c:pt idx="2622">
                  <c:v>5.7821113842765276E-3</c:v>
                </c:pt>
                <c:pt idx="2623">
                  <c:v>5.7836960992148859E-3</c:v>
                </c:pt>
                <c:pt idx="2624">
                  <c:v>5.7852859691339964E-3</c:v>
                </c:pt>
                <c:pt idx="2625">
                  <c:v>5.7868809940400945E-3</c:v>
                </c:pt>
                <c:pt idx="2626">
                  <c:v>5.7886423511813402E-3</c:v>
                </c:pt>
                <c:pt idx="2627">
                  <c:v>5.7902480797448726E-3</c:v>
                </c:pt>
                <c:pt idx="2628">
                  <c:v>5.7918589634015681E-3</c:v>
                </c:pt>
                <c:pt idx="2629">
                  <c:v>5.7934750021584758E-3</c:v>
                </c:pt>
                <c:pt idx="2630">
                  <c:v>5.7950961960235225E-3</c:v>
                </c:pt>
                <c:pt idx="2631">
                  <c:v>5.7967225450019956E-3</c:v>
                </c:pt>
                <c:pt idx="2632">
                  <c:v>5.7983540491000603E-3</c:v>
                </c:pt>
                <c:pt idx="2633">
                  <c:v>5.7999907083230023E-3</c:v>
                </c:pt>
                <c:pt idx="2634">
                  <c:v>5.8016325226787511E-3</c:v>
                </c:pt>
                <c:pt idx="2635">
                  <c:v>5.8032794921725915E-3</c:v>
                </c:pt>
                <c:pt idx="2636">
                  <c:v>5.804931616812452E-3</c:v>
                </c:pt>
                <c:pt idx="2637">
                  <c:v>5.8065888966036183E-3</c:v>
                </c:pt>
                <c:pt idx="2638">
                  <c:v>5.8082513315531378E-3</c:v>
                </c:pt>
                <c:pt idx="2639">
                  <c:v>5.809918921666297E-3</c:v>
                </c:pt>
                <c:pt idx="2640">
                  <c:v>5.8115916669510227E-3</c:v>
                </c:pt>
                <c:pt idx="2641">
                  <c:v>5.8132695674126024E-3</c:v>
                </c:pt>
                <c:pt idx="2642">
                  <c:v>5.8149526230589629E-3</c:v>
                </c:pt>
                <c:pt idx="2643">
                  <c:v>5.8164729521595748E-3</c:v>
                </c:pt>
                <c:pt idx="2644">
                  <c:v>5.8181659230011609E-3</c:v>
                </c:pt>
                <c:pt idx="2645">
                  <c:v>5.8198640489553113E-3</c:v>
                </c:pt>
                <c:pt idx="2646">
                  <c:v>5.821567330030932E-3</c:v>
                </c:pt>
                <c:pt idx="2647">
                  <c:v>5.8234452292791989E-3</c:v>
                </c:pt>
                <c:pt idx="2648">
                  <c:v>5.825159216168151E-3</c:v>
                </c:pt>
                <c:pt idx="2649">
                  <c:v>5.8268783582868123E-3</c:v>
                </c:pt>
                <c:pt idx="2650">
                  <c:v>5.8286026556422302E-3</c:v>
                </c:pt>
                <c:pt idx="2651">
                  <c:v>5.8303321082423332E-3</c:v>
                </c:pt>
                <c:pt idx="2652">
                  <c:v>5.8320667160915267E-3</c:v>
                </c:pt>
                <c:pt idx="2653">
                  <c:v>5.8338064791986196E-3</c:v>
                </c:pt>
                <c:pt idx="2654">
                  <c:v>5.8355513975688967E-3</c:v>
                </c:pt>
                <c:pt idx="2655">
                  <c:v>5.837301471209407E-3</c:v>
                </c:pt>
                <c:pt idx="2656">
                  <c:v>5.838883673820845E-3</c:v>
                </c:pt>
                <c:pt idx="2657">
                  <c:v>5.8406436616503373E-3</c:v>
                </c:pt>
                <c:pt idx="2658">
                  <c:v>5.8424088046805647E-3</c:v>
                </c:pt>
                <c:pt idx="2659">
                  <c:v>5.84417910291687E-3</c:v>
                </c:pt>
                <c:pt idx="2660">
                  <c:v>5.8459545563663805E-3</c:v>
                </c:pt>
                <c:pt idx="2661">
                  <c:v>5.8477351650362188E-3</c:v>
                </c:pt>
                <c:pt idx="2662">
                  <c:v>5.8495209289335113E-3</c:v>
                </c:pt>
                <c:pt idx="2663">
                  <c:v>5.8513118480636008E-3</c:v>
                </c:pt>
                <c:pt idx="2664">
                  <c:v>5.8531079224353943E-3</c:v>
                </c:pt>
                <c:pt idx="2665">
                  <c:v>5.8549091520560164E-3</c:v>
                </c:pt>
                <c:pt idx="2666">
                  <c:v>5.8565385825017054E-3</c:v>
                </c:pt>
                <c:pt idx="2667">
                  <c:v>5.8583497253605161E-3</c:v>
                </c:pt>
                <c:pt idx="2668">
                  <c:v>5.8601660233940462E-3</c:v>
                </c:pt>
                <c:pt idx="2669">
                  <c:v>5.8623438094684835E-3</c:v>
                </c:pt>
                <c:pt idx="2670">
                  <c:v>5.8641712129993712E-3</c:v>
                </c:pt>
                <c:pt idx="2671">
                  <c:v>5.8660037719123707E-3</c:v>
                </c:pt>
                <c:pt idx="2672">
                  <c:v>5.8678414862145291E-3</c:v>
                </c:pt>
                <c:pt idx="2673">
                  <c:v>5.8696843559137742E-3</c:v>
                </c:pt>
                <c:pt idx="2674">
                  <c:v>5.8713522059316882E-3</c:v>
                </c:pt>
                <c:pt idx="2675">
                  <c:v>5.8732049884137648E-3</c:v>
                </c:pt>
                <c:pt idx="2676">
                  <c:v>5.8750629262212632E-3</c:v>
                </c:pt>
                <c:pt idx="2677">
                  <c:v>5.8769260193613079E-3</c:v>
                </c:pt>
                <c:pt idx="2678">
                  <c:v>5.8789760356050495E-3</c:v>
                </c:pt>
                <c:pt idx="2679">
                  <c:v>5.8808498378339364E-3</c:v>
                </c:pt>
                <c:pt idx="2680">
                  <c:v>5.8827287955092438E-3</c:v>
                </c:pt>
                <c:pt idx="2681">
                  <c:v>5.8846129086388994E-3</c:v>
                </c:pt>
                <c:pt idx="2682">
                  <c:v>5.8865021772308325E-3</c:v>
                </c:pt>
                <c:pt idx="2683">
                  <c:v>5.8883966012912084E-3</c:v>
                </c:pt>
                <c:pt idx="2684">
                  <c:v>5.8902961808279565E-3</c:v>
                </c:pt>
                <c:pt idx="2685">
                  <c:v>5.8922009158481232E-3</c:v>
                </c:pt>
                <c:pt idx="2686">
                  <c:v>5.8941108063605193E-3</c:v>
                </c:pt>
                <c:pt idx="2687">
                  <c:v>5.896025852372192E-3</c:v>
                </c:pt>
                <c:pt idx="2688">
                  <c:v>5.8979460538884261E-3</c:v>
                </c:pt>
                <c:pt idx="2689">
                  <c:v>5.8998714109189127E-3</c:v>
                </c:pt>
                <c:pt idx="2690">
                  <c:v>5.9018019234698179E-3</c:v>
                </c:pt>
                <c:pt idx="2691">
                  <c:v>5.9037375915490711E-3</c:v>
                </c:pt>
                <c:pt idx="2692">
                  <c:v>5.9056784151654803E-3</c:v>
                </c:pt>
                <c:pt idx="2693">
                  <c:v>5.9076243943252124E-3</c:v>
                </c:pt>
                <c:pt idx="2694">
                  <c:v>5.9095755290361962E-3</c:v>
                </c:pt>
                <c:pt idx="2695">
                  <c:v>5.9113432659689043E-3</c:v>
                </c:pt>
                <c:pt idx="2696">
                  <c:v>5.9133043118069044E-3</c:v>
                </c:pt>
                <c:pt idx="2697">
                  <c:v>5.9152705131252942E-3</c:v>
                </c:pt>
                <c:pt idx="2698">
                  <c:v>5.9172418699311984E-3</c:v>
                </c:pt>
                <c:pt idx="2699">
                  <c:v>5.9194085361268141E-3</c:v>
                </c:pt>
                <c:pt idx="2700">
                  <c:v>5.9213906043047576E-3</c:v>
                </c:pt>
                <c:pt idx="2701">
                  <c:v>5.9233778280885713E-3</c:v>
                </c:pt>
                <c:pt idx="2702">
                  <c:v>5.9253702074844204E-3</c:v>
                </c:pt>
                <c:pt idx="2703">
                  <c:v>5.9273677425011155E-3</c:v>
                </c:pt>
                <c:pt idx="2704">
                  <c:v>5.929370433145704E-3</c:v>
                </c:pt>
                <c:pt idx="2705">
                  <c:v>5.9313782794252331E-3</c:v>
                </c:pt>
                <c:pt idx="2706">
                  <c:v>5.9333912813502743E-3</c:v>
                </c:pt>
                <c:pt idx="2707">
                  <c:v>5.9354094389252312E-3</c:v>
                </c:pt>
                <c:pt idx="2708">
                  <c:v>5.9370452710702333E-3</c:v>
                </c:pt>
                <c:pt idx="2709">
                  <c:v>5.9390729375195213E-3</c:v>
                </c:pt>
                <c:pt idx="2710">
                  <c:v>5.9411057594533053E-3</c:v>
                </c:pt>
                <c:pt idx="2711">
                  <c:v>5.9431437368769879E-3</c:v>
                </c:pt>
                <c:pt idx="2712">
                  <c:v>5.9454791667908164E-3</c:v>
                </c:pt>
                <c:pt idx="2713">
                  <c:v>5.947528191723987E-3</c:v>
                </c:pt>
                <c:pt idx="2714">
                  <c:v>5.9495823721722714E-3</c:v>
                </c:pt>
                <c:pt idx="2715">
                  <c:v>5.9516417081446745E-3</c:v>
                </c:pt>
                <c:pt idx="2716">
                  <c:v>5.9537061996493001E-3</c:v>
                </c:pt>
                <c:pt idx="2717">
                  <c:v>5.9557758466933543E-3</c:v>
                </c:pt>
                <c:pt idx="2718">
                  <c:v>5.9576528954086785E-3</c:v>
                </c:pt>
                <c:pt idx="2719">
                  <c:v>5.9597324513761679E-3</c:v>
                </c:pt>
                <c:pt idx="2720">
                  <c:v>5.9618171628095865E-3</c:v>
                </c:pt>
                <c:pt idx="2721">
                  <c:v>5.964504033354503E-3</c:v>
                </c:pt>
                <c:pt idx="2722">
                  <c:v>5.9666002631958417E-3</c:v>
                </c:pt>
                <c:pt idx="2723">
                  <c:v>5.9687016488183574E-3</c:v>
                </c:pt>
                <c:pt idx="2724">
                  <c:v>5.9708081902299778E-3</c:v>
                </c:pt>
                <c:pt idx="2725">
                  <c:v>5.9729198874386314E-3</c:v>
                </c:pt>
                <c:pt idx="2726">
                  <c:v>5.9748356852718197E-3</c:v>
                </c:pt>
                <c:pt idx="2727">
                  <c:v>5.9769572911165265E-3</c:v>
                </c:pt>
                <c:pt idx="2728">
                  <c:v>5.9790840526865426E-3</c:v>
                </c:pt>
                <c:pt idx="2729">
                  <c:v>5.9812159699881027E-3</c:v>
                </c:pt>
                <c:pt idx="2730">
                  <c:v>5.9835557107281064E-3</c:v>
                </c:pt>
                <c:pt idx="2731">
                  <c:v>5.9856983428933858E-3</c:v>
                </c:pt>
                <c:pt idx="2732">
                  <c:v>5.9878461309138395E-3</c:v>
                </c:pt>
                <c:pt idx="2733">
                  <c:v>5.9899990747965155E-3</c:v>
                </c:pt>
                <c:pt idx="2734">
                  <c:v>5.9921571745519863E-3</c:v>
                </c:pt>
                <c:pt idx="2735">
                  <c:v>5.9943204301872981E-3</c:v>
                </c:pt>
                <c:pt idx="2736">
                  <c:v>5.9964888417121422E-3</c:v>
                </c:pt>
                <c:pt idx="2737">
                  <c:v>5.9986624091335648E-3</c:v>
                </c:pt>
                <c:pt idx="2738">
                  <c:v>6.0008411324612571E-3</c:v>
                </c:pt>
                <c:pt idx="2739">
                  <c:v>6.0030250117022671E-3</c:v>
                </c:pt>
                <c:pt idx="2740">
                  <c:v>6.0052140468662835E-3</c:v>
                </c:pt>
                <c:pt idx="2741">
                  <c:v>6.0074082379603551E-3</c:v>
                </c:pt>
                <c:pt idx="2742">
                  <c:v>6.0096075849950534E-3</c:v>
                </c:pt>
                <c:pt idx="2743">
                  <c:v>6.0118120879774249E-3</c:v>
                </c:pt>
                <c:pt idx="2744">
                  <c:v>6.0140217469171605E-3</c:v>
                </c:pt>
                <c:pt idx="2745">
                  <c:v>6.0162365618213077E-3</c:v>
                </c:pt>
                <c:pt idx="2746">
                  <c:v>6.0184565327004369E-3</c:v>
                </c:pt>
                <c:pt idx="2747">
                  <c:v>6.0204721211787205E-3</c:v>
                </c:pt>
                <c:pt idx="2748">
                  <c:v>6.0227019989853971E-3</c:v>
                </c:pt>
                <c:pt idx="2749">
                  <c:v>6.0249370326928347E-3</c:v>
                </c:pt>
                <c:pt idx="2750">
                  <c:v>6.0271772223099403E-3</c:v>
                </c:pt>
                <c:pt idx="2751">
                  <c:v>6.0294225678438384E-3</c:v>
                </c:pt>
                <c:pt idx="2752">
                  <c:v>6.0318846339114636E-3</c:v>
                </c:pt>
                <c:pt idx="2753">
                  <c:v>6.0341406968506825E-3</c:v>
                </c:pt>
                <c:pt idx="2754">
                  <c:v>6.0364019158335976E-3</c:v>
                </c:pt>
                <c:pt idx="2755">
                  <c:v>6.0386682908698981E-3</c:v>
                </c:pt>
                <c:pt idx="2756">
                  <c:v>6.0409398219675144E-3</c:v>
                </c:pt>
                <c:pt idx="2757">
                  <c:v>6.0432165091343732E-3</c:v>
                </c:pt>
                <c:pt idx="2758">
                  <c:v>6.0454983523801648E-3</c:v>
                </c:pt>
                <c:pt idx="2759">
                  <c:v>6.047785351714581E-3</c:v>
                </c:pt>
                <c:pt idx="2760">
                  <c:v>6.0496479247259295E-3</c:v>
                </c:pt>
                <c:pt idx="2761">
                  <c:v>6.0519444235878073E-3</c:v>
                </c:pt>
                <c:pt idx="2762">
                  <c:v>6.0542460783655277E-3</c:v>
                </c:pt>
                <c:pt idx="2763">
                  <c:v>6.0565528890644945E-3</c:v>
                </c:pt>
                <c:pt idx="2764">
                  <c:v>6.0588648556955116E-3</c:v>
                </c:pt>
                <c:pt idx="2765">
                  <c:v>6.0611819782666861E-3</c:v>
                </c:pt>
                <c:pt idx="2766">
                  <c:v>6.063504256786121E-3</c:v>
                </c:pt>
                <c:pt idx="2767">
                  <c:v>6.065831691262822E-3</c:v>
                </c:pt>
                <c:pt idx="2768">
                  <c:v>6.0681642817057941E-3</c:v>
                </c:pt>
                <c:pt idx="2769">
                  <c:v>6.0705020281240423E-3</c:v>
                </c:pt>
                <c:pt idx="2770">
                  <c:v>6.0726261332618931E-3</c:v>
                </c:pt>
                <c:pt idx="2771">
                  <c:v>6.0749737843342998E-3</c:v>
                </c:pt>
                <c:pt idx="2772">
                  <c:v>6.0773265913070078E-3</c:v>
                </c:pt>
                <c:pt idx="2773">
                  <c:v>6.0803447366395468E-3</c:v>
                </c:pt>
                <c:pt idx="2774">
                  <c:v>6.0827090783718953E-3</c:v>
                </c:pt>
                <c:pt idx="2775">
                  <c:v>6.085078576336461E-3</c:v>
                </c:pt>
                <c:pt idx="2776">
                  <c:v>6.0874532305420521E-3</c:v>
                </c:pt>
                <c:pt idx="2777">
                  <c:v>6.0898330410001219E-3</c:v>
                </c:pt>
                <c:pt idx="2778">
                  <c:v>6.0919958663115132E-3</c:v>
                </c:pt>
                <c:pt idx="2779">
                  <c:v>6.0943855811306184E-3</c:v>
                </c:pt>
                <c:pt idx="2780">
                  <c:v>6.0967804521256863E-3</c:v>
                </c:pt>
                <c:pt idx="2781">
                  <c:v>6.0991804793074046E-3</c:v>
                </c:pt>
                <c:pt idx="2782">
                  <c:v>6.1018094373789218E-3</c:v>
                </c:pt>
                <c:pt idx="2783">
                  <c:v>6.1042201855403804E-3</c:v>
                </c:pt>
                <c:pt idx="2784">
                  <c:v>6.1066360900159829E-3</c:v>
                </c:pt>
                <c:pt idx="2785">
                  <c:v>6.1090571508180631E-3</c:v>
                </c:pt>
                <c:pt idx="2786">
                  <c:v>6.1114833679554283E-3</c:v>
                </c:pt>
                <c:pt idx="2787">
                  <c:v>6.1139147414377712E-3</c:v>
                </c:pt>
                <c:pt idx="2788">
                  <c:v>6.1163512712730187E-3</c:v>
                </c:pt>
                <c:pt idx="2789">
                  <c:v>6.1187929574726234E-3</c:v>
                </c:pt>
                <c:pt idx="2790">
                  <c:v>6.1212398000462754E-3</c:v>
                </c:pt>
                <c:pt idx="2791">
                  <c:v>6.1236917990019043E-3</c:v>
                </c:pt>
                <c:pt idx="2792">
                  <c:v>6.1261489543500795E-3</c:v>
                </c:pt>
                <c:pt idx="2793">
                  <c:v>6.1286112660996119E-3</c:v>
                </c:pt>
                <c:pt idx="2794">
                  <c:v>6.1310787342601907E-3</c:v>
                </c:pt>
                <c:pt idx="2795">
                  <c:v>6.1335513588423882E-3</c:v>
                </c:pt>
                <c:pt idx="2796">
                  <c:v>6.1360291398558937E-3</c:v>
                </c:pt>
                <c:pt idx="2797">
                  <c:v>6.1385120773086365E-3</c:v>
                </c:pt>
                <c:pt idx="2798">
                  <c:v>6.1410001712111873E-3</c:v>
                </c:pt>
                <c:pt idx="2799">
                  <c:v>6.1434934215732371E-3</c:v>
                </c:pt>
                <c:pt idx="2800">
                  <c:v>6.1457606834793089E-3</c:v>
                </c:pt>
                <c:pt idx="2801">
                  <c:v>6.1482638363453681E-3</c:v>
                </c:pt>
                <c:pt idx="2802">
                  <c:v>6.150772145594903E-3</c:v>
                </c:pt>
                <c:pt idx="2803">
                  <c:v>6.1532856112394936E-3</c:v>
                </c:pt>
                <c:pt idx="2804">
                  <c:v>6.1560370206204086E-3</c:v>
                </c:pt>
                <c:pt idx="2805">
                  <c:v>6.1585612099447082E-3</c:v>
                </c:pt>
                <c:pt idx="2806">
                  <c:v>6.1610905557963379E-3</c:v>
                </c:pt>
                <c:pt idx="2807">
                  <c:v>6.1636250581867504E-3</c:v>
                </c:pt>
                <c:pt idx="2808">
                  <c:v>6.1661647171256367E-3</c:v>
                </c:pt>
                <c:pt idx="2809">
                  <c:v>6.1687095326200432E-3</c:v>
                </c:pt>
                <c:pt idx="2810">
                  <c:v>6.1712595046831851E-3</c:v>
                </c:pt>
                <c:pt idx="2811">
                  <c:v>6.1738146333238705E-3</c:v>
                </c:pt>
                <c:pt idx="2812">
                  <c:v>6.1761388413563564E-3</c:v>
                </c:pt>
                <c:pt idx="2813">
                  <c:v>6.178467424467717E-3</c:v>
                </c:pt>
                <c:pt idx="2814">
                  <c:v>6.1810371992882347E-3</c:v>
                </c:pt>
                <c:pt idx="2815">
                  <c:v>6.1836121305135746E-3</c:v>
                </c:pt>
                <c:pt idx="2816">
                  <c:v>6.1861922181536411E-3</c:v>
                </c:pt>
                <c:pt idx="2817">
                  <c:v>6.1887774622183412E-3</c:v>
                </c:pt>
                <c:pt idx="2818">
                  <c:v>6.1913678627184806E-3</c:v>
                </c:pt>
                <c:pt idx="2819">
                  <c:v>6.1939634196630641E-3</c:v>
                </c:pt>
                <c:pt idx="2820">
                  <c:v>6.1965641330601964E-3</c:v>
                </c:pt>
                <c:pt idx="2821">
                  <c:v>6.1989303005786376E-3</c:v>
                </c:pt>
                <c:pt idx="2822">
                  <c:v>6.2017810292607353E-3</c:v>
                </c:pt>
                <c:pt idx="2823">
                  <c:v>6.2041566843631032E-3</c:v>
                </c:pt>
                <c:pt idx="2824">
                  <c:v>6.2067776108301956E-3</c:v>
                </c:pt>
                <c:pt idx="2825">
                  <c:v>6.2101278805189956E-3</c:v>
                </c:pt>
                <c:pt idx="2826">
                  <c:v>6.2127603590244433E-3</c:v>
                </c:pt>
                <c:pt idx="2827">
                  <c:v>6.2153979942686467E-3</c:v>
                </c:pt>
                <c:pt idx="2828">
                  <c:v>6.2180407862630583E-3</c:v>
                </c:pt>
                <c:pt idx="2829">
                  <c:v>6.2206887350164872E-3</c:v>
                </c:pt>
                <c:pt idx="2830">
                  <c:v>6.2230983362968582E-3</c:v>
                </c:pt>
                <c:pt idx="2831">
                  <c:v>6.2257561849680086E-3</c:v>
                </c:pt>
                <c:pt idx="2832">
                  <c:v>6.228419190321883E-3</c:v>
                </c:pt>
                <c:pt idx="2833">
                  <c:v>6.2310873523673885E-3</c:v>
                </c:pt>
                <c:pt idx="2834">
                  <c:v>6.2340058305344823E-3</c:v>
                </c:pt>
                <c:pt idx="2835">
                  <c:v>6.2366847200622504E-3</c:v>
                </c:pt>
                <c:pt idx="2836">
                  <c:v>6.2393687664212723E-3</c:v>
                </c:pt>
                <c:pt idx="2837">
                  <c:v>6.2420579696238817E-3</c:v>
                </c:pt>
                <c:pt idx="2838">
                  <c:v>6.2447523296780072E-3</c:v>
                </c:pt>
                <c:pt idx="2839">
                  <c:v>6.2474518465959819E-3</c:v>
                </c:pt>
                <c:pt idx="2840">
                  <c:v>6.250156520387495E-3</c:v>
                </c:pt>
                <c:pt idx="2841">
                  <c:v>6.2528663510648813E-3</c:v>
                </c:pt>
                <c:pt idx="2842">
                  <c:v>6.2555813386351872E-3</c:v>
                </c:pt>
                <c:pt idx="2843">
                  <c:v>6.2583014831133895E-3</c:v>
                </c:pt>
                <c:pt idx="2844">
                  <c:v>6.2610267845065347E-3</c:v>
                </c:pt>
                <c:pt idx="2845">
                  <c:v>6.2637572428260752E-3</c:v>
                </c:pt>
                <c:pt idx="2846">
                  <c:v>6.2664928580834639E-3</c:v>
                </c:pt>
                <c:pt idx="2847">
                  <c:v>6.2692336302892712E-3</c:v>
                </c:pt>
                <c:pt idx="2848">
                  <c:v>6.2719795594531882E-3</c:v>
                </c:pt>
                <c:pt idx="2849">
                  <c:v>6.2747306455866667E-3</c:v>
                </c:pt>
                <c:pt idx="2850">
                  <c:v>6.2774868887011592E-3</c:v>
                </c:pt>
                <c:pt idx="2851">
                  <c:v>6.2802482888054748E-3</c:v>
                </c:pt>
                <c:pt idx="2852">
                  <c:v>6.2827622166325026E-3</c:v>
                </c:pt>
                <c:pt idx="2853">
                  <c:v>6.2855335147157885E-3</c:v>
                </c:pt>
                <c:pt idx="2854">
                  <c:v>6.2883099697124698E-3</c:v>
                </c:pt>
                <c:pt idx="2855">
                  <c:v>6.2913454593482489E-3</c:v>
                </c:pt>
                <c:pt idx="2856">
                  <c:v>6.2941326445681766E-3</c:v>
                </c:pt>
                <c:pt idx="2857">
                  <c:v>6.296924986844879E-3</c:v>
                </c:pt>
                <c:pt idx="2858">
                  <c:v>6.2997224861880462E-3</c:v>
                </c:pt>
                <c:pt idx="2859">
                  <c:v>6.3025251426073684E-3</c:v>
                </c:pt>
                <c:pt idx="2860">
                  <c:v>6.3053329561160599E-3</c:v>
                </c:pt>
                <c:pt idx="2861">
                  <c:v>6.3081459267238099E-3</c:v>
                </c:pt>
                <c:pt idx="2862">
                  <c:v>6.3109640544411916E-3</c:v>
                </c:pt>
                <c:pt idx="2863">
                  <c:v>6.3137873392796551E-3</c:v>
                </c:pt>
                <c:pt idx="2864">
                  <c:v>6.3166157812515351E-3</c:v>
                </c:pt>
                <c:pt idx="2865">
                  <c:v>6.3191913339738443E-3</c:v>
                </c:pt>
                <c:pt idx="2866">
                  <c:v>6.3220296727604245E-3</c:v>
                </c:pt>
                <c:pt idx="2867">
                  <c:v>6.3248731686002257E-3</c:v>
                </c:pt>
                <c:pt idx="2868">
                  <c:v>6.3281291929046879E-3</c:v>
                </c:pt>
                <c:pt idx="2869">
                  <c:v>6.3309837396097191E-3</c:v>
                </c:pt>
                <c:pt idx="2870">
                  <c:v>6.3338434434027056E-3</c:v>
                </c:pt>
                <c:pt idx="2871">
                  <c:v>6.3367083042934445E-3</c:v>
                </c:pt>
                <c:pt idx="2872">
                  <c:v>6.3395783222944041E-3</c:v>
                </c:pt>
                <c:pt idx="2873">
                  <c:v>6.3421920911452823E-3</c:v>
                </c:pt>
                <c:pt idx="2874">
                  <c:v>6.3450720050175005E-3</c:v>
                </c:pt>
                <c:pt idx="2875">
                  <c:v>6.3479570759185956E-3</c:v>
                </c:pt>
                <c:pt idx="2876">
                  <c:v>6.3508473038620767E-3</c:v>
                </c:pt>
                <c:pt idx="2877">
                  <c:v>6.3537426888560485E-3</c:v>
                </c:pt>
                <c:pt idx="2878">
                  <c:v>6.3571702724986119E-3</c:v>
                </c:pt>
                <c:pt idx="2879">
                  <c:v>6.3600768095417107E-3</c:v>
                </c:pt>
                <c:pt idx="2880">
                  <c:v>6.3629885038988176E-3</c:v>
                </c:pt>
                <c:pt idx="2881">
                  <c:v>6.3659053555778613E-3</c:v>
                </c:pt>
                <c:pt idx="2882">
                  <c:v>6.3685621457735108E-3</c:v>
                </c:pt>
                <c:pt idx="2883">
                  <c:v>6.3714888927145384E-3</c:v>
                </c:pt>
                <c:pt idx="2884">
                  <c:v>6.3744207968975996E-3</c:v>
                </c:pt>
                <c:pt idx="2885">
                  <c:v>6.3773578583369425E-3</c:v>
                </c:pt>
                <c:pt idx="2886">
                  <c:v>6.3805669742302666E-3</c:v>
                </c:pt>
                <c:pt idx="2887">
                  <c:v>6.3835147700911166E-3</c:v>
                </c:pt>
                <c:pt idx="2888">
                  <c:v>6.3864677233558308E-3</c:v>
                </c:pt>
                <c:pt idx="2889">
                  <c:v>6.3894258340349798E-3</c:v>
                </c:pt>
                <c:pt idx="2890">
                  <c:v>6.3923891021408974E-3</c:v>
                </c:pt>
                <c:pt idx="2891">
                  <c:v>6.3953575276850354E-3</c:v>
                </c:pt>
                <c:pt idx="2892">
                  <c:v>6.3983311106788456E-3</c:v>
                </c:pt>
                <c:pt idx="2893">
                  <c:v>6.4013098511337815E-3</c:v>
                </c:pt>
                <c:pt idx="2894">
                  <c:v>6.4042937490621744E-3</c:v>
                </c:pt>
                <c:pt idx="2895">
                  <c:v>6.4072828044737162E-3</c:v>
                </c:pt>
                <c:pt idx="2896">
                  <c:v>6.4102770173825015E-3</c:v>
                </c:pt>
                <c:pt idx="2897">
                  <c:v>6.4132763877991009E-3</c:v>
                </c:pt>
                <c:pt idx="2898">
                  <c:v>6.4162809157340857E-3</c:v>
                </c:pt>
                <c:pt idx="2899">
                  <c:v>6.4192906012006711E-3</c:v>
                </c:pt>
                <c:pt idx="2900">
                  <c:v>6.422305444210308E-3</c:v>
                </c:pt>
                <c:pt idx="2901">
                  <c:v>6.4253254447744499E-3</c:v>
                </c:pt>
                <c:pt idx="2902">
                  <c:v>6.4283506029054289E-3</c:v>
                </c:pt>
                <c:pt idx="2903">
                  <c:v>6.4313809186138157E-3</c:v>
                </c:pt>
                <c:pt idx="2904">
                  <c:v>6.4341419192505975E-3</c:v>
                </c:pt>
                <c:pt idx="2905">
                  <c:v>6.4371821281873094E-3</c:v>
                </c:pt>
                <c:pt idx="2906">
                  <c:v>6.4402274946198804E-3</c:v>
                </c:pt>
                <c:pt idx="2907">
                  <c:v>6.4443812350249291E-3</c:v>
                </c:pt>
                <c:pt idx="2908">
                  <c:v>6.4466098612406143E-3</c:v>
                </c:pt>
                <c:pt idx="2909">
                  <c:v>6.449671122665401E-3</c:v>
                </c:pt>
                <c:pt idx="2910">
                  <c:v>6.4527375417521675E-3</c:v>
                </c:pt>
                <c:pt idx="2911">
                  <c:v>6.4558091185114835E-3</c:v>
                </c:pt>
                <c:pt idx="2912">
                  <c:v>6.4588858529556828E-3</c:v>
                </c:pt>
                <c:pt idx="2913">
                  <c:v>6.4619677450979789E-3</c:v>
                </c:pt>
                <c:pt idx="2914">
                  <c:v>6.4650547949480627E-3</c:v>
                </c:pt>
                <c:pt idx="2915">
                  <c:v>6.4681470025191477E-3</c:v>
                </c:pt>
                <c:pt idx="2916">
                  <c:v>6.4712443678226865E-3</c:v>
                </c:pt>
                <c:pt idx="2917">
                  <c:v>6.473786999812616E-3</c:v>
                </c:pt>
                <c:pt idx="2918">
                  <c:v>6.4768938336463707E-3</c:v>
                </c:pt>
                <c:pt idx="2919">
                  <c:v>6.4800058250114902E-3</c:v>
                </c:pt>
                <c:pt idx="2920">
                  <c:v>6.4854694345579398E-3</c:v>
                </c:pt>
                <c:pt idx="2921">
                  <c:v>6.488313631721229E-3</c:v>
                </c:pt>
                <c:pt idx="2922">
                  <c:v>6.4914444669609238E-3</c:v>
                </c:pt>
                <c:pt idx="2923">
                  <c:v>6.4945804599057721E-3</c:v>
                </c:pt>
                <c:pt idx="2924">
                  <c:v>6.4977216105673533E-3</c:v>
                </c:pt>
                <c:pt idx="2925">
                  <c:v>6.5011515201388878E-3</c:v>
                </c:pt>
                <c:pt idx="2926">
                  <c:v>6.5040193850923684E-3</c:v>
                </c:pt>
                <c:pt idx="2927">
                  <c:v>6.5071760089807397E-3</c:v>
                </c:pt>
                <c:pt idx="2928">
                  <c:v>6.5106226657262196E-3</c:v>
                </c:pt>
                <c:pt idx="2929">
                  <c:v>6.513790030035614E-3</c:v>
                </c:pt>
                <c:pt idx="2930">
                  <c:v>6.5169625522562913E-3</c:v>
                </c:pt>
                <c:pt idx="2931">
                  <c:v>6.520140232399706E-3</c:v>
                </c:pt>
                <c:pt idx="2932">
                  <c:v>6.5233230704781894E-3</c:v>
                </c:pt>
                <c:pt idx="2933">
                  <c:v>6.5266798541026433E-3</c:v>
                </c:pt>
                <c:pt idx="2934">
                  <c:v>6.5298733194437963E-3</c:v>
                </c:pt>
                <c:pt idx="2935">
                  <c:v>6.5330719426379474E-3</c:v>
                </c:pt>
                <c:pt idx="2936">
                  <c:v>6.5362757236975631E-3</c:v>
                </c:pt>
                <c:pt idx="2937">
                  <c:v>6.5394846626351134E-3</c:v>
                </c:pt>
                <c:pt idx="2938">
                  <c:v>6.5429879496291671E-3</c:v>
                </c:pt>
                <c:pt idx="2939">
                  <c:v>6.546207630465083E-3</c:v>
                </c:pt>
                <c:pt idx="2940">
                  <c:v>6.5494324693373754E-3</c:v>
                </c:pt>
                <c:pt idx="2941">
                  <c:v>6.5526624662592594E-3</c:v>
                </c:pt>
                <c:pt idx="2942">
                  <c:v>6.5558976212430672E-3</c:v>
                </c:pt>
                <c:pt idx="2943">
                  <c:v>6.5591379343020147E-3</c:v>
                </c:pt>
                <c:pt idx="2944">
                  <c:v>6.5623834054466708E-3</c:v>
                </c:pt>
                <c:pt idx="2945">
                  <c:v>6.5656340346928943E-3</c:v>
                </c:pt>
                <c:pt idx="2946">
                  <c:v>6.5688898220512557E-3</c:v>
                </c:pt>
                <c:pt idx="2947">
                  <c:v>6.5721507675340881E-3</c:v>
                </c:pt>
                <c:pt idx="2948">
                  <c:v>6.575416871155486E-3</c:v>
                </c:pt>
                <c:pt idx="2949">
                  <c:v>6.5786881329260218E-3</c:v>
                </c:pt>
                <c:pt idx="2950">
                  <c:v>6.5819645528606705E-3</c:v>
                </c:pt>
                <c:pt idx="2951">
                  <c:v>6.5852461309708846E-3</c:v>
                </c:pt>
                <c:pt idx="2952">
                  <c:v>6.5885328672716402E-3</c:v>
                </c:pt>
                <c:pt idx="2953">
                  <c:v>6.5918247617726272E-3</c:v>
                </c:pt>
                <c:pt idx="2954">
                  <c:v>6.5951218144879413E-3</c:v>
                </c:pt>
                <c:pt idx="2955">
                  <c:v>6.5981275748351323E-3</c:v>
                </c:pt>
                <c:pt idx="2956">
                  <c:v>6.6014345158251506E-3</c:v>
                </c:pt>
                <c:pt idx="2957">
                  <c:v>6.6047466149433678E-3</c:v>
                </c:pt>
                <c:pt idx="2958">
                  <c:v>6.608063872204032E-3</c:v>
                </c:pt>
                <c:pt idx="2959">
                  <c:v>6.6113862876196134E-3</c:v>
                </c:pt>
                <c:pt idx="2960">
                  <c:v>6.6150124540048164E-3</c:v>
                </c:pt>
                <c:pt idx="2961">
                  <c:v>6.6183456145807208E-3</c:v>
                </c:pt>
                <c:pt idx="2962">
                  <c:v>6.6216839334766638E-3</c:v>
                </c:pt>
                <c:pt idx="2963">
                  <c:v>6.6250274107014558E-3</c:v>
                </c:pt>
                <c:pt idx="2964">
                  <c:v>6.6283760462700729E-3</c:v>
                </c:pt>
                <c:pt idx="2965">
                  <c:v>6.6317298401957284E-3</c:v>
                </c:pt>
                <c:pt idx="2966">
                  <c:v>6.6350887924916365E-3</c:v>
                </c:pt>
                <c:pt idx="2967">
                  <c:v>6.6384529031701302E-3</c:v>
                </c:pt>
                <c:pt idx="2968">
                  <c:v>6.6412181631972812E-3</c:v>
                </c:pt>
                <c:pt idx="2969">
                  <c:v>6.6445917310644642E-3</c:v>
                </c:pt>
                <c:pt idx="2970">
                  <c:v>6.6479704571023781E-3</c:v>
                </c:pt>
                <c:pt idx="2971">
                  <c:v>6.6513543413236282E-3</c:v>
                </c:pt>
                <c:pt idx="2972">
                  <c:v>6.6547433837399229E-3</c:v>
                </c:pt>
                <c:pt idx="2973">
                  <c:v>6.6581375843665705E-3</c:v>
                </c:pt>
                <c:pt idx="2974">
                  <c:v>6.6618415061179539E-3</c:v>
                </c:pt>
                <c:pt idx="2975">
                  <c:v>6.6649414602977493E-3</c:v>
                </c:pt>
                <c:pt idx="2976">
                  <c:v>6.6683511356274957E-3</c:v>
                </c:pt>
                <c:pt idx="2977">
                  <c:v>6.6720718241711366E-3</c:v>
                </c:pt>
                <c:pt idx="2978">
                  <c:v>6.6751859610837405E-3</c:v>
                </c:pt>
                <c:pt idx="2979">
                  <c:v>6.6786111112345538E-3</c:v>
                </c:pt>
                <c:pt idx="2980">
                  <c:v>6.6820414196875717E-3</c:v>
                </c:pt>
                <c:pt idx="2981">
                  <c:v>6.6860920902316219E-3</c:v>
                </c:pt>
                <c:pt idx="2982">
                  <c:v>6.6895335782354718E-3</c:v>
                </c:pt>
                <c:pt idx="2983">
                  <c:v>6.6929802248333328E-3</c:v>
                </c:pt>
                <c:pt idx="2984">
                  <c:v>6.6964320300401808E-3</c:v>
                </c:pt>
                <c:pt idx="2985">
                  <c:v>6.6998889938674677E-3</c:v>
                </c:pt>
                <c:pt idx="2986">
                  <c:v>6.7030413334038582E-3</c:v>
                </c:pt>
                <c:pt idx="2987">
                  <c:v>6.7065081824081918E-3</c:v>
                </c:pt>
                <c:pt idx="2988">
                  <c:v>6.7099801899468455E-3</c:v>
                </c:pt>
                <c:pt idx="2989">
                  <c:v>6.713457356031397E-3</c:v>
                </c:pt>
                <c:pt idx="2990">
                  <c:v>6.7172511928029312E-3</c:v>
                </c:pt>
                <c:pt idx="2991">
                  <c:v>6.7207391086435619E-3</c:v>
                </c:pt>
                <c:pt idx="2992">
                  <c:v>6.7242321832006536E-3</c:v>
                </c:pt>
                <c:pt idx="2993">
                  <c:v>6.7277304164883017E-3</c:v>
                </c:pt>
                <c:pt idx="2994">
                  <c:v>6.7312338085188392E-3</c:v>
                </c:pt>
                <c:pt idx="2995">
                  <c:v>6.7347423593054796E-3</c:v>
                </c:pt>
                <c:pt idx="2996">
                  <c:v>6.7382560688640809E-3</c:v>
                </c:pt>
                <c:pt idx="2997">
                  <c:v>6.7417749372078563E-3</c:v>
                </c:pt>
                <c:pt idx="2998">
                  <c:v>6.7452989639051469E-3</c:v>
                </c:pt>
                <c:pt idx="2999">
                  <c:v>6.7488279235829833E-3</c:v>
                </c:pt>
                <c:pt idx="3000">
                  <c:v>6.752361000608333E-3</c:v>
                </c:pt>
                <c:pt idx="3001">
                  <c:v>6.7558972836941726E-3</c:v>
                </c:pt>
                <c:pt idx="3002">
                  <c:v>6.7594358615525969E-3</c:v>
                </c:pt>
                <c:pt idx="3003">
                  <c:v>6.7629758228948192E-3</c:v>
                </c:pt>
                <c:pt idx="3004">
                  <c:v>6.7665162564241252E-3</c:v>
                </c:pt>
                <c:pt idx="3005">
                  <c:v>6.7700562508455639E-3</c:v>
                </c:pt>
                <c:pt idx="3006">
                  <c:v>6.7735948948562524E-3</c:v>
                </c:pt>
                <c:pt idx="3007">
                  <c:v>6.7768165347828879E-3</c:v>
                </c:pt>
                <c:pt idx="3008">
                  <c:v>6.7803501037511944E-3</c:v>
                </c:pt>
                <c:pt idx="3009">
                  <c:v>6.7838796184737102E-3</c:v>
                </c:pt>
                <c:pt idx="3010">
                  <c:v>6.7874041576403612E-3</c:v>
                </c:pt>
                <c:pt idx="3011">
                  <c:v>6.7912359630101947E-3</c:v>
                </c:pt>
                <c:pt idx="3012">
                  <c:v>6.7947475189488807E-3</c:v>
                </c:pt>
                <c:pt idx="3013">
                  <c:v>6.7982522565890558E-3</c:v>
                </c:pt>
                <c:pt idx="3014">
                  <c:v>6.8017501759113407E-3</c:v>
                </c:pt>
                <c:pt idx="3015">
                  <c:v>6.8052412768972344E-3</c:v>
                </c:pt>
                <c:pt idx="3016">
                  <c:v>6.8087255595291191E-3</c:v>
                </c:pt>
                <c:pt idx="3017">
                  <c:v>6.8122030237893752E-3</c:v>
                </c:pt>
                <c:pt idx="3018">
                  <c:v>6.8156736696603848E-3</c:v>
                </c:pt>
                <c:pt idx="3019">
                  <c:v>6.8191374971227669E-3</c:v>
                </c:pt>
                <c:pt idx="3020">
                  <c:v>6.8219757413515228E-3</c:v>
                </c:pt>
                <c:pt idx="3021">
                  <c:v>6.8254267770837792E-3</c:v>
                </c:pt>
                <c:pt idx="3022">
                  <c:v>6.8288709945482215E-3</c:v>
                </c:pt>
                <c:pt idx="3023">
                  <c:v>6.8323083937259377E-3</c:v>
                </c:pt>
                <c:pt idx="3024">
                  <c:v>6.8362285009851489E-3</c:v>
                </c:pt>
                <c:pt idx="3025">
                  <c:v>6.8396512894923645E-3</c:v>
                </c:pt>
                <c:pt idx="3026">
                  <c:v>6.8430672596588244E-3</c:v>
                </c:pt>
                <c:pt idx="3027">
                  <c:v>6.8464764114683193E-3</c:v>
                </c:pt>
                <c:pt idx="3028">
                  <c:v>6.8498787449019372E-3</c:v>
                </c:pt>
                <c:pt idx="3029">
                  <c:v>6.8532742599443711E-3</c:v>
                </c:pt>
                <c:pt idx="3030">
                  <c:v>6.8563578098916316E-3</c:v>
                </c:pt>
                <c:pt idx="3031">
                  <c:v>6.8597401116335978E-3</c:v>
                </c:pt>
                <c:pt idx="3032">
                  <c:v>6.8631155950302754E-3</c:v>
                </c:pt>
                <c:pt idx="3033">
                  <c:v>6.8673957776870867E-3</c:v>
                </c:pt>
                <c:pt idx="3034">
                  <c:v>6.8707563528202457E-3</c:v>
                </c:pt>
                <c:pt idx="3035">
                  <c:v>6.874110109261115E-3</c:v>
                </c:pt>
                <c:pt idx="3036">
                  <c:v>6.8774570469947189E-3</c:v>
                </c:pt>
                <c:pt idx="3037">
                  <c:v>6.8807971660025582E-3</c:v>
                </c:pt>
                <c:pt idx="3038">
                  <c:v>6.8838287839028565E-3</c:v>
                </c:pt>
                <c:pt idx="3039">
                  <c:v>6.8871556897570933E-3</c:v>
                </c:pt>
                <c:pt idx="3040">
                  <c:v>6.890475776933901E-3</c:v>
                </c:pt>
                <c:pt idx="3041">
                  <c:v>6.8937890454154665E-3</c:v>
                </c:pt>
                <c:pt idx="3042">
                  <c:v>6.8973954795562365E-3</c:v>
                </c:pt>
                <c:pt idx="3043">
                  <c:v>6.9006946858500614E-3</c:v>
                </c:pt>
                <c:pt idx="3044">
                  <c:v>6.9039870733000755E-3</c:v>
                </c:pt>
                <c:pt idx="3045">
                  <c:v>6.9072726418868986E-3</c:v>
                </c:pt>
                <c:pt idx="3046">
                  <c:v>6.9105513915937921E-3</c:v>
                </c:pt>
                <c:pt idx="3047">
                  <c:v>6.9138233224066616E-3</c:v>
                </c:pt>
                <c:pt idx="3048">
                  <c:v>6.9170884343043634E-3</c:v>
                </c:pt>
                <c:pt idx="3049">
                  <c:v>6.9203467272736848E-3</c:v>
                </c:pt>
                <c:pt idx="3050">
                  <c:v>6.9235982012970073E-3</c:v>
                </c:pt>
                <c:pt idx="3051">
                  <c:v>6.926842856355829E-3</c:v>
                </c:pt>
                <c:pt idx="3052">
                  <c:v>6.9300806924351768E-3</c:v>
                </c:pt>
                <c:pt idx="3053">
                  <c:v>6.9333117095183106E-3</c:v>
                </c:pt>
                <c:pt idx="3054">
                  <c:v>6.9365359075884937E-3</c:v>
                </c:pt>
                <c:pt idx="3055">
                  <c:v>6.9397532866281074E-3</c:v>
                </c:pt>
                <c:pt idx="3056">
                  <c:v>6.9429638466230563E-3</c:v>
                </c:pt>
                <c:pt idx="3057">
                  <c:v>6.9461675875530787E-3</c:v>
                </c:pt>
                <c:pt idx="3058">
                  <c:v>6.9493645094049613E-3</c:v>
                </c:pt>
                <c:pt idx="3059">
                  <c:v>6.9522618622742663E-3</c:v>
                </c:pt>
                <c:pt idx="3060">
                  <c:v>6.9554455723952226E-3</c:v>
                </c:pt>
                <c:pt idx="3061">
                  <c:v>6.9586224634914078E-3</c:v>
                </c:pt>
                <c:pt idx="3062">
                  <c:v>6.9617925355467914E-3</c:v>
                </c:pt>
                <c:pt idx="3063">
                  <c:v>6.9649557885426696E-3</c:v>
                </c:pt>
                <c:pt idx="3064">
                  <c:v>6.9684028389274191E-3</c:v>
                </c:pt>
                <c:pt idx="3065">
                  <c:v>6.9715520267645409E-3</c:v>
                </c:pt>
                <c:pt idx="3066">
                  <c:v>6.974694395391382E-3</c:v>
                </c:pt>
                <c:pt idx="3067">
                  <c:v>6.9778299447920853E-3</c:v>
                </c:pt>
                <c:pt idx="3068">
                  <c:v>6.9809586749499126E-3</c:v>
                </c:pt>
                <c:pt idx="3069">
                  <c:v>6.9840805858498887E-3</c:v>
                </c:pt>
                <c:pt idx="3070">
                  <c:v>6.9871956774752754E-3</c:v>
                </c:pt>
                <c:pt idx="3071">
                  <c:v>6.9903039498093343E-3</c:v>
                </c:pt>
                <c:pt idx="3072">
                  <c:v>6.9931182052735521E-3</c:v>
                </c:pt>
                <c:pt idx="3073">
                  <c:v>6.9962132668149333E-3</c:v>
                </c:pt>
                <c:pt idx="3074">
                  <c:v>6.9993015091213565E-3</c:v>
                </c:pt>
                <c:pt idx="3075">
                  <c:v>7.0023829321794644E-3</c:v>
                </c:pt>
                <c:pt idx="3076">
                  <c:v>7.0054575359741146E-3</c:v>
                </c:pt>
                <c:pt idx="3077">
                  <c:v>7.0085253204874966E-3</c:v>
                </c:pt>
                <c:pt idx="3078">
                  <c:v>7.0115862857071404E-3</c:v>
                </c:pt>
                <c:pt idx="3079">
                  <c:v>7.0146404316134532E-3</c:v>
                </c:pt>
                <c:pt idx="3080">
                  <c:v>7.0176877581948566E-3</c:v>
                </c:pt>
                <c:pt idx="3081">
                  <c:v>7.0204448849658929E-3</c:v>
                </c:pt>
                <c:pt idx="3082">
                  <c:v>7.0234790016235156E-3</c:v>
                </c:pt>
                <c:pt idx="3083">
                  <c:v>7.0265062990155537E-3</c:v>
                </c:pt>
                <c:pt idx="3084">
                  <c:v>7.0295267771248978E-3</c:v>
                </c:pt>
                <c:pt idx="3085">
                  <c:v>7.0331037280803727E-3</c:v>
                </c:pt>
                <c:pt idx="3086">
                  <c:v>7.0361097091549115E-3</c:v>
                </c:pt>
                <c:pt idx="3087">
                  <c:v>7.0391088706870551E-3</c:v>
                </c:pt>
                <c:pt idx="3088">
                  <c:v>7.0421012126609473E-3</c:v>
                </c:pt>
                <c:pt idx="3089">
                  <c:v>7.0450867350616122E-3</c:v>
                </c:pt>
                <c:pt idx="3090">
                  <c:v>7.0477859576307247E-3</c:v>
                </c:pt>
                <c:pt idx="3091">
                  <c:v>7.0507582705996632E-3</c:v>
                </c:pt>
                <c:pt idx="3092">
                  <c:v>7.0537237640584446E-3</c:v>
                </c:pt>
                <c:pt idx="3093">
                  <c:v>7.0566824379910357E-3</c:v>
                </c:pt>
                <c:pt idx="3094">
                  <c:v>7.059912052930036E-3</c:v>
                </c:pt>
                <c:pt idx="3095">
                  <c:v>7.0628566575697939E-3</c:v>
                </c:pt>
                <c:pt idx="3096">
                  <c:v>7.0657944425288506E-3</c:v>
                </c:pt>
                <c:pt idx="3097">
                  <c:v>7.0687254077922293E-3</c:v>
                </c:pt>
                <c:pt idx="3098">
                  <c:v>7.0716495533467167E-3</c:v>
                </c:pt>
                <c:pt idx="3099">
                  <c:v>7.0745668791746931E-3</c:v>
                </c:pt>
                <c:pt idx="3100">
                  <c:v>7.0774773852629452E-3</c:v>
                </c:pt>
                <c:pt idx="3101">
                  <c:v>7.0803810715947347E-3</c:v>
                </c:pt>
                <c:pt idx="3102">
                  <c:v>7.0832779381559668E-3</c:v>
                </c:pt>
                <c:pt idx="3103">
                  <c:v>7.0861679849334273E-3</c:v>
                </c:pt>
                <c:pt idx="3104">
                  <c:v>7.0890512119094976E-3</c:v>
                </c:pt>
                <c:pt idx="3105">
                  <c:v>7.0919276190709634E-3</c:v>
                </c:pt>
                <c:pt idx="3106">
                  <c:v>7.0947972064019683E-3</c:v>
                </c:pt>
                <c:pt idx="3107">
                  <c:v>7.0976599738892974E-3</c:v>
                </c:pt>
                <c:pt idx="3108">
                  <c:v>7.1005159215170944E-3</c:v>
                </c:pt>
                <c:pt idx="3109">
                  <c:v>7.1033650492695029E-3</c:v>
                </c:pt>
                <c:pt idx="3110">
                  <c:v>7.1062073571350696E-3</c:v>
                </c:pt>
                <c:pt idx="3111">
                  <c:v>7.1090428450961765E-3</c:v>
                </c:pt>
                <c:pt idx="3112">
                  <c:v>7.1116015129786322E-3</c:v>
                </c:pt>
                <c:pt idx="3113">
                  <c:v>7.1144237932765095E-3</c:v>
                </c:pt>
                <c:pt idx="3114">
                  <c:v>7.1172392537400438E-3</c:v>
                </c:pt>
                <c:pt idx="3115">
                  <c:v>7.1203165976167467E-3</c:v>
                </c:pt>
                <c:pt idx="3116">
                  <c:v>7.1231179858414857E-3</c:v>
                </c:pt>
                <c:pt idx="3117">
                  <c:v>7.1259125540771946E-3</c:v>
                </c:pt>
                <c:pt idx="3118">
                  <c:v>7.1287003023088975E-3</c:v>
                </c:pt>
                <c:pt idx="3119">
                  <c:v>7.1314812305207373E-3</c:v>
                </c:pt>
                <c:pt idx="3120">
                  <c:v>7.1342553386986194E-3</c:v>
                </c:pt>
                <c:pt idx="3121">
                  <c:v>7.1370226268293296E-3</c:v>
                </c:pt>
                <c:pt idx="3122">
                  <c:v>7.1397830948970106E-3</c:v>
                </c:pt>
                <c:pt idx="3123">
                  <c:v>7.1425367428893305E-3</c:v>
                </c:pt>
                <c:pt idx="3124">
                  <c:v>7.1452835707913123E-3</c:v>
                </c:pt>
                <c:pt idx="3125">
                  <c:v>7.1474947948479608E-3</c:v>
                </c:pt>
                <c:pt idx="3126">
                  <c:v>7.1502288498249819E-3</c:v>
                </c:pt>
                <c:pt idx="3127">
                  <c:v>7.1529560848979535E-3</c:v>
                </c:pt>
                <c:pt idx="3128">
                  <c:v>7.1560645740605701E-3</c:v>
                </c:pt>
                <c:pt idx="3129">
                  <c:v>7.1587771950068681E-3</c:v>
                </c:pt>
                <c:pt idx="3130">
                  <c:v>7.1614829960049914E-3</c:v>
                </c:pt>
                <c:pt idx="3131">
                  <c:v>7.164181977040533E-3</c:v>
                </c:pt>
                <c:pt idx="3132">
                  <c:v>7.1668741381035869E-3</c:v>
                </c:pt>
                <c:pt idx="3133">
                  <c:v>7.1692985647810415E-3</c:v>
                </c:pt>
                <c:pt idx="3134">
                  <c:v>7.1719775204125034E-3</c:v>
                </c:pt>
                <c:pt idx="3135">
                  <c:v>7.1746496561442274E-3</c:v>
                </c:pt>
                <c:pt idx="3136">
                  <c:v>7.1773149719625527E-3</c:v>
                </c:pt>
                <c:pt idx="3137">
                  <c:v>7.1807508800620411E-3</c:v>
                </c:pt>
                <c:pt idx="3138">
                  <c:v>7.1834012509003099E-3</c:v>
                </c:pt>
                <c:pt idx="3139">
                  <c:v>7.1860448014394581E-3</c:v>
                </c:pt>
                <c:pt idx="3140">
                  <c:v>7.1886815316627483E-3</c:v>
                </c:pt>
                <c:pt idx="3141">
                  <c:v>7.1913114415587285E-3</c:v>
                </c:pt>
                <c:pt idx="3142">
                  <c:v>7.1936776081971618E-3</c:v>
                </c:pt>
                <c:pt idx="3143">
                  <c:v>7.1962943130300739E-3</c:v>
                </c:pt>
                <c:pt idx="3144">
                  <c:v>7.1989041976109423E-3</c:v>
                </c:pt>
                <c:pt idx="3145">
                  <c:v>7.2015072619264079E-3</c:v>
                </c:pt>
                <c:pt idx="3146">
                  <c:v>7.2043586856444606E-3</c:v>
                </c:pt>
                <c:pt idx="3147">
                  <c:v>7.2069476732902751E-3</c:v>
                </c:pt>
                <c:pt idx="3148">
                  <c:v>7.2095298405127576E-3</c:v>
                </c:pt>
                <c:pt idx="3149">
                  <c:v>7.2121051872995742E-3</c:v>
                </c:pt>
                <c:pt idx="3150">
                  <c:v>7.2146737136383919E-3</c:v>
                </c:pt>
                <c:pt idx="3151">
                  <c:v>7.217235419515116E-3</c:v>
                </c:pt>
                <c:pt idx="3152">
                  <c:v>7.2197903049165324E-3</c:v>
                </c:pt>
                <c:pt idx="3153">
                  <c:v>7.2223383698294267E-3</c:v>
                </c:pt>
                <c:pt idx="3154">
                  <c:v>7.224879614242348E-3</c:v>
                </c:pt>
                <c:pt idx="3155">
                  <c:v>7.2274140381403187E-3</c:v>
                </c:pt>
                <c:pt idx="3156">
                  <c:v>7.2299416415110059E-3</c:v>
                </c:pt>
                <c:pt idx="3157">
                  <c:v>7.2324624243403158E-3</c:v>
                </c:pt>
                <c:pt idx="3158">
                  <c:v>7.2349763866167956E-3</c:v>
                </c:pt>
                <c:pt idx="3159">
                  <c:v>7.2374835283272303E-3</c:v>
                </c:pt>
                <c:pt idx="3160">
                  <c:v>7.2399838494575262E-3</c:v>
                </c:pt>
                <c:pt idx="3161">
                  <c:v>7.2424773499971109E-3</c:v>
                </c:pt>
                <c:pt idx="3162">
                  <c:v>7.2449640299301291E-3</c:v>
                </c:pt>
                <c:pt idx="3163">
                  <c:v>7.2474438892460077E-3</c:v>
                </c:pt>
                <c:pt idx="3164">
                  <c:v>7.2496696161196E-3</c:v>
                </c:pt>
                <c:pt idx="3165">
                  <c:v>7.2521362723937085E-3</c:v>
                </c:pt>
                <c:pt idx="3166">
                  <c:v>7.2545961081316654E-3</c:v>
                </c:pt>
                <c:pt idx="3167">
                  <c:v>7.2572951200764986E-3</c:v>
                </c:pt>
                <c:pt idx="3168">
                  <c:v>7.2597408761119961E-3</c:v>
                </c:pt>
                <c:pt idx="3169">
                  <c:v>7.262179811454595E-3</c:v>
                </c:pt>
                <c:pt idx="3170">
                  <c:v>7.2646119260902E-3</c:v>
                </c:pt>
                <c:pt idx="3171">
                  <c:v>7.2670372200073574E-3</c:v>
                </c:pt>
                <c:pt idx="3172">
                  <c:v>7.2694556931919736E-3</c:v>
                </c:pt>
                <c:pt idx="3173">
                  <c:v>7.2718673456334771E-3</c:v>
                </c:pt>
                <c:pt idx="3174">
                  <c:v>7.2742721773186537E-3</c:v>
                </c:pt>
                <c:pt idx="3175">
                  <c:v>7.2766701882342891E-3</c:v>
                </c:pt>
                <c:pt idx="3176">
                  <c:v>7.2790613783698128E-3</c:v>
                </c:pt>
                <c:pt idx="3177">
                  <c:v>7.2809624981799506E-3</c:v>
                </c:pt>
                <c:pt idx="3178">
                  <c:v>7.2833409262975414E-3</c:v>
                </c:pt>
                <c:pt idx="3179">
                  <c:v>7.285712533840201E-3</c:v>
                </c:pt>
                <c:pt idx="3180">
                  <c:v>7.2884145907198767E-3</c:v>
                </c:pt>
                <c:pt idx="3181">
                  <c:v>7.2907715827049448E-3</c:v>
                </c:pt>
                <c:pt idx="3182">
                  <c:v>7.2931217540772586E-3</c:v>
                </c:pt>
                <c:pt idx="3183">
                  <c:v>7.2954651048251131E-3</c:v>
                </c:pt>
                <c:pt idx="3184">
                  <c:v>7.2978016349358995E-3</c:v>
                </c:pt>
                <c:pt idx="3185">
                  <c:v>7.299893246079811E-3</c:v>
                </c:pt>
                <c:pt idx="3186">
                  <c:v>7.3022165756423431E-3</c:v>
                </c:pt>
                <c:pt idx="3187">
                  <c:v>7.3045330846558563E-3</c:v>
                </c:pt>
                <c:pt idx="3188">
                  <c:v>7.306842773109422E-3</c:v>
                </c:pt>
                <c:pt idx="3189">
                  <c:v>7.309618271196347E-3</c:v>
                </c:pt>
                <c:pt idx="3190">
                  <c:v>7.3126207656447669E-3</c:v>
                </c:pt>
                <c:pt idx="3191">
                  <c:v>7.3149077853216678E-3</c:v>
                </c:pt>
                <c:pt idx="3192">
                  <c:v>7.3171879837771441E-3</c:v>
                </c:pt>
                <c:pt idx="3193">
                  <c:v>7.3200547726497735E-3</c:v>
                </c:pt>
                <c:pt idx="3194">
                  <c:v>7.3223187563523362E-3</c:v>
                </c:pt>
                <c:pt idx="3195">
                  <c:v>7.3245759191607187E-3</c:v>
                </c:pt>
                <c:pt idx="3196">
                  <c:v>7.3268262610642352E-3</c:v>
                </c:pt>
                <c:pt idx="3197">
                  <c:v>7.3290697820504154E-3</c:v>
                </c:pt>
                <c:pt idx="3198">
                  <c:v>7.3315385101048389E-3</c:v>
                </c:pt>
                <c:pt idx="3199">
                  <c:v>7.3337679467587874E-3</c:v>
                </c:pt>
                <c:pt idx="3200">
                  <c:v>7.33599056233839E-3</c:v>
                </c:pt>
                <c:pt idx="3201">
                  <c:v>7.3382063568313144E-3</c:v>
                </c:pt>
                <c:pt idx="3202">
                  <c:v>7.3404153302261081E-3</c:v>
                </c:pt>
                <c:pt idx="3203">
                  <c:v>7.3426174825113183E-3</c:v>
                </c:pt>
                <c:pt idx="3204">
                  <c:v>7.3448128136763746E-3</c:v>
                </c:pt>
                <c:pt idx="3205">
                  <c:v>7.3470013237098243E-3</c:v>
                </c:pt>
                <c:pt idx="3206">
                  <c:v>7.3491830125993344E-3</c:v>
                </c:pt>
                <c:pt idx="3207">
                  <c:v>7.3513578803352155E-3</c:v>
                </c:pt>
                <c:pt idx="3208">
                  <c:v>7.3535259269042518E-3</c:v>
                </c:pt>
                <c:pt idx="3209">
                  <c:v>7.3556871522976351E-3</c:v>
                </c:pt>
                <c:pt idx="3210">
                  <c:v>7.3578415565039128E-3</c:v>
                </c:pt>
                <c:pt idx="3211">
                  <c:v>7.3599891395098706E-3</c:v>
                </c:pt>
                <c:pt idx="3212">
                  <c:v>7.3621299013058193E-3</c:v>
                </c:pt>
                <c:pt idx="3213">
                  <c:v>7.3642638418803053E-3</c:v>
                </c:pt>
                <c:pt idx="3214">
                  <c:v>7.3663909612236393E-3</c:v>
                </c:pt>
                <c:pt idx="3215">
                  <c:v>7.3682867701961629E-3</c:v>
                </c:pt>
                <c:pt idx="3216">
                  <c:v>7.3704006916350843E-3</c:v>
                </c:pt>
                <c:pt idx="3217">
                  <c:v>7.3725077919331245E-3</c:v>
                </c:pt>
                <c:pt idx="3218">
                  <c:v>7.3746080710840505E-3</c:v>
                </c:pt>
                <c:pt idx="3219">
                  <c:v>7.3769242390748389E-3</c:v>
                </c:pt>
                <c:pt idx="3220">
                  <c:v>7.3790104307969286E-3</c:v>
                </c:pt>
                <c:pt idx="3221">
                  <c:v>7.3810898012103441E-3</c:v>
                </c:pt>
                <c:pt idx="3222">
                  <c:v>7.3831623503053936E-3</c:v>
                </c:pt>
                <c:pt idx="3223">
                  <c:v>7.3852280780715074E-3</c:v>
                </c:pt>
                <c:pt idx="3224">
                  <c:v>7.3872869844963515E-3</c:v>
                </c:pt>
                <c:pt idx="3225">
                  <c:v>7.3893390695719966E-3</c:v>
                </c:pt>
                <c:pt idx="3226">
                  <c:v>7.391384333285231E-3</c:v>
                </c:pt>
                <c:pt idx="3227">
                  <c:v>7.3934227756272432E-3</c:v>
                </c:pt>
                <c:pt idx="3228">
                  <c:v>7.3950169579100056E-3</c:v>
                </c:pt>
                <c:pt idx="3229">
                  <c:v>7.3970426499422193E-3</c:v>
                </c:pt>
                <c:pt idx="3230">
                  <c:v>7.3990615208276746E-3</c:v>
                </c:pt>
                <c:pt idx="3231">
                  <c:v>7.4010735705546645E-3</c:v>
                </c:pt>
                <c:pt idx="3232">
                  <c:v>7.4030787991150844E-3</c:v>
                </c:pt>
                <c:pt idx="3233">
                  <c:v>7.4050772064963273E-3</c:v>
                </c:pt>
                <c:pt idx="3234">
                  <c:v>7.4070687926884871E-3</c:v>
                </c:pt>
                <c:pt idx="3235">
                  <c:v>7.4092691705526636E-3</c:v>
                </c:pt>
                <c:pt idx="3236">
                  <c:v>7.4110315014695389E-3</c:v>
                </c:pt>
                <c:pt idx="3237">
                  <c:v>7.413217342538859E-3</c:v>
                </c:pt>
                <c:pt idx="3238">
                  <c:v>7.4149669253789942E-3</c:v>
                </c:pt>
                <c:pt idx="3239">
                  <c:v>7.4169244054798572E-3</c:v>
                </c:pt>
                <c:pt idx="3240">
                  <c:v>7.4190884403170215E-3</c:v>
                </c:pt>
                <c:pt idx="3241">
                  <c:v>7.4212447185718709E-3</c:v>
                </c:pt>
                <c:pt idx="3242">
                  <c:v>7.4231808390990339E-3</c:v>
                </c:pt>
                <c:pt idx="3243">
                  <c:v>7.4251101380893589E-3</c:v>
                </c:pt>
                <c:pt idx="3244">
                  <c:v>7.4270326155357978E-3</c:v>
                </c:pt>
                <c:pt idx="3245">
                  <c:v>7.4287371754185542E-3</c:v>
                </c:pt>
                <c:pt idx="3246">
                  <c:v>7.4306464581699533E-3</c:v>
                </c:pt>
                <c:pt idx="3247">
                  <c:v>7.4325489194767714E-3</c:v>
                </c:pt>
                <c:pt idx="3248">
                  <c:v>7.4344445593292115E-3</c:v>
                </c:pt>
                <c:pt idx="3249">
                  <c:v>7.4363333777165861E-3</c:v>
                </c:pt>
                <c:pt idx="3250">
                  <c:v>7.4384242272043767E-3</c:v>
                </c:pt>
                <c:pt idx="3251">
                  <c:v>7.4402989535573144E-3</c:v>
                </c:pt>
                <c:pt idx="3252">
                  <c:v>7.4421668582870821E-3</c:v>
                </c:pt>
                <c:pt idx="3253">
                  <c:v>7.444027941382228E-3</c:v>
                </c:pt>
                <c:pt idx="3254">
                  <c:v>7.4458822028357049E-3</c:v>
                </c:pt>
                <c:pt idx="3255">
                  <c:v>7.4477296426369403E-3</c:v>
                </c:pt>
                <c:pt idx="3256">
                  <c:v>7.449570260775364E-3</c:v>
                </c:pt>
                <c:pt idx="3257">
                  <c:v>7.4514040572430471E-3</c:v>
                </c:pt>
                <c:pt idx="3258">
                  <c:v>7.4532310320303006E-3</c:v>
                </c:pt>
                <c:pt idx="3259">
                  <c:v>7.4550511851274323E-3</c:v>
                </c:pt>
                <c:pt idx="3260">
                  <c:v>7.4568645165247523E-3</c:v>
                </c:pt>
                <c:pt idx="3261">
                  <c:v>7.4586710262134525E-3</c:v>
                </c:pt>
                <c:pt idx="3262">
                  <c:v>7.4604707141829605E-3</c:v>
                </c:pt>
                <c:pt idx="3263">
                  <c:v>7.462263580426229E-3</c:v>
                </c:pt>
                <c:pt idx="3264">
                  <c:v>7.4640496249318055E-3</c:v>
                </c:pt>
                <c:pt idx="3265">
                  <c:v>7.4658288476917621E-3</c:v>
                </c:pt>
                <c:pt idx="3266">
                  <c:v>7.4676012486972893E-3</c:v>
                </c:pt>
                <c:pt idx="3267">
                  <c:v>7.4691656273999842E-3</c:v>
                </c:pt>
                <c:pt idx="3268">
                  <c:v>7.4709248361663136E-3</c:v>
                </c:pt>
                <c:pt idx="3269">
                  <c:v>7.4726772232841096E-3</c:v>
                </c:pt>
                <c:pt idx="3270">
                  <c:v>7.4744227887417938E-3</c:v>
                </c:pt>
                <c:pt idx="3271">
                  <c:v>7.4761615325295711E-3</c:v>
                </c:pt>
                <c:pt idx="3272">
                  <c:v>7.4780923973641568E-3</c:v>
                </c:pt>
                <c:pt idx="3273">
                  <c:v>7.479817045830563E-3</c:v>
                </c:pt>
                <c:pt idx="3274">
                  <c:v>7.4815348724703032E-3</c:v>
                </c:pt>
                <c:pt idx="3275">
                  <c:v>7.4832458772728051E-3</c:v>
                </c:pt>
                <c:pt idx="3276">
                  <c:v>7.4849500602319034E-3</c:v>
                </c:pt>
                <c:pt idx="3277">
                  <c:v>7.4866474213379072E-3</c:v>
                </c:pt>
                <c:pt idx="3278">
                  <c:v>7.488337960580245E-3</c:v>
                </c:pt>
                <c:pt idx="3279">
                  <c:v>7.4900216779518695E-3</c:v>
                </c:pt>
                <c:pt idx="3280">
                  <c:v>7.4915032501021595E-3</c:v>
                </c:pt>
                <c:pt idx="3281">
                  <c:v>7.4931737767259549E-3</c:v>
                </c:pt>
                <c:pt idx="3282">
                  <c:v>7.494837481585438E-3</c:v>
                </c:pt>
                <c:pt idx="3283">
                  <c:v>7.4964943646717002E-3</c:v>
                </c:pt>
                <c:pt idx="3284">
                  <c:v>7.4981444259785094E-3</c:v>
                </c:pt>
                <c:pt idx="3285">
                  <c:v>7.4997876654960679E-3</c:v>
                </c:pt>
                <c:pt idx="3286">
                  <c:v>7.5014240832154697E-3</c:v>
                </c:pt>
                <c:pt idx="3287">
                  <c:v>7.5030536791286986E-3</c:v>
                </c:pt>
                <c:pt idx="3288">
                  <c:v>7.5046764532277392E-3</c:v>
                </c:pt>
                <c:pt idx="3289">
                  <c:v>7.5062924055054672E-3</c:v>
                </c:pt>
                <c:pt idx="3290">
                  <c:v>7.5077107081130204E-3</c:v>
                </c:pt>
                <c:pt idx="3291">
                  <c:v>7.5093134710548307E-3</c:v>
                </c:pt>
                <c:pt idx="3292">
                  <c:v>7.5109094122834587E-3</c:v>
                </c:pt>
                <c:pt idx="3293">
                  <c:v>7.5128774199215631E-3</c:v>
                </c:pt>
                <c:pt idx="3294">
                  <c:v>7.5144588082079579E-3</c:v>
                </c:pt>
                <c:pt idx="3295">
                  <c:v>7.5160333744906183E-3</c:v>
                </c:pt>
                <c:pt idx="3296">
                  <c:v>7.5176011187589728E-3</c:v>
                </c:pt>
                <c:pt idx="3297">
                  <c:v>7.5191620410059732E-3</c:v>
                </c:pt>
                <c:pt idx="3298">
                  <c:v>7.5205289926369772E-3</c:v>
                </c:pt>
                <c:pt idx="3299">
                  <c:v>7.5220767262429069E-3</c:v>
                </c:pt>
                <c:pt idx="3300">
                  <c:v>7.5236176379366807E-3</c:v>
                </c:pt>
                <c:pt idx="3301">
                  <c:v>7.5251517277111733E-3</c:v>
                </c:pt>
                <c:pt idx="3302">
                  <c:v>7.5268643216343661E-3</c:v>
                </c:pt>
                <c:pt idx="3303">
                  <c:v>7.5283843115849861E-3</c:v>
                </c:pt>
                <c:pt idx="3304">
                  <c:v>7.5298974794569904E-3</c:v>
                </c:pt>
                <c:pt idx="3305">
                  <c:v>7.5314038252442149E-3</c:v>
                </c:pt>
                <c:pt idx="3306">
                  <c:v>7.5329033489387291E-3</c:v>
                </c:pt>
                <c:pt idx="3307">
                  <c:v>7.5343960505326055E-3</c:v>
                </c:pt>
                <c:pt idx="3308">
                  <c:v>7.5358819300196771E-3</c:v>
                </c:pt>
                <c:pt idx="3309">
                  <c:v>7.537360987388492E-3</c:v>
                </c:pt>
                <c:pt idx="3310">
                  <c:v>7.5388332226364076E-3</c:v>
                </c:pt>
                <c:pt idx="3311">
                  <c:v>7.5402986357528514E-3</c:v>
                </c:pt>
                <c:pt idx="3312">
                  <c:v>7.5417572267298966E-3</c:v>
                </c:pt>
                <c:pt idx="3313">
                  <c:v>7.5432089955622568E-3</c:v>
                </c:pt>
                <c:pt idx="3314">
                  <c:v>7.5446539422402417E-3</c:v>
                </c:pt>
                <c:pt idx="3315">
                  <c:v>7.546092066756804E-3</c:v>
                </c:pt>
                <c:pt idx="3316">
                  <c:v>7.547523369106658E-3</c:v>
                </c:pt>
                <c:pt idx="3317">
                  <c:v>7.5489478492801135E-3</c:v>
                </c:pt>
                <c:pt idx="3318">
                  <c:v>7.5503655072692412E-3</c:v>
                </c:pt>
                <c:pt idx="3319">
                  <c:v>7.5517763430696374E-3</c:v>
                </c:pt>
                <c:pt idx="3320">
                  <c:v>7.5530032586448278E-3</c:v>
                </c:pt>
                <c:pt idx="3321">
                  <c:v>7.5544009084466185E-3</c:v>
                </c:pt>
                <c:pt idx="3322">
                  <c:v>7.5557917361714884E-3</c:v>
                </c:pt>
                <c:pt idx="3323">
                  <c:v>7.5573514642209311E-3</c:v>
                </c:pt>
                <c:pt idx="3324">
                  <c:v>7.5587281889605042E-3</c:v>
                </c:pt>
                <c:pt idx="3325">
                  <c:v>7.5600980914672976E-3</c:v>
                </c:pt>
                <c:pt idx="3326">
                  <c:v>7.5614611717333838E-3</c:v>
                </c:pt>
                <c:pt idx="3327">
                  <c:v>7.5628174297525975E-3</c:v>
                </c:pt>
                <c:pt idx="3328">
                  <c:v>7.5641668655170077E-3</c:v>
                </c:pt>
                <c:pt idx="3329">
                  <c:v>7.5655094790186882E-3</c:v>
                </c:pt>
                <c:pt idx="3330">
                  <c:v>7.5668452702541142E-3</c:v>
                </c:pt>
                <c:pt idx="3331">
                  <c:v>7.5681742392135955E-3</c:v>
                </c:pt>
                <c:pt idx="3332">
                  <c:v>7.5693247977138087E-3</c:v>
                </c:pt>
                <c:pt idx="3333">
                  <c:v>7.5704694125294306E-3</c:v>
                </c:pt>
                <c:pt idx="3334">
                  <c:v>7.5717788349641086E-3</c:v>
                </c:pt>
                <c:pt idx="3335">
                  <c:v>7.5730814353704252E-3</c:v>
                </c:pt>
                <c:pt idx="3336">
                  <c:v>7.5745617680390565E-3</c:v>
                </c:pt>
                <c:pt idx="3337">
                  <c:v>7.5758497497927148E-3</c:v>
                </c:pt>
                <c:pt idx="3338">
                  <c:v>7.5771309094972983E-3</c:v>
                </c:pt>
                <c:pt idx="3339">
                  <c:v>7.578405247148306E-3</c:v>
                </c:pt>
                <c:pt idx="3340">
                  <c:v>7.5796727627376326E-3</c:v>
                </c:pt>
                <c:pt idx="3341">
                  <c:v>7.5809334562580745E-3</c:v>
                </c:pt>
                <c:pt idx="3342">
                  <c:v>7.582020328736669E-3</c:v>
                </c:pt>
                <c:pt idx="3343">
                  <c:v>7.5832678395029067E-3</c:v>
                </c:pt>
                <c:pt idx="3344">
                  <c:v>7.5845085283204822E-3</c:v>
                </c:pt>
                <c:pt idx="3345">
                  <c:v>7.5862391131123232E-3</c:v>
                </c:pt>
                <c:pt idx="3346">
                  <c:v>7.587464772516859E-3</c:v>
                </c:pt>
                <c:pt idx="3347">
                  <c:v>7.5886836095397387E-3</c:v>
                </c:pt>
                <c:pt idx="3348">
                  <c:v>7.5898956241756757E-3</c:v>
                </c:pt>
                <c:pt idx="3349">
                  <c:v>7.5911008164176218E-3</c:v>
                </c:pt>
                <c:pt idx="3350">
                  <c:v>7.592135965970523E-3</c:v>
                </c:pt>
                <c:pt idx="3351">
                  <c:v>7.5933279759485854E-3</c:v>
                </c:pt>
                <c:pt idx="3352">
                  <c:v>7.5945131636520093E-3</c:v>
                </c:pt>
                <c:pt idx="3353">
                  <c:v>7.5956915290754518E-3</c:v>
                </c:pt>
                <c:pt idx="3354">
                  <c:v>7.5970244415034301E-3</c:v>
                </c:pt>
                <c:pt idx="3355">
                  <c:v>7.5981886992528176E-3</c:v>
                </c:pt>
                <c:pt idx="3356">
                  <c:v>7.5993461345659295E-3</c:v>
                </c:pt>
                <c:pt idx="3357">
                  <c:v>7.6004967474366004E-3</c:v>
                </c:pt>
                <c:pt idx="3358">
                  <c:v>7.6016405378586619E-3</c:v>
                </c:pt>
                <c:pt idx="3359">
                  <c:v>7.6027775058259486E-3</c:v>
                </c:pt>
                <c:pt idx="3360">
                  <c:v>7.6039076513331741E-3</c:v>
                </c:pt>
                <c:pt idx="3361">
                  <c:v>7.6050309743750542E-3</c:v>
                </c:pt>
                <c:pt idx="3362">
                  <c:v>7.60614747494454E-3</c:v>
                </c:pt>
                <c:pt idx="3363">
                  <c:v>7.6072571530363467E-3</c:v>
                </c:pt>
                <c:pt idx="3364">
                  <c:v>7.6083600086460689E-3</c:v>
                </c:pt>
                <c:pt idx="3365">
                  <c:v>7.6094560417648976E-3</c:v>
                </c:pt>
                <c:pt idx="3366">
                  <c:v>7.6105452523910714E-3</c:v>
                </c:pt>
                <c:pt idx="3367">
                  <c:v>7.6116276405157803E-3</c:v>
                </c:pt>
                <c:pt idx="3368">
                  <c:v>7.6127032061355003E-3</c:v>
                </c:pt>
                <c:pt idx="3369">
                  <c:v>7.6137719492423038E-3</c:v>
                </c:pt>
                <c:pt idx="3370">
                  <c:v>7.6148338698335469E-3</c:v>
                </c:pt>
                <c:pt idx="3371">
                  <c:v>7.6158889679030645E-3</c:v>
                </c:pt>
                <c:pt idx="3372">
                  <c:v>7.6167842311421589E-3</c:v>
                </c:pt>
                <c:pt idx="3373">
                  <c:v>7.6178261497502776E-3</c:v>
                </c:pt>
                <c:pt idx="3374">
                  <c:v>7.6188612459608535E-3</c:v>
                </c:pt>
                <c:pt idx="3375">
                  <c:v>7.6198895197667612E-3</c:v>
                </c:pt>
                <c:pt idx="3376">
                  <c:v>7.6210621202239025E-3</c:v>
                </c:pt>
                <c:pt idx="3377">
                  <c:v>7.6220762830467781E-3</c:v>
                </c:pt>
                <c:pt idx="3378">
                  <c:v>7.6230836233091657E-3</c:v>
                </c:pt>
                <c:pt idx="3379">
                  <c:v>7.624084141007543E-3</c:v>
                </c:pt>
                <c:pt idx="3380">
                  <c:v>7.6250778361357414E-3</c:v>
                </c:pt>
                <c:pt idx="3381">
                  <c:v>7.6260647086884769E-3</c:v>
                </c:pt>
                <c:pt idx="3382">
                  <c:v>7.6270447586613442E-3</c:v>
                </c:pt>
                <c:pt idx="3383">
                  <c:v>7.6280179860481762E-3</c:v>
                </c:pt>
                <c:pt idx="3384">
                  <c:v>7.6288369749824836E-3</c:v>
                </c:pt>
                <c:pt idx="3385">
                  <c:v>7.6296500333888906E-3</c:v>
                </c:pt>
                <c:pt idx="3386">
                  <c:v>7.630603727812978E-3</c:v>
                </c:pt>
                <c:pt idx="3387">
                  <c:v>7.6315505999124339E-3</c:v>
                </c:pt>
                <c:pt idx="3388">
                  <c:v>7.6324906496827568E-3</c:v>
                </c:pt>
                <c:pt idx="3389">
                  <c:v>7.6334238771203428E-3</c:v>
                </c:pt>
                <c:pt idx="3390">
                  <c:v>7.6343502822179901E-3</c:v>
                </c:pt>
                <c:pt idx="3391">
                  <c:v>7.6352698649738955E-3</c:v>
                </c:pt>
                <c:pt idx="3392">
                  <c:v>7.6361826253817568E-3</c:v>
                </c:pt>
                <c:pt idx="3393">
                  <c:v>7.6369452728549132E-3</c:v>
                </c:pt>
                <c:pt idx="3394">
                  <c:v>7.6379876791353354E-3</c:v>
                </c:pt>
                <c:pt idx="3395">
                  <c:v>7.6387376190432225E-3</c:v>
                </c:pt>
                <c:pt idx="3396">
                  <c:v>7.6396235588009577E-3</c:v>
                </c:pt>
                <c:pt idx="3397">
                  <c:v>7.6409267952926496E-3</c:v>
                </c:pt>
                <c:pt idx="3398">
                  <c:v>7.6417976833225171E-3</c:v>
                </c:pt>
                <c:pt idx="3399">
                  <c:v>7.6426617486897086E-3</c:v>
                </c:pt>
                <c:pt idx="3400">
                  <c:v>7.643518991391581E-3</c:v>
                </c:pt>
                <c:pt idx="3401">
                  <c:v>7.6443694114228479E-3</c:v>
                </c:pt>
                <c:pt idx="3402">
                  <c:v>7.6450740254714981E-3</c:v>
                </c:pt>
                <c:pt idx="3403">
                  <c:v>7.6459112699650738E-3</c:v>
                </c:pt>
                <c:pt idx="3404">
                  <c:v>7.6467416919159354E-3</c:v>
                </c:pt>
                <c:pt idx="3405">
                  <c:v>7.6475652913205209E-3</c:v>
                </c:pt>
                <c:pt idx="3406">
                  <c:v>7.6485191713809245E-3</c:v>
                </c:pt>
                <c:pt idx="3407">
                  <c:v>7.6493286553022313E-3</c:v>
                </c:pt>
                <c:pt idx="3408">
                  <c:v>7.6501313165238619E-3</c:v>
                </c:pt>
                <c:pt idx="3409">
                  <c:v>7.6509271550405308E-3</c:v>
                </c:pt>
                <c:pt idx="3410">
                  <c:v>7.651716170849596E-3</c:v>
                </c:pt>
                <c:pt idx="3411">
                  <c:v>7.6524983639475333E-3</c:v>
                </c:pt>
                <c:pt idx="3412">
                  <c:v>7.6532737343281768E-3</c:v>
                </c:pt>
                <c:pt idx="3413">
                  <c:v>7.6540422819880013E-3</c:v>
                </c:pt>
                <c:pt idx="3414">
                  <c:v>7.6548040069252454E-3</c:v>
                </c:pt>
                <c:pt idx="3415">
                  <c:v>7.6555589091328617E-3</c:v>
                </c:pt>
                <c:pt idx="3416">
                  <c:v>7.6563069886099707E-3</c:v>
                </c:pt>
                <c:pt idx="3417">
                  <c:v>7.6570482453495224E-3</c:v>
                </c:pt>
                <c:pt idx="3418">
                  <c:v>7.6577826793506375E-3</c:v>
                </c:pt>
                <c:pt idx="3419">
                  <c:v>7.6585102906080301E-3</c:v>
                </c:pt>
                <c:pt idx="3420">
                  <c:v>7.6592310791181754E-3</c:v>
                </c:pt>
                <c:pt idx="3421">
                  <c:v>7.6599450448775518E-3</c:v>
                </c:pt>
                <c:pt idx="3422">
                  <c:v>7.6606521878826335E-3</c:v>
                </c:pt>
                <c:pt idx="3423">
                  <c:v>7.6613525081281357E-3</c:v>
                </c:pt>
                <c:pt idx="3424">
                  <c:v>7.6619173908847758E-3</c:v>
                </c:pt>
                <c:pt idx="3425">
                  <c:v>7.6626045385337765E-3</c:v>
                </c:pt>
                <c:pt idx="3426">
                  <c:v>7.6632848635554548E-3</c:v>
                </c:pt>
                <c:pt idx="3427">
                  <c:v>7.6640855614614947E-3</c:v>
                </c:pt>
                <c:pt idx="3428">
                  <c:v>7.6647517678624091E-3</c:v>
                </c:pt>
                <c:pt idx="3429">
                  <c:v>7.6654111514861262E-3</c:v>
                </c:pt>
                <c:pt idx="3430">
                  <c:v>7.6660637123255968E-3</c:v>
                </c:pt>
                <c:pt idx="3431">
                  <c:v>7.6667094503799415E-3</c:v>
                </c:pt>
                <c:pt idx="3432">
                  <c:v>7.6673483656438737E-3</c:v>
                </c:pt>
                <c:pt idx="3433">
                  <c:v>7.6679804581165122E-3</c:v>
                </c:pt>
                <c:pt idx="3434">
                  <c:v>7.6686057277916908E-3</c:v>
                </c:pt>
                <c:pt idx="3435">
                  <c:v>7.6692241746685293E-3</c:v>
                </c:pt>
                <c:pt idx="3436">
                  <c:v>7.6698357987435026E-3</c:v>
                </c:pt>
                <c:pt idx="3437">
                  <c:v>7.6701956453756204E-3</c:v>
                </c:pt>
                <c:pt idx="3438">
                  <c:v>7.6707945733735213E-3</c:v>
                </c:pt>
                <c:pt idx="3439">
                  <c:v>7.6713866788450753E-3</c:v>
                </c:pt>
                <c:pt idx="3440">
                  <c:v>7.6720550166941882E-3</c:v>
                </c:pt>
                <c:pt idx="3441">
                  <c:v>7.6726325024549791E-3</c:v>
                </c:pt>
                <c:pt idx="3442">
                  <c:v>7.673203165680419E-3</c:v>
                </c:pt>
                <c:pt idx="3443">
                  <c:v>7.673767006366905E-3</c:v>
                </c:pt>
                <c:pt idx="3444">
                  <c:v>7.6743240245108358E-3</c:v>
                </c:pt>
                <c:pt idx="3445">
                  <c:v>7.6747555473848546E-3</c:v>
                </c:pt>
                <c:pt idx="3446">
                  <c:v>7.6752993963370942E-3</c:v>
                </c:pt>
                <c:pt idx="3447">
                  <c:v>7.6758364228835347E-3</c:v>
                </c:pt>
                <c:pt idx="3448">
                  <c:v>7.6763666270178027E-3</c:v>
                </c:pt>
                <c:pt idx="3449">
                  <c:v>7.6772401822538475E-3</c:v>
                </c:pt>
                <c:pt idx="3450">
                  <c:v>7.677755312089531E-3</c:v>
                </c:pt>
                <c:pt idx="3451">
                  <c:v>7.6782636190766609E-3</c:v>
                </c:pt>
                <c:pt idx="3452">
                  <c:v>7.6787651032161168E-3</c:v>
                </c:pt>
                <c:pt idx="3453">
                  <c:v>7.6792597645034951E-3</c:v>
                </c:pt>
                <c:pt idx="3454">
                  <c:v>7.6796333061867192E-3</c:v>
                </c:pt>
                <c:pt idx="3455">
                  <c:v>7.6801147989899298E-3</c:v>
                </c:pt>
                <c:pt idx="3456">
                  <c:v>7.6805894690776472E-3</c:v>
                </c:pt>
                <c:pt idx="3457">
                  <c:v>7.6810573164454166E-3</c:v>
                </c:pt>
                <c:pt idx="3458">
                  <c:v>7.6816307280843359E-3</c:v>
                </c:pt>
                <c:pt idx="3459">
                  <c:v>7.6820844522107945E-3</c:v>
                </c:pt>
                <c:pt idx="3460">
                  <c:v>7.6825313534693183E-3</c:v>
                </c:pt>
                <c:pt idx="3461">
                  <c:v>7.6829714318563834E-3</c:v>
                </c:pt>
                <c:pt idx="3462">
                  <c:v>7.683404687370228E-3</c:v>
                </c:pt>
                <c:pt idx="3463">
                  <c:v>7.6838311200099711E-3</c:v>
                </c:pt>
                <c:pt idx="3464">
                  <c:v>7.6842507297703267E-3</c:v>
                </c:pt>
                <c:pt idx="3465">
                  <c:v>7.6846635166521763E-3</c:v>
                </c:pt>
                <c:pt idx="3466">
                  <c:v>7.6850694806511162E-3</c:v>
                </c:pt>
                <c:pt idx="3467">
                  <c:v>7.6854686217671438E-3</c:v>
                </c:pt>
                <c:pt idx="3468">
                  <c:v>7.6858609399967377E-3</c:v>
                </c:pt>
                <c:pt idx="3469">
                  <c:v>7.6862464353381352E-3</c:v>
                </c:pt>
                <c:pt idx="3470">
                  <c:v>7.6866251077904544E-3</c:v>
                </c:pt>
                <c:pt idx="3471">
                  <c:v>7.6869969573501737E-3</c:v>
                </c:pt>
                <c:pt idx="3472">
                  <c:v>7.6873619840164102E-3</c:v>
                </c:pt>
                <c:pt idx="3473">
                  <c:v>7.6877201877865219E-3</c:v>
                </c:pt>
                <c:pt idx="3474">
                  <c:v>7.6880715686587471E-3</c:v>
                </c:pt>
                <c:pt idx="3475">
                  <c:v>7.6884161266322039E-3</c:v>
                </c:pt>
                <c:pt idx="3476">
                  <c:v>7.6886500969792692E-3</c:v>
                </c:pt>
                <c:pt idx="3477">
                  <c:v>7.6889814895250552E-3</c:v>
                </c:pt>
                <c:pt idx="3478">
                  <c:v>7.6893060593081443E-3</c:v>
                </c:pt>
                <c:pt idx="3479">
                  <c:v>7.689726129496071E-3</c:v>
                </c:pt>
                <c:pt idx="3480">
                  <c:v>7.6900365729466189E-3</c:v>
                </c:pt>
                <c:pt idx="3481">
                  <c:v>7.6903401934869465E-3</c:v>
                </c:pt>
                <c:pt idx="3482">
                  <c:v>7.6906369911170546E-3</c:v>
                </c:pt>
                <c:pt idx="3483">
                  <c:v>7.6909269658334192E-3</c:v>
                </c:pt>
                <c:pt idx="3484">
                  <c:v>7.6912101176360393E-3</c:v>
                </c:pt>
                <c:pt idx="3485">
                  <c:v>7.6914864465240356E-3</c:v>
                </c:pt>
                <c:pt idx="3486">
                  <c:v>7.691755952493883E-3</c:v>
                </c:pt>
                <c:pt idx="3487">
                  <c:v>7.6920186355464637E-3</c:v>
                </c:pt>
                <c:pt idx="3488">
                  <c:v>7.6922744956782526E-3</c:v>
                </c:pt>
                <c:pt idx="3489">
                  <c:v>7.6924260242448176E-3</c:v>
                </c:pt>
                <c:pt idx="3490">
                  <c:v>7.6926687207749065E-3</c:v>
                </c:pt>
                <c:pt idx="3491">
                  <c:v>7.6929045945262672E-3</c:v>
                </c:pt>
                <c:pt idx="3492">
                  <c:v>7.6931658101003471E-3</c:v>
                </c:pt>
                <c:pt idx="3493">
                  <c:v>7.6933870636040702E-3</c:v>
                </c:pt>
                <c:pt idx="3494">
                  <c:v>7.6936014943246129E-3</c:v>
                </c:pt>
                <c:pt idx="3495">
                  <c:v>7.6941870101357359E-3</c:v>
                </c:pt>
                <c:pt idx="3496">
                  <c:v>7.6940098874099206E-3</c:v>
                </c:pt>
                <c:pt idx="3497">
                  <c:v>7.6941102273812264E-3</c:v>
                </c:pt>
                <c:pt idx="3498">
                  <c:v>7.6942978503461434E-3</c:v>
                </c:pt>
                <c:pt idx="3499">
                  <c:v>7.6944786506676485E-3</c:v>
                </c:pt>
                <c:pt idx="3500">
                  <c:v>7.6946526283421376E-3</c:v>
                </c:pt>
                <c:pt idx="3501">
                  <c:v>7.6949114713360323E-3</c:v>
                </c:pt>
                <c:pt idx="3502">
                  <c:v>7.6953446626457618E-3</c:v>
                </c:pt>
                <c:pt idx="3503">
                  <c:v>7.6954962358182742E-3</c:v>
                </c:pt>
                <c:pt idx="3504">
                  <c:v>7.6956409857664842E-3</c:v>
                </c:pt>
                <c:pt idx="3505">
                  <c:v>7.6957789124903909E-3</c:v>
                </c:pt>
                <c:pt idx="3506">
                  <c:v>7.6956424854777794E-3</c:v>
                </c:pt>
                <c:pt idx="3507">
                  <c:v>7.6957682199225641E-3</c:v>
                </c:pt>
                <c:pt idx="3508">
                  <c:v>7.6959520177923213E-3</c:v>
                </c:pt>
                <c:pt idx="3509">
                  <c:v>7.696060207904672E-3</c:v>
                </c:pt>
                <c:pt idx="3510">
                  <c:v>7.6962485800264003E-3</c:v>
                </c:pt>
                <c:pt idx="3511">
                  <c:v>7.6963426391834936E-3</c:v>
                </c:pt>
                <c:pt idx="3512">
                  <c:v>7.6964298753977728E-3</c:v>
                </c:pt>
                <c:pt idx="3513">
                  <c:v>7.6965102886692371E-3</c:v>
                </c:pt>
                <c:pt idx="3514">
                  <c:v>7.6965838789987678E-3</c:v>
                </c:pt>
                <c:pt idx="3515">
                  <c:v>7.6966506463846032E-3</c:v>
                </c:pt>
                <c:pt idx="3516">
                  <c:v>7.6967105908258612E-3</c:v>
                </c:pt>
                <c:pt idx="3517">
                  <c:v>7.6967637123251864E-3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845376"/>
        <c:axId val="415859840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[0]!FRA3MDates</c:f>
              <c:numCache>
                <c:formatCode>ddd\,\ dd\-mmm\-yyyy</c:formatCode>
                <c:ptCount val="12"/>
                <c:pt idx="0">
                  <c:v>42671</c:v>
                </c:pt>
                <c:pt idx="1">
                  <c:v>42702</c:v>
                </c:pt>
                <c:pt idx="2">
                  <c:v>42732</c:v>
                </c:pt>
                <c:pt idx="3">
                  <c:v>42765</c:v>
                </c:pt>
                <c:pt idx="4">
                  <c:v>42794</c:v>
                </c:pt>
                <c:pt idx="5">
                  <c:v>42822</c:v>
                </c:pt>
                <c:pt idx="6">
                  <c:v>42853</c:v>
                </c:pt>
                <c:pt idx="7">
                  <c:v>42885</c:v>
                </c:pt>
                <c:pt idx="8">
                  <c:v>42914</c:v>
                </c:pt>
                <c:pt idx="9">
                  <c:v>42944</c:v>
                </c:pt>
                <c:pt idx="10">
                  <c:v>42976</c:v>
                </c:pt>
                <c:pt idx="11">
                  <c:v>43006</c:v>
                </c:pt>
              </c:numCache>
            </c:numRef>
          </c:xVal>
          <c:yVal>
            <c:numRef>
              <c:f>[0]!FRA3MSeries</c:f>
              <c:numCache>
                <c:formatCode>0.0000%</c:formatCode>
                <c:ptCount val="12"/>
                <c:pt idx="0">
                  <c:v>3.5899999999999999E-3</c:v>
                </c:pt>
                <c:pt idx="1">
                  <c:v>3.3499999999999997E-3</c:v>
                </c:pt>
                <c:pt idx="2">
                  <c:v>3.1900000000000001E-3</c:v>
                </c:pt>
                <c:pt idx="3">
                  <c:v>3.0200000000000005E-3</c:v>
                </c:pt>
                <c:pt idx="4">
                  <c:v>2.8100000000000004E-3</c:v>
                </c:pt>
                <c:pt idx="5">
                  <c:v>2.7100000000000002E-3</c:v>
                </c:pt>
                <c:pt idx="6">
                  <c:v>#N/A</c:v>
                </c:pt>
                <c:pt idx="7">
                  <c:v>#N/A</c:v>
                </c:pt>
                <c:pt idx="8">
                  <c:v>2.5000000000000001E-3</c:v>
                </c:pt>
                <c:pt idx="9">
                  <c:v>#N/A</c:v>
                </c:pt>
                <c:pt idx="10">
                  <c:v>#N/A</c:v>
                </c:pt>
                <c:pt idx="11">
                  <c:v>2.3799999999999997E-3</c:v>
                </c:pt>
              </c:numCache>
            </c:numRef>
          </c:yVal>
          <c:smooth val="0"/>
        </c:ser>
        <c:ser>
          <c:idx val="2"/>
          <c:order val="2"/>
          <c:tx>
            <c:v>First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2060"/>
              </a:solidFill>
              <a:ln>
                <a:noFill/>
              </a:ln>
            </c:spPr>
          </c:marker>
          <c:xVal>
            <c:numRef>
              <c:f>[0]!FirstIMMFUTDates</c:f>
              <c:numCache>
                <c:formatCode>ddd\,\ dd\-mmm\-yyyy</c:formatCode>
                <c:ptCount val="8"/>
                <c:pt idx="0">
                  <c:v>42725</c:v>
                </c:pt>
                <c:pt idx="1">
                  <c:v>42809</c:v>
                </c:pt>
                <c:pt idx="2">
                  <c:v>42907</c:v>
                </c:pt>
                <c:pt idx="3">
                  <c:v>42998</c:v>
                </c:pt>
                <c:pt idx="4">
                  <c:v>43089</c:v>
                </c:pt>
                <c:pt idx="5">
                  <c:v>43180</c:v>
                </c:pt>
                <c:pt idx="6">
                  <c:v>43271</c:v>
                </c:pt>
                <c:pt idx="7">
                  <c:v>43362</c:v>
                </c:pt>
              </c:numCache>
            </c:numRef>
          </c:xVal>
          <c:yVal>
            <c:numRef>
              <c:f>[0]!FirstIMMFUTSeries</c:f>
              <c:numCache>
                <c:formatCode>0.0000%</c:formatCode>
                <c:ptCount val="8"/>
                <c:pt idx="0">
                  <c:v>3.2224256163097776E-3</c:v>
                </c:pt>
                <c:pt idx="1">
                  <c:v>2.7431796305573508E-3</c:v>
                </c:pt>
                <c:pt idx="2">
                  <c:v>2.5362996919504523E-3</c:v>
                </c:pt>
                <c:pt idx="3">
                  <c:v>2.3281335781774703E-3</c:v>
                </c:pt>
                <c:pt idx="4">
                  <c:v>2.3182580246800069E-3</c:v>
                </c:pt>
                <c:pt idx="5">
                  <c:v>2.2063582838237534E-3</c:v>
                </c:pt>
                <c:pt idx="6">
                  <c:v>2.2929864439884635E-3</c:v>
                </c:pt>
                <c:pt idx="7">
                  <c:v>2.3781394653204788E-3</c:v>
                </c:pt>
              </c:numCache>
            </c:numRef>
          </c:yVal>
          <c:smooth val="0"/>
        </c:ser>
        <c:ser>
          <c:idx val="3"/>
          <c:order val="3"/>
          <c:tx>
            <c:v>SERIAL FUT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8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2"/>
                <c:pt idx="0">
                  <c:v>42662</c:v>
                </c:pt>
                <c:pt idx="1">
                  <c:v>42690</c:v>
                </c:pt>
              </c:numCache>
            </c:numRef>
          </c:xVal>
          <c:yVal>
            <c:numRef>
              <c:f>[0]!SERIALFUTSeries</c:f>
              <c:numCache>
                <c:formatCode>0.0000%</c:formatCode>
                <c:ptCount val="2"/>
                <c:pt idx="0">
                  <c:v>0.50164943511607074</c:v>
                </c:pt>
                <c:pt idx="1">
                  <c:v>0.99999833800151738</c:v>
                </c:pt>
              </c:numCache>
            </c:numRef>
          </c:yVal>
          <c:smooth val="0"/>
        </c:ser>
        <c:ser>
          <c:idx val="4"/>
          <c:order val="4"/>
          <c:tx>
            <c:v>Last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tx2">
                  <a:lumMod val="50000"/>
                </a:schemeClr>
              </a:solidFill>
              <a:ln>
                <a:noFill/>
              </a:ln>
            </c:spPr>
          </c:marker>
          <c:xVal>
            <c:numRef>
              <c:f>[0]!LastIMMFUTDates</c:f>
              <c:numCache>
                <c:formatCode>ddd\,\ dd\-mmm\-yyyy</c:formatCode>
                <c:ptCount val="16"/>
                <c:pt idx="0">
                  <c:v>43453</c:v>
                </c:pt>
                <c:pt idx="1">
                  <c:v>43544</c:v>
                </c:pt>
                <c:pt idx="2">
                  <c:v>43635</c:v>
                </c:pt>
                <c:pt idx="3">
                  <c:v>43726</c:v>
                </c:pt>
                <c:pt idx="4">
                  <c:v>43817</c:v>
                </c:pt>
                <c:pt idx="5">
                  <c:v>43908</c:v>
                </c:pt>
                <c:pt idx="6">
                  <c:v>43999</c:v>
                </c:pt>
                <c:pt idx="7">
                  <c:v>44090</c:v>
                </c:pt>
                <c:pt idx="8">
                  <c:v>44181</c:v>
                </c:pt>
                <c:pt idx="9">
                  <c:v>44272</c:v>
                </c:pt>
                <c:pt idx="10">
                  <c:v>44363</c:v>
                </c:pt>
                <c:pt idx="11">
                  <c:v>44454</c:v>
                </c:pt>
                <c:pt idx="12">
                  <c:v>44545</c:v>
                </c:pt>
                <c:pt idx="13">
                  <c:v>44636</c:v>
                </c:pt>
                <c:pt idx="14">
                  <c:v>44727</c:v>
                </c:pt>
                <c:pt idx="15">
                  <c:v>44825</c:v>
                </c:pt>
              </c:numCache>
            </c:numRef>
          </c:xVal>
          <c:yVal>
            <c:numRef>
              <c:f>[0]!LastIMMFUTSeries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5845376"/>
        <c:axId val="415859840"/>
      </c:scatterChart>
      <c:dateAx>
        <c:axId val="415845376"/>
        <c:scaling>
          <c:orientation val="minMax"/>
          <c:max val="44467"/>
          <c:min val="42551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859840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415859840"/>
        <c:scaling>
          <c:orientation val="minMax"/>
          <c:max val="6.0000000000000001E-3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15845376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42641</c:v>
                </c:pt>
                <c:pt idx="1">
                  <c:v>42642</c:v>
                </c:pt>
                <c:pt idx="2">
                  <c:v>42643</c:v>
                </c:pt>
                <c:pt idx="3">
                  <c:v>42646</c:v>
                </c:pt>
                <c:pt idx="4">
                  <c:v>42647</c:v>
                </c:pt>
                <c:pt idx="5">
                  <c:v>42648</c:v>
                </c:pt>
                <c:pt idx="6">
                  <c:v>42649</c:v>
                </c:pt>
                <c:pt idx="7">
                  <c:v>42650</c:v>
                </c:pt>
                <c:pt idx="8">
                  <c:v>42653</c:v>
                </c:pt>
                <c:pt idx="9">
                  <c:v>42654</c:v>
                </c:pt>
                <c:pt idx="10">
                  <c:v>42655</c:v>
                </c:pt>
                <c:pt idx="11">
                  <c:v>42656</c:v>
                </c:pt>
                <c:pt idx="12">
                  <c:v>42657</c:v>
                </c:pt>
                <c:pt idx="13">
                  <c:v>42660</c:v>
                </c:pt>
                <c:pt idx="14">
                  <c:v>42661</c:v>
                </c:pt>
                <c:pt idx="15">
                  <c:v>42662</c:v>
                </c:pt>
                <c:pt idx="16">
                  <c:v>42663</c:v>
                </c:pt>
                <c:pt idx="17">
                  <c:v>42664</c:v>
                </c:pt>
                <c:pt idx="18">
                  <c:v>42667</c:v>
                </c:pt>
                <c:pt idx="19">
                  <c:v>42668</c:v>
                </c:pt>
                <c:pt idx="20">
                  <c:v>42669</c:v>
                </c:pt>
                <c:pt idx="21">
                  <c:v>42670</c:v>
                </c:pt>
                <c:pt idx="22">
                  <c:v>42671</c:v>
                </c:pt>
                <c:pt idx="23">
                  <c:v>42674</c:v>
                </c:pt>
                <c:pt idx="24">
                  <c:v>42675</c:v>
                </c:pt>
                <c:pt idx="25">
                  <c:v>42676</c:v>
                </c:pt>
                <c:pt idx="26">
                  <c:v>42677</c:v>
                </c:pt>
                <c:pt idx="27">
                  <c:v>42678</c:v>
                </c:pt>
                <c:pt idx="28">
                  <c:v>42681</c:v>
                </c:pt>
                <c:pt idx="29">
                  <c:v>42682</c:v>
                </c:pt>
                <c:pt idx="30">
                  <c:v>42683</c:v>
                </c:pt>
                <c:pt idx="31">
                  <c:v>42684</c:v>
                </c:pt>
                <c:pt idx="32">
                  <c:v>42685</c:v>
                </c:pt>
                <c:pt idx="33">
                  <c:v>42688</c:v>
                </c:pt>
                <c:pt idx="34">
                  <c:v>42689</c:v>
                </c:pt>
                <c:pt idx="35">
                  <c:v>42690</c:v>
                </c:pt>
                <c:pt idx="36">
                  <c:v>42691</c:v>
                </c:pt>
                <c:pt idx="37">
                  <c:v>42692</c:v>
                </c:pt>
                <c:pt idx="38">
                  <c:v>42695</c:v>
                </c:pt>
                <c:pt idx="39">
                  <c:v>42696</c:v>
                </c:pt>
                <c:pt idx="40">
                  <c:v>42697</c:v>
                </c:pt>
                <c:pt idx="41">
                  <c:v>42698</c:v>
                </c:pt>
                <c:pt idx="42">
                  <c:v>42699</c:v>
                </c:pt>
                <c:pt idx="43">
                  <c:v>42702</c:v>
                </c:pt>
                <c:pt idx="44">
                  <c:v>42703</c:v>
                </c:pt>
                <c:pt idx="45">
                  <c:v>42704</c:v>
                </c:pt>
                <c:pt idx="46">
                  <c:v>42705</c:v>
                </c:pt>
                <c:pt idx="47">
                  <c:v>42706</c:v>
                </c:pt>
                <c:pt idx="48">
                  <c:v>42709</c:v>
                </c:pt>
                <c:pt idx="49">
                  <c:v>42710</c:v>
                </c:pt>
                <c:pt idx="50">
                  <c:v>42711</c:v>
                </c:pt>
                <c:pt idx="51">
                  <c:v>42712</c:v>
                </c:pt>
                <c:pt idx="52">
                  <c:v>42713</c:v>
                </c:pt>
                <c:pt idx="53">
                  <c:v>42716</c:v>
                </c:pt>
                <c:pt idx="54">
                  <c:v>42717</c:v>
                </c:pt>
                <c:pt idx="55">
                  <c:v>42718</c:v>
                </c:pt>
                <c:pt idx="56">
                  <c:v>42719</c:v>
                </c:pt>
                <c:pt idx="57">
                  <c:v>42720</c:v>
                </c:pt>
                <c:pt idx="58">
                  <c:v>42723</c:v>
                </c:pt>
                <c:pt idx="59">
                  <c:v>42724</c:v>
                </c:pt>
                <c:pt idx="60">
                  <c:v>42725</c:v>
                </c:pt>
                <c:pt idx="61">
                  <c:v>42726</c:v>
                </c:pt>
                <c:pt idx="62">
                  <c:v>42727</c:v>
                </c:pt>
                <c:pt idx="63">
                  <c:v>42732</c:v>
                </c:pt>
                <c:pt idx="64">
                  <c:v>42733</c:v>
                </c:pt>
                <c:pt idx="65">
                  <c:v>42734</c:v>
                </c:pt>
                <c:pt idx="66">
                  <c:v>42738</c:v>
                </c:pt>
                <c:pt idx="67">
                  <c:v>42739</c:v>
                </c:pt>
                <c:pt idx="68">
                  <c:v>42740</c:v>
                </c:pt>
                <c:pt idx="69">
                  <c:v>42741</c:v>
                </c:pt>
                <c:pt idx="70">
                  <c:v>42744</c:v>
                </c:pt>
                <c:pt idx="71">
                  <c:v>42745</c:v>
                </c:pt>
                <c:pt idx="72">
                  <c:v>42746</c:v>
                </c:pt>
                <c:pt idx="73">
                  <c:v>42747</c:v>
                </c:pt>
                <c:pt idx="74">
                  <c:v>42748</c:v>
                </c:pt>
                <c:pt idx="75">
                  <c:v>42751</c:v>
                </c:pt>
                <c:pt idx="76">
                  <c:v>42752</c:v>
                </c:pt>
                <c:pt idx="77">
                  <c:v>42753</c:v>
                </c:pt>
                <c:pt idx="78">
                  <c:v>42754</c:v>
                </c:pt>
                <c:pt idx="79">
                  <c:v>42755</c:v>
                </c:pt>
                <c:pt idx="80">
                  <c:v>42758</c:v>
                </c:pt>
                <c:pt idx="81">
                  <c:v>42759</c:v>
                </c:pt>
                <c:pt idx="82">
                  <c:v>42760</c:v>
                </c:pt>
                <c:pt idx="83">
                  <c:v>42761</c:v>
                </c:pt>
                <c:pt idx="84">
                  <c:v>42762</c:v>
                </c:pt>
                <c:pt idx="85">
                  <c:v>42765</c:v>
                </c:pt>
                <c:pt idx="86">
                  <c:v>42766</c:v>
                </c:pt>
                <c:pt idx="87">
                  <c:v>42767</c:v>
                </c:pt>
                <c:pt idx="88">
                  <c:v>42768</c:v>
                </c:pt>
                <c:pt idx="89">
                  <c:v>42769</c:v>
                </c:pt>
                <c:pt idx="90">
                  <c:v>42772</c:v>
                </c:pt>
                <c:pt idx="91">
                  <c:v>42773</c:v>
                </c:pt>
                <c:pt idx="92">
                  <c:v>42774</c:v>
                </c:pt>
                <c:pt idx="93">
                  <c:v>42775</c:v>
                </c:pt>
                <c:pt idx="94">
                  <c:v>42776</c:v>
                </c:pt>
                <c:pt idx="95">
                  <c:v>42779</c:v>
                </c:pt>
                <c:pt idx="96">
                  <c:v>42780</c:v>
                </c:pt>
                <c:pt idx="97">
                  <c:v>42781</c:v>
                </c:pt>
                <c:pt idx="98">
                  <c:v>42782</c:v>
                </c:pt>
                <c:pt idx="99">
                  <c:v>42783</c:v>
                </c:pt>
                <c:pt idx="100">
                  <c:v>42786</c:v>
                </c:pt>
                <c:pt idx="101">
                  <c:v>42787</c:v>
                </c:pt>
                <c:pt idx="102">
                  <c:v>42788</c:v>
                </c:pt>
                <c:pt idx="103">
                  <c:v>42789</c:v>
                </c:pt>
                <c:pt idx="104">
                  <c:v>42790</c:v>
                </c:pt>
                <c:pt idx="105">
                  <c:v>42793</c:v>
                </c:pt>
                <c:pt idx="106">
                  <c:v>42794</c:v>
                </c:pt>
                <c:pt idx="107">
                  <c:v>42795</c:v>
                </c:pt>
                <c:pt idx="108">
                  <c:v>42796</c:v>
                </c:pt>
                <c:pt idx="109">
                  <c:v>42797</c:v>
                </c:pt>
                <c:pt idx="110">
                  <c:v>42800</c:v>
                </c:pt>
                <c:pt idx="111">
                  <c:v>42801</c:v>
                </c:pt>
                <c:pt idx="112">
                  <c:v>42802</c:v>
                </c:pt>
                <c:pt idx="113">
                  <c:v>42803</c:v>
                </c:pt>
                <c:pt idx="114">
                  <c:v>42804</c:v>
                </c:pt>
                <c:pt idx="115">
                  <c:v>42807</c:v>
                </c:pt>
                <c:pt idx="116">
                  <c:v>42808</c:v>
                </c:pt>
                <c:pt idx="117">
                  <c:v>42809</c:v>
                </c:pt>
                <c:pt idx="118">
                  <c:v>42810</c:v>
                </c:pt>
                <c:pt idx="119">
                  <c:v>42811</c:v>
                </c:pt>
                <c:pt idx="120">
                  <c:v>42814</c:v>
                </c:pt>
                <c:pt idx="121">
                  <c:v>42815</c:v>
                </c:pt>
                <c:pt idx="122">
                  <c:v>42816</c:v>
                </c:pt>
                <c:pt idx="123">
                  <c:v>42817</c:v>
                </c:pt>
                <c:pt idx="124">
                  <c:v>42818</c:v>
                </c:pt>
                <c:pt idx="125">
                  <c:v>42821</c:v>
                </c:pt>
                <c:pt idx="126">
                  <c:v>42822</c:v>
                </c:pt>
                <c:pt idx="127">
                  <c:v>42823</c:v>
                </c:pt>
                <c:pt idx="128">
                  <c:v>42824</c:v>
                </c:pt>
                <c:pt idx="129">
                  <c:v>42825</c:v>
                </c:pt>
                <c:pt idx="130">
                  <c:v>42828</c:v>
                </c:pt>
                <c:pt idx="131">
                  <c:v>42829</c:v>
                </c:pt>
                <c:pt idx="132">
                  <c:v>42830</c:v>
                </c:pt>
                <c:pt idx="133">
                  <c:v>42831</c:v>
                </c:pt>
                <c:pt idx="134">
                  <c:v>42832</c:v>
                </c:pt>
                <c:pt idx="135">
                  <c:v>42835</c:v>
                </c:pt>
                <c:pt idx="136">
                  <c:v>42836</c:v>
                </c:pt>
                <c:pt idx="137">
                  <c:v>42837</c:v>
                </c:pt>
                <c:pt idx="138">
                  <c:v>42838</c:v>
                </c:pt>
                <c:pt idx="139">
                  <c:v>42843</c:v>
                </c:pt>
                <c:pt idx="140">
                  <c:v>42844</c:v>
                </c:pt>
                <c:pt idx="141">
                  <c:v>42845</c:v>
                </c:pt>
                <c:pt idx="142">
                  <c:v>42846</c:v>
                </c:pt>
                <c:pt idx="143">
                  <c:v>42849</c:v>
                </c:pt>
                <c:pt idx="144">
                  <c:v>42850</c:v>
                </c:pt>
                <c:pt idx="145">
                  <c:v>42851</c:v>
                </c:pt>
                <c:pt idx="146">
                  <c:v>42852</c:v>
                </c:pt>
                <c:pt idx="147">
                  <c:v>42853</c:v>
                </c:pt>
                <c:pt idx="148">
                  <c:v>42857</c:v>
                </c:pt>
                <c:pt idx="149">
                  <c:v>42858</c:v>
                </c:pt>
                <c:pt idx="150">
                  <c:v>42859</c:v>
                </c:pt>
                <c:pt idx="151">
                  <c:v>42860</c:v>
                </c:pt>
                <c:pt idx="152">
                  <c:v>42863</c:v>
                </c:pt>
                <c:pt idx="153">
                  <c:v>42864</c:v>
                </c:pt>
                <c:pt idx="154">
                  <c:v>42865</c:v>
                </c:pt>
                <c:pt idx="155">
                  <c:v>42866</c:v>
                </c:pt>
                <c:pt idx="156">
                  <c:v>42867</c:v>
                </c:pt>
                <c:pt idx="157">
                  <c:v>42870</c:v>
                </c:pt>
                <c:pt idx="158">
                  <c:v>42871</c:v>
                </c:pt>
                <c:pt idx="159">
                  <c:v>42872</c:v>
                </c:pt>
                <c:pt idx="160">
                  <c:v>42873</c:v>
                </c:pt>
                <c:pt idx="161">
                  <c:v>42874</c:v>
                </c:pt>
                <c:pt idx="162">
                  <c:v>42877</c:v>
                </c:pt>
                <c:pt idx="163">
                  <c:v>42878</c:v>
                </c:pt>
                <c:pt idx="164">
                  <c:v>42879</c:v>
                </c:pt>
                <c:pt idx="165">
                  <c:v>42880</c:v>
                </c:pt>
                <c:pt idx="166">
                  <c:v>42881</c:v>
                </c:pt>
                <c:pt idx="167">
                  <c:v>42885</c:v>
                </c:pt>
                <c:pt idx="168">
                  <c:v>42886</c:v>
                </c:pt>
                <c:pt idx="169">
                  <c:v>42887</c:v>
                </c:pt>
                <c:pt idx="170">
                  <c:v>42888</c:v>
                </c:pt>
                <c:pt idx="171">
                  <c:v>42891</c:v>
                </c:pt>
                <c:pt idx="172">
                  <c:v>42892</c:v>
                </c:pt>
                <c:pt idx="173">
                  <c:v>42893</c:v>
                </c:pt>
                <c:pt idx="174">
                  <c:v>42894</c:v>
                </c:pt>
                <c:pt idx="175">
                  <c:v>42895</c:v>
                </c:pt>
                <c:pt idx="176">
                  <c:v>42898</c:v>
                </c:pt>
                <c:pt idx="177">
                  <c:v>42899</c:v>
                </c:pt>
                <c:pt idx="178">
                  <c:v>42900</c:v>
                </c:pt>
                <c:pt idx="179">
                  <c:v>42901</c:v>
                </c:pt>
                <c:pt idx="180">
                  <c:v>42902</c:v>
                </c:pt>
                <c:pt idx="181">
                  <c:v>42905</c:v>
                </c:pt>
                <c:pt idx="182">
                  <c:v>42906</c:v>
                </c:pt>
                <c:pt idx="183">
                  <c:v>42907</c:v>
                </c:pt>
                <c:pt idx="184">
                  <c:v>42908</c:v>
                </c:pt>
                <c:pt idx="185">
                  <c:v>42909</c:v>
                </c:pt>
                <c:pt idx="186">
                  <c:v>42912</c:v>
                </c:pt>
                <c:pt idx="187">
                  <c:v>42913</c:v>
                </c:pt>
                <c:pt idx="188">
                  <c:v>42914</c:v>
                </c:pt>
                <c:pt idx="189">
                  <c:v>42915</c:v>
                </c:pt>
                <c:pt idx="190">
                  <c:v>42916</c:v>
                </c:pt>
                <c:pt idx="191">
                  <c:v>42919</c:v>
                </c:pt>
                <c:pt idx="192">
                  <c:v>42920</c:v>
                </c:pt>
                <c:pt idx="193">
                  <c:v>42921</c:v>
                </c:pt>
                <c:pt idx="194">
                  <c:v>42922</c:v>
                </c:pt>
                <c:pt idx="195">
                  <c:v>42923</c:v>
                </c:pt>
                <c:pt idx="196">
                  <c:v>42926</c:v>
                </c:pt>
                <c:pt idx="197">
                  <c:v>42927</c:v>
                </c:pt>
                <c:pt idx="198">
                  <c:v>42928</c:v>
                </c:pt>
                <c:pt idx="199">
                  <c:v>42929</c:v>
                </c:pt>
                <c:pt idx="200">
                  <c:v>42930</c:v>
                </c:pt>
                <c:pt idx="201">
                  <c:v>42933</c:v>
                </c:pt>
                <c:pt idx="202">
                  <c:v>42934</c:v>
                </c:pt>
                <c:pt idx="203">
                  <c:v>42935</c:v>
                </c:pt>
                <c:pt idx="204">
                  <c:v>42936</c:v>
                </c:pt>
                <c:pt idx="205">
                  <c:v>42937</c:v>
                </c:pt>
                <c:pt idx="206">
                  <c:v>42940</c:v>
                </c:pt>
                <c:pt idx="207">
                  <c:v>42941</c:v>
                </c:pt>
                <c:pt idx="208">
                  <c:v>42942</c:v>
                </c:pt>
                <c:pt idx="209">
                  <c:v>42943</c:v>
                </c:pt>
                <c:pt idx="210">
                  <c:v>42944</c:v>
                </c:pt>
                <c:pt idx="211">
                  <c:v>42947</c:v>
                </c:pt>
                <c:pt idx="212">
                  <c:v>42948</c:v>
                </c:pt>
                <c:pt idx="213">
                  <c:v>42949</c:v>
                </c:pt>
                <c:pt idx="214">
                  <c:v>42950</c:v>
                </c:pt>
                <c:pt idx="215">
                  <c:v>42951</c:v>
                </c:pt>
                <c:pt idx="216">
                  <c:v>42954</c:v>
                </c:pt>
                <c:pt idx="217">
                  <c:v>42955</c:v>
                </c:pt>
                <c:pt idx="218">
                  <c:v>42956</c:v>
                </c:pt>
                <c:pt idx="219">
                  <c:v>42957</c:v>
                </c:pt>
                <c:pt idx="220">
                  <c:v>42958</c:v>
                </c:pt>
                <c:pt idx="221">
                  <c:v>42961</c:v>
                </c:pt>
                <c:pt idx="222">
                  <c:v>42962</c:v>
                </c:pt>
                <c:pt idx="223">
                  <c:v>42963</c:v>
                </c:pt>
                <c:pt idx="224">
                  <c:v>42964</c:v>
                </c:pt>
                <c:pt idx="225">
                  <c:v>42965</c:v>
                </c:pt>
                <c:pt idx="226">
                  <c:v>42968</c:v>
                </c:pt>
                <c:pt idx="227">
                  <c:v>42969</c:v>
                </c:pt>
                <c:pt idx="228">
                  <c:v>42970</c:v>
                </c:pt>
                <c:pt idx="229">
                  <c:v>42971</c:v>
                </c:pt>
                <c:pt idx="230">
                  <c:v>42972</c:v>
                </c:pt>
                <c:pt idx="231">
                  <c:v>42976</c:v>
                </c:pt>
                <c:pt idx="232">
                  <c:v>42977</c:v>
                </c:pt>
                <c:pt idx="233">
                  <c:v>42978</c:v>
                </c:pt>
                <c:pt idx="234">
                  <c:v>42979</c:v>
                </c:pt>
                <c:pt idx="235">
                  <c:v>42982</c:v>
                </c:pt>
                <c:pt idx="236">
                  <c:v>42983</c:v>
                </c:pt>
                <c:pt idx="237">
                  <c:v>42984</c:v>
                </c:pt>
                <c:pt idx="238">
                  <c:v>42985</c:v>
                </c:pt>
                <c:pt idx="239">
                  <c:v>42986</c:v>
                </c:pt>
                <c:pt idx="240">
                  <c:v>42989</c:v>
                </c:pt>
                <c:pt idx="241">
                  <c:v>42990</c:v>
                </c:pt>
                <c:pt idx="242">
                  <c:v>42991</c:v>
                </c:pt>
                <c:pt idx="243">
                  <c:v>42992</c:v>
                </c:pt>
                <c:pt idx="244">
                  <c:v>42993</c:v>
                </c:pt>
                <c:pt idx="245">
                  <c:v>42996</c:v>
                </c:pt>
                <c:pt idx="246">
                  <c:v>42997</c:v>
                </c:pt>
                <c:pt idx="247">
                  <c:v>42998</c:v>
                </c:pt>
                <c:pt idx="248">
                  <c:v>42999</c:v>
                </c:pt>
                <c:pt idx="249">
                  <c:v>43000</c:v>
                </c:pt>
                <c:pt idx="250">
                  <c:v>43003</c:v>
                </c:pt>
                <c:pt idx="251">
                  <c:v>43004</c:v>
                </c:pt>
                <c:pt idx="252">
                  <c:v>43005</c:v>
                </c:pt>
                <c:pt idx="253">
                  <c:v>43006</c:v>
                </c:pt>
                <c:pt idx="254">
                  <c:v>43007</c:v>
                </c:pt>
                <c:pt idx="255">
                  <c:v>43010</c:v>
                </c:pt>
                <c:pt idx="256">
                  <c:v>43011</c:v>
                </c:pt>
                <c:pt idx="257">
                  <c:v>43012</c:v>
                </c:pt>
                <c:pt idx="258">
                  <c:v>43013</c:v>
                </c:pt>
                <c:pt idx="259">
                  <c:v>43014</c:v>
                </c:pt>
                <c:pt idx="260">
                  <c:v>43017</c:v>
                </c:pt>
                <c:pt idx="261">
                  <c:v>43018</c:v>
                </c:pt>
                <c:pt idx="262">
                  <c:v>43019</c:v>
                </c:pt>
                <c:pt idx="263">
                  <c:v>43020</c:v>
                </c:pt>
                <c:pt idx="264">
                  <c:v>43021</c:v>
                </c:pt>
                <c:pt idx="265">
                  <c:v>43024</c:v>
                </c:pt>
                <c:pt idx="266">
                  <c:v>43025</c:v>
                </c:pt>
                <c:pt idx="267">
                  <c:v>43026</c:v>
                </c:pt>
                <c:pt idx="268">
                  <c:v>43027</c:v>
                </c:pt>
                <c:pt idx="269">
                  <c:v>43028</c:v>
                </c:pt>
                <c:pt idx="270">
                  <c:v>43031</c:v>
                </c:pt>
                <c:pt idx="271">
                  <c:v>43032</c:v>
                </c:pt>
                <c:pt idx="272">
                  <c:v>43033</c:v>
                </c:pt>
                <c:pt idx="273">
                  <c:v>43034</c:v>
                </c:pt>
                <c:pt idx="274">
                  <c:v>43035</c:v>
                </c:pt>
                <c:pt idx="275">
                  <c:v>43038</c:v>
                </c:pt>
                <c:pt idx="276">
                  <c:v>43039</c:v>
                </c:pt>
                <c:pt idx="277">
                  <c:v>43040</c:v>
                </c:pt>
                <c:pt idx="278">
                  <c:v>43041</c:v>
                </c:pt>
                <c:pt idx="279">
                  <c:v>43042</c:v>
                </c:pt>
                <c:pt idx="280">
                  <c:v>43045</c:v>
                </c:pt>
                <c:pt idx="281">
                  <c:v>43046</c:v>
                </c:pt>
                <c:pt idx="282">
                  <c:v>43047</c:v>
                </c:pt>
                <c:pt idx="283">
                  <c:v>43048</c:v>
                </c:pt>
                <c:pt idx="284">
                  <c:v>43049</c:v>
                </c:pt>
                <c:pt idx="285">
                  <c:v>43052</c:v>
                </c:pt>
                <c:pt idx="286">
                  <c:v>43053</c:v>
                </c:pt>
                <c:pt idx="287">
                  <c:v>43054</c:v>
                </c:pt>
                <c:pt idx="288">
                  <c:v>43055</c:v>
                </c:pt>
                <c:pt idx="289">
                  <c:v>43056</c:v>
                </c:pt>
                <c:pt idx="290">
                  <c:v>43059</c:v>
                </c:pt>
                <c:pt idx="291">
                  <c:v>43060</c:v>
                </c:pt>
                <c:pt idx="292">
                  <c:v>43061</c:v>
                </c:pt>
                <c:pt idx="293">
                  <c:v>43062</c:v>
                </c:pt>
                <c:pt idx="294">
                  <c:v>43063</c:v>
                </c:pt>
                <c:pt idx="295">
                  <c:v>43066</c:v>
                </c:pt>
                <c:pt idx="296">
                  <c:v>43067</c:v>
                </c:pt>
                <c:pt idx="297">
                  <c:v>43068</c:v>
                </c:pt>
                <c:pt idx="298">
                  <c:v>43069</c:v>
                </c:pt>
                <c:pt idx="299">
                  <c:v>43070</c:v>
                </c:pt>
                <c:pt idx="300">
                  <c:v>43073</c:v>
                </c:pt>
                <c:pt idx="301">
                  <c:v>43074</c:v>
                </c:pt>
                <c:pt idx="302">
                  <c:v>43075</c:v>
                </c:pt>
                <c:pt idx="303">
                  <c:v>43076</c:v>
                </c:pt>
                <c:pt idx="304">
                  <c:v>43077</c:v>
                </c:pt>
                <c:pt idx="305">
                  <c:v>43080</c:v>
                </c:pt>
                <c:pt idx="306">
                  <c:v>43081</c:v>
                </c:pt>
                <c:pt idx="307">
                  <c:v>43082</c:v>
                </c:pt>
                <c:pt idx="308">
                  <c:v>43083</c:v>
                </c:pt>
                <c:pt idx="309">
                  <c:v>43084</c:v>
                </c:pt>
                <c:pt idx="310">
                  <c:v>43087</c:v>
                </c:pt>
                <c:pt idx="311">
                  <c:v>43088</c:v>
                </c:pt>
                <c:pt idx="312">
                  <c:v>43089</c:v>
                </c:pt>
                <c:pt idx="313">
                  <c:v>43090</c:v>
                </c:pt>
                <c:pt idx="314">
                  <c:v>43091</c:v>
                </c:pt>
                <c:pt idx="315">
                  <c:v>43096</c:v>
                </c:pt>
                <c:pt idx="316">
                  <c:v>43097</c:v>
                </c:pt>
                <c:pt idx="317">
                  <c:v>43098</c:v>
                </c:pt>
                <c:pt idx="318">
                  <c:v>43102</c:v>
                </c:pt>
                <c:pt idx="319">
                  <c:v>43103</c:v>
                </c:pt>
                <c:pt idx="320">
                  <c:v>43104</c:v>
                </c:pt>
                <c:pt idx="321">
                  <c:v>43105</c:v>
                </c:pt>
                <c:pt idx="322">
                  <c:v>43108</c:v>
                </c:pt>
                <c:pt idx="323">
                  <c:v>43109</c:v>
                </c:pt>
                <c:pt idx="324">
                  <c:v>43110</c:v>
                </c:pt>
                <c:pt idx="325">
                  <c:v>43111</c:v>
                </c:pt>
                <c:pt idx="326">
                  <c:v>43112</c:v>
                </c:pt>
                <c:pt idx="327">
                  <c:v>43115</c:v>
                </c:pt>
                <c:pt idx="328">
                  <c:v>43116</c:v>
                </c:pt>
                <c:pt idx="329">
                  <c:v>43117</c:v>
                </c:pt>
                <c:pt idx="330">
                  <c:v>43118</c:v>
                </c:pt>
                <c:pt idx="331">
                  <c:v>43119</c:v>
                </c:pt>
                <c:pt idx="332">
                  <c:v>43122</c:v>
                </c:pt>
                <c:pt idx="333">
                  <c:v>43123</c:v>
                </c:pt>
                <c:pt idx="334">
                  <c:v>43124</c:v>
                </c:pt>
                <c:pt idx="335">
                  <c:v>43125</c:v>
                </c:pt>
                <c:pt idx="336">
                  <c:v>43126</c:v>
                </c:pt>
                <c:pt idx="337">
                  <c:v>43129</c:v>
                </c:pt>
                <c:pt idx="338">
                  <c:v>43130</c:v>
                </c:pt>
                <c:pt idx="339">
                  <c:v>43131</c:v>
                </c:pt>
                <c:pt idx="340">
                  <c:v>43132</c:v>
                </c:pt>
                <c:pt idx="341">
                  <c:v>43133</c:v>
                </c:pt>
                <c:pt idx="342">
                  <c:v>43136</c:v>
                </c:pt>
                <c:pt idx="343">
                  <c:v>43137</c:v>
                </c:pt>
                <c:pt idx="344">
                  <c:v>43138</c:v>
                </c:pt>
                <c:pt idx="345">
                  <c:v>43139</c:v>
                </c:pt>
                <c:pt idx="346">
                  <c:v>43140</c:v>
                </c:pt>
                <c:pt idx="347">
                  <c:v>43143</c:v>
                </c:pt>
                <c:pt idx="348">
                  <c:v>43144</c:v>
                </c:pt>
                <c:pt idx="349">
                  <c:v>43145</c:v>
                </c:pt>
                <c:pt idx="350">
                  <c:v>43146</c:v>
                </c:pt>
                <c:pt idx="351">
                  <c:v>43147</c:v>
                </c:pt>
                <c:pt idx="352">
                  <c:v>43150</c:v>
                </c:pt>
                <c:pt idx="353">
                  <c:v>43151</c:v>
                </c:pt>
                <c:pt idx="354">
                  <c:v>43152</c:v>
                </c:pt>
                <c:pt idx="355">
                  <c:v>43153</c:v>
                </c:pt>
                <c:pt idx="356">
                  <c:v>43154</c:v>
                </c:pt>
                <c:pt idx="357">
                  <c:v>43157</c:v>
                </c:pt>
                <c:pt idx="358">
                  <c:v>43158</c:v>
                </c:pt>
                <c:pt idx="359">
                  <c:v>43159</c:v>
                </c:pt>
                <c:pt idx="360">
                  <c:v>43160</c:v>
                </c:pt>
                <c:pt idx="361">
                  <c:v>43161</c:v>
                </c:pt>
                <c:pt idx="362">
                  <c:v>43164</c:v>
                </c:pt>
                <c:pt idx="363">
                  <c:v>43165</c:v>
                </c:pt>
                <c:pt idx="364">
                  <c:v>43166</c:v>
                </c:pt>
                <c:pt idx="365">
                  <c:v>43167</c:v>
                </c:pt>
                <c:pt idx="366">
                  <c:v>43168</c:v>
                </c:pt>
                <c:pt idx="367">
                  <c:v>43171</c:v>
                </c:pt>
                <c:pt idx="368">
                  <c:v>43172</c:v>
                </c:pt>
                <c:pt idx="369">
                  <c:v>43173</c:v>
                </c:pt>
                <c:pt idx="370">
                  <c:v>43174</c:v>
                </c:pt>
                <c:pt idx="371">
                  <c:v>43175</c:v>
                </c:pt>
                <c:pt idx="372">
                  <c:v>43178</c:v>
                </c:pt>
                <c:pt idx="373">
                  <c:v>43179</c:v>
                </c:pt>
                <c:pt idx="374">
                  <c:v>43180</c:v>
                </c:pt>
                <c:pt idx="375">
                  <c:v>43181</c:v>
                </c:pt>
                <c:pt idx="376">
                  <c:v>43182</c:v>
                </c:pt>
                <c:pt idx="377">
                  <c:v>43185</c:v>
                </c:pt>
                <c:pt idx="378">
                  <c:v>43186</c:v>
                </c:pt>
                <c:pt idx="379">
                  <c:v>43187</c:v>
                </c:pt>
                <c:pt idx="380">
                  <c:v>43188</c:v>
                </c:pt>
                <c:pt idx="381">
                  <c:v>43193</c:v>
                </c:pt>
                <c:pt idx="382">
                  <c:v>43194</c:v>
                </c:pt>
                <c:pt idx="383">
                  <c:v>43195</c:v>
                </c:pt>
                <c:pt idx="384">
                  <c:v>43196</c:v>
                </c:pt>
                <c:pt idx="385">
                  <c:v>43199</c:v>
                </c:pt>
                <c:pt idx="386">
                  <c:v>43200</c:v>
                </c:pt>
                <c:pt idx="387">
                  <c:v>43201</c:v>
                </c:pt>
                <c:pt idx="388">
                  <c:v>43202</c:v>
                </c:pt>
                <c:pt idx="389">
                  <c:v>43203</c:v>
                </c:pt>
                <c:pt idx="390">
                  <c:v>43206</c:v>
                </c:pt>
                <c:pt idx="391">
                  <c:v>43207</c:v>
                </c:pt>
                <c:pt idx="392">
                  <c:v>43208</c:v>
                </c:pt>
                <c:pt idx="393">
                  <c:v>43209</c:v>
                </c:pt>
                <c:pt idx="394">
                  <c:v>43210</c:v>
                </c:pt>
                <c:pt idx="395">
                  <c:v>43213</c:v>
                </c:pt>
                <c:pt idx="396">
                  <c:v>43214</c:v>
                </c:pt>
                <c:pt idx="397">
                  <c:v>43215</c:v>
                </c:pt>
                <c:pt idx="398">
                  <c:v>43216</c:v>
                </c:pt>
                <c:pt idx="399">
                  <c:v>43217</c:v>
                </c:pt>
                <c:pt idx="400">
                  <c:v>43220</c:v>
                </c:pt>
                <c:pt idx="401">
                  <c:v>43221</c:v>
                </c:pt>
                <c:pt idx="402">
                  <c:v>43222</c:v>
                </c:pt>
                <c:pt idx="403">
                  <c:v>43223</c:v>
                </c:pt>
                <c:pt idx="404">
                  <c:v>43224</c:v>
                </c:pt>
                <c:pt idx="405">
                  <c:v>43228</c:v>
                </c:pt>
                <c:pt idx="406">
                  <c:v>43229</c:v>
                </c:pt>
                <c:pt idx="407">
                  <c:v>43230</c:v>
                </c:pt>
                <c:pt idx="408">
                  <c:v>43231</c:v>
                </c:pt>
                <c:pt idx="409">
                  <c:v>43234</c:v>
                </c:pt>
                <c:pt idx="410">
                  <c:v>43235</c:v>
                </c:pt>
                <c:pt idx="411">
                  <c:v>43236</c:v>
                </c:pt>
                <c:pt idx="412">
                  <c:v>43237</c:v>
                </c:pt>
                <c:pt idx="413">
                  <c:v>43238</c:v>
                </c:pt>
                <c:pt idx="414">
                  <c:v>43241</c:v>
                </c:pt>
                <c:pt idx="415">
                  <c:v>43242</c:v>
                </c:pt>
                <c:pt idx="416">
                  <c:v>43243</c:v>
                </c:pt>
                <c:pt idx="417">
                  <c:v>43244</c:v>
                </c:pt>
                <c:pt idx="418">
                  <c:v>43245</c:v>
                </c:pt>
                <c:pt idx="419">
                  <c:v>43249</c:v>
                </c:pt>
                <c:pt idx="420">
                  <c:v>43250</c:v>
                </c:pt>
                <c:pt idx="421">
                  <c:v>43251</c:v>
                </c:pt>
                <c:pt idx="422">
                  <c:v>43252</c:v>
                </c:pt>
                <c:pt idx="423">
                  <c:v>43255</c:v>
                </c:pt>
                <c:pt idx="424">
                  <c:v>43256</c:v>
                </c:pt>
                <c:pt idx="425">
                  <c:v>43257</c:v>
                </c:pt>
                <c:pt idx="426">
                  <c:v>43258</c:v>
                </c:pt>
                <c:pt idx="427">
                  <c:v>43259</c:v>
                </c:pt>
                <c:pt idx="428">
                  <c:v>43262</c:v>
                </c:pt>
                <c:pt idx="429">
                  <c:v>43263</c:v>
                </c:pt>
                <c:pt idx="430">
                  <c:v>43264</c:v>
                </c:pt>
                <c:pt idx="431">
                  <c:v>43265</c:v>
                </c:pt>
                <c:pt idx="432">
                  <c:v>43266</c:v>
                </c:pt>
                <c:pt idx="433">
                  <c:v>43269</c:v>
                </c:pt>
                <c:pt idx="434">
                  <c:v>43270</c:v>
                </c:pt>
                <c:pt idx="435">
                  <c:v>43271</c:v>
                </c:pt>
                <c:pt idx="436">
                  <c:v>43272</c:v>
                </c:pt>
                <c:pt idx="437">
                  <c:v>43273</c:v>
                </c:pt>
                <c:pt idx="438">
                  <c:v>43276</c:v>
                </c:pt>
                <c:pt idx="439">
                  <c:v>43277</c:v>
                </c:pt>
                <c:pt idx="440">
                  <c:v>43278</c:v>
                </c:pt>
                <c:pt idx="441">
                  <c:v>43279</c:v>
                </c:pt>
                <c:pt idx="442">
                  <c:v>43280</c:v>
                </c:pt>
                <c:pt idx="443">
                  <c:v>43283</c:v>
                </c:pt>
                <c:pt idx="444">
                  <c:v>43284</c:v>
                </c:pt>
                <c:pt idx="445">
                  <c:v>43285</c:v>
                </c:pt>
                <c:pt idx="446">
                  <c:v>43286</c:v>
                </c:pt>
                <c:pt idx="447">
                  <c:v>43287</c:v>
                </c:pt>
                <c:pt idx="448">
                  <c:v>43290</c:v>
                </c:pt>
                <c:pt idx="449">
                  <c:v>43291</c:v>
                </c:pt>
                <c:pt idx="450">
                  <c:v>43292</c:v>
                </c:pt>
                <c:pt idx="451">
                  <c:v>43293</c:v>
                </c:pt>
                <c:pt idx="452">
                  <c:v>43294</c:v>
                </c:pt>
                <c:pt idx="453">
                  <c:v>43297</c:v>
                </c:pt>
                <c:pt idx="454">
                  <c:v>43298</c:v>
                </c:pt>
                <c:pt idx="455">
                  <c:v>43299</c:v>
                </c:pt>
                <c:pt idx="456">
                  <c:v>43300</c:v>
                </c:pt>
                <c:pt idx="457">
                  <c:v>43301</c:v>
                </c:pt>
                <c:pt idx="458">
                  <c:v>43304</c:v>
                </c:pt>
                <c:pt idx="459">
                  <c:v>43305</c:v>
                </c:pt>
                <c:pt idx="460">
                  <c:v>43306</c:v>
                </c:pt>
                <c:pt idx="461">
                  <c:v>43307</c:v>
                </c:pt>
                <c:pt idx="462">
                  <c:v>43308</c:v>
                </c:pt>
                <c:pt idx="463">
                  <c:v>43311</c:v>
                </c:pt>
                <c:pt idx="464">
                  <c:v>43312</c:v>
                </c:pt>
                <c:pt idx="465">
                  <c:v>43313</c:v>
                </c:pt>
                <c:pt idx="466">
                  <c:v>43314</c:v>
                </c:pt>
                <c:pt idx="467">
                  <c:v>43315</c:v>
                </c:pt>
                <c:pt idx="468">
                  <c:v>43318</c:v>
                </c:pt>
                <c:pt idx="469">
                  <c:v>43319</c:v>
                </c:pt>
                <c:pt idx="470">
                  <c:v>43320</c:v>
                </c:pt>
                <c:pt idx="471">
                  <c:v>43321</c:v>
                </c:pt>
                <c:pt idx="472">
                  <c:v>43322</c:v>
                </c:pt>
                <c:pt idx="473">
                  <c:v>43325</c:v>
                </c:pt>
                <c:pt idx="474">
                  <c:v>43326</c:v>
                </c:pt>
                <c:pt idx="475">
                  <c:v>43327</c:v>
                </c:pt>
                <c:pt idx="476">
                  <c:v>43328</c:v>
                </c:pt>
                <c:pt idx="477">
                  <c:v>43329</c:v>
                </c:pt>
                <c:pt idx="478">
                  <c:v>43332</c:v>
                </c:pt>
                <c:pt idx="479">
                  <c:v>43333</c:v>
                </c:pt>
                <c:pt idx="480">
                  <c:v>43334</c:v>
                </c:pt>
                <c:pt idx="481">
                  <c:v>43335</c:v>
                </c:pt>
                <c:pt idx="482">
                  <c:v>43336</c:v>
                </c:pt>
                <c:pt idx="483">
                  <c:v>43340</c:v>
                </c:pt>
                <c:pt idx="484">
                  <c:v>43341</c:v>
                </c:pt>
                <c:pt idx="485">
                  <c:v>43342</c:v>
                </c:pt>
                <c:pt idx="486">
                  <c:v>43343</c:v>
                </c:pt>
                <c:pt idx="487">
                  <c:v>43346</c:v>
                </c:pt>
                <c:pt idx="488">
                  <c:v>43347</c:v>
                </c:pt>
                <c:pt idx="489">
                  <c:v>43348</c:v>
                </c:pt>
                <c:pt idx="490">
                  <c:v>43349</c:v>
                </c:pt>
                <c:pt idx="491">
                  <c:v>43350</c:v>
                </c:pt>
                <c:pt idx="492">
                  <c:v>43353</c:v>
                </c:pt>
                <c:pt idx="493">
                  <c:v>43354</c:v>
                </c:pt>
                <c:pt idx="494">
                  <c:v>43355</c:v>
                </c:pt>
                <c:pt idx="495">
                  <c:v>43356</c:v>
                </c:pt>
                <c:pt idx="496">
                  <c:v>43357</c:v>
                </c:pt>
                <c:pt idx="497">
                  <c:v>43360</c:v>
                </c:pt>
                <c:pt idx="498">
                  <c:v>43361</c:v>
                </c:pt>
                <c:pt idx="499">
                  <c:v>43362</c:v>
                </c:pt>
                <c:pt idx="500">
                  <c:v>43363</c:v>
                </c:pt>
                <c:pt idx="501">
                  <c:v>43364</c:v>
                </c:pt>
                <c:pt idx="502">
                  <c:v>43367</c:v>
                </c:pt>
                <c:pt idx="503">
                  <c:v>43368</c:v>
                </c:pt>
                <c:pt idx="504">
                  <c:v>43369</c:v>
                </c:pt>
                <c:pt idx="505">
                  <c:v>43370</c:v>
                </c:pt>
                <c:pt idx="506">
                  <c:v>43371</c:v>
                </c:pt>
                <c:pt idx="507">
                  <c:v>43374</c:v>
                </c:pt>
                <c:pt idx="508">
                  <c:v>43375</c:v>
                </c:pt>
                <c:pt idx="509">
                  <c:v>43376</c:v>
                </c:pt>
                <c:pt idx="510">
                  <c:v>43377</c:v>
                </c:pt>
                <c:pt idx="511">
                  <c:v>43378</c:v>
                </c:pt>
                <c:pt idx="512">
                  <c:v>43381</c:v>
                </c:pt>
                <c:pt idx="513">
                  <c:v>43382</c:v>
                </c:pt>
                <c:pt idx="514">
                  <c:v>43383</c:v>
                </c:pt>
                <c:pt idx="515">
                  <c:v>43384</c:v>
                </c:pt>
                <c:pt idx="516">
                  <c:v>43385</c:v>
                </c:pt>
                <c:pt idx="517">
                  <c:v>43388</c:v>
                </c:pt>
                <c:pt idx="518">
                  <c:v>43395</c:v>
                </c:pt>
                <c:pt idx="519">
                  <c:v>43402</c:v>
                </c:pt>
                <c:pt idx="520">
                  <c:v>43409</c:v>
                </c:pt>
                <c:pt idx="521">
                  <c:v>43416</c:v>
                </c:pt>
                <c:pt idx="522">
                  <c:v>43423</c:v>
                </c:pt>
                <c:pt idx="523">
                  <c:v>43430</c:v>
                </c:pt>
                <c:pt idx="524">
                  <c:v>43437</c:v>
                </c:pt>
                <c:pt idx="525">
                  <c:v>43444</c:v>
                </c:pt>
                <c:pt idx="526">
                  <c:v>43451</c:v>
                </c:pt>
                <c:pt idx="527">
                  <c:v>43458</c:v>
                </c:pt>
                <c:pt idx="528">
                  <c:v>43465</c:v>
                </c:pt>
                <c:pt idx="529">
                  <c:v>43472</c:v>
                </c:pt>
                <c:pt idx="530">
                  <c:v>43479</c:v>
                </c:pt>
                <c:pt idx="531">
                  <c:v>43486</c:v>
                </c:pt>
                <c:pt idx="532">
                  <c:v>43493</c:v>
                </c:pt>
                <c:pt idx="533">
                  <c:v>43500</c:v>
                </c:pt>
                <c:pt idx="534">
                  <c:v>43507</c:v>
                </c:pt>
                <c:pt idx="535">
                  <c:v>43514</c:v>
                </c:pt>
                <c:pt idx="536">
                  <c:v>43521</c:v>
                </c:pt>
                <c:pt idx="537">
                  <c:v>43528</c:v>
                </c:pt>
                <c:pt idx="538">
                  <c:v>43535</c:v>
                </c:pt>
                <c:pt idx="539">
                  <c:v>43542</c:v>
                </c:pt>
                <c:pt idx="540">
                  <c:v>43549</c:v>
                </c:pt>
                <c:pt idx="541">
                  <c:v>43556</c:v>
                </c:pt>
                <c:pt idx="542">
                  <c:v>43563</c:v>
                </c:pt>
                <c:pt idx="543">
                  <c:v>43570</c:v>
                </c:pt>
                <c:pt idx="544">
                  <c:v>43578</c:v>
                </c:pt>
                <c:pt idx="545">
                  <c:v>43585</c:v>
                </c:pt>
                <c:pt idx="546">
                  <c:v>43592</c:v>
                </c:pt>
                <c:pt idx="547">
                  <c:v>43599</c:v>
                </c:pt>
                <c:pt idx="548">
                  <c:v>43606</c:v>
                </c:pt>
                <c:pt idx="549">
                  <c:v>43613</c:v>
                </c:pt>
                <c:pt idx="550">
                  <c:v>43620</c:v>
                </c:pt>
                <c:pt idx="551">
                  <c:v>43627</c:v>
                </c:pt>
                <c:pt idx="552">
                  <c:v>43634</c:v>
                </c:pt>
                <c:pt idx="553">
                  <c:v>43641</c:v>
                </c:pt>
                <c:pt idx="554">
                  <c:v>43648</c:v>
                </c:pt>
                <c:pt idx="555">
                  <c:v>43655</c:v>
                </c:pt>
                <c:pt idx="556">
                  <c:v>43662</c:v>
                </c:pt>
                <c:pt idx="557">
                  <c:v>43669</c:v>
                </c:pt>
                <c:pt idx="558">
                  <c:v>43676</c:v>
                </c:pt>
                <c:pt idx="559">
                  <c:v>43683</c:v>
                </c:pt>
                <c:pt idx="560">
                  <c:v>43690</c:v>
                </c:pt>
                <c:pt idx="561">
                  <c:v>43697</c:v>
                </c:pt>
                <c:pt idx="562">
                  <c:v>43704</c:v>
                </c:pt>
                <c:pt idx="563">
                  <c:v>43711</c:v>
                </c:pt>
                <c:pt idx="564">
                  <c:v>43718</c:v>
                </c:pt>
                <c:pt idx="565">
                  <c:v>43725</c:v>
                </c:pt>
                <c:pt idx="566">
                  <c:v>43732</c:v>
                </c:pt>
                <c:pt idx="567">
                  <c:v>43739</c:v>
                </c:pt>
                <c:pt idx="568">
                  <c:v>43746</c:v>
                </c:pt>
                <c:pt idx="569">
                  <c:v>43753</c:v>
                </c:pt>
                <c:pt idx="570">
                  <c:v>43760</c:v>
                </c:pt>
                <c:pt idx="571">
                  <c:v>43767</c:v>
                </c:pt>
                <c:pt idx="572">
                  <c:v>43774</c:v>
                </c:pt>
                <c:pt idx="573">
                  <c:v>43781</c:v>
                </c:pt>
                <c:pt idx="574">
                  <c:v>43788</c:v>
                </c:pt>
                <c:pt idx="575">
                  <c:v>43795</c:v>
                </c:pt>
                <c:pt idx="576">
                  <c:v>43802</c:v>
                </c:pt>
                <c:pt idx="577">
                  <c:v>43809</c:v>
                </c:pt>
                <c:pt idx="578">
                  <c:v>43816</c:v>
                </c:pt>
                <c:pt idx="579">
                  <c:v>43823</c:v>
                </c:pt>
                <c:pt idx="580">
                  <c:v>43830</c:v>
                </c:pt>
                <c:pt idx="581">
                  <c:v>43837</c:v>
                </c:pt>
                <c:pt idx="582">
                  <c:v>43844</c:v>
                </c:pt>
                <c:pt idx="583">
                  <c:v>43851</c:v>
                </c:pt>
                <c:pt idx="584">
                  <c:v>43858</c:v>
                </c:pt>
                <c:pt idx="585">
                  <c:v>43865</c:v>
                </c:pt>
                <c:pt idx="586">
                  <c:v>43872</c:v>
                </c:pt>
                <c:pt idx="587">
                  <c:v>43879</c:v>
                </c:pt>
                <c:pt idx="588">
                  <c:v>43886</c:v>
                </c:pt>
                <c:pt idx="589">
                  <c:v>43893</c:v>
                </c:pt>
                <c:pt idx="590">
                  <c:v>43900</c:v>
                </c:pt>
                <c:pt idx="591">
                  <c:v>43907</c:v>
                </c:pt>
                <c:pt idx="592">
                  <c:v>43914</c:v>
                </c:pt>
                <c:pt idx="593">
                  <c:v>43921</c:v>
                </c:pt>
                <c:pt idx="594">
                  <c:v>43928</c:v>
                </c:pt>
                <c:pt idx="595">
                  <c:v>43935</c:v>
                </c:pt>
                <c:pt idx="596">
                  <c:v>43942</c:v>
                </c:pt>
                <c:pt idx="597">
                  <c:v>43949</c:v>
                </c:pt>
                <c:pt idx="598">
                  <c:v>43956</c:v>
                </c:pt>
                <c:pt idx="599">
                  <c:v>43963</c:v>
                </c:pt>
                <c:pt idx="600">
                  <c:v>43970</c:v>
                </c:pt>
                <c:pt idx="601">
                  <c:v>43977</c:v>
                </c:pt>
                <c:pt idx="602">
                  <c:v>43984</c:v>
                </c:pt>
                <c:pt idx="603">
                  <c:v>43991</c:v>
                </c:pt>
                <c:pt idx="604">
                  <c:v>43998</c:v>
                </c:pt>
                <c:pt idx="605">
                  <c:v>44005</c:v>
                </c:pt>
                <c:pt idx="606">
                  <c:v>44012</c:v>
                </c:pt>
                <c:pt idx="607">
                  <c:v>44019</c:v>
                </c:pt>
                <c:pt idx="608">
                  <c:v>44026</c:v>
                </c:pt>
                <c:pt idx="609">
                  <c:v>44033</c:v>
                </c:pt>
                <c:pt idx="610">
                  <c:v>44040</c:v>
                </c:pt>
                <c:pt idx="611">
                  <c:v>44047</c:v>
                </c:pt>
                <c:pt idx="612">
                  <c:v>44054</c:v>
                </c:pt>
                <c:pt idx="613">
                  <c:v>44061</c:v>
                </c:pt>
                <c:pt idx="614">
                  <c:v>44068</c:v>
                </c:pt>
                <c:pt idx="615">
                  <c:v>44075</c:v>
                </c:pt>
                <c:pt idx="616">
                  <c:v>44082</c:v>
                </c:pt>
                <c:pt idx="617">
                  <c:v>44089</c:v>
                </c:pt>
                <c:pt idx="618">
                  <c:v>44096</c:v>
                </c:pt>
                <c:pt idx="619">
                  <c:v>44103</c:v>
                </c:pt>
                <c:pt idx="620">
                  <c:v>44110</c:v>
                </c:pt>
                <c:pt idx="621">
                  <c:v>44117</c:v>
                </c:pt>
                <c:pt idx="622">
                  <c:v>44124</c:v>
                </c:pt>
                <c:pt idx="623">
                  <c:v>44131</c:v>
                </c:pt>
                <c:pt idx="624">
                  <c:v>44138</c:v>
                </c:pt>
                <c:pt idx="625">
                  <c:v>44145</c:v>
                </c:pt>
                <c:pt idx="626">
                  <c:v>44152</c:v>
                </c:pt>
                <c:pt idx="627">
                  <c:v>44159</c:v>
                </c:pt>
                <c:pt idx="628">
                  <c:v>44166</c:v>
                </c:pt>
                <c:pt idx="629">
                  <c:v>44173</c:v>
                </c:pt>
                <c:pt idx="630">
                  <c:v>44180</c:v>
                </c:pt>
                <c:pt idx="631">
                  <c:v>44187</c:v>
                </c:pt>
                <c:pt idx="632">
                  <c:v>44194</c:v>
                </c:pt>
                <c:pt idx="633">
                  <c:v>44201</c:v>
                </c:pt>
                <c:pt idx="634">
                  <c:v>44208</c:v>
                </c:pt>
                <c:pt idx="635">
                  <c:v>44215</c:v>
                </c:pt>
                <c:pt idx="636">
                  <c:v>44222</c:v>
                </c:pt>
                <c:pt idx="637">
                  <c:v>44229</c:v>
                </c:pt>
                <c:pt idx="638">
                  <c:v>44236</c:v>
                </c:pt>
                <c:pt idx="639">
                  <c:v>44243</c:v>
                </c:pt>
                <c:pt idx="640">
                  <c:v>44250</c:v>
                </c:pt>
                <c:pt idx="641">
                  <c:v>44257</c:v>
                </c:pt>
                <c:pt idx="642">
                  <c:v>44264</c:v>
                </c:pt>
                <c:pt idx="643">
                  <c:v>44271</c:v>
                </c:pt>
                <c:pt idx="644">
                  <c:v>44278</c:v>
                </c:pt>
                <c:pt idx="645">
                  <c:v>44285</c:v>
                </c:pt>
                <c:pt idx="646">
                  <c:v>44292</c:v>
                </c:pt>
                <c:pt idx="647">
                  <c:v>44299</c:v>
                </c:pt>
                <c:pt idx="648">
                  <c:v>44306</c:v>
                </c:pt>
                <c:pt idx="649">
                  <c:v>44313</c:v>
                </c:pt>
                <c:pt idx="650">
                  <c:v>44320</c:v>
                </c:pt>
                <c:pt idx="651">
                  <c:v>44327</c:v>
                </c:pt>
                <c:pt idx="652">
                  <c:v>44334</c:v>
                </c:pt>
                <c:pt idx="653">
                  <c:v>44341</c:v>
                </c:pt>
                <c:pt idx="654">
                  <c:v>44348</c:v>
                </c:pt>
                <c:pt idx="655">
                  <c:v>44355</c:v>
                </c:pt>
                <c:pt idx="656">
                  <c:v>44362</c:v>
                </c:pt>
                <c:pt idx="657">
                  <c:v>44369</c:v>
                </c:pt>
                <c:pt idx="658">
                  <c:v>44376</c:v>
                </c:pt>
                <c:pt idx="659">
                  <c:v>44383</c:v>
                </c:pt>
                <c:pt idx="660">
                  <c:v>44390</c:v>
                </c:pt>
                <c:pt idx="661">
                  <c:v>44397</c:v>
                </c:pt>
                <c:pt idx="662">
                  <c:v>44404</c:v>
                </c:pt>
                <c:pt idx="663">
                  <c:v>44411</c:v>
                </c:pt>
                <c:pt idx="664">
                  <c:v>44418</c:v>
                </c:pt>
                <c:pt idx="665">
                  <c:v>44425</c:v>
                </c:pt>
                <c:pt idx="666">
                  <c:v>44432</c:v>
                </c:pt>
                <c:pt idx="667">
                  <c:v>44439</c:v>
                </c:pt>
                <c:pt idx="668">
                  <c:v>44446</c:v>
                </c:pt>
                <c:pt idx="669">
                  <c:v>44453</c:v>
                </c:pt>
                <c:pt idx="670">
                  <c:v>44460</c:v>
                </c:pt>
                <c:pt idx="671">
                  <c:v>44467</c:v>
                </c:pt>
                <c:pt idx="672">
                  <c:v>44474</c:v>
                </c:pt>
                <c:pt idx="673">
                  <c:v>44481</c:v>
                </c:pt>
                <c:pt idx="674">
                  <c:v>44488</c:v>
                </c:pt>
                <c:pt idx="675">
                  <c:v>44495</c:v>
                </c:pt>
                <c:pt idx="676">
                  <c:v>44502</c:v>
                </c:pt>
                <c:pt idx="677">
                  <c:v>44509</c:v>
                </c:pt>
                <c:pt idx="678">
                  <c:v>44516</c:v>
                </c:pt>
                <c:pt idx="679">
                  <c:v>44523</c:v>
                </c:pt>
                <c:pt idx="680">
                  <c:v>44530</c:v>
                </c:pt>
                <c:pt idx="681">
                  <c:v>44537</c:v>
                </c:pt>
                <c:pt idx="682">
                  <c:v>44544</c:v>
                </c:pt>
                <c:pt idx="683">
                  <c:v>44551</c:v>
                </c:pt>
                <c:pt idx="684">
                  <c:v>44559</c:v>
                </c:pt>
                <c:pt idx="685">
                  <c:v>44566</c:v>
                </c:pt>
                <c:pt idx="686">
                  <c:v>44573</c:v>
                </c:pt>
                <c:pt idx="687">
                  <c:v>44580</c:v>
                </c:pt>
                <c:pt idx="688">
                  <c:v>44587</c:v>
                </c:pt>
                <c:pt idx="689">
                  <c:v>44594</c:v>
                </c:pt>
                <c:pt idx="690">
                  <c:v>44601</c:v>
                </c:pt>
                <c:pt idx="691">
                  <c:v>44608</c:v>
                </c:pt>
                <c:pt idx="692">
                  <c:v>44615</c:v>
                </c:pt>
                <c:pt idx="693">
                  <c:v>44622</c:v>
                </c:pt>
                <c:pt idx="694">
                  <c:v>44629</c:v>
                </c:pt>
                <c:pt idx="695">
                  <c:v>44636</c:v>
                </c:pt>
                <c:pt idx="696">
                  <c:v>44643</c:v>
                </c:pt>
                <c:pt idx="697">
                  <c:v>44650</c:v>
                </c:pt>
                <c:pt idx="698">
                  <c:v>44657</c:v>
                </c:pt>
                <c:pt idx="699">
                  <c:v>44664</c:v>
                </c:pt>
                <c:pt idx="700">
                  <c:v>44671</c:v>
                </c:pt>
                <c:pt idx="701">
                  <c:v>44678</c:v>
                </c:pt>
                <c:pt idx="702">
                  <c:v>44685</c:v>
                </c:pt>
                <c:pt idx="703">
                  <c:v>44692</c:v>
                </c:pt>
                <c:pt idx="704">
                  <c:v>44699</c:v>
                </c:pt>
                <c:pt idx="705">
                  <c:v>44706</c:v>
                </c:pt>
                <c:pt idx="706">
                  <c:v>44713</c:v>
                </c:pt>
                <c:pt idx="707">
                  <c:v>44720</c:v>
                </c:pt>
                <c:pt idx="708">
                  <c:v>44727</c:v>
                </c:pt>
                <c:pt idx="709">
                  <c:v>44734</c:v>
                </c:pt>
                <c:pt idx="710">
                  <c:v>44741</c:v>
                </c:pt>
                <c:pt idx="711">
                  <c:v>44748</c:v>
                </c:pt>
                <c:pt idx="712">
                  <c:v>44755</c:v>
                </c:pt>
                <c:pt idx="713">
                  <c:v>44762</c:v>
                </c:pt>
                <c:pt idx="714">
                  <c:v>44769</c:v>
                </c:pt>
                <c:pt idx="715">
                  <c:v>44776</c:v>
                </c:pt>
                <c:pt idx="716">
                  <c:v>44783</c:v>
                </c:pt>
                <c:pt idx="717">
                  <c:v>44790</c:v>
                </c:pt>
                <c:pt idx="718">
                  <c:v>44797</c:v>
                </c:pt>
                <c:pt idx="719">
                  <c:v>44804</c:v>
                </c:pt>
                <c:pt idx="720">
                  <c:v>44811</c:v>
                </c:pt>
                <c:pt idx="721">
                  <c:v>44818</c:v>
                </c:pt>
                <c:pt idx="722">
                  <c:v>44825</c:v>
                </c:pt>
                <c:pt idx="723">
                  <c:v>44832</c:v>
                </c:pt>
                <c:pt idx="724">
                  <c:v>44839</c:v>
                </c:pt>
                <c:pt idx="725">
                  <c:v>44846</c:v>
                </c:pt>
                <c:pt idx="726">
                  <c:v>44853</c:v>
                </c:pt>
                <c:pt idx="727">
                  <c:v>44860</c:v>
                </c:pt>
                <c:pt idx="728">
                  <c:v>44867</c:v>
                </c:pt>
                <c:pt idx="729">
                  <c:v>44874</c:v>
                </c:pt>
                <c:pt idx="730">
                  <c:v>44881</c:v>
                </c:pt>
                <c:pt idx="731">
                  <c:v>44888</c:v>
                </c:pt>
                <c:pt idx="732">
                  <c:v>44895</c:v>
                </c:pt>
                <c:pt idx="733">
                  <c:v>44902</c:v>
                </c:pt>
                <c:pt idx="734">
                  <c:v>44909</c:v>
                </c:pt>
                <c:pt idx="735">
                  <c:v>44916</c:v>
                </c:pt>
                <c:pt idx="736">
                  <c:v>44923</c:v>
                </c:pt>
                <c:pt idx="737">
                  <c:v>44930</c:v>
                </c:pt>
                <c:pt idx="738">
                  <c:v>44937</c:v>
                </c:pt>
                <c:pt idx="739">
                  <c:v>44944</c:v>
                </c:pt>
                <c:pt idx="740">
                  <c:v>44951</c:v>
                </c:pt>
                <c:pt idx="741">
                  <c:v>44958</c:v>
                </c:pt>
                <c:pt idx="742">
                  <c:v>44965</c:v>
                </c:pt>
                <c:pt idx="743">
                  <c:v>44972</c:v>
                </c:pt>
                <c:pt idx="744">
                  <c:v>44979</c:v>
                </c:pt>
                <c:pt idx="745">
                  <c:v>44986</c:v>
                </c:pt>
                <c:pt idx="746">
                  <c:v>44993</c:v>
                </c:pt>
                <c:pt idx="747">
                  <c:v>45000</c:v>
                </c:pt>
                <c:pt idx="748">
                  <c:v>45007</c:v>
                </c:pt>
                <c:pt idx="749">
                  <c:v>45014</c:v>
                </c:pt>
                <c:pt idx="750">
                  <c:v>45021</c:v>
                </c:pt>
                <c:pt idx="751">
                  <c:v>45028</c:v>
                </c:pt>
                <c:pt idx="752">
                  <c:v>45035</c:v>
                </c:pt>
                <c:pt idx="753">
                  <c:v>45042</c:v>
                </c:pt>
                <c:pt idx="754">
                  <c:v>45049</c:v>
                </c:pt>
                <c:pt idx="755">
                  <c:v>45056</c:v>
                </c:pt>
                <c:pt idx="756">
                  <c:v>45063</c:v>
                </c:pt>
                <c:pt idx="757">
                  <c:v>45070</c:v>
                </c:pt>
                <c:pt idx="758">
                  <c:v>45077</c:v>
                </c:pt>
                <c:pt idx="759">
                  <c:v>45084</c:v>
                </c:pt>
                <c:pt idx="760">
                  <c:v>45091</c:v>
                </c:pt>
                <c:pt idx="761">
                  <c:v>45098</c:v>
                </c:pt>
                <c:pt idx="762">
                  <c:v>45105</c:v>
                </c:pt>
                <c:pt idx="763">
                  <c:v>45112</c:v>
                </c:pt>
                <c:pt idx="764">
                  <c:v>45119</c:v>
                </c:pt>
                <c:pt idx="765">
                  <c:v>45126</c:v>
                </c:pt>
                <c:pt idx="766">
                  <c:v>45133</c:v>
                </c:pt>
                <c:pt idx="767">
                  <c:v>45140</c:v>
                </c:pt>
                <c:pt idx="768">
                  <c:v>45147</c:v>
                </c:pt>
                <c:pt idx="769">
                  <c:v>45154</c:v>
                </c:pt>
                <c:pt idx="770">
                  <c:v>45161</c:v>
                </c:pt>
                <c:pt idx="771">
                  <c:v>45168</c:v>
                </c:pt>
                <c:pt idx="772">
                  <c:v>45175</c:v>
                </c:pt>
                <c:pt idx="773">
                  <c:v>45182</c:v>
                </c:pt>
                <c:pt idx="774">
                  <c:v>45189</c:v>
                </c:pt>
                <c:pt idx="775">
                  <c:v>45196</c:v>
                </c:pt>
                <c:pt idx="776">
                  <c:v>45203</c:v>
                </c:pt>
                <c:pt idx="777">
                  <c:v>45210</c:v>
                </c:pt>
                <c:pt idx="778">
                  <c:v>45217</c:v>
                </c:pt>
                <c:pt idx="779">
                  <c:v>45224</c:v>
                </c:pt>
                <c:pt idx="780">
                  <c:v>45231</c:v>
                </c:pt>
                <c:pt idx="781">
                  <c:v>45238</c:v>
                </c:pt>
                <c:pt idx="782">
                  <c:v>45245</c:v>
                </c:pt>
                <c:pt idx="783">
                  <c:v>45252</c:v>
                </c:pt>
                <c:pt idx="784">
                  <c:v>45259</c:v>
                </c:pt>
                <c:pt idx="785">
                  <c:v>45266</c:v>
                </c:pt>
                <c:pt idx="786">
                  <c:v>45273</c:v>
                </c:pt>
                <c:pt idx="787">
                  <c:v>45280</c:v>
                </c:pt>
                <c:pt idx="788">
                  <c:v>45287</c:v>
                </c:pt>
                <c:pt idx="789">
                  <c:v>45294</c:v>
                </c:pt>
                <c:pt idx="790">
                  <c:v>45301</c:v>
                </c:pt>
                <c:pt idx="791">
                  <c:v>45308</c:v>
                </c:pt>
                <c:pt idx="792">
                  <c:v>45315</c:v>
                </c:pt>
                <c:pt idx="793">
                  <c:v>45322</c:v>
                </c:pt>
                <c:pt idx="794">
                  <c:v>45329</c:v>
                </c:pt>
                <c:pt idx="795">
                  <c:v>45336</c:v>
                </c:pt>
                <c:pt idx="796">
                  <c:v>45343</c:v>
                </c:pt>
                <c:pt idx="797">
                  <c:v>45350</c:v>
                </c:pt>
                <c:pt idx="798">
                  <c:v>45357</c:v>
                </c:pt>
                <c:pt idx="799">
                  <c:v>45364</c:v>
                </c:pt>
                <c:pt idx="800">
                  <c:v>45371</c:v>
                </c:pt>
                <c:pt idx="801">
                  <c:v>45378</c:v>
                </c:pt>
                <c:pt idx="802">
                  <c:v>45385</c:v>
                </c:pt>
                <c:pt idx="803">
                  <c:v>45392</c:v>
                </c:pt>
                <c:pt idx="804">
                  <c:v>45399</c:v>
                </c:pt>
                <c:pt idx="805">
                  <c:v>45406</c:v>
                </c:pt>
                <c:pt idx="806">
                  <c:v>45413</c:v>
                </c:pt>
                <c:pt idx="807">
                  <c:v>45420</c:v>
                </c:pt>
                <c:pt idx="808">
                  <c:v>45427</c:v>
                </c:pt>
                <c:pt idx="809">
                  <c:v>45434</c:v>
                </c:pt>
                <c:pt idx="810">
                  <c:v>45441</c:v>
                </c:pt>
                <c:pt idx="811">
                  <c:v>45448</c:v>
                </c:pt>
                <c:pt idx="812">
                  <c:v>45455</c:v>
                </c:pt>
                <c:pt idx="813">
                  <c:v>45462</c:v>
                </c:pt>
                <c:pt idx="814">
                  <c:v>45469</c:v>
                </c:pt>
                <c:pt idx="815">
                  <c:v>45476</c:v>
                </c:pt>
                <c:pt idx="816">
                  <c:v>45483</c:v>
                </c:pt>
                <c:pt idx="817">
                  <c:v>45490</c:v>
                </c:pt>
                <c:pt idx="818">
                  <c:v>45497</c:v>
                </c:pt>
                <c:pt idx="819">
                  <c:v>45504</c:v>
                </c:pt>
                <c:pt idx="820">
                  <c:v>45511</c:v>
                </c:pt>
                <c:pt idx="821">
                  <c:v>45518</c:v>
                </c:pt>
                <c:pt idx="822">
                  <c:v>45525</c:v>
                </c:pt>
                <c:pt idx="823">
                  <c:v>45532</c:v>
                </c:pt>
                <c:pt idx="824">
                  <c:v>45539</c:v>
                </c:pt>
                <c:pt idx="825">
                  <c:v>45546</c:v>
                </c:pt>
                <c:pt idx="826">
                  <c:v>45553</c:v>
                </c:pt>
                <c:pt idx="827">
                  <c:v>45560</c:v>
                </c:pt>
                <c:pt idx="828">
                  <c:v>45567</c:v>
                </c:pt>
                <c:pt idx="829">
                  <c:v>45574</c:v>
                </c:pt>
                <c:pt idx="830">
                  <c:v>45581</c:v>
                </c:pt>
                <c:pt idx="831">
                  <c:v>45588</c:v>
                </c:pt>
                <c:pt idx="832">
                  <c:v>45595</c:v>
                </c:pt>
                <c:pt idx="833">
                  <c:v>45602</c:v>
                </c:pt>
                <c:pt idx="834">
                  <c:v>45609</c:v>
                </c:pt>
                <c:pt idx="835">
                  <c:v>45616</c:v>
                </c:pt>
                <c:pt idx="836">
                  <c:v>45623</c:v>
                </c:pt>
                <c:pt idx="837">
                  <c:v>45630</c:v>
                </c:pt>
                <c:pt idx="838">
                  <c:v>45637</c:v>
                </c:pt>
                <c:pt idx="839">
                  <c:v>45644</c:v>
                </c:pt>
                <c:pt idx="840">
                  <c:v>45653</c:v>
                </c:pt>
                <c:pt idx="841">
                  <c:v>45660</c:v>
                </c:pt>
                <c:pt idx="842">
                  <c:v>45667</c:v>
                </c:pt>
                <c:pt idx="843">
                  <c:v>45674</c:v>
                </c:pt>
                <c:pt idx="844">
                  <c:v>45681</c:v>
                </c:pt>
                <c:pt idx="845">
                  <c:v>45688</c:v>
                </c:pt>
                <c:pt idx="846">
                  <c:v>45695</c:v>
                </c:pt>
                <c:pt idx="847">
                  <c:v>45702</c:v>
                </c:pt>
                <c:pt idx="848">
                  <c:v>45709</c:v>
                </c:pt>
                <c:pt idx="849">
                  <c:v>45716</c:v>
                </c:pt>
                <c:pt idx="850">
                  <c:v>45723</c:v>
                </c:pt>
                <c:pt idx="851">
                  <c:v>45730</c:v>
                </c:pt>
                <c:pt idx="852">
                  <c:v>45737</c:v>
                </c:pt>
                <c:pt idx="853">
                  <c:v>45744</c:v>
                </c:pt>
                <c:pt idx="854">
                  <c:v>45751</c:v>
                </c:pt>
                <c:pt idx="855">
                  <c:v>45758</c:v>
                </c:pt>
                <c:pt idx="856">
                  <c:v>45769</c:v>
                </c:pt>
                <c:pt idx="857">
                  <c:v>45776</c:v>
                </c:pt>
                <c:pt idx="858">
                  <c:v>45783</c:v>
                </c:pt>
                <c:pt idx="859">
                  <c:v>45790</c:v>
                </c:pt>
                <c:pt idx="860">
                  <c:v>45797</c:v>
                </c:pt>
                <c:pt idx="861">
                  <c:v>45804</c:v>
                </c:pt>
                <c:pt idx="862">
                  <c:v>45811</c:v>
                </c:pt>
                <c:pt idx="863">
                  <c:v>45818</c:v>
                </c:pt>
                <c:pt idx="864">
                  <c:v>45825</c:v>
                </c:pt>
                <c:pt idx="865">
                  <c:v>45832</c:v>
                </c:pt>
                <c:pt idx="866">
                  <c:v>45839</c:v>
                </c:pt>
                <c:pt idx="867">
                  <c:v>45846</c:v>
                </c:pt>
                <c:pt idx="868">
                  <c:v>45853</c:v>
                </c:pt>
                <c:pt idx="869">
                  <c:v>45860</c:v>
                </c:pt>
                <c:pt idx="870">
                  <c:v>45867</c:v>
                </c:pt>
                <c:pt idx="871">
                  <c:v>45874</c:v>
                </c:pt>
                <c:pt idx="872">
                  <c:v>45881</c:v>
                </c:pt>
                <c:pt idx="873">
                  <c:v>45888</c:v>
                </c:pt>
                <c:pt idx="874">
                  <c:v>45895</c:v>
                </c:pt>
                <c:pt idx="875">
                  <c:v>45902</c:v>
                </c:pt>
                <c:pt idx="876">
                  <c:v>45909</c:v>
                </c:pt>
                <c:pt idx="877">
                  <c:v>45916</c:v>
                </c:pt>
                <c:pt idx="878">
                  <c:v>45923</c:v>
                </c:pt>
                <c:pt idx="879">
                  <c:v>45930</c:v>
                </c:pt>
                <c:pt idx="880">
                  <c:v>45937</c:v>
                </c:pt>
                <c:pt idx="881">
                  <c:v>45944</c:v>
                </c:pt>
                <c:pt idx="882">
                  <c:v>45951</c:v>
                </c:pt>
                <c:pt idx="883">
                  <c:v>45958</c:v>
                </c:pt>
                <c:pt idx="884">
                  <c:v>45965</c:v>
                </c:pt>
                <c:pt idx="885">
                  <c:v>45972</c:v>
                </c:pt>
                <c:pt idx="886">
                  <c:v>45979</c:v>
                </c:pt>
                <c:pt idx="887">
                  <c:v>45986</c:v>
                </c:pt>
                <c:pt idx="888">
                  <c:v>45993</c:v>
                </c:pt>
                <c:pt idx="889">
                  <c:v>46000</c:v>
                </c:pt>
                <c:pt idx="890">
                  <c:v>46007</c:v>
                </c:pt>
                <c:pt idx="891">
                  <c:v>46014</c:v>
                </c:pt>
                <c:pt idx="892">
                  <c:v>46021</c:v>
                </c:pt>
                <c:pt idx="893">
                  <c:v>46028</c:v>
                </c:pt>
                <c:pt idx="894">
                  <c:v>46035</c:v>
                </c:pt>
                <c:pt idx="895">
                  <c:v>46042</c:v>
                </c:pt>
                <c:pt idx="896">
                  <c:v>46049</c:v>
                </c:pt>
                <c:pt idx="897">
                  <c:v>46056</c:v>
                </c:pt>
                <c:pt idx="898">
                  <c:v>46063</c:v>
                </c:pt>
                <c:pt idx="899">
                  <c:v>46070</c:v>
                </c:pt>
                <c:pt idx="900">
                  <c:v>46077</c:v>
                </c:pt>
                <c:pt idx="901">
                  <c:v>46084</c:v>
                </c:pt>
                <c:pt idx="902">
                  <c:v>46091</c:v>
                </c:pt>
                <c:pt idx="903">
                  <c:v>46098</c:v>
                </c:pt>
                <c:pt idx="904">
                  <c:v>46105</c:v>
                </c:pt>
                <c:pt idx="905">
                  <c:v>46112</c:v>
                </c:pt>
                <c:pt idx="906">
                  <c:v>46119</c:v>
                </c:pt>
                <c:pt idx="907">
                  <c:v>46126</c:v>
                </c:pt>
                <c:pt idx="908">
                  <c:v>46133</c:v>
                </c:pt>
                <c:pt idx="909">
                  <c:v>46140</c:v>
                </c:pt>
                <c:pt idx="910">
                  <c:v>46147</c:v>
                </c:pt>
                <c:pt idx="911">
                  <c:v>46154</c:v>
                </c:pt>
                <c:pt idx="912">
                  <c:v>46161</c:v>
                </c:pt>
                <c:pt idx="913">
                  <c:v>46168</c:v>
                </c:pt>
                <c:pt idx="914">
                  <c:v>46175</c:v>
                </c:pt>
                <c:pt idx="915">
                  <c:v>46182</c:v>
                </c:pt>
                <c:pt idx="916">
                  <c:v>46189</c:v>
                </c:pt>
                <c:pt idx="917">
                  <c:v>46196</c:v>
                </c:pt>
                <c:pt idx="918">
                  <c:v>46203</c:v>
                </c:pt>
                <c:pt idx="919">
                  <c:v>46210</c:v>
                </c:pt>
                <c:pt idx="920">
                  <c:v>46217</c:v>
                </c:pt>
                <c:pt idx="921">
                  <c:v>46224</c:v>
                </c:pt>
                <c:pt idx="922">
                  <c:v>46231</c:v>
                </c:pt>
                <c:pt idx="923">
                  <c:v>46238</c:v>
                </c:pt>
                <c:pt idx="924">
                  <c:v>46245</c:v>
                </c:pt>
                <c:pt idx="925">
                  <c:v>46252</c:v>
                </c:pt>
                <c:pt idx="926">
                  <c:v>46259</c:v>
                </c:pt>
                <c:pt idx="927">
                  <c:v>46266</c:v>
                </c:pt>
                <c:pt idx="928">
                  <c:v>46273</c:v>
                </c:pt>
                <c:pt idx="929">
                  <c:v>46280</c:v>
                </c:pt>
                <c:pt idx="930">
                  <c:v>46287</c:v>
                </c:pt>
                <c:pt idx="931">
                  <c:v>46294</c:v>
                </c:pt>
                <c:pt idx="932">
                  <c:v>46301</c:v>
                </c:pt>
                <c:pt idx="933">
                  <c:v>46308</c:v>
                </c:pt>
                <c:pt idx="934">
                  <c:v>46315</c:v>
                </c:pt>
                <c:pt idx="935">
                  <c:v>46322</c:v>
                </c:pt>
                <c:pt idx="936">
                  <c:v>46329</c:v>
                </c:pt>
                <c:pt idx="937">
                  <c:v>46336</c:v>
                </c:pt>
                <c:pt idx="938">
                  <c:v>46343</c:v>
                </c:pt>
                <c:pt idx="939">
                  <c:v>46350</c:v>
                </c:pt>
                <c:pt idx="940">
                  <c:v>46357</c:v>
                </c:pt>
                <c:pt idx="941">
                  <c:v>46364</c:v>
                </c:pt>
                <c:pt idx="942">
                  <c:v>46371</c:v>
                </c:pt>
                <c:pt idx="943">
                  <c:v>46378</c:v>
                </c:pt>
                <c:pt idx="944">
                  <c:v>46385</c:v>
                </c:pt>
                <c:pt idx="945">
                  <c:v>46392</c:v>
                </c:pt>
                <c:pt idx="946">
                  <c:v>46399</c:v>
                </c:pt>
                <c:pt idx="947">
                  <c:v>46406</c:v>
                </c:pt>
                <c:pt idx="948">
                  <c:v>46413</c:v>
                </c:pt>
                <c:pt idx="949">
                  <c:v>46420</c:v>
                </c:pt>
                <c:pt idx="950">
                  <c:v>46427</c:v>
                </c:pt>
                <c:pt idx="951">
                  <c:v>46434</c:v>
                </c:pt>
                <c:pt idx="952">
                  <c:v>46441</c:v>
                </c:pt>
                <c:pt idx="953">
                  <c:v>46448</c:v>
                </c:pt>
                <c:pt idx="954">
                  <c:v>46455</c:v>
                </c:pt>
                <c:pt idx="955">
                  <c:v>46462</c:v>
                </c:pt>
                <c:pt idx="956">
                  <c:v>46469</c:v>
                </c:pt>
                <c:pt idx="957">
                  <c:v>46476</c:v>
                </c:pt>
                <c:pt idx="958">
                  <c:v>46483</c:v>
                </c:pt>
                <c:pt idx="959">
                  <c:v>46490</c:v>
                </c:pt>
                <c:pt idx="960">
                  <c:v>46497</c:v>
                </c:pt>
                <c:pt idx="961">
                  <c:v>46504</c:v>
                </c:pt>
                <c:pt idx="962">
                  <c:v>46511</c:v>
                </c:pt>
                <c:pt idx="963">
                  <c:v>46518</c:v>
                </c:pt>
                <c:pt idx="964">
                  <c:v>46525</c:v>
                </c:pt>
                <c:pt idx="965">
                  <c:v>46532</c:v>
                </c:pt>
                <c:pt idx="966">
                  <c:v>46539</c:v>
                </c:pt>
                <c:pt idx="967">
                  <c:v>46546</c:v>
                </c:pt>
                <c:pt idx="968">
                  <c:v>46553</c:v>
                </c:pt>
                <c:pt idx="969">
                  <c:v>46560</c:v>
                </c:pt>
                <c:pt idx="970">
                  <c:v>46567</c:v>
                </c:pt>
                <c:pt idx="971">
                  <c:v>46574</c:v>
                </c:pt>
                <c:pt idx="972">
                  <c:v>46581</c:v>
                </c:pt>
                <c:pt idx="973">
                  <c:v>46588</c:v>
                </c:pt>
                <c:pt idx="974">
                  <c:v>46595</c:v>
                </c:pt>
                <c:pt idx="975">
                  <c:v>46602</c:v>
                </c:pt>
                <c:pt idx="976">
                  <c:v>46609</c:v>
                </c:pt>
                <c:pt idx="977">
                  <c:v>46616</c:v>
                </c:pt>
                <c:pt idx="978">
                  <c:v>46623</c:v>
                </c:pt>
                <c:pt idx="979">
                  <c:v>46630</c:v>
                </c:pt>
                <c:pt idx="980">
                  <c:v>46637</c:v>
                </c:pt>
                <c:pt idx="981">
                  <c:v>46644</c:v>
                </c:pt>
                <c:pt idx="982">
                  <c:v>46651</c:v>
                </c:pt>
                <c:pt idx="983">
                  <c:v>46658</c:v>
                </c:pt>
                <c:pt idx="984">
                  <c:v>46665</c:v>
                </c:pt>
                <c:pt idx="985">
                  <c:v>46672</c:v>
                </c:pt>
                <c:pt idx="986">
                  <c:v>46679</c:v>
                </c:pt>
                <c:pt idx="987">
                  <c:v>46686</c:v>
                </c:pt>
                <c:pt idx="988">
                  <c:v>46693</c:v>
                </c:pt>
                <c:pt idx="989">
                  <c:v>46700</c:v>
                </c:pt>
                <c:pt idx="990">
                  <c:v>46707</c:v>
                </c:pt>
                <c:pt idx="991">
                  <c:v>46714</c:v>
                </c:pt>
                <c:pt idx="992">
                  <c:v>46721</c:v>
                </c:pt>
                <c:pt idx="993">
                  <c:v>46728</c:v>
                </c:pt>
                <c:pt idx="994">
                  <c:v>46735</c:v>
                </c:pt>
                <c:pt idx="995">
                  <c:v>46742</c:v>
                </c:pt>
                <c:pt idx="996">
                  <c:v>46750</c:v>
                </c:pt>
                <c:pt idx="997">
                  <c:v>46757</c:v>
                </c:pt>
                <c:pt idx="998">
                  <c:v>46764</c:v>
                </c:pt>
                <c:pt idx="999">
                  <c:v>46771</c:v>
                </c:pt>
                <c:pt idx="1000">
                  <c:v>46778</c:v>
                </c:pt>
                <c:pt idx="1001">
                  <c:v>46785</c:v>
                </c:pt>
                <c:pt idx="1002">
                  <c:v>46792</c:v>
                </c:pt>
                <c:pt idx="1003">
                  <c:v>46799</c:v>
                </c:pt>
                <c:pt idx="1004">
                  <c:v>46806</c:v>
                </c:pt>
                <c:pt idx="1005">
                  <c:v>46813</c:v>
                </c:pt>
                <c:pt idx="1006">
                  <c:v>46820</c:v>
                </c:pt>
                <c:pt idx="1007">
                  <c:v>46827</c:v>
                </c:pt>
                <c:pt idx="1008">
                  <c:v>46834</c:v>
                </c:pt>
                <c:pt idx="1009">
                  <c:v>46841</c:v>
                </c:pt>
                <c:pt idx="1010">
                  <c:v>46848</c:v>
                </c:pt>
                <c:pt idx="1011">
                  <c:v>46855</c:v>
                </c:pt>
                <c:pt idx="1012">
                  <c:v>46862</c:v>
                </c:pt>
                <c:pt idx="1013">
                  <c:v>46869</c:v>
                </c:pt>
                <c:pt idx="1014">
                  <c:v>46876</c:v>
                </c:pt>
                <c:pt idx="1015">
                  <c:v>46883</c:v>
                </c:pt>
                <c:pt idx="1016">
                  <c:v>46890</c:v>
                </c:pt>
                <c:pt idx="1017">
                  <c:v>46897</c:v>
                </c:pt>
                <c:pt idx="1018">
                  <c:v>46904</c:v>
                </c:pt>
                <c:pt idx="1019">
                  <c:v>46911</c:v>
                </c:pt>
                <c:pt idx="1020">
                  <c:v>46918</c:v>
                </c:pt>
                <c:pt idx="1021">
                  <c:v>46925</c:v>
                </c:pt>
                <c:pt idx="1022">
                  <c:v>46932</c:v>
                </c:pt>
                <c:pt idx="1023">
                  <c:v>46939</c:v>
                </c:pt>
                <c:pt idx="1024">
                  <c:v>46946</c:v>
                </c:pt>
                <c:pt idx="1025">
                  <c:v>46953</c:v>
                </c:pt>
                <c:pt idx="1026">
                  <c:v>46960</c:v>
                </c:pt>
                <c:pt idx="1027">
                  <c:v>46967</c:v>
                </c:pt>
                <c:pt idx="1028">
                  <c:v>46974</c:v>
                </c:pt>
                <c:pt idx="1029">
                  <c:v>46981</c:v>
                </c:pt>
                <c:pt idx="1030">
                  <c:v>46988</c:v>
                </c:pt>
                <c:pt idx="1031">
                  <c:v>46995</c:v>
                </c:pt>
                <c:pt idx="1032">
                  <c:v>47002</c:v>
                </c:pt>
                <c:pt idx="1033">
                  <c:v>47009</c:v>
                </c:pt>
                <c:pt idx="1034">
                  <c:v>47016</c:v>
                </c:pt>
                <c:pt idx="1035">
                  <c:v>47023</c:v>
                </c:pt>
                <c:pt idx="1036">
                  <c:v>47030</c:v>
                </c:pt>
                <c:pt idx="1037">
                  <c:v>47037</c:v>
                </c:pt>
                <c:pt idx="1038">
                  <c:v>47044</c:v>
                </c:pt>
                <c:pt idx="1039">
                  <c:v>47051</c:v>
                </c:pt>
                <c:pt idx="1040">
                  <c:v>47058</c:v>
                </c:pt>
                <c:pt idx="1041">
                  <c:v>47065</c:v>
                </c:pt>
                <c:pt idx="1042">
                  <c:v>47072</c:v>
                </c:pt>
                <c:pt idx="1043">
                  <c:v>47079</c:v>
                </c:pt>
                <c:pt idx="1044">
                  <c:v>47086</c:v>
                </c:pt>
                <c:pt idx="1045">
                  <c:v>47093</c:v>
                </c:pt>
                <c:pt idx="1046">
                  <c:v>47100</c:v>
                </c:pt>
                <c:pt idx="1047">
                  <c:v>47107</c:v>
                </c:pt>
                <c:pt idx="1048">
                  <c:v>47114</c:v>
                </c:pt>
                <c:pt idx="1049">
                  <c:v>47121</c:v>
                </c:pt>
                <c:pt idx="1050">
                  <c:v>47128</c:v>
                </c:pt>
                <c:pt idx="1051">
                  <c:v>47135</c:v>
                </c:pt>
                <c:pt idx="1052">
                  <c:v>47142</c:v>
                </c:pt>
                <c:pt idx="1053">
                  <c:v>47149</c:v>
                </c:pt>
                <c:pt idx="1054">
                  <c:v>47156</c:v>
                </c:pt>
                <c:pt idx="1055">
                  <c:v>47163</c:v>
                </c:pt>
                <c:pt idx="1056">
                  <c:v>47170</c:v>
                </c:pt>
                <c:pt idx="1057">
                  <c:v>47177</c:v>
                </c:pt>
                <c:pt idx="1058">
                  <c:v>47184</c:v>
                </c:pt>
                <c:pt idx="1059">
                  <c:v>47191</c:v>
                </c:pt>
                <c:pt idx="1060">
                  <c:v>47198</c:v>
                </c:pt>
                <c:pt idx="1061">
                  <c:v>47205</c:v>
                </c:pt>
                <c:pt idx="1062">
                  <c:v>47212</c:v>
                </c:pt>
                <c:pt idx="1063">
                  <c:v>47219</c:v>
                </c:pt>
                <c:pt idx="1064">
                  <c:v>47226</c:v>
                </c:pt>
                <c:pt idx="1065">
                  <c:v>47233</c:v>
                </c:pt>
                <c:pt idx="1066">
                  <c:v>47240</c:v>
                </c:pt>
                <c:pt idx="1067">
                  <c:v>47247</c:v>
                </c:pt>
                <c:pt idx="1068">
                  <c:v>47254</c:v>
                </c:pt>
                <c:pt idx="1069">
                  <c:v>47261</c:v>
                </c:pt>
                <c:pt idx="1070">
                  <c:v>47268</c:v>
                </c:pt>
                <c:pt idx="1071">
                  <c:v>47275</c:v>
                </c:pt>
                <c:pt idx="1072">
                  <c:v>47282</c:v>
                </c:pt>
                <c:pt idx="1073">
                  <c:v>47289</c:v>
                </c:pt>
                <c:pt idx="1074">
                  <c:v>47296</c:v>
                </c:pt>
                <c:pt idx="1075">
                  <c:v>47303</c:v>
                </c:pt>
                <c:pt idx="1076">
                  <c:v>47310</c:v>
                </c:pt>
                <c:pt idx="1077">
                  <c:v>47317</c:v>
                </c:pt>
                <c:pt idx="1078">
                  <c:v>47324</c:v>
                </c:pt>
                <c:pt idx="1079">
                  <c:v>47331</c:v>
                </c:pt>
                <c:pt idx="1080">
                  <c:v>47338</c:v>
                </c:pt>
                <c:pt idx="1081">
                  <c:v>47345</c:v>
                </c:pt>
                <c:pt idx="1082">
                  <c:v>47352</c:v>
                </c:pt>
                <c:pt idx="1083">
                  <c:v>47359</c:v>
                </c:pt>
                <c:pt idx="1084">
                  <c:v>47366</c:v>
                </c:pt>
                <c:pt idx="1085">
                  <c:v>47373</c:v>
                </c:pt>
                <c:pt idx="1086">
                  <c:v>47380</c:v>
                </c:pt>
                <c:pt idx="1087">
                  <c:v>47387</c:v>
                </c:pt>
                <c:pt idx="1088">
                  <c:v>47394</c:v>
                </c:pt>
                <c:pt idx="1089">
                  <c:v>47401</c:v>
                </c:pt>
                <c:pt idx="1090">
                  <c:v>47408</c:v>
                </c:pt>
                <c:pt idx="1091">
                  <c:v>47415</c:v>
                </c:pt>
                <c:pt idx="1092">
                  <c:v>47422</c:v>
                </c:pt>
                <c:pt idx="1093">
                  <c:v>47429</c:v>
                </c:pt>
                <c:pt idx="1094">
                  <c:v>47436</c:v>
                </c:pt>
                <c:pt idx="1095">
                  <c:v>47443</c:v>
                </c:pt>
                <c:pt idx="1096">
                  <c:v>47450</c:v>
                </c:pt>
                <c:pt idx="1097">
                  <c:v>47457</c:v>
                </c:pt>
                <c:pt idx="1098">
                  <c:v>47464</c:v>
                </c:pt>
                <c:pt idx="1099">
                  <c:v>47471</c:v>
                </c:pt>
                <c:pt idx="1100">
                  <c:v>47479</c:v>
                </c:pt>
                <c:pt idx="1101">
                  <c:v>47486</c:v>
                </c:pt>
                <c:pt idx="1102">
                  <c:v>47493</c:v>
                </c:pt>
                <c:pt idx="1103">
                  <c:v>47500</c:v>
                </c:pt>
                <c:pt idx="1104">
                  <c:v>47507</c:v>
                </c:pt>
                <c:pt idx="1105">
                  <c:v>47514</c:v>
                </c:pt>
                <c:pt idx="1106">
                  <c:v>47521</c:v>
                </c:pt>
                <c:pt idx="1107">
                  <c:v>47528</c:v>
                </c:pt>
                <c:pt idx="1108">
                  <c:v>47535</c:v>
                </c:pt>
                <c:pt idx="1109">
                  <c:v>47542</c:v>
                </c:pt>
                <c:pt idx="1110">
                  <c:v>47549</c:v>
                </c:pt>
                <c:pt idx="1111">
                  <c:v>47556</c:v>
                </c:pt>
                <c:pt idx="1112">
                  <c:v>47563</c:v>
                </c:pt>
                <c:pt idx="1113">
                  <c:v>47570</c:v>
                </c:pt>
                <c:pt idx="1114">
                  <c:v>47577</c:v>
                </c:pt>
                <c:pt idx="1115">
                  <c:v>47584</c:v>
                </c:pt>
                <c:pt idx="1116">
                  <c:v>47591</c:v>
                </c:pt>
                <c:pt idx="1117">
                  <c:v>47598</c:v>
                </c:pt>
                <c:pt idx="1118">
                  <c:v>47605</c:v>
                </c:pt>
                <c:pt idx="1119">
                  <c:v>47612</c:v>
                </c:pt>
                <c:pt idx="1120">
                  <c:v>47619</c:v>
                </c:pt>
                <c:pt idx="1121">
                  <c:v>47626</c:v>
                </c:pt>
                <c:pt idx="1122">
                  <c:v>47633</c:v>
                </c:pt>
                <c:pt idx="1123">
                  <c:v>47640</c:v>
                </c:pt>
                <c:pt idx="1124">
                  <c:v>47647</c:v>
                </c:pt>
                <c:pt idx="1125">
                  <c:v>47654</c:v>
                </c:pt>
                <c:pt idx="1126">
                  <c:v>47661</c:v>
                </c:pt>
                <c:pt idx="1127">
                  <c:v>47668</c:v>
                </c:pt>
                <c:pt idx="1128">
                  <c:v>47675</c:v>
                </c:pt>
                <c:pt idx="1129">
                  <c:v>47682</c:v>
                </c:pt>
                <c:pt idx="1130">
                  <c:v>47689</c:v>
                </c:pt>
                <c:pt idx="1131">
                  <c:v>47696</c:v>
                </c:pt>
                <c:pt idx="1132">
                  <c:v>47703</c:v>
                </c:pt>
                <c:pt idx="1133">
                  <c:v>47710</c:v>
                </c:pt>
                <c:pt idx="1134">
                  <c:v>47717</c:v>
                </c:pt>
                <c:pt idx="1135">
                  <c:v>47724</c:v>
                </c:pt>
                <c:pt idx="1136">
                  <c:v>47731</c:v>
                </c:pt>
                <c:pt idx="1137">
                  <c:v>47738</c:v>
                </c:pt>
                <c:pt idx="1138">
                  <c:v>47745</c:v>
                </c:pt>
                <c:pt idx="1139">
                  <c:v>47752</c:v>
                </c:pt>
                <c:pt idx="1140">
                  <c:v>47759</c:v>
                </c:pt>
                <c:pt idx="1141">
                  <c:v>47766</c:v>
                </c:pt>
                <c:pt idx="1142">
                  <c:v>47773</c:v>
                </c:pt>
                <c:pt idx="1143">
                  <c:v>47780</c:v>
                </c:pt>
                <c:pt idx="1144">
                  <c:v>47787</c:v>
                </c:pt>
                <c:pt idx="1145">
                  <c:v>47794</c:v>
                </c:pt>
                <c:pt idx="1146">
                  <c:v>47801</c:v>
                </c:pt>
                <c:pt idx="1147">
                  <c:v>47808</c:v>
                </c:pt>
                <c:pt idx="1148">
                  <c:v>47815</c:v>
                </c:pt>
                <c:pt idx="1149">
                  <c:v>47822</c:v>
                </c:pt>
                <c:pt idx="1150">
                  <c:v>47829</c:v>
                </c:pt>
                <c:pt idx="1151">
                  <c:v>47836</c:v>
                </c:pt>
                <c:pt idx="1152">
                  <c:v>47844</c:v>
                </c:pt>
                <c:pt idx="1153">
                  <c:v>47851</c:v>
                </c:pt>
                <c:pt idx="1154">
                  <c:v>47858</c:v>
                </c:pt>
                <c:pt idx="1155">
                  <c:v>47865</c:v>
                </c:pt>
                <c:pt idx="1156">
                  <c:v>47872</c:v>
                </c:pt>
                <c:pt idx="1157">
                  <c:v>47879</c:v>
                </c:pt>
                <c:pt idx="1158">
                  <c:v>47886</c:v>
                </c:pt>
                <c:pt idx="1159">
                  <c:v>47893</c:v>
                </c:pt>
                <c:pt idx="1160">
                  <c:v>47900</c:v>
                </c:pt>
                <c:pt idx="1161">
                  <c:v>47907</c:v>
                </c:pt>
                <c:pt idx="1162">
                  <c:v>47914</c:v>
                </c:pt>
                <c:pt idx="1163">
                  <c:v>47921</c:v>
                </c:pt>
                <c:pt idx="1164">
                  <c:v>47928</c:v>
                </c:pt>
                <c:pt idx="1165">
                  <c:v>47935</c:v>
                </c:pt>
                <c:pt idx="1166">
                  <c:v>47942</c:v>
                </c:pt>
                <c:pt idx="1167">
                  <c:v>47953</c:v>
                </c:pt>
                <c:pt idx="1168">
                  <c:v>47960</c:v>
                </c:pt>
                <c:pt idx="1169">
                  <c:v>47967</c:v>
                </c:pt>
                <c:pt idx="1170">
                  <c:v>47974</c:v>
                </c:pt>
                <c:pt idx="1171">
                  <c:v>47981</c:v>
                </c:pt>
                <c:pt idx="1172">
                  <c:v>47988</c:v>
                </c:pt>
                <c:pt idx="1173">
                  <c:v>47995</c:v>
                </c:pt>
                <c:pt idx="1174">
                  <c:v>48002</c:v>
                </c:pt>
                <c:pt idx="1175">
                  <c:v>48009</c:v>
                </c:pt>
                <c:pt idx="1176">
                  <c:v>48016</c:v>
                </c:pt>
                <c:pt idx="1177">
                  <c:v>48023</c:v>
                </c:pt>
                <c:pt idx="1178">
                  <c:v>48030</c:v>
                </c:pt>
                <c:pt idx="1179">
                  <c:v>48037</c:v>
                </c:pt>
                <c:pt idx="1180">
                  <c:v>48044</c:v>
                </c:pt>
                <c:pt idx="1181">
                  <c:v>48051</c:v>
                </c:pt>
                <c:pt idx="1182">
                  <c:v>48058</c:v>
                </c:pt>
                <c:pt idx="1183">
                  <c:v>48065</c:v>
                </c:pt>
                <c:pt idx="1184">
                  <c:v>48072</c:v>
                </c:pt>
                <c:pt idx="1185">
                  <c:v>48079</c:v>
                </c:pt>
                <c:pt idx="1186">
                  <c:v>48086</c:v>
                </c:pt>
                <c:pt idx="1187">
                  <c:v>48093</c:v>
                </c:pt>
                <c:pt idx="1188">
                  <c:v>48100</c:v>
                </c:pt>
                <c:pt idx="1189">
                  <c:v>48107</c:v>
                </c:pt>
                <c:pt idx="1190">
                  <c:v>48114</c:v>
                </c:pt>
                <c:pt idx="1191">
                  <c:v>48121</c:v>
                </c:pt>
                <c:pt idx="1192">
                  <c:v>48128</c:v>
                </c:pt>
                <c:pt idx="1193">
                  <c:v>48135</c:v>
                </c:pt>
                <c:pt idx="1194">
                  <c:v>48142</c:v>
                </c:pt>
                <c:pt idx="1195">
                  <c:v>48149</c:v>
                </c:pt>
                <c:pt idx="1196">
                  <c:v>48156</c:v>
                </c:pt>
                <c:pt idx="1197">
                  <c:v>48163</c:v>
                </c:pt>
                <c:pt idx="1198">
                  <c:v>48170</c:v>
                </c:pt>
                <c:pt idx="1199">
                  <c:v>48177</c:v>
                </c:pt>
                <c:pt idx="1200">
                  <c:v>48184</c:v>
                </c:pt>
                <c:pt idx="1201">
                  <c:v>48191</c:v>
                </c:pt>
                <c:pt idx="1202">
                  <c:v>48198</c:v>
                </c:pt>
                <c:pt idx="1203">
                  <c:v>48205</c:v>
                </c:pt>
                <c:pt idx="1204">
                  <c:v>48212</c:v>
                </c:pt>
                <c:pt idx="1205">
                  <c:v>48219</c:v>
                </c:pt>
                <c:pt idx="1206">
                  <c:v>48226</c:v>
                </c:pt>
                <c:pt idx="1207">
                  <c:v>48233</c:v>
                </c:pt>
                <c:pt idx="1208">
                  <c:v>48240</c:v>
                </c:pt>
                <c:pt idx="1209">
                  <c:v>48247</c:v>
                </c:pt>
                <c:pt idx="1210">
                  <c:v>48254</c:v>
                </c:pt>
                <c:pt idx="1211">
                  <c:v>48261</c:v>
                </c:pt>
                <c:pt idx="1212">
                  <c:v>48268</c:v>
                </c:pt>
                <c:pt idx="1213">
                  <c:v>48275</c:v>
                </c:pt>
                <c:pt idx="1214">
                  <c:v>48282</c:v>
                </c:pt>
                <c:pt idx="1215">
                  <c:v>48289</c:v>
                </c:pt>
                <c:pt idx="1216">
                  <c:v>48296</c:v>
                </c:pt>
                <c:pt idx="1217">
                  <c:v>48303</c:v>
                </c:pt>
                <c:pt idx="1218">
                  <c:v>48310</c:v>
                </c:pt>
                <c:pt idx="1219">
                  <c:v>48317</c:v>
                </c:pt>
                <c:pt idx="1220">
                  <c:v>48324</c:v>
                </c:pt>
                <c:pt idx="1221">
                  <c:v>48331</c:v>
                </c:pt>
                <c:pt idx="1222">
                  <c:v>48338</c:v>
                </c:pt>
                <c:pt idx="1223">
                  <c:v>48345</c:v>
                </c:pt>
                <c:pt idx="1224">
                  <c:v>48352</c:v>
                </c:pt>
                <c:pt idx="1225">
                  <c:v>48359</c:v>
                </c:pt>
                <c:pt idx="1226">
                  <c:v>48366</c:v>
                </c:pt>
                <c:pt idx="1227">
                  <c:v>48373</c:v>
                </c:pt>
                <c:pt idx="1228">
                  <c:v>48380</c:v>
                </c:pt>
                <c:pt idx="1229">
                  <c:v>48387</c:v>
                </c:pt>
                <c:pt idx="1230">
                  <c:v>48394</c:v>
                </c:pt>
                <c:pt idx="1231">
                  <c:v>48401</c:v>
                </c:pt>
                <c:pt idx="1232">
                  <c:v>48408</c:v>
                </c:pt>
                <c:pt idx="1233">
                  <c:v>48415</c:v>
                </c:pt>
                <c:pt idx="1234">
                  <c:v>48422</c:v>
                </c:pt>
                <c:pt idx="1235">
                  <c:v>48429</c:v>
                </c:pt>
                <c:pt idx="1236">
                  <c:v>48436</c:v>
                </c:pt>
                <c:pt idx="1237">
                  <c:v>48443</c:v>
                </c:pt>
                <c:pt idx="1238">
                  <c:v>48450</c:v>
                </c:pt>
                <c:pt idx="1239">
                  <c:v>48457</c:v>
                </c:pt>
                <c:pt idx="1240">
                  <c:v>48464</c:v>
                </c:pt>
                <c:pt idx="1241">
                  <c:v>48471</c:v>
                </c:pt>
                <c:pt idx="1242">
                  <c:v>48478</c:v>
                </c:pt>
                <c:pt idx="1243">
                  <c:v>48485</c:v>
                </c:pt>
                <c:pt idx="1244">
                  <c:v>48492</c:v>
                </c:pt>
                <c:pt idx="1245">
                  <c:v>48499</c:v>
                </c:pt>
                <c:pt idx="1246">
                  <c:v>48506</c:v>
                </c:pt>
                <c:pt idx="1247">
                  <c:v>48513</c:v>
                </c:pt>
                <c:pt idx="1248">
                  <c:v>48520</c:v>
                </c:pt>
                <c:pt idx="1249">
                  <c:v>48527</c:v>
                </c:pt>
                <c:pt idx="1250">
                  <c:v>48534</c:v>
                </c:pt>
                <c:pt idx="1251">
                  <c:v>48541</c:v>
                </c:pt>
                <c:pt idx="1252">
                  <c:v>48548</c:v>
                </c:pt>
                <c:pt idx="1253">
                  <c:v>48555</c:v>
                </c:pt>
                <c:pt idx="1254">
                  <c:v>48562</c:v>
                </c:pt>
                <c:pt idx="1255">
                  <c:v>48569</c:v>
                </c:pt>
                <c:pt idx="1256">
                  <c:v>48577</c:v>
                </c:pt>
                <c:pt idx="1257">
                  <c:v>48584</c:v>
                </c:pt>
                <c:pt idx="1258">
                  <c:v>48591</c:v>
                </c:pt>
                <c:pt idx="1259">
                  <c:v>48598</c:v>
                </c:pt>
                <c:pt idx="1260">
                  <c:v>48605</c:v>
                </c:pt>
                <c:pt idx="1261">
                  <c:v>48612</c:v>
                </c:pt>
                <c:pt idx="1262">
                  <c:v>48619</c:v>
                </c:pt>
                <c:pt idx="1263">
                  <c:v>48626</c:v>
                </c:pt>
                <c:pt idx="1264">
                  <c:v>48633</c:v>
                </c:pt>
                <c:pt idx="1265">
                  <c:v>48640</c:v>
                </c:pt>
                <c:pt idx="1266">
                  <c:v>48647</c:v>
                </c:pt>
                <c:pt idx="1267">
                  <c:v>48654</c:v>
                </c:pt>
                <c:pt idx="1268">
                  <c:v>48661</c:v>
                </c:pt>
                <c:pt idx="1269">
                  <c:v>48668</c:v>
                </c:pt>
                <c:pt idx="1270">
                  <c:v>48675</c:v>
                </c:pt>
                <c:pt idx="1271">
                  <c:v>48682</c:v>
                </c:pt>
                <c:pt idx="1272">
                  <c:v>48689</c:v>
                </c:pt>
                <c:pt idx="1273">
                  <c:v>48696</c:v>
                </c:pt>
                <c:pt idx="1274">
                  <c:v>48703</c:v>
                </c:pt>
                <c:pt idx="1275">
                  <c:v>48710</c:v>
                </c:pt>
                <c:pt idx="1276">
                  <c:v>48717</c:v>
                </c:pt>
                <c:pt idx="1277">
                  <c:v>48724</c:v>
                </c:pt>
                <c:pt idx="1278">
                  <c:v>48731</c:v>
                </c:pt>
                <c:pt idx="1279">
                  <c:v>48738</c:v>
                </c:pt>
                <c:pt idx="1280">
                  <c:v>48745</c:v>
                </c:pt>
                <c:pt idx="1281">
                  <c:v>48752</c:v>
                </c:pt>
                <c:pt idx="1282">
                  <c:v>48759</c:v>
                </c:pt>
                <c:pt idx="1283">
                  <c:v>48766</c:v>
                </c:pt>
                <c:pt idx="1284">
                  <c:v>48773</c:v>
                </c:pt>
                <c:pt idx="1285">
                  <c:v>48780</c:v>
                </c:pt>
                <c:pt idx="1286">
                  <c:v>48787</c:v>
                </c:pt>
                <c:pt idx="1287">
                  <c:v>48794</c:v>
                </c:pt>
                <c:pt idx="1288">
                  <c:v>48801</c:v>
                </c:pt>
                <c:pt idx="1289">
                  <c:v>48808</c:v>
                </c:pt>
                <c:pt idx="1290">
                  <c:v>48815</c:v>
                </c:pt>
                <c:pt idx="1291">
                  <c:v>48822</c:v>
                </c:pt>
                <c:pt idx="1292">
                  <c:v>48829</c:v>
                </c:pt>
                <c:pt idx="1293">
                  <c:v>48836</c:v>
                </c:pt>
                <c:pt idx="1294">
                  <c:v>48843</c:v>
                </c:pt>
                <c:pt idx="1295">
                  <c:v>48850</c:v>
                </c:pt>
                <c:pt idx="1296">
                  <c:v>48857</c:v>
                </c:pt>
                <c:pt idx="1297">
                  <c:v>48864</c:v>
                </c:pt>
                <c:pt idx="1298">
                  <c:v>48871</c:v>
                </c:pt>
                <c:pt idx="1299">
                  <c:v>48878</c:v>
                </c:pt>
                <c:pt idx="1300">
                  <c:v>48885</c:v>
                </c:pt>
                <c:pt idx="1301">
                  <c:v>48892</c:v>
                </c:pt>
                <c:pt idx="1302">
                  <c:v>48899</c:v>
                </c:pt>
                <c:pt idx="1303">
                  <c:v>48906</c:v>
                </c:pt>
                <c:pt idx="1304">
                  <c:v>48913</c:v>
                </c:pt>
                <c:pt idx="1305">
                  <c:v>48920</c:v>
                </c:pt>
                <c:pt idx="1306">
                  <c:v>48927</c:v>
                </c:pt>
                <c:pt idx="1307">
                  <c:v>48934</c:v>
                </c:pt>
                <c:pt idx="1308">
                  <c:v>48941</c:v>
                </c:pt>
                <c:pt idx="1309">
                  <c:v>48948</c:v>
                </c:pt>
                <c:pt idx="1310">
                  <c:v>48955</c:v>
                </c:pt>
                <c:pt idx="1311">
                  <c:v>48962</c:v>
                </c:pt>
                <c:pt idx="1312">
                  <c:v>48969</c:v>
                </c:pt>
                <c:pt idx="1313">
                  <c:v>48976</c:v>
                </c:pt>
                <c:pt idx="1314">
                  <c:v>48983</c:v>
                </c:pt>
                <c:pt idx="1315">
                  <c:v>48990</c:v>
                </c:pt>
                <c:pt idx="1316">
                  <c:v>48997</c:v>
                </c:pt>
                <c:pt idx="1317">
                  <c:v>49004</c:v>
                </c:pt>
                <c:pt idx="1318">
                  <c:v>49011</c:v>
                </c:pt>
                <c:pt idx="1319">
                  <c:v>49018</c:v>
                </c:pt>
                <c:pt idx="1320">
                  <c:v>49025</c:v>
                </c:pt>
                <c:pt idx="1321">
                  <c:v>49032</c:v>
                </c:pt>
                <c:pt idx="1322">
                  <c:v>49039</c:v>
                </c:pt>
                <c:pt idx="1323">
                  <c:v>49046</c:v>
                </c:pt>
                <c:pt idx="1324">
                  <c:v>49053</c:v>
                </c:pt>
                <c:pt idx="1325">
                  <c:v>49060</c:v>
                </c:pt>
                <c:pt idx="1326">
                  <c:v>49067</c:v>
                </c:pt>
                <c:pt idx="1327">
                  <c:v>49074</c:v>
                </c:pt>
                <c:pt idx="1328">
                  <c:v>49081</c:v>
                </c:pt>
                <c:pt idx="1329">
                  <c:v>49088</c:v>
                </c:pt>
                <c:pt idx="1330">
                  <c:v>49095</c:v>
                </c:pt>
                <c:pt idx="1331">
                  <c:v>49102</c:v>
                </c:pt>
                <c:pt idx="1332">
                  <c:v>49109</c:v>
                </c:pt>
                <c:pt idx="1333">
                  <c:v>49116</c:v>
                </c:pt>
                <c:pt idx="1334">
                  <c:v>49123</c:v>
                </c:pt>
                <c:pt idx="1335">
                  <c:v>49130</c:v>
                </c:pt>
                <c:pt idx="1336">
                  <c:v>49137</c:v>
                </c:pt>
                <c:pt idx="1337">
                  <c:v>49144</c:v>
                </c:pt>
                <c:pt idx="1338">
                  <c:v>49151</c:v>
                </c:pt>
                <c:pt idx="1339">
                  <c:v>49158</c:v>
                </c:pt>
                <c:pt idx="1340">
                  <c:v>49165</c:v>
                </c:pt>
                <c:pt idx="1341">
                  <c:v>49172</c:v>
                </c:pt>
                <c:pt idx="1342">
                  <c:v>49179</c:v>
                </c:pt>
                <c:pt idx="1343">
                  <c:v>49186</c:v>
                </c:pt>
                <c:pt idx="1344">
                  <c:v>49193</c:v>
                </c:pt>
                <c:pt idx="1345">
                  <c:v>49200</c:v>
                </c:pt>
                <c:pt idx="1346">
                  <c:v>49207</c:v>
                </c:pt>
                <c:pt idx="1347">
                  <c:v>49214</c:v>
                </c:pt>
                <c:pt idx="1348">
                  <c:v>49221</c:v>
                </c:pt>
                <c:pt idx="1349">
                  <c:v>49228</c:v>
                </c:pt>
                <c:pt idx="1350">
                  <c:v>49235</c:v>
                </c:pt>
                <c:pt idx="1351">
                  <c:v>49242</c:v>
                </c:pt>
                <c:pt idx="1352">
                  <c:v>49249</c:v>
                </c:pt>
                <c:pt idx="1353">
                  <c:v>49256</c:v>
                </c:pt>
                <c:pt idx="1354">
                  <c:v>49263</c:v>
                </c:pt>
                <c:pt idx="1355">
                  <c:v>49270</c:v>
                </c:pt>
                <c:pt idx="1356">
                  <c:v>49277</c:v>
                </c:pt>
                <c:pt idx="1357">
                  <c:v>49284</c:v>
                </c:pt>
                <c:pt idx="1358">
                  <c:v>49291</c:v>
                </c:pt>
                <c:pt idx="1359">
                  <c:v>49298</c:v>
                </c:pt>
                <c:pt idx="1360">
                  <c:v>49305</c:v>
                </c:pt>
                <c:pt idx="1361">
                  <c:v>49312</c:v>
                </c:pt>
                <c:pt idx="1362">
                  <c:v>49319</c:v>
                </c:pt>
                <c:pt idx="1363">
                  <c:v>49326</c:v>
                </c:pt>
                <c:pt idx="1364">
                  <c:v>49333</c:v>
                </c:pt>
                <c:pt idx="1365">
                  <c:v>49340</c:v>
                </c:pt>
                <c:pt idx="1366">
                  <c:v>49347</c:v>
                </c:pt>
                <c:pt idx="1367">
                  <c:v>49354</c:v>
                </c:pt>
                <c:pt idx="1368">
                  <c:v>49361</c:v>
                </c:pt>
                <c:pt idx="1369">
                  <c:v>49368</c:v>
                </c:pt>
                <c:pt idx="1370">
                  <c:v>49375</c:v>
                </c:pt>
                <c:pt idx="1371">
                  <c:v>49382</c:v>
                </c:pt>
                <c:pt idx="1372">
                  <c:v>49389</c:v>
                </c:pt>
                <c:pt idx="1373">
                  <c:v>49396</c:v>
                </c:pt>
                <c:pt idx="1374">
                  <c:v>49403</c:v>
                </c:pt>
                <c:pt idx="1375">
                  <c:v>49410</c:v>
                </c:pt>
                <c:pt idx="1376">
                  <c:v>49417</c:v>
                </c:pt>
                <c:pt idx="1377">
                  <c:v>49424</c:v>
                </c:pt>
                <c:pt idx="1378">
                  <c:v>49431</c:v>
                </c:pt>
                <c:pt idx="1379">
                  <c:v>49438</c:v>
                </c:pt>
                <c:pt idx="1380">
                  <c:v>49445</c:v>
                </c:pt>
                <c:pt idx="1381">
                  <c:v>49452</c:v>
                </c:pt>
                <c:pt idx="1382">
                  <c:v>49459</c:v>
                </c:pt>
                <c:pt idx="1383">
                  <c:v>49466</c:v>
                </c:pt>
                <c:pt idx="1384">
                  <c:v>49473</c:v>
                </c:pt>
                <c:pt idx="1385">
                  <c:v>49480</c:v>
                </c:pt>
                <c:pt idx="1386">
                  <c:v>49487</c:v>
                </c:pt>
                <c:pt idx="1387">
                  <c:v>49494</c:v>
                </c:pt>
                <c:pt idx="1388">
                  <c:v>49501</c:v>
                </c:pt>
                <c:pt idx="1389">
                  <c:v>49508</c:v>
                </c:pt>
                <c:pt idx="1390">
                  <c:v>49515</c:v>
                </c:pt>
                <c:pt idx="1391">
                  <c:v>49522</c:v>
                </c:pt>
                <c:pt idx="1392">
                  <c:v>49529</c:v>
                </c:pt>
                <c:pt idx="1393">
                  <c:v>49536</c:v>
                </c:pt>
                <c:pt idx="1394">
                  <c:v>49543</c:v>
                </c:pt>
                <c:pt idx="1395">
                  <c:v>49550</c:v>
                </c:pt>
                <c:pt idx="1396">
                  <c:v>49557</c:v>
                </c:pt>
                <c:pt idx="1397">
                  <c:v>49564</c:v>
                </c:pt>
                <c:pt idx="1398">
                  <c:v>49571</c:v>
                </c:pt>
                <c:pt idx="1399">
                  <c:v>49578</c:v>
                </c:pt>
                <c:pt idx="1400">
                  <c:v>49585</c:v>
                </c:pt>
                <c:pt idx="1401">
                  <c:v>49592</c:v>
                </c:pt>
                <c:pt idx="1402">
                  <c:v>49599</c:v>
                </c:pt>
                <c:pt idx="1403">
                  <c:v>49606</c:v>
                </c:pt>
                <c:pt idx="1404">
                  <c:v>49613</c:v>
                </c:pt>
                <c:pt idx="1405">
                  <c:v>49620</c:v>
                </c:pt>
                <c:pt idx="1406">
                  <c:v>49627</c:v>
                </c:pt>
                <c:pt idx="1407">
                  <c:v>49634</c:v>
                </c:pt>
                <c:pt idx="1408">
                  <c:v>49641</c:v>
                </c:pt>
                <c:pt idx="1409">
                  <c:v>49648</c:v>
                </c:pt>
                <c:pt idx="1410">
                  <c:v>49655</c:v>
                </c:pt>
                <c:pt idx="1411">
                  <c:v>49662</c:v>
                </c:pt>
                <c:pt idx="1412">
                  <c:v>49670</c:v>
                </c:pt>
                <c:pt idx="1413">
                  <c:v>49677</c:v>
                </c:pt>
                <c:pt idx="1414">
                  <c:v>49684</c:v>
                </c:pt>
                <c:pt idx="1415">
                  <c:v>49691</c:v>
                </c:pt>
                <c:pt idx="1416">
                  <c:v>49698</c:v>
                </c:pt>
                <c:pt idx="1417">
                  <c:v>49705</c:v>
                </c:pt>
                <c:pt idx="1418">
                  <c:v>49712</c:v>
                </c:pt>
                <c:pt idx="1419">
                  <c:v>49719</c:v>
                </c:pt>
                <c:pt idx="1420">
                  <c:v>49726</c:v>
                </c:pt>
                <c:pt idx="1421">
                  <c:v>49733</c:v>
                </c:pt>
                <c:pt idx="1422">
                  <c:v>49740</c:v>
                </c:pt>
                <c:pt idx="1423">
                  <c:v>49747</c:v>
                </c:pt>
                <c:pt idx="1424">
                  <c:v>49754</c:v>
                </c:pt>
                <c:pt idx="1425">
                  <c:v>49761</c:v>
                </c:pt>
                <c:pt idx="1426">
                  <c:v>49768</c:v>
                </c:pt>
                <c:pt idx="1427">
                  <c:v>49775</c:v>
                </c:pt>
                <c:pt idx="1428">
                  <c:v>49782</c:v>
                </c:pt>
                <c:pt idx="1429">
                  <c:v>49789</c:v>
                </c:pt>
                <c:pt idx="1430">
                  <c:v>49796</c:v>
                </c:pt>
                <c:pt idx="1431">
                  <c:v>49803</c:v>
                </c:pt>
                <c:pt idx="1432">
                  <c:v>49810</c:v>
                </c:pt>
                <c:pt idx="1433">
                  <c:v>49817</c:v>
                </c:pt>
                <c:pt idx="1434">
                  <c:v>49824</c:v>
                </c:pt>
                <c:pt idx="1435">
                  <c:v>49831</c:v>
                </c:pt>
                <c:pt idx="1436">
                  <c:v>49838</c:v>
                </c:pt>
                <c:pt idx="1437">
                  <c:v>49845</c:v>
                </c:pt>
                <c:pt idx="1438">
                  <c:v>49852</c:v>
                </c:pt>
                <c:pt idx="1439">
                  <c:v>49859</c:v>
                </c:pt>
                <c:pt idx="1440">
                  <c:v>49866</c:v>
                </c:pt>
                <c:pt idx="1441">
                  <c:v>49873</c:v>
                </c:pt>
                <c:pt idx="1442">
                  <c:v>49880</c:v>
                </c:pt>
                <c:pt idx="1443">
                  <c:v>49887</c:v>
                </c:pt>
                <c:pt idx="1444">
                  <c:v>49894</c:v>
                </c:pt>
                <c:pt idx="1445">
                  <c:v>49901</c:v>
                </c:pt>
                <c:pt idx="1446">
                  <c:v>49908</c:v>
                </c:pt>
                <c:pt idx="1447">
                  <c:v>49915</c:v>
                </c:pt>
                <c:pt idx="1448">
                  <c:v>49922</c:v>
                </c:pt>
                <c:pt idx="1449">
                  <c:v>49929</c:v>
                </c:pt>
                <c:pt idx="1450">
                  <c:v>49936</c:v>
                </c:pt>
                <c:pt idx="1451">
                  <c:v>49943</c:v>
                </c:pt>
                <c:pt idx="1452">
                  <c:v>49950</c:v>
                </c:pt>
                <c:pt idx="1453">
                  <c:v>49957</c:v>
                </c:pt>
                <c:pt idx="1454">
                  <c:v>49964</c:v>
                </c:pt>
                <c:pt idx="1455">
                  <c:v>49971</c:v>
                </c:pt>
                <c:pt idx="1456">
                  <c:v>49978</c:v>
                </c:pt>
                <c:pt idx="1457">
                  <c:v>49985</c:v>
                </c:pt>
                <c:pt idx="1458">
                  <c:v>49992</c:v>
                </c:pt>
                <c:pt idx="1459">
                  <c:v>49999</c:v>
                </c:pt>
                <c:pt idx="1460">
                  <c:v>50006</c:v>
                </c:pt>
                <c:pt idx="1461">
                  <c:v>50013</c:v>
                </c:pt>
                <c:pt idx="1462">
                  <c:v>50020</c:v>
                </c:pt>
                <c:pt idx="1463">
                  <c:v>50027</c:v>
                </c:pt>
                <c:pt idx="1464">
                  <c:v>50038</c:v>
                </c:pt>
                <c:pt idx="1465">
                  <c:v>50045</c:v>
                </c:pt>
                <c:pt idx="1466">
                  <c:v>50052</c:v>
                </c:pt>
                <c:pt idx="1467">
                  <c:v>50059</c:v>
                </c:pt>
                <c:pt idx="1468">
                  <c:v>50066</c:v>
                </c:pt>
                <c:pt idx="1469">
                  <c:v>50073</c:v>
                </c:pt>
                <c:pt idx="1470">
                  <c:v>50080</c:v>
                </c:pt>
                <c:pt idx="1471">
                  <c:v>50087</c:v>
                </c:pt>
                <c:pt idx="1472">
                  <c:v>50094</c:v>
                </c:pt>
                <c:pt idx="1473">
                  <c:v>50101</c:v>
                </c:pt>
                <c:pt idx="1474">
                  <c:v>50108</c:v>
                </c:pt>
                <c:pt idx="1475">
                  <c:v>50115</c:v>
                </c:pt>
                <c:pt idx="1476">
                  <c:v>50122</c:v>
                </c:pt>
                <c:pt idx="1477">
                  <c:v>50129</c:v>
                </c:pt>
                <c:pt idx="1478">
                  <c:v>50137</c:v>
                </c:pt>
                <c:pt idx="1479">
                  <c:v>50144</c:v>
                </c:pt>
                <c:pt idx="1480">
                  <c:v>50151</c:v>
                </c:pt>
                <c:pt idx="1481">
                  <c:v>50158</c:v>
                </c:pt>
                <c:pt idx="1482">
                  <c:v>50165</c:v>
                </c:pt>
                <c:pt idx="1483">
                  <c:v>50172</c:v>
                </c:pt>
                <c:pt idx="1484">
                  <c:v>50179</c:v>
                </c:pt>
                <c:pt idx="1485">
                  <c:v>50186</c:v>
                </c:pt>
                <c:pt idx="1486">
                  <c:v>50193</c:v>
                </c:pt>
                <c:pt idx="1487">
                  <c:v>50200</c:v>
                </c:pt>
                <c:pt idx="1488">
                  <c:v>50207</c:v>
                </c:pt>
                <c:pt idx="1489">
                  <c:v>50214</c:v>
                </c:pt>
                <c:pt idx="1490">
                  <c:v>50221</c:v>
                </c:pt>
                <c:pt idx="1491">
                  <c:v>50228</c:v>
                </c:pt>
                <c:pt idx="1492">
                  <c:v>50235</c:v>
                </c:pt>
                <c:pt idx="1493">
                  <c:v>50242</c:v>
                </c:pt>
                <c:pt idx="1494">
                  <c:v>50249</c:v>
                </c:pt>
                <c:pt idx="1495">
                  <c:v>50256</c:v>
                </c:pt>
                <c:pt idx="1496">
                  <c:v>50263</c:v>
                </c:pt>
                <c:pt idx="1497">
                  <c:v>50270</c:v>
                </c:pt>
                <c:pt idx="1498">
                  <c:v>50277</c:v>
                </c:pt>
                <c:pt idx="1499">
                  <c:v>50284</c:v>
                </c:pt>
                <c:pt idx="1500">
                  <c:v>50291</c:v>
                </c:pt>
                <c:pt idx="1501">
                  <c:v>50298</c:v>
                </c:pt>
                <c:pt idx="1502">
                  <c:v>50305</c:v>
                </c:pt>
                <c:pt idx="1503">
                  <c:v>50312</c:v>
                </c:pt>
                <c:pt idx="1504">
                  <c:v>50319</c:v>
                </c:pt>
                <c:pt idx="1505">
                  <c:v>50326</c:v>
                </c:pt>
                <c:pt idx="1506">
                  <c:v>50333</c:v>
                </c:pt>
                <c:pt idx="1507">
                  <c:v>50340</c:v>
                </c:pt>
                <c:pt idx="1508">
                  <c:v>50347</c:v>
                </c:pt>
                <c:pt idx="1509">
                  <c:v>50354</c:v>
                </c:pt>
                <c:pt idx="1510">
                  <c:v>50361</c:v>
                </c:pt>
                <c:pt idx="1511">
                  <c:v>50368</c:v>
                </c:pt>
                <c:pt idx="1512">
                  <c:v>50375</c:v>
                </c:pt>
                <c:pt idx="1513">
                  <c:v>50382</c:v>
                </c:pt>
                <c:pt idx="1514">
                  <c:v>50389</c:v>
                </c:pt>
                <c:pt idx="1515">
                  <c:v>50396</c:v>
                </c:pt>
                <c:pt idx="1516">
                  <c:v>50403</c:v>
                </c:pt>
                <c:pt idx="1517">
                  <c:v>50410</c:v>
                </c:pt>
                <c:pt idx="1518">
                  <c:v>50417</c:v>
                </c:pt>
                <c:pt idx="1519">
                  <c:v>50424</c:v>
                </c:pt>
                <c:pt idx="1520">
                  <c:v>50431</c:v>
                </c:pt>
                <c:pt idx="1521">
                  <c:v>50438</c:v>
                </c:pt>
                <c:pt idx="1522">
                  <c:v>50445</c:v>
                </c:pt>
                <c:pt idx="1523">
                  <c:v>50452</c:v>
                </c:pt>
                <c:pt idx="1524">
                  <c:v>50459</c:v>
                </c:pt>
                <c:pt idx="1525">
                  <c:v>50466</c:v>
                </c:pt>
                <c:pt idx="1526">
                  <c:v>50473</c:v>
                </c:pt>
                <c:pt idx="1527">
                  <c:v>50480</c:v>
                </c:pt>
                <c:pt idx="1528">
                  <c:v>50487</c:v>
                </c:pt>
                <c:pt idx="1529">
                  <c:v>50494</c:v>
                </c:pt>
                <c:pt idx="1530">
                  <c:v>50501</c:v>
                </c:pt>
                <c:pt idx="1531">
                  <c:v>50508</c:v>
                </c:pt>
                <c:pt idx="1532">
                  <c:v>50515</c:v>
                </c:pt>
                <c:pt idx="1533">
                  <c:v>50522</c:v>
                </c:pt>
                <c:pt idx="1534">
                  <c:v>50529</c:v>
                </c:pt>
                <c:pt idx="1535">
                  <c:v>50536</c:v>
                </c:pt>
                <c:pt idx="1536">
                  <c:v>50543</c:v>
                </c:pt>
                <c:pt idx="1537">
                  <c:v>50550</c:v>
                </c:pt>
                <c:pt idx="1538">
                  <c:v>50557</c:v>
                </c:pt>
                <c:pt idx="1539">
                  <c:v>50564</c:v>
                </c:pt>
                <c:pt idx="1540">
                  <c:v>50571</c:v>
                </c:pt>
                <c:pt idx="1541">
                  <c:v>50578</c:v>
                </c:pt>
                <c:pt idx="1542">
                  <c:v>50585</c:v>
                </c:pt>
                <c:pt idx="1543">
                  <c:v>50592</c:v>
                </c:pt>
                <c:pt idx="1544">
                  <c:v>50599</c:v>
                </c:pt>
                <c:pt idx="1545">
                  <c:v>50606</c:v>
                </c:pt>
                <c:pt idx="1546">
                  <c:v>50613</c:v>
                </c:pt>
                <c:pt idx="1547">
                  <c:v>50620</c:v>
                </c:pt>
                <c:pt idx="1548">
                  <c:v>50627</c:v>
                </c:pt>
                <c:pt idx="1549">
                  <c:v>50634</c:v>
                </c:pt>
                <c:pt idx="1550">
                  <c:v>50641</c:v>
                </c:pt>
                <c:pt idx="1551">
                  <c:v>50648</c:v>
                </c:pt>
                <c:pt idx="1552">
                  <c:v>50655</c:v>
                </c:pt>
                <c:pt idx="1553">
                  <c:v>50662</c:v>
                </c:pt>
                <c:pt idx="1554">
                  <c:v>50669</c:v>
                </c:pt>
                <c:pt idx="1555">
                  <c:v>50676</c:v>
                </c:pt>
                <c:pt idx="1556">
                  <c:v>50683</c:v>
                </c:pt>
                <c:pt idx="1557">
                  <c:v>50690</c:v>
                </c:pt>
                <c:pt idx="1558">
                  <c:v>50697</c:v>
                </c:pt>
                <c:pt idx="1559">
                  <c:v>50704</c:v>
                </c:pt>
                <c:pt idx="1560">
                  <c:v>50711</c:v>
                </c:pt>
                <c:pt idx="1561">
                  <c:v>50718</c:v>
                </c:pt>
                <c:pt idx="1562">
                  <c:v>50725</c:v>
                </c:pt>
                <c:pt idx="1563">
                  <c:v>50732</c:v>
                </c:pt>
                <c:pt idx="1564">
                  <c:v>50739</c:v>
                </c:pt>
                <c:pt idx="1565">
                  <c:v>50746</c:v>
                </c:pt>
                <c:pt idx="1566">
                  <c:v>50753</c:v>
                </c:pt>
                <c:pt idx="1567">
                  <c:v>50760</c:v>
                </c:pt>
                <c:pt idx="1568">
                  <c:v>50768</c:v>
                </c:pt>
                <c:pt idx="1569">
                  <c:v>50775</c:v>
                </c:pt>
                <c:pt idx="1570">
                  <c:v>50782</c:v>
                </c:pt>
                <c:pt idx="1571">
                  <c:v>50789</c:v>
                </c:pt>
                <c:pt idx="1572">
                  <c:v>50796</c:v>
                </c:pt>
                <c:pt idx="1573">
                  <c:v>50803</c:v>
                </c:pt>
                <c:pt idx="1574">
                  <c:v>50810</c:v>
                </c:pt>
                <c:pt idx="1575">
                  <c:v>50817</c:v>
                </c:pt>
                <c:pt idx="1576">
                  <c:v>50824</c:v>
                </c:pt>
                <c:pt idx="1577">
                  <c:v>50831</c:v>
                </c:pt>
                <c:pt idx="1578">
                  <c:v>50838</c:v>
                </c:pt>
                <c:pt idx="1579">
                  <c:v>50845</c:v>
                </c:pt>
                <c:pt idx="1580">
                  <c:v>50852</c:v>
                </c:pt>
                <c:pt idx="1581">
                  <c:v>50859</c:v>
                </c:pt>
                <c:pt idx="1582">
                  <c:v>50866</c:v>
                </c:pt>
                <c:pt idx="1583">
                  <c:v>50873</c:v>
                </c:pt>
                <c:pt idx="1584">
                  <c:v>50880</c:v>
                </c:pt>
                <c:pt idx="1585">
                  <c:v>50887</c:v>
                </c:pt>
                <c:pt idx="1586">
                  <c:v>50894</c:v>
                </c:pt>
                <c:pt idx="1587">
                  <c:v>50901</c:v>
                </c:pt>
                <c:pt idx="1588">
                  <c:v>50908</c:v>
                </c:pt>
                <c:pt idx="1589">
                  <c:v>50915</c:v>
                </c:pt>
                <c:pt idx="1590">
                  <c:v>50922</c:v>
                </c:pt>
                <c:pt idx="1591">
                  <c:v>50929</c:v>
                </c:pt>
                <c:pt idx="1592">
                  <c:v>50936</c:v>
                </c:pt>
                <c:pt idx="1593">
                  <c:v>50943</c:v>
                </c:pt>
                <c:pt idx="1594">
                  <c:v>50950</c:v>
                </c:pt>
                <c:pt idx="1595">
                  <c:v>50957</c:v>
                </c:pt>
                <c:pt idx="1596">
                  <c:v>50964</c:v>
                </c:pt>
                <c:pt idx="1597">
                  <c:v>50971</c:v>
                </c:pt>
                <c:pt idx="1598">
                  <c:v>50978</c:v>
                </c:pt>
                <c:pt idx="1599">
                  <c:v>50985</c:v>
                </c:pt>
                <c:pt idx="1600">
                  <c:v>50992</c:v>
                </c:pt>
                <c:pt idx="1601">
                  <c:v>50999</c:v>
                </c:pt>
                <c:pt idx="1602">
                  <c:v>51006</c:v>
                </c:pt>
                <c:pt idx="1603">
                  <c:v>51013</c:v>
                </c:pt>
                <c:pt idx="1604">
                  <c:v>51020</c:v>
                </c:pt>
                <c:pt idx="1605">
                  <c:v>51027</c:v>
                </c:pt>
                <c:pt idx="1606">
                  <c:v>51034</c:v>
                </c:pt>
                <c:pt idx="1607">
                  <c:v>51041</c:v>
                </c:pt>
                <c:pt idx="1608">
                  <c:v>51048</c:v>
                </c:pt>
                <c:pt idx="1609">
                  <c:v>51055</c:v>
                </c:pt>
                <c:pt idx="1610">
                  <c:v>51062</c:v>
                </c:pt>
                <c:pt idx="1611">
                  <c:v>51069</c:v>
                </c:pt>
                <c:pt idx="1612">
                  <c:v>51076</c:v>
                </c:pt>
                <c:pt idx="1613">
                  <c:v>51083</c:v>
                </c:pt>
                <c:pt idx="1614">
                  <c:v>51090</c:v>
                </c:pt>
                <c:pt idx="1615">
                  <c:v>51097</c:v>
                </c:pt>
                <c:pt idx="1616">
                  <c:v>51104</c:v>
                </c:pt>
                <c:pt idx="1617">
                  <c:v>51111</c:v>
                </c:pt>
                <c:pt idx="1618">
                  <c:v>51118</c:v>
                </c:pt>
                <c:pt idx="1619">
                  <c:v>51125</c:v>
                </c:pt>
                <c:pt idx="1620">
                  <c:v>51132</c:v>
                </c:pt>
                <c:pt idx="1621">
                  <c:v>51139</c:v>
                </c:pt>
                <c:pt idx="1622">
                  <c:v>51146</c:v>
                </c:pt>
                <c:pt idx="1623">
                  <c:v>51153</c:v>
                </c:pt>
                <c:pt idx="1624">
                  <c:v>51160</c:v>
                </c:pt>
                <c:pt idx="1625">
                  <c:v>51167</c:v>
                </c:pt>
                <c:pt idx="1626">
                  <c:v>51174</c:v>
                </c:pt>
                <c:pt idx="1627">
                  <c:v>51181</c:v>
                </c:pt>
                <c:pt idx="1628">
                  <c:v>51188</c:v>
                </c:pt>
                <c:pt idx="1629">
                  <c:v>51195</c:v>
                </c:pt>
                <c:pt idx="1630">
                  <c:v>51202</c:v>
                </c:pt>
                <c:pt idx="1631">
                  <c:v>51209</c:v>
                </c:pt>
                <c:pt idx="1632">
                  <c:v>51216</c:v>
                </c:pt>
                <c:pt idx="1633">
                  <c:v>51223</c:v>
                </c:pt>
                <c:pt idx="1634">
                  <c:v>51230</c:v>
                </c:pt>
                <c:pt idx="1635">
                  <c:v>51237</c:v>
                </c:pt>
                <c:pt idx="1636">
                  <c:v>51244</c:v>
                </c:pt>
                <c:pt idx="1637">
                  <c:v>51251</c:v>
                </c:pt>
                <c:pt idx="1638">
                  <c:v>51258</c:v>
                </c:pt>
                <c:pt idx="1639">
                  <c:v>51265</c:v>
                </c:pt>
                <c:pt idx="1640">
                  <c:v>51272</c:v>
                </c:pt>
                <c:pt idx="1641">
                  <c:v>51279</c:v>
                </c:pt>
                <c:pt idx="1642">
                  <c:v>51286</c:v>
                </c:pt>
                <c:pt idx="1643">
                  <c:v>51293</c:v>
                </c:pt>
                <c:pt idx="1644">
                  <c:v>51300</c:v>
                </c:pt>
                <c:pt idx="1645">
                  <c:v>51307</c:v>
                </c:pt>
                <c:pt idx="1646">
                  <c:v>51314</c:v>
                </c:pt>
                <c:pt idx="1647">
                  <c:v>51321</c:v>
                </c:pt>
                <c:pt idx="1648">
                  <c:v>51328</c:v>
                </c:pt>
                <c:pt idx="1649">
                  <c:v>51335</c:v>
                </c:pt>
                <c:pt idx="1650">
                  <c:v>51342</c:v>
                </c:pt>
                <c:pt idx="1651">
                  <c:v>51349</c:v>
                </c:pt>
                <c:pt idx="1652">
                  <c:v>51356</c:v>
                </c:pt>
                <c:pt idx="1653">
                  <c:v>51363</c:v>
                </c:pt>
                <c:pt idx="1654">
                  <c:v>51370</c:v>
                </c:pt>
                <c:pt idx="1655">
                  <c:v>51377</c:v>
                </c:pt>
                <c:pt idx="1656">
                  <c:v>51384</c:v>
                </c:pt>
                <c:pt idx="1657">
                  <c:v>51391</c:v>
                </c:pt>
                <c:pt idx="1658">
                  <c:v>51398</c:v>
                </c:pt>
                <c:pt idx="1659">
                  <c:v>51405</c:v>
                </c:pt>
                <c:pt idx="1660">
                  <c:v>51412</c:v>
                </c:pt>
                <c:pt idx="1661">
                  <c:v>51419</c:v>
                </c:pt>
                <c:pt idx="1662">
                  <c:v>51426</c:v>
                </c:pt>
                <c:pt idx="1663">
                  <c:v>51433</c:v>
                </c:pt>
                <c:pt idx="1664">
                  <c:v>51440</c:v>
                </c:pt>
                <c:pt idx="1665">
                  <c:v>51447</c:v>
                </c:pt>
                <c:pt idx="1666">
                  <c:v>51454</c:v>
                </c:pt>
                <c:pt idx="1667">
                  <c:v>51461</c:v>
                </c:pt>
                <c:pt idx="1668">
                  <c:v>51468</c:v>
                </c:pt>
                <c:pt idx="1669">
                  <c:v>51475</c:v>
                </c:pt>
                <c:pt idx="1670">
                  <c:v>51482</c:v>
                </c:pt>
                <c:pt idx="1671">
                  <c:v>51489</c:v>
                </c:pt>
                <c:pt idx="1672">
                  <c:v>51497</c:v>
                </c:pt>
                <c:pt idx="1673">
                  <c:v>51504</c:v>
                </c:pt>
                <c:pt idx="1674">
                  <c:v>51511</c:v>
                </c:pt>
                <c:pt idx="1675">
                  <c:v>51518</c:v>
                </c:pt>
                <c:pt idx="1676">
                  <c:v>51525</c:v>
                </c:pt>
                <c:pt idx="1677">
                  <c:v>51532</c:v>
                </c:pt>
                <c:pt idx="1678">
                  <c:v>51539</c:v>
                </c:pt>
                <c:pt idx="1679">
                  <c:v>51546</c:v>
                </c:pt>
                <c:pt idx="1680">
                  <c:v>51553</c:v>
                </c:pt>
                <c:pt idx="1681">
                  <c:v>51560</c:v>
                </c:pt>
                <c:pt idx="1682">
                  <c:v>51567</c:v>
                </c:pt>
                <c:pt idx="1683">
                  <c:v>51574</c:v>
                </c:pt>
                <c:pt idx="1684">
                  <c:v>51581</c:v>
                </c:pt>
                <c:pt idx="1685">
                  <c:v>51588</c:v>
                </c:pt>
                <c:pt idx="1686">
                  <c:v>51595</c:v>
                </c:pt>
                <c:pt idx="1687">
                  <c:v>51602</c:v>
                </c:pt>
                <c:pt idx="1688">
                  <c:v>51609</c:v>
                </c:pt>
                <c:pt idx="1689">
                  <c:v>51616</c:v>
                </c:pt>
                <c:pt idx="1690">
                  <c:v>51623</c:v>
                </c:pt>
                <c:pt idx="1691">
                  <c:v>51630</c:v>
                </c:pt>
                <c:pt idx="1692">
                  <c:v>51637</c:v>
                </c:pt>
                <c:pt idx="1693">
                  <c:v>51644</c:v>
                </c:pt>
                <c:pt idx="1694">
                  <c:v>51651</c:v>
                </c:pt>
                <c:pt idx="1695">
                  <c:v>51658</c:v>
                </c:pt>
                <c:pt idx="1696">
                  <c:v>51665</c:v>
                </c:pt>
                <c:pt idx="1697">
                  <c:v>51672</c:v>
                </c:pt>
                <c:pt idx="1698">
                  <c:v>51679</c:v>
                </c:pt>
                <c:pt idx="1699">
                  <c:v>51686</c:v>
                </c:pt>
                <c:pt idx="1700">
                  <c:v>51693</c:v>
                </c:pt>
                <c:pt idx="1701">
                  <c:v>51700</c:v>
                </c:pt>
                <c:pt idx="1702">
                  <c:v>51707</c:v>
                </c:pt>
                <c:pt idx="1703">
                  <c:v>51714</c:v>
                </c:pt>
                <c:pt idx="1704">
                  <c:v>51721</c:v>
                </c:pt>
                <c:pt idx="1705">
                  <c:v>51728</c:v>
                </c:pt>
                <c:pt idx="1706">
                  <c:v>51735</c:v>
                </c:pt>
                <c:pt idx="1707">
                  <c:v>51742</c:v>
                </c:pt>
                <c:pt idx="1708">
                  <c:v>51749</c:v>
                </c:pt>
                <c:pt idx="1709">
                  <c:v>51756</c:v>
                </c:pt>
                <c:pt idx="1710">
                  <c:v>51763</c:v>
                </c:pt>
                <c:pt idx="1711">
                  <c:v>51770</c:v>
                </c:pt>
                <c:pt idx="1712">
                  <c:v>51777</c:v>
                </c:pt>
                <c:pt idx="1713">
                  <c:v>51784</c:v>
                </c:pt>
                <c:pt idx="1714">
                  <c:v>51791</c:v>
                </c:pt>
                <c:pt idx="1715">
                  <c:v>51798</c:v>
                </c:pt>
                <c:pt idx="1716">
                  <c:v>51805</c:v>
                </c:pt>
                <c:pt idx="1717">
                  <c:v>51812</c:v>
                </c:pt>
                <c:pt idx="1718">
                  <c:v>51819</c:v>
                </c:pt>
                <c:pt idx="1719">
                  <c:v>51826</c:v>
                </c:pt>
                <c:pt idx="1720">
                  <c:v>51833</c:v>
                </c:pt>
                <c:pt idx="1721">
                  <c:v>51840</c:v>
                </c:pt>
                <c:pt idx="1722">
                  <c:v>51847</c:v>
                </c:pt>
                <c:pt idx="1723">
                  <c:v>51854</c:v>
                </c:pt>
                <c:pt idx="1724">
                  <c:v>51862</c:v>
                </c:pt>
                <c:pt idx="1725">
                  <c:v>51869</c:v>
                </c:pt>
                <c:pt idx="1726">
                  <c:v>51876</c:v>
                </c:pt>
                <c:pt idx="1727">
                  <c:v>51883</c:v>
                </c:pt>
                <c:pt idx="1728">
                  <c:v>51890</c:v>
                </c:pt>
                <c:pt idx="1729">
                  <c:v>51897</c:v>
                </c:pt>
                <c:pt idx="1730">
                  <c:v>51904</c:v>
                </c:pt>
                <c:pt idx="1731">
                  <c:v>51911</c:v>
                </c:pt>
                <c:pt idx="1732">
                  <c:v>51918</c:v>
                </c:pt>
                <c:pt idx="1733">
                  <c:v>51925</c:v>
                </c:pt>
                <c:pt idx="1734">
                  <c:v>51932</c:v>
                </c:pt>
                <c:pt idx="1735">
                  <c:v>51939</c:v>
                </c:pt>
                <c:pt idx="1736">
                  <c:v>51946</c:v>
                </c:pt>
                <c:pt idx="1737">
                  <c:v>51953</c:v>
                </c:pt>
                <c:pt idx="1738">
                  <c:v>51964</c:v>
                </c:pt>
                <c:pt idx="1739">
                  <c:v>51971</c:v>
                </c:pt>
                <c:pt idx="1740">
                  <c:v>51978</c:v>
                </c:pt>
                <c:pt idx="1741">
                  <c:v>51985</c:v>
                </c:pt>
                <c:pt idx="1742">
                  <c:v>51992</c:v>
                </c:pt>
                <c:pt idx="1743">
                  <c:v>51999</c:v>
                </c:pt>
                <c:pt idx="1744">
                  <c:v>52006</c:v>
                </c:pt>
                <c:pt idx="1745">
                  <c:v>52013</c:v>
                </c:pt>
                <c:pt idx="1746">
                  <c:v>52020</c:v>
                </c:pt>
                <c:pt idx="1747">
                  <c:v>52027</c:v>
                </c:pt>
                <c:pt idx="1748">
                  <c:v>52034</c:v>
                </c:pt>
                <c:pt idx="1749">
                  <c:v>52041</c:v>
                </c:pt>
                <c:pt idx="1750">
                  <c:v>52048</c:v>
                </c:pt>
                <c:pt idx="1751">
                  <c:v>52055</c:v>
                </c:pt>
                <c:pt idx="1752">
                  <c:v>52062</c:v>
                </c:pt>
                <c:pt idx="1753">
                  <c:v>52069</c:v>
                </c:pt>
                <c:pt idx="1754">
                  <c:v>52076</c:v>
                </c:pt>
                <c:pt idx="1755">
                  <c:v>52083</c:v>
                </c:pt>
                <c:pt idx="1756">
                  <c:v>52090</c:v>
                </c:pt>
                <c:pt idx="1757">
                  <c:v>52097</c:v>
                </c:pt>
                <c:pt idx="1758">
                  <c:v>52104</c:v>
                </c:pt>
                <c:pt idx="1759">
                  <c:v>52111</c:v>
                </c:pt>
                <c:pt idx="1760">
                  <c:v>52118</c:v>
                </c:pt>
                <c:pt idx="1761">
                  <c:v>52125</c:v>
                </c:pt>
                <c:pt idx="1762">
                  <c:v>52132</c:v>
                </c:pt>
                <c:pt idx="1763">
                  <c:v>52139</c:v>
                </c:pt>
                <c:pt idx="1764">
                  <c:v>52146</c:v>
                </c:pt>
                <c:pt idx="1765">
                  <c:v>52153</c:v>
                </c:pt>
                <c:pt idx="1766">
                  <c:v>52160</c:v>
                </c:pt>
                <c:pt idx="1767">
                  <c:v>52167</c:v>
                </c:pt>
                <c:pt idx="1768">
                  <c:v>52174</c:v>
                </c:pt>
                <c:pt idx="1769">
                  <c:v>52181</c:v>
                </c:pt>
                <c:pt idx="1770">
                  <c:v>52188</c:v>
                </c:pt>
                <c:pt idx="1771">
                  <c:v>52195</c:v>
                </c:pt>
                <c:pt idx="1772">
                  <c:v>52202</c:v>
                </c:pt>
                <c:pt idx="1773">
                  <c:v>52209</c:v>
                </c:pt>
                <c:pt idx="1774">
                  <c:v>52216</c:v>
                </c:pt>
                <c:pt idx="1775">
                  <c:v>52223</c:v>
                </c:pt>
                <c:pt idx="1776">
                  <c:v>52230</c:v>
                </c:pt>
                <c:pt idx="1777">
                  <c:v>52237</c:v>
                </c:pt>
                <c:pt idx="1778">
                  <c:v>52244</c:v>
                </c:pt>
                <c:pt idx="1779">
                  <c:v>52251</c:v>
                </c:pt>
                <c:pt idx="1780">
                  <c:v>52258</c:v>
                </c:pt>
                <c:pt idx="1781">
                  <c:v>52265</c:v>
                </c:pt>
                <c:pt idx="1782">
                  <c:v>52272</c:v>
                </c:pt>
                <c:pt idx="1783">
                  <c:v>52279</c:v>
                </c:pt>
                <c:pt idx="1784">
                  <c:v>52286</c:v>
                </c:pt>
                <c:pt idx="1785">
                  <c:v>52293</c:v>
                </c:pt>
                <c:pt idx="1786">
                  <c:v>52300</c:v>
                </c:pt>
                <c:pt idx="1787">
                  <c:v>52307</c:v>
                </c:pt>
                <c:pt idx="1788">
                  <c:v>52314</c:v>
                </c:pt>
                <c:pt idx="1789">
                  <c:v>52321</c:v>
                </c:pt>
                <c:pt idx="1790">
                  <c:v>52328</c:v>
                </c:pt>
                <c:pt idx="1791">
                  <c:v>52335</c:v>
                </c:pt>
                <c:pt idx="1792">
                  <c:v>52342</c:v>
                </c:pt>
                <c:pt idx="1793">
                  <c:v>52349</c:v>
                </c:pt>
                <c:pt idx="1794">
                  <c:v>52356</c:v>
                </c:pt>
                <c:pt idx="1795">
                  <c:v>52363</c:v>
                </c:pt>
                <c:pt idx="1796">
                  <c:v>52370</c:v>
                </c:pt>
                <c:pt idx="1797">
                  <c:v>52377</c:v>
                </c:pt>
                <c:pt idx="1798">
                  <c:v>52384</c:v>
                </c:pt>
                <c:pt idx="1799">
                  <c:v>52391</c:v>
                </c:pt>
                <c:pt idx="1800">
                  <c:v>52398</c:v>
                </c:pt>
                <c:pt idx="1801">
                  <c:v>52405</c:v>
                </c:pt>
                <c:pt idx="1802">
                  <c:v>52412</c:v>
                </c:pt>
                <c:pt idx="1803">
                  <c:v>52419</c:v>
                </c:pt>
                <c:pt idx="1804">
                  <c:v>52426</c:v>
                </c:pt>
                <c:pt idx="1805">
                  <c:v>52433</c:v>
                </c:pt>
                <c:pt idx="1806">
                  <c:v>52440</c:v>
                </c:pt>
                <c:pt idx="1807">
                  <c:v>52447</c:v>
                </c:pt>
                <c:pt idx="1808">
                  <c:v>52454</c:v>
                </c:pt>
                <c:pt idx="1809">
                  <c:v>52461</c:v>
                </c:pt>
                <c:pt idx="1810">
                  <c:v>52468</c:v>
                </c:pt>
                <c:pt idx="1811">
                  <c:v>52475</c:v>
                </c:pt>
                <c:pt idx="1812">
                  <c:v>52482</c:v>
                </c:pt>
                <c:pt idx="1813">
                  <c:v>52489</c:v>
                </c:pt>
                <c:pt idx="1814">
                  <c:v>52496</c:v>
                </c:pt>
                <c:pt idx="1815">
                  <c:v>52503</c:v>
                </c:pt>
                <c:pt idx="1816">
                  <c:v>52510</c:v>
                </c:pt>
                <c:pt idx="1817">
                  <c:v>52517</c:v>
                </c:pt>
                <c:pt idx="1818">
                  <c:v>52524</c:v>
                </c:pt>
                <c:pt idx="1819">
                  <c:v>52531</c:v>
                </c:pt>
                <c:pt idx="1820">
                  <c:v>52538</c:v>
                </c:pt>
                <c:pt idx="1821">
                  <c:v>52545</c:v>
                </c:pt>
                <c:pt idx="1822">
                  <c:v>52552</c:v>
                </c:pt>
                <c:pt idx="1823">
                  <c:v>52559</c:v>
                </c:pt>
                <c:pt idx="1824">
                  <c:v>52566</c:v>
                </c:pt>
                <c:pt idx="1825">
                  <c:v>52573</c:v>
                </c:pt>
                <c:pt idx="1826">
                  <c:v>52580</c:v>
                </c:pt>
                <c:pt idx="1827">
                  <c:v>52587</c:v>
                </c:pt>
                <c:pt idx="1828">
                  <c:v>52594</c:v>
                </c:pt>
                <c:pt idx="1829">
                  <c:v>52601</c:v>
                </c:pt>
                <c:pt idx="1830">
                  <c:v>52608</c:v>
                </c:pt>
                <c:pt idx="1831">
                  <c:v>52615</c:v>
                </c:pt>
                <c:pt idx="1832">
                  <c:v>52622</c:v>
                </c:pt>
                <c:pt idx="1833">
                  <c:v>52629</c:v>
                </c:pt>
                <c:pt idx="1834">
                  <c:v>52636</c:v>
                </c:pt>
                <c:pt idx="1835">
                  <c:v>52643</c:v>
                </c:pt>
                <c:pt idx="1836">
                  <c:v>52650</c:v>
                </c:pt>
                <c:pt idx="1837">
                  <c:v>52657</c:v>
                </c:pt>
                <c:pt idx="1838">
                  <c:v>52664</c:v>
                </c:pt>
                <c:pt idx="1839">
                  <c:v>52671</c:v>
                </c:pt>
                <c:pt idx="1840">
                  <c:v>52678</c:v>
                </c:pt>
                <c:pt idx="1841">
                  <c:v>52685</c:v>
                </c:pt>
                <c:pt idx="1842">
                  <c:v>52692</c:v>
                </c:pt>
                <c:pt idx="1843">
                  <c:v>52699</c:v>
                </c:pt>
                <c:pt idx="1844">
                  <c:v>52706</c:v>
                </c:pt>
                <c:pt idx="1845">
                  <c:v>52713</c:v>
                </c:pt>
                <c:pt idx="1846">
                  <c:v>52720</c:v>
                </c:pt>
                <c:pt idx="1847">
                  <c:v>52727</c:v>
                </c:pt>
                <c:pt idx="1848">
                  <c:v>52734</c:v>
                </c:pt>
                <c:pt idx="1849">
                  <c:v>52741</c:v>
                </c:pt>
                <c:pt idx="1850">
                  <c:v>52748</c:v>
                </c:pt>
                <c:pt idx="1851">
                  <c:v>52755</c:v>
                </c:pt>
                <c:pt idx="1852">
                  <c:v>52762</c:v>
                </c:pt>
                <c:pt idx="1853">
                  <c:v>52769</c:v>
                </c:pt>
                <c:pt idx="1854">
                  <c:v>52776</c:v>
                </c:pt>
                <c:pt idx="1855">
                  <c:v>52783</c:v>
                </c:pt>
                <c:pt idx="1856">
                  <c:v>52790</c:v>
                </c:pt>
                <c:pt idx="1857">
                  <c:v>52797</c:v>
                </c:pt>
                <c:pt idx="1858">
                  <c:v>52804</c:v>
                </c:pt>
                <c:pt idx="1859">
                  <c:v>52811</c:v>
                </c:pt>
                <c:pt idx="1860">
                  <c:v>52818</c:v>
                </c:pt>
                <c:pt idx="1861">
                  <c:v>52825</c:v>
                </c:pt>
                <c:pt idx="1862">
                  <c:v>52832</c:v>
                </c:pt>
                <c:pt idx="1863">
                  <c:v>52839</c:v>
                </c:pt>
                <c:pt idx="1864">
                  <c:v>52846</c:v>
                </c:pt>
                <c:pt idx="1865">
                  <c:v>52853</c:v>
                </c:pt>
                <c:pt idx="1866">
                  <c:v>52860</c:v>
                </c:pt>
                <c:pt idx="1867">
                  <c:v>52867</c:v>
                </c:pt>
                <c:pt idx="1868">
                  <c:v>52874</c:v>
                </c:pt>
                <c:pt idx="1869">
                  <c:v>52881</c:v>
                </c:pt>
                <c:pt idx="1870">
                  <c:v>52888</c:v>
                </c:pt>
                <c:pt idx="1871">
                  <c:v>52895</c:v>
                </c:pt>
                <c:pt idx="1872">
                  <c:v>52902</c:v>
                </c:pt>
                <c:pt idx="1873">
                  <c:v>52909</c:v>
                </c:pt>
                <c:pt idx="1874">
                  <c:v>52916</c:v>
                </c:pt>
                <c:pt idx="1875">
                  <c:v>52923</c:v>
                </c:pt>
                <c:pt idx="1876">
                  <c:v>52930</c:v>
                </c:pt>
                <c:pt idx="1877">
                  <c:v>52937</c:v>
                </c:pt>
                <c:pt idx="1878">
                  <c:v>52944</c:v>
                </c:pt>
                <c:pt idx="1879">
                  <c:v>52951</c:v>
                </c:pt>
                <c:pt idx="1880">
                  <c:v>52959</c:v>
                </c:pt>
                <c:pt idx="1881">
                  <c:v>52966</c:v>
                </c:pt>
                <c:pt idx="1882">
                  <c:v>52973</c:v>
                </c:pt>
                <c:pt idx="1883">
                  <c:v>52980</c:v>
                </c:pt>
                <c:pt idx="1884">
                  <c:v>52987</c:v>
                </c:pt>
                <c:pt idx="1885">
                  <c:v>52994</c:v>
                </c:pt>
                <c:pt idx="1886">
                  <c:v>53001</c:v>
                </c:pt>
                <c:pt idx="1887">
                  <c:v>53008</c:v>
                </c:pt>
                <c:pt idx="1888">
                  <c:v>53015</c:v>
                </c:pt>
                <c:pt idx="1889">
                  <c:v>53022</c:v>
                </c:pt>
                <c:pt idx="1890">
                  <c:v>53029</c:v>
                </c:pt>
                <c:pt idx="1891">
                  <c:v>53036</c:v>
                </c:pt>
                <c:pt idx="1892">
                  <c:v>53043</c:v>
                </c:pt>
                <c:pt idx="1893">
                  <c:v>53050</c:v>
                </c:pt>
                <c:pt idx="1894">
                  <c:v>53057</c:v>
                </c:pt>
                <c:pt idx="1895">
                  <c:v>53064</c:v>
                </c:pt>
                <c:pt idx="1896">
                  <c:v>53071</c:v>
                </c:pt>
                <c:pt idx="1897">
                  <c:v>53078</c:v>
                </c:pt>
                <c:pt idx="1898">
                  <c:v>53085</c:v>
                </c:pt>
                <c:pt idx="1899">
                  <c:v>53092</c:v>
                </c:pt>
                <c:pt idx="1900">
                  <c:v>53099</c:v>
                </c:pt>
                <c:pt idx="1901">
                  <c:v>53106</c:v>
                </c:pt>
                <c:pt idx="1902">
                  <c:v>53113</c:v>
                </c:pt>
                <c:pt idx="1903">
                  <c:v>53120</c:v>
                </c:pt>
                <c:pt idx="1904">
                  <c:v>53127</c:v>
                </c:pt>
                <c:pt idx="1905">
                  <c:v>53134</c:v>
                </c:pt>
                <c:pt idx="1906">
                  <c:v>53141</c:v>
                </c:pt>
                <c:pt idx="1907">
                  <c:v>53148</c:v>
                </c:pt>
                <c:pt idx="1908">
                  <c:v>53155</c:v>
                </c:pt>
                <c:pt idx="1909">
                  <c:v>53162</c:v>
                </c:pt>
                <c:pt idx="1910">
                  <c:v>53169</c:v>
                </c:pt>
                <c:pt idx="1911">
                  <c:v>53176</c:v>
                </c:pt>
                <c:pt idx="1912">
                  <c:v>53183</c:v>
                </c:pt>
                <c:pt idx="1913">
                  <c:v>53190</c:v>
                </c:pt>
                <c:pt idx="1914">
                  <c:v>53197</c:v>
                </c:pt>
                <c:pt idx="1915">
                  <c:v>53204</c:v>
                </c:pt>
                <c:pt idx="1916">
                  <c:v>53211</c:v>
                </c:pt>
                <c:pt idx="1917">
                  <c:v>53218</c:v>
                </c:pt>
                <c:pt idx="1918">
                  <c:v>53225</c:v>
                </c:pt>
                <c:pt idx="1919">
                  <c:v>53232</c:v>
                </c:pt>
                <c:pt idx="1920">
                  <c:v>53239</c:v>
                </c:pt>
                <c:pt idx="1921">
                  <c:v>53246</c:v>
                </c:pt>
                <c:pt idx="1922">
                  <c:v>53253</c:v>
                </c:pt>
                <c:pt idx="1923">
                  <c:v>53260</c:v>
                </c:pt>
                <c:pt idx="1924">
                  <c:v>53267</c:v>
                </c:pt>
                <c:pt idx="1925">
                  <c:v>53274</c:v>
                </c:pt>
                <c:pt idx="1926">
                  <c:v>53281</c:v>
                </c:pt>
                <c:pt idx="1927">
                  <c:v>53288</c:v>
                </c:pt>
                <c:pt idx="1928">
                  <c:v>53295</c:v>
                </c:pt>
                <c:pt idx="1929">
                  <c:v>53302</c:v>
                </c:pt>
                <c:pt idx="1930">
                  <c:v>53309</c:v>
                </c:pt>
                <c:pt idx="1931">
                  <c:v>53316</c:v>
                </c:pt>
                <c:pt idx="1932">
                  <c:v>53323</c:v>
                </c:pt>
                <c:pt idx="1933">
                  <c:v>53330</c:v>
                </c:pt>
                <c:pt idx="1934">
                  <c:v>53337</c:v>
                </c:pt>
                <c:pt idx="1935">
                  <c:v>53344</c:v>
                </c:pt>
                <c:pt idx="1936">
                  <c:v>53351</c:v>
                </c:pt>
                <c:pt idx="1937">
                  <c:v>53358</c:v>
                </c:pt>
                <c:pt idx="1938">
                  <c:v>53365</c:v>
                </c:pt>
                <c:pt idx="1939">
                  <c:v>53372</c:v>
                </c:pt>
                <c:pt idx="1940">
                  <c:v>53379</c:v>
                </c:pt>
                <c:pt idx="1941">
                  <c:v>53386</c:v>
                </c:pt>
                <c:pt idx="1942">
                  <c:v>53393</c:v>
                </c:pt>
                <c:pt idx="1943">
                  <c:v>53400</c:v>
                </c:pt>
                <c:pt idx="1944">
                  <c:v>53407</c:v>
                </c:pt>
                <c:pt idx="1945">
                  <c:v>53414</c:v>
                </c:pt>
                <c:pt idx="1946">
                  <c:v>53421</c:v>
                </c:pt>
                <c:pt idx="1947">
                  <c:v>53428</c:v>
                </c:pt>
                <c:pt idx="1948">
                  <c:v>53435</c:v>
                </c:pt>
                <c:pt idx="1949">
                  <c:v>53442</c:v>
                </c:pt>
                <c:pt idx="1950">
                  <c:v>53449</c:v>
                </c:pt>
                <c:pt idx="1951">
                  <c:v>53456</c:v>
                </c:pt>
                <c:pt idx="1952">
                  <c:v>53463</c:v>
                </c:pt>
                <c:pt idx="1953">
                  <c:v>53470</c:v>
                </c:pt>
                <c:pt idx="1954">
                  <c:v>53477</c:v>
                </c:pt>
                <c:pt idx="1955">
                  <c:v>53484</c:v>
                </c:pt>
                <c:pt idx="1956">
                  <c:v>53491</c:v>
                </c:pt>
                <c:pt idx="1957">
                  <c:v>53498</c:v>
                </c:pt>
                <c:pt idx="1958">
                  <c:v>53505</c:v>
                </c:pt>
                <c:pt idx="1959">
                  <c:v>53512</c:v>
                </c:pt>
                <c:pt idx="1960">
                  <c:v>53519</c:v>
                </c:pt>
                <c:pt idx="1961">
                  <c:v>53526</c:v>
                </c:pt>
                <c:pt idx="1962">
                  <c:v>53533</c:v>
                </c:pt>
                <c:pt idx="1963">
                  <c:v>53540</c:v>
                </c:pt>
                <c:pt idx="1964">
                  <c:v>53547</c:v>
                </c:pt>
                <c:pt idx="1965">
                  <c:v>53554</c:v>
                </c:pt>
                <c:pt idx="1966">
                  <c:v>53561</c:v>
                </c:pt>
                <c:pt idx="1967">
                  <c:v>53568</c:v>
                </c:pt>
                <c:pt idx="1968">
                  <c:v>53575</c:v>
                </c:pt>
                <c:pt idx="1969">
                  <c:v>53582</c:v>
                </c:pt>
                <c:pt idx="1970">
                  <c:v>53589</c:v>
                </c:pt>
                <c:pt idx="1971">
                  <c:v>53596</c:v>
                </c:pt>
                <c:pt idx="1972">
                  <c:v>53603</c:v>
                </c:pt>
                <c:pt idx="1973">
                  <c:v>53610</c:v>
                </c:pt>
                <c:pt idx="1974">
                  <c:v>53617</c:v>
                </c:pt>
                <c:pt idx="1975">
                  <c:v>53624</c:v>
                </c:pt>
                <c:pt idx="1976">
                  <c:v>53631</c:v>
                </c:pt>
                <c:pt idx="1977">
                  <c:v>53638</c:v>
                </c:pt>
                <c:pt idx="1978">
                  <c:v>53645</c:v>
                </c:pt>
                <c:pt idx="1979">
                  <c:v>53652</c:v>
                </c:pt>
                <c:pt idx="1980">
                  <c:v>53659</c:v>
                </c:pt>
                <c:pt idx="1981">
                  <c:v>53666</c:v>
                </c:pt>
                <c:pt idx="1982">
                  <c:v>53673</c:v>
                </c:pt>
                <c:pt idx="1983">
                  <c:v>53680</c:v>
                </c:pt>
                <c:pt idx="1984">
                  <c:v>53688</c:v>
                </c:pt>
                <c:pt idx="1985">
                  <c:v>53695</c:v>
                </c:pt>
                <c:pt idx="1986">
                  <c:v>53702</c:v>
                </c:pt>
                <c:pt idx="1987">
                  <c:v>53709</c:v>
                </c:pt>
                <c:pt idx="1988">
                  <c:v>53716</c:v>
                </c:pt>
                <c:pt idx="1989">
                  <c:v>53723</c:v>
                </c:pt>
                <c:pt idx="1990">
                  <c:v>53730</c:v>
                </c:pt>
                <c:pt idx="1991">
                  <c:v>53737</c:v>
                </c:pt>
                <c:pt idx="1992">
                  <c:v>53744</c:v>
                </c:pt>
                <c:pt idx="1993">
                  <c:v>53751</c:v>
                </c:pt>
                <c:pt idx="1994">
                  <c:v>53758</c:v>
                </c:pt>
                <c:pt idx="1995">
                  <c:v>53765</c:v>
                </c:pt>
                <c:pt idx="1996">
                  <c:v>53772</c:v>
                </c:pt>
                <c:pt idx="1997">
                  <c:v>53779</c:v>
                </c:pt>
                <c:pt idx="1998">
                  <c:v>53786</c:v>
                </c:pt>
                <c:pt idx="1999">
                  <c:v>53793</c:v>
                </c:pt>
                <c:pt idx="2000">
                  <c:v>53800</c:v>
                </c:pt>
                <c:pt idx="2001">
                  <c:v>53807</c:v>
                </c:pt>
                <c:pt idx="2002">
                  <c:v>53814</c:v>
                </c:pt>
                <c:pt idx="2003">
                  <c:v>53821</c:v>
                </c:pt>
                <c:pt idx="2004">
                  <c:v>53828</c:v>
                </c:pt>
                <c:pt idx="2005">
                  <c:v>53835</c:v>
                </c:pt>
                <c:pt idx="2006">
                  <c:v>53842</c:v>
                </c:pt>
                <c:pt idx="2007">
                  <c:v>53849</c:v>
                </c:pt>
                <c:pt idx="2008">
                  <c:v>53856</c:v>
                </c:pt>
                <c:pt idx="2009">
                  <c:v>53863</c:v>
                </c:pt>
                <c:pt idx="2010">
                  <c:v>53870</c:v>
                </c:pt>
                <c:pt idx="2011">
                  <c:v>53877</c:v>
                </c:pt>
                <c:pt idx="2012">
                  <c:v>53884</c:v>
                </c:pt>
                <c:pt idx="2013">
                  <c:v>53891</c:v>
                </c:pt>
                <c:pt idx="2014">
                  <c:v>53898</c:v>
                </c:pt>
                <c:pt idx="2015">
                  <c:v>53905</c:v>
                </c:pt>
                <c:pt idx="2016">
                  <c:v>53912</c:v>
                </c:pt>
                <c:pt idx="2017">
                  <c:v>53919</c:v>
                </c:pt>
                <c:pt idx="2018">
                  <c:v>53926</c:v>
                </c:pt>
                <c:pt idx="2019">
                  <c:v>53933</c:v>
                </c:pt>
                <c:pt idx="2020">
                  <c:v>53940</c:v>
                </c:pt>
                <c:pt idx="2021">
                  <c:v>53947</c:v>
                </c:pt>
                <c:pt idx="2022">
                  <c:v>53954</c:v>
                </c:pt>
                <c:pt idx="2023">
                  <c:v>53961</c:v>
                </c:pt>
                <c:pt idx="2024">
                  <c:v>53968</c:v>
                </c:pt>
                <c:pt idx="2025">
                  <c:v>53975</c:v>
                </c:pt>
                <c:pt idx="2026">
                  <c:v>53982</c:v>
                </c:pt>
                <c:pt idx="2027">
                  <c:v>53989</c:v>
                </c:pt>
                <c:pt idx="2028">
                  <c:v>53996</c:v>
                </c:pt>
                <c:pt idx="2029">
                  <c:v>54003</c:v>
                </c:pt>
                <c:pt idx="2030">
                  <c:v>54010</c:v>
                </c:pt>
                <c:pt idx="2031">
                  <c:v>54017</c:v>
                </c:pt>
                <c:pt idx="2032">
                  <c:v>54024</c:v>
                </c:pt>
                <c:pt idx="2033">
                  <c:v>54031</c:v>
                </c:pt>
                <c:pt idx="2034">
                  <c:v>54038</c:v>
                </c:pt>
                <c:pt idx="2035">
                  <c:v>54045</c:v>
                </c:pt>
                <c:pt idx="2036">
                  <c:v>54053</c:v>
                </c:pt>
                <c:pt idx="2037">
                  <c:v>54060</c:v>
                </c:pt>
                <c:pt idx="2038">
                  <c:v>54067</c:v>
                </c:pt>
                <c:pt idx="2039">
                  <c:v>54074</c:v>
                </c:pt>
                <c:pt idx="2040">
                  <c:v>54081</c:v>
                </c:pt>
                <c:pt idx="2041">
                  <c:v>54088</c:v>
                </c:pt>
                <c:pt idx="2042">
                  <c:v>54095</c:v>
                </c:pt>
                <c:pt idx="2043">
                  <c:v>54102</c:v>
                </c:pt>
                <c:pt idx="2044">
                  <c:v>54109</c:v>
                </c:pt>
                <c:pt idx="2045">
                  <c:v>54116</c:v>
                </c:pt>
                <c:pt idx="2046">
                  <c:v>54123</c:v>
                </c:pt>
                <c:pt idx="2047">
                  <c:v>54130</c:v>
                </c:pt>
                <c:pt idx="2048">
                  <c:v>54137</c:v>
                </c:pt>
                <c:pt idx="2049">
                  <c:v>54144</c:v>
                </c:pt>
                <c:pt idx="2050">
                  <c:v>54155</c:v>
                </c:pt>
                <c:pt idx="2051">
                  <c:v>54162</c:v>
                </c:pt>
                <c:pt idx="2052">
                  <c:v>54169</c:v>
                </c:pt>
                <c:pt idx="2053">
                  <c:v>54176</c:v>
                </c:pt>
                <c:pt idx="2054">
                  <c:v>54183</c:v>
                </c:pt>
                <c:pt idx="2055">
                  <c:v>54190</c:v>
                </c:pt>
                <c:pt idx="2056">
                  <c:v>54197</c:v>
                </c:pt>
                <c:pt idx="2057">
                  <c:v>54204</c:v>
                </c:pt>
                <c:pt idx="2058">
                  <c:v>54211</c:v>
                </c:pt>
                <c:pt idx="2059">
                  <c:v>54218</c:v>
                </c:pt>
                <c:pt idx="2060">
                  <c:v>54225</c:v>
                </c:pt>
                <c:pt idx="2061">
                  <c:v>54232</c:v>
                </c:pt>
                <c:pt idx="2062">
                  <c:v>54239</c:v>
                </c:pt>
                <c:pt idx="2063">
                  <c:v>54246</c:v>
                </c:pt>
                <c:pt idx="2064">
                  <c:v>54253</c:v>
                </c:pt>
                <c:pt idx="2065">
                  <c:v>54260</c:v>
                </c:pt>
                <c:pt idx="2066">
                  <c:v>54267</c:v>
                </c:pt>
                <c:pt idx="2067">
                  <c:v>54274</c:v>
                </c:pt>
                <c:pt idx="2068">
                  <c:v>54281</c:v>
                </c:pt>
                <c:pt idx="2069">
                  <c:v>54288</c:v>
                </c:pt>
                <c:pt idx="2070">
                  <c:v>54295</c:v>
                </c:pt>
                <c:pt idx="2071">
                  <c:v>54302</c:v>
                </c:pt>
                <c:pt idx="2072">
                  <c:v>54309</c:v>
                </c:pt>
                <c:pt idx="2073">
                  <c:v>54316</c:v>
                </c:pt>
                <c:pt idx="2074">
                  <c:v>54323</c:v>
                </c:pt>
                <c:pt idx="2075">
                  <c:v>54330</c:v>
                </c:pt>
                <c:pt idx="2076">
                  <c:v>54337</c:v>
                </c:pt>
                <c:pt idx="2077">
                  <c:v>54344</c:v>
                </c:pt>
                <c:pt idx="2078">
                  <c:v>54351</c:v>
                </c:pt>
                <c:pt idx="2079">
                  <c:v>54358</c:v>
                </c:pt>
                <c:pt idx="2080">
                  <c:v>54365</c:v>
                </c:pt>
                <c:pt idx="2081">
                  <c:v>54372</c:v>
                </c:pt>
                <c:pt idx="2082">
                  <c:v>54379</c:v>
                </c:pt>
                <c:pt idx="2083">
                  <c:v>54386</c:v>
                </c:pt>
                <c:pt idx="2084">
                  <c:v>54393</c:v>
                </c:pt>
                <c:pt idx="2085">
                  <c:v>54400</c:v>
                </c:pt>
                <c:pt idx="2086">
                  <c:v>54407</c:v>
                </c:pt>
                <c:pt idx="2087">
                  <c:v>54414</c:v>
                </c:pt>
                <c:pt idx="2088">
                  <c:v>54421</c:v>
                </c:pt>
                <c:pt idx="2089">
                  <c:v>54428</c:v>
                </c:pt>
                <c:pt idx="2090">
                  <c:v>54435</c:v>
                </c:pt>
                <c:pt idx="2091">
                  <c:v>54442</c:v>
                </c:pt>
                <c:pt idx="2092">
                  <c:v>54449</c:v>
                </c:pt>
                <c:pt idx="2093">
                  <c:v>54456</c:v>
                </c:pt>
                <c:pt idx="2094">
                  <c:v>54463</c:v>
                </c:pt>
                <c:pt idx="2095">
                  <c:v>54470</c:v>
                </c:pt>
                <c:pt idx="2096">
                  <c:v>54477</c:v>
                </c:pt>
                <c:pt idx="2097">
                  <c:v>54484</c:v>
                </c:pt>
                <c:pt idx="2098">
                  <c:v>54491</c:v>
                </c:pt>
                <c:pt idx="2099">
                  <c:v>54498</c:v>
                </c:pt>
                <c:pt idx="2100">
                  <c:v>54505</c:v>
                </c:pt>
                <c:pt idx="2101">
                  <c:v>54512</c:v>
                </c:pt>
                <c:pt idx="2102">
                  <c:v>54519</c:v>
                </c:pt>
                <c:pt idx="2103">
                  <c:v>54526</c:v>
                </c:pt>
                <c:pt idx="2104">
                  <c:v>54533</c:v>
                </c:pt>
                <c:pt idx="2105">
                  <c:v>54540</c:v>
                </c:pt>
                <c:pt idx="2106">
                  <c:v>54547</c:v>
                </c:pt>
                <c:pt idx="2107">
                  <c:v>54554</c:v>
                </c:pt>
                <c:pt idx="2108">
                  <c:v>54561</c:v>
                </c:pt>
                <c:pt idx="2109">
                  <c:v>54568</c:v>
                </c:pt>
                <c:pt idx="2110">
                  <c:v>54575</c:v>
                </c:pt>
                <c:pt idx="2111">
                  <c:v>54582</c:v>
                </c:pt>
                <c:pt idx="2112">
                  <c:v>54589</c:v>
                </c:pt>
                <c:pt idx="2113">
                  <c:v>54596</c:v>
                </c:pt>
                <c:pt idx="2114">
                  <c:v>54603</c:v>
                </c:pt>
                <c:pt idx="2115">
                  <c:v>54610</c:v>
                </c:pt>
                <c:pt idx="2116">
                  <c:v>54617</c:v>
                </c:pt>
                <c:pt idx="2117">
                  <c:v>54624</c:v>
                </c:pt>
                <c:pt idx="2118">
                  <c:v>54631</c:v>
                </c:pt>
                <c:pt idx="2119">
                  <c:v>54638</c:v>
                </c:pt>
                <c:pt idx="2120">
                  <c:v>54645</c:v>
                </c:pt>
                <c:pt idx="2121">
                  <c:v>54652</c:v>
                </c:pt>
                <c:pt idx="2122">
                  <c:v>54659</c:v>
                </c:pt>
                <c:pt idx="2123">
                  <c:v>54666</c:v>
                </c:pt>
                <c:pt idx="2124">
                  <c:v>54673</c:v>
                </c:pt>
                <c:pt idx="2125">
                  <c:v>54680</c:v>
                </c:pt>
                <c:pt idx="2126">
                  <c:v>54687</c:v>
                </c:pt>
                <c:pt idx="2127">
                  <c:v>54694</c:v>
                </c:pt>
                <c:pt idx="2128">
                  <c:v>54701</c:v>
                </c:pt>
                <c:pt idx="2129">
                  <c:v>54708</c:v>
                </c:pt>
                <c:pt idx="2130">
                  <c:v>54715</c:v>
                </c:pt>
                <c:pt idx="2131">
                  <c:v>54722</c:v>
                </c:pt>
                <c:pt idx="2132">
                  <c:v>54729</c:v>
                </c:pt>
                <c:pt idx="2133">
                  <c:v>54736</c:v>
                </c:pt>
                <c:pt idx="2134">
                  <c:v>54743</c:v>
                </c:pt>
                <c:pt idx="2135">
                  <c:v>54750</c:v>
                </c:pt>
                <c:pt idx="2136">
                  <c:v>54757</c:v>
                </c:pt>
                <c:pt idx="2137">
                  <c:v>54764</c:v>
                </c:pt>
                <c:pt idx="2138">
                  <c:v>54771</c:v>
                </c:pt>
                <c:pt idx="2139">
                  <c:v>54778</c:v>
                </c:pt>
                <c:pt idx="2140">
                  <c:v>54786</c:v>
                </c:pt>
                <c:pt idx="2141">
                  <c:v>54793</c:v>
                </c:pt>
                <c:pt idx="2142">
                  <c:v>54800</c:v>
                </c:pt>
                <c:pt idx="2143">
                  <c:v>54807</c:v>
                </c:pt>
                <c:pt idx="2144">
                  <c:v>54814</c:v>
                </c:pt>
                <c:pt idx="2145">
                  <c:v>54821</c:v>
                </c:pt>
                <c:pt idx="2146">
                  <c:v>54828</c:v>
                </c:pt>
                <c:pt idx="2147">
                  <c:v>54835</c:v>
                </c:pt>
                <c:pt idx="2148">
                  <c:v>54842</c:v>
                </c:pt>
                <c:pt idx="2149">
                  <c:v>54849</c:v>
                </c:pt>
                <c:pt idx="2150">
                  <c:v>54856</c:v>
                </c:pt>
                <c:pt idx="2151">
                  <c:v>54863</c:v>
                </c:pt>
                <c:pt idx="2152">
                  <c:v>54870</c:v>
                </c:pt>
                <c:pt idx="2153">
                  <c:v>54877</c:v>
                </c:pt>
                <c:pt idx="2154">
                  <c:v>54884</c:v>
                </c:pt>
                <c:pt idx="2155">
                  <c:v>54891</c:v>
                </c:pt>
                <c:pt idx="2156">
                  <c:v>54898</c:v>
                </c:pt>
                <c:pt idx="2157">
                  <c:v>54905</c:v>
                </c:pt>
                <c:pt idx="2158">
                  <c:v>54912</c:v>
                </c:pt>
                <c:pt idx="2159">
                  <c:v>54919</c:v>
                </c:pt>
                <c:pt idx="2160">
                  <c:v>54926</c:v>
                </c:pt>
                <c:pt idx="2161">
                  <c:v>54933</c:v>
                </c:pt>
                <c:pt idx="2162">
                  <c:v>54940</c:v>
                </c:pt>
                <c:pt idx="2163">
                  <c:v>54947</c:v>
                </c:pt>
                <c:pt idx="2164">
                  <c:v>54954</c:v>
                </c:pt>
                <c:pt idx="2165">
                  <c:v>54961</c:v>
                </c:pt>
                <c:pt idx="2166">
                  <c:v>54968</c:v>
                </c:pt>
                <c:pt idx="2167">
                  <c:v>54975</c:v>
                </c:pt>
                <c:pt idx="2168">
                  <c:v>54982</c:v>
                </c:pt>
                <c:pt idx="2169">
                  <c:v>54989</c:v>
                </c:pt>
                <c:pt idx="2170">
                  <c:v>54996</c:v>
                </c:pt>
                <c:pt idx="2171">
                  <c:v>55003</c:v>
                </c:pt>
                <c:pt idx="2172">
                  <c:v>55010</c:v>
                </c:pt>
                <c:pt idx="2173">
                  <c:v>55017</c:v>
                </c:pt>
                <c:pt idx="2174">
                  <c:v>55024</c:v>
                </c:pt>
                <c:pt idx="2175">
                  <c:v>55031</c:v>
                </c:pt>
                <c:pt idx="2176">
                  <c:v>55038</c:v>
                </c:pt>
                <c:pt idx="2177">
                  <c:v>55045</c:v>
                </c:pt>
                <c:pt idx="2178">
                  <c:v>55052</c:v>
                </c:pt>
                <c:pt idx="2179">
                  <c:v>55059</c:v>
                </c:pt>
                <c:pt idx="2180">
                  <c:v>55066</c:v>
                </c:pt>
                <c:pt idx="2181">
                  <c:v>55073</c:v>
                </c:pt>
                <c:pt idx="2182">
                  <c:v>55080</c:v>
                </c:pt>
                <c:pt idx="2183">
                  <c:v>55087</c:v>
                </c:pt>
                <c:pt idx="2184">
                  <c:v>55094</c:v>
                </c:pt>
                <c:pt idx="2185">
                  <c:v>55101</c:v>
                </c:pt>
                <c:pt idx="2186">
                  <c:v>55108</c:v>
                </c:pt>
                <c:pt idx="2187">
                  <c:v>55115</c:v>
                </c:pt>
                <c:pt idx="2188">
                  <c:v>55122</c:v>
                </c:pt>
                <c:pt idx="2189">
                  <c:v>55129</c:v>
                </c:pt>
                <c:pt idx="2190">
                  <c:v>55136</c:v>
                </c:pt>
                <c:pt idx="2191">
                  <c:v>55143</c:v>
                </c:pt>
                <c:pt idx="2192">
                  <c:v>55150</c:v>
                </c:pt>
                <c:pt idx="2193">
                  <c:v>55157</c:v>
                </c:pt>
                <c:pt idx="2194">
                  <c:v>55164</c:v>
                </c:pt>
                <c:pt idx="2195">
                  <c:v>55171</c:v>
                </c:pt>
                <c:pt idx="2196">
                  <c:v>55178</c:v>
                </c:pt>
                <c:pt idx="2197">
                  <c:v>55185</c:v>
                </c:pt>
                <c:pt idx="2198">
                  <c:v>55192</c:v>
                </c:pt>
                <c:pt idx="2199">
                  <c:v>55199</c:v>
                </c:pt>
                <c:pt idx="2200">
                  <c:v>55206</c:v>
                </c:pt>
                <c:pt idx="2201">
                  <c:v>55213</c:v>
                </c:pt>
                <c:pt idx="2202">
                  <c:v>55220</c:v>
                </c:pt>
                <c:pt idx="2203">
                  <c:v>55227</c:v>
                </c:pt>
                <c:pt idx="2204">
                  <c:v>55234</c:v>
                </c:pt>
                <c:pt idx="2205">
                  <c:v>55241</c:v>
                </c:pt>
                <c:pt idx="2206">
                  <c:v>55248</c:v>
                </c:pt>
                <c:pt idx="2207">
                  <c:v>55255</c:v>
                </c:pt>
                <c:pt idx="2208">
                  <c:v>55262</c:v>
                </c:pt>
                <c:pt idx="2209">
                  <c:v>55269</c:v>
                </c:pt>
                <c:pt idx="2210">
                  <c:v>55276</c:v>
                </c:pt>
                <c:pt idx="2211">
                  <c:v>55283</c:v>
                </c:pt>
                <c:pt idx="2212">
                  <c:v>55290</c:v>
                </c:pt>
                <c:pt idx="2213">
                  <c:v>55297</c:v>
                </c:pt>
                <c:pt idx="2214">
                  <c:v>55304</c:v>
                </c:pt>
                <c:pt idx="2215">
                  <c:v>55311</c:v>
                </c:pt>
                <c:pt idx="2216">
                  <c:v>55318</c:v>
                </c:pt>
                <c:pt idx="2217">
                  <c:v>55325</c:v>
                </c:pt>
                <c:pt idx="2218">
                  <c:v>55332</c:v>
                </c:pt>
                <c:pt idx="2219">
                  <c:v>55339</c:v>
                </c:pt>
                <c:pt idx="2220">
                  <c:v>55346</c:v>
                </c:pt>
                <c:pt idx="2221">
                  <c:v>55353</c:v>
                </c:pt>
                <c:pt idx="2222">
                  <c:v>55360</c:v>
                </c:pt>
                <c:pt idx="2223">
                  <c:v>55367</c:v>
                </c:pt>
                <c:pt idx="2224">
                  <c:v>55374</c:v>
                </c:pt>
                <c:pt idx="2225">
                  <c:v>55381</c:v>
                </c:pt>
                <c:pt idx="2226">
                  <c:v>55388</c:v>
                </c:pt>
                <c:pt idx="2227">
                  <c:v>55395</c:v>
                </c:pt>
                <c:pt idx="2228">
                  <c:v>55402</c:v>
                </c:pt>
                <c:pt idx="2229">
                  <c:v>55409</c:v>
                </c:pt>
                <c:pt idx="2230">
                  <c:v>55416</c:v>
                </c:pt>
                <c:pt idx="2231">
                  <c:v>55423</c:v>
                </c:pt>
                <c:pt idx="2232">
                  <c:v>55430</c:v>
                </c:pt>
                <c:pt idx="2233">
                  <c:v>55437</c:v>
                </c:pt>
                <c:pt idx="2234">
                  <c:v>55444</c:v>
                </c:pt>
                <c:pt idx="2235">
                  <c:v>55451</c:v>
                </c:pt>
                <c:pt idx="2236">
                  <c:v>55458</c:v>
                </c:pt>
                <c:pt idx="2237">
                  <c:v>55465</c:v>
                </c:pt>
                <c:pt idx="2238">
                  <c:v>55472</c:v>
                </c:pt>
                <c:pt idx="2239">
                  <c:v>55479</c:v>
                </c:pt>
                <c:pt idx="2240">
                  <c:v>55486</c:v>
                </c:pt>
                <c:pt idx="2241">
                  <c:v>55493</c:v>
                </c:pt>
                <c:pt idx="2242">
                  <c:v>55500</c:v>
                </c:pt>
                <c:pt idx="2243">
                  <c:v>55507</c:v>
                </c:pt>
                <c:pt idx="2244">
                  <c:v>55514</c:v>
                </c:pt>
                <c:pt idx="2245">
                  <c:v>55521</c:v>
                </c:pt>
                <c:pt idx="2246">
                  <c:v>55528</c:v>
                </c:pt>
                <c:pt idx="2247">
                  <c:v>55535</c:v>
                </c:pt>
                <c:pt idx="2248">
                  <c:v>55542</c:v>
                </c:pt>
                <c:pt idx="2249">
                  <c:v>55549</c:v>
                </c:pt>
                <c:pt idx="2250">
                  <c:v>55556</c:v>
                </c:pt>
                <c:pt idx="2251">
                  <c:v>55563</c:v>
                </c:pt>
                <c:pt idx="2252">
                  <c:v>55570</c:v>
                </c:pt>
                <c:pt idx="2253">
                  <c:v>55577</c:v>
                </c:pt>
                <c:pt idx="2254">
                  <c:v>55584</c:v>
                </c:pt>
                <c:pt idx="2255">
                  <c:v>55591</c:v>
                </c:pt>
                <c:pt idx="2256">
                  <c:v>55598</c:v>
                </c:pt>
                <c:pt idx="2257">
                  <c:v>55605</c:v>
                </c:pt>
                <c:pt idx="2258">
                  <c:v>55612</c:v>
                </c:pt>
                <c:pt idx="2259">
                  <c:v>55619</c:v>
                </c:pt>
                <c:pt idx="2260">
                  <c:v>55626</c:v>
                </c:pt>
                <c:pt idx="2261">
                  <c:v>55633</c:v>
                </c:pt>
                <c:pt idx="2262">
                  <c:v>55640</c:v>
                </c:pt>
                <c:pt idx="2263">
                  <c:v>55647</c:v>
                </c:pt>
                <c:pt idx="2264">
                  <c:v>55654</c:v>
                </c:pt>
                <c:pt idx="2265">
                  <c:v>55661</c:v>
                </c:pt>
                <c:pt idx="2266">
                  <c:v>55668</c:v>
                </c:pt>
                <c:pt idx="2267">
                  <c:v>55675</c:v>
                </c:pt>
                <c:pt idx="2268">
                  <c:v>55682</c:v>
                </c:pt>
                <c:pt idx="2269">
                  <c:v>55689</c:v>
                </c:pt>
                <c:pt idx="2270">
                  <c:v>55696</c:v>
                </c:pt>
                <c:pt idx="2271">
                  <c:v>55703</c:v>
                </c:pt>
                <c:pt idx="2272">
                  <c:v>55710</c:v>
                </c:pt>
                <c:pt idx="2273">
                  <c:v>55717</c:v>
                </c:pt>
                <c:pt idx="2274">
                  <c:v>55724</c:v>
                </c:pt>
                <c:pt idx="2275">
                  <c:v>55731</c:v>
                </c:pt>
                <c:pt idx="2276">
                  <c:v>55738</c:v>
                </c:pt>
                <c:pt idx="2277">
                  <c:v>55745</c:v>
                </c:pt>
                <c:pt idx="2278">
                  <c:v>55752</c:v>
                </c:pt>
                <c:pt idx="2279">
                  <c:v>55759</c:v>
                </c:pt>
                <c:pt idx="2280">
                  <c:v>55766</c:v>
                </c:pt>
                <c:pt idx="2281">
                  <c:v>55773</c:v>
                </c:pt>
                <c:pt idx="2282">
                  <c:v>55780</c:v>
                </c:pt>
                <c:pt idx="2283">
                  <c:v>55787</c:v>
                </c:pt>
                <c:pt idx="2284">
                  <c:v>55794</c:v>
                </c:pt>
                <c:pt idx="2285">
                  <c:v>55801</c:v>
                </c:pt>
                <c:pt idx="2286">
                  <c:v>55808</c:v>
                </c:pt>
                <c:pt idx="2287">
                  <c:v>55815</c:v>
                </c:pt>
                <c:pt idx="2288">
                  <c:v>55822</c:v>
                </c:pt>
                <c:pt idx="2289">
                  <c:v>55829</c:v>
                </c:pt>
                <c:pt idx="2290">
                  <c:v>55836</c:v>
                </c:pt>
                <c:pt idx="2291">
                  <c:v>55843</c:v>
                </c:pt>
                <c:pt idx="2292">
                  <c:v>55850</c:v>
                </c:pt>
                <c:pt idx="2293">
                  <c:v>55857</c:v>
                </c:pt>
                <c:pt idx="2294">
                  <c:v>55864</c:v>
                </c:pt>
                <c:pt idx="2295">
                  <c:v>55871</c:v>
                </c:pt>
                <c:pt idx="2296">
                  <c:v>55880</c:v>
                </c:pt>
                <c:pt idx="2297">
                  <c:v>55887</c:v>
                </c:pt>
                <c:pt idx="2298">
                  <c:v>55894</c:v>
                </c:pt>
                <c:pt idx="2299">
                  <c:v>55901</c:v>
                </c:pt>
                <c:pt idx="2300">
                  <c:v>55908</c:v>
                </c:pt>
                <c:pt idx="2301">
                  <c:v>55915</c:v>
                </c:pt>
                <c:pt idx="2302">
                  <c:v>55922</c:v>
                </c:pt>
                <c:pt idx="2303">
                  <c:v>55929</c:v>
                </c:pt>
                <c:pt idx="2304">
                  <c:v>55936</c:v>
                </c:pt>
                <c:pt idx="2305">
                  <c:v>55943</c:v>
                </c:pt>
                <c:pt idx="2306">
                  <c:v>55950</c:v>
                </c:pt>
                <c:pt idx="2307">
                  <c:v>55957</c:v>
                </c:pt>
                <c:pt idx="2308">
                  <c:v>55964</c:v>
                </c:pt>
                <c:pt idx="2309">
                  <c:v>55971</c:v>
                </c:pt>
                <c:pt idx="2310">
                  <c:v>55982</c:v>
                </c:pt>
                <c:pt idx="2311">
                  <c:v>55989</c:v>
                </c:pt>
                <c:pt idx="2312">
                  <c:v>55996</c:v>
                </c:pt>
                <c:pt idx="2313">
                  <c:v>56003</c:v>
                </c:pt>
                <c:pt idx="2314">
                  <c:v>56010</c:v>
                </c:pt>
                <c:pt idx="2315">
                  <c:v>56017</c:v>
                </c:pt>
                <c:pt idx="2316">
                  <c:v>56024</c:v>
                </c:pt>
                <c:pt idx="2317">
                  <c:v>56031</c:v>
                </c:pt>
                <c:pt idx="2318">
                  <c:v>56038</c:v>
                </c:pt>
                <c:pt idx="2319">
                  <c:v>56045</c:v>
                </c:pt>
                <c:pt idx="2320">
                  <c:v>56052</c:v>
                </c:pt>
                <c:pt idx="2321">
                  <c:v>56059</c:v>
                </c:pt>
                <c:pt idx="2322">
                  <c:v>56066</c:v>
                </c:pt>
                <c:pt idx="2323">
                  <c:v>56073</c:v>
                </c:pt>
                <c:pt idx="2324">
                  <c:v>56080</c:v>
                </c:pt>
                <c:pt idx="2325">
                  <c:v>56087</c:v>
                </c:pt>
                <c:pt idx="2326">
                  <c:v>56094</c:v>
                </c:pt>
                <c:pt idx="2327">
                  <c:v>56101</c:v>
                </c:pt>
                <c:pt idx="2328">
                  <c:v>56108</c:v>
                </c:pt>
                <c:pt idx="2329">
                  <c:v>56115</c:v>
                </c:pt>
                <c:pt idx="2330">
                  <c:v>56122</c:v>
                </c:pt>
                <c:pt idx="2331">
                  <c:v>56129</c:v>
                </c:pt>
                <c:pt idx="2332">
                  <c:v>56136</c:v>
                </c:pt>
                <c:pt idx="2333">
                  <c:v>56143</c:v>
                </c:pt>
                <c:pt idx="2334">
                  <c:v>56150</c:v>
                </c:pt>
                <c:pt idx="2335">
                  <c:v>56157</c:v>
                </c:pt>
                <c:pt idx="2336">
                  <c:v>56164</c:v>
                </c:pt>
                <c:pt idx="2337">
                  <c:v>56171</c:v>
                </c:pt>
                <c:pt idx="2338">
                  <c:v>56178</c:v>
                </c:pt>
                <c:pt idx="2339">
                  <c:v>56185</c:v>
                </c:pt>
                <c:pt idx="2340">
                  <c:v>56192</c:v>
                </c:pt>
                <c:pt idx="2341">
                  <c:v>56199</c:v>
                </c:pt>
                <c:pt idx="2342">
                  <c:v>56206</c:v>
                </c:pt>
                <c:pt idx="2343">
                  <c:v>56213</c:v>
                </c:pt>
                <c:pt idx="2344">
                  <c:v>56220</c:v>
                </c:pt>
                <c:pt idx="2345">
                  <c:v>56227</c:v>
                </c:pt>
                <c:pt idx="2346">
                  <c:v>56234</c:v>
                </c:pt>
                <c:pt idx="2347">
                  <c:v>56241</c:v>
                </c:pt>
                <c:pt idx="2348">
                  <c:v>56248</c:v>
                </c:pt>
                <c:pt idx="2349">
                  <c:v>56255</c:v>
                </c:pt>
                <c:pt idx="2350">
                  <c:v>56262</c:v>
                </c:pt>
                <c:pt idx="2351">
                  <c:v>56269</c:v>
                </c:pt>
                <c:pt idx="2352">
                  <c:v>56276</c:v>
                </c:pt>
                <c:pt idx="2353">
                  <c:v>56283</c:v>
                </c:pt>
                <c:pt idx="2354">
                  <c:v>56290</c:v>
                </c:pt>
                <c:pt idx="2355">
                  <c:v>56297</c:v>
                </c:pt>
                <c:pt idx="2356">
                  <c:v>56304</c:v>
                </c:pt>
                <c:pt idx="2357">
                  <c:v>56311</c:v>
                </c:pt>
                <c:pt idx="2358">
                  <c:v>56318</c:v>
                </c:pt>
                <c:pt idx="2359">
                  <c:v>56325</c:v>
                </c:pt>
                <c:pt idx="2360">
                  <c:v>56332</c:v>
                </c:pt>
                <c:pt idx="2361">
                  <c:v>56339</c:v>
                </c:pt>
                <c:pt idx="2362">
                  <c:v>56346</c:v>
                </c:pt>
                <c:pt idx="2363">
                  <c:v>56353</c:v>
                </c:pt>
                <c:pt idx="2364">
                  <c:v>56360</c:v>
                </c:pt>
                <c:pt idx="2365">
                  <c:v>56367</c:v>
                </c:pt>
                <c:pt idx="2366">
                  <c:v>56374</c:v>
                </c:pt>
                <c:pt idx="2367">
                  <c:v>56381</c:v>
                </c:pt>
                <c:pt idx="2368">
                  <c:v>56388</c:v>
                </c:pt>
                <c:pt idx="2369">
                  <c:v>56395</c:v>
                </c:pt>
                <c:pt idx="2370">
                  <c:v>56402</c:v>
                </c:pt>
                <c:pt idx="2371">
                  <c:v>56409</c:v>
                </c:pt>
                <c:pt idx="2372">
                  <c:v>56416</c:v>
                </c:pt>
                <c:pt idx="2373">
                  <c:v>56423</c:v>
                </c:pt>
                <c:pt idx="2374">
                  <c:v>56430</c:v>
                </c:pt>
                <c:pt idx="2375">
                  <c:v>56437</c:v>
                </c:pt>
                <c:pt idx="2376">
                  <c:v>56444</c:v>
                </c:pt>
                <c:pt idx="2377">
                  <c:v>56451</c:v>
                </c:pt>
                <c:pt idx="2378">
                  <c:v>56458</c:v>
                </c:pt>
                <c:pt idx="2379">
                  <c:v>56465</c:v>
                </c:pt>
                <c:pt idx="2380">
                  <c:v>56472</c:v>
                </c:pt>
                <c:pt idx="2381">
                  <c:v>56479</c:v>
                </c:pt>
                <c:pt idx="2382">
                  <c:v>56486</c:v>
                </c:pt>
                <c:pt idx="2383">
                  <c:v>56493</c:v>
                </c:pt>
                <c:pt idx="2384">
                  <c:v>56500</c:v>
                </c:pt>
                <c:pt idx="2385">
                  <c:v>56507</c:v>
                </c:pt>
                <c:pt idx="2386">
                  <c:v>56514</c:v>
                </c:pt>
                <c:pt idx="2387">
                  <c:v>56521</c:v>
                </c:pt>
                <c:pt idx="2388">
                  <c:v>56528</c:v>
                </c:pt>
                <c:pt idx="2389">
                  <c:v>56535</c:v>
                </c:pt>
                <c:pt idx="2390">
                  <c:v>56542</c:v>
                </c:pt>
                <c:pt idx="2391">
                  <c:v>56549</c:v>
                </c:pt>
                <c:pt idx="2392">
                  <c:v>56556</c:v>
                </c:pt>
                <c:pt idx="2393">
                  <c:v>56563</c:v>
                </c:pt>
                <c:pt idx="2394">
                  <c:v>56570</c:v>
                </c:pt>
                <c:pt idx="2395">
                  <c:v>56577</c:v>
                </c:pt>
                <c:pt idx="2396">
                  <c:v>56584</c:v>
                </c:pt>
                <c:pt idx="2397">
                  <c:v>56591</c:v>
                </c:pt>
                <c:pt idx="2398">
                  <c:v>56598</c:v>
                </c:pt>
                <c:pt idx="2399">
                  <c:v>56605</c:v>
                </c:pt>
                <c:pt idx="2400">
                  <c:v>56612</c:v>
                </c:pt>
                <c:pt idx="2401">
                  <c:v>56619</c:v>
                </c:pt>
                <c:pt idx="2402">
                  <c:v>56626</c:v>
                </c:pt>
                <c:pt idx="2403">
                  <c:v>56633</c:v>
                </c:pt>
                <c:pt idx="2404">
                  <c:v>56640</c:v>
                </c:pt>
                <c:pt idx="2405">
                  <c:v>56647</c:v>
                </c:pt>
                <c:pt idx="2406">
                  <c:v>56654</c:v>
                </c:pt>
                <c:pt idx="2407">
                  <c:v>56661</c:v>
                </c:pt>
                <c:pt idx="2408">
                  <c:v>56668</c:v>
                </c:pt>
                <c:pt idx="2409">
                  <c:v>56675</c:v>
                </c:pt>
                <c:pt idx="2410">
                  <c:v>56682</c:v>
                </c:pt>
                <c:pt idx="2411">
                  <c:v>56689</c:v>
                </c:pt>
                <c:pt idx="2412">
                  <c:v>56696</c:v>
                </c:pt>
                <c:pt idx="2413">
                  <c:v>56703</c:v>
                </c:pt>
                <c:pt idx="2414">
                  <c:v>56710</c:v>
                </c:pt>
                <c:pt idx="2415">
                  <c:v>56717</c:v>
                </c:pt>
                <c:pt idx="2416">
                  <c:v>56724</c:v>
                </c:pt>
                <c:pt idx="2417">
                  <c:v>56731</c:v>
                </c:pt>
                <c:pt idx="2418">
                  <c:v>56738</c:v>
                </c:pt>
                <c:pt idx="2419">
                  <c:v>56745</c:v>
                </c:pt>
                <c:pt idx="2420">
                  <c:v>56752</c:v>
                </c:pt>
                <c:pt idx="2421">
                  <c:v>56759</c:v>
                </c:pt>
                <c:pt idx="2422">
                  <c:v>56766</c:v>
                </c:pt>
                <c:pt idx="2423">
                  <c:v>56773</c:v>
                </c:pt>
                <c:pt idx="2424">
                  <c:v>56780</c:v>
                </c:pt>
                <c:pt idx="2425">
                  <c:v>56787</c:v>
                </c:pt>
                <c:pt idx="2426">
                  <c:v>56794</c:v>
                </c:pt>
                <c:pt idx="2427">
                  <c:v>56801</c:v>
                </c:pt>
                <c:pt idx="2428">
                  <c:v>56808</c:v>
                </c:pt>
                <c:pt idx="2429">
                  <c:v>56815</c:v>
                </c:pt>
                <c:pt idx="2430">
                  <c:v>56822</c:v>
                </c:pt>
                <c:pt idx="2431">
                  <c:v>56829</c:v>
                </c:pt>
                <c:pt idx="2432">
                  <c:v>56836</c:v>
                </c:pt>
                <c:pt idx="2433">
                  <c:v>56843</c:v>
                </c:pt>
                <c:pt idx="2434">
                  <c:v>56850</c:v>
                </c:pt>
                <c:pt idx="2435">
                  <c:v>56857</c:v>
                </c:pt>
                <c:pt idx="2436">
                  <c:v>56864</c:v>
                </c:pt>
                <c:pt idx="2437">
                  <c:v>56871</c:v>
                </c:pt>
                <c:pt idx="2438">
                  <c:v>56878</c:v>
                </c:pt>
                <c:pt idx="2439">
                  <c:v>56885</c:v>
                </c:pt>
                <c:pt idx="2440">
                  <c:v>56892</c:v>
                </c:pt>
                <c:pt idx="2441">
                  <c:v>56899</c:v>
                </c:pt>
                <c:pt idx="2442">
                  <c:v>56906</c:v>
                </c:pt>
                <c:pt idx="2443">
                  <c:v>56913</c:v>
                </c:pt>
                <c:pt idx="2444">
                  <c:v>56920</c:v>
                </c:pt>
                <c:pt idx="2445">
                  <c:v>56927</c:v>
                </c:pt>
                <c:pt idx="2446">
                  <c:v>56934</c:v>
                </c:pt>
                <c:pt idx="2447">
                  <c:v>56941</c:v>
                </c:pt>
                <c:pt idx="2448">
                  <c:v>56948</c:v>
                </c:pt>
                <c:pt idx="2449">
                  <c:v>56955</c:v>
                </c:pt>
                <c:pt idx="2450">
                  <c:v>56962</c:v>
                </c:pt>
                <c:pt idx="2451">
                  <c:v>56969</c:v>
                </c:pt>
                <c:pt idx="2452">
                  <c:v>56977</c:v>
                </c:pt>
                <c:pt idx="2453">
                  <c:v>56984</c:v>
                </c:pt>
                <c:pt idx="2454">
                  <c:v>56991</c:v>
                </c:pt>
                <c:pt idx="2455">
                  <c:v>56998</c:v>
                </c:pt>
                <c:pt idx="2456">
                  <c:v>57005</c:v>
                </c:pt>
                <c:pt idx="2457">
                  <c:v>57012</c:v>
                </c:pt>
                <c:pt idx="2458">
                  <c:v>57019</c:v>
                </c:pt>
                <c:pt idx="2459">
                  <c:v>57026</c:v>
                </c:pt>
                <c:pt idx="2460">
                  <c:v>57033</c:v>
                </c:pt>
                <c:pt idx="2461">
                  <c:v>57040</c:v>
                </c:pt>
                <c:pt idx="2462">
                  <c:v>57047</c:v>
                </c:pt>
                <c:pt idx="2463">
                  <c:v>57054</c:v>
                </c:pt>
                <c:pt idx="2464">
                  <c:v>57061</c:v>
                </c:pt>
                <c:pt idx="2465">
                  <c:v>57068</c:v>
                </c:pt>
                <c:pt idx="2466">
                  <c:v>57075</c:v>
                </c:pt>
                <c:pt idx="2467">
                  <c:v>57082</c:v>
                </c:pt>
                <c:pt idx="2468">
                  <c:v>57089</c:v>
                </c:pt>
                <c:pt idx="2469">
                  <c:v>57096</c:v>
                </c:pt>
                <c:pt idx="2470">
                  <c:v>57103</c:v>
                </c:pt>
                <c:pt idx="2471">
                  <c:v>57110</c:v>
                </c:pt>
                <c:pt idx="2472">
                  <c:v>57117</c:v>
                </c:pt>
                <c:pt idx="2473">
                  <c:v>57124</c:v>
                </c:pt>
                <c:pt idx="2474">
                  <c:v>57131</c:v>
                </c:pt>
                <c:pt idx="2475">
                  <c:v>57138</c:v>
                </c:pt>
                <c:pt idx="2476">
                  <c:v>57145</c:v>
                </c:pt>
                <c:pt idx="2477">
                  <c:v>57152</c:v>
                </c:pt>
                <c:pt idx="2478">
                  <c:v>57159</c:v>
                </c:pt>
                <c:pt idx="2479">
                  <c:v>57166</c:v>
                </c:pt>
                <c:pt idx="2480">
                  <c:v>57173</c:v>
                </c:pt>
                <c:pt idx="2481">
                  <c:v>57180</c:v>
                </c:pt>
                <c:pt idx="2482">
                  <c:v>57187</c:v>
                </c:pt>
                <c:pt idx="2483">
                  <c:v>57194</c:v>
                </c:pt>
                <c:pt idx="2484">
                  <c:v>57201</c:v>
                </c:pt>
                <c:pt idx="2485">
                  <c:v>57208</c:v>
                </c:pt>
                <c:pt idx="2486">
                  <c:v>57215</c:v>
                </c:pt>
                <c:pt idx="2487">
                  <c:v>57222</c:v>
                </c:pt>
                <c:pt idx="2488">
                  <c:v>57229</c:v>
                </c:pt>
                <c:pt idx="2489">
                  <c:v>57236</c:v>
                </c:pt>
                <c:pt idx="2490">
                  <c:v>57243</c:v>
                </c:pt>
                <c:pt idx="2491">
                  <c:v>57250</c:v>
                </c:pt>
                <c:pt idx="2492">
                  <c:v>57257</c:v>
                </c:pt>
                <c:pt idx="2493">
                  <c:v>57264</c:v>
                </c:pt>
                <c:pt idx="2494">
                  <c:v>57271</c:v>
                </c:pt>
                <c:pt idx="2495">
                  <c:v>57278</c:v>
                </c:pt>
                <c:pt idx="2496">
                  <c:v>57285</c:v>
                </c:pt>
                <c:pt idx="2497">
                  <c:v>57292</c:v>
                </c:pt>
                <c:pt idx="2498">
                  <c:v>57299</c:v>
                </c:pt>
                <c:pt idx="2499">
                  <c:v>57306</c:v>
                </c:pt>
                <c:pt idx="2500">
                  <c:v>57313</c:v>
                </c:pt>
                <c:pt idx="2501">
                  <c:v>57320</c:v>
                </c:pt>
                <c:pt idx="2502">
                  <c:v>57327</c:v>
                </c:pt>
                <c:pt idx="2503">
                  <c:v>57334</c:v>
                </c:pt>
                <c:pt idx="2504">
                  <c:v>57341</c:v>
                </c:pt>
                <c:pt idx="2505">
                  <c:v>57348</c:v>
                </c:pt>
                <c:pt idx="2506">
                  <c:v>57355</c:v>
                </c:pt>
                <c:pt idx="2507">
                  <c:v>57362</c:v>
                </c:pt>
                <c:pt idx="2508">
                  <c:v>57369</c:v>
                </c:pt>
                <c:pt idx="2509">
                  <c:v>57376</c:v>
                </c:pt>
                <c:pt idx="2510">
                  <c:v>57383</c:v>
                </c:pt>
                <c:pt idx="2511">
                  <c:v>57390</c:v>
                </c:pt>
                <c:pt idx="2512">
                  <c:v>57397</c:v>
                </c:pt>
                <c:pt idx="2513">
                  <c:v>57404</c:v>
                </c:pt>
                <c:pt idx="2514">
                  <c:v>57411</c:v>
                </c:pt>
                <c:pt idx="2515">
                  <c:v>57418</c:v>
                </c:pt>
                <c:pt idx="2516">
                  <c:v>57425</c:v>
                </c:pt>
                <c:pt idx="2517">
                  <c:v>57432</c:v>
                </c:pt>
                <c:pt idx="2518">
                  <c:v>57439</c:v>
                </c:pt>
                <c:pt idx="2519">
                  <c:v>57446</c:v>
                </c:pt>
                <c:pt idx="2520">
                  <c:v>57453</c:v>
                </c:pt>
                <c:pt idx="2521">
                  <c:v>57460</c:v>
                </c:pt>
                <c:pt idx="2522">
                  <c:v>57467</c:v>
                </c:pt>
                <c:pt idx="2523">
                  <c:v>57474</c:v>
                </c:pt>
                <c:pt idx="2524">
                  <c:v>57481</c:v>
                </c:pt>
                <c:pt idx="2525">
                  <c:v>57488</c:v>
                </c:pt>
                <c:pt idx="2526">
                  <c:v>57495</c:v>
                </c:pt>
                <c:pt idx="2527">
                  <c:v>57502</c:v>
                </c:pt>
                <c:pt idx="2528">
                  <c:v>57509</c:v>
                </c:pt>
                <c:pt idx="2529">
                  <c:v>57516</c:v>
                </c:pt>
                <c:pt idx="2530">
                  <c:v>57523</c:v>
                </c:pt>
                <c:pt idx="2531">
                  <c:v>57530</c:v>
                </c:pt>
                <c:pt idx="2532">
                  <c:v>57537</c:v>
                </c:pt>
                <c:pt idx="2533">
                  <c:v>57544</c:v>
                </c:pt>
                <c:pt idx="2534">
                  <c:v>57551</c:v>
                </c:pt>
                <c:pt idx="2535">
                  <c:v>57558</c:v>
                </c:pt>
                <c:pt idx="2536">
                  <c:v>57565</c:v>
                </c:pt>
                <c:pt idx="2537">
                  <c:v>57572</c:v>
                </c:pt>
                <c:pt idx="2538">
                  <c:v>57579</c:v>
                </c:pt>
                <c:pt idx="2539">
                  <c:v>57586</c:v>
                </c:pt>
                <c:pt idx="2540">
                  <c:v>57593</c:v>
                </c:pt>
                <c:pt idx="2541">
                  <c:v>57600</c:v>
                </c:pt>
                <c:pt idx="2542">
                  <c:v>57607</c:v>
                </c:pt>
                <c:pt idx="2543">
                  <c:v>57614</c:v>
                </c:pt>
                <c:pt idx="2544">
                  <c:v>57621</c:v>
                </c:pt>
                <c:pt idx="2545">
                  <c:v>57628</c:v>
                </c:pt>
                <c:pt idx="2546">
                  <c:v>57635</c:v>
                </c:pt>
                <c:pt idx="2547">
                  <c:v>57642</c:v>
                </c:pt>
                <c:pt idx="2548">
                  <c:v>57649</c:v>
                </c:pt>
                <c:pt idx="2549">
                  <c:v>57656</c:v>
                </c:pt>
                <c:pt idx="2550">
                  <c:v>57663</c:v>
                </c:pt>
                <c:pt idx="2551">
                  <c:v>57670</c:v>
                </c:pt>
                <c:pt idx="2552">
                  <c:v>57677</c:v>
                </c:pt>
                <c:pt idx="2553">
                  <c:v>57684</c:v>
                </c:pt>
                <c:pt idx="2554">
                  <c:v>57691</c:v>
                </c:pt>
                <c:pt idx="2555">
                  <c:v>57698</c:v>
                </c:pt>
                <c:pt idx="2556">
                  <c:v>57706</c:v>
                </c:pt>
                <c:pt idx="2557">
                  <c:v>57713</c:v>
                </c:pt>
                <c:pt idx="2558">
                  <c:v>57720</c:v>
                </c:pt>
                <c:pt idx="2559">
                  <c:v>57727</c:v>
                </c:pt>
                <c:pt idx="2560">
                  <c:v>57734</c:v>
                </c:pt>
                <c:pt idx="2561">
                  <c:v>57741</c:v>
                </c:pt>
                <c:pt idx="2562">
                  <c:v>57748</c:v>
                </c:pt>
                <c:pt idx="2563">
                  <c:v>57755</c:v>
                </c:pt>
                <c:pt idx="2564">
                  <c:v>57762</c:v>
                </c:pt>
                <c:pt idx="2565">
                  <c:v>57769</c:v>
                </c:pt>
                <c:pt idx="2566">
                  <c:v>57776</c:v>
                </c:pt>
                <c:pt idx="2567">
                  <c:v>57783</c:v>
                </c:pt>
                <c:pt idx="2568">
                  <c:v>57790</c:v>
                </c:pt>
                <c:pt idx="2569">
                  <c:v>57797</c:v>
                </c:pt>
                <c:pt idx="2570">
                  <c:v>57804</c:v>
                </c:pt>
                <c:pt idx="2571">
                  <c:v>57811</c:v>
                </c:pt>
                <c:pt idx="2572">
                  <c:v>57818</c:v>
                </c:pt>
                <c:pt idx="2573">
                  <c:v>57825</c:v>
                </c:pt>
                <c:pt idx="2574">
                  <c:v>57832</c:v>
                </c:pt>
                <c:pt idx="2575">
                  <c:v>57839</c:v>
                </c:pt>
                <c:pt idx="2576">
                  <c:v>57846</c:v>
                </c:pt>
                <c:pt idx="2577">
                  <c:v>57853</c:v>
                </c:pt>
                <c:pt idx="2578">
                  <c:v>57860</c:v>
                </c:pt>
                <c:pt idx="2579">
                  <c:v>57867</c:v>
                </c:pt>
                <c:pt idx="2580">
                  <c:v>57874</c:v>
                </c:pt>
                <c:pt idx="2581">
                  <c:v>57881</c:v>
                </c:pt>
                <c:pt idx="2582">
                  <c:v>57888</c:v>
                </c:pt>
                <c:pt idx="2583">
                  <c:v>57895</c:v>
                </c:pt>
                <c:pt idx="2584">
                  <c:v>57902</c:v>
                </c:pt>
                <c:pt idx="2585">
                  <c:v>57909</c:v>
                </c:pt>
                <c:pt idx="2586">
                  <c:v>57916</c:v>
                </c:pt>
                <c:pt idx="2587">
                  <c:v>57923</c:v>
                </c:pt>
                <c:pt idx="2588">
                  <c:v>57930</c:v>
                </c:pt>
                <c:pt idx="2589">
                  <c:v>57937</c:v>
                </c:pt>
                <c:pt idx="2590">
                  <c:v>57944</c:v>
                </c:pt>
                <c:pt idx="2591">
                  <c:v>57951</c:v>
                </c:pt>
                <c:pt idx="2592">
                  <c:v>57958</c:v>
                </c:pt>
                <c:pt idx="2593">
                  <c:v>57965</c:v>
                </c:pt>
                <c:pt idx="2594">
                  <c:v>57972</c:v>
                </c:pt>
                <c:pt idx="2595">
                  <c:v>57979</c:v>
                </c:pt>
                <c:pt idx="2596">
                  <c:v>57986</c:v>
                </c:pt>
                <c:pt idx="2597">
                  <c:v>57993</c:v>
                </c:pt>
                <c:pt idx="2598">
                  <c:v>58000</c:v>
                </c:pt>
                <c:pt idx="2599">
                  <c:v>58007</c:v>
                </c:pt>
                <c:pt idx="2600">
                  <c:v>58014</c:v>
                </c:pt>
                <c:pt idx="2601">
                  <c:v>58021</c:v>
                </c:pt>
                <c:pt idx="2602">
                  <c:v>58028</c:v>
                </c:pt>
                <c:pt idx="2603">
                  <c:v>58035</c:v>
                </c:pt>
                <c:pt idx="2604">
                  <c:v>58042</c:v>
                </c:pt>
                <c:pt idx="2605">
                  <c:v>58049</c:v>
                </c:pt>
                <c:pt idx="2606">
                  <c:v>58056</c:v>
                </c:pt>
                <c:pt idx="2607">
                  <c:v>58063</c:v>
                </c:pt>
                <c:pt idx="2608">
                  <c:v>58071</c:v>
                </c:pt>
                <c:pt idx="2609">
                  <c:v>58078</c:v>
                </c:pt>
                <c:pt idx="2610">
                  <c:v>58085</c:v>
                </c:pt>
                <c:pt idx="2611">
                  <c:v>58092</c:v>
                </c:pt>
                <c:pt idx="2612">
                  <c:v>58099</c:v>
                </c:pt>
                <c:pt idx="2613">
                  <c:v>58106</c:v>
                </c:pt>
                <c:pt idx="2614">
                  <c:v>58113</c:v>
                </c:pt>
                <c:pt idx="2615">
                  <c:v>58120</c:v>
                </c:pt>
                <c:pt idx="2616">
                  <c:v>58127</c:v>
                </c:pt>
                <c:pt idx="2617">
                  <c:v>58134</c:v>
                </c:pt>
                <c:pt idx="2618">
                  <c:v>58141</c:v>
                </c:pt>
                <c:pt idx="2619">
                  <c:v>58148</c:v>
                </c:pt>
                <c:pt idx="2620">
                  <c:v>58155</c:v>
                </c:pt>
                <c:pt idx="2621">
                  <c:v>58166</c:v>
                </c:pt>
                <c:pt idx="2622">
                  <c:v>58173</c:v>
                </c:pt>
                <c:pt idx="2623">
                  <c:v>58180</c:v>
                </c:pt>
                <c:pt idx="2624">
                  <c:v>58187</c:v>
                </c:pt>
                <c:pt idx="2625">
                  <c:v>58194</c:v>
                </c:pt>
                <c:pt idx="2626">
                  <c:v>58201</c:v>
                </c:pt>
                <c:pt idx="2627">
                  <c:v>58208</c:v>
                </c:pt>
                <c:pt idx="2628">
                  <c:v>58215</c:v>
                </c:pt>
                <c:pt idx="2629">
                  <c:v>58222</c:v>
                </c:pt>
                <c:pt idx="2630">
                  <c:v>58229</c:v>
                </c:pt>
                <c:pt idx="2631">
                  <c:v>58236</c:v>
                </c:pt>
                <c:pt idx="2632">
                  <c:v>58243</c:v>
                </c:pt>
                <c:pt idx="2633">
                  <c:v>58250</c:v>
                </c:pt>
                <c:pt idx="2634">
                  <c:v>58257</c:v>
                </c:pt>
                <c:pt idx="2635">
                  <c:v>58264</c:v>
                </c:pt>
                <c:pt idx="2636">
                  <c:v>58271</c:v>
                </c:pt>
                <c:pt idx="2637">
                  <c:v>58278</c:v>
                </c:pt>
                <c:pt idx="2638">
                  <c:v>58285</c:v>
                </c:pt>
                <c:pt idx="2639">
                  <c:v>58292</c:v>
                </c:pt>
                <c:pt idx="2640">
                  <c:v>58299</c:v>
                </c:pt>
                <c:pt idx="2641">
                  <c:v>58306</c:v>
                </c:pt>
                <c:pt idx="2642">
                  <c:v>58313</c:v>
                </c:pt>
                <c:pt idx="2643">
                  <c:v>58320</c:v>
                </c:pt>
                <c:pt idx="2644">
                  <c:v>58327</c:v>
                </c:pt>
                <c:pt idx="2645">
                  <c:v>58334</c:v>
                </c:pt>
                <c:pt idx="2646">
                  <c:v>58341</c:v>
                </c:pt>
                <c:pt idx="2647">
                  <c:v>58348</c:v>
                </c:pt>
                <c:pt idx="2648">
                  <c:v>58355</c:v>
                </c:pt>
                <c:pt idx="2649">
                  <c:v>58362</c:v>
                </c:pt>
                <c:pt idx="2650">
                  <c:v>58369</c:v>
                </c:pt>
                <c:pt idx="2651">
                  <c:v>58376</c:v>
                </c:pt>
                <c:pt idx="2652">
                  <c:v>58383</c:v>
                </c:pt>
                <c:pt idx="2653">
                  <c:v>58390</c:v>
                </c:pt>
                <c:pt idx="2654">
                  <c:v>58397</c:v>
                </c:pt>
                <c:pt idx="2655">
                  <c:v>58404</c:v>
                </c:pt>
                <c:pt idx="2656">
                  <c:v>58411</c:v>
                </c:pt>
                <c:pt idx="2657">
                  <c:v>58418</c:v>
                </c:pt>
                <c:pt idx="2658">
                  <c:v>58425</c:v>
                </c:pt>
                <c:pt idx="2659">
                  <c:v>58432</c:v>
                </c:pt>
                <c:pt idx="2660">
                  <c:v>58439</c:v>
                </c:pt>
                <c:pt idx="2661">
                  <c:v>58446</c:v>
                </c:pt>
                <c:pt idx="2662">
                  <c:v>58453</c:v>
                </c:pt>
                <c:pt idx="2663">
                  <c:v>58460</c:v>
                </c:pt>
                <c:pt idx="2664">
                  <c:v>58467</c:v>
                </c:pt>
                <c:pt idx="2665">
                  <c:v>58474</c:v>
                </c:pt>
                <c:pt idx="2666">
                  <c:v>58481</c:v>
                </c:pt>
                <c:pt idx="2667">
                  <c:v>58488</c:v>
                </c:pt>
                <c:pt idx="2668">
                  <c:v>58495</c:v>
                </c:pt>
                <c:pt idx="2669">
                  <c:v>58502</c:v>
                </c:pt>
                <c:pt idx="2670">
                  <c:v>58509</c:v>
                </c:pt>
                <c:pt idx="2671">
                  <c:v>58516</c:v>
                </c:pt>
                <c:pt idx="2672">
                  <c:v>58523</c:v>
                </c:pt>
                <c:pt idx="2673">
                  <c:v>58530</c:v>
                </c:pt>
                <c:pt idx="2674">
                  <c:v>58537</c:v>
                </c:pt>
                <c:pt idx="2675">
                  <c:v>58544</c:v>
                </c:pt>
                <c:pt idx="2676">
                  <c:v>58551</c:v>
                </c:pt>
                <c:pt idx="2677">
                  <c:v>58558</c:v>
                </c:pt>
                <c:pt idx="2678">
                  <c:v>58565</c:v>
                </c:pt>
                <c:pt idx="2679">
                  <c:v>58572</c:v>
                </c:pt>
                <c:pt idx="2680">
                  <c:v>58579</c:v>
                </c:pt>
                <c:pt idx="2681">
                  <c:v>58586</c:v>
                </c:pt>
                <c:pt idx="2682">
                  <c:v>58593</c:v>
                </c:pt>
                <c:pt idx="2683">
                  <c:v>58600</c:v>
                </c:pt>
                <c:pt idx="2684">
                  <c:v>58607</c:v>
                </c:pt>
                <c:pt idx="2685">
                  <c:v>58614</c:v>
                </c:pt>
                <c:pt idx="2686">
                  <c:v>58621</c:v>
                </c:pt>
                <c:pt idx="2687">
                  <c:v>58628</c:v>
                </c:pt>
                <c:pt idx="2688">
                  <c:v>58635</c:v>
                </c:pt>
                <c:pt idx="2689">
                  <c:v>58642</c:v>
                </c:pt>
                <c:pt idx="2690">
                  <c:v>58649</c:v>
                </c:pt>
                <c:pt idx="2691">
                  <c:v>58656</c:v>
                </c:pt>
                <c:pt idx="2692">
                  <c:v>58663</c:v>
                </c:pt>
                <c:pt idx="2693">
                  <c:v>58670</c:v>
                </c:pt>
                <c:pt idx="2694">
                  <c:v>58677</c:v>
                </c:pt>
                <c:pt idx="2695">
                  <c:v>58684</c:v>
                </c:pt>
                <c:pt idx="2696">
                  <c:v>58691</c:v>
                </c:pt>
                <c:pt idx="2697">
                  <c:v>58698</c:v>
                </c:pt>
                <c:pt idx="2698">
                  <c:v>58705</c:v>
                </c:pt>
                <c:pt idx="2699">
                  <c:v>58712</c:v>
                </c:pt>
                <c:pt idx="2700">
                  <c:v>58719</c:v>
                </c:pt>
                <c:pt idx="2701">
                  <c:v>58726</c:v>
                </c:pt>
                <c:pt idx="2702">
                  <c:v>58733</c:v>
                </c:pt>
                <c:pt idx="2703">
                  <c:v>58740</c:v>
                </c:pt>
                <c:pt idx="2704">
                  <c:v>58747</c:v>
                </c:pt>
                <c:pt idx="2705">
                  <c:v>58754</c:v>
                </c:pt>
                <c:pt idx="2706">
                  <c:v>58761</c:v>
                </c:pt>
                <c:pt idx="2707">
                  <c:v>58768</c:v>
                </c:pt>
                <c:pt idx="2708">
                  <c:v>58775</c:v>
                </c:pt>
                <c:pt idx="2709">
                  <c:v>58782</c:v>
                </c:pt>
                <c:pt idx="2710">
                  <c:v>58789</c:v>
                </c:pt>
                <c:pt idx="2711">
                  <c:v>58796</c:v>
                </c:pt>
                <c:pt idx="2712">
                  <c:v>58804</c:v>
                </c:pt>
                <c:pt idx="2713">
                  <c:v>58811</c:v>
                </c:pt>
                <c:pt idx="2714">
                  <c:v>58818</c:v>
                </c:pt>
                <c:pt idx="2715">
                  <c:v>58825</c:v>
                </c:pt>
                <c:pt idx="2716">
                  <c:v>58832</c:v>
                </c:pt>
                <c:pt idx="2717">
                  <c:v>58839</c:v>
                </c:pt>
                <c:pt idx="2718">
                  <c:v>58846</c:v>
                </c:pt>
                <c:pt idx="2719">
                  <c:v>58853</c:v>
                </c:pt>
                <c:pt idx="2720">
                  <c:v>58860</c:v>
                </c:pt>
                <c:pt idx="2721">
                  <c:v>58867</c:v>
                </c:pt>
                <c:pt idx="2722">
                  <c:v>58874</c:v>
                </c:pt>
                <c:pt idx="2723">
                  <c:v>58881</c:v>
                </c:pt>
                <c:pt idx="2724">
                  <c:v>58888</c:v>
                </c:pt>
                <c:pt idx="2725">
                  <c:v>58895</c:v>
                </c:pt>
                <c:pt idx="2726">
                  <c:v>58902</c:v>
                </c:pt>
                <c:pt idx="2727">
                  <c:v>58909</c:v>
                </c:pt>
                <c:pt idx="2728">
                  <c:v>58916</c:v>
                </c:pt>
                <c:pt idx="2729">
                  <c:v>58923</c:v>
                </c:pt>
                <c:pt idx="2730">
                  <c:v>58930</c:v>
                </c:pt>
                <c:pt idx="2731">
                  <c:v>58937</c:v>
                </c:pt>
                <c:pt idx="2732">
                  <c:v>58944</c:v>
                </c:pt>
                <c:pt idx="2733">
                  <c:v>58951</c:v>
                </c:pt>
                <c:pt idx="2734">
                  <c:v>58958</c:v>
                </c:pt>
                <c:pt idx="2735">
                  <c:v>58965</c:v>
                </c:pt>
                <c:pt idx="2736">
                  <c:v>58972</c:v>
                </c:pt>
                <c:pt idx="2737">
                  <c:v>58979</c:v>
                </c:pt>
                <c:pt idx="2738">
                  <c:v>58986</c:v>
                </c:pt>
                <c:pt idx="2739">
                  <c:v>58993</c:v>
                </c:pt>
                <c:pt idx="2740">
                  <c:v>59000</c:v>
                </c:pt>
                <c:pt idx="2741">
                  <c:v>59007</c:v>
                </c:pt>
                <c:pt idx="2742">
                  <c:v>59014</c:v>
                </c:pt>
                <c:pt idx="2743">
                  <c:v>59021</c:v>
                </c:pt>
                <c:pt idx="2744">
                  <c:v>59028</c:v>
                </c:pt>
                <c:pt idx="2745">
                  <c:v>59035</c:v>
                </c:pt>
                <c:pt idx="2746">
                  <c:v>59042</c:v>
                </c:pt>
                <c:pt idx="2747">
                  <c:v>59049</c:v>
                </c:pt>
                <c:pt idx="2748">
                  <c:v>59056</c:v>
                </c:pt>
                <c:pt idx="2749">
                  <c:v>59063</c:v>
                </c:pt>
                <c:pt idx="2750">
                  <c:v>59070</c:v>
                </c:pt>
                <c:pt idx="2751">
                  <c:v>59077</c:v>
                </c:pt>
                <c:pt idx="2752">
                  <c:v>59084</c:v>
                </c:pt>
                <c:pt idx="2753">
                  <c:v>59091</c:v>
                </c:pt>
                <c:pt idx="2754">
                  <c:v>59098</c:v>
                </c:pt>
                <c:pt idx="2755">
                  <c:v>59105</c:v>
                </c:pt>
                <c:pt idx="2756">
                  <c:v>59112</c:v>
                </c:pt>
                <c:pt idx="2757">
                  <c:v>59119</c:v>
                </c:pt>
                <c:pt idx="2758">
                  <c:v>59126</c:v>
                </c:pt>
                <c:pt idx="2759">
                  <c:v>59133</c:v>
                </c:pt>
                <c:pt idx="2760">
                  <c:v>59140</c:v>
                </c:pt>
                <c:pt idx="2761">
                  <c:v>59147</c:v>
                </c:pt>
                <c:pt idx="2762">
                  <c:v>59154</c:v>
                </c:pt>
                <c:pt idx="2763">
                  <c:v>59161</c:v>
                </c:pt>
                <c:pt idx="2764">
                  <c:v>59168</c:v>
                </c:pt>
                <c:pt idx="2765">
                  <c:v>59175</c:v>
                </c:pt>
                <c:pt idx="2766">
                  <c:v>59182</c:v>
                </c:pt>
                <c:pt idx="2767">
                  <c:v>59189</c:v>
                </c:pt>
                <c:pt idx="2768">
                  <c:v>59196</c:v>
                </c:pt>
                <c:pt idx="2769">
                  <c:v>59203</c:v>
                </c:pt>
                <c:pt idx="2770">
                  <c:v>59210</c:v>
                </c:pt>
                <c:pt idx="2771">
                  <c:v>59217</c:v>
                </c:pt>
                <c:pt idx="2772">
                  <c:v>59224</c:v>
                </c:pt>
                <c:pt idx="2773">
                  <c:v>59231</c:v>
                </c:pt>
                <c:pt idx="2774">
                  <c:v>59238</c:v>
                </c:pt>
                <c:pt idx="2775">
                  <c:v>59245</c:v>
                </c:pt>
                <c:pt idx="2776">
                  <c:v>59252</c:v>
                </c:pt>
                <c:pt idx="2777">
                  <c:v>59259</c:v>
                </c:pt>
                <c:pt idx="2778">
                  <c:v>59266</c:v>
                </c:pt>
                <c:pt idx="2779">
                  <c:v>59273</c:v>
                </c:pt>
                <c:pt idx="2780">
                  <c:v>59280</c:v>
                </c:pt>
                <c:pt idx="2781">
                  <c:v>59287</c:v>
                </c:pt>
                <c:pt idx="2782">
                  <c:v>59294</c:v>
                </c:pt>
                <c:pt idx="2783">
                  <c:v>59301</c:v>
                </c:pt>
                <c:pt idx="2784">
                  <c:v>59308</c:v>
                </c:pt>
                <c:pt idx="2785">
                  <c:v>59315</c:v>
                </c:pt>
                <c:pt idx="2786">
                  <c:v>59322</c:v>
                </c:pt>
                <c:pt idx="2787">
                  <c:v>59329</c:v>
                </c:pt>
                <c:pt idx="2788">
                  <c:v>59336</c:v>
                </c:pt>
                <c:pt idx="2789">
                  <c:v>59343</c:v>
                </c:pt>
                <c:pt idx="2790">
                  <c:v>59350</c:v>
                </c:pt>
                <c:pt idx="2791">
                  <c:v>59357</c:v>
                </c:pt>
                <c:pt idx="2792">
                  <c:v>59364</c:v>
                </c:pt>
                <c:pt idx="2793">
                  <c:v>59371</c:v>
                </c:pt>
                <c:pt idx="2794">
                  <c:v>59378</c:v>
                </c:pt>
                <c:pt idx="2795">
                  <c:v>59385</c:v>
                </c:pt>
                <c:pt idx="2796">
                  <c:v>59392</c:v>
                </c:pt>
                <c:pt idx="2797">
                  <c:v>59399</c:v>
                </c:pt>
                <c:pt idx="2798">
                  <c:v>59406</c:v>
                </c:pt>
                <c:pt idx="2799">
                  <c:v>59413</c:v>
                </c:pt>
                <c:pt idx="2800">
                  <c:v>59420</c:v>
                </c:pt>
                <c:pt idx="2801">
                  <c:v>59427</c:v>
                </c:pt>
                <c:pt idx="2802">
                  <c:v>59434</c:v>
                </c:pt>
                <c:pt idx="2803">
                  <c:v>59441</c:v>
                </c:pt>
                <c:pt idx="2804">
                  <c:v>59448</c:v>
                </c:pt>
                <c:pt idx="2805">
                  <c:v>59455</c:v>
                </c:pt>
                <c:pt idx="2806">
                  <c:v>59462</c:v>
                </c:pt>
                <c:pt idx="2807">
                  <c:v>59469</c:v>
                </c:pt>
                <c:pt idx="2808">
                  <c:v>59476</c:v>
                </c:pt>
                <c:pt idx="2809">
                  <c:v>59483</c:v>
                </c:pt>
                <c:pt idx="2810">
                  <c:v>59490</c:v>
                </c:pt>
                <c:pt idx="2811">
                  <c:v>59497</c:v>
                </c:pt>
                <c:pt idx="2812">
                  <c:v>59504</c:v>
                </c:pt>
                <c:pt idx="2813">
                  <c:v>59511</c:v>
                </c:pt>
                <c:pt idx="2814">
                  <c:v>59518</c:v>
                </c:pt>
                <c:pt idx="2815">
                  <c:v>59525</c:v>
                </c:pt>
                <c:pt idx="2816">
                  <c:v>59532</c:v>
                </c:pt>
                <c:pt idx="2817">
                  <c:v>59539</c:v>
                </c:pt>
                <c:pt idx="2818">
                  <c:v>59546</c:v>
                </c:pt>
                <c:pt idx="2819">
                  <c:v>59553</c:v>
                </c:pt>
                <c:pt idx="2820">
                  <c:v>59560</c:v>
                </c:pt>
                <c:pt idx="2821">
                  <c:v>59567</c:v>
                </c:pt>
                <c:pt idx="2822">
                  <c:v>59574</c:v>
                </c:pt>
                <c:pt idx="2823">
                  <c:v>59581</c:v>
                </c:pt>
                <c:pt idx="2824">
                  <c:v>59588</c:v>
                </c:pt>
                <c:pt idx="2825">
                  <c:v>59595</c:v>
                </c:pt>
                <c:pt idx="2826">
                  <c:v>59602</c:v>
                </c:pt>
                <c:pt idx="2827">
                  <c:v>59609</c:v>
                </c:pt>
                <c:pt idx="2828">
                  <c:v>59616</c:v>
                </c:pt>
                <c:pt idx="2829">
                  <c:v>59623</c:v>
                </c:pt>
                <c:pt idx="2830">
                  <c:v>59630</c:v>
                </c:pt>
                <c:pt idx="2831">
                  <c:v>59637</c:v>
                </c:pt>
                <c:pt idx="2832">
                  <c:v>59644</c:v>
                </c:pt>
                <c:pt idx="2833">
                  <c:v>59651</c:v>
                </c:pt>
                <c:pt idx="2834">
                  <c:v>59658</c:v>
                </c:pt>
                <c:pt idx="2835">
                  <c:v>59665</c:v>
                </c:pt>
                <c:pt idx="2836">
                  <c:v>59672</c:v>
                </c:pt>
                <c:pt idx="2837">
                  <c:v>59679</c:v>
                </c:pt>
                <c:pt idx="2838">
                  <c:v>59686</c:v>
                </c:pt>
                <c:pt idx="2839">
                  <c:v>59693</c:v>
                </c:pt>
                <c:pt idx="2840">
                  <c:v>59700</c:v>
                </c:pt>
                <c:pt idx="2841">
                  <c:v>59707</c:v>
                </c:pt>
                <c:pt idx="2842">
                  <c:v>59714</c:v>
                </c:pt>
                <c:pt idx="2843">
                  <c:v>59721</c:v>
                </c:pt>
                <c:pt idx="2844">
                  <c:v>59728</c:v>
                </c:pt>
                <c:pt idx="2845">
                  <c:v>59735</c:v>
                </c:pt>
                <c:pt idx="2846">
                  <c:v>59742</c:v>
                </c:pt>
                <c:pt idx="2847">
                  <c:v>59749</c:v>
                </c:pt>
                <c:pt idx="2848">
                  <c:v>59756</c:v>
                </c:pt>
                <c:pt idx="2849">
                  <c:v>59763</c:v>
                </c:pt>
                <c:pt idx="2850">
                  <c:v>59770</c:v>
                </c:pt>
                <c:pt idx="2851">
                  <c:v>59777</c:v>
                </c:pt>
                <c:pt idx="2852">
                  <c:v>59784</c:v>
                </c:pt>
                <c:pt idx="2853">
                  <c:v>59791</c:v>
                </c:pt>
                <c:pt idx="2854">
                  <c:v>59798</c:v>
                </c:pt>
                <c:pt idx="2855">
                  <c:v>59805</c:v>
                </c:pt>
                <c:pt idx="2856">
                  <c:v>59812</c:v>
                </c:pt>
                <c:pt idx="2857">
                  <c:v>59819</c:v>
                </c:pt>
                <c:pt idx="2858">
                  <c:v>59826</c:v>
                </c:pt>
                <c:pt idx="2859">
                  <c:v>59833</c:v>
                </c:pt>
                <c:pt idx="2860">
                  <c:v>59840</c:v>
                </c:pt>
                <c:pt idx="2861">
                  <c:v>59847</c:v>
                </c:pt>
                <c:pt idx="2862">
                  <c:v>59854</c:v>
                </c:pt>
                <c:pt idx="2863">
                  <c:v>59861</c:v>
                </c:pt>
                <c:pt idx="2864">
                  <c:v>59868</c:v>
                </c:pt>
                <c:pt idx="2865">
                  <c:v>59875</c:v>
                </c:pt>
                <c:pt idx="2866">
                  <c:v>59882</c:v>
                </c:pt>
                <c:pt idx="2867">
                  <c:v>59889</c:v>
                </c:pt>
                <c:pt idx="2868">
                  <c:v>59897</c:v>
                </c:pt>
                <c:pt idx="2869">
                  <c:v>59904</c:v>
                </c:pt>
                <c:pt idx="2870">
                  <c:v>59911</c:v>
                </c:pt>
                <c:pt idx="2871">
                  <c:v>59918</c:v>
                </c:pt>
                <c:pt idx="2872">
                  <c:v>59925</c:v>
                </c:pt>
                <c:pt idx="2873">
                  <c:v>59932</c:v>
                </c:pt>
                <c:pt idx="2874">
                  <c:v>59939</c:v>
                </c:pt>
                <c:pt idx="2875">
                  <c:v>59946</c:v>
                </c:pt>
                <c:pt idx="2876">
                  <c:v>59953</c:v>
                </c:pt>
                <c:pt idx="2877">
                  <c:v>59960</c:v>
                </c:pt>
                <c:pt idx="2878">
                  <c:v>59967</c:v>
                </c:pt>
                <c:pt idx="2879">
                  <c:v>59974</c:v>
                </c:pt>
                <c:pt idx="2880">
                  <c:v>59981</c:v>
                </c:pt>
                <c:pt idx="2881">
                  <c:v>59988</c:v>
                </c:pt>
                <c:pt idx="2882">
                  <c:v>59995</c:v>
                </c:pt>
                <c:pt idx="2883">
                  <c:v>60002</c:v>
                </c:pt>
                <c:pt idx="2884">
                  <c:v>60009</c:v>
                </c:pt>
                <c:pt idx="2885">
                  <c:v>60016</c:v>
                </c:pt>
                <c:pt idx="2886">
                  <c:v>60023</c:v>
                </c:pt>
                <c:pt idx="2887">
                  <c:v>60030</c:v>
                </c:pt>
                <c:pt idx="2888">
                  <c:v>60037</c:v>
                </c:pt>
                <c:pt idx="2889">
                  <c:v>60044</c:v>
                </c:pt>
                <c:pt idx="2890">
                  <c:v>60051</c:v>
                </c:pt>
                <c:pt idx="2891">
                  <c:v>60058</c:v>
                </c:pt>
                <c:pt idx="2892">
                  <c:v>60065</c:v>
                </c:pt>
                <c:pt idx="2893">
                  <c:v>60072</c:v>
                </c:pt>
                <c:pt idx="2894">
                  <c:v>60079</c:v>
                </c:pt>
                <c:pt idx="2895">
                  <c:v>60086</c:v>
                </c:pt>
                <c:pt idx="2896">
                  <c:v>60093</c:v>
                </c:pt>
                <c:pt idx="2897">
                  <c:v>60100</c:v>
                </c:pt>
                <c:pt idx="2898">
                  <c:v>60107</c:v>
                </c:pt>
                <c:pt idx="2899">
                  <c:v>60114</c:v>
                </c:pt>
                <c:pt idx="2900">
                  <c:v>60121</c:v>
                </c:pt>
                <c:pt idx="2901">
                  <c:v>60128</c:v>
                </c:pt>
                <c:pt idx="2902">
                  <c:v>60135</c:v>
                </c:pt>
                <c:pt idx="2903">
                  <c:v>60142</c:v>
                </c:pt>
                <c:pt idx="2904">
                  <c:v>60149</c:v>
                </c:pt>
                <c:pt idx="2905">
                  <c:v>60156</c:v>
                </c:pt>
                <c:pt idx="2906">
                  <c:v>60163</c:v>
                </c:pt>
                <c:pt idx="2907">
                  <c:v>60170</c:v>
                </c:pt>
                <c:pt idx="2908">
                  <c:v>60177</c:v>
                </c:pt>
                <c:pt idx="2909">
                  <c:v>60184</c:v>
                </c:pt>
                <c:pt idx="2910">
                  <c:v>60191</c:v>
                </c:pt>
                <c:pt idx="2911">
                  <c:v>60198</c:v>
                </c:pt>
                <c:pt idx="2912">
                  <c:v>60205</c:v>
                </c:pt>
                <c:pt idx="2913">
                  <c:v>60212</c:v>
                </c:pt>
                <c:pt idx="2914">
                  <c:v>60219</c:v>
                </c:pt>
                <c:pt idx="2915">
                  <c:v>60226</c:v>
                </c:pt>
                <c:pt idx="2916">
                  <c:v>60233</c:v>
                </c:pt>
                <c:pt idx="2917">
                  <c:v>60240</c:v>
                </c:pt>
                <c:pt idx="2918">
                  <c:v>60247</c:v>
                </c:pt>
                <c:pt idx="2919">
                  <c:v>60254</c:v>
                </c:pt>
                <c:pt idx="2920">
                  <c:v>60265</c:v>
                </c:pt>
                <c:pt idx="2921">
                  <c:v>60272</c:v>
                </c:pt>
                <c:pt idx="2922">
                  <c:v>60279</c:v>
                </c:pt>
                <c:pt idx="2923">
                  <c:v>60286</c:v>
                </c:pt>
                <c:pt idx="2924">
                  <c:v>60293</c:v>
                </c:pt>
                <c:pt idx="2925">
                  <c:v>60300</c:v>
                </c:pt>
                <c:pt idx="2926">
                  <c:v>60307</c:v>
                </c:pt>
                <c:pt idx="2927">
                  <c:v>60314</c:v>
                </c:pt>
                <c:pt idx="2928">
                  <c:v>60321</c:v>
                </c:pt>
                <c:pt idx="2929">
                  <c:v>60328</c:v>
                </c:pt>
                <c:pt idx="2930">
                  <c:v>60335</c:v>
                </c:pt>
                <c:pt idx="2931">
                  <c:v>60342</c:v>
                </c:pt>
                <c:pt idx="2932">
                  <c:v>60349</c:v>
                </c:pt>
                <c:pt idx="2933">
                  <c:v>60357</c:v>
                </c:pt>
                <c:pt idx="2934">
                  <c:v>60364</c:v>
                </c:pt>
                <c:pt idx="2935">
                  <c:v>60371</c:v>
                </c:pt>
                <c:pt idx="2936">
                  <c:v>60378</c:v>
                </c:pt>
                <c:pt idx="2937">
                  <c:v>60385</c:v>
                </c:pt>
                <c:pt idx="2938">
                  <c:v>60392</c:v>
                </c:pt>
                <c:pt idx="2939">
                  <c:v>60399</c:v>
                </c:pt>
                <c:pt idx="2940">
                  <c:v>60406</c:v>
                </c:pt>
                <c:pt idx="2941">
                  <c:v>60413</c:v>
                </c:pt>
                <c:pt idx="2942">
                  <c:v>60420</c:v>
                </c:pt>
                <c:pt idx="2943">
                  <c:v>60427</c:v>
                </c:pt>
                <c:pt idx="2944">
                  <c:v>60434</c:v>
                </c:pt>
                <c:pt idx="2945">
                  <c:v>60441</c:v>
                </c:pt>
                <c:pt idx="2946">
                  <c:v>60448</c:v>
                </c:pt>
                <c:pt idx="2947">
                  <c:v>60455</c:v>
                </c:pt>
                <c:pt idx="2948">
                  <c:v>60462</c:v>
                </c:pt>
                <c:pt idx="2949">
                  <c:v>60469</c:v>
                </c:pt>
                <c:pt idx="2950">
                  <c:v>60476</c:v>
                </c:pt>
                <c:pt idx="2951">
                  <c:v>60483</c:v>
                </c:pt>
                <c:pt idx="2952">
                  <c:v>60490</c:v>
                </c:pt>
                <c:pt idx="2953">
                  <c:v>60497</c:v>
                </c:pt>
                <c:pt idx="2954">
                  <c:v>60504</c:v>
                </c:pt>
                <c:pt idx="2955">
                  <c:v>60511</c:v>
                </c:pt>
                <c:pt idx="2956">
                  <c:v>60518</c:v>
                </c:pt>
                <c:pt idx="2957">
                  <c:v>60525</c:v>
                </c:pt>
                <c:pt idx="2958">
                  <c:v>60532</c:v>
                </c:pt>
                <c:pt idx="2959">
                  <c:v>60539</c:v>
                </c:pt>
                <c:pt idx="2960">
                  <c:v>60546</c:v>
                </c:pt>
                <c:pt idx="2961">
                  <c:v>60553</c:v>
                </c:pt>
                <c:pt idx="2962">
                  <c:v>60560</c:v>
                </c:pt>
                <c:pt idx="2963">
                  <c:v>60567</c:v>
                </c:pt>
                <c:pt idx="2964">
                  <c:v>60574</c:v>
                </c:pt>
                <c:pt idx="2965">
                  <c:v>60581</c:v>
                </c:pt>
                <c:pt idx="2966">
                  <c:v>60588</c:v>
                </c:pt>
                <c:pt idx="2967">
                  <c:v>60595</c:v>
                </c:pt>
                <c:pt idx="2968">
                  <c:v>60602</c:v>
                </c:pt>
                <c:pt idx="2969">
                  <c:v>60609</c:v>
                </c:pt>
                <c:pt idx="2970">
                  <c:v>60616</c:v>
                </c:pt>
                <c:pt idx="2971">
                  <c:v>60623</c:v>
                </c:pt>
                <c:pt idx="2972">
                  <c:v>60630</c:v>
                </c:pt>
                <c:pt idx="2973">
                  <c:v>60637</c:v>
                </c:pt>
                <c:pt idx="2974">
                  <c:v>60644</c:v>
                </c:pt>
                <c:pt idx="2975">
                  <c:v>60651</c:v>
                </c:pt>
                <c:pt idx="2976">
                  <c:v>60658</c:v>
                </c:pt>
                <c:pt idx="2977">
                  <c:v>60665</c:v>
                </c:pt>
                <c:pt idx="2978">
                  <c:v>60672</c:v>
                </c:pt>
                <c:pt idx="2979">
                  <c:v>60679</c:v>
                </c:pt>
                <c:pt idx="2980">
                  <c:v>60686</c:v>
                </c:pt>
                <c:pt idx="2981">
                  <c:v>60693</c:v>
                </c:pt>
                <c:pt idx="2982">
                  <c:v>60700</c:v>
                </c:pt>
                <c:pt idx="2983">
                  <c:v>60707</c:v>
                </c:pt>
                <c:pt idx="2984">
                  <c:v>60714</c:v>
                </c:pt>
                <c:pt idx="2985">
                  <c:v>60721</c:v>
                </c:pt>
                <c:pt idx="2986">
                  <c:v>60728</c:v>
                </c:pt>
                <c:pt idx="2987">
                  <c:v>60735</c:v>
                </c:pt>
                <c:pt idx="2988">
                  <c:v>60742</c:v>
                </c:pt>
                <c:pt idx="2989">
                  <c:v>60749</c:v>
                </c:pt>
                <c:pt idx="2990">
                  <c:v>60756</c:v>
                </c:pt>
                <c:pt idx="2991">
                  <c:v>60763</c:v>
                </c:pt>
                <c:pt idx="2992">
                  <c:v>60770</c:v>
                </c:pt>
                <c:pt idx="2993">
                  <c:v>60777</c:v>
                </c:pt>
                <c:pt idx="2994">
                  <c:v>60784</c:v>
                </c:pt>
                <c:pt idx="2995">
                  <c:v>60791</c:v>
                </c:pt>
                <c:pt idx="2996">
                  <c:v>60798</c:v>
                </c:pt>
                <c:pt idx="2997">
                  <c:v>60805</c:v>
                </c:pt>
                <c:pt idx="2998">
                  <c:v>60812</c:v>
                </c:pt>
                <c:pt idx="2999">
                  <c:v>60819</c:v>
                </c:pt>
                <c:pt idx="3000">
                  <c:v>60826</c:v>
                </c:pt>
                <c:pt idx="3001">
                  <c:v>60833</c:v>
                </c:pt>
                <c:pt idx="3002">
                  <c:v>60840</c:v>
                </c:pt>
                <c:pt idx="3003">
                  <c:v>60847</c:v>
                </c:pt>
                <c:pt idx="3004">
                  <c:v>60854</c:v>
                </c:pt>
                <c:pt idx="3005">
                  <c:v>60861</c:v>
                </c:pt>
                <c:pt idx="3006">
                  <c:v>60868</c:v>
                </c:pt>
                <c:pt idx="3007">
                  <c:v>60875</c:v>
                </c:pt>
                <c:pt idx="3008">
                  <c:v>60882</c:v>
                </c:pt>
                <c:pt idx="3009">
                  <c:v>60889</c:v>
                </c:pt>
                <c:pt idx="3010">
                  <c:v>60896</c:v>
                </c:pt>
                <c:pt idx="3011">
                  <c:v>60903</c:v>
                </c:pt>
                <c:pt idx="3012">
                  <c:v>60910</c:v>
                </c:pt>
                <c:pt idx="3013">
                  <c:v>60917</c:v>
                </c:pt>
                <c:pt idx="3014">
                  <c:v>60924</c:v>
                </c:pt>
                <c:pt idx="3015">
                  <c:v>60931</c:v>
                </c:pt>
                <c:pt idx="3016">
                  <c:v>60938</c:v>
                </c:pt>
                <c:pt idx="3017">
                  <c:v>60945</c:v>
                </c:pt>
                <c:pt idx="3018">
                  <c:v>60952</c:v>
                </c:pt>
                <c:pt idx="3019">
                  <c:v>60959</c:v>
                </c:pt>
                <c:pt idx="3020">
                  <c:v>60966</c:v>
                </c:pt>
                <c:pt idx="3021">
                  <c:v>60973</c:v>
                </c:pt>
                <c:pt idx="3022">
                  <c:v>60980</c:v>
                </c:pt>
                <c:pt idx="3023">
                  <c:v>60987</c:v>
                </c:pt>
                <c:pt idx="3024">
                  <c:v>60995</c:v>
                </c:pt>
                <c:pt idx="3025">
                  <c:v>61002</c:v>
                </c:pt>
                <c:pt idx="3026">
                  <c:v>61009</c:v>
                </c:pt>
                <c:pt idx="3027">
                  <c:v>61016</c:v>
                </c:pt>
                <c:pt idx="3028">
                  <c:v>61023</c:v>
                </c:pt>
                <c:pt idx="3029">
                  <c:v>61030</c:v>
                </c:pt>
                <c:pt idx="3030">
                  <c:v>61037</c:v>
                </c:pt>
                <c:pt idx="3031">
                  <c:v>61044</c:v>
                </c:pt>
                <c:pt idx="3032">
                  <c:v>61051</c:v>
                </c:pt>
                <c:pt idx="3033">
                  <c:v>61058</c:v>
                </c:pt>
                <c:pt idx="3034">
                  <c:v>61065</c:v>
                </c:pt>
                <c:pt idx="3035">
                  <c:v>61072</c:v>
                </c:pt>
                <c:pt idx="3036">
                  <c:v>61079</c:v>
                </c:pt>
                <c:pt idx="3037">
                  <c:v>61086</c:v>
                </c:pt>
                <c:pt idx="3038">
                  <c:v>61093</c:v>
                </c:pt>
                <c:pt idx="3039">
                  <c:v>61100</c:v>
                </c:pt>
                <c:pt idx="3040">
                  <c:v>61107</c:v>
                </c:pt>
                <c:pt idx="3041">
                  <c:v>61114</c:v>
                </c:pt>
                <c:pt idx="3042">
                  <c:v>61121</c:v>
                </c:pt>
                <c:pt idx="3043">
                  <c:v>61128</c:v>
                </c:pt>
                <c:pt idx="3044">
                  <c:v>61135</c:v>
                </c:pt>
                <c:pt idx="3045">
                  <c:v>61142</c:v>
                </c:pt>
                <c:pt idx="3046">
                  <c:v>61149</c:v>
                </c:pt>
                <c:pt idx="3047">
                  <c:v>61156</c:v>
                </c:pt>
                <c:pt idx="3048">
                  <c:v>61163</c:v>
                </c:pt>
                <c:pt idx="3049">
                  <c:v>61170</c:v>
                </c:pt>
                <c:pt idx="3050">
                  <c:v>61177</c:v>
                </c:pt>
                <c:pt idx="3051">
                  <c:v>61184</c:v>
                </c:pt>
                <c:pt idx="3052">
                  <c:v>61191</c:v>
                </c:pt>
                <c:pt idx="3053">
                  <c:v>61198</c:v>
                </c:pt>
                <c:pt idx="3054">
                  <c:v>61205</c:v>
                </c:pt>
                <c:pt idx="3055">
                  <c:v>61212</c:v>
                </c:pt>
                <c:pt idx="3056">
                  <c:v>61219</c:v>
                </c:pt>
                <c:pt idx="3057">
                  <c:v>61226</c:v>
                </c:pt>
                <c:pt idx="3058">
                  <c:v>61233</c:v>
                </c:pt>
                <c:pt idx="3059">
                  <c:v>61240</c:v>
                </c:pt>
                <c:pt idx="3060">
                  <c:v>61247</c:v>
                </c:pt>
                <c:pt idx="3061">
                  <c:v>61254</c:v>
                </c:pt>
                <c:pt idx="3062">
                  <c:v>61261</c:v>
                </c:pt>
                <c:pt idx="3063">
                  <c:v>61268</c:v>
                </c:pt>
                <c:pt idx="3064">
                  <c:v>61275</c:v>
                </c:pt>
                <c:pt idx="3065">
                  <c:v>61282</c:v>
                </c:pt>
                <c:pt idx="3066">
                  <c:v>61289</c:v>
                </c:pt>
                <c:pt idx="3067">
                  <c:v>61296</c:v>
                </c:pt>
                <c:pt idx="3068">
                  <c:v>61303</c:v>
                </c:pt>
                <c:pt idx="3069">
                  <c:v>61310</c:v>
                </c:pt>
                <c:pt idx="3070">
                  <c:v>61317</c:v>
                </c:pt>
                <c:pt idx="3071">
                  <c:v>61324</c:v>
                </c:pt>
                <c:pt idx="3072">
                  <c:v>61331</c:v>
                </c:pt>
                <c:pt idx="3073">
                  <c:v>61338</c:v>
                </c:pt>
                <c:pt idx="3074">
                  <c:v>61345</c:v>
                </c:pt>
                <c:pt idx="3075">
                  <c:v>61352</c:v>
                </c:pt>
                <c:pt idx="3076">
                  <c:v>61359</c:v>
                </c:pt>
                <c:pt idx="3077">
                  <c:v>61366</c:v>
                </c:pt>
                <c:pt idx="3078">
                  <c:v>61373</c:v>
                </c:pt>
                <c:pt idx="3079">
                  <c:v>61380</c:v>
                </c:pt>
                <c:pt idx="3080">
                  <c:v>61387</c:v>
                </c:pt>
                <c:pt idx="3081">
                  <c:v>61394</c:v>
                </c:pt>
                <c:pt idx="3082">
                  <c:v>61401</c:v>
                </c:pt>
                <c:pt idx="3083">
                  <c:v>61408</c:v>
                </c:pt>
                <c:pt idx="3084">
                  <c:v>61415</c:v>
                </c:pt>
                <c:pt idx="3085">
                  <c:v>61422</c:v>
                </c:pt>
                <c:pt idx="3086">
                  <c:v>61429</c:v>
                </c:pt>
                <c:pt idx="3087">
                  <c:v>61436</c:v>
                </c:pt>
                <c:pt idx="3088">
                  <c:v>61443</c:v>
                </c:pt>
                <c:pt idx="3089">
                  <c:v>61450</c:v>
                </c:pt>
                <c:pt idx="3090">
                  <c:v>61457</c:v>
                </c:pt>
                <c:pt idx="3091">
                  <c:v>61464</c:v>
                </c:pt>
                <c:pt idx="3092">
                  <c:v>61471</c:v>
                </c:pt>
                <c:pt idx="3093">
                  <c:v>61478</c:v>
                </c:pt>
                <c:pt idx="3094">
                  <c:v>61485</c:v>
                </c:pt>
                <c:pt idx="3095">
                  <c:v>61492</c:v>
                </c:pt>
                <c:pt idx="3096">
                  <c:v>61499</c:v>
                </c:pt>
                <c:pt idx="3097">
                  <c:v>61506</c:v>
                </c:pt>
                <c:pt idx="3098">
                  <c:v>61513</c:v>
                </c:pt>
                <c:pt idx="3099">
                  <c:v>61520</c:v>
                </c:pt>
                <c:pt idx="3100">
                  <c:v>61527</c:v>
                </c:pt>
                <c:pt idx="3101">
                  <c:v>61534</c:v>
                </c:pt>
                <c:pt idx="3102">
                  <c:v>61541</c:v>
                </c:pt>
                <c:pt idx="3103">
                  <c:v>61548</c:v>
                </c:pt>
                <c:pt idx="3104">
                  <c:v>61555</c:v>
                </c:pt>
                <c:pt idx="3105">
                  <c:v>61562</c:v>
                </c:pt>
                <c:pt idx="3106">
                  <c:v>61569</c:v>
                </c:pt>
                <c:pt idx="3107">
                  <c:v>61576</c:v>
                </c:pt>
                <c:pt idx="3108">
                  <c:v>61583</c:v>
                </c:pt>
                <c:pt idx="3109">
                  <c:v>61590</c:v>
                </c:pt>
                <c:pt idx="3110">
                  <c:v>61597</c:v>
                </c:pt>
                <c:pt idx="3111">
                  <c:v>61604</c:v>
                </c:pt>
                <c:pt idx="3112">
                  <c:v>61611</c:v>
                </c:pt>
                <c:pt idx="3113">
                  <c:v>61618</c:v>
                </c:pt>
                <c:pt idx="3114">
                  <c:v>61625</c:v>
                </c:pt>
                <c:pt idx="3115">
                  <c:v>61632</c:v>
                </c:pt>
                <c:pt idx="3116">
                  <c:v>61639</c:v>
                </c:pt>
                <c:pt idx="3117">
                  <c:v>61646</c:v>
                </c:pt>
                <c:pt idx="3118">
                  <c:v>61653</c:v>
                </c:pt>
                <c:pt idx="3119">
                  <c:v>61660</c:v>
                </c:pt>
                <c:pt idx="3120">
                  <c:v>61667</c:v>
                </c:pt>
                <c:pt idx="3121">
                  <c:v>61674</c:v>
                </c:pt>
                <c:pt idx="3122">
                  <c:v>61681</c:v>
                </c:pt>
                <c:pt idx="3123">
                  <c:v>61688</c:v>
                </c:pt>
                <c:pt idx="3124">
                  <c:v>61695</c:v>
                </c:pt>
                <c:pt idx="3125">
                  <c:v>61702</c:v>
                </c:pt>
                <c:pt idx="3126">
                  <c:v>61709</c:v>
                </c:pt>
                <c:pt idx="3127">
                  <c:v>61716</c:v>
                </c:pt>
                <c:pt idx="3128">
                  <c:v>61724</c:v>
                </c:pt>
                <c:pt idx="3129">
                  <c:v>61731</c:v>
                </c:pt>
                <c:pt idx="3130">
                  <c:v>61738</c:v>
                </c:pt>
                <c:pt idx="3131">
                  <c:v>61745</c:v>
                </c:pt>
                <c:pt idx="3132">
                  <c:v>61752</c:v>
                </c:pt>
                <c:pt idx="3133">
                  <c:v>61759</c:v>
                </c:pt>
                <c:pt idx="3134">
                  <c:v>61766</c:v>
                </c:pt>
                <c:pt idx="3135">
                  <c:v>61773</c:v>
                </c:pt>
                <c:pt idx="3136">
                  <c:v>61780</c:v>
                </c:pt>
                <c:pt idx="3137">
                  <c:v>61787</c:v>
                </c:pt>
                <c:pt idx="3138">
                  <c:v>61794</c:v>
                </c:pt>
                <c:pt idx="3139">
                  <c:v>61801</c:v>
                </c:pt>
                <c:pt idx="3140">
                  <c:v>61808</c:v>
                </c:pt>
                <c:pt idx="3141">
                  <c:v>61815</c:v>
                </c:pt>
                <c:pt idx="3142">
                  <c:v>61822</c:v>
                </c:pt>
                <c:pt idx="3143">
                  <c:v>61829</c:v>
                </c:pt>
                <c:pt idx="3144">
                  <c:v>61836</c:v>
                </c:pt>
                <c:pt idx="3145">
                  <c:v>61843</c:v>
                </c:pt>
                <c:pt idx="3146">
                  <c:v>61850</c:v>
                </c:pt>
                <c:pt idx="3147">
                  <c:v>61857</c:v>
                </c:pt>
                <c:pt idx="3148">
                  <c:v>61864</c:v>
                </c:pt>
                <c:pt idx="3149">
                  <c:v>61871</c:v>
                </c:pt>
                <c:pt idx="3150">
                  <c:v>61878</c:v>
                </c:pt>
                <c:pt idx="3151">
                  <c:v>61885</c:v>
                </c:pt>
                <c:pt idx="3152">
                  <c:v>61892</c:v>
                </c:pt>
                <c:pt idx="3153">
                  <c:v>61899</c:v>
                </c:pt>
                <c:pt idx="3154">
                  <c:v>61906</c:v>
                </c:pt>
                <c:pt idx="3155">
                  <c:v>61913</c:v>
                </c:pt>
                <c:pt idx="3156">
                  <c:v>61920</c:v>
                </c:pt>
                <c:pt idx="3157">
                  <c:v>61927</c:v>
                </c:pt>
                <c:pt idx="3158">
                  <c:v>61934</c:v>
                </c:pt>
                <c:pt idx="3159">
                  <c:v>61941</c:v>
                </c:pt>
                <c:pt idx="3160">
                  <c:v>61948</c:v>
                </c:pt>
                <c:pt idx="3161">
                  <c:v>61955</c:v>
                </c:pt>
                <c:pt idx="3162">
                  <c:v>61962</c:v>
                </c:pt>
                <c:pt idx="3163">
                  <c:v>61969</c:v>
                </c:pt>
                <c:pt idx="3164">
                  <c:v>61976</c:v>
                </c:pt>
                <c:pt idx="3165">
                  <c:v>61983</c:v>
                </c:pt>
                <c:pt idx="3166">
                  <c:v>61990</c:v>
                </c:pt>
                <c:pt idx="3167">
                  <c:v>61997</c:v>
                </c:pt>
                <c:pt idx="3168">
                  <c:v>62004</c:v>
                </c:pt>
                <c:pt idx="3169">
                  <c:v>62011</c:v>
                </c:pt>
                <c:pt idx="3170">
                  <c:v>62018</c:v>
                </c:pt>
                <c:pt idx="3171">
                  <c:v>62025</c:v>
                </c:pt>
                <c:pt idx="3172">
                  <c:v>62032</c:v>
                </c:pt>
                <c:pt idx="3173">
                  <c:v>62039</c:v>
                </c:pt>
                <c:pt idx="3174">
                  <c:v>62046</c:v>
                </c:pt>
                <c:pt idx="3175">
                  <c:v>62053</c:v>
                </c:pt>
                <c:pt idx="3176">
                  <c:v>62060</c:v>
                </c:pt>
                <c:pt idx="3177">
                  <c:v>62067</c:v>
                </c:pt>
                <c:pt idx="3178">
                  <c:v>62074</c:v>
                </c:pt>
                <c:pt idx="3179">
                  <c:v>62081</c:v>
                </c:pt>
                <c:pt idx="3180">
                  <c:v>62089</c:v>
                </c:pt>
                <c:pt idx="3181">
                  <c:v>62096</c:v>
                </c:pt>
                <c:pt idx="3182">
                  <c:v>62103</c:v>
                </c:pt>
                <c:pt idx="3183">
                  <c:v>62110</c:v>
                </c:pt>
                <c:pt idx="3184">
                  <c:v>62117</c:v>
                </c:pt>
                <c:pt idx="3185">
                  <c:v>62124</c:v>
                </c:pt>
                <c:pt idx="3186">
                  <c:v>62131</c:v>
                </c:pt>
                <c:pt idx="3187">
                  <c:v>62138</c:v>
                </c:pt>
                <c:pt idx="3188">
                  <c:v>62145</c:v>
                </c:pt>
                <c:pt idx="3189">
                  <c:v>62152</c:v>
                </c:pt>
                <c:pt idx="3190">
                  <c:v>62159</c:v>
                </c:pt>
                <c:pt idx="3191">
                  <c:v>62166</c:v>
                </c:pt>
                <c:pt idx="3192">
                  <c:v>62173</c:v>
                </c:pt>
                <c:pt idx="3193">
                  <c:v>62184</c:v>
                </c:pt>
                <c:pt idx="3194">
                  <c:v>62191</c:v>
                </c:pt>
                <c:pt idx="3195">
                  <c:v>62198</c:v>
                </c:pt>
                <c:pt idx="3196">
                  <c:v>62205</c:v>
                </c:pt>
                <c:pt idx="3197">
                  <c:v>62212</c:v>
                </c:pt>
                <c:pt idx="3198">
                  <c:v>62219</c:v>
                </c:pt>
                <c:pt idx="3199">
                  <c:v>62226</c:v>
                </c:pt>
                <c:pt idx="3200">
                  <c:v>62233</c:v>
                </c:pt>
                <c:pt idx="3201">
                  <c:v>62240</c:v>
                </c:pt>
                <c:pt idx="3202">
                  <c:v>62247</c:v>
                </c:pt>
                <c:pt idx="3203">
                  <c:v>62254</c:v>
                </c:pt>
                <c:pt idx="3204">
                  <c:v>62261</c:v>
                </c:pt>
                <c:pt idx="3205">
                  <c:v>62268</c:v>
                </c:pt>
                <c:pt idx="3206">
                  <c:v>62275</c:v>
                </c:pt>
                <c:pt idx="3207">
                  <c:v>62282</c:v>
                </c:pt>
                <c:pt idx="3208">
                  <c:v>62289</c:v>
                </c:pt>
                <c:pt idx="3209">
                  <c:v>62296</c:v>
                </c:pt>
                <c:pt idx="3210">
                  <c:v>62303</c:v>
                </c:pt>
                <c:pt idx="3211">
                  <c:v>62310</c:v>
                </c:pt>
                <c:pt idx="3212">
                  <c:v>62317</c:v>
                </c:pt>
                <c:pt idx="3213">
                  <c:v>62324</c:v>
                </c:pt>
                <c:pt idx="3214">
                  <c:v>62331</c:v>
                </c:pt>
                <c:pt idx="3215">
                  <c:v>62338</c:v>
                </c:pt>
                <c:pt idx="3216">
                  <c:v>62345</c:v>
                </c:pt>
                <c:pt idx="3217">
                  <c:v>62352</c:v>
                </c:pt>
                <c:pt idx="3218">
                  <c:v>62359</c:v>
                </c:pt>
                <c:pt idx="3219">
                  <c:v>62366</c:v>
                </c:pt>
                <c:pt idx="3220">
                  <c:v>62373</c:v>
                </c:pt>
                <c:pt idx="3221">
                  <c:v>62380</c:v>
                </c:pt>
                <c:pt idx="3222">
                  <c:v>62387</c:v>
                </c:pt>
                <c:pt idx="3223">
                  <c:v>62394</c:v>
                </c:pt>
                <c:pt idx="3224">
                  <c:v>62401</c:v>
                </c:pt>
                <c:pt idx="3225">
                  <c:v>62408</c:v>
                </c:pt>
                <c:pt idx="3226">
                  <c:v>62415</c:v>
                </c:pt>
                <c:pt idx="3227">
                  <c:v>62422</c:v>
                </c:pt>
                <c:pt idx="3228">
                  <c:v>62429</c:v>
                </c:pt>
                <c:pt idx="3229">
                  <c:v>62436</c:v>
                </c:pt>
                <c:pt idx="3230">
                  <c:v>62443</c:v>
                </c:pt>
                <c:pt idx="3231">
                  <c:v>62450</c:v>
                </c:pt>
                <c:pt idx="3232">
                  <c:v>62457</c:v>
                </c:pt>
                <c:pt idx="3233">
                  <c:v>62464</c:v>
                </c:pt>
                <c:pt idx="3234">
                  <c:v>62471</c:v>
                </c:pt>
                <c:pt idx="3235">
                  <c:v>62478</c:v>
                </c:pt>
                <c:pt idx="3236">
                  <c:v>62485</c:v>
                </c:pt>
                <c:pt idx="3237">
                  <c:v>62492</c:v>
                </c:pt>
                <c:pt idx="3238">
                  <c:v>62499</c:v>
                </c:pt>
                <c:pt idx="3239">
                  <c:v>62506</c:v>
                </c:pt>
                <c:pt idx="3240">
                  <c:v>62513</c:v>
                </c:pt>
                <c:pt idx="3241">
                  <c:v>62520</c:v>
                </c:pt>
                <c:pt idx="3242">
                  <c:v>62527</c:v>
                </c:pt>
                <c:pt idx="3243">
                  <c:v>62534</c:v>
                </c:pt>
                <c:pt idx="3244">
                  <c:v>62541</c:v>
                </c:pt>
                <c:pt idx="3245">
                  <c:v>62548</c:v>
                </c:pt>
                <c:pt idx="3246">
                  <c:v>62555</c:v>
                </c:pt>
                <c:pt idx="3247">
                  <c:v>62562</c:v>
                </c:pt>
                <c:pt idx="3248">
                  <c:v>62569</c:v>
                </c:pt>
                <c:pt idx="3249">
                  <c:v>62576</c:v>
                </c:pt>
                <c:pt idx="3250">
                  <c:v>62583</c:v>
                </c:pt>
                <c:pt idx="3251">
                  <c:v>62590</c:v>
                </c:pt>
                <c:pt idx="3252">
                  <c:v>62597</c:v>
                </c:pt>
                <c:pt idx="3253">
                  <c:v>62604</c:v>
                </c:pt>
                <c:pt idx="3254">
                  <c:v>62611</c:v>
                </c:pt>
                <c:pt idx="3255">
                  <c:v>62618</c:v>
                </c:pt>
                <c:pt idx="3256">
                  <c:v>62625</c:v>
                </c:pt>
                <c:pt idx="3257">
                  <c:v>62632</c:v>
                </c:pt>
                <c:pt idx="3258">
                  <c:v>62639</c:v>
                </c:pt>
                <c:pt idx="3259">
                  <c:v>62646</c:v>
                </c:pt>
                <c:pt idx="3260">
                  <c:v>62653</c:v>
                </c:pt>
                <c:pt idx="3261">
                  <c:v>62660</c:v>
                </c:pt>
                <c:pt idx="3262">
                  <c:v>62667</c:v>
                </c:pt>
                <c:pt idx="3263">
                  <c:v>62674</c:v>
                </c:pt>
                <c:pt idx="3264">
                  <c:v>62681</c:v>
                </c:pt>
                <c:pt idx="3265">
                  <c:v>62688</c:v>
                </c:pt>
                <c:pt idx="3266">
                  <c:v>62695</c:v>
                </c:pt>
                <c:pt idx="3267">
                  <c:v>62702</c:v>
                </c:pt>
                <c:pt idx="3268">
                  <c:v>62709</c:v>
                </c:pt>
                <c:pt idx="3269">
                  <c:v>62716</c:v>
                </c:pt>
                <c:pt idx="3270">
                  <c:v>62723</c:v>
                </c:pt>
                <c:pt idx="3271">
                  <c:v>62730</c:v>
                </c:pt>
                <c:pt idx="3272">
                  <c:v>62737</c:v>
                </c:pt>
                <c:pt idx="3273">
                  <c:v>62744</c:v>
                </c:pt>
                <c:pt idx="3274">
                  <c:v>62751</c:v>
                </c:pt>
                <c:pt idx="3275">
                  <c:v>62758</c:v>
                </c:pt>
                <c:pt idx="3276">
                  <c:v>62765</c:v>
                </c:pt>
                <c:pt idx="3277">
                  <c:v>62772</c:v>
                </c:pt>
                <c:pt idx="3278">
                  <c:v>62779</c:v>
                </c:pt>
                <c:pt idx="3279">
                  <c:v>62786</c:v>
                </c:pt>
                <c:pt idx="3280">
                  <c:v>62793</c:v>
                </c:pt>
                <c:pt idx="3281">
                  <c:v>62800</c:v>
                </c:pt>
                <c:pt idx="3282">
                  <c:v>62807</c:v>
                </c:pt>
                <c:pt idx="3283">
                  <c:v>62814</c:v>
                </c:pt>
                <c:pt idx="3284">
                  <c:v>62821</c:v>
                </c:pt>
                <c:pt idx="3285">
                  <c:v>62828</c:v>
                </c:pt>
                <c:pt idx="3286">
                  <c:v>62835</c:v>
                </c:pt>
                <c:pt idx="3287">
                  <c:v>62842</c:v>
                </c:pt>
                <c:pt idx="3288">
                  <c:v>62849</c:v>
                </c:pt>
                <c:pt idx="3289">
                  <c:v>62856</c:v>
                </c:pt>
                <c:pt idx="3290">
                  <c:v>62863</c:v>
                </c:pt>
                <c:pt idx="3291">
                  <c:v>62870</c:v>
                </c:pt>
                <c:pt idx="3292">
                  <c:v>62877</c:v>
                </c:pt>
                <c:pt idx="3293">
                  <c:v>62884</c:v>
                </c:pt>
                <c:pt idx="3294">
                  <c:v>62891</c:v>
                </c:pt>
                <c:pt idx="3295">
                  <c:v>62898</c:v>
                </c:pt>
                <c:pt idx="3296">
                  <c:v>62905</c:v>
                </c:pt>
                <c:pt idx="3297">
                  <c:v>62912</c:v>
                </c:pt>
                <c:pt idx="3298">
                  <c:v>62919</c:v>
                </c:pt>
                <c:pt idx="3299">
                  <c:v>62926</c:v>
                </c:pt>
                <c:pt idx="3300">
                  <c:v>62933</c:v>
                </c:pt>
                <c:pt idx="3301">
                  <c:v>62940</c:v>
                </c:pt>
                <c:pt idx="3302">
                  <c:v>62947</c:v>
                </c:pt>
                <c:pt idx="3303">
                  <c:v>62954</c:v>
                </c:pt>
                <c:pt idx="3304">
                  <c:v>62961</c:v>
                </c:pt>
                <c:pt idx="3305">
                  <c:v>62968</c:v>
                </c:pt>
                <c:pt idx="3306">
                  <c:v>62975</c:v>
                </c:pt>
                <c:pt idx="3307">
                  <c:v>62982</c:v>
                </c:pt>
                <c:pt idx="3308">
                  <c:v>62989</c:v>
                </c:pt>
                <c:pt idx="3309">
                  <c:v>62996</c:v>
                </c:pt>
                <c:pt idx="3310">
                  <c:v>63003</c:v>
                </c:pt>
                <c:pt idx="3311">
                  <c:v>63010</c:v>
                </c:pt>
                <c:pt idx="3312">
                  <c:v>63017</c:v>
                </c:pt>
                <c:pt idx="3313">
                  <c:v>63024</c:v>
                </c:pt>
                <c:pt idx="3314">
                  <c:v>63031</c:v>
                </c:pt>
                <c:pt idx="3315">
                  <c:v>63038</c:v>
                </c:pt>
                <c:pt idx="3316">
                  <c:v>63045</c:v>
                </c:pt>
                <c:pt idx="3317">
                  <c:v>63052</c:v>
                </c:pt>
                <c:pt idx="3318">
                  <c:v>63059</c:v>
                </c:pt>
                <c:pt idx="3319">
                  <c:v>63066</c:v>
                </c:pt>
                <c:pt idx="3320">
                  <c:v>63073</c:v>
                </c:pt>
                <c:pt idx="3321">
                  <c:v>63080</c:v>
                </c:pt>
                <c:pt idx="3322">
                  <c:v>63087</c:v>
                </c:pt>
                <c:pt idx="3323">
                  <c:v>63094</c:v>
                </c:pt>
                <c:pt idx="3324">
                  <c:v>63101</c:v>
                </c:pt>
                <c:pt idx="3325">
                  <c:v>63108</c:v>
                </c:pt>
                <c:pt idx="3326">
                  <c:v>63115</c:v>
                </c:pt>
                <c:pt idx="3327">
                  <c:v>63122</c:v>
                </c:pt>
                <c:pt idx="3328">
                  <c:v>63129</c:v>
                </c:pt>
                <c:pt idx="3329">
                  <c:v>63136</c:v>
                </c:pt>
                <c:pt idx="3330">
                  <c:v>63143</c:v>
                </c:pt>
                <c:pt idx="3331">
                  <c:v>63150</c:v>
                </c:pt>
                <c:pt idx="3332">
                  <c:v>63157</c:v>
                </c:pt>
                <c:pt idx="3333">
                  <c:v>63164</c:v>
                </c:pt>
                <c:pt idx="3334">
                  <c:v>63171</c:v>
                </c:pt>
                <c:pt idx="3335">
                  <c:v>63178</c:v>
                </c:pt>
                <c:pt idx="3336">
                  <c:v>63186</c:v>
                </c:pt>
                <c:pt idx="3337">
                  <c:v>63193</c:v>
                </c:pt>
                <c:pt idx="3338">
                  <c:v>63200</c:v>
                </c:pt>
                <c:pt idx="3339">
                  <c:v>63207</c:v>
                </c:pt>
                <c:pt idx="3340">
                  <c:v>63214</c:v>
                </c:pt>
                <c:pt idx="3341">
                  <c:v>63221</c:v>
                </c:pt>
                <c:pt idx="3342">
                  <c:v>63228</c:v>
                </c:pt>
                <c:pt idx="3343">
                  <c:v>63235</c:v>
                </c:pt>
                <c:pt idx="3344">
                  <c:v>63242</c:v>
                </c:pt>
                <c:pt idx="3345">
                  <c:v>63249</c:v>
                </c:pt>
                <c:pt idx="3346">
                  <c:v>63256</c:v>
                </c:pt>
                <c:pt idx="3347">
                  <c:v>63263</c:v>
                </c:pt>
                <c:pt idx="3348">
                  <c:v>63270</c:v>
                </c:pt>
                <c:pt idx="3349">
                  <c:v>63277</c:v>
                </c:pt>
                <c:pt idx="3350">
                  <c:v>63284</c:v>
                </c:pt>
                <c:pt idx="3351">
                  <c:v>63291</c:v>
                </c:pt>
                <c:pt idx="3352">
                  <c:v>63298</c:v>
                </c:pt>
                <c:pt idx="3353">
                  <c:v>63305</c:v>
                </c:pt>
                <c:pt idx="3354">
                  <c:v>63312</c:v>
                </c:pt>
                <c:pt idx="3355">
                  <c:v>63319</c:v>
                </c:pt>
                <c:pt idx="3356">
                  <c:v>63326</c:v>
                </c:pt>
                <c:pt idx="3357">
                  <c:v>63333</c:v>
                </c:pt>
                <c:pt idx="3358">
                  <c:v>63340</c:v>
                </c:pt>
                <c:pt idx="3359">
                  <c:v>63347</c:v>
                </c:pt>
                <c:pt idx="3360">
                  <c:v>63354</c:v>
                </c:pt>
                <c:pt idx="3361">
                  <c:v>63361</c:v>
                </c:pt>
                <c:pt idx="3362">
                  <c:v>63368</c:v>
                </c:pt>
                <c:pt idx="3363">
                  <c:v>63375</c:v>
                </c:pt>
                <c:pt idx="3364">
                  <c:v>63382</c:v>
                </c:pt>
                <c:pt idx="3365">
                  <c:v>63389</c:v>
                </c:pt>
                <c:pt idx="3366">
                  <c:v>63396</c:v>
                </c:pt>
                <c:pt idx="3367">
                  <c:v>63403</c:v>
                </c:pt>
                <c:pt idx="3368">
                  <c:v>63410</c:v>
                </c:pt>
                <c:pt idx="3369">
                  <c:v>63417</c:v>
                </c:pt>
                <c:pt idx="3370">
                  <c:v>63424</c:v>
                </c:pt>
                <c:pt idx="3371">
                  <c:v>63431</c:v>
                </c:pt>
                <c:pt idx="3372">
                  <c:v>63438</c:v>
                </c:pt>
                <c:pt idx="3373">
                  <c:v>63445</c:v>
                </c:pt>
                <c:pt idx="3374">
                  <c:v>63452</c:v>
                </c:pt>
                <c:pt idx="3375">
                  <c:v>63459</c:v>
                </c:pt>
                <c:pt idx="3376">
                  <c:v>63466</c:v>
                </c:pt>
                <c:pt idx="3377">
                  <c:v>63473</c:v>
                </c:pt>
                <c:pt idx="3378">
                  <c:v>63480</c:v>
                </c:pt>
                <c:pt idx="3379">
                  <c:v>63487</c:v>
                </c:pt>
                <c:pt idx="3380">
                  <c:v>63494</c:v>
                </c:pt>
                <c:pt idx="3381">
                  <c:v>63501</c:v>
                </c:pt>
                <c:pt idx="3382">
                  <c:v>63508</c:v>
                </c:pt>
                <c:pt idx="3383">
                  <c:v>63515</c:v>
                </c:pt>
                <c:pt idx="3384">
                  <c:v>63522</c:v>
                </c:pt>
                <c:pt idx="3385">
                  <c:v>63529</c:v>
                </c:pt>
                <c:pt idx="3386">
                  <c:v>63536</c:v>
                </c:pt>
                <c:pt idx="3387">
                  <c:v>63543</c:v>
                </c:pt>
                <c:pt idx="3388">
                  <c:v>63550</c:v>
                </c:pt>
                <c:pt idx="3389">
                  <c:v>63557</c:v>
                </c:pt>
                <c:pt idx="3390">
                  <c:v>63564</c:v>
                </c:pt>
                <c:pt idx="3391">
                  <c:v>63571</c:v>
                </c:pt>
                <c:pt idx="3392">
                  <c:v>63578</c:v>
                </c:pt>
                <c:pt idx="3393">
                  <c:v>63585</c:v>
                </c:pt>
                <c:pt idx="3394">
                  <c:v>63592</c:v>
                </c:pt>
                <c:pt idx="3395">
                  <c:v>63599</c:v>
                </c:pt>
                <c:pt idx="3396">
                  <c:v>63606</c:v>
                </c:pt>
                <c:pt idx="3397">
                  <c:v>63613</c:v>
                </c:pt>
                <c:pt idx="3398">
                  <c:v>63620</c:v>
                </c:pt>
                <c:pt idx="3399">
                  <c:v>63627</c:v>
                </c:pt>
                <c:pt idx="3400">
                  <c:v>63634</c:v>
                </c:pt>
                <c:pt idx="3401">
                  <c:v>63641</c:v>
                </c:pt>
                <c:pt idx="3402">
                  <c:v>63648</c:v>
                </c:pt>
                <c:pt idx="3403">
                  <c:v>63655</c:v>
                </c:pt>
                <c:pt idx="3404">
                  <c:v>63662</c:v>
                </c:pt>
                <c:pt idx="3405">
                  <c:v>63669</c:v>
                </c:pt>
                <c:pt idx="3406">
                  <c:v>63676</c:v>
                </c:pt>
                <c:pt idx="3407">
                  <c:v>63683</c:v>
                </c:pt>
                <c:pt idx="3408">
                  <c:v>63690</c:v>
                </c:pt>
                <c:pt idx="3409">
                  <c:v>63697</c:v>
                </c:pt>
                <c:pt idx="3410">
                  <c:v>63704</c:v>
                </c:pt>
                <c:pt idx="3411">
                  <c:v>63711</c:v>
                </c:pt>
                <c:pt idx="3412">
                  <c:v>63718</c:v>
                </c:pt>
                <c:pt idx="3413">
                  <c:v>63725</c:v>
                </c:pt>
                <c:pt idx="3414">
                  <c:v>63732</c:v>
                </c:pt>
                <c:pt idx="3415">
                  <c:v>63739</c:v>
                </c:pt>
                <c:pt idx="3416">
                  <c:v>63746</c:v>
                </c:pt>
                <c:pt idx="3417">
                  <c:v>63753</c:v>
                </c:pt>
                <c:pt idx="3418">
                  <c:v>63760</c:v>
                </c:pt>
                <c:pt idx="3419">
                  <c:v>63767</c:v>
                </c:pt>
                <c:pt idx="3420">
                  <c:v>63774</c:v>
                </c:pt>
                <c:pt idx="3421">
                  <c:v>63781</c:v>
                </c:pt>
                <c:pt idx="3422">
                  <c:v>63788</c:v>
                </c:pt>
                <c:pt idx="3423">
                  <c:v>63795</c:v>
                </c:pt>
                <c:pt idx="3424">
                  <c:v>63802</c:v>
                </c:pt>
                <c:pt idx="3425">
                  <c:v>63809</c:v>
                </c:pt>
                <c:pt idx="3426">
                  <c:v>63816</c:v>
                </c:pt>
                <c:pt idx="3427">
                  <c:v>63823</c:v>
                </c:pt>
                <c:pt idx="3428">
                  <c:v>63830</c:v>
                </c:pt>
                <c:pt idx="3429">
                  <c:v>63837</c:v>
                </c:pt>
                <c:pt idx="3430">
                  <c:v>63844</c:v>
                </c:pt>
                <c:pt idx="3431">
                  <c:v>63851</c:v>
                </c:pt>
                <c:pt idx="3432">
                  <c:v>63858</c:v>
                </c:pt>
                <c:pt idx="3433">
                  <c:v>63865</c:v>
                </c:pt>
                <c:pt idx="3434">
                  <c:v>63872</c:v>
                </c:pt>
                <c:pt idx="3435">
                  <c:v>63879</c:v>
                </c:pt>
                <c:pt idx="3436">
                  <c:v>63886</c:v>
                </c:pt>
                <c:pt idx="3437">
                  <c:v>63893</c:v>
                </c:pt>
                <c:pt idx="3438">
                  <c:v>63900</c:v>
                </c:pt>
                <c:pt idx="3439">
                  <c:v>63907</c:v>
                </c:pt>
                <c:pt idx="3440">
                  <c:v>63915</c:v>
                </c:pt>
                <c:pt idx="3441">
                  <c:v>63922</c:v>
                </c:pt>
                <c:pt idx="3442">
                  <c:v>63929</c:v>
                </c:pt>
                <c:pt idx="3443">
                  <c:v>63936</c:v>
                </c:pt>
                <c:pt idx="3444">
                  <c:v>63943</c:v>
                </c:pt>
                <c:pt idx="3445">
                  <c:v>63950</c:v>
                </c:pt>
                <c:pt idx="3446">
                  <c:v>63957</c:v>
                </c:pt>
                <c:pt idx="3447">
                  <c:v>63964</c:v>
                </c:pt>
                <c:pt idx="3448">
                  <c:v>63971</c:v>
                </c:pt>
                <c:pt idx="3449">
                  <c:v>63978</c:v>
                </c:pt>
                <c:pt idx="3450">
                  <c:v>63985</c:v>
                </c:pt>
                <c:pt idx="3451">
                  <c:v>63992</c:v>
                </c:pt>
                <c:pt idx="3452">
                  <c:v>63999</c:v>
                </c:pt>
                <c:pt idx="3453">
                  <c:v>64006</c:v>
                </c:pt>
                <c:pt idx="3454">
                  <c:v>64013</c:v>
                </c:pt>
                <c:pt idx="3455">
                  <c:v>64020</c:v>
                </c:pt>
                <c:pt idx="3456">
                  <c:v>64027</c:v>
                </c:pt>
                <c:pt idx="3457">
                  <c:v>64034</c:v>
                </c:pt>
                <c:pt idx="3458">
                  <c:v>64041</c:v>
                </c:pt>
                <c:pt idx="3459">
                  <c:v>64048</c:v>
                </c:pt>
                <c:pt idx="3460">
                  <c:v>64055</c:v>
                </c:pt>
                <c:pt idx="3461">
                  <c:v>64062</c:v>
                </c:pt>
                <c:pt idx="3462">
                  <c:v>64069</c:v>
                </c:pt>
                <c:pt idx="3463">
                  <c:v>64076</c:v>
                </c:pt>
                <c:pt idx="3464">
                  <c:v>64083</c:v>
                </c:pt>
                <c:pt idx="3465">
                  <c:v>64090</c:v>
                </c:pt>
                <c:pt idx="3466">
                  <c:v>64097</c:v>
                </c:pt>
                <c:pt idx="3467">
                  <c:v>64104</c:v>
                </c:pt>
                <c:pt idx="3468">
                  <c:v>64111</c:v>
                </c:pt>
                <c:pt idx="3469">
                  <c:v>64118</c:v>
                </c:pt>
                <c:pt idx="3470">
                  <c:v>64125</c:v>
                </c:pt>
                <c:pt idx="3471">
                  <c:v>64132</c:v>
                </c:pt>
                <c:pt idx="3472">
                  <c:v>64139</c:v>
                </c:pt>
                <c:pt idx="3473">
                  <c:v>64146</c:v>
                </c:pt>
                <c:pt idx="3474">
                  <c:v>64153</c:v>
                </c:pt>
                <c:pt idx="3475">
                  <c:v>64160</c:v>
                </c:pt>
                <c:pt idx="3476">
                  <c:v>64167</c:v>
                </c:pt>
                <c:pt idx="3477">
                  <c:v>64174</c:v>
                </c:pt>
                <c:pt idx="3478">
                  <c:v>64181</c:v>
                </c:pt>
                <c:pt idx="3479">
                  <c:v>64188</c:v>
                </c:pt>
                <c:pt idx="3480">
                  <c:v>64195</c:v>
                </c:pt>
                <c:pt idx="3481">
                  <c:v>64202</c:v>
                </c:pt>
                <c:pt idx="3482">
                  <c:v>64209</c:v>
                </c:pt>
                <c:pt idx="3483">
                  <c:v>64216</c:v>
                </c:pt>
                <c:pt idx="3484">
                  <c:v>64223</c:v>
                </c:pt>
                <c:pt idx="3485">
                  <c:v>64230</c:v>
                </c:pt>
                <c:pt idx="3486">
                  <c:v>64237</c:v>
                </c:pt>
                <c:pt idx="3487">
                  <c:v>64244</c:v>
                </c:pt>
                <c:pt idx="3488">
                  <c:v>64251</c:v>
                </c:pt>
                <c:pt idx="3489">
                  <c:v>64258</c:v>
                </c:pt>
                <c:pt idx="3490">
                  <c:v>64265</c:v>
                </c:pt>
                <c:pt idx="3491">
                  <c:v>64272</c:v>
                </c:pt>
                <c:pt idx="3492">
                  <c:v>64280</c:v>
                </c:pt>
                <c:pt idx="3493">
                  <c:v>64287</c:v>
                </c:pt>
                <c:pt idx="3494">
                  <c:v>64294</c:v>
                </c:pt>
                <c:pt idx="3495">
                  <c:v>64301</c:v>
                </c:pt>
                <c:pt idx="3496">
                  <c:v>64308</c:v>
                </c:pt>
                <c:pt idx="3497">
                  <c:v>64315</c:v>
                </c:pt>
                <c:pt idx="3498">
                  <c:v>64322</c:v>
                </c:pt>
                <c:pt idx="3499">
                  <c:v>64329</c:v>
                </c:pt>
                <c:pt idx="3500">
                  <c:v>64336</c:v>
                </c:pt>
                <c:pt idx="3501">
                  <c:v>64343</c:v>
                </c:pt>
                <c:pt idx="3502">
                  <c:v>64350</c:v>
                </c:pt>
                <c:pt idx="3503">
                  <c:v>64357</c:v>
                </c:pt>
                <c:pt idx="3504">
                  <c:v>64364</c:v>
                </c:pt>
                <c:pt idx="3505">
                  <c:v>64371</c:v>
                </c:pt>
                <c:pt idx="3506">
                  <c:v>64378</c:v>
                </c:pt>
                <c:pt idx="3507">
                  <c:v>64385</c:v>
                </c:pt>
                <c:pt idx="3508">
                  <c:v>64396</c:v>
                </c:pt>
                <c:pt idx="3509">
                  <c:v>64403</c:v>
                </c:pt>
                <c:pt idx="3510">
                  <c:v>64410</c:v>
                </c:pt>
                <c:pt idx="3511">
                  <c:v>64417</c:v>
                </c:pt>
                <c:pt idx="3512">
                  <c:v>64424</c:v>
                </c:pt>
                <c:pt idx="3513">
                  <c:v>64431</c:v>
                </c:pt>
                <c:pt idx="3514">
                  <c:v>64438</c:v>
                </c:pt>
                <c:pt idx="3515">
                  <c:v>64445</c:v>
                </c:pt>
                <c:pt idx="3516">
                  <c:v>64452</c:v>
                </c:pt>
                <c:pt idx="3517">
                  <c:v>64459</c:v>
                </c:pt>
                <c:pt idx="3518">
                  <c:v>64466</c:v>
                </c:pt>
                <c:pt idx="3519">
                  <c:v>64473</c:v>
                </c:pt>
                <c:pt idx="3520">
                  <c:v>64480</c:v>
                </c:pt>
                <c:pt idx="3521">
                  <c:v>64487</c:v>
                </c:pt>
                <c:pt idx="3522">
                  <c:v>64494</c:v>
                </c:pt>
                <c:pt idx="3523">
                  <c:v>64501</c:v>
                </c:pt>
                <c:pt idx="3524">
                  <c:v>64508</c:v>
                </c:pt>
                <c:pt idx="3525">
                  <c:v>64515</c:v>
                </c:pt>
                <c:pt idx="3526">
                  <c:v>64522</c:v>
                </c:pt>
                <c:pt idx="3527">
                  <c:v>64529</c:v>
                </c:pt>
                <c:pt idx="3528">
                  <c:v>64536</c:v>
                </c:pt>
                <c:pt idx="3529">
                  <c:v>64543</c:v>
                </c:pt>
                <c:pt idx="3530">
                  <c:v>64550</c:v>
                </c:pt>
                <c:pt idx="3531">
                  <c:v>64557</c:v>
                </c:pt>
                <c:pt idx="3532">
                  <c:v>64564</c:v>
                </c:pt>
                <c:pt idx="3533">
                  <c:v>64571</c:v>
                </c:pt>
              </c:numCache>
            </c:numRef>
          </c:cat>
          <c:val>
            <c:numRef>
              <c:f>[0]!ONFwd3M</c:f>
              <c:numCache>
                <c:formatCode>0.0000%</c:formatCode>
                <c:ptCount val="3534"/>
                <c:pt idx="0">
                  <c:v>3.9781998873777979E-3</c:v>
                </c:pt>
                <c:pt idx="1">
                  <c:v>3.9778407431034779E-3</c:v>
                </c:pt>
                <c:pt idx="2">
                  <c:v>3.9759686169445665E-3</c:v>
                </c:pt>
                <c:pt idx="3">
                  <c:v>3.9728127239924138E-3</c:v>
                </c:pt>
                <c:pt idx="4">
                  <c:v>3.9706578586706787E-3</c:v>
                </c:pt>
                <c:pt idx="5">
                  <c:v>3.9681438491556698E-3</c:v>
                </c:pt>
                <c:pt idx="6">
                  <c:v>3.9652706954473871E-3</c:v>
                </c:pt>
                <c:pt idx="7">
                  <c:v>3.9583701679091199E-3</c:v>
                </c:pt>
                <c:pt idx="8">
                  <c:v>3.9501866388436113E-3</c:v>
                </c:pt>
                <c:pt idx="9">
                  <c:v>3.9455177643310524E-3</c:v>
                </c:pt>
                <c:pt idx="10">
                  <c:v>3.9404897456252197E-3</c:v>
                </c:pt>
                <c:pt idx="11">
                  <c:v>3.9351025828882058E-3</c:v>
                </c:pt>
                <c:pt idx="12">
                  <c:v>3.9231732774835937E-3</c:v>
                </c:pt>
                <c:pt idx="13">
                  <c:v>3.909962490979968E-3</c:v>
                </c:pt>
                <c:pt idx="14">
                  <c:v>3.9027796078439092E-3</c:v>
                </c:pt>
                <c:pt idx="15">
                  <c:v>3.8952375807577155E-3</c:v>
                </c:pt>
                <c:pt idx="16">
                  <c:v>3.8873364097213869E-3</c:v>
                </c:pt>
                <c:pt idx="17">
                  <c:v>3.8703779609046886E-3</c:v>
                </c:pt>
                <c:pt idx="18">
                  <c:v>3.8521402860747234E-3</c:v>
                </c:pt>
                <c:pt idx="19">
                  <c:v>3.842443395530859E-3</c:v>
                </c:pt>
                <c:pt idx="20">
                  <c:v>3.832387361117906E-3</c:v>
                </c:pt>
                <c:pt idx="21">
                  <c:v>3.8219721829169107E-3</c:v>
                </c:pt>
                <c:pt idx="22">
                  <c:v>3.8011134058265252E-3</c:v>
                </c:pt>
                <c:pt idx="23">
                  <c:v>3.7813620573279305E-3</c:v>
                </c:pt>
                <c:pt idx="24">
                  <c:v>3.7721622034436741E-3</c:v>
                </c:pt>
                <c:pt idx="25">
                  <c:v>3.7633559663829974E-3</c:v>
                </c:pt>
                <c:pt idx="26">
                  <c:v>3.7549433463079929E-3</c:v>
                </c:pt>
                <c:pt idx="27">
                  <c:v>3.7394684729485932E-3</c:v>
                </c:pt>
                <c:pt idx="28">
                  <c:v>3.7252290344869099E-3</c:v>
                </c:pt>
                <c:pt idx="29">
                  <c:v>3.7187844985298035E-3</c:v>
                </c:pt>
                <c:pt idx="30">
                  <c:v>3.7127335793962768E-3</c:v>
                </c:pt>
                <c:pt idx="31">
                  <c:v>3.7070762769242371E-3</c:v>
                </c:pt>
                <c:pt idx="32">
                  <c:v>3.6971111754657842E-3</c:v>
                </c:pt>
                <c:pt idx="33">
                  <c:v>3.6883832342993195E-3</c:v>
                </c:pt>
                <c:pt idx="34">
                  <c:v>3.684694015377854E-3</c:v>
                </c:pt>
                <c:pt idx="35">
                  <c:v>3.6813984130368294E-3</c:v>
                </c:pt>
                <c:pt idx="36">
                  <c:v>3.6784964273572918E-3</c:v>
                </c:pt>
                <c:pt idx="37">
                  <c:v>3.6740414932516048E-3</c:v>
                </c:pt>
                <c:pt idx="38">
                  <c:v>3.670824650929827E-3</c:v>
                </c:pt>
                <c:pt idx="39">
                  <c:v>3.6698907483956322E-3</c:v>
                </c:pt>
                <c:pt idx="40">
                  <c:v>3.669350462360832E-3</c:v>
                </c:pt>
                <c:pt idx="41">
                  <c:v>3.6692037929875188E-3</c:v>
                </c:pt>
                <c:pt idx="42">
                  <c:v>3.6702594153107766E-3</c:v>
                </c:pt>
                <c:pt idx="43">
                  <c:v>3.6724243419339331E-3</c:v>
                </c:pt>
                <c:pt idx="44">
                  <c:v>3.6734721176534535E-3</c:v>
                </c:pt>
                <c:pt idx="45">
                  <c:v>3.6741398719819518E-3</c:v>
                </c:pt>
                <c:pt idx="46">
                  <c:v>3.6744276050815206E-3</c:v>
                </c:pt>
                <c:pt idx="47">
                  <c:v>3.6737733096766276E-3</c:v>
                </c:pt>
                <c:pt idx="48">
                  <c:v>3.671778323731667E-3</c:v>
                </c:pt>
                <c:pt idx="49">
                  <c:v>3.6701659500382178E-3</c:v>
                </c:pt>
                <c:pt idx="50">
                  <c:v>3.6681735550347927E-3</c:v>
                </c:pt>
                <c:pt idx="51">
                  <c:v>3.6658011387213918E-3</c:v>
                </c:pt>
                <c:pt idx="52">
                  <c:v>3.6598262645567057E-3</c:v>
                </c:pt>
                <c:pt idx="53">
                  <c:v>3.6525112603680299E-3</c:v>
                </c:pt>
                <c:pt idx="54">
                  <c:v>3.6482387375857961E-3</c:v>
                </c:pt>
                <c:pt idx="55">
                  <c:v>3.6435861934935865E-3</c:v>
                </c:pt>
                <c:pt idx="56">
                  <c:v>3.6385536281724473E-3</c:v>
                </c:pt>
                <c:pt idx="57">
                  <c:v>3.627257806082159E-3</c:v>
                </c:pt>
                <c:pt idx="58">
                  <c:v>3.6146231547606877E-3</c:v>
                </c:pt>
                <c:pt idx="59">
                  <c:v>3.6076904834569934E-3</c:v>
                </c:pt>
                <c:pt idx="60">
                  <c:v>3.6003777910864621E-3</c:v>
                </c:pt>
                <c:pt idx="61">
                  <c:v>3.5926850774870012E-3</c:v>
                </c:pt>
                <c:pt idx="62">
                  <c:v>3.5670165055881053E-3</c:v>
                </c:pt>
                <c:pt idx="63">
                  <c:v>3.5386206270748843E-3</c:v>
                </c:pt>
                <c:pt idx="64">
                  <c:v>3.5287014029983244E-3</c:v>
                </c:pt>
                <c:pt idx="65">
                  <c:v>3.5042218830363958E-3</c:v>
                </c:pt>
                <c:pt idx="66">
                  <c:v>3.4799095153148496E-3</c:v>
                </c:pt>
                <c:pt idx="67">
                  <c:v>3.4703119843504382E-3</c:v>
                </c:pt>
                <c:pt idx="68">
                  <c:v>3.4607680689857645E-3</c:v>
                </c:pt>
                <c:pt idx="69">
                  <c:v>3.4418914122835713E-3</c:v>
                </c:pt>
                <c:pt idx="70">
                  <c:v>3.4231285622277063E-3</c:v>
                </c:pt>
                <c:pt idx="71">
                  <c:v>3.413852724213351E-3</c:v>
                </c:pt>
                <c:pt idx="72">
                  <c:v>3.4046305017987333E-3</c:v>
                </c:pt>
                <c:pt idx="73">
                  <c:v>3.3954618948217608E-3</c:v>
                </c:pt>
                <c:pt idx="74">
                  <c:v>3.3773346489533269E-3</c:v>
                </c:pt>
                <c:pt idx="75">
                  <c:v>3.3593236216145073E-3</c:v>
                </c:pt>
                <c:pt idx="76">
                  <c:v>3.3504230920688993E-3</c:v>
                </c:pt>
                <c:pt idx="77">
                  <c:v>3.3415761778798903E-3</c:v>
                </c:pt>
                <c:pt idx="78">
                  <c:v>3.3327828791285263E-3</c:v>
                </c:pt>
                <c:pt idx="79">
                  <c:v>3.3154051142259004E-3</c:v>
                </c:pt>
                <c:pt idx="80">
                  <c:v>3.2981458388237073E-3</c:v>
                </c:pt>
                <c:pt idx="81">
                  <c:v>3.2896206173416154E-3</c:v>
                </c:pt>
                <c:pt idx="82">
                  <c:v>3.2811490112971686E-3</c:v>
                </c:pt>
                <c:pt idx="83">
                  <c:v>3.272731020690367E-3</c:v>
                </c:pt>
                <c:pt idx="84">
                  <c:v>3.2561028041840543E-3</c:v>
                </c:pt>
                <c:pt idx="85">
                  <c:v>3.2395952123964733E-3</c:v>
                </c:pt>
                <c:pt idx="86">
                  <c:v>3.2314452988968512E-3</c:v>
                </c:pt>
                <c:pt idx="87">
                  <c:v>3.2233490007538279E-3</c:v>
                </c:pt>
                <c:pt idx="88">
                  <c:v>3.2153063180484498E-3</c:v>
                </c:pt>
                <c:pt idx="89">
                  <c:v>3.1994277149105525E-3</c:v>
                </c:pt>
                <c:pt idx="90">
                  <c:v>3.1836717411171112E-3</c:v>
                </c:pt>
                <c:pt idx="91">
                  <c:v>3.1758971354378662E-3</c:v>
                </c:pt>
                <c:pt idx="92">
                  <c:v>3.1681761450341739E-3</c:v>
                </c:pt>
                <c:pt idx="93">
                  <c:v>3.1605087699870804E-3</c:v>
                </c:pt>
                <c:pt idx="94">
                  <c:v>3.1453798427583117E-3</c:v>
                </c:pt>
                <c:pt idx="95">
                  <c:v>3.1303754237699266E-3</c:v>
                </c:pt>
                <c:pt idx="96">
                  <c:v>3.12297612566792E-3</c:v>
                </c:pt>
                <c:pt idx="97">
                  <c:v>3.1156304428414661E-3</c:v>
                </c:pt>
                <c:pt idx="98">
                  <c:v>3.1083383754526572E-3</c:v>
                </c:pt>
                <c:pt idx="99">
                  <c:v>3.0939591842423417E-3</c:v>
                </c:pt>
                <c:pt idx="100">
                  <c:v>3.0797062592202717E-3</c:v>
                </c:pt>
                <c:pt idx="101">
                  <c:v>3.072682268533411E-3</c:v>
                </c:pt>
                <c:pt idx="102">
                  <c:v>3.0657118931221028E-3</c:v>
                </c:pt>
                <c:pt idx="103">
                  <c:v>3.0587951330673935E-3</c:v>
                </c:pt>
                <c:pt idx="104">
                  <c:v>3.0451657360127302E-3</c:v>
                </c:pt>
                <c:pt idx="105">
                  <c:v>3.0316642463334986E-3</c:v>
                </c:pt>
                <c:pt idx="106">
                  <c:v>3.0250155628996911E-3</c:v>
                </c:pt>
                <c:pt idx="107">
                  <c:v>3.0184204948224824E-3</c:v>
                </c:pt>
                <c:pt idx="108">
                  <c:v>3.0118790420208263E-3</c:v>
                </c:pt>
                <c:pt idx="109">
                  <c:v>2.9989994949086722E-3</c:v>
                </c:pt>
                <c:pt idx="110">
                  <c:v>2.9862493840560056E-3</c:v>
                </c:pt>
                <c:pt idx="111">
                  <c:v>2.979976007794205E-3</c:v>
                </c:pt>
                <c:pt idx="112">
                  <c:v>2.973756246807957E-3</c:v>
                </c:pt>
                <c:pt idx="113">
                  <c:v>2.9675901011783079E-3</c:v>
                </c:pt>
                <c:pt idx="114">
                  <c:v>2.9554604579584702E-3</c:v>
                </c:pt>
                <c:pt idx="115">
                  <c:v>2.9434616714962836E-3</c:v>
                </c:pt>
                <c:pt idx="116">
                  <c:v>2.9375636022443974E-3</c:v>
                </c:pt>
                <c:pt idx="117">
                  <c:v>2.9317191482680638E-3</c:v>
                </c:pt>
                <c:pt idx="118">
                  <c:v>2.9259283095672828E-3</c:v>
                </c:pt>
                <c:pt idx="119">
                  <c:v>2.9145486223255044E-3</c:v>
                </c:pt>
                <c:pt idx="120">
                  <c:v>2.9033011076007309E-3</c:v>
                </c:pt>
                <c:pt idx="121">
                  <c:v>2.8977784640105142E-3</c:v>
                </c:pt>
                <c:pt idx="122">
                  <c:v>2.892310029684042E-3</c:v>
                </c:pt>
                <c:pt idx="123">
                  <c:v>2.8868959232730695E-3</c:v>
                </c:pt>
                <c:pt idx="124">
                  <c:v>2.8762714690137399E-3</c:v>
                </c:pt>
                <c:pt idx="125">
                  <c:v>2.8657827774325462E-3</c:v>
                </c:pt>
                <c:pt idx="126">
                  <c:v>2.860640310923257E-3</c:v>
                </c:pt>
                <c:pt idx="127">
                  <c:v>2.8555521723294675E-3</c:v>
                </c:pt>
                <c:pt idx="128">
                  <c:v>2.8505183616511776E-3</c:v>
                </c:pt>
                <c:pt idx="129">
                  <c:v>2.8406539410156624E-3</c:v>
                </c:pt>
                <c:pt idx="130">
                  <c:v>2.8309263987413846E-3</c:v>
                </c:pt>
                <c:pt idx="131">
                  <c:v>2.8261642278837318E-3</c:v>
                </c:pt>
                <c:pt idx="132">
                  <c:v>2.8214563849415786E-3</c:v>
                </c:pt>
                <c:pt idx="133">
                  <c:v>2.816802869914925E-3</c:v>
                </c:pt>
                <c:pt idx="134">
                  <c:v>2.8076985305584374E-3</c:v>
                </c:pt>
                <c:pt idx="135">
                  <c:v>2.7987320893685386E-3</c:v>
                </c:pt>
                <c:pt idx="136">
                  <c:v>2.7943502141625221E-3</c:v>
                </c:pt>
                <c:pt idx="137">
                  <c:v>2.7900226667909589E-3</c:v>
                </c:pt>
                <c:pt idx="138">
                  <c:v>2.7774625893024485E-3</c:v>
                </c:pt>
                <c:pt idx="139">
                  <c:v>2.7651982690302113E-3</c:v>
                </c:pt>
                <c:pt idx="140">
                  <c:v>2.7612510171481919E-3</c:v>
                </c:pt>
                <c:pt idx="141">
                  <c:v>2.7573580931816721E-3</c:v>
                </c:pt>
                <c:pt idx="142">
                  <c:v>2.7497740537566857E-3</c:v>
                </c:pt>
                <c:pt idx="143">
                  <c:v>2.7423296763895433E-3</c:v>
                </c:pt>
                <c:pt idx="144">
                  <c:v>2.7387083920005217E-3</c:v>
                </c:pt>
                <c:pt idx="145">
                  <c:v>2.7351414354459536E-3</c:v>
                </c:pt>
                <c:pt idx="146">
                  <c:v>2.731628806806885E-3</c:v>
                </c:pt>
                <c:pt idx="147">
                  <c:v>2.723149349120324E-3</c:v>
                </c:pt>
                <c:pt idx="148">
                  <c:v>2.7148805822629907E-3</c:v>
                </c:pt>
                <c:pt idx="149">
                  <c:v>2.71169392111692E-3</c:v>
                </c:pt>
                <c:pt idx="150">
                  <c:v>2.7085615878053027E-3</c:v>
                </c:pt>
                <c:pt idx="151">
                  <c:v>2.7024980234258149E-3</c:v>
                </c:pt>
                <c:pt idx="152">
                  <c:v>2.6965755333896446E-3</c:v>
                </c:pt>
                <c:pt idx="153">
                  <c:v>2.6937148395744792E-3</c:v>
                </c:pt>
                <c:pt idx="154">
                  <c:v>2.6909084735127209E-3</c:v>
                </c:pt>
                <c:pt idx="155">
                  <c:v>2.6881564354475085E-3</c:v>
                </c:pt>
                <c:pt idx="156">
                  <c:v>2.6828531716852995E-3</c:v>
                </c:pt>
                <c:pt idx="157">
                  <c:v>2.6776915618553776E-3</c:v>
                </c:pt>
                <c:pt idx="158">
                  <c:v>2.6752111632055708E-3</c:v>
                </c:pt>
                <c:pt idx="159">
                  <c:v>2.6727850923902174E-3</c:v>
                </c:pt>
                <c:pt idx="160">
                  <c:v>2.6704133494093174E-3</c:v>
                </c:pt>
                <c:pt idx="161">
                  <c:v>2.6658704271117126E-3</c:v>
                </c:pt>
                <c:pt idx="162">
                  <c:v>2.6614696564786211E-3</c:v>
                </c:pt>
                <c:pt idx="163">
                  <c:v>2.6593695529131267E-3</c:v>
                </c:pt>
                <c:pt idx="164">
                  <c:v>2.6573237771820857E-3</c:v>
                </c:pt>
                <c:pt idx="165">
                  <c:v>2.6553323293665443E-3</c:v>
                </c:pt>
                <c:pt idx="166">
                  <c:v>2.6506542224871699E-3</c:v>
                </c:pt>
                <c:pt idx="167">
                  <c:v>2.6461900082108691E-3</c:v>
                </c:pt>
                <c:pt idx="168">
                  <c:v>2.6445245276451868E-3</c:v>
                </c:pt>
                <c:pt idx="169">
                  <c:v>2.6429133748329114E-3</c:v>
                </c:pt>
                <c:pt idx="170">
                  <c:v>2.6398912552239033E-3</c:v>
                </c:pt>
                <c:pt idx="171">
                  <c:v>2.6370120424146215E-3</c:v>
                </c:pt>
                <c:pt idx="172">
                  <c:v>2.6356725290177518E-3</c:v>
                </c:pt>
                <c:pt idx="173">
                  <c:v>2.6343873434553355E-3</c:v>
                </c:pt>
                <c:pt idx="174">
                  <c:v>2.6331564857273726E-3</c:v>
                </c:pt>
                <c:pt idx="175">
                  <c:v>2.6308948262077085E-3</c:v>
                </c:pt>
                <c:pt idx="176">
                  <c:v>2.6287763334031933E-3</c:v>
                </c:pt>
                <c:pt idx="177">
                  <c:v>2.6278171149285434E-3</c:v>
                </c:pt>
                <c:pt idx="178">
                  <c:v>2.6269122243693932E-3</c:v>
                </c:pt>
                <c:pt idx="179">
                  <c:v>2.6260480361439686E-3</c:v>
                </c:pt>
                <c:pt idx="180">
                  <c:v>2.6242743617921342E-3</c:v>
                </c:pt>
                <c:pt idx="181">
                  <c:v>2.6223715351669785E-3</c:v>
                </c:pt>
                <c:pt idx="182">
                  <c:v>2.6213838474031803E-3</c:v>
                </c:pt>
                <c:pt idx="183">
                  <c:v>2.6203687346315618E-3</c:v>
                </c:pt>
                <c:pt idx="184">
                  <c:v>2.6193261968521231E-3</c:v>
                </c:pt>
                <c:pt idx="185">
                  <c:v>2.6171684702454754E-3</c:v>
                </c:pt>
                <c:pt idx="186">
                  <c:v>2.6148817954940728E-3</c:v>
                </c:pt>
                <c:pt idx="187">
                  <c:v>2.6137021326755328E-3</c:v>
                </c:pt>
                <c:pt idx="188">
                  <c:v>2.6124950448491724E-3</c:v>
                </c:pt>
                <c:pt idx="189">
                  <c:v>2.6112605319339455E-3</c:v>
                </c:pt>
                <c:pt idx="190">
                  <c:v>2.6087187342697478E-3</c:v>
                </c:pt>
                <c:pt idx="191">
                  <c:v>2.606048230437974E-3</c:v>
                </c:pt>
                <c:pt idx="192">
                  <c:v>2.6046765924836457E-3</c:v>
                </c:pt>
                <c:pt idx="193">
                  <c:v>2.6032775296025434E-3</c:v>
                </c:pt>
                <c:pt idx="194">
                  <c:v>2.6018510417136209E-3</c:v>
                </c:pt>
                <c:pt idx="195">
                  <c:v>2.598925154189136E-3</c:v>
                </c:pt>
                <c:pt idx="196">
                  <c:v>2.5958708399986818E-3</c:v>
                </c:pt>
                <c:pt idx="197">
                  <c:v>2.5943072269896117E-3</c:v>
                </c:pt>
                <c:pt idx="198">
                  <c:v>2.5927161890537676E-3</c:v>
                </c:pt>
                <c:pt idx="199">
                  <c:v>2.5910977261911494E-3</c:v>
                </c:pt>
                <c:pt idx="200">
                  <c:v>2.5877877303008097E-3</c:v>
                </c:pt>
                <c:pt idx="201">
                  <c:v>2.5843496243382891E-3</c:v>
                </c:pt>
                <c:pt idx="202">
                  <c:v>2.5825940363555233E-3</c:v>
                </c:pt>
                <c:pt idx="203">
                  <c:v>2.5808110233649373E-3</c:v>
                </c:pt>
                <c:pt idx="204">
                  <c:v>2.5790005854475773E-3</c:v>
                </c:pt>
                <c:pt idx="205">
                  <c:v>2.5753064630100004E-3</c:v>
                </c:pt>
                <c:pt idx="206">
                  <c:v>2.5714845835378419E-3</c:v>
                </c:pt>
                <c:pt idx="207">
                  <c:v>2.5695370205813806E-3</c:v>
                </c:pt>
                <c:pt idx="208">
                  <c:v>2.5675620326170989E-3</c:v>
                </c:pt>
                <c:pt idx="209">
                  <c:v>2.565559619644997E-3</c:v>
                </c:pt>
                <c:pt idx="210">
                  <c:v>2.561481352694924E-3</c:v>
                </c:pt>
                <c:pt idx="211">
                  <c:v>2.5572757178404792E-3</c:v>
                </c:pt>
                <c:pt idx="212">
                  <c:v>2.555136179829276E-3</c:v>
                </c:pt>
                <c:pt idx="213">
                  <c:v>2.5529692168912987E-3</c:v>
                </c:pt>
                <c:pt idx="214">
                  <c:v>2.5507748289455012E-3</c:v>
                </c:pt>
                <c:pt idx="215">
                  <c:v>2.5463123997878276E-3</c:v>
                </c:pt>
                <c:pt idx="216">
                  <c:v>2.541723027246201E-3</c:v>
                </c:pt>
                <c:pt idx="217">
                  <c:v>2.5393915143423484E-3</c:v>
                </c:pt>
                <c:pt idx="218">
                  <c:v>2.5370325764306756E-3</c:v>
                </c:pt>
                <c:pt idx="219">
                  <c:v>2.5346462135922287E-3</c:v>
                </c:pt>
                <c:pt idx="220">
                  <c:v>2.5297996048560352E-3</c:v>
                </c:pt>
                <c:pt idx="221">
                  <c:v>2.5248265120791924E-3</c:v>
                </c:pt>
                <c:pt idx="222">
                  <c:v>2.5223030242826905E-3</c:v>
                </c:pt>
                <c:pt idx="223">
                  <c:v>2.519752111397322E-3</c:v>
                </c:pt>
                <c:pt idx="224">
                  <c:v>2.5171737735851796E-3</c:v>
                </c:pt>
                <c:pt idx="225">
                  <c:v>2.5119429684128396E-3</c:v>
                </c:pt>
                <c:pt idx="226">
                  <c:v>2.5065861725015459E-3</c:v>
                </c:pt>
                <c:pt idx="227">
                  <c:v>2.5038707097313484E-3</c:v>
                </c:pt>
                <c:pt idx="228">
                  <c:v>2.5011278220343769E-3</c:v>
                </c:pt>
                <c:pt idx="229">
                  <c:v>2.4983575092485388E-3</c:v>
                </c:pt>
                <c:pt idx="230">
                  <c:v>2.4913201090695503E-3</c:v>
                </c:pt>
                <c:pt idx="231">
                  <c:v>2.4840945710125073E-3</c:v>
                </c:pt>
                <c:pt idx="232">
                  <c:v>2.4811597084228865E-3</c:v>
                </c:pt>
                <c:pt idx="233">
                  <c:v>2.4781974208254454E-3</c:v>
                </c:pt>
                <c:pt idx="234">
                  <c:v>2.4721981734236271E-3</c:v>
                </c:pt>
                <c:pt idx="235">
                  <c:v>2.4660740207627097E-3</c:v>
                </c:pt>
                <c:pt idx="236">
                  <c:v>2.4629746082882598E-3</c:v>
                </c:pt>
                <c:pt idx="237">
                  <c:v>2.4598477708059896E-3</c:v>
                </c:pt>
                <c:pt idx="238">
                  <c:v>2.4566935083969454E-3</c:v>
                </c:pt>
                <c:pt idx="239">
                  <c:v>2.4503100162013665E-3</c:v>
                </c:pt>
                <c:pt idx="240">
                  <c:v>2.4438022090067513E-3</c:v>
                </c:pt>
                <c:pt idx="241">
                  <c:v>2.4405108218017446E-3</c:v>
                </c:pt>
                <c:pt idx="242">
                  <c:v>2.4371920095078714E-3</c:v>
                </c:pt>
                <c:pt idx="243">
                  <c:v>2.4338457723682705E-3</c:v>
                </c:pt>
                <c:pt idx="244">
                  <c:v>2.4270780200611837E-3</c:v>
                </c:pt>
                <c:pt idx="245">
                  <c:v>2.4201865738127104E-3</c:v>
                </c:pt>
                <c:pt idx="246">
                  <c:v>2.4167032117150544E-3</c:v>
                </c:pt>
                <c:pt idx="247">
                  <c:v>2.4131924247716707E-3</c:v>
                </c:pt>
                <c:pt idx="248">
                  <c:v>2.4096679570539958E-3</c:v>
                </c:pt>
                <c:pt idx="249">
                  <c:v>2.4027908189860896E-3</c:v>
                </c:pt>
                <c:pt idx="250">
                  <c:v>2.3960655147226007E-3</c:v>
                </c:pt>
                <c:pt idx="251">
                  <c:v>2.3928025054675839E-3</c:v>
                </c:pt>
                <c:pt idx="252">
                  <c:v>2.3895945369301064E-3</c:v>
                </c:pt>
                <c:pt idx="253">
                  <c:v>2.386441608785983E-3</c:v>
                </c:pt>
                <c:pt idx="254">
                  <c:v>2.3803347441342386E-3</c:v>
                </c:pt>
                <c:pt idx="255">
                  <c:v>2.3743803018450027E-3</c:v>
                </c:pt>
                <c:pt idx="256">
                  <c:v>2.3715025763970665E-3</c:v>
                </c:pt>
                <c:pt idx="257">
                  <c:v>2.3686798915856233E-3</c:v>
                </c:pt>
                <c:pt idx="258">
                  <c:v>2.3659122473296268E-3</c:v>
                </c:pt>
                <c:pt idx="259">
                  <c:v>2.3605756936184723E-3</c:v>
                </c:pt>
                <c:pt idx="260">
                  <c:v>2.3553920754548763E-3</c:v>
                </c:pt>
                <c:pt idx="261">
                  <c:v>2.3528996338140207E-3</c:v>
                </c:pt>
                <c:pt idx="262">
                  <c:v>2.3504622327286118E-3</c:v>
                </c:pt>
                <c:pt idx="263">
                  <c:v>2.3480798721986496E-3</c:v>
                </c:pt>
                <c:pt idx="264">
                  <c:v>2.3435136660339881E-3</c:v>
                </c:pt>
                <c:pt idx="265">
                  <c:v>2.3391008352280362E-3</c:v>
                </c:pt>
                <c:pt idx="266">
                  <c:v>2.3369936772321687E-3</c:v>
                </c:pt>
                <c:pt idx="267">
                  <c:v>2.3349415598727941E-3</c:v>
                </c:pt>
                <c:pt idx="268">
                  <c:v>2.3329444829878199E-3</c:v>
                </c:pt>
                <c:pt idx="269">
                  <c:v>2.3291486603271854E-3</c:v>
                </c:pt>
                <c:pt idx="270">
                  <c:v>2.3255065806782049E-3</c:v>
                </c:pt>
                <c:pt idx="271">
                  <c:v>2.3237847064083716E-3</c:v>
                </c:pt>
                <c:pt idx="272">
                  <c:v>2.3221178726939851E-3</c:v>
                </c:pt>
                <c:pt idx="273">
                  <c:v>2.3205060794539989E-3</c:v>
                </c:pt>
                <c:pt idx="274">
                  <c:v>2.317480675498492E-3</c:v>
                </c:pt>
                <c:pt idx="275">
                  <c:v>2.3146093116432898E-3</c:v>
                </c:pt>
                <c:pt idx="276">
                  <c:v>2.3132727210184445E-3</c:v>
                </c:pt>
                <c:pt idx="277">
                  <c:v>2.3119911708679997E-3</c:v>
                </c:pt>
                <c:pt idx="278">
                  <c:v>2.3107646612730015E-3</c:v>
                </c:pt>
                <c:pt idx="279">
                  <c:v>2.3085097107644619E-3</c:v>
                </c:pt>
                <c:pt idx="280">
                  <c:v>2.3064090278801519E-3</c:v>
                </c:pt>
                <c:pt idx="281">
                  <c:v>2.3054577207382021E-3</c:v>
                </c:pt>
                <c:pt idx="282">
                  <c:v>2.3045614542327453E-3</c:v>
                </c:pt>
                <c:pt idx="283">
                  <c:v>2.3037202281206426E-3</c:v>
                </c:pt>
                <c:pt idx="284">
                  <c:v>2.3022357655847854E-3</c:v>
                </c:pt>
                <c:pt idx="285">
                  <c:v>2.3009057290646062E-3</c:v>
                </c:pt>
                <c:pt idx="286">
                  <c:v>2.3003397054865982E-3</c:v>
                </c:pt>
                <c:pt idx="287">
                  <c:v>2.2998287225450831E-3</c:v>
                </c:pt>
                <c:pt idx="288">
                  <c:v>2.2993727800779684E-3</c:v>
                </c:pt>
                <c:pt idx="289">
                  <c:v>2.298658839500201E-3</c:v>
                </c:pt>
                <c:pt idx="290">
                  <c:v>2.2980994151156064E-3</c:v>
                </c:pt>
                <c:pt idx="291">
                  <c:v>2.2979186751825864E-3</c:v>
                </c:pt>
                <c:pt idx="292">
                  <c:v>2.2977929757239668E-3</c:v>
                </c:pt>
                <c:pt idx="293">
                  <c:v>2.2977223168207939E-3</c:v>
                </c:pt>
                <c:pt idx="294">
                  <c:v>2.2977789322675695E-3</c:v>
                </c:pt>
                <c:pt idx="295">
                  <c:v>2.2979900860331526E-3</c:v>
                </c:pt>
                <c:pt idx="296">
                  <c:v>2.2981946296640743E-3</c:v>
                </c:pt>
                <c:pt idx="297">
                  <c:v>2.2984542137693964E-3</c:v>
                </c:pt>
                <c:pt idx="298">
                  <c:v>2.2987688384301652E-3</c:v>
                </c:pt>
                <c:pt idx="299">
                  <c:v>2.2995960438328598E-3</c:v>
                </c:pt>
                <c:pt idx="300">
                  <c:v>2.3005777418982909E-3</c:v>
                </c:pt>
                <c:pt idx="301">
                  <c:v>2.3011675690121081E-3</c:v>
                </c:pt>
                <c:pt idx="302">
                  <c:v>2.3018124366813719E-3</c:v>
                </c:pt>
                <c:pt idx="303">
                  <c:v>2.3025123448250362E-3</c:v>
                </c:pt>
                <c:pt idx="304">
                  <c:v>2.3041101743311496E-3</c:v>
                </c:pt>
                <c:pt idx="305">
                  <c:v>2.3058623825489288E-3</c:v>
                </c:pt>
                <c:pt idx="306">
                  <c:v>2.306837493307734E-3</c:v>
                </c:pt>
                <c:pt idx="307">
                  <c:v>2.3078676444598933E-3</c:v>
                </c:pt>
                <c:pt idx="308">
                  <c:v>2.3089528362485456E-3</c:v>
                </c:pt>
                <c:pt idx="309">
                  <c:v>2.3113213240596084E-3</c:v>
                </c:pt>
                <c:pt idx="310">
                  <c:v>2.3138440083092515E-3</c:v>
                </c:pt>
                <c:pt idx="311">
                  <c:v>2.3152044025509522E-3</c:v>
                </c:pt>
                <c:pt idx="312">
                  <c:v>2.3166030102761415E-3</c:v>
                </c:pt>
                <c:pt idx="313">
                  <c:v>2.3179725232780335E-3</c:v>
                </c:pt>
                <c:pt idx="314">
                  <c:v>2.3217891470663776E-3</c:v>
                </c:pt>
                <c:pt idx="315">
                  <c:v>2.3252252429406539E-3</c:v>
                </c:pt>
                <c:pt idx="316">
                  <c:v>2.3262733032136662E-3</c:v>
                </c:pt>
                <c:pt idx="317">
                  <c:v>2.3286861297294736E-3</c:v>
                </c:pt>
                <c:pt idx="318">
                  <c:v>2.3308247770825741E-3</c:v>
                </c:pt>
                <c:pt idx="319">
                  <c:v>2.3315973062598694E-3</c:v>
                </c:pt>
                <c:pt idx="320">
                  <c:v>2.3323239138040019E-3</c:v>
                </c:pt>
                <c:pt idx="321">
                  <c:v>2.3336389759431868E-3</c:v>
                </c:pt>
                <c:pt idx="322">
                  <c:v>2.3347711252985626E-3</c:v>
                </c:pt>
                <c:pt idx="323">
                  <c:v>2.3352681236232797E-3</c:v>
                </c:pt>
                <c:pt idx="324">
                  <c:v>2.3357192001527416E-3</c:v>
                </c:pt>
                <c:pt idx="325">
                  <c:v>2.3361243548059019E-3</c:v>
                </c:pt>
                <c:pt idx="326">
                  <c:v>2.3367965518213594E-3</c:v>
                </c:pt>
                <c:pt idx="327">
                  <c:v>2.337285755222851E-3</c:v>
                </c:pt>
                <c:pt idx="328">
                  <c:v>2.3374613007376421E-3</c:v>
                </c:pt>
                <c:pt idx="329">
                  <c:v>2.337590924457178E-3</c:v>
                </c:pt>
                <c:pt idx="330">
                  <c:v>2.3376746263004122E-3</c:v>
                </c:pt>
                <c:pt idx="331">
                  <c:v>2.3377039293666821E-3</c:v>
                </c:pt>
                <c:pt idx="332">
                  <c:v>2.3375502155587036E-3</c:v>
                </c:pt>
                <c:pt idx="333">
                  <c:v>2.3374043082635687E-3</c:v>
                </c:pt>
                <c:pt idx="334">
                  <c:v>2.3372124791731785E-3</c:v>
                </c:pt>
                <c:pt idx="335">
                  <c:v>2.3369747282875331E-3</c:v>
                </c:pt>
                <c:pt idx="336">
                  <c:v>2.3363611084981088E-3</c:v>
                </c:pt>
                <c:pt idx="337">
                  <c:v>2.3355645062250741E-3</c:v>
                </c:pt>
                <c:pt idx="338">
                  <c:v>2.3350971462010595E-3</c:v>
                </c:pt>
                <c:pt idx="339">
                  <c:v>2.3345838643007433E-3</c:v>
                </c:pt>
                <c:pt idx="340">
                  <c:v>2.3340246606051718E-3</c:v>
                </c:pt>
                <c:pt idx="341">
                  <c:v>2.3327680893237006E-3</c:v>
                </c:pt>
                <c:pt idx="342">
                  <c:v>2.3313286274651013E-3</c:v>
                </c:pt>
                <c:pt idx="343">
                  <c:v>2.3305398146311607E-3</c:v>
                </c:pt>
                <c:pt idx="344">
                  <c:v>2.3297050800019647E-3</c:v>
                </c:pt>
                <c:pt idx="345">
                  <c:v>2.328824423415421E-3</c:v>
                </c:pt>
                <c:pt idx="346">
                  <c:v>2.32692487200555E-3</c:v>
                </c:pt>
                <c:pt idx="347">
                  <c:v>2.324842579197739E-3</c:v>
                </c:pt>
                <c:pt idx="348">
                  <c:v>2.3237323135538723E-3</c:v>
                </c:pt>
                <c:pt idx="349">
                  <c:v>2.3225761261957967E-3</c:v>
                </c:pt>
                <c:pt idx="350">
                  <c:v>2.3213740168803731E-3</c:v>
                </c:pt>
                <c:pt idx="351">
                  <c:v>2.3188314568948582E-3</c:v>
                </c:pt>
                <c:pt idx="352">
                  <c:v>2.3161063615850797E-3</c:v>
                </c:pt>
                <c:pt idx="353">
                  <c:v>2.3146746432123333E-3</c:v>
                </c:pt>
                <c:pt idx="354">
                  <c:v>2.3131970030443316E-3</c:v>
                </c:pt>
                <c:pt idx="355">
                  <c:v>2.3116734410000284E-3</c:v>
                </c:pt>
                <c:pt idx="356">
                  <c:v>2.3084878444238717E-3</c:v>
                </c:pt>
                <c:pt idx="357">
                  <c:v>2.3051199747892159E-3</c:v>
                </c:pt>
                <c:pt idx="358">
                  <c:v>2.3033668036875898E-3</c:v>
                </c:pt>
                <c:pt idx="359">
                  <c:v>2.3015677107907084E-3</c:v>
                </c:pt>
                <c:pt idx="360">
                  <c:v>2.2997226960985717E-3</c:v>
                </c:pt>
                <c:pt idx="361">
                  <c:v>2.2958940351869299E-3</c:v>
                </c:pt>
                <c:pt idx="362">
                  <c:v>2.2918834190532866E-3</c:v>
                </c:pt>
                <c:pt idx="363">
                  <c:v>2.2898087952227808E-3</c:v>
                </c:pt>
                <c:pt idx="364">
                  <c:v>2.2876882495970197E-3</c:v>
                </c:pt>
                <c:pt idx="365">
                  <c:v>2.2855217821760032E-3</c:v>
                </c:pt>
                <c:pt idx="366">
                  <c:v>2.2810500298594181E-3</c:v>
                </c:pt>
                <c:pt idx="367">
                  <c:v>2.276396694458338E-3</c:v>
                </c:pt>
                <c:pt idx="368">
                  <c:v>2.274000618061045E-3</c:v>
                </c:pt>
                <c:pt idx="369">
                  <c:v>2.2715586197874504E-3</c:v>
                </c:pt>
                <c:pt idx="370">
                  <c:v>2.2690706997186005E-3</c:v>
                </c:pt>
                <c:pt idx="371">
                  <c:v>2.2639558293058308E-3</c:v>
                </c:pt>
                <c:pt idx="372">
                  <c:v>2.2586598014906478E-3</c:v>
                </c:pt>
                <c:pt idx="373">
                  <c:v>2.255958637877864E-3</c:v>
                </c:pt>
                <c:pt idx="374">
                  <c:v>2.2532933793883991E-3</c:v>
                </c:pt>
                <c:pt idx="375">
                  <c:v>2.2506803913735496E-3</c:v>
                </c:pt>
                <c:pt idx="376">
                  <c:v>2.245642466488877E-3</c:v>
                </c:pt>
                <c:pt idx="377">
                  <c:v>2.2407511446276285E-3</c:v>
                </c:pt>
                <c:pt idx="378">
                  <c:v>2.2383995093100406E-3</c:v>
                </c:pt>
                <c:pt idx="379">
                  <c:v>2.2361001443860218E-3</c:v>
                </c:pt>
                <c:pt idx="380">
                  <c:v>2.2295951818942505E-3</c:v>
                </c:pt>
                <c:pt idx="381">
                  <c:v>2.2234016362676634E-3</c:v>
                </c:pt>
                <c:pt idx="382">
                  <c:v>2.2214681649901369E-3</c:v>
                </c:pt>
                <c:pt idx="383">
                  <c:v>2.2195869643493182E-3</c:v>
                </c:pt>
                <c:pt idx="384">
                  <c:v>2.216012251800755E-3</c:v>
                </c:pt>
                <c:pt idx="385">
                  <c:v>2.2125848666132431E-3</c:v>
                </c:pt>
                <c:pt idx="386">
                  <c:v>2.2109650185075935E-3</c:v>
                </c:pt>
                <c:pt idx="387">
                  <c:v>2.209397440795513E-3</c:v>
                </c:pt>
                <c:pt idx="388">
                  <c:v>2.2078821337201404E-3</c:v>
                </c:pt>
                <c:pt idx="389">
                  <c:v>2.205039075467615E-3</c:v>
                </c:pt>
                <c:pt idx="390">
                  <c:v>2.2023436103268956E-3</c:v>
                </c:pt>
                <c:pt idx="391">
                  <c:v>2.2010896557056459E-3</c:v>
                </c:pt>
                <c:pt idx="392">
                  <c:v>2.199887971721104E-3</c:v>
                </c:pt>
                <c:pt idx="393">
                  <c:v>2.1987385581301311E-3</c:v>
                </c:pt>
                <c:pt idx="394">
                  <c:v>2.1966271854845232E-3</c:v>
                </c:pt>
                <c:pt idx="395">
                  <c:v>2.1946636088365779E-3</c:v>
                </c:pt>
                <c:pt idx="396">
                  <c:v>2.1937755477807741E-3</c:v>
                </c:pt>
                <c:pt idx="397">
                  <c:v>2.1929397571995857E-3</c:v>
                </c:pt>
                <c:pt idx="398">
                  <c:v>2.1921562371740588E-3</c:v>
                </c:pt>
                <c:pt idx="399">
                  <c:v>2.1907765813111713E-3</c:v>
                </c:pt>
                <c:pt idx="400">
                  <c:v>2.1895448619801972E-3</c:v>
                </c:pt>
                <c:pt idx="401">
                  <c:v>2.1890226944898394E-3</c:v>
                </c:pt>
                <c:pt idx="402">
                  <c:v>2.188552797474097E-3</c:v>
                </c:pt>
                <c:pt idx="403">
                  <c:v>2.1881351709329699E-3</c:v>
                </c:pt>
                <c:pt idx="404">
                  <c:v>2.1873721195306284E-3</c:v>
                </c:pt>
                <c:pt idx="405">
                  <c:v>2.1868310957517956E-3</c:v>
                </c:pt>
                <c:pt idx="406">
                  <c:v>2.1867270922204529E-3</c:v>
                </c:pt>
                <c:pt idx="407">
                  <c:v>2.1866753591637256E-3</c:v>
                </c:pt>
                <c:pt idx="408">
                  <c:v>2.1867592290969462E-3</c:v>
                </c:pt>
                <c:pt idx="409">
                  <c:v>2.1869911320071544E-3</c:v>
                </c:pt>
                <c:pt idx="410">
                  <c:v>2.1872007514855962E-3</c:v>
                </c:pt>
                <c:pt idx="411">
                  <c:v>2.1874626414386533E-3</c:v>
                </c:pt>
                <c:pt idx="412">
                  <c:v>2.1877768018663257E-3</c:v>
                </c:pt>
                <c:pt idx="413">
                  <c:v>2.1885924808129342E-3</c:v>
                </c:pt>
                <c:pt idx="414">
                  <c:v>2.1895561487283999E-3</c:v>
                </c:pt>
                <c:pt idx="415">
                  <c:v>2.1901316616912414E-3</c:v>
                </c:pt>
                <c:pt idx="416">
                  <c:v>2.1907594452097445E-3</c:v>
                </c:pt>
                <c:pt idx="417">
                  <c:v>2.1914394991218167E-3</c:v>
                </c:pt>
                <c:pt idx="418">
                  <c:v>2.1934207579407672E-3</c:v>
                </c:pt>
                <c:pt idx="419">
                  <c:v>2.1956238265308237E-3</c:v>
                </c:pt>
                <c:pt idx="420">
                  <c:v>2.1966175035337265E-3</c:v>
                </c:pt>
                <c:pt idx="421">
                  <c:v>2.1976634510112447E-3</c:v>
                </c:pt>
                <c:pt idx="422">
                  <c:v>2.1999428404584354E-3</c:v>
                </c:pt>
                <c:pt idx="423">
                  <c:v>2.2023699459916557E-3</c:v>
                </c:pt>
                <c:pt idx="424">
                  <c:v>2.2036772460853893E-3</c:v>
                </c:pt>
                <c:pt idx="425">
                  <c:v>2.2050368165726919E-3</c:v>
                </c:pt>
                <c:pt idx="426">
                  <c:v>2.2064486576156561E-3</c:v>
                </c:pt>
                <c:pt idx="427">
                  <c:v>2.209459949117365E-3</c:v>
                </c:pt>
                <c:pt idx="428">
                  <c:v>2.2126187267768049E-3</c:v>
                </c:pt>
                <c:pt idx="429">
                  <c:v>2.2142919204359846E-3</c:v>
                </c:pt>
                <c:pt idx="430">
                  <c:v>2.2160173844887332E-3</c:v>
                </c:pt>
                <c:pt idx="431">
                  <c:v>2.2177951190971434E-3</c:v>
                </c:pt>
                <c:pt idx="432">
                  <c:v>2.2215383443964973E-3</c:v>
                </c:pt>
                <c:pt idx="433">
                  <c:v>2.2254287626821689E-3</c:v>
                </c:pt>
                <c:pt idx="434">
                  <c:v>2.2274678499067946E-3</c:v>
                </c:pt>
                <c:pt idx="435">
                  <c:v>2.2295592075249893E-3</c:v>
                </c:pt>
                <c:pt idx="436">
                  <c:v>2.231689881018184E-3</c:v>
                </c:pt>
                <c:pt idx="437">
                  <c:v>2.2359059738685798E-3</c:v>
                </c:pt>
                <c:pt idx="438">
                  <c:v>2.2400098136488023E-3</c:v>
                </c:pt>
                <c:pt idx="439">
                  <c:v>2.2420261518307782E-3</c:v>
                </c:pt>
                <c:pt idx="440">
                  <c:v>2.2440170319171227E-3</c:v>
                </c:pt>
                <c:pt idx="441">
                  <c:v>2.2459824539888817E-3</c:v>
                </c:pt>
                <c:pt idx="442">
                  <c:v>2.2498423058858745E-3</c:v>
                </c:pt>
                <c:pt idx="443">
                  <c:v>2.2535895622111113E-3</c:v>
                </c:pt>
                <c:pt idx="444">
                  <c:v>2.2554276942099438E-3</c:v>
                </c:pt>
                <c:pt idx="445">
                  <c:v>2.2572403681131448E-3</c:v>
                </c:pt>
                <c:pt idx="446">
                  <c:v>2.2590275840828067E-3</c:v>
                </c:pt>
                <c:pt idx="447">
                  <c:v>2.2625311805191122E-3</c:v>
                </c:pt>
                <c:pt idx="448">
                  <c:v>2.2659218676535087E-3</c:v>
                </c:pt>
                <c:pt idx="449">
                  <c:v>2.2675817934691977E-3</c:v>
                </c:pt>
                <c:pt idx="450">
                  <c:v>2.2692162612703015E-3</c:v>
                </c:pt>
                <c:pt idx="451">
                  <c:v>2.27082527105682E-3</c:v>
                </c:pt>
                <c:pt idx="452">
                  <c:v>2.2739725973900766E-3</c:v>
                </c:pt>
                <c:pt idx="453">
                  <c:v>2.2770067298949481E-3</c:v>
                </c:pt>
                <c:pt idx="454">
                  <c:v>2.27848844960854E-3</c:v>
                </c:pt>
                <c:pt idx="455">
                  <c:v>2.2799447112265003E-3</c:v>
                </c:pt>
                <c:pt idx="456">
                  <c:v>2.2813755148298753E-3</c:v>
                </c:pt>
                <c:pt idx="457">
                  <c:v>2.2841665560935369E-3</c:v>
                </c:pt>
                <c:pt idx="458">
                  <c:v>2.2868441489354296E-3</c:v>
                </c:pt>
                <c:pt idx="459">
                  <c:v>2.2881476624658781E-3</c:v>
                </c:pt>
                <c:pt idx="460">
                  <c:v>2.2894257179006949E-3</c:v>
                </c:pt>
                <c:pt idx="461">
                  <c:v>2.2906783153209265E-3</c:v>
                </c:pt>
                <c:pt idx="462">
                  <c:v>2.293113056359338E-3</c:v>
                </c:pt>
                <c:pt idx="463">
                  <c:v>2.295434124693907E-3</c:v>
                </c:pt>
                <c:pt idx="464">
                  <c:v>2.2965594318791194E-3</c:v>
                </c:pt>
                <c:pt idx="465">
                  <c:v>2.2976592811307928E-3</c:v>
                </c:pt>
                <c:pt idx="466">
                  <c:v>2.2987336723678808E-3</c:v>
                </c:pt>
                <c:pt idx="467">
                  <c:v>2.300812097890311E-3</c:v>
                </c:pt>
                <c:pt idx="468">
                  <c:v>2.3027766568461949E-3</c:v>
                </c:pt>
                <c:pt idx="469">
                  <c:v>2.3037237579293102E-3</c:v>
                </c:pt>
                <c:pt idx="470">
                  <c:v>2.3046454009167938E-3</c:v>
                </c:pt>
                <c:pt idx="471">
                  <c:v>2.3055415858896922E-3</c:v>
                </c:pt>
                <c:pt idx="472">
                  <c:v>2.3072636804703324E-3</c:v>
                </c:pt>
                <c:pt idx="473">
                  <c:v>2.3088717455543861E-3</c:v>
                </c:pt>
                <c:pt idx="474">
                  <c:v>2.3096406403733116E-3</c:v>
                </c:pt>
                <c:pt idx="475">
                  <c:v>2.3103840771776518E-3</c:v>
                </c:pt>
                <c:pt idx="476">
                  <c:v>2.3111020558863604E-3</c:v>
                </c:pt>
                <c:pt idx="477">
                  <c:v>2.3124678038832784E-3</c:v>
                </c:pt>
                <c:pt idx="478">
                  <c:v>2.313719390656388E-3</c:v>
                </c:pt>
                <c:pt idx="479">
                  <c:v>2.31431007929217E-3</c:v>
                </c:pt>
                <c:pt idx="480">
                  <c:v>2.3148753097512742E-3</c:v>
                </c:pt>
                <c:pt idx="481">
                  <c:v>2.3154150823578856E-3</c:v>
                </c:pt>
                <c:pt idx="482">
                  <c:v>2.3166592789258811E-3</c:v>
                </c:pt>
                <c:pt idx="483">
                  <c:v>2.3177320744427465E-3</c:v>
                </c:pt>
                <c:pt idx="484">
                  <c:v>2.3181190987187072E-3</c:v>
                </c:pt>
                <c:pt idx="485">
                  <c:v>2.3184806650611289E-3</c:v>
                </c:pt>
                <c:pt idx="486">
                  <c:v>2.3191336726406204E-3</c:v>
                </c:pt>
                <c:pt idx="487">
                  <c:v>2.3196723498797311E-3</c:v>
                </c:pt>
                <c:pt idx="488">
                  <c:v>2.3199066259060874E-3</c:v>
                </c:pt>
                <c:pt idx="489">
                  <c:v>2.320115444079951E-3</c:v>
                </c:pt>
                <c:pt idx="490">
                  <c:v>2.3202988040771366E-3</c:v>
                </c:pt>
                <c:pt idx="491">
                  <c:v>2.3205954177688932E-3</c:v>
                </c:pt>
                <c:pt idx="492">
                  <c:v>2.3207776639200262E-3</c:v>
                </c:pt>
                <c:pt idx="493">
                  <c:v>2.320833733763239E-3</c:v>
                </c:pt>
                <c:pt idx="494">
                  <c:v>2.3208643455918665E-3</c:v>
                </c:pt>
                <c:pt idx="495">
                  <c:v>2.3208694994059087E-3</c:v>
                </c:pt>
                <c:pt idx="496">
                  <c:v>2.3208097033248594E-3</c:v>
                </c:pt>
                <c:pt idx="497">
                  <c:v>2.3206355341920393E-3</c:v>
                </c:pt>
                <c:pt idx="498">
                  <c:v>2.3205133978521086E-3</c:v>
                </c:pt>
                <c:pt idx="499">
                  <c:v>2.3203658034165464E-3</c:v>
                </c:pt>
                <c:pt idx="500">
                  <c:v>2.3202050903436966E-3</c:v>
                </c:pt>
                <c:pt idx="501">
                  <c:v>2.3200356592304834E-3</c:v>
                </c:pt>
                <c:pt idx="502">
                  <c:v>2.3199986620625612E-3</c:v>
                </c:pt>
                <c:pt idx="503">
                  <c:v>2.3200685003721411E-3</c:v>
                </c:pt>
                <c:pt idx="504">
                  <c:v>2.3201869168498757E-3</c:v>
                </c:pt>
                <c:pt idx="505">
                  <c:v>2.320353911495765E-3</c:v>
                </c:pt>
                <c:pt idx="506">
                  <c:v>2.3208645849755647E-3</c:v>
                </c:pt>
                <c:pt idx="507">
                  <c:v>2.3215076713556382E-3</c:v>
                </c:pt>
                <c:pt idx="508">
                  <c:v>2.3219175567612549E-3</c:v>
                </c:pt>
                <c:pt idx="509">
                  <c:v>2.32237602025398E-3</c:v>
                </c:pt>
                <c:pt idx="510">
                  <c:v>2.3228830619959062E-3</c:v>
                </c:pt>
                <c:pt idx="511">
                  <c:v>2.3240738704340589E-3</c:v>
                </c:pt>
                <c:pt idx="512">
                  <c:v>2.3253970101588806E-3</c:v>
                </c:pt>
                <c:pt idx="513">
                  <c:v>2.3261469425794878E-3</c:v>
                </c:pt>
                <c:pt idx="514">
                  <c:v>2.3269454531682499E-3</c:v>
                </c:pt>
                <c:pt idx="515">
                  <c:v>2.3277925419251666E-3</c:v>
                </c:pt>
                <c:pt idx="516">
                  <c:v>2.3296635157950738E-3</c:v>
                </c:pt>
                <c:pt idx="517">
                  <c:v>2.3316666783912421E-3</c:v>
                </c:pt>
                <c:pt idx="518">
                  <c:v>2.3403166762148153E-3</c:v>
                </c:pt>
                <c:pt idx="519">
                  <c:v>2.3513470038727391E-3</c:v>
                </c:pt>
                <c:pt idx="520">
                  <c:v>2.3647576616081523E-3</c:v>
                </c:pt>
                <c:pt idx="521">
                  <c:v>2.3805486495831474E-3</c:v>
                </c:pt>
                <c:pt idx="522">
                  <c:v>2.3987199680408633E-3</c:v>
                </c:pt>
                <c:pt idx="523">
                  <c:v>2.4192716174675777E-3</c:v>
                </c:pt>
                <c:pt idx="524">
                  <c:v>2.4422035983495682E-3</c:v>
                </c:pt>
                <c:pt idx="525">
                  <c:v>2.4675159109299738E-3</c:v>
                </c:pt>
                <c:pt idx="526">
                  <c:v>2.4952085557761183E-3</c:v>
                </c:pt>
                <c:pt idx="527">
                  <c:v>2.5284911457194399E-3</c:v>
                </c:pt>
                <c:pt idx="528">
                  <c:v>2.5549823644027692E-3</c:v>
                </c:pt>
                <c:pt idx="529">
                  <c:v>2.5809413560773375E-3</c:v>
                </c:pt>
                <c:pt idx="530">
                  <c:v>2.6083115031028115E-3</c:v>
                </c:pt>
                <c:pt idx="531">
                  <c:v>2.6350660347362886E-3</c:v>
                </c:pt>
                <c:pt idx="532">
                  <c:v>2.6612049508156765E-3</c:v>
                </c:pt>
                <c:pt idx="533">
                  <c:v>2.6867282510978363E-3</c:v>
                </c:pt>
                <c:pt idx="534">
                  <c:v>2.7116359355827679E-3</c:v>
                </c:pt>
                <c:pt idx="535">
                  <c:v>2.7359280041083789E-3</c:v>
                </c:pt>
                <c:pt idx="536">
                  <c:v>2.7596044565936229E-3</c:v>
                </c:pt>
                <c:pt idx="537">
                  <c:v>2.782665292795361E-3</c:v>
                </c:pt>
                <c:pt idx="538">
                  <c:v>2.8051105127946396E-3</c:v>
                </c:pt>
                <c:pt idx="539">
                  <c:v>2.8269401162672736E-3</c:v>
                </c:pt>
                <c:pt idx="540">
                  <c:v>2.8481541032132629E-3</c:v>
                </c:pt>
                <c:pt idx="541">
                  <c:v>2.868752473470515E-3</c:v>
                </c:pt>
                <c:pt idx="542">
                  <c:v>2.8887352269579836E-3</c:v>
                </c:pt>
                <c:pt idx="543">
                  <c:v>2.9081023636756687E-3</c:v>
                </c:pt>
                <c:pt idx="544">
                  <c:v>2.9294824174497247E-3</c:v>
                </c:pt>
                <c:pt idx="545">
                  <c:v>2.9475303748771609E-3</c:v>
                </c:pt>
                <c:pt idx="546">
                  <c:v>2.9649627150485358E-3</c:v>
                </c:pt>
                <c:pt idx="547">
                  <c:v>2.9817794380448959E-3</c:v>
                </c:pt>
                <c:pt idx="548">
                  <c:v>2.9979805436231022E-3</c:v>
                </c:pt>
                <c:pt idx="549">
                  <c:v>3.013566031864201E-3</c:v>
                </c:pt>
                <c:pt idx="550">
                  <c:v>3.0285359026060998E-3</c:v>
                </c:pt>
                <c:pt idx="551">
                  <c:v>3.0428901556867061E-3</c:v>
                </c:pt>
                <c:pt idx="552">
                  <c:v>3.0566287912681123E-3</c:v>
                </c:pt>
                <c:pt idx="553">
                  <c:v>3.0697518091071796E-3</c:v>
                </c:pt>
                <c:pt idx="554">
                  <c:v>3.0822592091228618E-3</c:v>
                </c:pt>
                <c:pt idx="555">
                  <c:v>3.0941509913151588E-3</c:v>
                </c:pt>
                <c:pt idx="556">
                  <c:v>3.1054271556030244E-3</c:v>
                </c:pt>
                <c:pt idx="557">
                  <c:v>3.1160877019864586E-3</c:v>
                </c:pt>
                <c:pt idx="558">
                  <c:v>3.1261326303033687E-3</c:v>
                </c:pt>
                <c:pt idx="559">
                  <c:v>3.1355619406348012E-3</c:v>
                </c:pt>
                <c:pt idx="560">
                  <c:v>3.1443756327376171E-3</c:v>
                </c:pt>
                <c:pt idx="561">
                  <c:v>3.152573706773909E-3</c:v>
                </c:pt>
                <c:pt idx="562">
                  <c:v>3.1601561626626307E-3</c:v>
                </c:pt>
                <c:pt idx="563">
                  <c:v>3.1671230001606432E-3</c:v>
                </c:pt>
                <c:pt idx="564">
                  <c:v>3.1734742195110854E-3</c:v>
                </c:pt>
                <c:pt idx="565">
                  <c:v>3.1792098205518649E-3</c:v>
                </c:pt>
                <c:pt idx="566">
                  <c:v>3.1843298032829814E-3</c:v>
                </c:pt>
                <c:pt idx="567">
                  <c:v>3.1888599999096989E-3</c:v>
                </c:pt>
                <c:pt idx="568">
                  <c:v>3.1935237152591611E-3</c:v>
                </c:pt>
                <c:pt idx="569">
                  <c:v>3.198656769215491E-3</c:v>
                </c:pt>
                <c:pt idx="570">
                  <c:v>3.2042591618597349E-3</c:v>
                </c:pt>
                <c:pt idx="571">
                  <c:v>3.2103308931918928E-3</c:v>
                </c:pt>
                <c:pt idx="572">
                  <c:v>3.2168719632930109E-3</c:v>
                </c:pt>
                <c:pt idx="573">
                  <c:v>3.2238823721630894E-3</c:v>
                </c:pt>
                <c:pt idx="574">
                  <c:v>3.2313621198831743E-3</c:v>
                </c:pt>
                <c:pt idx="575">
                  <c:v>3.2393112063722196E-3</c:v>
                </c:pt>
                <c:pt idx="576">
                  <c:v>3.2477296317112714E-3</c:v>
                </c:pt>
                <c:pt idx="577">
                  <c:v>3.2566173959003297E-3</c:v>
                </c:pt>
                <c:pt idx="578">
                  <c:v>3.2659744990204409E-3</c:v>
                </c:pt>
                <c:pt idx="579">
                  <c:v>3.2772756504710161E-3</c:v>
                </c:pt>
                <c:pt idx="580">
                  <c:v>3.2868660910340131E-3</c:v>
                </c:pt>
                <c:pt idx="581">
                  <c:v>3.2968618423723228E-3</c:v>
                </c:pt>
                <c:pt idx="582">
                  <c:v>3.3080963015408305E-3</c:v>
                </c:pt>
                <c:pt idx="583">
                  <c:v>3.3198000998835298E-3</c:v>
                </c:pt>
                <c:pt idx="584">
                  <c:v>3.3319732374004207E-3</c:v>
                </c:pt>
                <c:pt idx="585">
                  <c:v>3.3446157140915034E-3</c:v>
                </c:pt>
                <c:pt idx="586">
                  <c:v>3.357727530037824E-3</c:v>
                </c:pt>
                <c:pt idx="587">
                  <c:v>3.3713086852393825E-3</c:v>
                </c:pt>
                <c:pt idx="588">
                  <c:v>3.3853591799393179E-3</c:v>
                </c:pt>
                <c:pt idx="589">
                  <c:v>3.3998790138944912E-3</c:v>
                </c:pt>
                <c:pt idx="590">
                  <c:v>3.4148681874290876E-3</c:v>
                </c:pt>
                <c:pt idx="591">
                  <c:v>3.4303267004620608E-3</c:v>
                </c:pt>
                <c:pt idx="592">
                  <c:v>3.446254553074457E-3</c:v>
                </c:pt>
                <c:pt idx="593">
                  <c:v>3.4626517453473227E-3</c:v>
                </c:pt>
                <c:pt idx="594">
                  <c:v>3.4795182772806577E-3</c:v>
                </c:pt>
                <c:pt idx="595">
                  <c:v>3.4968541490365546E-3</c:v>
                </c:pt>
                <c:pt idx="596">
                  <c:v>3.5146593606960597E-3</c:v>
                </c:pt>
                <c:pt idx="597">
                  <c:v>3.5329339121781267E-3</c:v>
                </c:pt>
                <c:pt idx="598">
                  <c:v>3.5516778036448482E-3</c:v>
                </c:pt>
                <c:pt idx="599">
                  <c:v>3.5708910352583167E-3</c:v>
                </c:pt>
                <c:pt idx="600">
                  <c:v>3.5905736069374861E-3</c:v>
                </c:pt>
                <c:pt idx="601">
                  <c:v>3.6107255188444487E-3</c:v>
                </c:pt>
                <c:pt idx="602">
                  <c:v>3.6313467709792047E-3</c:v>
                </c:pt>
                <c:pt idx="603">
                  <c:v>3.6524373635848928E-3</c:v>
                </c:pt>
                <c:pt idx="604">
                  <c:v>3.6739972965804668E-3</c:v>
                </c:pt>
                <c:pt idx="605">
                  <c:v>3.6960265701280193E-3</c:v>
                </c:pt>
                <c:pt idx="606">
                  <c:v>3.7185251842275502E-3</c:v>
                </c:pt>
                <c:pt idx="607">
                  <c:v>3.7414931390411521E-3</c:v>
                </c:pt>
                <c:pt idx="608">
                  <c:v>3.7649304346498713E-3</c:v>
                </c:pt>
                <c:pt idx="609">
                  <c:v>3.7888370711347541E-3</c:v>
                </c:pt>
                <c:pt idx="610">
                  <c:v>3.813213048657893E-3</c:v>
                </c:pt>
                <c:pt idx="611">
                  <c:v>3.8380583671382418E-3</c:v>
                </c:pt>
                <c:pt idx="612">
                  <c:v>3.8633730268999855E-3</c:v>
                </c:pt>
                <c:pt idx="613">
                  <c:v>3.889157027862078E-3</c:v>
                </c:pt>
                <c:pt idx="614">
                  <c:v>3.9154103701866116E-3</c:v>
                </c:pt>
                <c:pt idx="615">
                  <c:v>3.9421330539546329E-3</c:v>
                </c:pt>
                <c:pt idx="616">
                  <c:v>3.9693250792471879E-3</c:v>
                </c:pt>
                <c:pt idx="617">
                  <c:v>3.9969864463074156E-3</c:v>
                </c:pt>
                <c:pt idx="618">
                  <c:v>4.0251171550542697E-3</c:v>
                </c:pt>
                <c:pt idx="619">
                  <c:v>4.0537042555888192E-3</c:v>
                </c:pt>
                <c:pt idx="620">
                  <c:v>4.0823851436089242E-3</c:v>
                </c:pt>
                <c:pt idx="621">
                  <c:v>4.1109914671055847E-3</c:v>
                </c:pt>
                <c:pt idx="622">
                  <c:v>4.1395232259977544E-3</c:v>
                </c:pt>
                <c:pt idx="623">
                  <c:v>4.1679804202854331E-3</c:v>
                </c:pt>
                <c:pt idx="624">
                  <c:v>4.1963630501307136E-3</c:v>
                </c:pt>
                <c:pt idx="625">
                  <c:v>4.2246711152094107E-3</c:v>
                </c:pt>
                <c:pt idx="626">
                  <c:v>4.2529046157646633E-3</c:v>
                </c:pt>
                <c:pt idx="627">
                  <c:v>4.281063551715425E-3</c:v>
                </c:pt>
                <c:pt idx="628">
                  <c:v>4.3091479228996032E-3</c:v>
                </c:pt>
                <c:pt idx="629">
                  <c:v>4.337157729560337E-3</c:v>
                </c:pt>
                <c:pt idx="630">
                  <c:v>4.365092971373441E-3</c:v>
                </c:pt>
                <c:pt idx="631">
                  <c:v>4.3929536485820542E-3</c:v>
                </c:pt>
                <c:pt idx="632">
                  <c:v>4.4207397610240839E-3</c:v>
                </c:pt>
                <c:pt idx="633">
                  <c:v>4.4484513087805766E-3</c:v>
                </c:pt>
                <c:pt idx="634">
                  <c:v>4.4760882917704858E-3</c:v>
                </c:pt>
                <c:pt idx="635">
                  <c:v>4.5036507099938117E-3</c:v>
                </c:pt>
                <c:pt idx="636">
                  <c:v>4.5311385633695078E-3</c:v>
                </c:pt>
                <c:pt idx="637">
                  <c:v>4.5585518519786206E-3</c:v>
                </c:pt>
                <c:pt idx="638">
                  <c:v>4.5858905757401036E-3</c:v>
                </c:pt>
                <c:pt idx="639">
                  <c:v>4.613154734653957E-3</c:v>
                </c:pt>
                <c:pt idx="640">
                  <c:v>4.6403443288012269E-3</c:v>
                </c:pt>
                <c:pt idx="641">
                  <c:v>4.6674593579387746E-3</c:v>
                </c:pt>
                <c:pt idx="642">
                  <c:v>4.6944998223097389E-3</c:v>
                </c:pt>
                <c:pt idx="643">
                  <c:v>4.7214657217520273E-3</c:v>
                </c:pt>
                <c:pt idx="644">
                  <c:v>4.7483570561845934E-3</c:v>
                </c:pt>
                <c:pt idx="645">
                  <c:v>4.7751738257695298E-3</c:v>
                </c:pt>
                <c:pt idx="646">
                  <c:v>4.8019160303447439E-3</c:v>
                </c:pt>
                <c:pt idx="647">
                  <c:v>4.8285836699912821E-3</c:v>
                </c:pt>
                <c:pt idx="648">
                  <c:v>4.855176744628098E-3</c:v>
                </c:pt>
                <c:pt idx="649">
                  <c:v>4.8816952541741454E-3</c:v>
                </c:pt>
                <c:pt idx="650">
                  <c:v>4.9081391987915168E-3</c:v>
                </c:pt>
                <c:pt idx="651">
                  <c:v>4.934508578399166E-3</c:v>
                </c:pt>
                <c:pt idx="652">
                  <c:v>4.9608033929160467E-3</c:v>
                </c:pt>
                <c:pt idx="653">
                  <c:v>4.9870236423421588E-3</c:v>
                </c:pt>
                <c:pt idx="654">
                  <c:v>5.0131693266775024E-3</c:v>
                </c:pt>
                <c:pt idx="655">
                  <c:v>5.0392404459220774E-3</c:v>
                </c:pt>
                <c:pt idx="656">
                  <c:v>5.065237000075884E-3</c:v>
                </c:pt>
                <c:pt idx="657">
                  <c:v>5.0911589890578757E-3</c:v>
                </c:pt>
                <c:pt idx="658">
                  <c:v>5.1170064129490989E-3</c:v>
                </c:pt>
                <c:pt idx="659">
                  <c:v>5.142779271587461E-3</c:v>
                </c:pt>
                <c:pt idx="660">
                  <c:v>5.1684775651350545E-3</c:v>
                </c:pt>
                <c:pt idx="661">
                  <c:v>5.194101293429787E-3</c:v>
                </c:pt>
                <c:pt idx="662">
                  <c:v>5.2196504564716584E-3</c:v>
                </c:pt>
                <c:pt idx="663">
                  <c:v>5.2451250543417149E-3</c:v>
                </c:pt>
                <c:pt idx="664">
                  <c:v>5.2705250870399567E-3</c:v>
                </c:pt>
                <c:pt idx="665">
                  <c:v>5.2958505544042911E-3</c:v>
                </c:pt>
                <c:pt idx="666">
                  <c:v>5.3211014564347181E-3</c:v>
                </c:pt>
                <c:pt idx="667">
                  <c:v>5.346277793212284E-3</c:v>
                </c:pt>
                <c:pt idx="668">
                  <c:v>5.3713795647369889E-3</c:v>
                </c:pt>
                <c:pt idx="669">
                  <c:v>5.3964067709277863E-3</c:v>
                </c:pt>
                <c:pt idx="670">
                  <c:v>5.4213594117036301E-3</c:v>
                </c:pt>
                <c:pt idx="671">
                  <c:v>5.4462378752762053E-3</c:v>
                </c:pt>
                <c:pt idx="672">
                  <c:v>5.4711065789314617E-3</c:v>
                </c:pt>
                <c:pt idx="673">
                  <c:v>5.496014805940197E-3</c:v>
                </c:pt>
                <c:pt idx="674">
                  <c:v>5.5209625563024112E-3</c:v>
                </c:pt>
                <c:pt idx="675">
                  <c:v>5.5459498300991505E-3</c:v>
                </c:pt>
                <c:pt idx="676">
                  <c:v>5.5709766272493688E-3</c:v>
                </c:pt>
                <c:pt idx="677">
                  <c:v>5.5960429478341123E-3</c:v>
                </c:pt>
                <c:pt idx="678">
                  <c:v>5.6211487917723346E-3</c:v>
                </c:pt>
                <c:pt idx="679">
                  <c:v>5.6462941591450821E-3</c:v>
                </c:pt>
                <c:pt idx="680">
                  <c:v>5.6714790499523549E-3</c:v>
                </c:pt>
                <c:pt idx="681">
                  <c:v>5.6967034641131065E-3</c:v>
                </c:pt>
                <c:pt idx="682">
                  <c:v>5.7219674017083832E-3</c:v>
                </c:pt>
                <c:pt idx="683">
                  <c:v>5.7472708628192315E-3</c:v>
                </c:pt>
                <c:pt idx="684">
                  <c:v>5.7762375000880439E-3</c:v>
                </c:pt>
                <c:pt idx="685">
                  <c:v>5.8016256543191869E-3</c:v>
                </c:pt>
                <c:pt idx="686">
                  <c:v>5.8270533319038087E-3</c:v>
                </c:pt>
                <c:pt idx="687">
                  <c:v>5.8525205330850483E-3</c:v>
                </c:pt>
                <c:pt idx="688">
                  <c:v>5.878027257700813E-3</c:v>
                </c:pt>
                <c:pt idx="689">
                  <c:v>5.9035735058321492E-3</c:v>
                </c:pt>
                <c:pt idx="690">
                  <c:v>5.9291592773980106E-3</c:v>
                </c:pt>
                <c:pt idx="691">
                  <c:v>5.9547845725604898E-3</c:v>
                </c:pt>
                <c:pt idx="692">
                  <c:v>5.9804493911574941E-3</c:v>
                </c:pt>
                <c:pt idx="693">
                  <c:v>6.0061537333511161E-3</c:v>
                </c:pt>
                <c:pt idx="694">
                  <c:v>6.0318975989792634E-3</c:v>
                </c:pt>
                <c:pt idx="695">
                  <c:v>6.0576809882040283E-3</c:v>
                </c:pt>
                <c:pt idx="696">
                  <c:v>6.0835039010254111E-3</c:v>
                </c:pt>
                <c:pt idx="697">
                  <c:v>6.1093663373623652E-3</c:v>
                </c:pt>
                <c:pt idx="698">
                  <c:v>6.1352682972959371E-3</c:v>
                </c:pt>
                <c:pt idx="699">
                  <c:v>6.1612097808261268E-3</c:v>
                </c:pt>
                <c:pt idx="700">
                  <c:v>6.1871907878718879E-3</c:v>
                </c:pt>
                <c:pt idx="701">
                  <c:v>6.2132113185142668E-3</c:v>
                </c:pt>
                <c:pt idx="702">
                  <c:v>6.2392713727532634E-3</c:v>
                </c:pt>
                <c:pt idx="703">
                  <c:v>6.265370950669924E-3</c:v>
                </c:pt>
                <c:pt idx="704">
                  <c:v>6.2915100521832024E-3</c:v>
                </c:pt>
                <c:pt idx="705">
                  <c:v>6.3176886772120522E-3</c:v>
                </c:pt>
                <c:pt idx="706">
                  <c:v>6.3439068259996123E-3</c:v>
                </c:pt>
                <c:pt idx="707">
                  <c:v>6.3701644983837902E-3</c:v>
                </c:pt>
                <c:pt idx="708">
                  <c:v>6.3964616944456321E-3</c:v>
                </c:pt>
                <c:pt idx="709">
                  <c:v>6.422798414185138E-3</c:v>
                </c:pt>
                <c:pt idx="710">
                  <c:v>6.4491746575212616E-3</c:v>
                </c:pt>
                <c:pt idx="711">
                  <c:v>6.4755904246160956E-3</c:v>
                </c:pt>
                <c:pt idx="712">
                  <c:v>6.5020457153885935E-3</c:v>
                </c:pt>
                <c:pt idx="713">
                  <c:v>6.5285405297577093E-3</c:v>
                </c:pt>
                <c:pt idx="714">
                  <c:v>6.5550748678855353E-3</c:v>
                </c:pt>
                <c:pt idx="715">
                  <c:v>6.5816487297720716E-3</c:v>
                </c:pt>
                <c:pt idx="716">
                  <c:v>6.6082621153362719E-3</c:v>
                </c:pt>
                <c:pt idx="717">
                  <c:v>6.6349150246591826E-3</c:v>
                </c:pt>
                <c:pt idx="718">
                  <c:v>6.6616074576597573E-3</c:v>
                </c:pt>
                <c:pt idx="719">
                  <c:v>6.6883394145000885E-3</c:v>
                </c:pt>
                <c:pt idx="720">
                  <c:v>6.7151108950180838E-3</c:v>
                </c:pt>
                <c:pt idx="721">
                  <c:v>6.7419218993758356E-3</c:v>
                </c:pt>
                <c:pt idx="722">
                  <c:v>6.7687724274112515E-3</c:v>
                </c:pt>
                <c:pt idx="723">
                  <c:v>6.7956627925302993E-3</c:v>
                </c:pt>
                <c:pt idx="724">
                  <c:v>6.82264499094698E-3</c:v>
                </c:pt>
                <c:pt idx="725">
                  <c:v>6.8497588030125289E-3</c:v>
                </c:pt>
                <c:pt idx="726">
                  <c:v>6.8770042287269462E-3</c:v>
                </c:pt>
                <c:pt idx="727">
                  <c:v>6.9043812682523242E-3</c:v>
                </c:pt>
                <c:pt idx="728">
                  <c:v>6.9318899214265706E-3</c:v>
                </c:pt>
                <c:pt idx="729">
                  <c:v>6.9595301884117777E-3</c:v>
                </c:pt>
                <c:pt idx="730">
                  <c:v>6.9873020692079457E-3</c:v>
                </c:pt>
                <c:pt idx="731">
                  <c:v>7.0152055638961208E-3</c:v>
                </c:pt>
                <c:pt idx="732">
                  <c:v>7.0432406723952568E-3</c:v>
                </c:pt>
                <c:pt idx="733">
                  <c:v>7.0714073947863998E-3</c:v>
                </c:pt>
                <c:pt idx="734">
                  <c:v>7.0997057310695499E-3</c:v>
                </c:pt>
                <c:pt idx="735">
                  <c:v>7.1281356813257535E-3</c:v>
                </c:pt>
                <c:pt idx="736">
                  <c:v>7.1566972456360567E-3</c:v>
                </c:pt>
                <c:pt idx="737">
                  <c:v>7.1853904239194133E-3</c:v>
                </c:pt>
                <c:pt idx="738">
                  <c:v>7.2142152162568696E-3</c:v>
                </c:pt>
                <c:pt idx="739">
                  <c:v>7.2431716226484255E-3</c:v>
                </c:pt>
                <c:pt idx="740">
                  <c:v>7.2722596431751274E-3</c:v>
                </c:pt>
                <c:pt idx="741">
                  <c:v>7.301479277755929E-3</c:v>
                </c:pt>
                <c:pt idx="742">
                  <c:v>7.3308305266339691E-3</c:v>
                </c:pt>
                <c:pt idx="743">
                  <c:v>7.3603133896471551E-3</c:v>
                </c:pt>
                <c:pt idx="744">
                  <c:v>7.3899278669575796E-3</c:v>
                </c:pt>
                <c:pt idx="745">
                  <c:v>7.4196739584841964E-3</c:v>
                </c:pt>
                <c:pt idx="746">
                  <c:v>7.449551664389098E-3</c:v>
                </c:pt>
                <c:pt idx="747">
                  <c:v>7.4795609845101918E-3</c:v>
                </c:pt>
                <c:pt idx="748">
                  <c:v>7.5097019190906167E-3</c:v>
                </c:pt>
                <c:pt idx="749">
                  <c:v>7.5399744680493264E-3</c:v>
                </c:pt>
                <c:pt idx="750">
                  <c:v>7.5703786313863208E-3</c:v>
                </c:pt>
                <c:pt idx="751">
                  <c:v>7.6009144092636927E-3</c:v>
                </c:pt>
                <c:pt idx="752">
                  <c:v>7.6315818016003956E-3</c:v>
                </c:pt>
                <c:pt idx="753">
                  <c:v>7.6623808084774758E-3</c:v>
                </c:pt>
                <c:pt idx="754">
                  <c:v>7.6933114299759797E-3</c:v>
                </c:pt>
                <c:pt idx="755">
                  <c:v>7.724373666014861E-3</c:v>
                </c:pt>
                <c:pt idx="756">
                  <c:v>7.7555675166751659E-3</c:v>
                </c:pt>
                <c:pt idx="757">
                  <c:v>7.7868929819568944E-3</c:v>
                </c:pt>
                <c:pt idx="758">
                  <c:v>7.8183500620221391E-3</c:v>
                </c:pt>
                <c:pt idx="759">
                  <c:v>7.8499387567898538E-3</c:v>
                </c:pt>
                <c:pt idx="760">
                  <c:v>7.8816590663410846E-3</c:v>
                </c:pt>
                <c:pt idx="761">
                  <c:v>7.9135109906758316E-3</c:v>
                </c:pt>
                <c:pt idx="762">
                  <c:v>7.9454945298751412E-3</c:v>
                </c:pt>
                <c:pt idx="763">
                  <c:v>7.9776096838579669E-3</c:v>
                </c:pt>
                <c:pt idx="764">
                  <c:v>8.0098564528674476E-3</c:v>
                </c:pt>
                <c:pt idx="765">
                  <c:v>8.0422348367414909E-3</c:v>
                </c:pt>
                <c:pt idx="766">
                  <c:v>8.0747448355611429E-3</c:v>
                </c:pt>
                <c:pt idx="767">
                  <c:v>8.1073864494884962E-3</c:v>
                </c:pt>
                <c:pt idx="768">
                  <c:v>8.1401596783614583E-3</c:v>
                </c:pt>
                <c:pt idx="769">
                  <c:v>8.1730645223421217E-3</c:v>
                </c:pt>
                <c:pt idx="770">
                  <c:v>8.2061009815115327E-3</c:v>
                </c:pt>
                <c:pt idx="771">
                  <c:v>8.239269055788645E-3</c:v>
                </c:pt>
                <c:pt idx="772">
                  <c:v>8.2725687452545049E-3</c:v>
                </c:pt>
                <c:pt idx="773">
                  <c:v>8.3060000499901587E-3</c:v>
                </c:pt>
                <c:pt idx="774">
                  <c:v>8.3395629699145601E-3</c:v>
                </c:pt>
                <c:pt idx="775">
                  <c:v>8.3732575051087554E-3</c:v>
                </c:pt>
                <c:pt idx="776">
                  <c:v>8.4068795949776565E-3</c:v>
                </c:pt>
                <c:pt idx="777">
                  <c:v>8.4401625141039549E-3</c:v>
                </c:pt>
                <c:pt idx="778">
                  <c:v>8.4731046557451339E-3</c:v>
                </c:pt>
                <c:pt idx="779">
                  <c:v>8.5057060198201473E-3</c:v>
                </c:pt>
                <c:pt idx="780">
                  <c:v>8.5379666062479487E-3</c:v>
                </c:pt>
                <c:pt idx="781">
                  <c:v>8.5698864148664455E-3</c:v>
                </c:pt>
                <c:pt idx="782">
                  <c:v>8.6014654456756379E-3</c:v>
                </c:pt>
                <c:pt idx="783">
                  <c:v>8.6327036984323868E-3</c:v>
                </c:pt>
                <c:pt idx="784">
                  <c:v>8.663601173298785E-3</c:v>
                </c:pt>
                <c:pt idx="785">
                  <c:v>8.6941578699506472E-3</c:v>
                </c:pt>
                <c:pt idx="786">
                  <c:v>8.7243737883879735E-3</c:v>
                </c:pt>
                <c:pt idx="787">
                  <c:v>8.7542489285297176E-3</c:v>
                </c:pt>
                <c:pt idx="788">
                  <c:v>8.7837832902948332E-3</c:v>
                </c:pt>
                <c:pt idx="789">
                  <c:v>8.812976873602274E-3</c:v>
                </c:pt>
                <c:pt idx="790">
                  <c:v>8.8418296783709938E-3</c:v>
                </c:pt>
                <c:pt idx="791">
                  <c:v>8.8703417046009925E-3</c:v>
                </c:pt>
                <c:pt idx="792">
                  <c:v>8.8985129520491313E-3</c:v>
                </c:pt>
                <c:pt idx="793">
                  <c:v>8.9263434207154102E-3</c:v>
                </c:pt>
                <c:pt idx="794">
                  <c:v>8.9538331105187829E-3</c:v>
                </c:pt>
                <c:pt idx="795">
                  <c:v>8.9809820213782032E-3</c:v>
                </c:pt>
                <c:pt idx="796">
                  <c:v>9.0077901532936711E-3</c:v>
                </c:pt>
                <c:pt idx="797">
                  <c:v>9.0342575061030939E-3</c:v>
                </c:pt>
                <c:pt idx="798">
                  <c:v>9.0603840796443791E-3</c:v>
                </c:pt>
                <c:pt idx="799">
                  <c:v>9.0861698740796193E-3</c:v>
                </c:pt>
                <c:pt idx="800">
                  <c:v>9.1116148892467219E-3</c:v>
                </c:pt>
                <c:pt idx="801">
                  <c:v>9.1367191249025481E-3</c:v>
                </c:pt>
                <c:pt idx="802">
                  <c:v>9.1614825812091905E-3</c:v>
                </c:pt>
                <c:pt idx="803">
                  <c:v>9.1859052579235101E-3</c:v>
                </c:pt>
                <c:pt idx="804">
                  <c:v>9.209987155045507E-3</c:v>
                </c:pt>
                <c:pt idx="805">
                  <c:v>9.2337282725751813E-3</c:v>
                </c:pt>
                <c:pt idx="806">
                  <c:v>9.2571286103504402E-3</c:v>
                </c:pt>
                <c:pt idx="807">
                  <c:v>9.2801881683712839E-3</c:v>
                </c:pt>
                <c:pt idx="808">
                  <c:v>9.3029069465566661E-3</c:v>
                </c:pt>
                <c:pt idx="809">
                  <c:v>9.3252849448255404E-3</c:v>
                </c:pt>
                <c:pt idx="810">
                  <c:v>9.3473221630158143E-3</c:v>
                </c:pt>
                <c:pt idx="811">
                  <c:v>9.3690186012085341E-3</c:v>
                </c:pt>
                <c:pt idx="812">
                  <c:v>9.3903742594036999E-3</c:v>
                </c:pt>
                <c:pt idx="813">
                  <c:v>9.4113891372771263E-3</c:v>
                </c:pt>
                <c:pt idx="814">
                  <c:v>9.4320632350719524E-3</c:v>
                </c:pt>
                <c:pt idx="815">
                  <c:v>9.4523965525450393E-3</c:v>
                </c:pt>
                <c:pt idx="816">
                  <c:v>9.4723890896963869E-3</c:v>
                </c:pt>
                <c:pt idx="817">
                  <c:v>9.4920408465259953E-3</c:v>
                </c:pt>
                <c:pt idx="818">
                  <c:v>9.5113518227907257E-3</c:v>
                </c:pt>
                <c:pt idx="819">
                  <c:v>9.5303220185716242E-3</c:v>
                </c:pt>
                <c:pt idx="820">
                  <c:v>9.5489514338686909E-3</c:v>
                </c:pt>
                <c:pt idx="821">
                  <c:v>9.5672400685198333E-3</c:v>
                </c:pt>
                <c:pt idx="822">
                  <c:v>9.5851879226060976E-3</c:v>
                </c:pt>
                <c:pt idx="823">
                  <c:v>9.602794995884345E-3</c:v>
                </c:pt>
                <c:pt idx="824">
                  <c:v>9.6200612884356218E-3</c:v>
                </c:pt>
                <c:pt idx="825">
                  <c:v>9.6369868001788817E-3</c:v>
                </c:pt>
                <c:pt idx="826">
                  <c:v>9.6535715311141246E-3</c:v>
                </c:pt>
                <c:pt idx="827">
                  <c:v>9.669815481079258E-3</c:v>
                </c:pt>
                <c:pt idx="828">
                  <c:v>9.6857575523701112E-3</c:v>
                </c:pt>
                <c:pt idx="829">
                  <c:v>9.7018359071965321E-3</c:v>
                </c:pt>
                <c:pt idx="830">
                  <c:v>9.7181754422537292E-3</c:v>
                </c:pt>
                <c:pt idx="831">
                  <c:v>9.7347761575417024E-3</c:v>
                </c:pt>
                <c:pt idx="832">
                  <c:v>9.7516380531414981E-3</c:v>
                </c:pt>
                <c:pt idx="833">
                  <c:v>9.7687611290531162E-3</c:v>
                </c:pt>
                <c:pt idx="834">
                  <c:v>9.7861453852765568E-3</c:v>
                </c:pt>
                <c:pt idx="835">
                  <c:v>9.8037908219739123E-3</c:v>
                </c:pt>
                <c:pt idx="836">
                  <c:v>9.8216974390641365E-3</c:v>
                </c:pt>
                <c:pt idx="837">
                  <c:v>9.839865236709322E-3</c:v>
                </c:pt>
                <c:pt idx="838">
                  <c:v>9.8582942148284225E-3</c:v>
                </c:pt>
                <c:pt idx="839">
                  <c:v>9.8769843735024843E-3</c:v>
                </c:pt>
                <c:pt idx="840">
                  <c:v>9.904408192887109E-3</c:v>
                </c:pt>
                <c:pt idx="841">
                  <c:v>9.9237336971569352E-3</c:v>
                </c:pt>
                <c:pt idx="842">
                  <c:v>9.9433203983800861E-3</c:v>
                </c:pt>
                <c:pt idx="843">
                  <c:v>9.9631682966916397E-3</c:v>
                </c:pt>
                <c:pt idx="844">
                  <c:v>9.9832773922536883E-3</c:v>
                </c:pt>
                <c:pt idx="845">
                  <c:v>1.0003647685147278E-2</c:v>
                </c:pt>
                <c:pt idx="846">
                  <c:v>1.0024279175561517E-2</c:v>
                </c:pt>
                <c:pt idx="847">
                  <c:v>1.0045171863550436E-2</c:v>
                </c:pt>
                <c:pt idx="848">
                  <c:v>1.006632574933016E-2</c:v>
                </c:pt>
                <c:pt idx="849">
                  <c:v>1.0087740832981733E-2</c:v>
                </c:pt>
                <c:pt idx="850">
                  <c:v>1.0109417114694265E-2</c:v>
                </c:pt>
                <c:pt idx="851">
                  <c:v>1.0131354594548799E-2</c:v>
                </c:pt>
                <c:pt idx="852">
                  <c:v>1.0153553272734447E-2</c:v>
                </c:pt>
                <c:pt idx="853">
                  <c:v>1.0176013149359269E-2</c:v>
                </c:pt>
                <c:pt idx="854">
                  <c:v>1.0198734224585356E-2</c:v>
                </c:pt>
                <c:pt idx="855">
                  <c:v>1.0221716498547789E-2</c:v>
                </c:pt>
                <c:pt idx="856">
                  <c:v>1.0254711531937355E-2</c:v>
                </c:pt>
                <c:pt idx="857">
                  <c:v>1.0278326817902972E-2</c:v>
                </c:pt>
                <c:pt idx="858">
                  <c:v>1.0302203285315059E-2</c:v>
                </c:pt>
                <c:pt idx="859">
                  <c:v>1.0326340934173617E-2</c:v>
                </c:pt>
                <c:pt idx="860">
                  <c:v>1.0350739764640737E-2</c:v>
                </c:pt>
                <c:pt idx="861">
                  <c:v>1.0375399776635374E-2</c:v>
                </c:pt>
                <c:pt idx="862">
                  <c:v>1.0400320970319621E-2</c:v>
                </c:pt>
                <c:pt idx="863">
                  <c:v>1.0425503345774523E-2</c:v>
                </c:pt>
                <c:pt idx="864">
                  <c:v>1.0450946903081126E-2</c:v>
                </c:pt>
                <c:pt idx="865">
                  <c:v>1.0476651642077339E-2</c:v>
                </c:pt>
                <c:pt idx="866">
                  <c:v>1.05026175630063E-2</c:v>
                </c:pt>
                <c:pt idx="867">
                  <c:v>1.0528844665868009E-2</c:v>
                </c:pt>
                <c:pt idx="868">
                  <c:v>1.0555332950743512E-2</c:v>
                </c:pt>
                <c:pt idx="869">
                  <c:v>1.058208241763281E-2</c:v>
                </c:pt>
                <c:pt idx="870">
                  <c:v>1.0609093066697994E-2</c:v>
                </c:pt>
                <c:pt idx="871">
                  <c:v>1.0636364897939066E-2</c:v>
                </c:pt>
                <c:pt idx="872">
                  <c:v>1.0663897911356024E-2</c:v>
                </c:pt>
                <c:pt idx="873">
                  <c:v>1.0691692107110962E-2</c:v>
                </c:pt>
                <c:pt idx="874">
                  <c:v>1.0719747485203879E-2</c:v>
                </c:pt>
                <c:pt idx="875">
                  <c:v>1.0748064045634775E-2</c:v>
                </c:pt>
                <c:pt idx="876">
                  <c:v>1.0776641788565744E-2</c:v>
                </c:pt>
                <c:pt idx="877">
                  <c:v>1.0805480714077831E-2</c:v>
                </c:pt>
                <c:pt idx="878">
                  <c:v>1.083458082208999E-2</c:v>
                </c:pt>
                <c:pt idx="879">
                  <c:v>1.0863924891483245E-2</c:v>
                </c:pt>
                <c:pt idx="880">
                  <c:v>1.0893030724523634E-2</c:v>
                </c:pt>
                <c:pt idx="881">
                  <c:v>1.0921674443827856E-2</c:v>
                </c:pt>
                <c:pt idx="882">
                  <c:v>1.0949856049152773E-2</c:v>
                </c:pt>
                <c:pt idx="883">
                  <c:v>1.0977575540336293E-2</c:v>
                </c:pt>
                <c:pt idx="884">
                  <c:v>1.1004832917378415E-2</c:v>
                </c:pt>
                <c:pt idx="885">
                  <c:v>1.1031628180198094E-2</c:v>
                </c:pt>
                <c:pt idx="886">
                  <c:v>1.105796132855219E-2</c:v>
                </c:pt>
                <c:pt idx="887">
                  <c:v>1.1083832362440704E-2</c:v>
                </c:pt>
                <c:pt idx="888">
                  <c:v>1.1109241281782589E-2</c:v>
                </c:pt>
                <c:pt idx="889">
                  <c:v>1.1134188086496799E-2</c:v>
                </c:pt>
                <c:pt idx="890">
                  <c:v>1.1158672776421241E-2</c:v>
                </c:pt>
                <c:pt idx="891">
                  <c:v>1.1182695351474869E-2</c:v>
                </c:pt>
                <c:pt idx="892">
                  <c:v>1.1206255811576638E-2</c:v>
                </c:pt>
                <c:pt idx="893">
                  <c:v>1.1229354156564453E-2</c:v>
                </c:pt>
                <c:pt idx="894">
                  <c:v>1.1251990386519362E-2</c:v>
                </c:pt>
                <c:pt idx="895">
                  <c:v>1.1274164501279271E-2</c:v>
                </c:pt>
                <c:pt idx="896">
                  <c:v>1.1295876500682089E-2</c:v>
                </c:pt>
                <c:pt idx="897">
                  <c:v>1.1317126384727816E-2</c:v>
                </c:pt>
                <c:pt idx="898">
                  <c:v>1.1337914153335404E-2</c:v>
                </c:pt>
                <c:pt idx="899">
                  <c:v>1.1358239806342763E-2</c:v>
                </c:pt>
                <c:pt idx="900">
                  <c:v>1.137810334374989E-2</c:v>
                </c:pt>
                <c:pt idx="901">
                  <c:v>1.1397504765556787E-2</c:v>
                </c:pt>
                <c:pt idx="902">
                  <c:v>1.1416444071520315E-2</c:v>
                </c:pt>
                <c:pt idx="903">
                  <c:v>1.1434921261640474E-2</c:v>
                </c:pt>
                <c:pt idx="904">
                  <c:v>1.1452936335917263E-2</c:v>
                </c:pt>
                <c:pt idx="905">
                  <c:v>1.1470489294188591E-2</c:v>
                </c:pt>
                <c:pt idx="906">
                  <c:v>1.148758013637341E-2</c:v>
                </c:pt>
                <c:pt idx="907">
                  <c:v>1.1504208862471721E-2</c:v>
                </c:pt>
                <c:pt idx="908">
                  <c:v>1.1520375472402478E-2</c:v>
                </c:pt>
                <c:pt idx="909">
                  <c:v>1.153607996616568E-2</c:v>
                </c:pt>
                <c:pt idx="910">
                  <c:v>1.1551322343518189E-2</c:v>
                </c:pt>
                <c:pt idx="911">
                  <c:v>1.1566102604622097E-2</c:v>
                </c:pt>
                <c:pt idx="912">
                  <c:v>1.1580420749234266E-2</c:v>
                </c:pt>
                <c:pt idx="913">
                  <c:v>1.1594276777516788E-2</c:v>
                </c:pt>
                <c:pt idx="914">
                  <c:v>1.1607670689145477E-2</c:v>
                </c:pt>
                <c:pt idx="915">
                  <c:v>1.1620602484282427E-2</c:v>
                </c:pt>
                <c:pt idx="916">
                  <c:v>1.1633072162765545E-2</c:v>
                </c:pt>
                <c:pt idx="917">
                  <c:v>1.1645079724675877E-2</c:v>
                </c:pt>
                <c:pt idx="918">
                  <c:v>1.1656625169770285E-2</c:v>
                </c:pt>
                <c:pt idx="919">
                  <c:v>1.1667708498129814E-2</c:v>
                </c:pt>
                <c:pt idx="920">
                  <c:v>1.1678329709835511E-2</c:v>
                </c:pt>
                <c:pt idx="921">
                  <c:v>1.1688488804563191E-2</c:v>
                </c:pt>
                <c:pt idx="922">
                  <c:v>1.1698185782474946E-2</c:v>
                </c:pt>
                <c:pt idx="923">
                  <c:v>1.170742064348973E-2</c:v>
                </c:pt>
                <c:pt idx="924">
                  <c:v>1.1716193387526497E-2</c:v>
                </c:pt>
                <c:pt idx="925">
                  <c:v>1.1724504014585246E-2</c:v>
                </c:pt>
                <c:pt idx="926">
                  <c:v>1.1732352524665979E-2</c:v>
                </c:pt>
                <c:pt idx="927">
                  <c:v>1.1739738917687648E-2</c:v>
                </c:pt>
                <c:pt idx="928">
                  <c:v>1.1746663193650253E-2</c:v>
                </c:pt>
                <c:pt idx="929">
                  <c:v>1.1753125352553795E-2</c:v>
                </c:pt>
                <c:pt idx="930">
                  <c:v>1.1759125394317227E-2</c:v>
                </c:pt>
                <c:pt idx="931">
                  <c:v>1.1764673425249672E-2</c:v>
                </c:pt>
                <c:pt idx="932">
                  <c:v>1.1770052421115063E-2</c:v>
                </c:pt>
                <c:pt idx="933">
                  <c:v>1.1775393763607811E-2</c:v>
                </c:pt>
                <c:pt idx="934">
                  <c:v>1.1780697452727917E-2</c:v>
                </c:pt>
                <c:pt idx="935">
                  <c:v>1.1785963488556428E-2</c:v>
                </c:pt>
                <c:pt idx="936">
                  <c:v>1.1791191871012296E-2</c:v>
                </c:pt>
                <c:pt idx="937">
                  <c:v>1.1796382600095523E-2</c:v>
                </c:pt>
                <c:pt idx="938">
                  <c:v>1.1801535675806107E-2</c:v>
                </c:pt>
                <c:pt idx="939">
                  <c:v>1.180665109814405E-2</c:v>
                </c:pt>
                <c:pt idx="940">
                  <c:v>1.1811728867028304E-2</c:v>
                </c:pt>
                <c:pt idx="941">
                  <c:v>1.1816768982620962E-2</c:v>
                </c:pt>
                <c:pt idx="942">
                  <c:v>1.1821771444759932E-2</c:v>
                </c:pt>
                <c:pt idx="943">
                  <c:v>1.1826736253607306E-2</c:v>
                </c:pt>
                <c:pt idx="944">
                  <c:v>1.1831663409082038E-2</c:v>
                </c:pt>
                <c:pt idx="945">
                  <c:v>1.1836552911103082E-2</c:v>
                </c:pt>
                <c:pt idx="946">
                  <c:v>1.1841404759751484E-2</c:v>
                </c:pt>
                <c:pt idx="947">
                  <c:v>1.1846218955027243E-2</c:v>
                </c:pt>
                <c:pt idx="948">
                  <c:v>1.1850995496930361E-2</c:v>
                </c:pt>
                <c:pt idx="949">
                  <c:v>1.1855734385460837E-2</c:v>
                </c:pt>
                <c:pt idx="950">
                  <c:v>1.186043562061867E-2</c:v>
                </c:pt>
                <c:pt idx="951">
                  <c:v>1.1865099202322815E-2</c:v>
                </c:pt>
                <c:pt idx="952">
                  <c:v>1.1869725130654318E-2</c:v>
                </c:pt>
                <c:pt idx="953">
                  <c:v>1.1874313405532133E-2</c:v>
                </c:pt>
                <c:pt idx="954">
                  <c:v>1.1878864027118352E-2</c:v>
                </c:pt>
                <c:pt idx="955">
                  <c:v>1.1883376995331929E-2</c:v>
                </c:pt>
                <c:pt idx="956">
                  <c:v>1.1887852310010771E-2</c:v>
                </c:pt>
                <c:pt idx="957">
                  <c:v>1.1892289971398018E-2</c:v>
                </c:pt>
                <c:pt idx="958">
                  <c:v>1.1896689979331576E-2</c:v>
                </c:pt>
                <c:pt idx="959">
                  <c:v>1.1901052333892492E-2</c:v>
                </c:pt>
                <c:pt idx="960">
                  <c:v>1.1905377035080766E-2</c:v>
                </c:pt>
                <c:pt idx="961">
                  <c:v>1.1909664082815352E-2</c:v>
                </c:pt>
                <c:pt idx="962">
                  <c:v>1.191391347709625E-2</c:v>
                </c:pt>
                <c:pt idx="963">
                  <c:v>1.1918125218085551E-2</c:v>
                </c:pt>
                <c:pt idx="964">
                  <c:v>1.1922299305621165E-2</c:v>
                </c:pt>
                <c:pt idx="965">
                  <c:v>1.192643573970309E-2</c:v>
                </c:pt>
                <c:pt idx="966">
                  <c:v>1.1930534520412373E-2</c:v>
                </c:pt>
                <c:pt idx="967">
                  <c:v>1.1934595647749013E-2</c:v>
                </c:pt>
                <c:pt idx="968">
                  <c:v>1.1938619121631966E-2</c:v>
                </c:pt>
                <c:pt idx="969">
                  <c:v>1.194260494206123E-2</c:v>
                </c:pt>
                <c:pt idx="970">
                  <c:v>1.1946553109117852E-2</c:v>
                </c:pt>
                <c:pt idx="971">
                  <c:v>1.1950463622720786E-2</c:v>
                </c:pt>
                <c:pt idx="972">
                  <c:v>1.1954336482951078E-2</c:v>
                </c:pt>
                <c:pt idx="973">
                  <c:v>1.1958171689727681E-2</c:v>
                </c:pt>
                <c:pt idx="974">
                  <c:v>1.1961969243050596E-2</c:v>
                </c:pt>
                <c:pt idx="975">
                  <c:v>1.1965729143081916E-2</c:v>
                </c:pt>
                <c:pt idx="976">
                  <c:v>1.1969451389497454E-2</c:v>
                </c:pt>
                <c:pt idx="977">
                  <c:v>1.1973135982621397E-2</c:v>
                </c:pt>
                <c:pt idx="978">
                  <c:v>1.1976782922372697E-2</c:v>
                </c:pt>
                <c:pt idx="979">
                  <c:v>1.1980392208589263E-2</c:v>
                </c:pt>
                <c:pt idx="980">
                  <c:v>1.1983963841352141E-2</c:v>
                </c:pt>
                <c:pt idx="981">
                  <c:v>1.1987497820823423E-2</c:v>
                </c:pt>
                <c:pt idx="982">
                  <c:v>1.199099414675997E-2</c:v>
                </c:pt>
                <c:pt idx="983">
                  <c:v>1.1994452819242829E-2</c:v>
                </c:pt>
                <c:pt idx="984">
                  <c:v>1.1997873838353046E-2</c:v>
                </c:pt>
                <c:pt idx="985">
                  <c:v>1.2001257204009574E-2</c:v>
                </c:pt>
                <c:pt idx="986">
                  <c:v>1.2004602916293461E-2</c:v>
                </c:pt>
                <c:pt idx="987">
                  <c:v>1.2007910975042613E-2</c:v>
                </c:pt>
                <c:pt idx="988">
                  <c:v>1.2011181380419123E-2</c:v>
                </c:pt>
                <c:pt idx="989">
                  <c:v>1.2014414132341944E-2</c:v>
                </c:pt>
                <c:pt idx="990">
                  <c:v>1.2017609230811077E-2</c:v>
                </c:pt>
                <c:pt idx="991">
                  <c:v>1.2020766675826522E-2</c:v>
                </c:pt>
                <c:pt idx="992">
                  <c:v>1.2023886467469325E-2</c:v>
                </c:pt>
                <c:pt idx="993">
                  <c:v>1.2026968605577393E-2</c:v>
                </c:pt>
                <c:pt idx="994">
                  <c:v>1.2030013090312819E-2</c:v>
                </c:pt>
                <c:pt idx="995">
                  <c:v>1.2033019921594557E-2</c:v>
                </c:pt>
                <c:pt idx="996">
                  <c:v>1.2036410193934088E-2</c:v>
                </c:pt>
                <c:pt idx="997">
                  <c:v>1.2039336339266793E-2</c:v>
                </c:pt>
                <c:pt idx="998">
                  <c:v>1.2042224831064763E-2</c:v>
                </c:pt>
                <c:pt idx="999">
                  <c:v>1.2045075669571137E-2</c:v>
                </c:pt>
                <c:pt idx="1000">
                  <c:v>1.2047888854542776E-2</c:v>
                </c:pt>
                <c:pt idx="1001">
                  <c:v>1.2050664386060728E-2</c:v>
                </c:pt>
                <c:pt idx="1002">
                  <c:v>1.2053402264206037E-2</c:v>
                </c:pt>
                <c:pt idx="1003">
                  <c:v>1.2056102488816611E-2</c:v>
                </c:pt>
                <c:pt idx="1004">
                  <c:v>1.2058765059973497E-2</c:v>
                </c:pt>
                <c:pt idx="1005">
                  <c:v>1.2061389977676695E-2</c:v>
                </c:pt>
                <c:pt idx="1006">
                  <c:v>1.2063977242007251E-2</c:v>
                </c:pt>
                <c:pt idx="1007">
                  <c:v>1.2066526852803072E-2</c:v>
                </c:pt>
                <c:pt idx="1008">
                  <c:v>1.2069038810145205E-2</c:v>
                </c:pt>
                <c:pt idx="1009">
                  <c:v>1.207151311403365E-2</c:v>
                </c:pt>
                <c:pt idx="1010">
                  <c:v>1.2073949764549452E-2</c:v>
                </c:pt>
                <c:pt idx="1011">
                  <c:v>1.207634876153052E-2</c:v>
                </c:pt>
                <c:pt idx="1012">
                  <c:v>1.2078710105057899E-2</c:v>
                </c:pt>
                <c:pt idx="1013">
                  <c:v>1.208103379513159E-2</c:v>
                </c:pt>
                <c:pt idx="1014">
                  <c:v>1.2083319831751593E-2</c:v>
                </c:pt>
                <c:pt idx="1015">
                  <c:v>1.2085568214917908E-2</c:v>
                </c:pt>
                <c:pt idx="1016">
                  <c:v>1.2087778944630534E-2</c:v>
                </c:pt>
                <c:pt idx="1017">
                  <c:v>1.2089952020889472E-2</c:v>
                </c:pt>
                <c:pt idx="1018">
                  <c:v>1.2092087443613675E-2</c:v>
                </c:pt>
                <c:pt idx="1019">
                  <c:v>1.2094185212965236E-2</c:v>
                </c:pt>
                <c:pt idx="1020">
                  <c:v>1.2096245328863109E-2</c:v>
                </c:pt>
                <c:pt idx="1021">
                  <c:v>1.2098267791226247E-2</c:v>
                </c:pt>
                <c:pt idx="1022">
                  <c:v>1.2100252600135697E-2</c:v>
                </c:pt>
                <c:pt idx="1023">
                  <c:v>1.2102199755591458E-2</c:v>
                </c:pt>
                <c:pt idx="1024">
                  <c:v>1.2104109257593532E-2</c:v>
                </c:pt>
                <c:pt idx="1025">
                  <c:v>1.2105981106141916E-2</c:v>
                </c:pt>
                <c:pt idx="1026">
                  <c:v>1.2107815301155567E-2</c:v>
                </c:pt>
                <c:pt idx="1027">
                  <c:v>1.2109611842796575E-2</c:v>
                </c:pt>
                <c:pt idx="1028">
                  <c:v>1.2111370730902848E-2</c:v>
                </c:pt>
                <c:pt idx="1029">
                  <c:v>1.2113091965555434E-2</c:v>
                </c:pt>
                <c:pt idx="1030">
                  <c:v>1.2114775546835377E-2</c:v>
                </c:pt>
                <c:pt idx="1031">
                  <c:v>1.2116421474499539E-2</c:v>
                </c:pt>
                <c:pt idx="1032">
                  <c:v>1.2118029748791059E-2</c:v>
                </c:pt>
                <c:pt idx="1033">
                  <c:v>1.2119600369547845E-2</c:v>
                </c:pt>
                <c:pt idx="1034">
                  <c:v>1.2121133336850942E-2</c:v>
                </c:pt>
                <c:pt idx="1035">
                  <c:v>1.2122628650700351E-2</c:v>
                </c:pt>
                <c:pt idx="1036">
                  <c:v>1.2124079120588993E-2</c:v>
                </c:pt>
                <c:pt idx="1037">
                  <c:v>1.2125475348147008E-2</c:v>
                </c:pt>
                <c:pt idx="1038">
                  <c:v>1.2126817276560953E-2</c:v>
                </c:pt>
                <c:pt idx="1039">
                  <c:v>1.212810490599292E-2</c:v>
                </c:pt>
                <c:pt idx="1040">
                  <c:v>1.2129338236280818E-2</c:v>
                </c:pt>
                <c:pt idx="1041">
                  <c:v>1.2130517267586738E-2</c:v>
                </c:pt>
                <c:pt idx="1042">
                  <c:v>1.2131641999829634E-2</c:v>
                </c:pt>
                <c:pt idx="1043">
                  <c:v>1.2132712433009507E-2</c:v>
                </c:pt>
                <c:pt idx="1044">
                  <c:v>1.2133728567126356E-2</c:v>
                </c:pt>
                <c:pt idx="1045">
                  <c:v>1.2134690402261228E-2</c:v>
                </c:pt>
                <c:pt idx="1046">
                  <c:v>1.213559793825203E-2</c:v>
                </c:pt>
                <c:pt idx="1047">
                  <c:v>1.2136451175260854E-2</c:v>
                </c:pt>
                <c:pt idx="1048">
                  <c:v>1.2137250113206655E-2</c:v>
                </c:pt>
                <c:pt idx="1049">
                  <c:v>1.2137994752008385E-2</c:v>
                </c:pt>
                <c:pt idx="1050">
                  <c:v>1.2138685091747092E-2</c:v>
                </c:pt>
                <c:pt idx="1051">
                  <c:v>1.2139321132503822E-2</c:v>
                </c:pt>
                <c:pt idx="1052">
                  <c:v>1.2139902874197528E-2</c:v>
                </c:pt>
                <c:pt idx="1053">
                  <c:v>1.214043031682821E-2</c:v>
                </c:pt>
                <c:pt idx="1054">
                  <c:v>1.2140903460395869E-2</c:v>
                </c:pt>
                <c:pt idx="1055">
                  <c:v>1.2141322304900504E-2</c:v>
                </c:pt>
                <c:pt idx="1056">
                  <c:v>1.2141686850423161E-2</c:v>
                </c:pt>
                <c:pt idx="1057">
                  <c:v>1.2141997096801749E-2</c:v>
                </c:pt>
                <c:pt idx="1058">
                  <c:v>1.2142253044117313E-2</c:v>
                </c:pt>
                <c:pt idx="1059">
                  <c:v>1.2142454692369853E-2</c:v>
                </c:pt>
                <c:pt idx="1060">
                  <c:v>1.2142602041640416E-2</c:v>
                </c:pt>
                <c:pt idx="1061">
                  <c:v>1.2142695091766909E-2</c:v>
                </c:pt>
                <c:pt idx="1062">
                  <c:v>1.2142733842911424E-2</c:v>
                </c:pt>
                <c:pt idx="1063">
                  <c:v>1.2142718294911869E-2</c:v>
                </c:pt>
                <c:pt idx="1064">
                  <c:v>1.2142648447930338E-2</c:v>
                </c:pt>
                <c:pt idx="1065">
                  <c:v>1.2142524301804736E-2</c:v>
                </c:pt>
                <c:pt idx="1066">
                  <c:v>1.2142345856697156E-2</c:v>
                </c:pt>
                <c:pt idx="1067">
                  <c:v>1.2142113112526554E-2</c:v>
                </c:pt>
                <c:pt idx="1068">
                  <c:v>1.2141826069292927E-2</c:v>
                </c:pt>
                <c:pt idx="1069">
                  <c:v>1.2141484726996277E-2</c:v>
                </c:pt>
                <c:pt idx="1070">
                  <c:v>1.2141089085555556E-2</c:v>
                </c:pt>
                <c:pt idx="1071">
                  <c:v>1.2140639145132859E-2</c:v>
                </c:pt>
                <c:pt idx="1072">
                  <c:v>1.2140134905647137E-2</c:v>
                </c:pt>
                <c:pt idx="1073">
                  <c:v>1.2139576367179439E-2</c:v>
                </c:pt>
                <c:pt idx="1074">
                  <c:v>1.213896352956767E-2</c:v>
                </c:pt>
                <c:pt idx="1075">
                  <c:v>1.2138296392892878E-2</c:v>
                </c:pt>
                <c:pt idx="1076">
                  <c:v>1.2137574957155062E-2</c:v>
                </c:pt>
                <c:pt idx="1077">
                  <c:v>1.2136799222435268E-2</c:v>
                </c:pt>
                <c:pt idx="1078">
                  <c:v>1.2135969188652451E-2</c:v>
                </c:pt>
                <c:pt idx="1079">
                  <c:v>1.2135084855725564E-2</c:v>
                </c:pt>
                <c:pt idx="1080">
                  <c:v>1.2134146223735653E-2</c:v>
                </c:pt>
                <c:pt idx="1081">
                  <c:v>1.2133153292844812E-2</c:v>
                </c:pt>
                <c:pt idx="1082">
                  <c:v>1.2132106062728854E-2</c:v>
                </c:pt>
                <c:pt idx="1083">
                  <c:v>1.2131004533630918E-2</c:v>
                </c:pt>
                <c:pt idx="1084">
                  <c:v>1.2129848705551005E-2</c:v>
                </c:pt>
                <c:pt idx="1085">
                  <c:v>1.2128638578327022E-2</c:v>
                </c:pt>
                <c:pt idx="1086">
                  <c:v>1.2127374152121062E-2</c:v>
                </c:pt>
                <c:pt idx="1087">
                  <c:v>1.2126055426771032E-2</c:v>
                </c:pt>
                <c:pt idx="1088">
                  <c:v>1.2124682402439024E-2</c:v>
                </c:pt>
                <c:pt idx="1089">
                  <c:v>1.2123255079043993E-2</c:v>
                </c:pt>
                <c:pt idx="1090">
                  <c:v>1.2121773456585938E-2</c:v>
                </c:pt>
                <c:pt idx="1091">
                  <c:v>1.2120237535064859E-2</c:v>
                </c:pt>
                <c:pt idx="1092">
                  <c:v>1.2118647314480757E-2</c:v>
                </c:pt>
                <c:pt idx="1093">
                  <c:v>1.2117002794833631E-2</c:v>
                </c:pt>
                <c:pt idx="1094">
                  <c:v>1.2115303976285574E-2</c:v>
                </c:pt>
                <c:pt idx="1095">
                  <c:v>1.2113550858512401E-2</c:v>
                </c:pt>
                <c:pt idx="1096">
                  <c:v>1.2111743441838296E-2</c:v>
                </c:pt>
                <c:pt idx="1097">
                  <c:v>1.2109881726020122E-2</c:v>
                </c:pt>
                <c:pt idx="1098">
                  <c:v>1.210796571121997E-2</c:v>
                </c:pt>
                <c:pt idx="1099">
                  <c:v>1.2105995397356795E-2</c:v>
                </c:pt>
                <c:pt idx="1100">
                  <c:v>1.21036771214178E-2</c:v>
                </c:pt>
                <c:pt idx="1101">
                  <c:v>1.2101590452489042E-2</c:v>
                </c:pt>
                <c:pt idx="1102">
                  <c:v>1.2099449484416214E-2</c:v>
                </c:pt>
                <c:pt idx="1103">
                  <c:v>1.2097254217442455E-2</c:v>
                </c:pt>
                <c:pt idx="1104">
                  <c:v>1.2095004651324626E-2</c:v>
                </c:pt>
                <c:pt idx="1105">
                  <c:v>1.2092700786224819E-2</c:v>
                </c:pt>
                <c:pt idx="1106">
                  <c:v>1.2090342622061989E-2</c:v>
                </c:pt>
                <c:pt idx="1107">
                  <c:v>1.2087930158836135E-2</c:v>
                </c:pt>
                <c:pt idx="1108">
                  <c:v>1.2085463396709351E-2</c:v>
                </c:pt>
                <c:pt idx="1109">
                  <c:v>1.2082942335438496E-2</c:v>
                </c:pt>
                <c:pt idx="1110">
                  <c:v>1.2080366975104617E-2</c:v>
                </c:pt>
                <c:pt idx="1111">
                  <c:v>1.2077737315788761E-2</c:v>
                </c:pt>
                <c:pt idx="1112">
                  <c:v>1.2075053357490928E-2</c:v>
                </c:pt>
                <c:pt idx="1113">
                  <c:v>1.2072315100049025E-2</c:v>
                </c:pt>
                <c:pt idx="1114">
                  <c:v>1.2069522543625144E-2</c:v>
                </c:pt>
                <c:pt idx="1115">
                  <c:v>1.2066675688300332E-2</c:v>
                </c:pt>
                <c:pt idx="1116">
                  <c:v>1.2063731916568621E-2</c:v>
                </c:pt>
                <c:pt idx="1117">
                  <c:v>1.2060819080299545E-2</c:v>
                </c:pt>
                <c:pt idx="1118">
                  <c:v>1.2057809327785662E-2</c:v>
                </c:pt>
                <c:pt idx="1119">
                  <c:v>1.2054745276289802E-2</c:v>
                </c:pt>
                <c:pt idx="1120">
                  <c:v>1.2051626925730918E-2</c:v>
                </c:pt>
                <c:pt idx="1121">
                  <c:v>1.2048454276190057E-2</c:v>
                </c:pt>
                <c:pt idx="1122">
                  <c:v>1.2045227327667218E-2</c:v>
                </c:pt>
                <c:pt idx="1123">
                  <c:v>1.204194608000031E-2</c:v>
                </c:pt>
                <c:pt idx="1124">
                  <c:v>1.203861053343247E-2</c:v>
                </c:pt>
                <c:pt idx="1125">
                  <c:v>1.2035220687801607E-2</c:v>
                </c:pt>
                <c:pt idx="1126">
                  <c:v>1.2031776543188766E-2</c:v>
                </c:pt>
                <c:pt idx="1127">
                  <c:v>1.2028278099593948E-2</c:v>
                </c:pt>
                <c:pt idx="1128">
                  <c:v>1.2024725356936106E-2</c:v>
                </c:pt>
                <c:pt idx="1129">
                  <c:v>1.2021118315296286E-2</c:v>
                </c:pt>
                <c:pt idx="1130">
                  <c:v>1.201745697467449E-2</c:v>
                </c:pt>
                <c:pt idx="1131">
                  <c:v>1.2013741334989669E-2</c:v>
                </c:pt>
                <c:pt idx="1132">
                  <c:v>1.2009971396322872E-2</c:v>
                </c:pt>
                <c:pt idx="1133">
                  <c:v>1.2006147158674096E-2</c:v>
                </c:pt>
                <c:pt idx="1134">
                  <c:v>1.2002268621962298E-2</c:v>
                </c:pt>
                <c:pt idx="1135">
                  <c:v>1.1998335786349568E-2</c:v>
                </c:pt>
                <c:pt idx="1136">
                  <c:v>1.199434865175486E-2</c:v>
                </c:pt>
                <c:pt idx="1137">
                  <c:v>1.1990307218097129E-2</c:v>
                </c:pt>
                <c:pt idx="1138">
                  <c:v>1.1986211485457421E-2</c:v>
                </c:pt>
                <c:pt idx="1139">
                  <c:v>1.1982061453835735E-2</c:v>
                </c:pt>
                <c:pt idx="1140">
                  <c:v>1.1977857123232072E-2</c:v>
                </c:pt>
                <c:pt idx="1141">
                  <c:v>1.1973598493646431E-2</c:v>
                </c:pt>
                <c:pt idx="1142">
                  <c:v>1.1969285565078813E-2</c:v>
                </c:pt>
                <c:pt idx="1143">
                  <c:v>1.1964918337529218E-2</c:v>
                </c:pt>
                <c:pt idx="1144">
                  <c:v>1.1960496810997645E-2</c:v>
                </c:pt>
                <c:pt idx="1145">
                  <c:v>1.1956020985484095E-2</c:v>
                </c:pt>
                <c:pt idx="1146">
                  <c:v>1.1951490861069614E-2</c:v>
                </c:pt>
                <c:pt idx="1147">
                  <c:v>1.1946906437592109E-2</c:v>
                </c:pt>
                <c:pt idx="1148">
                  <c:v>1.1942267715132626E-2</c:v>
                </c:pt>
                <c:pt idx="1149">
                  <c:v>1.1937574693772213E-2</c:v>
                </c:pt>
                <c:pt idx="1150">
                  <c:v>1.1932827373348776E-2</c:v>
                </c:pt>
                <c:pt idx="1151">
                  <c:v>1.1928025754024407E-2</c:v>
                </c:pt>
                <c:pt idx="1152">
                  <c:v>1.1922161485664237E-2</c:v>
                </c:pt>
                <c:pt idx="1153">
                  <c:v>1.1917235432716094E-2</c:v>
                </c:pt>
                <c:pt idx="1154">
                  <c:v>1.1912255077409045E-2</c:v>
                </c:pt>
                <c:pt idx="1155">
                  <c:v>1.1907220419716074E-2</c:v>
                </c:pt>
                <c:pt idx="1156">
                  <c:v>1.1902131459691214E-2</c:v>
                </c:pt>
                <c:pt idx="1157">
                  <c:v>1.1896988197307447E-2</c:v>
                </c:pt>
                <c:pt idx="1158">
                  <c:v>1.1891790632564774E-2</c:v>
                </c:pt>
                <c:pt idx="1159">
                  <c:v>1.1886538765517226E-2</c:v>
                </c:pt>
                <c:pt idx="1160">
                  <c:v>1.1881232596110774E-2</c:v>
                </c:pt>
                <c:pt idx="1161">
                  <c:v>1.1875872124399446E-2</c:v>
                </c:pt>
                <c:pt idx="1162">
                  <c:v>1.1870457350383242E-2</c:v>
                </c:pt>
                <c:pt idx="1163">
                  <c:v>1.186498827403515E-2</c:v>
                </c:pt>
                <c:pt idx="1164">
                  <c:v>1.1859464895409197E-2</c:v>
                </c:pt>
                <c:pt idx="1165">
                  <c:v>1.1853887214505384E-2</c:v>
                </c:pt>
                <c:pt idx="1166">
                  <c:v>1.1848255231269682E-2</c:v>
                </c:pt>
                <c:pt idx="1167">
                  <c:v>1.1839731655648444E-2</c:v>
                </c:pt>
                <c:pt idx="1168">
                  <c:v>1.1833968169338016E-2</c:v>
                </c:pt>
                <c:pt idx="1169">
                  <c:v>1.1828150384126657E-2</c:v>
                </c:pt>
                <c:pt idx="1170">
                  <c:v>1.182227829993332E-2</c:v>
                </c:pt>
                <c:pt idx="1171">
                  <c:v>1.1816351916839052E-2</c:v>
                </c:pt>
                <c:pt idx="1172">
                  <c:v>1.1810371234843853E-2</c:v>
                </c:pt>
                <c:pt idx="1173">
                  <c:v>1.1804336253947723E-2</c:v>
                </c:pt>
                <c:pt idx="1174">
                  <c:v>1.1798246974150661E-2</c:v>
                </c:pt>
                <c:pt idx="1175">
                  <c:v>1.1792103395371623E-2</c:v>
                </c:pt>
                <c:pt idx="1176">
                  <c:v>1.1785905517853745E-2</c:v>
                </c:pt>
                <c:pt idx="1177">
                  <c:v>1.1779653341272844E-2</c:v>
                </c:pt>
                <c:pt idx="1178">
                  <c:v>1.1773346865872059E-2</c:v>
                </c:pt>
                <c:pt idx="1179">
                  <c:v>1.1766986091570342E-2</c:v>
                </c:pt>
                <c:pt idx="1180">
                  <c:v>1.1760571018367694E-2</c:v>
                </c:pt>
                <c:pt idx="1181">
                  <c:v>1.1754101646264115E-2</c:v>
                </c:pt>
                <c:pt idx="1182">
                  <c:v>1.1747577975259604E-2</c:v>
                </c:pt>
                <c:pt idx="1183">
                  <c:v>1.1741000005435209E-2</c:v>
                </c:pt>
                <c:pt idx="1184">
                  <c:v>1.1734367736709883E-2</c:v>
                </c:pt>
                <c:pt idx="1185">
                  <c:v>1.1727681169083626E-2</c:v>
                </c:pt>
                <c:pt idx="1186">
                  <c:v>1.1720940302556437E-2</c:v>
                </c:pt>
                <c:pt idx="1187">
                  <c:v>1.1714145137209364E-2</c:v>
                </c:pt>
                <c:pt idx="1188">
                  <c:v>1.1707295673042406E-2</c:v>
                </c:pt>
                <c:pt idx="1189">
                  <c:v>1.1700391909893471E-2</c:v>
                </c:pt>
                <c:pt idx="1190">
                  <c:v>1.1693433848005697E-2</c:v>
                </c:pt>
                <c:pt idx="1191">
                  <c:v>1.1686422574047617E-2</c:v>
                </c:pt>
                <c:pt idx="1192">
                  <c:v>1.1679388520897671E-2</c:v>
                </c:pt>
                <c:pt idx="1193">
                  <c:v>1.1672345818002361E-2</c:v>
                </c:pt>
                <c:pt idx="1194">
                  <c:v>1.1665294465361686E-2</c:v>
                </c:pt>
                <c:pt idx="1195">
                  <c:v>1.1658234463056694E-2</c:v>
                </c:pt>
                <c:pt idx="1196">
                  <c:v>1.165116581092529E-2</c:v>
                </c:pt>
                <c:pt idx="1197">
                  <c:v>1.1644088509048522E-2</c:v>
                </c:pt>
                <c:pt idx="1198">
                  <c:v>1.1637002557507437E-2</c:v>
                </c:pt>
                <c:pt idx="1199">
                  <c:v>1.162990795613994E-2</c:v>
                </c:pt>
                <c:pt idx="1200">
                  <c:v>1.1622804705108125E-2</c:v>
                </c:pt>
                <c:pt idx="1201">
                  <c:v>1.1615692804330946E-2</c:v>
                </c:pt>
                <c:pt idx="1202">
                  <c:v>1.1608572253808402E-2</c:v>
                </c:pt>
                <c:pt idx="1203">
                  <c:v>1.1601443053540494E-2</c:v>
                </c:pt>
                <c:pt idx="1204">
                  <c:v>1.1594305203527222E-2</c:v>
                </c:pt>
                <c:pt idx="1205">
                  <c:v>1.1587158703768585E-2</c:v>
                </c:pt>
                <c:pt idx="1206">
                  <c:v>1.158000355434563E-2</c:v>
                </c:pt>
                <c:pt idx="1207">
                  <c:v>1.1572839755096265E-2</c:v>
                </c:pt>
                <c:pt idx="1208">
                  <c:v>1.1565667306182581E-2</c:v>
                </c:pt>
                <c:pt idx="1209">
                  <c:v>1.1558486207523533E-2</c:v>
                </c:pt>
                <c:pt idx="1210">
                  <c:v>1.155129645911912E-2</c:v>
                </c:pt>
                <c:pt idx="1211">
                  <c:v>1.154409806105039E-2</c:v>
                </c:pt>
                <c:pt idx="1212">
                  <c:v>1.1536891013236295E-2</c:v>
                </c:pt>
                <c:pt idx="1213">
                  <c:v>1.1529675315595789E-2</c:v>
                </c:pt>
                <c:pt idx="1214">
                  <c:v>1.1522450968290965E-2</c:v>
                </c:pt>
                <c:pt idx="1215">
                  <c:v>1.1515217971240777E-2</c:v>
                </c:pt>
                <c:pt idx="1216">
                  <c:v>1.150797632452627E-2</c:v>
                </c:pt>
                <c:pt idx="1217">
                  <c:v>1.1500726027985353E-2</c:v>
                </c:pt>
                <c:pt idx="1218">
                  <c:v>1.1493467081780118E-2</c:v>
                </c:pt>
                <c:pt idx="1219">
                  <c:v>1.1486199485829518E-2</c:v>
                </c:pt>
                <c:pt idx="1220">
                  <c:v>1.1478923240133554E-2</c:v>
                </c:pt>
                <c:pt idx="1221">
                  <c:v>1.1471638344773272E-2</c:v>
                </c:pt>
                <c:pt idx="1222">
                  <c:v>1.1464344799586579E-2</c:v>
                </c:pt>
                <c:pt idx="1223">
                  <c:v>1.1457042604735568E-2</c:v>
                </c:pt>
                <c:pt idx="1224">
                  <c:v>1.1449731760139192E-2</c:v>
                </c:pt>
                <c:pt idx="1225">
                  <c:v>1.1442412265959545E-2</c:v>
                </c:pt>
                <c:pt idx="1226">
                  <c:v>1.1435084121872441E-2</c:v>
                </c:pt>
                <c:pt idx="1227">
                  <c:v>1.1427747328121018E-2</c:v>
                </c:pt>
                <c:pt idx="1228">
                  <c:v>1.1420401884624232E-2</c:v>
                </c:pt>
                <c:pt idx="1229">
                  <c:v>1.1413047791463127E-2</c:v>
                </c:pt>
                <c:pt idx="1230">
                  <c:v>1.1405685048637704E-2</c:v>
                </c:pt>
                <c:pt idx="1231">
                  <c:v>1.1398313655904824E-2</c:v>
                </c:pt>
                <c:pt idx="1232">
                  <c:v>1.1390933613588672E-2</c:v>
                </c:pt>
                <c:pt idx="1233">
                  <c:v>1.1383544921527156E-2</c:v>
                </c:pt>
                <c:pt idx="1234">
                  <c:v>1.1376147579720275E-2</c:v>
                </c:pt>
                <c:pt idx="1235">
                  <c:v>1.1368741588249076E-2</c:v>
                </c:pt>
                <c:pt idx="1236">
                  <c:v>1.1361326947032513E-2</c:v>
                </c:pt>
                <c:pt idx="1237">
                  <c:v>1.1353903656070585E-2</c:v>
                </c:pt>
                <c:pt idx="1238">
                  <c:v>1.134647171544434E-2</c:v>
                </c:pt>
                <c:pt idx="1239">
                  <c:v>1.1339031125072729E-2</c:v>
                </c:pt>
                <c:pt idx="1240">
                  <c:v>1.1331581885036801E-2</c:v>
                </c:pt>
                <c:pt idx="1241">
                  <c:v>1.1324123995174462E-2</c:v>
                </c:pt>
                <c:pt idx="1242">
                  <c:v>1.1316657455647805E-2</c:v>
                </c:pt>
                <c:pt idx="1243">
                  <c:v>1.1309182266375783E-2</c:v>
                </c:pt>
                <c:pt idx="1244">
                  <c:v>1.1301698427439444E-2</c:v>
                </c:pt>
                <c:pt idx="1245">
                  <c:v>1.1294205938838786E-2</c:v>
                </c:pt>
                <c:pt idx="1246">
                  <c:v>1.1286704800492764E-2</c:v>
                </c:pt>
                <c:pt idx="1247">
                  <c:v>1.1279195012401377E-2</c:v>
                </c:pt>
                <c:pt idx="1248">
                  <c:v>1.1271676574564626E-2</c:v>
                </c:pt>
                <c:pt idx="1249">
                  <c:v>1.1264149487063557E-2</c:v>
                </c:pt>
                <c:pt idx="1250">
                  <c:v>1.1256613749817124E-2</c:v>
                </c:pt>
                <c:pt idx="1251">
                  <c:v>1.1249069362987418E-2</c:v>
                </c:pt>
                <c:pt idx="1252">
                  <c:v>1.1241516326331302E-2</c:v>
                </c:pt>
                <c:pt idx="1253">
                  <c:v>1.1233954640010868E-2</c:v>
                </c:pt>
                <c:pt idx="1254">
                  <c:v>1.1226384303945069E-2</c:v>
                </c:pt>
                <c:pt idx="1255">
                  <c:v>1.1218805318133906E-2</c:v>
                </c:pt>
                <c:pt idx="1256">
                  <c:v>1.1210133028692892E-2</c:v>
                </c:pt>
                <c:pt idx="1257">
                  <c:v>1.120253550784045E-2</c:v>
                </c:pt>
                <c:pt idx="1258">
                  <c:v>1.1194929337404735E-2</c:v>
                </c:pt>
                <c:pt idx="1259">
                  <c:v>1.1187314517061564E-2</c:v>
                </c:pt>
                <c:pt idx="1260">
                  <c:v>1.1179691047135121E-2</c:v>
                </c:pt>
                <c:pt idx="1261">
                  <c:v>1.1172058927382267E-2</c:v>
                </c:pt>
                <c:pt idx="1262">
                  <c:v>1.1164418158046141E-2</c:v>
                </c:pt>
                <c:pt idx="1263">
                  <c:v>1.1156768739045697E-2</c:v>
                </c:pt>
                <c:pt idx="1264">
                  <c:v>1.1149110670218843E-2</c:v>
                </c:pt>
                <c:pt idx="1265">
                  <c:v>1.114144395172767E-2</c:v>
                </c:pt>
                <c:pt idx="1266">
                  <c:v>1.1133768583572179E-2</c:v>
                </c:pt>
                <c:pt idx="1267">
                  <c:v>1.112608456575237E-2</c:v>
                </c:pt>
                <c:pt idx="1268">
                  <c:v>1.111839189810615E-2</c:v>
                </c:pt>
                <c:pt idx="1269">
                  <c:v>1.1110690580876659E-2</c:v>
                </c:pt>
                <c:pt idx="1270">
                  <c:v>1.1102980613820757E-2</c:v>
                </c:pt>
                <c:pt idx="1271">
                  <c:v>1.1095261997181582E-2</c:v>
                </c:pt>
                <c:pt idx="1272">
                  <c:v>1.108753473087809E-2</c:v>
                </c:pt>
                <c:pt idx="1273">
                  <c:v>1.1079798814748187E-2</c:v>
                </c:pt>
                <c:pt idx="1274">
                  <c:v>1.1072054248953966E-2</c:v>
                </c:pt>
                <c:pt idx="1275">
                  <c:v>1.1064301033495427E-2</c:v>
                </c:pt>
                <c:pt idx="1276">
                  <c:v>1.105653916837257E-2</c:v>
                </c:pt>
                <c:pt idx="1277">
                  <c:v>1.1048768653504348E-2</c:v>
                </c:pt>
                <c:pt idx="1278">
                  <c:v>1.1040989488971809E-2</c:v>
                </c:pt>
                <c:pt idx="1279">
                  <c:v>1.1033201674693904E-2</c:v>
                </c:pt>
                <c:pt idx="1280">
                  <c:v>1.1025405210751682E-2</c:v>
                </c:pt>
                <c:pt idx="1281">
                  <c:v>1.1017600097145142E-2</c:v>
                </c:pt>
                <c:pt idx="1282">
                  <c:v>1.1009786333793237E-2</c:v>
                </c:pt>
                <c:pt idx="1283">
                  <c:v>1.100196392085806E-2</c:v>
                </c:pt>
                <c:pt idx="1284">
                  <c:v>1.0994132858096473E-2</c:v>
                </c:pt>
                <c:pt idx="1285">
                  <c:v>1.0986293145670567E-2</c:v>
                </c:pt>
                <c:pt idx="1286">
                  <c:v>1.0978444783580343E-2</c:v>
                </c:pt>
                <c:pt idx="1287">
                  <c:v>1.0970587771825802E-2</c:v>
                </c:pt>
                <c:pt idx="1288">
                  <c:v>1.0962722110325895E-2</c:v>
                </c:pt>
                <c:pt idx="1289">
                  <c:v>1.0954847799161671E-2</c:v>
                </c:pt>
                <c:pt idx="1290">
                  <c:v>1.0946964838333129E-2</c:v>
                </c:pt>
                <c:pt idx="1291">
                  <c:v>1.0939073227840268E-2</c:v>
                </c:pt>
                <c:pt idx="1292">
                  <c:v>1.0931172967602043E-2</c:v>
                </c:pt>
                <c:pt idx="1293">
                  <c:v>1.09232640576995E-2</c:v>
                </c:pt>
                <c:pt idx="1294">
                  <c:v>1.0915346498132639E-2</c:v>
                </c:pt>
                <c:pt idx="1295">
                  <c:v>1.0907420288820413E-2</c:v>
                </c:pt>
                <c:pt idx="1296">
                  <c:v>1.0899485429843869E-2</c:v>
                </c:pt>
                <c:pt idx="1297">
                  <c:v>1.0891541921203007E-2</c:v>
                </c:pt>
                <c:pt idx="1298">
                  <c:v>1.0883589762816781E-2</c:v>
                </c:pt>
                <c:pt idx="1299">
                  <c:v>1.0875628954847283E-2</c:v>
                </c:pt>
                <c:pt idx="1300">
                  <c:v>1.086765949713242E-2</c:v>
                </c:pt>
                <c:pt idx="1301">
                  <c:v>1.085968138975324E-2</c:v>
                </c:pt>
                <c:pt idx="1302">
                  <c:v>1.0851694632709741E-2</c:v>
                </c:pt>
                <c:pt idx="1303">
                  <c:v>1.0843699226001924E-2</c:v>
                </c:pt>
                <c:pt idx="1304">
                  <c:v>1.0835695169548742E-2</c:v>
                </c:pt>
                <c:pt idx="1305">
                  <c:v>1.0827682463431243E-2</c:v>
                </c:pt>
                <c:pt idx="1306">
                  <c:v>1.0819661107649425E-2</c:v>
                </c:pt>
                <c:pt idx="1307">
                  <c:v>1.081163110220329E-2</c:v>
                </c:pt>
                <c:pt idx="1308">
                  <c:v>1.0803592447011789E-2</c:v>
                </c:pt>
                <c:pt idx="1309">
                  <c:v>1.0795545142237017E-2</c:v>
                </c:pt>
                <c:pt idx="1310">
                  <c:v>1.0787489187716881E-2</c:v>
                </c:pt>
                <c:pt idx="1311">
                  <c:v>1.0779424583532426E-2</c:v>
                </c:pt>
                <c:pt idx="1312">
                  <c:v>1.0771351329683654E-2</c:v>
                </c:pt>
                <c:pt idx="1313">
                  <c:v>1.0763269426170563E-2</c:v>
                </c:pt>
                <c:pt idx="1314">
                  <c:v>1.0755178872993154E-2</c:v>
                </c:pt>
                <c:pt idx="1315">
                  <c:v>1.0747079670151427E-2</c:v>
                </c:pt>
                <c:pt idx="1316">
                  <c:v>1.0738971817564336E-2</c:v>
                </c:pt>
                <c:pt idx="1317">
                  <c:v>1.0730855315312926E-2</c:v>
                </c:pt>
                <c:pt idx="1318">
                  <c:v>1.0722730163397198E-2</c:v>
                </c:pt>
                <c:pt idx="1319">
                  <c:v>1.0714596361898199E-2</c:v>
                </c:pt>
                <c:pt idx="1320">
                  <c:v>1.0706453910653835E-2</c:v>
                </c:pt>
                <c:pt idx="1321">
                  <c:v>1.0698302809826199E-2</c:v>
                </c:pt>
                <c:pt idx="1322">
                  <c:v>1.0690143059253199E-2</c:v>
                </c:pt>
                <c:pt idx="1323">
                  <c:v>1.0681974658934834E-2</c:v>
                </c:pt>
                <c:pt idx="1324">
                  <c:v>1.0673797609033198E-2</c:v>
                </c:pt>
                <c:pt idx="1325">
                  <c:v>1.0665611909467243E-2</c:v>
                </c:pt>
                <c:pt idx="1326">
                  <c:v>1.065741756023697E-2</c:v>
                </c:pt>
                <c:pt idx="1327">
                  <c:v>1.0649214561261333E-2</c:v>
                </c:pt>
                <c:pt idx="1328">
                  <c:v>1.0641002912702424E-2</c:v>
                </c:pt>
                <c:pt idx="1329">
                  <c:v>1.0632782614398151E-2</c:v>
                </c:pt>
                <c:pt idx="1330">
                  <c:v>1.0624553666591652E-2</c:v>
                </c:pt>
                <c:pt idx="1331">
                  <c:v>1.0616316068958742E-2</c:v>
                </c:pt>
                <c:pt idx="1332">
                  <c:v>1.0608069821742561E-2</c:v>
                </c:pt>
                <c:pt idx="1333">
                  <c:v>1.0599814924862061E-2</c:v>
                </c:pt>
                <c:pt idx="1334">
                  <c:v>1.0591551378317243E-2</c:v>
                </c:pt>
                <c:pt idx="1335">
                  <c:v>1.0583279182027061E-2</c:v>
                </c:pt>
                <c:pt idx="1336">
                  <c:v>1.0574998336153607E-2</c:v>
                </c:pt>
                <c:pt idx="1337">
                  <c:v>1.0566708840615835E-2</c:v>
                </c:pt>
                <c:pt idx="1338">
                  <c:v>1.0558410695332698E-2</c:v>
                </c:pt>
                <c:pt idx="1339">
                  <c:v>1.055010390046629E-2</c:v>
                </c:pt>
                <c:pt idx="1340">
                  <c:v>1.054178845601661E-2</c:v>
                </c:pt>
                <c:pt idx="1341">
                  <c:v>1.0533464361821565E-2</c:v>
                </c:pt>
                <c:pt idx="1342">
                  <c:v>1.0525131617962202E-2</c:v>
                </c:pt>
                <c:pt idx="1343">
                  <c:v>1.0516790224438521E-2</c:v>
                </c:pt>
                <c:pt idx="1344">
                  <c:v>1.0508440181250522E-2</c:v>
                </c:pt>
                <c:pt idx="1345">
                  <c:v>1.0500081488479251E-2</c:v>
                </c:pt>
                <c:pt idx="1346">
                  <c:v>1.0491714145962616E-2</c:v>
                </c:pt>
                <c:pt idx="1347">
                  <c:v>1.0483338153862709E-2</c:v>
                </c:pt>
                <c:pt idx="1348">
                  <c:v>1.0474953512017438E-2</c:v>
                </c:pt>
                <c:pt idx="1349">
                  <c:v>1.0466560220588894E-2</c:v>
                </c:pt>
                <c:pt idx="1350">
                  <c:v>1.0458158279577079E-2</c:v>
                </c:pt>
                <c:pt idx="1351">
                  <c:v>1.0449747688738853E-2</c:v>
                </c:pt>
                <c:pt idx="1352">
                  <c:v>1.0441328448317355E-2</c:v>
                </c:pt>
                <c:pt idx="1353">
                  <c:v>1.0432900558231539E-2</c:v>
                </c:pt>
                <c:pt idx="1354">
                  <c:v>1.0424464018562452E-2</c:v>
                </c:pt>
                <c:pt idx="1355">
                  <c:v>1.0416018829229046E-2</c:v>
                </c:pt>
                <c:pt idx="1356">
                  <c:v>1.0407564990231322E-2</c:v>
                </c:pt>
                <c:pt idx="1357">
                  <c:v>1.039910250156928E-2</c:v>
                </c:pt>
                <c:pt idx="1358">
                  <c:v>1.0390631363242919E-2</c:v>
                </c:pt>
                <c:pt idx="1359">
                  <c:v>1.0382151575333287E-2</c:v>
                </c:pt>
                <c:pt idx="1360">
                  <c:v>1.0373663137759337E-2</c:v>
                </c:pt>
                <c:pt idx="1361">
                  <c:v>1.0365166050440022E-2</c:v>
                </c:pt>
                <c:pt idx="1362">
                  <c:v>1.0356660313618482E-2</c:v>
                </c:pt>
                <c:pt idx="1363">
                  <c:v>1.0348145927051577E-2</c:v>
                </c:pt>
                <c:pt idx="1364">
                  <c:v>1.0339622890901401E-2</c:v>
                </c:pt>
                <c:pt idx="1365">
                  <c:v>1.033109120500586E-2</c:v>
                </c:pt>
                <c:pt idx="1366">
                  <c:v>1.0322550869527047E-2</c:v>
                </c:pt>
                <c:pt idx="1367">
                  <c:v>1.0314001884464963E-2</c:v>
                </c:pt>
                <c:pt idx="1368">
                  <c:v>1.030544424973856E-2</c:v>
                </c:pt>
                <c:pt idx="1369">
                  <c:v>1.0296877965266793E-2</c:v>
                </c:pt>
                <c:pt idx="1370">
                  <c:v>1.02883030312928E-2</c:v>
                </c:pt>
                <c:pt idx="1371">
                  <c:v>1.0279719447573443E-2</c:v>
                </c:pt>
                <c:pt idx="1372">
                  <c:v>1.0271127214270814E-2</c:v>
                </c:pt>
                <c:pt idx="1373">
                  <c:v>1.0262526331303867E-2</c:v>
                </c:pt>
                <c:pt idx="1374">
                  <c:v>1.0253916798672602E-2</c:v>
                </c:pt>
                <c:pt idx="1375">
                  <c:v>1.0245298616458065E-2</c:v>
                </c:pt>
                <c:pt idx="1376">
                  <c:v>1.023667178457921E-2</c:v>
                </c:pt>
                <c:pt idx="1377">
                  <c:v>1.0228036303036037E-2</c:v>
                </c:pt>
                <c:pt idx="1378">
                  <c:v>1.0219392171909591E-2</c:v>
                </c:pt>
                <c:pt idx="1379">
                  <c:v>1.0210739391199875E-2</c:v>
                </c:pt>
                <c:pt idx="1380">
                  <c:v>1.0202077960663747E-2</c:v>
                </c:pt>
                <c:pt idx="1381">
                  <c:v>1.0193407880625394E-2</c:v>
                </c:pt>
                <c:pt idx="1382">
                  <c:v>1.0184729150922722E-2</c:v>
                </c:pt>
                <c:pt idx="1383">
                  <c:v>1.0176041771636779E-2</c:v>
                </c:pt>
                <c:pt idx="1384">
                  <c:v>1.0167345742686518E-2</c:v>
                </c:pt>
                <c:pt idx="1385">
                  <c:v>1.0158641064071938E-2</c:v>
                </c:pt>
                <c:pt idx="1386">
                  <c:v>1.0149927735793041E-2</c:v>
                </c:pt>
                <c:pt idx="1387">
                  <c:v>1.0141205758011917E-2</c:v>
                </c:pt>
                <c:pt idx="1388">
                  <c:v>1.013247513048543E-2</c:v>
                </c:pt>
                <c:pt idx="1389">
                  <c:v>1.0123735853375671E-2</c:v>
                </c:pt>
                <c:pt idx="1390">
                  <c:v>1.0114987926682639E-2</c:v>
                </c:pt>
                <c:pt idx="1391">
                  <c:v>1.010623135032529E-2</c:v>
                </c:pt>
                <c:pt idx="1392">
                  <c:v>1.0097466124303622E-2</c:v>
                </c:pt>
                <c:pt idx="1393">
                  <c:v>1.0088692248617637E-2</c:v>
                </c:pt>
                <c:pt idx="1394">
                  <c:v>1.0079909723429425E-2</c:v>
                </c:pt>
                <c:pt idx="1395">
                  <c:v>1.007111854849585E-2</c:v>
                </c:pt>
                <c:pt idx="1396">
                  <c:v>1.0062318723979002E-2</c:v>
                </c:pt>
                <c:pt idx="1397">
                  <c:v>1.0053510249878883E-2</c:v>
                </c:pt>
                <c:pt idx="1398">
                  <c:v>1.0044693126114446E-2</c:v>
                </c:pt>
                <c:pt idx="1399">
                  <c:v>1.0035867352766736E-2</c:v>
                </c:pt>
                <c:pt idx="1400">
                  <c:v>1.0027032929754709E-2</c:v>
                </c:pt>
                <c:pt idx="1401">
                  <c:v>1.001818985715941E-2</c:v>
                </c:pt>
                <c:pt idx="1402">
                  <c:v>1.0009338134899792E-2</c:v>
                </c:pt>
                <c:pt idx="1403">
                  <c:v>1.0000477763056903E-2</c:v>
                </c:pt>
                <c:pt idx="1404">
                  <c:v>9.9916087415496957E-3</c:v>
                </c:pt>
                <c:pt idx="1405">
                  <c:v>9.9827310704592165E-3</c:v>
                </c:pt>
                <c:pt idx="1406">
                  <c:v>9.9738447497044191E-3</c:v>
                </c:pt>
                <c:pt idx="1407">
                  <c:v>9.96494977936635E-3</c:v>
                </c:pt>
                <c:pt idx="1408">
                  <c:v>9.9560461593639626E-3</c:v>
                </c:pt>
                <c:pt idx="1409">
                  <c:v>9.9471338898593498E-3</c:v>
                </c:pt>
                <c:pt idx="1410">
                  <c:v>9.9382129706904188E-3</c:v>
                </c:pt>
                <c:pt idx="1411">
                  <c:v>9.9292834018571696E-3</c:v>
                </c:pt>
                <c:pt idx="1412">
                  <c:v>9.919067588997077E-3</c:v>
                </c:pt>
                <c:pt idx="1413">
                  <c:v>9.9101194852846408E-3</c:v>
                </c:pt>
                <c:pt idx="1414">
                  <c:v>9.9011627319889328E-3</c:v>
                </c:pt>
                <c:pt idx="1415">
                  <c:v>9.8921973290289067E-3</c:v>
                </c:pt>
                <c:pt idx="1416">
                  <c:v>9.8832232764856087E-3</c:v>
                </c:pt>
                <c:pt idx="1417">
                  <c:v>9.8742405743590389E-3</c:v>
                </c:pt>
                <c:pt idx="1418">
                  <c:v>9.865249222568151E-3</c:v>
                </c:pt>
                <c:pt idx="1419">
                  <c:v>9.8562492211939912E-3</c:v>
                </c:pt>
                <c:pt idx="1420">
                  <c:v>9.8472405702365595E-3</c:v>
                </c:pt>
                <c:pt idx="1421">
                  <c:v>9.8382232696148098E-3</c:v>
                </c:pt>
                <c:pt idx="1422">
                  <c:v>9.8291973194908344E-3</c:v>
                </c:pt>
                <c:pt idx="1423">
                  <c:v>9.8201627196214947E-3</c:v>
                </c:pt>
                <c:pt idx="1424">
                  <c:v>9.8111194702499294E-3</c:v>
                </c:pt>
                <c:pt idx="1425">
                  <c:v>9.8020675711329996E-3</c:v>
                </c:pt>
                <c:pt idx="1426">
                  <c:v>9.7930070225948906E-3</c:v>
                </c:pt>
                <c:pt idx="1427">
                  <c:v>9.7818691185938E-3</c:v>
                </c:pt>
                <c:pt idx="1428">
                  <c:v>9.774859976444672E-3</c:v>
                </c:pt>
                <c:pt idx="1429">
                  <c:v>9.7657734789946549E-3</c:v>
                </c:pt>
                <c:pt idx="1430">
                  <c:v>9.7566783319613659E-3</c:v>
                </c:pt>
                <c:pt idx="1431">
                  <c:v>9.7475745353448051E-3</c:v>
                </c:pt>
                <c:pt idx="1432">
                  <c:v>9.7384620890639262E-3</c:v>
                </c:pt>
                <c:pt idx="1433">
                  <c:v>9.7293409932808217E-3</c:v>
                </c:pt>
                <c:pt idx="1434">
                  <c:v>9.7202112477523528E-3</c:v>
                </c:pt>
                <c:pt idx="1435">
                  <c:v>9.711072852640612E-3</c:v>
                </c:pt>
                <c:pt idx="1436">
                  <c:v>9.7019258080266457E-3</c:v>
                </c:pt>
                <c:pt idx="1437">
                  <c:v>9.6927701137483613E-3</c:v>
                </c:pt>
                <c:pt idx="1438">
                  <c:v>9.683605769886805E-3</c:v>
                </c:pt>
                <c:pt idx="1439">
                  <c:v>9.6744327764419769E-3</c:v>
                </c:pt>
                <c:pt idx="1440">
                  <c:v>9.6652511334138769E-3</c:v>
                </c:pt>
                <c:pt idx="1441">
                  <c:v>9.6560608407214588E-3</c:v>
                </c:pt>
                <c:pt idx="1442">
                  <c:v>9.6468618985268151E-3</c:v>
                </c:pt>
                <c:pt idx="1443">
                  <c:v>9.6376543066678533E-3</c:v>
                </c:pt>
                <c:pt idx="1444">
                  <c:v>9.6284380652256196E-3</c:v>
                </c:pt>
                <c:pt idx="1445">
                  <c:v>9.6192131742001141E-3</c:v>
                </c:pt>
                <c:pt idx="1446">
                  <c:v>9.6099796335913368E-3</c:v>
                </c:pt>
                <c:pt idx="1447">
                  <c:v>9.6007374433182413E-3</c:v>
                </c:pt>
                <c:pt idx="1448">
                  <c:v>9.5914866035429203E-3</c:v>
                </c:pt>
                <c:pt idx="1449">
                  <c:v>9.5822271141843274E-3</c:v>
                </c:pt>
                <c:pt idx="1450">
                  <c:v>9.5729589751614164E-3</c:v>
                </c:pt>
                <c:pt idx="1451">
                  <c:v>9.5636821865552335E-3</c:v>
                </c:pt>
                <c:pt idx="1452">
                  <c:v>9.5544023257276844E-3</c:v>
                </c:pt>
                <c:pt idx="1453">
                  <c:v>9.5451525547907146E-3</c:v>
                </c:pt>
                <c:pt idx="1454">
                  <c:v>9.5359384511062295E-3</c:v>
                </c:pt>
                <c:pt idx="1455">
                  <c:v>9.526760014593183E-3</c:v>
                </c:pt>
                <c:pt idx="1456">
                  <c:v>9.5176172454136676E-3</c:v>
                </c:pt>
                <c:pt idx="1457">
                  <c:v>9.5085101434055908E-3</c:v>
                </c:pt>
                <c:pt idx="1458">
                  <c:v>9.4994387086499987E-3</c:v>
                </c:pt>
                <c:pt idx="1459">
                  <c:v>9.4904029410658453E-3</c:v>
                </c:pt>
                <c:pt idx="1460">
                  <c:v>9.4814028407341766E-3</c:v>
                </c:pt>
                <c:pt idx="1461">
                  <c:v>9.4724384076549928E-3</c:v>
                </c:pt>
                <c:pt idx="1462">
                  <c:v>9.4635096417472475E-3</c:v>
                </c:pt>
                <c:pt idx="1463">
                  <c:v>9.4546165430109408E-3</c:v>
                </c:pt>
                <c:pt idx="1464">
                  <c:v>9.4407137359497906E-3</c:v>
                </c:pt>
                <c:pt idx="1465">
                  <c:v>9.4319123529129634E-3</c:v>
                </c:pt>
                <c:pt idx="1466">
                  <c:v>9.4231466372096673E-3</c:v>
                </c:pt>
                <c:pt idx="1467">
                  <c:v>9.4144165885157172E-3</c:v>
                </c:pt>
                <c:pt idx="1468">
                  <c:v>9.4057222071552982E-3</c:v>
                </c:pt>
                <c:pt idx="1469">
                  <c:v>9.3970634928852714E-3</c:v>
                </c:pt>
                <c:pt idx="1470">
                  <c:v>9.3884404458677295E-3</c:v>
                </c:pt>
                <c:pt idx="1471">
                  <c:v>9.3798530661026724E-3</c:v>
                </c:pt>
                <c:pt idx="1472">
                  <c:v>9.3713013534280076E-3</c:v>
                </c:pt>
                <c:pt idx="1473">
                  <c:v>9.3627853080058276E-3</c:v>
                </c:pt>
                <c:pt idx="1474">
                  <c:v>9.3543049297550862E-3</c:v>
                </c:pt>
                <c:pt idx="1475">
                  <c:v>9.345860218594737E-3</c:v>
                </c:pt>
                <c:pt idx="1476">
                  <c:v>9.3374511746868727E-3</c:v>
                </c:pt>
                <c:pt idx="1477">
                  <c:v>9.3290777979504469E-3</c:v>
                </c:pt>
                <c:pt idx="1478">
                  <c:v>9.3195518986066705E-3</c:v>
                </c:pt>
                <c:pt idx="1479">
                  <c:v>9.3112549515117493E-3</c:v>
                </c:pt>
                <c:pt idx="1480">
                  <c:v>9.3029936715882666E-3</c:v>
                </c:pt>
                <c:pt idx="1481">
                  <c:v>9.2947680588362225E-3</c:v>
                </c:pt>
                <c:pt idx="1482">
                  <c:v>9.2865781132556169E-3</c:v>
                </c:pt>
                <c:pt idx="1483">
                  <c:v>9.2784238347654036E-3</c:v>
                </c:pt>
                <c:pt idx="1484">
                  <c:v>9.2703052235276751E-3</c:v>
                </c:pt>
                <c:pt idx="1485">
                  <c:v>9.2622222794613851E-3</c:v>
                </c:pt>
                <c:pt idx="1486">
                  <c:v>9.2541750024044411E-3</c:v>
                </c:pt>
                <c:pt idx="1487">
                  <c:v>9.246163392599982E-3</c:v>
                </c:pt>
                <c:pt idx="1488">
                  <c:v>9.2381874499669614E-3</c:v>
                </c:pt>
                <c:pt idx="1489">
                  <c:v>9.2302471744243331E-3</c:v>
                </c:pt>
                <c:pt idx="1490">
                  <c:v>9.2223425660531433E-3</c:v>
                </c:pt>
                <c:pt idx="1491">
                  <c:v>9.2144736248533921E-3</c:v>
                </c:pt>
                <c:pt idx="1492">
                  <c:v>9.2066403507440331E-3</c:v>
                </c:pt>
                <c:pt idx="1493">
                  <c:v>9.1988427438061127E-3</c:v>
                </c:pt>
                <c:pt idx="1494">
                  <c:v>9.1910808039585845E-3</c:v>
                </c:pt>
                <c:pt idx="1495">
                  <c:v>9.1833545312824949E-3</c:v>
                </c:pt>
                <c:pt idx="1496">
                  <c:v>9.1756639256967976E-3</c:v>
                </c:pt>
                <c:pt idx="1497">
                  <c:v>9.1680089872825388E-3</c:v>
                </c:pt>
                <c:pt idx="1498">
                  <c:v>9.1603897159586722E-3</c:v>
                </c:pt>
                <c:pt idx="1499">
                  <c:v>9.1528061118062443E-3</c:v>
                </c:pt>
                <c:pt idx="1500">
                  <c:v>9.1452581747442085E-3</c:v>
                </c:pt>
                <c:pt idx="1501">
                  <c:v>9.1377459047725651E-3</c:v>
                </c:pt>
                <c:pt idx="1502">
                  <c:v>9.1302693018913139E-3</c:v>
                </c:pt>
                <c:pt idx="1503">
                  <c:v>9.1228283662625476E-3</c:v>
                </c:pt>
                <c:pt idx="1504">
                  <c:v>9.1154230976431272E-3</c:v>
                </c:pt>
                <c:pt idx="1505">
                  <c:v>9.1080534961951454E-3</c:v>
                </c:pt>
                <c:pt idx="1506">
                  <c:v>9.1007195617565095E-3</c:v>
                </c:pt>
                <c:pt idx="1507">
                  <c:v>9.0934212944893122E-3</c:v>
                </c:pt>
                <c:pt idx="1508">
                  <c:v>9.0861586943125072E-3</c:v>
                </c:pt>
                <c:pt idx="1509">
                  <c:v>9.0789317612260945E-3</c:v>
                </c:pt>
                <c:pt idx="1510">
                  <c:v>9.071740495230074E-3</c:v>
                </c:pt>
                <c:pt idx="1511">
                  <c:v>9.0645848963244458E-3</c:v>
                </c:pt>
                <c:pt idx="1512">
                  <c:v>9.0574649645902561E-3</c:v>
                </c:pt>
                <c:pt idx="1513">
                  <c:v>9.0503806999464587E-3</c:v>
                </c:pt>
                <c:pt idx="1514">
                  <c:v>9.0433321023120072E-3</c:v>
                </c:pt>
                <c:pt idx="1515">
                  <c:v>9.0363191718489944E-3</c:v>
                </c:pt>
                <c:pt idx="1516">
                  <c:v>9.0293419083953275E-3</c:v>
                </c:pt>
                <c:pt idx="1517">
                  <c:v>9.0224003120320528E-3</c:v>
                </c:pt>
                <c:pt idx="1518">
                  <c:v>9.0154943828402168E-3</c:v>
                </c:pt>
                <c:pt idx="1519">
                  <c:v>9.0086241206577267E-3</c:v>
                </c:pt>
                <c:pt idx="1520">
                  <c:v>9.0017895255656288E-3</c:v>
                </c:pt>
                <c:pt idx="1521">
                  <c:v>8.9949905975639233E-3</c:v>
                </c:pt>
                <c:pt idx="1522">
                  <c:v>8.98822733665261E-3</c:v>
                </c:pt>
                <c:pt idx="1523">
                  <c:v>8.9814997427506427E-3</c:v>
                </c:pt>
                <c:pt idx="1524">
                  <c:v>8.9748078159390676E-3</c:v>
                </c:pt>
                <c:pt idx="1525">
                  <c:v>8.9681515562178848E-3</c:v>
                </c:pt>
                <c:pt idx="1526">
                  <c:v>8.9615309635870943E-3</c:v>
                </c:pt>
                <c:pt idx="1527">
                  <c:v>8.9549460379656498E-3</c:v>
                </c:pt>
                <c:pt idx="1528">
                  <c:v>8.9483967794345975E-3</c:v>
                </c:pt>
                <c:pt idx="1529">
                  <c:v>8.9418831879939376E-3</c:v>
                </c:pt>
                <c:pt idx="1530">
                  <c:v>8.9354052635626235E-3</c:v>
                </c:pt>
                <c:pt idx="1531">
                  <c:v>8.9289630062217018E-3</c:v>
                </c:pt>
                <c:pt idx="1532">
                  <c:v>8.922556415890126E-3</c:v>
                </c:pt>
                <c:pt idx="1533">
                  <c:v>8.9161854926489426E-3</c:v>
                </c:pt>
                <c:pt idx="1534">
                  <c:v>8.9098502364981513E-3</c:v>
                </c:pt>
                <c:pt idx="1535">
                  <c:v>8.9035506473567061E-3</c:v>
                </c:pt>
                <c:pt idx="1536">
                  <c:v>8.8972867252246068E-3</c:v>
                </c:pt>
                <c:pt idx="1537">
                  <c:v>8.8910584701828999E-3</c:v>
                </c:pt>
                <c:pt idx="1538">
                  <c:v>8.8848658821505389E-3</c:v>
                </c:pt>
                <c:pt idx="1539">
                  <c:v>8.8787089612085701E-3</c:v>
                </c:pt>
                <c:pt idx="1540">
                  <c:v>8.8725877072759474E-3</c:v>
                </c:pt>
                <c:pt idx="1541">
                  <c:v>8.8665021204337169E-3</c:v>
                </c:pt>
                <c:pt idx="1542">
                  <c:v>8.8604522006008324E-3</c:v>
                </c:pt>
                <c:pt idx="1543">
                  <c:v>8.8544379477772939E-3</c:v>
                </c:pt>
                <c:pt idx="1544">
                  <c:v>8.8484593619631013E-3</c:v>
                </c:pt>
                <c:pt idx="1545">
                  <c:v>8.8425164432393011E-3</c:v>
                </c:pt>
                <c:pt idx="1546">
                  <c:v>8.8366091915248468E-3</c:v>
                </c:pt>
                <c:pt idx="1547">
                  <c:v>8.8307376069007848E-3</c:v>
                </c:pt>
                <c:pt idx="1548">
                  <c:v>8.8249016892050225E-3</c:v>
                </c:pt>
                <c:pt idx="1549">
                  <c:v>8.8191014385996525E-3</c:v>
                </c:pt>
                <c:pt idx="1550">
                  <c:v>8.8133368549225821E-3</c:v>
                </c:pt>
                <c:pt idx="1551">
                  <c:v>8.8076079384169503E-3</c:v>
                </c:pt>
                <c:pt idx="1552">
                  <c:v>8.8019146888396183E-3</c:v>
                </c:pt>
                <c:pt idx="1553">
                  <c:v>8.7962571062716322E-3</c:v>
                </c:pt>
                <c:pt idx="1554">
                  <c:v>8.7906351907940383E-3</c:v>
                </c:pt>
                <c:pt idx="1555">
                  <c:v>8.7850489421636979E-3</c:v>
                </c:pt>
                <c:pt idx="1556">
                  <c:v>8.7794983607047961E-3</c:v>
                </c:pt>
                <c:pt idx="1557">
                  <c:v>8.7739834461741939E-3</c:v>
                </c:pt>
                <c:pt idx="1558">
                  <c:v>8.768504198733984E-3</c:v>
                </c:pt>
                <c:pt idx="1559">
                  <c:v>8.7630606182220738E-3</c:v>
                </c:pt>
                <c:pt idx="1560">
                  <c:v>8.7576527048005559E-3</c:v>
                </c:pt>
                <c:pt idx="1561">
                  <c:v>8.752280458388384E-3</c:v>
                </c:pt>
                <c:pt idx="1562">
                  <c:v>8.7469438789045117E-3</c:v>
                </c:pt>
                <c:pt idx="1563">
                  <c:v>8.7416429664299855E-3</c:v>
                </c:pt>
                <c:pt idx="1564">
                  <c:v>8.7363777209648052E-3</c:v>
                </c:pt>
                <c:pt idx="1565">
                  <c:v>8.731148142508971E-3</c:v>
                </c:pt>
                <c:pt idx="1566">
                  <c:v>8.7259542310624827E-3</c:v>
                </c:pt>
                <c:pt idx="1567">
                  <c:v>8.7207959866253404E-3</c:v>
                </c:pt>
                <c:pt idx="1568">
                  <c:v>8.714944523928736E-3</c:v>
                </c:pt>
                <c:pt idx="1569">
                  <c:v>8.7098627088089131E-3</c:v>
                </c:pt>
                <c:pt idx="1570">
                  <c:v>8.70481656061739E-3</c:v>
                </c:pt>
                <c:pt idx="1571">
                  <c:v>8.6998060793541665E-3</c:v>
                </c:pt>
                <c:pt idx="1572">
                  <c:v>8.694831265100289E-3</c:v>
                </c:pt>
                <c:pt idx="1573">
                  <c:v>8.6898921179368038E-3</c:v>
                </c:pt>
                <c:pt idx="1574">
                  <c:v>8.6849886377016183E-3</c:v>
                </c:pt>
                <c:pt idx="1575">
                  <c:v>8.6801208243947325E-3</c:v>
                </c:pt>
                <c:pt idx="1576">
                  <c:v>8.6752886780971927E-3</c:v>
                </c:pt>
                <c:pt idx="1577">
                  <c:v>8.6704921988089989E-3</c:v>
                </c:pt>
                <c:pt idx="1578">
                  <c:v>8.6657313865301511E-3</c:v>
                </c:pt>
                <c:pt idx="1579">
                  <c:v>8.6610062411796029E-3</c:v>
                </c:pt>
                <c:pt idx="1580">
                  <c:v>8.6563167627573545E-3</c:v>
                </c:pt>
                <c:pt idx="1581">
                  <c:v>8.6516629513444521E-3</c:v>
                </c:pt>
                <c:pt idx="1582">
                  <c:v>8.6470448070219419E-3</c:v>
                </c:pt>
                <c:pt idx="1583">
                  <c:v>8.6424623295466851E-3</c:v>
                </c:pt>
                <c:pt idx="1584">
                  <c:v>8.6379155190807744E-3</c:v>
                </c:pt>
                <c:pt idx="1585">
                  <c:v>8.6334043756242096E-3</c:v>
                </c:pt>
                <c:pt idx="1586">
                  <c:v>8.6289288990959445E-3</c:v>
                </c:pt>
                <c:pt idx="1587">
                  <c:v>8.6244890894959791E-3</c:v>
                </c:pt>
                <c:pt idx="1588">
                  <c:v>8.6200849469053598E-3</c:v>
                </c:pt>
                <c:pt idx="1589">
                  <c:v>8.6157164713240864E-3</c:v>
                </c:pt>
                <c:pt idx="1590">
                  <c:v>8.6113836626711127E-3</c:v>
                </c:pt>
                <c:pt idx="1591">
                  <c:v>8.6070865209464387E-3</c:v>
                </c:pt>
                <c:pt idx="1592">
                  <c:v>8.6028250461500644E-3</c:v>
                </c:pt>
                <c:pt idx="1593">
                  <c:v>8.5985992383630361E-3</c:v>
                </c:pt>
                <c:pt idx="1594">
                  <c:v>8.5944090975043075E-3</c:v>
                </c:pt>
                <c:pt idx="1595">
                  <c:v>8.5902546236549249E-3</c:v>
                </c:pt>
                <c:pt idx="1596">
                  <c:v>8.5861358168148882E-3</c:v>
                </c:pt>
                <c:pt idx="1597">
                  <c:v>8.582052676822105E-3</c:v>
                </c:pt>
                <c:pt idx="1598">
                  <c:v>8.5780052037576215E-3</c:v>
                </c:pt>
                <c:pt idx="1599">
                  <c:v>8.573993397702484E-3</c:v>
                </c:pt>
                <c:pt idx="1600">
                  <c:v>8.5700172586566925E-3</c:v>
                </c:pt>
                <c:pt idx="1601">
                  <c:v>8.5660767865392007E-3</c:v>
                </c:pt>
                <c:pt idx="1602">
                  <c:v>8.5621719813500086E-3</c:v>
                </c:pt>
                <c:pt idx="1603">
                  <c:v>8.5583028430080699E-3</c:v>
                </c:pt>
                <c:pt idx="1604">
                  <c:v>8.5544693717565234E-3</c:v>
                </c:pt>
                <c:pt idx="1605">
                  <c:v>8.5506715674332767E-3</c:v>
                </c:pt>
                <c:pt idx="1606">
                  <c:v>8.5469094299572834E-3</c:v>
                </c:pt>
                <c:pt idx="1607">
                  <c:v>8.5431829594906361E-3</c:v>
                </c:pt>
                <c:pt idx="1608">
                  <c:v>8.5394921560333348E-3</c:v>
                </c:pt>
                <c:pt idx="1609">
                  <c:v>8.5358370194232869E-3</c:v>
                </c:pt>
                <c:pt idx="1610">
                  <c:v>8.5322175497415387E-3</c:v>
                </c:pt>
                <c:pt idx="1611">
                  <c:v>8.5286337470691365E-3</c:v>
                </c:pt>
                <c:pt idx="1612">
                  <c:v>8.525085611325034E-3</c:v>
                </c:pt>
                <c:pt idx="1613">
                  <c:v>8.5215731424281849E-3</c:v>
                </c:pt>
                <c:pt idx="1614">
                  <c:v>8.518096340621728E-3</c:v>
                </c:pt>
                <c:pt idx="1615">
                  <c:v>8.5146552055814784E-3</c:v>
                </c:pt>
                <c:pt idx="1616">
                  <c:v>8.5112497375505747E-3</c:v>
                </c:pt>
                <c:pt idx="1617">
                  <c:v>8.5078799364479707E-3</c:v>
                </c:pt>
                <c:pt idx="1618">
                  <c:v>8.5045458023547127E-3</c:v>
                </c:pt>
                <c:pt idx="1619">
                  <c:v>8.5012473351087081E-3</c:v>
                </c:pt>
                <c:pt idx="1620">
                  <c:v>8.4979845347910032E-3</c:v>
                </c:pt>
                <c:pt idx="1621">
                  <c:v>8.4947574014015981E-3</c:v>
                </c:pt>
                <c:pt idx="1622">
                  <c:v>8.4915659349404926E-3</c:v>
                </c:pt>
                <c:pt idx="1623">
                  <c:v>8.4884101354887331E-3</c:v>
                </c:pt>
                <c:pt idx="1624">
                  <c:v>8.4852900028842271E-3</c:v>
                </c:pt>
                <c:pt idx="1625">
                  <c:v>8.4822055372080207E-3</c:v>
                </c:pt>
                <c:pt idx="1626">
                  <c:v>8.4791567384601141E-3</c:v>
                </c:pt>
                <c:pt idx="1627">
                  <c:v>8.4761436067215534E-3</c:v>
                </c:pt>
                <c:pt idx="1628">
                  <c:v>8.4731661417491999E-3</c:v>
                </c:pt>
                <c:pt idx="1629">
                  <c:v>8.4702243438672387E-3</c:v>
                </c:pt>
                <c:pt idx="1630">
                  <c:v>8.4673182127514846E-3</c:v>
                </c:pt>
                <c:pt idx="1631">
                  <c:v>8.4644477486450764E-3</c:v>
                </c:pt>
                <c:pt idx="1632">
                  <c:v>8.4616129513859217E-3</c:v>
                </c:pt>
                <c:pt idx="1633">
                  <c:v>8.458813821136113E-3</c:v>
                </c:pt>
                <c:pt idx="1634">
                  <c:v>8.4560503577335577E-3</c:v>
                </c:pt>
                <c:pt idx="1635">
                  <c:v>8.4533225613403484E-3</c:v>
                </c:pt>
                <c:pt idx="1636">
                  <c:v>8.4506304317133463E-3</c:v>
                </c:pt>
                <c:pt idx="1637">
                  <c:v>8.4479739691767364E-3</c:v>
                </c:pt>
                <c:pt idx="1638">
                  <c:v>8.4453531734063336E-3</c:v>
                </c:pt>
                <c:pt idx="1639">
                  <c:v>8.4427680446452769E-3</c:v>
                </c:pt>
                <c:pt idx="1640">
                  <c:v>8.4402185828125198E-3</c:v>
                </c:pt>
                <c:pt idx="1641">
                  <c:v>8.4377047877459699E-3</c:v>
                </c:pt>
                <c:pt idx="1642">
                  <c:v>8.4352266597698122E-3</c:v>
                </c:pt>
                <c:pt idx="1643">
                  <c:v>8.4327841985598617E-3</c:v>
                </c:pt>
                <c:pt idx="1644">
                  <c:v>8.4303774043592572E-3</c:v>
                </c:pt>
                <c:pt idx="1645">
                  <c:v>8.4280062770059061E-3</c:v>
                </c:pt>
                <c:pt idx="1646">
                  <c:v>8.425670816661901E-3</c:v>
                </c:pt>
                <c:pt idx="1647">
                  <c:v>8.423371023084103E-3</c:v>
                </c:pt>
                <c:pt idx="1648">
                  <c:v>8.421106896515651E-3</c:v>
                </c:pt>
                <c:pt idx="1649">
                  <c:v>8.4188784367944525E-3</c:v>
                </c:pt>
                <c:pt idx="1650">
                  <c:v>8.4166856440015536E-3</c:v>
                </c:pt>
                <c:pt idx="1651">
                  <c:v>8.4145285181369545E-3</c:v>
                </c:pt>
                <c:pt idx="1652">
                  <c:v>8.4124070591196087E-3</c:v>
                </c:pt>
                <c:pt idx="1653">
                  <c:v>8.4103212670305627E-3</c:v>
                </c:pt>
                <c:pt idx="1654">
                  <c:v>8.4082711418698164E-3</c:v>
                </c:pt>
                <c:pt idx="1655">
                  <c:v>8.4062566836373698E-3</c:v>
                </c:pt>
                <c:pt idx="1656">
                  <c:v>8.4042778922521766E-3</c:v>
                </c:pt>
                <c:pt idx="1657">
                  <c:v>8.4023347677952831E-3</c:v>
                </c:pt>
                <c:pt idx="1658">
                  <c:v>8.400427310185643E-3</c:v>
                </c:pt>
                <c:pt idx="1659">
                  <c:v>8.398555519585349E-3</c:v>
                </c:pt>
                <c:pt idx="1660">
                  <c:v>8.396719395751262E-3</c:v>
                </c:pt>
                <c:pt idx="1661">
                  <c:v>8.3949189389265211E-3</c:v>
                </c:pt>
                <c:pt idx="1662">
                  <c:v>8.3931541489490336E-3</c:v>
                </c:pt>
                <c:pt idx="1663">
                  <c:v>8.3914250258998457E-3</c:v>
                </c:pt>
                <c:pt idx="1664">
                  <c:v>8.3897315696979113E-3</c:v>
                </c:pt>
                <c:pt idx="1665">
                  <c:v>8.3880737804242766E-3</c:v>
                </c:pt>
                <c:pt idx="1666">
                  <c:v>8.3864516580789417E-3</c:v>
                </c:pt>
                <c:pt idx="1667">
                  <c:v>8.3848652026619064E-3</c:v>
                </c:pt>
                <c:pt idx="1668">
                  <c:v>8.3833144140110782E-3</c:v>
                </c:pt>
                <c:pt idx="1669">
                  <c:v>8.3817992922885498E-3</c:v>
                </c:pt>
                <c:pt idx="1670">
                  <c:v>8.3803198375753674E-3</c:v>
                </c:pt>
                <c:pt idx="1671">
                  <c:v>8.3788760496283921E-3</c:v>
                </c:pt>
                <c:pt idx="1672">
                  <c:v>8.3772696800865631E-3</c:v>
                </c:pt>
                <c:pt idx="1673">
                  <c:v>8.3759023212948147E-3</c:v>
                </c:pt>
                <c:pt idx="1674">
                  <c:v>8.3745706292692734E-3</c:v>
                </c:pt>
                <c:pt idx="1675">
                  <c:v>8.3732746042530781E-3</c:v>
                </c:pt>
                <c:pt idx="1676">
                  <c:v>8.3720142460841362E-3</c:v>
                </c:pt>
                <c:pt idx="1677">
                  <c:v>8.3707895548434941E-3</c:v>
                </c:pt>
                <c:pt idx="1678">
                  <c:v>8.3696005304501053E-3</c:v>
                </c:pt>
                <c:pt idx="1679">
                  <c:v>8.3684471729850163E-3</c:v>
                </c:pt>
                <c:pt idx="1680">
                  <c:v>8.3673294822861344E-3</c:v>
                </c:pt>
                <c:pt idx="1681">
                  <c:v>8.3662474586776447E-3</c:v>
                </c:pt>
                <c:pt idx="1682">
                  <c:v>8.3652011018353623E-3</c:v>
                </c:pt>
                <c:pt idx="1683">
                  <c:v>8.3641904120024257E-3</c:v>
                </c:pt>
                <c:pt idx="1684">
                  <c:v>8.3632153889356964E-3</c:v>
                </c:pt>
                <c:pt idx="1685">
                  <c:v>8.3622760327972667E-3</c:v>
                </c:pt>
                <c:pt idx="1686">
                  <c:v>8.3613723435060905E-3</c:v>
                </c:pt>
                <c:pt idx="1687">
                  <c:v>8.360504321143214E-3</c:v>
                </c:pt>
                <c:pt idx="1688">
                  <c:v>8.3598243430904606E-3</c:v>
                </c:pt>
                <c:pt idx="1689">
                  <c:v>8.3588752770402674E-3</c:v>
                </c:pt>
                <c:pt idx="1690">
                  <c:v>8.3581142553812438E-3</c:v>
                </c:pt>
                <c:pt idx="1691">
                  <c:v>8.3573889005694735E-3</c:v>
                </c:pt>
                <c:pt idx="1692">
                  <c:v>8.3566992126860029E-3</c:v>
                </c:pt>
                <c:pt idx="1693">
                  <c:v>8.3560451915687395E-3</c:v>
                </c:pt>
                <c:pt idx="1694">
                  <c:v>8.355426837460822E-3</c:v>
                </c:pt>
                <c:pt idx="1695">
                  <c:v>8.3548441502812043E-3</c:v>
                </c:pt>
                <c:pt idx="1696">
                  <c:v>8.3542971298677937E-3</c:v>
                </c:pt>
                <c:pt idx="1697">
                  <c:v>8.3537857763826828E-3</c:v>
                </c:pt>
                <c:pt idx="1698">
                  <c:v>8.3533100897448254E-3</c:v>
                </c:pt>
                <c:pt idx="1699">
                  <c:v>8.3528700701163139E-3</c:v>
                </c:pt>
                <c:pt idx="1700">
                  <c:v>8.3524657172540095E-3</c:v>
                </c:pt>
                <c:pt idx="1701">
                  <c:v>8.3520970313200049E-3</c:v>
                </c:pt>
                <c:pt idx="1702">
                  <c:v>8.3517640122332537E-3</c:v>
                </c:pt>
                <c:pt idx="1703">
                  <c:v>8.3514666601558485E-3</c:v>
                </c:pt>
                <c:pt idx="1704">
                  <c:v>8.3512049748446504E-3</c:v>
                </c:pt>
                <c:pt idx="1705">
                  <c:v>8.350978956461752E-3</c:v>
                </c:pt>
                <c:pt idx="1706">
                  <c:v>8.3507886049261071E-3</c:v>
                </c:pt>
                <c:pt idx="1707">
                  <c:v>8.3506339203187618E-3</c:v>
                </c:pt>
                <c:pt idx="1708">
                  <c:v>8.3505149026397163E-3</c:v>
                </c:pt>
                <c:pt idx="1709">
                  <c:v>8.3504315517268779E-3</c:v>
                </c:pt>
                <c:pt idx="1710">
                  <c:v>8.3503838678233855E-3</c:v>
                </c:pt>
                <c:pt idx="1711">
                  <c:v>8.3503718507671465E-3</c:v>
                </c:pt>
                <c:pt idx="1712">
                  <c:v>8.3503873321466582E-3</c:v>
                </c:pt>
                <c:pt idx="1713">
                  <c:v>8.3503817431140881E-3</c:v>
                </c:pt>
                <c:pt idx="1714">
                  <c:v>8.3503469153389798E-3</c:v>
                </c:pt>
                <c:pt idx="1715">
                  <c:v>8.3502828487402869E-3</c:v>
                </c:pt>
                <c:pt idx="1716">
                  <c:v>8.3501895433180096E-3</c:v>
                </c:pt>
                <c:pt idx="1717">
                  <c:v>8.3500669990721477E-3</c:v>
                </c:pt>
                <c:pt idx="1718">
                  <c:v>8.3499152160027013E-3</c:v>
                </c:pt>
                <c:pt idx="1719">
                  <c:v>8.3497341941907166E-3</c:v>
                </c:pt>
                <c:pt idx="1720">
                  <c:v>8.3495239335551474E-3</c:v>
                </c:pt>
                <c:pt idx="1721">
                  <c:v>8.3492844340149475E-3</c:v>
                </c:pt>
                <c:pt idx="1722">
                  <c:v>8.3490156958132555E-3</c:v>
                </c:pt>
                <c:pt idx="1723">
                  <c:v>8.3487177187069328E-3</c:v>
                </c:pt>
                <c:pt idx="1724">
                  <c:v>8.3484823871068006E-3</c:v>
                </c:pt>
                <c:pt idx="1725">
                  <c:v>8.3481175617853669E-3</c:v>
                </c:pt>
                <c:pt idx="1726">
                  <c:v>8.3477234962895767E-3</c:v>
                </c:pt>
                <c:pt idx="1727">
                  <c:v>8.3473001906734616E-3</c:v>
                </c:pt>
                <c:pt idx="1728">
                  <c:v>8.3468476449370214E-3</c:v>
                </c:pt>
                <c:pt idx="1729">
                  <c:v>8.3463658590262248E-3</c:v>
                </c:pt>
                <c:pt idx="1730">
                  <c:v>8.3458548329680884E-3</c:v>
                </c:pt>
                <c:pt idx="1731">
                  <c:v>8.3453145667896269E-3</c:v>
                </c:pt>
                <c:pt idx="1732">
                  <c:v>8.344745060436809E-3</c:v>
                </c:pt>
                <c:pt idx="1733">
                  <c:v>8.3441463139906826E-3</c:v>
                </c:pt>
                <c:pt idx="1734">
                  <c:v>8.3435183273701998E-3</c:v>
                </c:pt>
                <c:pt idx="1735">
                  <c:v>8.3428611005753606E-3</c:v>
                </c:pt>
                <c:pt idx="1736">
                  <c:v>8.3421746337142277E-3</c:v>
                </c:pt>
                <c:pt idx="1737">
                  <c:v>8.3414589266517236E-3</c:v>
                </c:pt>
                <c:pt idx="1738">
                  <c:v>8.3401953905770654E-3</c:v>
                </c:pt>
                <c:pt idx="1739">
                  <c:v>8.3394087077204304E-3</c:v>
                </c:pt>
                <c:pt idx="1740">
                  <c:v>8.3385927861212572E-3</c:v>
                </c:pt>
                <c:pt idx="1741">
                  <c:v>8.3377476256174532E-3</c:v>
                </c:pt>
                <c:pt idx="1742">
                  <c:v>8.3368732263711109E-3</c:v>
                </c:pt>
                <c:pt idx="1743">
                  <c:v>8.3359695882201379E-3</c:v>
                </c:pt>
                <c:pt idx="1744">
                  <c:v>8.3350367114076729E-3</c:v>
                </c:pt>
                <c:pt idx="1745">
                  <c:v>8.3340745956905771E-3</c:v>
                </c:pt>
                <c:pt idx="1746">
                  <c:v>8.3330832411498967E-3</c:v>
                </c:pt>
                <c:pt idx="1747">
                  <c:v>8.3320626478666782E-3</c:v>
                </c:pt>
                <c:pt idx="1748">
                  <c:v>8.3310128157598751E-3</c:v>
                </c:pt>
                <c:pt idx="1749">
                  <c:v>8.3299337449105337E-3</c:v>
                </c:pt>
                <c:pt idx="1750">
                  <c:v>8.3288254351565616E-3</c:v>
                </c:pt>
                <c:pt idx="1751">
                  <c:v>8.3276878866600512E-3</c:v>
                </c:pt>
                <c:pt idx="1752">
                  <c:v>8.3265210993399563E-3</c:v>
                </c:pt>
                <c:pt idx="1753">
                  <c:v>8.3253250731962769E-3</c:v>
                </c:pt>
                <c:pt idx="1754">
                  <c:v>8.3240998083100592E-3</c:v>
                </c:pt>
                <c:pt idx="1755">
                  <c:v>8.3228453046002571E-3</c:v>
                </c:pt>
                <c:pt idx="1756">
                  <c:v>8.3215615620668704E-3</c:v>
                </c:pt>
                <c:pt idx="1757">
                  <c:v>8.3202485807909454E-3</c:v>
                </c:pt>
                <c:pt idx="1758">
                  <c:v>8.3189063606103897E-3</c:v>
                </c:pt>
                <c:pt idx="1759">
                  <c:v>8.3175349016872957E-3</c:v>
                </c:pt>
                <c:pt idx="1760">
                  <c:v>8.3161342039406172E-3</c:v>
                </c:pt>
                <c:pt idx="1761">
                  <c:v>8.3147042674514005E-3</c:v>
                </c:pt>
                <c:pt idx="1762">
                  <c:v>8.3132450921385992E-3</c:v>
                </c:pt>
                <c:pt idx="1763">
                  <c:v>8.3117566780022134E-3</c:v>
                </c:pt>
                <c:pt idx="1764">
                  <c:v>8.3102390250422431E-3</c:v>
                </c:pt>
                <c:pt idx="1765">
                  <c:v>8.3086921333397346E-3</c:v>
                </c:pt>
                <c:pt idx="1766">
                  <c:v>8.3071160028136415E-3</c:v>
                </c:pt>
                <c:pt idx="1767">
                  <c:v>8.3055106334639639E-3</c:v>
                </c:pt>
                <c:pt idx="1768">
                  <c:v>8.3038760254527944E-3</c:v>
                </c:pt>
                <c:pt idx="1769">
                  <c:v>8.3022121784559477E-3</c:v>
                </c:pt>
                <c:pt idx="1770">
                  <c:v>8.3005190927165629E-3</c:v>
                </c:pt>
                <c:pt idx="1771">
                  <c:v>8.2987967682346397E-3</c:v>
                </c:pt>
                <c:pt idx="1772">
                  <c:v>8.2970452049291321E-3</c:v>
                </c:pt>
                <c:pt idx="1773">
                  <c:v>8.29526440280004E-3</c:v>
                </c:pt>
                <c:pt idx="1774">
                  <c:v>8.2934543619284096E-3</c:v>
                </c:pt>
                <c:pt idx="1775">
                  <c:v>8.2916150822331947E-3</c:v>
                </c:pt>
                <c:pt idx="1776">
                  <c:v>8.2897465637143952E-3</c:v>
                </c:pt>
                <c:pt idx="1777">
                  <c:v>8.2878488064530575E-3</c:v>
                </c:pt>
                <c:pt idx="1778">
                  <c:v>8.2859218103681354E-3</c:v>
                </c:pt>
                <c:pt idx="1779">
                  <c:v>8.2839655755406749E-3</c:v>
                </c:pt>
                <c:pt idx="1780">
                  <c:v>8.2819801018085837E-3</c:v>
                </c:pt>
                <c:pt idx="1781">
                  <c:v>8.2799653894150005E-3</c:v>
                </c:pt>
                <c:pt idx="1782">
                  <c:v>8.2779214381978328E-3</c:v>
                </c:pt>
                <c:pt idx="1783">
                  <c:v>8.2758482481570805E-3</c:v>
                </c:pt>
                <c:pt idx="1784">
                  <c:v>8.2737458192927438E-3</c:v>
                </c:pt>
                <c:pt idx="1785">
                  <c:v>8.2716141516858688E-3</c:v>
                </c:pt>
                <c:pt idx="1786">
                  <c:v>8.2694532452554093E-3</c:v>
                </c:pt>
                <c:pt idx="1787">
                  <c:v>8.2672631000824115E-3</c:v>
                </c:pt>
                <c:pt idx="1788">
                  <c:v>8.2650437161668755E-3</c:v>
                </c:pt>
                <c:pt idx="1789">
                  <c:v>8.262795093427755E-3</c:v>
                </c:pt>
                <c:pt idx="1790">
                  <c:v>8.2605172317840037E-3</c:v>
                </c:pt>
                <c:pt idx="1791">
                  <c:v>8.2582101314787604E-3</c:v>
                </c:pt>
                <c:pt idx="1792">
                  <c:v>8.2558737923499326E-3</c:v>
                </c:pt>
                <c:pt idx="1793">
                  <c:v>8.2535082143975202E-3</c:v>
                </c:pt>
                <c:pt idx="1794">
                  <c:v>8.2511133977025697E-3</c:v>
                </c:pt>
                <c:pt idx="1795">
                  <c:v>8.2486893422650809E-3</c:v>
                </c:pt>
                <c:pt idx="1796">
                  <c:v>8.2462360479229613E-3</c:v>
                </c:pt>
                <c:pt idx="1797">
                  <c:v>8.2437535149193497E-3</c:v>
                </c:pt>
                <c:pt idx="1798">
                  <c:v>8.2412417430921536E-3</c:v>
                </c:pt>
                <c:pt idx="1799">
                  <c:v>8.238700732441373E-3</c:v>
                </c:pt>
                <c:pt idx="1800">
                  <c:v>8.2361304830480542E-3</c:v>
                </c:pt>
                <c:pt idx="1801">
                  <c:v>8.2335309948311508E-3</c:v>
                </c:pt>
                <c:pt idx="1802">
                  <c:v>8.2309022678717092E-3</c:v>
                </c:pt>
                <c:pt idx="1803">
                  <c:v>8.2282443021697294E-3</c:v>
                </c:pt>
                <c:pt idx="1804">
                  <c:v>8.225557097644165E-3</c:v>
                </c:pt>
                <c:pt idx="1805">
                  <c:v>8.2228406543760624E-3</c:v>
                </c:pt>
                <c:pt idx="1806">
                  <c:v>8.2200949722843752E-3</c:v>
                </c:pt>
                <c:pt idx="1807">
                  <c:v>8.2173200514501499E-3</c:v>
                </c:pt>
                <c:pt idx="1808">
                  <c:v>8.21451589179234E-3</c:v>
                </c:pt>
                <c:pt idx="1809">
                  <c:v>8.2116824933919919E-3</c:v>
                </c:pt>
                <c:pt idx="1810">
                  <c:v>8.2088198562491055E-3</c:v>
                </c:pt>
                <c:pt idx="1811">
                  <c:v>8.2059279802826346E-3</c:v>
                </c:pt>
                <c:pt idx="1812">
                  <c:v>8.2030068654925792E-3</c:v>
                </c:pt>
                <c:pt idx="1813">
                  <c:v>8.2000565120410318E-3</c:v>
                </c:pt>
                <c:pt idx="1814">
                  <c:v>8.1970769196848536E-3</c:v>
                </c:pt>
                <c:pt idx="1815">
                  <c:v>8.1940680886671835E-3</c:v>
                </c:pt>
                <c:pt idx="1816">
                  <c:v>8.1910300189069751E-3</c:v>
                </c:pt>
                <c:pt idx="1817">
                  <c:v>8.1879627103231822E-3</c:v>
                </c:pt>
                <c:pt idx="1818">
                  <c:v>8.1848661629968511E-3</c:v>
                </c:pt>
                <c:pt idx="1819">
                  <c:v>8.1817403767658892E-3</c:v>
                </c:pt>
                <c:pt idx="1820">
                  <c:v>8.1785853519544816E-3</c:v>
                </c:pt>
                <c:pt idx="1821">
                  <c:v>8.1754010882384431E-3</c:v>
                </c:pt>
                <c:pt idx="1822">
                  <c:v>8.1721875858609128E-3</c:v>
                </c:pt>
                <c:pt idx="1823">
                  <c:v>8.1689448446597979E-3</c:v>
                </c:pt>
                <c:pt idx="1824">
                  <c:v>8.1656728647161447E-3</c:v>
                </c:pt>
                <c:pt idx="1825">
                  <c:v>8.1623716460299534E-3</c:v>
                </c:pt>
                <c:pt idx="1826">
                  <c:v>8.1590411885201775E-3</c:v>
                </c:pt>
                <c:pt idx="1827">
                  <c:v>8.1556814922678633E-3</c:v>
                </c:pt>
                <c:pt idx="1828">
                  <c:v>8.1522925572730109E-3</c:v>
                </c:pt>
                <c:pt idx="1829">
                  <c:v>8.1488743835356203E-3</c:v>
                </c:pt>
                <c:pt idx="1830">
                  <c:v>8.1454269709746452E-3</c:v>
                </c:pt>
                <c:pt idx="1831">
                  <c:v>8.1419503196711318E-3</c:v>
                </c:pt>
                <c:pt idx="1832">
                  <c:v>8.1384444296250802E-3</c:v>
                </c:pt>
                <c:pt idx="1833">
                  <c:v>8.1349093008364903E-3</c:v>
                </c:pt>
                <c:pt idx="1834">
                  <c:v>8.1313449333053622E-3</c:v>
                </c:pt>
                <c:pt idx="1835">
                  <c:v>8.1277513270316959E-3</c:v>
                </c:pt>
                <c:pt idx="1836">
                  <c:v>8.1241284818533988E-3</c:v>
                </c:pt>
                <c:pt idx="1837">
                  <c:v>8.1204763980136097E-3</c:v>
                </c:pt>
                <c:pt idx="1838">
                  <c:v>8.1167950755123286E-3</c:v>
                </c:pt>
                <c:pt idx="1839">
                  <c:v>8.113084514187463E-3</c:v>
                </c:pt>
                <c:pt idx="1840">
                  <c:v>8.1093447141200592E-3</c:v>
                </c:pt>
                <c:pt idx="1841">
                  <c:v>8.1055756752290709E-3</c:v>
                </c:pt>
                <c:pt idx="1842">
                  <c:v>8.1017773976765906E-3</c:v>
                </c:pt>
                <c:pt idx="1843">
                  <c:v>8.0979498813005257E-3</c:v>
                </c:pt>
                <c:pt idx="1844">
                  <c:v>8.094093126262969E-3</c:v>
                </c:pt>
                <c:pt idx="1845">
                  <c:v>8.0902071324018276E-3</c:v>
                </c:pt>
                <c:pt idx="1846">
                  <c:v>8.0862918997981481E-3</c:v>
                </c:pt>
                <c:pt idx="1847">
                  <c:v>8.0823474285329766E-3</c:v>
                </c:pt>
                <c:pt idx="1848">
                  <c:v>8.0783737184442206E-3</c:v>
                </c:pt>
                <c:pt idx="1849">
                  <c:v>8.0743707696939726E-3</c:v>
                </c:pt>
                <c:pt idx="1850">
                  <c:v>8.0703385821201401E-3</c:v>
                </c:pt>
                <c:pt idx="1851">
                  <c:v>8.0662771558848156E-3</c:v>
                </c:pt>
                <c:pt idx="1852">
                  <c:v>8.0621864908259067E-3</c:v>
                </c:pt>
                <c:pt idx="1853">
                  <c:v>8.0580665870244594E-3</c:v>
                </c:pt>
                <c:pt idx="1854">
                  <c:v>8.0539174445615203E-3</c:v>
                </c:pt>
                <c:pt idx="1855">
                  <c:v>8.0497390632749966E-3</c:v>
                </c:pt>
                <c:pt idx="1856">
                  <c:v>8.0455314433269809E-3</c:v>
                </c:pt>
                <c:pt idx="1857">
                  <c:v>8.041294584636427E-3</c:v>
                </c:pt>
                <c:pt idx="1858">
                  <c:v>8.0370284872033348E-3</c:v>
                </c:pt>
                <c:pt idx="1859">
                  <c:v>8.0327331509466582E-3</c:v>
                </c:pt>
                <c:pt idx="1860">
                  <c:v>8.0284085761095358E-3</c:v>
                </c:pt>
                <c:pt idx="1861">
                  <c:v>8.024054762448829E-3</c:v>
                </c:pt>
                <c:pt idx="1862">
                  <c:v>8.0196717100455839E-3</c:v>
                </c:pt>
                <c:pt idx="1863">
                  <c:v>8.0152594188998005E-3</c:v>
                </c:pt>
                <c:pt idx="1864">
                  <c:v>8.0108178891735715E-3</c:v>
                </c:pt>
                <c:pt idx="1865">
                  <c:v>8.0063471205427117E-3</c:v>
                </c:pt>
                <c:pt idx="1866">
                  <c:v>8.0018471132503599E-3</c:v>
                </c:pt>
                <c:pt idx="1867">
                  <c:v>7.9973178672154699E-3</c:v>
                </c:pt>
                <c:pt idx="1868">
                  <c:v>7.9927593826001342E-3</c:v>
                </c:pt>
                <c:pt idx="1869">
                  <c:v>7.9881716590801677E-3</c:v>
                </c:pt>
                <c:pt idx="1870">
                  <c:v>7.9835546968987092E-3</c:v>
                </c:pt>
                <c:pt idx="1871">
                  <c:v>7.9789084960557588E-3</c:v>
                </c:pt>
                <c:pt idx="1872">
                  <c:v>7.9742330563892239E-3</c:v>
                </c:pt>
                <c:pt idx="1873">
                  <c:v>7.969528378061197E-3</c:v>
                </c:pt>
                <c:pt idx="1874">
                  <c:v>7.9647944609906318E-3</c:v>
                </c:pt>
                <c:pt idx="1875">
                  <c:v>7.9600313052585747E-3</c:v>
                </c:pt>
                <c:pt idx="1876">
                  <c:v>7.9552389107839794E-3</c:v>
                </c:pt>
                <c:pt idx="1877">
                  <c:v>7.9504172775668458E-3</c:v>
                </c:pt>
                <c:pt idx="1878">
                  <c:v>7.9455664056882203E-3</c:v>
                </c:pt>
                <c:pt idx="1879">
                  <c:v>7.9406862950670565E-3</c:v>
                </c:pt>
                <c:pt idx="1880">
                  <c:v>7.935073223278577E-3</c:v>
                </c:pt>
                <c:pt idx="1881">
                  <c:v>7.9301304582901633E-3</c:v>
                </c:pt>
                <c:pt idx="1882">
                  <c:v>7.9251584545592113E-3</c:v>
                </c:pt>
                <c:pt idx="1883">
                  <c:v>7.9201572122478137E-3</c:v>
                </c:pt>
                <c:pt idx="1884">
                  <c:v>7.9151267311128315E-3</c:v>
                </c:pt>
                <c:pt idx="1885">
                  <c:v>7.9100670113163574E-3</c:v>
                </c:pt>
                <c:pt idx="1886">
                  <c:v>7.904978052777345E-3</c:v>
                </c:pt>
                <c:pt idx="1887">
                  <c:v>7.8998598554957944E-3</c:v>
                </c:pt>
                <c:pt idx="1888">
                  <c:v>7.8947124196337981E-3</c:v>
                </c:pt>
                <c:pt idx="1889">
                  <c:v>7.8895357449482173E-3</c:v>
                </c:pt>
                <c:pt idx="1890">
                  <c:v>7.8843298316821908E-3</c:v>
                </c:pt>
                <c:pt idx="1891">
                  <c:v>7.8790946795925798E-3</c:v>
                </c:pt>
                <c:pt idx="1892">
                  <c:v>7.8738302889225231E-3</c:v>
                </c:pt>
                <c:pt idx="1893">
                  <c:v>7.8685366595099282E-3</c:v>
                </c:pt>
                <c:pt idx="1894">
                  <c:v>7.8632137914358413E-3</c:v>
                </c:pt>
                <c:pt idx="1895">
                  <c:v>7.8578616846192162E-3</c:v>
                </c:pt>
                <c:pt idx="1896">
                  <c:v>7.8524803391410991E-3</c:v>
                </c:pt>
                <c:pt idx="1897">
                  <c:v>7.8470697549204438E-3</c:v>
                </c:pt>
                <c:pt idx="1898">
                  <c:v>7.8416299321193428E-3</c:v>
                </c:pt>
                <c:pt idx="1899">
                  <c:v>7.8361608705757035E-3</c:v>
                </c:pt>
                <c:pt idx="1900">
                  <c:v>7.8306625703705723E-3</c:v>
                </c:pt>
                <c:pt idx="1901">
                  <c:v>7.8251350315039492E-3</c:v>
                </c:pt>
                <c:pt idx="1902">
                  <c:v>7.8195782538947878E-3</c:v>
                </c:pt>
                <c:pt idx="1903">
                  <c:v>7.8139922376241344E-3</c:v>
                </c:pt>
                <c:pt idx="1904">
                  <c:v>7.8083769826919891E-3</c:v>
                </c:pt>
                <c:pt idx="1905">
                  <c:v>7.8027324890983518E-3</c:v>
                </c:pt>
                <c:pt idx="1906">
                  <c:v>7.79705875668113E-3</c:v>
                </c:pt>
                <c:pt idx="1907">
                  <c:v>7.7913557857645088E-3</c:v>
                </c:pt>
                <c:pt idx="1908">
                  <c:v>7.7856235761053494E-3</c:v>
                </c:pt>
                <c:pt idx="1909">
                  <c:v>7.779862127784698E-3</c:v>
                </c:pt>
                <c:pt idx="1910">
                  <c:v>7.7740714408025546E-3</c:v>
                </c:pt>
                <c:pt idx="1911">
                  <c:v>7.768251515077873E-3</c:v>
                </c:pt>
                <c:pt idx="1912">
                  <c:v>7.7624023507727458E-3</c:v>
                </c:pt>
                <c:pt idx="1913">
                  <c:v>7.7565239477250802E-3</c:v>
                </c:pt>
                <c:pt idx="1914">
                  <c:v>7.7506163060969691E-3</c:v>
                </c:pt>
                <c:pt idx="1915">
                  <c:v>7.7446794258073659E-3</c:v>
                </c:pt>
                <c:pt idx="1916">
                  <c:v>7.7387133067752245E-3</c:v>
                </c:pt>
                <c:pt idx="1917">
                  <c:v>7.7327179490815912E-3</c:v>
                </c:pt>
                <c:pt idx="1918">
                  <c:v>7.7266933528075121E-3</c:v>
                </c:pt>
                <c:pt idx="1919">
                  <c:v>7.7206395177908949E-3</c:v>
                </c:pt>
                <c:pt idx="1920">
                  <c:v>7.7145564441938319E-3</c:v>
                </c:pt>
                <c:pt idx="1921">
                  <c:v>7.7084441318542307E-3</c:v>
                </c:pt>
                <c:pt idx="1922">
                  <c:v>7.7023025810152301E-3</c:v>
                </c:pt>
                <c:pt idx="1923">
                  <c:v>7.6961317912715987E-3</c:v>
                </c:pt>
                <c:pt idx="1924">
                  <c:v>7.6899317631096142E-3</c:v>
                </c:pt>
                <c:pt idx="1925">
                  <c:v>7.6837024962050915E-3</c:v>
                </c:pt>
                <c:pt idx="1926">
                  <c:v>7.6774439905580305E-3</c:v>
                </c:pt>
                <c:pt idx="1927">
                  <c:v>7.6711562464926164E-3</c:v>
                </c:pt>
                <c:pt idx="1928">
                  <c:v>7.6648392636846641E-3</c:v>
                </c:pt>
                <c:pt idx="1929">
                  <c:v>7.6584930421341735E-3</c:v>
                </c:pt>
                <c:pt idx="1930">
                  <c:v>7.6521175820032372E-3</c:v>
                </c:pt>
                <c:pt idx="1931">
                  <c:v>7.645712883210809E-3</c:v>
                </c:pt>
                <c:pt idx="1932">
                  <c:v>7.6392789457568888E-3</c:v>
                </c:pt>
                <c:pt idx="1933">
                  <c:v>7.6328157698035692E-3</c:v>
                </c:pt>
                <c:pt idx="1934">
                  <c:v>7.6263233551077114E-3</c:v>
                </c:pt>
                <c:pt idx="1935">
                  <c:v>7.6198017018314079E-3</c:v>
                </c:pt>
                <c:pt idx="1936">
                  <c:v>7.6132508098936125E-3</c:v>
                </c:pt>
                <c:pt idx="1937">
                  <c:v>7.6066706792943251E-3</c:v>
                </c:pt>
                <c:pt idx="1938">
                  <c:v>7.600061310114592E-3</c:v>
                </c:pt>
                <c:pt idx="1939">
                  <c:v>7.5934227022733669E-3</c:v>
                </c:pt>
                <c:pt idx="1940">
                  <c:v>7.5867548557706499E-3</c:v>
                </c:pt>
                <c:pt idx="1941">
                  <c:v>7.5800577706874872E-3</c:v>
                </c:pt>
                <c:pt idx="1942">
                  <c:v>7.5733314470238788E-3</c:v>
                </c:pt>
                <c:pt idx="1943">
                  <c:v>7.5665758846177322E-3</c:v>
                </c:pt>
                <c:pt idx="1944">
                  <c:v>7.5597910837121862E-3</c:v>
                </c:pt>
                <c:pt idx="1945">
                  <c:v>7.5529770441451483E-3</c:v>
                </c:pt>
                <c:pt idx="1946">
                  <c:v>7.5461337659166183E-3</c:v>
                </c:pt>
                <c:pt idx="1947">
                  <c:v>7.5392612491076427E-3</c:v>
                </c:pt>
                <c:pt idx="1948">
                  <c:v>7.5323594937992677E-3</c:v>
                </c:pt>
                <c:pt idx="1949">
                  <c:v>7.5254284997483545E-3</c:v>
                </c:pt>
                <c:pt idx="1950">
                  <c:v>7.5184682671169956E-3</c:v>
                </c:pt>
                <c:pt idx="1951">
                  <c:v>7.5114787958241447E-3</c:v>
                </c:pt>
                <c:pt idx="1952">
                  <c:v>7.5044600859508481E-3</c:v>
                </c:pt>
                <c:pt idx="1953">
                  <c:v>7.4974121375781522E-3</c:v>
                </c:pt>
                <c:pt idx="1954">
                  <c:v>7.490334950462918E-3</c:v>
                </c:pt>
                <c:pt idx="1955">
                  <c:v>7.4832285247672381E-3</c:v>
                </c:pt>
                <c:pt idx="1956">
                  <c:v>7.4760928605721588E-3</c:v>
                </c:pt>
                <c:pt idx="1957">
                  <c:v>7.4689279577155876E-3</c:v>
                </c:pt>
                <c:pt idx="1958">
                  <c:v>7.4617338162785707E-3</c:v>
                </c:pt>
                <c:pt idx="1959">
                  <c:v>7.4545104361800618E-3</c:v>
                </c:pt>
                <c:pt idx="1960">
                  <c:v>7.4472578175011073E-3</c:v>
                </c:pt>
                <c:pt idx="1961">
                  <c:v>7.4399759603227533E-3</c:v>
                </c:pt>
                <c:pt idx="1962">
                  <c:v>7.4326648644829074E-3</c:v>
                </c:pt>
                <c:pt idx="1963">
                  <c:v>7.4253245300626158E-3</c:v>
                </c:pt>
                <c:pt idx="1964">
                  <c:v>7.4179549570618786E-3</c:v>
                </c:pt>
                <c:pt idx="1965">
                  <c:v>7.4105561454806956E-3</c:v>
                </c:pt>
                <c:pt idx="1966">
                  <c:v>7.403128095319067E-3</c:v>
                </c:pt>
                <c:pt idx="1967">
                  <c:v>7.3956708064959464E-3</c:v>
                </c:pt>
                <c:pt idx="1968">
                  <c:v>7.3881842791734265E-3</c:v>
                </c:pt>
                <c:pt idx="1969">
                  <c:v>7.3806685133515071E-3</c:v>
                </c:pt>
                <c:pt idx="1970">
                  <c:v>7.3731235088680958E-3</c:v>
                </c:pt>
                <c:pt idx="1971">
                  <c:v>7.3655492658042387E-3</c:v>
                </c:pt>
                <c:pt idx="1972">
                  <c:v>7.3579598541995139E-3</c:v>
                </c:pt>
                <c:pt idx="1973">
                  <c:v>7.3503855787171446E-3</c:v>
                </c:pt>
                <c:pt idx="1974">
                  <c:v>7.3428275216491645E-3</c:v>
                </c:pt>
                <c:pt idx="1975">
                  <c:v>7.33528568307662E-3</c:v>
                </c:pt>
                <c:pt idx="1976">
                  <c:v>7.3277600629184647E-3</c:v>
                </c:pt>
                <c:pt idx="1977">
                  <c:v>7.3202506611746987E-3</c:v>
                </c:pt>
                <c:pt idx="1978">
                  <c:v>7.3127574779263682E-3</c:v>
                </c:pt>
                <c:pt idx="1979">
                  <c:v>7.3052805130113807E-3</c:v>
                </c:pt>
                <c:pt idx="1980">
                  <c:v>7.2978197665918287E-3</c:v>
                </c:pt>
                <c:pt idx="1981">
                  <c:v>7.290375238586666E-3</c:v>
                </c:pt>
                <c:pt idx="1982">
                  <c:v>7.2829469289958926E-3</c:v>
                </c:pt>
                <c:pt idx="1983">
                  <c:v>7.2755348379005547E-3</c:v>
                </c:pt>
                <c:pt idx="1984">
                  <c:v>7.2670837358357332E-3</c:v>
                </c:pt>
                <c:pt idx="1985">
                  <c:v>7.2597063985202492E-3</c:v>
                </c:pt>
                <c:pt idx="1986">
                  <c:v>7.2523452796191545E-3</c:v>
                </c:pt>
                <c:pt idx="1987">
                  <c:v>7.2450003790514028E-3</c:v>
                </c:pt>
                <c:pt idx="1988">
                  <c:v>7.2376716969790866E-3</c:v>
                </c:pt>
                <c:pt idx="1989">
                  <c:v>7.2303592332401134E-3</c:v>
                </c:pt>
                <c:pt idx="1990">
                  <c:v>7.2230629879965758E-3</c:v>
                </c:pt>
                <c:pt idx="1991">
                  <c:v>7.2157829611674273E-3</c:v>
                </c:pt>
                <c:pt idx="1992">
                  <c:v>7.2085191527526682E-3</c:v>
                </c:pt>
                <c:pt idx="1993">
                  <c:v>7.2012715627522983E-3</c:v>
                </c:pt>
                <c:pt idx="1994">
                  <c:v>7.1940401911663177E-3</c:v>
                </c:pt>
                <c:pt idx="1995">
                  <c:v>7.1868250379947263E-3</c:v>
                </c:pt>
                <c:pt idx="1996">
                  <c:v>7.1796261032375241E-3</c:v>
                </c:pt>
                <c:pt idx="1997">
                  <c:v>7.1724433868947113E-3</c:v>
                </c:pt>
                <c:pt idx="1998">
                  <c:v>7.165276889047334E-3</c:v>
                </c:pt>
                <c:pt idx="1999">
                  <c:v>7.1563675883166145E-3</c:v>
                </c:pt>
                <c:pt idx="2000">
                  <c:v>7.1509925483526082E-3</c:v>
                </c:pt>
                <c:pt idx="2001">
                  <c:v>7.1438747057483987E-3</c:v>
                </c:pt>
                <c:pt idx="2002">
                  <c:v>7.1367730814775321E-3</c:v>
                </c:pt>
                <c:pt idx="2003">
                  <c:v>7.1296876755400085E-3</c:v>
                </c:pt>
                <c:pt idx="2004">
                  <c:v>7.1226184880979204E-3</c:v>
                </c:pt>
                <c:pt idx="2005">
                  <c:v>7.1155655189891753E-3</c:v>
                </c:pt>
                <c:pt idx="2006">
                  <c:v>7.1085287683758658E-3</c:v>
                </c:pt>
                <c:pt idx="2007">
                  <c:v>7.1015082361769455E-3</c:v>
                </c:pt>
                <c:pt idx="2008">
                  <c:v>7.0945039223113682E-3</c:v>
                </c:pt>
                <c:pt idx="2009">
                  <c:v>7.0875158269412264E-3</c:v>
                </c:pt>
                <c:pt idx="2010">
                  <c:v>7.0805439498233813E-3</c:v>
                </c:pt>
                <c:pt idx="2011">
                  <c:v>7.0735882912009718E-3</c:v>
                </c:pt>
                <c:pt idx="2012">
                  <c:v>7.0666488509929515E-3</c:v>
                </c:pt>
                <c:pt idx="2013">
                  <c:v>7.0597256291182742E-3</c:v>
                </c:pt>
                <c:pt idx="2014">
                  <c:v>7.0528186257390324E-3</c:v>
                </c:pt>
                <c:pt idx="2015">
                  <c:v>7.0459278406931336E-3</c:v>
                </c:pt>
                <c:pt idx="2016">
                  <c:v>7.0390532740616241E-3</c:v>
                </c:pt>
                <c:pt idx="2017">
                  <c:v>7.0321949258445038E-3</c:v>
                </c:pt>
                <c:pt idx="2018">
                  <c:v>7.0253527958796802E-3</c:v>
                </c:pt>
                <c:pt idx="2019">
                  <c:v>7.0185268844913384E-3</c:v>
                </c:pt>
                <c:pt idx="2020">
                  <c:v>7.0117171914363396E-3</c:v>
                </c:pt>
                <c:pt idx="2021">
                  <c:v>7.0049237167146838E-3</c:v>
                </c:pt>
                <c:pt idx="2022">
                  <c:v>6.9981464604884636E-3</c:v>
                </c:pt>
                <c:pt idx="2023">
                  <c:v>6.9913854225955863E-3</c:v>
                </c:pt>
                <c:pt idx="2024">
                  <c:v>6.9846406030360519E-3</c:v>
                </c:pt>
                <c:pt idx="2025">
                  <c:v>6.9779120019719532E-3</c:v>
                </c:pt>
                <c:pt idx="2026">
                  <c:v>6.9711996193222436E-3</c:v>
                </c:pt>
                <c:pt idx="2027">
                  <c:v>6.9645034549248308E-3</c:v>
                </c:pt>
                <c:pt idx="2028">
                  <c:v>6.9578235089418072E-3</c:v>
                </c:pt>
                <c:pt idx="2029">
                  <c:v>6.9511597814542192E-3</c:v>
                </c:pt>
                <c:pt idx="2030">
                  <c:v>6.9445122722189279E-3</c:v>
                </c:pt>
                <c:pt idx="2031">
                  <c:v>6.9378809814790721E-3</c:v>
                </c:pt>
                <c:pt idx="2032">
                  <c:v>6.931265908991513E-3</c:v>
                </c:pt>
                <c:pt idx="2033">
                  <c:v>6.9246670549993894E-3</c:v>
                </c:pt>
                <c:pt idx="2034">
                  <c:v>6.9180844192595625E-3</c:v>
                </c:pt>
                <c:pt idx="2035">
                  <c:v>6.9115180020151712E-3</c:v>
                </c:pt>
                <c:pt idx="2036">
                  <c:v>6.9032299633383278E-3</c:v>
                </c:pt>
                <c:pt idx="2037">
                  <c:v>6.896700369795802E-3</c:v>
                </c:pt>
                <c:pt idx="2038">
                  <c:v>6.8901869954511126E-3</c:v>
                </c:pt>
                <c:pt idx="2039">
                  <c:v>6.883689840331276E-3</c:v>
                </c:pt>
                <c:pt idx="2040">
                  <c:v>6.8772089044362907E-3</c:v>
                </c:pt>
                <c:pt idx="2041">
                  <c:v>6.8707441877661575E-3</c:v>
                </c:pt>
                <c:pt idx="2042">
                  <c:v>6.8642956902938614E-3</c:v>
                </c:pt>
                <c:pt idx="2043">
                  <c:v>6.8578634120194017E-3</c:v>
                </c:pt>
                <c:pt idx="2044">
                  <c:v>6.8514473529968098E-3</c:v>
                </c:pt>
                <c:pt idx="2045">
                  <c:v>6.8450475131450386E-3</c:v>
                </c:pt>
                <c:pt idx="2046">
                  <c:v>6.8386638924911045E-3</c:v>
                </c:pt>
                <c:pt idx="2047">
                  <c:v>6.8322964910350068E-3</c:v>
                </c:pt>
                <c:pt idx="2048">
                  <c:v>6.8259453088037611E-3</c:v>
                </c:pt>
                <c:pt idx="2049">
                  <c:v>6.8196103457163213E-3</c:v>
                </c:pt>
                <c:pt idx="2050">
                  <c:v>6.8104613477248943E-3</c:v>
                </c:pt>
                <c:pt idx="2051">
                  <c:v>6.8041660088935529E-3</c:v>
                </c:pt>
                <c:pt idx="2052">
                  <c:v>6.7978868884766008E-3</c:v>
                </c:pt>
                <c:pt idx="2053">
                  <c:v>6.791623986474038E-3</c:v>
                </c:pt>
                <c:pt idx="2054">
                  <c:v>6.7853773028048181E-3</c:v>
                </c:pt>
                <c:pt idx="2055">
                  <c:v>6.7791468374689412E-3</c:v>
                </c:pt>
                <c:pt idx="2056">
                  <c:v>6.7729325905474536E-3</c:v>
                </c:pt>
                <c:pt idx="2057">
                  <c:v>6.7667345618782626E-3</c:v>
                </c:pt>
                <c:pt idx="2058">
                  <c:v>6.7605527516234609E-3</c:v>
                </c:pt>
                <c:pt idx="2059">
                  <c:v>6.7543871597830485E-3</c:v>
                </c:pt>
                <c:pt idx="2060">
                  <c:v>6.748237786275979E-3</c:v>
                </c:pt>
                <c:pt idx="2061">
                  <c:v>6.7421046311022526E-3</c:v>
                </c:pt>
                <c:pt idx="2062">
                  <c:v>6.7359876942618691E-3</c:v>
                </c:pt>
                <c:pt idx="2063">
                  <c:v>6.7298869758358748E-3</c:v>
                </c:pt>
                <c:pt idx="2064">
                  <c:v>6.7238024756621773E-3</c:v>
                </c:pt>
                <c:pt idx="2065">
                  <c:v>6.7177341939839152E-3</c:v>
                </c:pt>
                <c:pt idx="2066">
                  <c:v>6.7116821305579499E-3</c:v>
                </c:pt>
                <c:pt idx="2067">
                  <c:v>6.7056462854653276E-3</c:v>
                </c:pt>
                <c:pt idx="2068">
                  <c:v>6.6996266588681408E-3</c:v>
                </c:pt>
                <c:pt idx="2069">
                  <c:v>6.6936232504422044E-3</c:v>
                </c:pt>
                <c:pt idx="2070">
                  <c:v>6.6876360605117036E-3</c:v>
                </c:pt>
                <c:pt idx="2071">
                  <c:v>6.6816650888334994E-3</c:v>
                </c:pt>
                <c:pt idx="2072">
                  <c:v>6.6757103355696845E-3</c:v>
                </c:pt>
                <c:pt idx="2073">
                  <c:v>6.6697718006392126E-3</c:v>
                </c:pt>
                <c:pt idx="2074">
                  <c:v>6.6638494839610374E-3</c:v>
                </c:pt>
                <c:pt idx="2075">
                  <c:v>6.6579433857782977E-3</c:v>
                </c:pt>
                <c:pt idx="2076">
                  <c:v>6.6520535058478547E-3</c:v>
                </c:pt>
                <c:pt idx="2077">
                  <c:v>6.6461798442507547E-3</c:v>
                </c:pt>
                <c:pt idx="2078">
                  <c:v>6.6403224010680439E-3</c:v>
                </c:pt>
                <c:pt idx="2079">
                  <c:v>6.6344811762186762E-3</c:v>
                </c:pt>
                <c:pt idx="2080">
                  <c:v>6.6286561696216051E-3</c:v>
                </c:pt>
                <c:pt idx="2081">
                  <c:v>6.6228473814389233E-3</c:v>
                </c:pt>
                <c:pt idx="2082">
                  <c:v>6.6170548116706307E-3</c:v>
                </c:pt>
                <c:pt idx="2083">
                  <c:v>6.6112784600735885E-3</c:v>
                </c:pt>
                <c:pt idx="2084">
                  <c:v>6.6055183268909357E-3</c:v>
                </c:pt>
                <c:pt idx="2085">
                  <c:v>6.599774412122672E-3</c:v>
                </c:pt>
                <c:pt idx="2086">
                  <c:v>6.5940467156067051E-3</c:v>
                </c:pt>
                <c:pt idx="2087">
                  <c:v>6.5883352373430348E-3</c:v>
                </c:pt>
                <c:pt idx="2088">
                  <c:v>6.5826399775748001E-3</c:v>
                </c:pt>
                <c:pt idx="2089">
                  <c:v>6.5769609360588621E-3</c:v>
                </c:pt>
                <c:pt idx="2090">
                  <c:v>6.5712981128762671E-3</c:v>
                </c:pt>
                <c:pt idx="2091">
                  <c:v>6.5656515081080613E-3</c:v>
                </c:pt>
                <c:pt idx="2092">
                  <c:v>6.5600211215921522E-3</c:v>
                </c:pt>
                <c:pt idx="2093">
                  <c:v>6.5544069534095861E-3</c:v>
                </c:pt>
                <c:pt idx="2094">
                  <c:v>6.548809003560363E-3</c:v>
                </c:pt>
                <c:pt idx="2095">
                  <c:v>6.5432272720444828E-3</c:v>
                </c:pt>
                <c:pt idx="2096">
                  <c:v>6.5376617588619457E-3</c:v>
                </c:pt>
                <c:pt idx="2097">
                  <c:v>6.5321124640127515E-3</c:v>
                </c:pt>
                <c:pt idx="2098">
                  <c:v>6.5265793874969003E-3</c:v>
                </c:pt>
                <c:pt idx="2099">
                  <c:v>6.521062529314392E-3</c:v>
                </c:pt>
                <c:pt idx="2100">
                  <c:v>6.5155618894652267E-3</c:v>
                </c:pt>
                <c:pt idx="2101">
                  <c:v>6.5100774679494045E-3</c:v>
                </c:pt>
                <c:pt idx="2102">
                  <c:v>6.5046092647669251E-3</c:v>
                </c:pt>
                <c:pt idx="2103">
                  <c:v>6.4991572798367425E-3</c:v>
                </c:pt>
                <c:pt idx="2104">
                  <c:v>6.4937215132399029E-3</c:v>
                </c:pt>
                <c:pt idx="2105">
                  <c:v>6.4883019649764062E-3</c:v>
                </c:pt>
                <c:pt idx="2106">
                  <c:v>6.4828986351272988E-3</c:v>
                </c:pt>
                <c:pt idx="2107">
                  <c:v>6.4775115235304881E-3</c:v>
                </c:pt>
                <c:pt idx="2108">
                  <c:v>6.4721406302670204E-3</c:v>
                </c:pt>
                <c:pt idx="2109">
                  <c:v>6.4667859553368956E-3</c:v>
                </c:pt>
                <c:pt idx="2110">
                  <c:v>6.4614474986590675E-3</c:v>
                </c:pt>
                <c:pt idx="2111">
                  <c:v>6.4561252603145824E-3</c:v>
                </c:pt>
                <c:pt idx="2112">
                  <c:v>6.4508192403034403E-3</c:v>
                </c:pt>
                <c:pt idx="2113">
                  <c:v>6.4455294387066875E-3</c:v>
                </c:pt>
                <c:pt idx="2114">
                  <c:v>6.440255855281185E-3</c:v>
                </c:pt>
                <c:pt idx="2115">
                  <c:v>6.4349984901890256E-3</c:v>
                </c:pt>
                <c:pt idx="2116">
                  <c:v>6.4297573435112554E-3</c:v>
                </c:pt>
                <c:pt idx="2117">
                  <c:v>6.4245324150857819E-3</c:v>
                </c:pt>
                <c:pt idx="2118">
                  <c:v>6.4193237049936513E-3</c:v>
                </c:pt>
                <c:pt idx="2119">
                  <c:v>6.4141312131538175E-3</c:v>
                </c:pt>
                <c:pt idx="2120">
                  <c:v>6.4089549397283729E-3</c:v>
                </c:pt>
                <c:pt idx="2121">
                  <c:v>6.4037948845552251E-3</c:v>
                </c:pt>
                <c:pt idx="2122">
                  <c:v>6.3986510477154201E-3</c:v>
                </c:pt>
                <c:pt idx="2123">
                  <c:v>6.3935234291279119E-3</c:v>
                </c:pt>
                <c:pt idx="2124">
                  <c:v>6.3884120288737467E-3</c:v>
                </c:pt>
                <c:pt idx="2125">
                  <c:v>6.3833168469529245E-3</c:v>
                </c:pt>
                <c:pt idx="2126">
                  <c:v>6.3782378832843989E-3</c:v>
                </c:pt>
                <c:pt idx="2127">
                  <c:v>6.3731751380302626E-3</c:v>
                </c:pt>
                <c:pt idx="2128">
                  <c:v>6.368128611028423E-3</c:v>
                </c:pt>
                <c:pt idx="2129">
                  <c:v>6.3630983022788801E-3</c:v>
                </c:pt>
                <c:pt idx="2130">
                  <c:v>6.3580842118626801E-3</c:v>
                </c:pt>
                <c:pt idx="2131">
                  <c:v>6.3530863398608695E-3</c:v>
                </c:pt>
                <c:pt idx="2132">
                  <c:v>6.3481046860303092E-3</c:v>
                </c:pt>
                <c:pt idx="2133">
                  <c:v>6.3431392506141382E-3</c:v>
                </c:pt>
                <c:pt idx="2134">
                  <c:v>6.3381900333692176E-3</c:v>
                </c:pt>
                <c:pt idx="2135">
                  <c:v>6.33325703445764E-3</c:v>
                </c:pt>
                <c:pt idx="2136">
                  <c:v>6.3283402539604516E-3</c:v>
                </c:pt>
                <c:pt idx="2137">
                  <c:v>6.3234396916345137E-3</c:v>
                </c:pt>
                <c:pt idx="2138">
                  <c:v>6.3185553476419187E-3</c:v>
                </c:pt>
                <c:pt idx="2139">
                  <c:v>6.3136872219826667E-3</c:v>
                </c:pt>
                <c:pt idx="2140">
                  <c:v>6.3081435089529236E-3</c:v>
                </c:pt>
                <c:pt idx="2141">
                  <c:v>6.3033101367493405E-3</c:v>
                </c:pt>
                <c:pt idx="2142">
                  <c:v>6.2984929828791003E-3</c:v>
                </c:pt>
                <c:pt idx="2143">
                  <c:v>6.2936920473422031E-3</c:v>
                </c:pt>
                <c:pt idx="2144">
                  <c:v>6.2889073300576026E-3</c:v>
                </c:pt>
                <c:pt idx="2145">
                  <c:v>6.2841388310252988E-3</c:v>
                </c:pt>
                <c:pt idx="2146">
                  <c:v>6.279386550326338E-3</c:v>
                </c:pt>
                <c:pt idx="2147">
                  <c:v>6.2746504879607201E-3</c:v>
                </c:pt>
                <c:pt idx="2148">
                  <c:v>6.269930643847399E-3</c:v>
                </c:pt>
                <c:pt idx="2149">
                  <c:v>6.2652270180674208E-3</c:v>
                </c:pt>
                <c:pt idx="2150">
                  <c:v>6.260539610458693E-3</c:v>
                </c:pt>
                <c:pt idx="2151">
                  <c:v>6.2558684212643545E-3</c:v>
                </c:pt>
                <c:pt idx="2152">
                  <c:v>6.251213450403359E-3</c:v>
                </c:pt>
                <c:pt idx="2153">
                  <c:v>6.2465746977136138E-3</c:v>
                </c:pt>
                <c:pt idx="2154">
                  <c:v>6.2419521632761654E-3</c:v>
                </c:pt>
                <c:pt idx="2155">
                  <c:v>6.2373458472531063E-3</c:v>
                </c:pt>
                <c:pt idx="2156">
                  <c:v>6.2327557494823438E-3</c:v>
                </c:pt>
                <c:pt idx="2157">
                  <c:v>6.228181869963878E-3</c:v>
                </c:pt>
                <c:pt idx="2158">
                  <c:v>6.2236242087787552E-3</c:v>
                </c:pt>
                <c:pt idx="2159">
                  <c:v>6.2190827658459291E-3</c:v>
                </c:pt>
                <c:pt idx="2160">
                  <c:v>6.2145575411653997E-3</c:v>
                </c:pt>
                <c:pt idx="2161">
                  <c:v>6.2100485348992596E-3</c:v>
                </c:pt>
                <c:pt idx="2162">
                  <c:v>6.2055557468854161E-3</c:v>
                </c:pt>
                <c:pt idx="2163">
                  <c:v>6.2010791771238694E-3</c:v>
                </c:pt>
                <c:pt idx="2164">
                  <c:v>6.196618825533573E-3</c:v>
                </c:pt>
                <c:pt idx="2165">
                  <c:v>6.1921746923576659E-3</c:v>
                </c:pt>
                <c:pt idx="2166">
                  <c:v>6.1877467774340555E-3</c:v>
                </c:pt>
                <c:pt idx="2167">
                  <c:v>6.1833350808437881E-3</c:v>
                </c:pt>
                <c:pt idx="2168">
                  <c:v>6.1789396024247711E-3</c:v>
                </c:pt>
                <c:pt idx="2169">
                  <c:v>6.1745603424201434E-3</c:v>
                </c:pt>
                <c:pt idx="2170">
                  <c:v>6.1701973005867661E-3</c:v>
                </c:pt>
                <c:pt idx="2171">
                  <c:v>6.1658504770056854E-3</c:v>
                </c:pt>
                <c:pt idx="2172">
                  <c:v>6.1615198718389941E-3</c:v>
                </c:pt>
                <c:pt idx="2173">
                  <c:v>6.1572054848435531E-3</c:v>
                </c:pt>
                <c:pt idx="2174">
                  <c:v>6.1529073161814551E-3</c:v>
                </c:pt>
                <c:pt idx="2175">
                  <c:v>6.1486253657716539E-3</c:v>
                </c:pt>
                <c:pt idx="2176">
                  <c:v>6.1443596336141493E-3</c:v>
                </c:pt>
                <c:pt idx="2177">
                  <c:v>6.1401101197899877E-3</c:v>
                </c:pt>
                <c:pt idx="2178">
                  <c:v>6.1358768242181227E-3</c:v>
                </c:pt>
                <c:pt idx="2179">
                  <c:v>6.1316597468985545E-3</c:v>
                </c:pt>
                <c:pt idx="2180">
                  <c:v>6.1274588879123293E-3</c:v>
                </c:pt>
                <c:pt idx="2181">
                  <c:v>6.1232742470973545E-3</c:v>
                </c:pt>
                <c:pt idx="2182">
                  <c:v>6.1191058246967689E-3</c:v>
                </c:pt>
                <c:pt idx="2183">
                  <c:v>6.1149536204674337E-3</c:v>
                </c:pt>
                <c:pt idx="2184">
                  <c:v>6.1108176345714416E-3</c:v>
                </c:pt>
                <c:pt idx="2185">
                  <c:v>6.1066978668466998E-3</c:v>
                </c:pt>
                <c:pt idx="2186">
                  <c:v>6.102594317455301E-3</c:v>
                </c:pt>
                <c:pt idx="2187">
                  <c:v>6.0985069863972452E-3</c:v>
                </c:pt>
                <c:pt idx="2188">
                  <c:v>6.0944358735104398E-3</c:v>
                </c:pt>
                <c:pt idx="2189">
                  <c:v>6.0903809788759311E-3</c:v>
                </c:pt>
                <c:pt idx="2190">
                  <c:v>6.0863423026558117E-3</c:v>
                </c:pt>
                <c:pt idx="2191">
                  <c:v>6.0823198445258964E-3</c:v>
                </c:pt>
                <c:pt idx="2192">
                  <c:v>6.0783136048103703E-3</c:v>
                </c:pt>
                <c:pt idx="2193">
                  <c:v>6.0743235832660947E-3</c:v>
                </c:pt>
                <c:pt idx="2194">
                  <c:v>6.070349780055162E-3</c:v>
                </c:pt>
                <c:pt idx="2195">
                  <c:v>6.0663921950965261E-3</c:v>
                </c:pt>
                <c:pt idx="2196">
                  <c:v>6.0624508283901868E-3</c:v>
                </c:pt>
                <c:pt idx="2197">
                  <c:v>6.0585256798550979E-3</c:v>
                </c:pt>
                <c:pt idx="2198">
                  <c:v>6.0546167497343983E-3</c:v>
                </c:pt>
                <c:pt idx="2199">
                  <c:v>6.0507240378659954E-3</c:v>
                </c:pt>
                <c:pt idx="2200">
                  <c:v>6.046847544168843E-3</c:v>
                </c:pt>
                <c:pt idx="2201">
                  <c:v>6.0429872688860797E-3</c:v>
                </c:pt>
                <c:pt idx="2202">
                  <c:v>6.0391432116935206E-3</c:v>
                </c:pt>
                <c:pt idx="2203">
                  <c:v>6.0353153728343045E-3</c:v>
                </c:pt>
                <c:pt idx="2204">
                  <c:v>6.0315037522273851E-3</c:v>
                </c:pt>
                <c:pt idx="2205">
                  <c:v>6.0277083498727624E-3</c:v>
                </c:pt>
                <c:pt idx="2206">
                  <c:v>6.0239291658514826E-3</c:v>
                </c:pt>
                <c:pt idx="2207">
                  <c:v>6.0201662000014533E-3</c:v>
                </c:pt>
                <c:pt idx="2208">
                  <c:v>6.0164194524847669E-3</c:v>
                </c:pt>
                <c:pt idx="2209">
                  <c:v>6.0126889232203773E-3</c:v>
                </c:pt>
                <c:pt idx="2210">
                  <c:v>6.008974612127238E-3</c:v>
                </c:pt>
                <c:pt idx="2211">
                  <c:v>6.0052765194484881E-3</c:v>
                </c:pt>
                <c:pt idx="2212">
                  <c:v>6.0015946448599422E-3</c:v>
                </c:pt>
                <c:pt idx="2213">
                  <c:v>5.9979289886047393E-3</c:v>
                </c:pt>
                <c:pt idx="2214">
                  <c:v>5.9942795506018332E-3</c:v>
                </c:pt>
                <c:pt idx="2215">
                  <c:v>5.9906463309322699E-3</c:v>
                </c:pt>
                <c:pt idx="2216">
                  <c:v>5.9870293293529109E-3</c:v>
                </c:pt>
                <c:pt idx="2217">
                  <c:v>5.9834285461879411E-3</c:v>
                </c:pt>
                <c:pt idx="2218">
                  <c:v>5.9798439811131754E-3</c:v>
                </c:pt>
                <c:pt idx="2219">
                  <c:v>5.976275634452799E-3</c:v>
                </c:pt>
                <c:pt idx="2220">
                  <c:v>5.972723505963673E-3</c:v>
                </c:pt>
                <c:pt idx="2221">
                  <c:v>5.9691875957268437E-3</c:v>
                </c:pt>
                <c:pt idx="2222">
                  <c:v>5.965667903742311E-3</c:v>
                </c:pt>
                <c:pt idx="2223">
                  <c:v>5.9621644300911214E-3</c:v>
                </c:pt>
                <c:pt idx="2224">
                  <c:v>5.9586771746111822E-3</c:v>
                </c:pt>
                <c:pt idx="2225">
                  <c:v>5.9552061373835397E-3</c:v>
                </c:pt>
                <c:pt idx="2226">
                  <c:v>5.9517513184892401E-3</c:v>
                </c:pt>
                <c:pt idx="2227">
                  <c:v>5.9483127176851447E-3</c:v>
                </c:pt>
                <c:pt idx="2228">
                  <c:v>5.9448903352954385E-3</c:v>
                </c:pt>
                <c:pt idx="2229">
                  <c:v>5.9414841709959365E-3</c:v>
                </c:pt>
                <c:pt idx="2230">
                  <c:v>5.9380942251108237E-3</c:v>
                </c:pt>
                <c:pt idx="2231">
                  <c:v>5.9347204973969614E-3</c:v>
                </c:pt>
                <c:pt idx="2232">
                  <c:v>5.9313629879353957E-3</c:v>
                </c:pt>
                <c:pt idx="2233">
                  <c:v>5.9280216967261268E-3</c:v>
                </c:pt>
                <c:pt idx="2234">
                  <c:v>5.9246966237691545E-3</c:v>
                </c:pt>
                <c:pt idx="2235">
                  <c:v>5.9213877689834327E-3</c:v>
                </c:pt>
                <c:pt idx="2236">
                  <c:v>5.9180951325310538E-3</c:v>
                </c:pt>
                <c:pt idx="2237">
                  <c:v>5.9148187143309716E-3</c:v>
                </c:pt>
                <c:pt idx="2238">
                  <c:v>5.9115585143831861E-3</c:v>
                </c:pt>
                <c:pt idx="2239">
                  <c:v>5.9083145326066511E-3</c:v>
                </c:pt>
                <c:pt idx="2240">
                  <c:v>5.9050867690824127E-3</c:v>
                </c:pt>
                <c:pt idx="2241">
                  <c:v>5.9018752238915173E-3</c:v>
                </c:pt>
                <c:pt idx="2242">
                  <c:v>5.8986798969529186E-3</c:v>
                </c:pt>
                <c:pt idx="2243">
                  <c:v>5.8955007881855703E-3</c:v>
                </c:pt>
                <c:pt idx="2244">
                  <c:v>5.8923378975894725E-3</c:v>
                </c:pt>
                <c:pt idx="2245">
                  <c:v>5.8891912253267176E-3</c:v>
                </c:pt>
                <c:pt idx="2246">
                  <c:v>5.8860607713162594E-3</c:v>
                </c:pt>
                <c:pt idx="2247">
                  <c:v>5.8829465355580979E-3</c:v>
                </c:pt>
                <c:pt idx="2248">
                  <c:v>5.8798485180522331E-3</c:v>
                </c:pt>
                <c:pt idx="2249">
                  <c:v>5.8767667187176187E-3</c:v>
                </c:pt>
                <c:pt idx="2250">
                  <c:v>5.873701137635301E-3</c:v>
                </c:pt>
                <c:pt idx="2251">
                  <c:v>5.87065177480528E-3</c:v>
                </c:pt>
                <c:pt idx="2252">
                  <c:v>5.867618630308602E-3</c:v>
                </c:pt>
                <c:pt idx="2253">
                  <c:v>5.8646017039021281E-3</c:v>
                </c:pt>
                <c:pt idx="2254">
                  <c:v>5.8616009957479509E-3</c:v>
                </c:pt>
                <c:pt idx="2255">
                  <c:v>5.8586165059271167E-3</c:v>
                </c:pt>
                <c:pt idx="2256">
                  <c:v>5.8556482343585792E-3</c:v>
                </c:pt>
                <c:pt idx="2257">
                  <c:v>5.8526961809612921E-3</c:v>
                </c:pt>
                <c:pt idx="2258">
                  <c:v>5.8497603458163017E-3</c:v>
                </c:pt>
                <c:pt idx="2259">
                  <c:v>5.846840728923608E-3</c:v>
                </c:pt>
                <c:pt idx="2260">
                  <c:v>5.8439373302021647E-3</c:v>
                </c:pt>
                <c:pt idx="2261">
                  <c:v>5.8410501497330181E-3</c:v>
                </c:pt>
                <c:pt idx="2262">
                  <c:v>5.8381791875161682E-3</c:v>
                </c:pt>
                <c:pt idx="2263">
                  <c:v>5.8353244436326612E-3</c:v>
                </c:pt>
                <c:pt idx="2264">
                  <c:v>5.8324859178393584E-3</c:v>
                </c:pt>
                <c:pt idx="2265">
                  <c:v>5.8296636103793986E-3</c:v>
                </c:pt>
                <c:pt idx="2266">
                  <c:v>5.8268575210906892E-3</c:v>
                </c:pt>
                <c:pt idx="2267">
                  <c:v>5.8240676500542765E-3</c:v>
                </c:pt>
                <c:pt idx="2268">
                  <c:v>5.8212939972701605E-3</c:v>
                </c:pt>
                <c:pt idx="2269">
                  <c:v>5.8185365627383412E-3</c:v>
                </c:pt>
                <c:pt idx="2270">
                  <c:v>5.8157953463777723E-3</c:v>
                </c:pt>
                <c:pt idx="2271">
                  <c:v>5.8130703483505464E-3</c:v>
                </c:pt>
                <c:pt idx="2272">
                  <c:v>5.8103615684135246E-3</c:v>
                </c:pt>
                <c:pt idx="2273">
                  <c:v>5.8076690068098458E-3</c:v>
                </c:pt>
                <c:pt idx="2274">
                  <c:v>5.8049926633774174E-3</c:v>
                </c:pt>
                <c:pt idx="2275">
                  <c:v>5.8023325381972857E-3</c:v>
                </c:pt>
                <c:pt idx="2276">
                  <c:v>5.7996886313504969E-3</c:v>
                </c:pt>
                <c:pt idx="2277">
                  <c:v>5.7970609425939124E-3</c:v>
                </c:pt>
                <c:pt idx="2278">
                  <c:v>5.7944494721706707E-3</c:v>
                </c:pt>
                <c:pt idx="2279">
                  <c:v>5.7918542198376333E-3</c:v>
                </c:pt>
                <c:pt idx="2280">
                  <c:v>5.7892751858379388E-3</c:v>
                </c:pt>
                <c:pt idx="2281">
                  <c:v>5.7867123700094947E-3</c:v>
                </c:pt>
                <c:pt idx="2282">
                  <c:v>5.7841657724333473E-3</c:v>
                </c:pt>
                <c:pt idx="2283">
                  <c:v>5.7816353931094966E-3</c:v>
                </c:pt>
                <c:pt idx="2284">
                  <c:v>5.7791212320379426E-3</c:v>
                </c:pt>
                <c:pt idx="2285">
                  <c:v>5.776623289137639E-3</c:v>
                </c:pt>
                <c:pt idx="2286">
                  <c:v>5.7741415645706784E-3</c:v>
                </c:pt>
                <c:pt idx="2287">
                  <c:v>5.7716760580939219E-3</c:v>
                </c:pt>
                <c:pt idx="2288">
                  <c:v>5.7692267698694621E-3</c:v>
                </c:pt>
                <c:pt idx="2289">
                  <c:v>5.7667936998972991E-3</c:v>
                </c:pt>
                <c:pt idx="2290">
                  <c:v>5.7643768481774327E-3</c:v>
                </c:pt>
                <c:pt idx="2291">
                  <c:v>5.7619762146288167E-3</c:v>
                </c:pt>
                <c:pt idx="2292">
                  <c:v>5.7595917994135437E-3</c:v>
                </c:pt>
                <c:pt idx="2293">
                  <c:v>5.7572236022884749E-3</c:v>
                </c:pt>
                <c:pt idx="2294">
                  <c:v>5.754871623496749E-3</c:v>
                </c:pt>
                <c:pt idx="2295">
                  <c:v>5.7525358628762735E-3</c:v>
                </c:pt>
                <c:pt idx="2296">
                  <c:v>5.7493178642672085E-3</c:v>
                </c:pt>
                <c:pt idx="2297">
                  <c:v>5.7470214184411157E-3</c:v>
                </c:pt>
                <c:pt idx="2298">
                  <c:v>5.744741191380613E-3</c:v>
                </c:pt>
                <c:pt idx="2299">
                  <c:v>5.7424771830857004E-3</c:v>
                </c:pt>
                <c:pt idx="2300">
                  <c:v>5.7402293935293622E-3</c:v>
                </c:pt>
                <c:pt idx="2301">
                  <c:v>5.737997822765629E-3</c:v>
                </c:pt>
                <c:pt idx="2302">
                  <c:v>5.7357824707404701E-3</c:v>
                </c:pt>
                <c:pt idx="2303">
                  <c:v>5.7335833374809004E-3</c:v>
                </c:pt>
                <c:pt idx="2304">
                  <c:v>5.7314004229328903E-3</c:v>
                </c:pt>
                <c:pt idx="2305">
                  <c:v>5.7292337272045009E-3</c:v>
                </c:pt>
                <c:pt idx="2306">
                  <c:v>5.7270832502146858E-3</c:v>
                </c:pt>
                <c:pt idx="2307">
                  <c:v>5.7249489919634451E-3</c:v>
                </c:pt>
                <c:pt idx="2308">
                  <c:v>5.7228309524777945E-3</c:v>
                </c:pt>
                <c:pt idx="2309">
                  <c:v>5.7207291317577331E-3</c:v>
                </c:pt>
                <c:pt idx="2310">
                  <c:v>5.7176649881662822E-3</c:v>
                </c:pt>
                <c:pt idx="2311">
                  <c:v>5.7156026204785437E-3</c:v>
                </c:pt>
                <c:pt idx="2312">
                  <c:v>5.7135564709620557E-3</c:v>
                </c:pt>
                <c:pt idx="2313">
                  <c:v>5.711526539616818E-3</c:v>
                </c:pt>
                <c:pt idx="2314">
                  <c:v>5.709512826523877E-3</c:v>
                </c:pt>
                <c:pt idx="2315">
                  <c:v>5.7075153317642791E-3</c:v>
                </c:pt>
                <c:pt idx="2316">
                  <c:v>5.7055340550948852E-3</c:v>
                </c:pt>
                <c:pt idx="2317">
                  <c:v>5.703568996677788E-3</c:v>
                </c:pt>
                <c:pt idx="2318">
                  <c:v>5.7016201564319413E-3</c:v>
                </c:pt>
                <c:pt idx="2319">
                  <c:v>5.6996875344383913E-3</c:v>
                </c:pt>
                <c:pt idx="2320">
                  <c:v>5.6977711306160916E-3</c:v>
                </c:pt>
                <c:pt idx="2321">
                  <c:v>5.6958709452081813E-3</c:v>
                </c:pt>
                <c:pt idx="2322">
                  <c:v>5.6939869778094288E-3</c:v>
                </c:pt>
                <c:pt idx="2323">
                  <c:v>5.6921192287440192E-3</c:v>
                </c:pt>
                <c:pt idx="2324">
                  <c:v>5.6902676976877675E-3</c:v>
                </c:pt>
                <c:pt idx="2325">
                  <c:v>5.6884323850459051E-3</c:v>
                </c:pt>
                <c:pt idx="2326">
                  <c:v>5.6866132905752931E-3</c:v>
                </c:pt>
                <c:pt idx="2327">
                  <c:v>5.6848104143569778E-3</c:v>
                </c:pt>
                <c:pt idx="2328">
                  <c:v>5.6830237563099129E-3</c:v>
                </c:pt>
                <c:pt idx="2329">
                  <c:v>5.6812533165151446E-3</c:v>
                </c:pt>
                <c:pt idx="2330">
                  <c:v>5.6794990948916269E-3</c:v>
                </c:pt>
                <c:pt idx="2331">
                  <c:v>5.6777610914393595E-3</c:v>
                </c:pt>
                <c:pt idx="2332">
                  <c:v>5.6760393063204351E-3</c:v>
                </c:pt>
                <c:pt idx="2333">
                  <c:v>5.6743337392917148E-3</c:v>
                </c:pt>
                <c:pt idx="2334">
                  <c:v>5.6726443905152912E-3</c:v>
                </c:pt>
                <c:pt idx="2335">
                  <c:v>5.6709712599911644E-3</c:v>
                </c:pt>
                <c:pt idx="2336">
                  <c:v>5.6693143477193342E-3</c:v>
                </c:pt>
                <c:pt idx="2337">
                  <c:v>5.6676736535377081E-3</c:v>
                </c:pt>
                <c:pt idx="2338">
                  <c:v>5.6660491776083788E-3</c:v>
                </c:pt>
                <c:pt idx="2339">
                  <c:v>5.6644409199313461E-3</c:v>
                </c:pt>
                <c:pt idx="2340">
                  <c:v>5.6628488805066102E-3</c:v>
                </c:pt>
                <c:pt idx="2341">
                  <c:v>5.6612730591720783E-3</c:v>
                </c:pt>
                <c:pt idx="2342">
                  <c:v>5.6597134561708895E-3</c:v>
                </c:pt>
                <c:pt idx="2343">
                  <c:v>5.6581700713409511E-3</c:v>
                </c:pt>
                <c:pt idx="2344">
                  <c:v>5.6566429046822631E-3</c:v>
                </c:pt>
                <c:pt idx="2345">
                  <c:v>5.655131956356918E-3</c:v>
                </c:pt>
                <c:pt idx="2346">
                  <c:v>5.6536372260407308E-3</c:v>
                </c:pt>
                <c:pt idx="2347">
                  <c:v>5.6521587140578866E-3</c:v>
                </c:pt>
                <c:pt idx="2348">
                  <c:v>5.6506964203273391E-3</c:v>
                </c:pt>
                <c:pt idx="2349">
                  <c:v>5.6492503446869957E-3</c:v>
                </c:pt>
                <c:pt idx="2350">
                  <c:v>5.647820487298949E-3</c:v>
                </c:pt>
                <c:pt idx="2351">
                  <c:v>5.646406848163199E-3</c:v>
                </c:pt>
                <c:pt idx="2352">
                  <c:v>5.6450094272797458E-3</c:v>
                </c:pt>
                <c:pt idx="2353">
                  <c:v>5.6436282244864966E-3</c:v>
                </c:pt>
                <c:pt idx="2354">
                  <c:v>5.6422632400265904E-3</c:v>
                </c:pt>
                <c:pt idx="2355">
                  <c:v>5.6409144737379346E-3</c:v>
                </c:pt>
                <c:pt idx="2356">
                  <c:v>5.639581925539483E-3</c:v>
                </c:pt>
                <c:pt idx="2357">
                  <c:v>5.6382655956743744E-3</c:v>
                </c:pt>
                <c:pt idx="2358">
                  <c:v>5.6369654839805161E-3</c:v>
                </c:pt>
                <c:pt idx="2359">
                  <c:v>5.6356815905389546E-3</c:v>
                </c:pt>
                <c:pt idx="2360">
                  <c:v>5.6344139152686434E-3</c:v>
                </c:pt>
                <c:pt idx="2361">
                  <c:v>5.6331624581695827E-3</c:v>
                </c:pt>
                <c:pt idx="2362">
                  <c:v>5.6319272193228187E-3</c:v>
                </c:pt>
                <c:pt idx="2363">
                  <c:v>5.6307081987283514E-3</c:v>
                </c:pt>
                <c:pt idx="2364">
                  <c:v>5.6295053963051345E-3</c:v>
                </c:pt>
                <c:pt idx="2365">
                  <c:v>5.628318812053168E-3</c:v>
                </c:pt>
                <c:pt idx="2366">
                  <c:v>5.6271484460534982E-3</c:v>
                </c:pt>
                <c:pt idx="2367">
                  <c:v>5.6259942981440325E-3</c:v>
                </c:pt>
                <c:pt idx="2368">
                  <c:v>5.6248563685679098E-3</c:v>
                </c:pt>
                <c:pt idx="2369">
                  <c:v>5.6237346571630376E-3</c:v>
                </c:pt>
                <c:pt idx="2370">
                  <c:v>5.6226291639294157E-3</c:v>
                </c:pt>
                <c:pt idx="2371">
                  <c:v>5.6215398889480905E-3</c:v>
                </c:pt>
                <c:pt idx="2372">
                  <c:v>5.6204668322190621E-3</c:v>
                </c:pt>
                <c:pt idx="2373">
                  <c:v>5.619409993661284E-3</c:v>
                </c:pt>
                <c:pt idx="2374">
                  <c:v>5.6183693732747564E-3</c:v>
                </c:pt>
                <c:pt idx="2375">
                  <c:v>5.6173449711405254E-3</c:v>
                </c:pt>
                <c:pt idx="2376">
                  <c:v>5.6163367871775449E-3</c:v>
                </c:pt>
                <c:pt idx="2377">
                  <c:v>5.6153448214668611E-3</c:v>
                </c:pt>
                <c:pt idx="2378">
                  <c:v>5.6143690738463814E-3</c:v>
                </c:pt>
                <c:pt idx="2379">
                  <c:v>5.6134095444781984E-3</c:v>
                </c:pt>
                <c:pt idx="2380">
                  <c:v>5.6124662333623121E-3</c:v>
                </c:pt>
                <c:pt idx="2381">
                  <c:v>5.6115391404987225E-3</c:v>
                </c:pt>
                <c:pt idx="2382">
                  <c:v>5.610628265725337E-3</c:v>
                </c:pt>
                <c:pt idx="2383">
                  <c:v>5.6097336092852945E-3</c:v>
                </c:pt>
                <c:pt idx="2384">
                  <c:v>5.6088551709354562E-3</c:v>
                </c:pt>
                <c:pt idx="2385">
                  <c:v>5.6079929508379145E-3</c:v>
                </c:pt>
                <c:pt idx="2386">
                  <c:v>5.6071469489116232E-3</c:v>
                </c:pt>
                <c:pt idx="2387">
                  <c:v>5.6063171652376287E-3</c:v>
                </c:pt>
                <c:pt idx="2388">
                  <c:v>5.6055035997348845E-3</c:v>
                </c:pt>
                <c:pt idx="2389">
                  <c:v>5.6047062524844371E-3</c:v>
                </c:pt>
                <c:pt idx="2390">
                  <c:v>5.6039251234052401E-3</c:v>
                </c:pt>
                <c:pt idx="2391">
                  <c:v>5.6031602125783397E-3</c:v>
                </c:pt>
                <c:pt idx="2392">
                  <c:v>5.6024115198416435E-3</c:v>
                </c:pt>
                <c:pt idx="2393">
                  <c:v>5.6016790454382903E-3</c:v>
                </c:pt>
                <c:pt idx="2394">
                  <c:v>5.6009627891251412E-3</c:v>
                </c:pt>
                <c:pt idx="2395">
                  <c:v>5.6002627510642888E-3</c:v>
                </c:pt>
                <c:pt idx="2396">
                  <c:v>5.5995789311746869E-3</c:v>
                </c:pt>
                <c:pt idx="2397">
                  <c:v>5.5989113295373816E-3</c:v>
                </c:pt>
                <c:pt idx="2398">
                  <c:v>5.5982599460713267E-3</c:v>
                </c:pt>
                <c:pt idx="2399">
                  <c:v>5.5976247808575685E-3</c:v>
                </c:pt>
                <c:pt idx="2400">
                  <c:v>5.5970058338150608E-3</c:v>
                </c:pt>
                <c:pt idx="2401">
                  <c:v>5.5964031049438034E-3</c:v>
                </c:pt>
                <c:pt idx="2402">
                  <c:v>5.5958165944058891E-3</c:v>
                </c:pt>
                <c:pt idx="2403">
                  <c:v>5.5952463019581788E-3</c:v>
                </c:pt>
                <c:pt idx="2404">
                  <c:v>5.594692227681719E-3</c:v>
                </c:pt>
                <c:pt idx="2405">
                  <c:v>5.5941543716575559E-3</c:v>
                </c:pt>
                <c:pt idx="2406">
                  <c:v>5.5936327338046432E-3</c:v>
                </c:pt>
                <c:pt idx="2407">
                  <c:v>5.5931273142850735E-3</c:v>
                </c:pt>
                <c:pt idx="2408">
                  <c:v>5.5926381128557079E-3</c:v>
                </c:pt>
                <c:pt idx="2409">
                  <c:v>5.5921651295975927E-3</c:v>
                </c:pt>
                <c:pt idx="2410">
                  <c:v>5.5917083645917742E-3</c:v>
                </c:pt>
                <c:pt idx="2411">
                  <c:v>5.5912678178382524E-3</c:v>
                </c:pt>
                <c:pt idx="2412">
                  <c:v>5.5908434891749348E-3</c:v>
                </c:pt>
                <c:pt idx="2413">
                  <c:v>5.5904353788449601E-3</c:v>
                </c:pt>
                <c:pt idx="2414">
                  <c:v>5.5900434866051896E-3</c:v>
                </c:pt>
                <c:pt idx="2415">
                  <c:v>5.5896678125366694E-3</c:v>
                </c:pt>
                <c:pt idx="2416">
                  <c:v>5.5893083568014923E-3</c:v>
                </c:pt>
                <c:pt idx="2417">
                  <c:v>5.5889651192375656E-3</c:v>
                </c:pt>
                <c:pt idx="2418">
                  <c:v>5.5886380998448892E-3</c:v>
                </c:pt>
                <c:pt idx="2419">
                  <c:v>5.5883272986234633E-3</c:v>
                </c:pt>
                <c:pt idx="2420">
                  <c:v>5.5880327156543341E-3</c:v>
                </c:pt>
                <c:pt idx="2421">
                  <c:v>5.5877543508564553E-3</c:v>
                </c:pt>
                <c:pt idx="2422">
                  <c:v>5.5874922043108732E-3</c:v>
                </c:pt>
                <c:pt idx="2423">
                  <c:v>5.5872462759365416E-3</c:v>
                </c:pt>
                <c:pt idx="2424">
                  <c:v>5.5870165657334603E-3</c:v>
                </c:pt>
                <c:pt idx="2425">
                  <c:v>5.5868030737826757E-3</c:v>
                </c:pt>
                <c:pt idx="2426">
                  <c:v>5.5866058000031416E-3</c:v>
                </c:pt>
                <c:pt idx="2427">
                  <c:v>5.5864247443948578E-3</c:v>
                </c:pt>
                <c:pt idx="2428">
                  <c:v>5.5862599070388708E-3</c:v>
                </c:pt>
                <c:pt idx="2429">
                  <c:v>5.5861112878541341E-3</c:v>
                </c:pt>
                <c:pt idx="2430">
                  <c:v>5.5859788869216942E-3</c:v>
                </c:pt>
                <c:pt idx="2431">
                  <c:v>5.585862704241551E-3</c:v>
                </c:pt>
                <c:pt idx="2432">
                  <c:v>5.5857627396516119E-3</c:v>
                </c:pt>
                <c:pt idx="2433">
                  <c:v>5.5856789933139694E-3</c:v>
                </c:pt>
                <c:pt idx="2434">
                  <c:v>5.5856114651475774E-3</c:v>
                </c:pt>
                <c:pt idx="2435">
                  <c:v>5.5855601551524359E-3</c:v>
                </c:pt>
                <c:pt idx="2436">
                  <c:v>5.585525063409591E-3</c:v>
                </c:pt>
                <c:pt idx="2437">
                  <c:v>5.5855061899190428E-3</c:v>
                </c:pt>
                <c:pt idx="2438">
                  <c:v>5.5855035345186987E-3</c:v>
                </c:pt>
                <c:pt idx="2439">
                  <c:v>5.5855170973706514E-3</c:v>
                </c:pt>
                <c:pt idx="2440">
                  <c:v>5.5855468784749007E-3</c:v>
                </c:pt>
                <c:pt idx="2441">
                  <c:v>5.5855928777504005E-3</c:v>
                </c:pt>
                <c:pt idx="2442">
                  <c:v>5.5856550951161044E-3</c:v>
                </c:pt>
                <c:pt idx="2443">
                  <c:v>5.5857335307341049E-3</c:v>
                </c:pt>
                <c:pt idx="2444">
                  <c:v>5.5858281846854485E-3</c:v>
                </c:pt>
                <c:pt idx="2445">
                  <c:v>5.5859390567269962E-3</c:v>
                </c:pt>
                <c:pt idx="2446">
                  <c:v>5.5860661470208406E-3</c:v>
                </c:pt>
                <c:pt idx="2447">
                  <c:v>5.5862094554859354E-3</c:v>
                </c:pt>
                <c:pt idx="2448">
                  <c:v>5.5863689822033269E-3</c:v>
                </c:pt>
                <c:pt idx="2449">
                  <c:v>5.5865447270109225E-3</c:v>
                </c:pt>
                <c:pt idx="2450">
                  <c:v>5.5867366900708149E-3</c:v>
                </c:pt>
                <c:pt idx="2451">
                  <c:v>5.5869448713830039E-3</c:v>
                </c:pt>
                <c:pt idx="2452">
                  <c:v>5.5872026518843931E-3</c:v>
                </c:pt>
                <c:pt idx="2453">
                  <c:v>5.5874455864091122E-3</c:v>
                </c:pt>
                <c:pt idx="2454">
                  <c:v>5.5877047391861279E-3</c:v>
                </c:pt>
                <c:pt idx="2455">
                  <c:v>5.5879801102154403E-3</c:v>
                </c:pt>
                <c:pt idx="2456">
                  <c:v>5.5882716993349568E-3</c:v>
                </c:pt>
                <c:pt idx="2457">
                  <c:v>5.5885795067067701E-3</c:v>
                </c:pt>
                <c:pt idx="2458">
                  <c:v>5.58890353233088E-3</c:v>
                </c:pt>
                <c:pt idx="2459">
                  <c:v>5.5892437761262403E-3</c:v>
                </c:pt>
                <c:pt idx="2460">
                  <c:v>5.5896002380928511E-3</c:v>
                </c:pt>
                <c:pt idx="2461">
                  <c:v>5.5899729183117586E-3</c:v>
                </c:pt>
                <c:pt idx="2462">
                  <c:v>5.5903618167019165E-3</c:v>
                </c:pt>
                <c:pt idx="2463">
                  <c:v>5.5907669332633247E-3</c:v>
                </c:pt>
                <c:pt idx="2464">
                  <c:v>5.5911882680770297E-3</c:v>
                </c:pt>
                <c:pt idx="2465">
                  <c:v>5.5916258210619851E-3</c:v>
                </c:pt>
                <c:pt idx="2466">
                  <c:v>5.5920795922992372E-3</c:v>
                </c:pt>
                <c:pt idx="2467">
                  <c:v>5.5925495816266935E-3</c:v>
                </c:pt>
                <c:pt idx="2468">
                  <c:v>5.5930357892064464E-3</c:v>
                </c:pt>
                <c:pt idx="2469">
                  <c:v>5.5935382151195423E-3</c:v>
                </c:pt>
                <c:pt idx="2470">
                  <c:v>5.5940568591228423E-3</c:v>
                </c:pt>
                <c:pt idx="2471">
                  <c:v>5.5945917212973928E-3</c:v>
                </c:pt>
                <c:pt idx="2472">
                  <c:v>5.5951428018052862E-3</c:v>
                </c:pt>
                <c:pt idx="2473">
                  <c:v>5.5957101003223375E-3</c:v>
                </c:pt>
                <c:pt idx="2474">
                  <c:v>5.5962936171727318E-3</c:v>
                </c:pt>
                <c:pt idx="2475">
                  <c:v>5.5968933521943764E-3</c:v>
                </c:pt>
                <c:pt idx="2476">
                  <c:v>5.5975093053872715E-3</c:v>
                </c:pt>
                <c:pt idx="2477">
                  <c:v>5.5981414768324633E-3</c:v>
                </c:pt>
                <c:pt idx="2478">
                  <c:v>5.5987898665299518E-3</c:v>
                </c:pt>
                <c:pt idx="2479">
                  <c:v>5.5994544743986907E-3</c:v>
                </c:pt>
                <c:pt idx="2480">
                  <c:v>5.60013530043868E-3</c:v>
                </c:pt>
                <c:pt idx="2481">
                  <c:v>5.6008323446499197E-3</c:v>
                </c:pt>
                <c:pt idx="2482">
                  <c:v>5.6015456071134562E-3</c:v>
                </c:pt>
                <c:pt idx="2483">
                  <c:v>5.6022750878292893E-3</c:v>
                </c:pt>
                <c:pt idx="2484">
                  <c:v>5.6030207866353265E-3</c:v>
                </c:pt>
                <c:pt idx="2485">
                  <c:v>5.6037827036936605E-3</c:v>
                </c:pt>
                <c:pt idx="2486">
                  <c:v>5.6045608390042911E-3</c:v>
                </c:pt>
                <c:pt idx="2487">
                  <c:v>5.6053551924861722E-3</c:v>
                </c:pt>
                <c:pt idx="2488">
                  <c:v>5.6061657641393037E-3</c:v>
                </c:pt>
                <c:pt idx="2489">
                  <c:v>5.6069925541257781E-3</c:v>
                </c:pt>
                <c:pt idx="2490">
                  <c:v>5.6078355622024567E-3</c:v>
                </c:pt>
                <c:pt idx="2491">
                  <c:v>5.6086947884503857E-3</c:v>
                </c:pt>
                <c:pt idx="2492">
                  <c:v>5.6095654504906278E-3</c:v>
                </c:pt>
                <c:pt idx="2493">
                  <c:v>5.6104412971424988E-3</c:v>
                </c:pt>
                <c:pt idx="2494">
                  <c:v>5.611322290962617E-3</c:v>
                </c:pt>
                <c:pt idx="2495">
                  <c:v>5.6122084317078436E-3</c:v>
                </c:pt>
                <c:pt idx="2496">
                  <c:v>5.6130997193781784E-3</c:v>
                </c:pt>
                <c:pt idx="2497">
                  <c:v>5.6139961541357142E-3</c:v>
                </c:pt>
                <c:pt idx="2498">
                  <c:v>5.6148977359804508E-3</c:v>
                </c:pt>
                <c:pt idx="2499">
                  <c:v>5.6158044647502958E-3</c:v>
                </c:pt>
                <c:pt idx="2500">
                  <c:v>5.6167163405262954E-3</c:v>
                </c:pt>
                <c:pt idx="2501">
                  <c:v>5.6176333633894959E-3</c:v>
                </c:pt>
                <c:pt idx="2502">
                  <c:v>5.6185555331778048E-3</c:v>
                </c:pt>
                <c:pt idx="2503">
                  <c:v>5.6194828501343608E-3</c:v>
                </c:pt>
                <c:pt idx="2504">
                  <c:v>5.6204153139349788E-3</c:v>
                </c:pt>
                <c:pt idx="2505">
                  <c:v>5.6213529248227978E-3</c:v>
                </c:pt>
                <c:pt idx="2506">
                  <c:v>5.6222956827167714E-3</c:v>
                </c:pt>
                <c:pt idx="2507">
                  <c:v>5.6232435875358533E-3</c:v>
                </c:pt>
                <c:pt idx="2508">
                  <c:v>5.6241966395231824E-3</c:v>
                </c:pt>
                <c:pt idx="2509">
                  <c:v>5.6251548385166661E-3</c:v>
                </c:pt>
                <c:pt idx="2510">
                  <c:v>5.6261181843542118E-3</c:v>
                </c:pt>
                <c:pt idx="2511">
                  <c:v>5.6270866772789585E-3</c:v>
                </c:pt>
                <c:pt idx="2512">
                  <c:v>5.6280603172909061E-3</c:v>
                </c:pt>
                <c:pt idx="2513">
                  <c:v>5.6290391043090082E-3</c:v>
                </c:pt>
                <c:pt idx="2514">
                  <c:v>5.6300230382522187E-3</c:v>
                </c:pt>
                <c:pt idx="2515">
                  <c:v>5.6310121192826301E-3</c:v>
                </c:pt>
                <c:pt idx="2516">
                  <c:v>5.6320063473191961E-3</c:v>
                </c:pt>
                <c:pt idx="2517">
                  <c:v>5.6330057223619168E-3</c:v>
                </c:pt>
                <c:pt idx="2518">
                  <c:v>5.634010244410792E-3</c:v>
                </c:pt>
                <c:pt idx="2519">
                  <c:v>5.6350199134658219E-3</c:v>
                </c:pt>
                <c:pt idx="2520">
                  <c:v>5.6360347295270063E-3</c:v>
                </c:pt>
                <c:pt idx="2521">
                  <c:v>5.6370546925943454E-3</c:v>
                </c:pt>
                <c:pt idx="2522">
                  <c:v>5.6380798027488854E-3</c:v>
                </c:pt>
                <c:pt idx="2523">
                  <c:v>5.63911005990958E-3</c:v>
                </c:pt>
                <c:pt idx="2524">
                  <c:v>5.640145463995383E-3</c:v>
                </c:pt>
                <c:pt idx="2525">
                  <c:v>5.6411860151683868E-3</c:v>
                </c:pt>
                <c:pt idx="2526">
                  <c:v>5.642231713266499E-3</c:v>
                </c:pt>
                <c:pt idx="2527">
                  <c:v>5.643282558451812E-3</c:v>
                </c:pt>
                <c:pt idx="2528">
                  <c:v>5.644338550724326E-3</c:v>
                </c:pt>
                <c:pt idx="2529">
                  <c:v>5.6453996899219483E-3</c:v>
                </c:pt>
                <c:pt idx="2530">
                  <c:v>5.6464659761257252E-3</c:v>
                </c:pt>
                <c:pt idx="2531">
                  <c:v>5.6475374093356567E-3</c:v>
                </c:pt>
                <c:pt idx="2532">
                  <c:v>5.6486139895517429E-3</c:v>
                </c:pt>
                <c:pt idx="2533">
                  <c:v>5.6496957168550299E-3</c:v>
                </c:pt>
                <c:pt idx="2534">
                  <c:v>5.6507825911644716E-3</c:v>
                </c:pt>
                <c:pt idx="2535">
                  <c:v>5.6518746123990216E-3</c:v>
                </c:pt>
                <c:pt idx="2536">
                  <c:v>5.6529717806397262E-3</c:v>
                </c:pt>
                <c:pt idx="2537">
                  <c:v>5.6540740960486779E-3</c:v>
                </c:pt>
                <c:pt idx="2538">
                  <c:v>5.6551815583827381E-3</c:v>
                </c:pt>
                <c:pt idx="2539">
                  <c:v>5.6562941677229528E-3</c:v>
                </c:pt>
                <c:pt idx="2540">
                  <c:v>5.6574119240693221E-3</c:v>
                </c:pt>
                <c:pt idx="2541">
                  <c:v>5.6585348275028924E-3</c:v>
                </c:pt>
                <c:pt idx="2542">
                  <c:v>5.659662877861571E-3</c:v>
                </c:pt>
                <c:pt idx="2543">
                  <c:v>5.6607960753074504E-3</c:v>
                </c:pt>
                <c:pt idx="2544">
                  <c:v>5.6619344196784382E-3</c:v>
                </c:pt>
                <c:pt idx="2545">
                  <c:v>5.663077911136627E-3</c:v>
                </c:pt>
                <c:pt idx="2546">
                  <c:v>5.6642265496009703E-3</c:v>
                </c:pt>
                <c:pt idx="2547">
                  <c:v>5.6653803350714682E-3</c:v>
                </c:pt>
                <c:pt idx="2548">
                  <c:v>5.6665392675481208E-3</c:v>
                </c:pt>
                <c:pt idx="2549">
                  <c:v>5.6677033470309279E-3</c:v>
                </c:pt>
                <c:pt idx="2550">
                  <c:v>5.6688725735198897E-3</c:v>
                </c:pt>
                <c:pt idx="2551">
                  <c:v>5.6700469470960524E-3</c:v>
                </c:pt>
                <c:pt idx="2552">
                  <c:v>5.6712264676783697E-3</c:v>
                </c:pt>
                <c:pt idx="2553">
                  <c:v>5.6724111351857953E-3</c:v>
                </c:pt>
                <c:pt idx="2554">
                  <c:v>5.6736009497804218E-3</c:v>
                </c:pt>
                <c:pt idx="2555">
                  <c:v>5.674795911381203E-3</c:v>
                </c:pt>
                <c:pt idx="2556">
                  <c:v>5.6761678842187635E-3</c:v>
                </c:pt>
                <c:pt idx="2557">
                  <c:v>5.6773738750837133E-3</c:v>
                </c:pt>
                <c:pt idx="2558">
                  <c:v>5.6785850130358639E-3</c:v>
                </c:pt>
                <c:pt idx="2559">
                  <c:v>5.6798012979941692E-3</c:v>
                </c:pt>
                <c:pt idx="2560">
                  <c:v>5.6810227300396754E-3</c:v>
                </c:pt>
                <c:pt idx="2561">
                  <c:v>5.6822493089292436E-3</c:v>
                </c:pt>
                <c:pt idx="2562">
                  <c:v>5.6834810349060128E-3</c:v>
                </c:pt>
                <c:pt idx="2563">
                  <c:v>5.6847179079699828E-3</c:v>
                </c:pt>
                <c:pt idx="2564">
                  <c:v>5.6859599280401074E-3</c:v>
                </c:pt>
                <c:pt idx="2565">
                  <c:v>5.6872070949542941E-3</c:v>
                </c:pt>
                <c:pt idx="2566">
                  <c:v>5.6884594091177743E-3</c:v>
                </c:pt>
                <c:pt idx="2567">
                  <c:v>5.6897168701253165E-3</c:v>
                </c:pt>
                <c:pt idx="2568">
                  <c:v>5.6909794783011058E-3</c:v>
                </c:pt>
                <c:pt idx="2569">
                  <c:v>5.6922472333209573E-3</c:v>
                </c:pt>
                <c:pt idx="2570">
                  <c:v>5.6935201355090559E-3</c:v>
                </c:pt>
                <c:pt idx="2571">
                  <c:v>5.6953421201548782E-3</c:v>
                </c:pt>
                <c:pt idx="2572">
                  <c:v>5.6960813807416244E-3</c:v>
                </c:pt>
                <c:pt idx="2573">
                  <c:v>5.6973697239481869E-3</c:v>
                </c:pt>
                <c:pt idx="2574">
                  <c:v>5.6986632141609039E-3</c:v>
                </c:pt>
                <c:pt idx="2575">
                  <c:v>5.6999618512987293E-3</c:v>
                </c:pt>
                <c:pt idx="2576">
                  <c:v>5.7012656355237556E-3</c:v>
                </c:pt>
                <c:pt idx="2577">
                  <c:v>5.7025745667549366E-3</c:v>
                </c:pt>
                <c:pt idx="2578">
                  <c:v>5.7038886449922721E-3</c:v>
                </c:pt>
                <c:pt idx="2579">
                  <c:v>5.7052078702357623E-3</c:v>
                </c:pt>
                <c:pt idx="2580">
                  <c:v>5.7065322425664533E-3</c:v>
                </c:pt>
                <c:pt idx="2581">
                  <c:v>5.7078617618222527E-3</c:v>
                </c:pt>
                <c:pt idx="2582">
                  <c:v>5.7091964282462992E-3</c:v>
                </c:pt>
                <c:pt idx="2583">
                  <c:v>5.7105362415144079E-3</c:v>
                </c:pt>
                <c:pt idx="2584">
                  <c:v>5.7118812018697174E-3</c:v>
                </c:pt>
                <c:pt idx="2585">
                  <c:v>5.7132313092311815E-3</c:v>
                </c:pt>
                <c:pt idx="2586">
                  <c:v>5.7145865636798465E-3</c:v>
                </c:pt>
                <c:pt idx="2587">
                  <c:v>5.7159469650536199E-3</c:v>
                </c:pt>
                <c:pt idx="2588">
                  <c:v>5.7173125135145941E-3</c:v>
                </c:pt>
                <c:pt idx="2589">
                  <c:v>5.718683208981723E-3</c:v>
                </c:pt>
                <c:pt idx="2590">
                  <c:v>5.7200590513739602E-3</c:v>
                </c:pt>
                <c:pt idx="2591">
                  <c:v>5.7214400408533983E-3</c:v>
                </c:pt>
                <c:pt idx="2592">
                  <c:v>5.722826177338991E-3</c:v>
                </c:pt>
                <c:pt idx="2593">
                  <c:v>5.7242174609117846E-3</c:v>
                </c:pt>
                <c:pt idx="2594">
                  <c:v>5.7256138914096866E-3</c:v>
                </c:pt>
                <c:pt idx="2595">
                  <c:v>5.7270154689947894E-3</c:v>
                </c:pt>
                <c:pt idx="2596">
                  <c:v>5.7284221935050006E-3</c:v>
                </c:pt>
                <c:pt idx="2597">
                  <c:v>5.7298340651024127E-3</c:v>
                </c:pt>
                <c:pt idx="2598">
                  <c:v>5.7312510836249331E-3</c:v>
                </c:pt>
                <c:pt idx="2599">
                  <c:v>5.7326732493157007E-3</c:v>
                </c:pt>
                <c:pt idx="2600">
                  <c:v>5.7341005619315766E-3</c:v>
                </c:pt>
                <c:pt idx="2601">
                  <c:v>5.7355330215536071E-3</c:v>
                </c:pt>
                <c:pt idx="2602">
                  <c:v>5.7369706281817923E-3</c:v>
                </c:pt>
                <c:pt idx="2603">
                  <c:v>5.7384133819782246E-3</c:v>
                </c:pt>
                <c:pt idx="2604">
                  <c:v>5.7398612826997653E-3</c:v>
                </c:pt>
                <c:pt idx="2605">
                  <c:v>5.7413143304274605E-3</c:v>
                </c:pt>
                <c:pt idx="2606">
                  <c:v>5.7427725251613104E-3</c:v>
                </c:pt>
                <c:pt idx="2607">
                  <c:v>5.7442358669013149E-3</c:v>
                </c:pt>
                <c:pt idx="2608">
                  <c:v>5.7462153649290313E-3</c:v>
                </c:pt>
                <c:pt idx="2609">
                  <c:v>5.7476905177326438E-3</c:v>
                </c:pt>
                <c:pt idx="2610">
                  <c:v>5.749170817758535E-3</c:v>
                </c:pt>
                <c:pt idx="2611">
                  <c:v>5.7506562649796891E-3</c:v>
                </c:pt>
                <c:pt idx="2612">
                  <c:v>5.7521468593961051E-3</c:v>
                </c:pt>
                <c:pt idx="2613">
                  <c:v>5.7536426009807693E-3</c:v>
                </c:pt>
                <c:pt idx="2614">
                  <c:v>5.7551434897877103E-3</c:v>
                </c:pt>
                <c:pt idx="2615">
                  <c:v>5.756649525789915E-3</c:v>
                </c:pt>
                <c:pt idx="2616">
                  <c:v>5.7581607089603661E-3</c:v>
                </c:pt>
                <c:pt idx="2617">
                  <c:v>5.7596770393260801E-3</c:v>
                </c:pt>
                <c:pt idx="2618">
                  <c:v>5.761198516887057E-3</c:v>
                </c:pt>
                <c:pt idx="2619">
                  <c:v>5.7627251416703116E-3</c:v>
                </c:pt>
                <c:pt idx="2620">
                  <c:v>5.7642569136218133E-3</c:v>
                </c:pt>
                <c:pt idx="2621">
                  <c:v>5.7663629540705141E-3</c:v>
                </c:pt>
                <c:pt idx="2622">
                  <c:v>5.7679071775673663E-3</c:v>
                </c:pt>
                <c:pt idx="2623">
                  <c:v>5.769456548070373E-3</c:v>
                </c:pt>
                <c:pt idx="2624">
                  <c:v>5.7710110656605806E-3</c:v>
                </c:pt>
                <c:pt idx="2625">
                  <c:v>5.7725707301758966E-3</c:v>
                </c:pt>
                <c:pt idx="2626">
                  <c:v>5.7741355417784135E-3</c:v>
                </c:pt>
                <c:pt idx="2627">
                  <c:v>5.775705500387085E-3</c:v>
                </c:pt>
                <c:pt idx="2628">
                  <c:v>5.7772806060019111E-3</c:v>
                </c:pt>
                <c:pt idx="2629">
                  <c:v>5.7788608586228918E-3</c:v>
                </c:pt>
                <c:pt idx="2630">
                  <c:v>5.7804462581689808E-3</c:v>
                </c:pt>
                <c:pt idx="2631">
                  <c:v>5.7820368048833171E-3</c:v>
                </c:pt>
                <c:pt idx="2632">
                  <c:v>5.7836324986038079E-3</c:v>
                </c:pt>
                <c:pt idx="2633">
                  <c:v>5.7852333393304534E-3</c:v>
                </c:pt>
                <c:pt idx="2634">
                  <c:v>5.7868393269822072E-3</c:v>
                </c:pt>
                <c:pt idx="2635">
                  <c:v>5.7884504618022081E-3</c:v>
                </c:pt>
                <c:pt idx="2636">
                  <c:v>5.7900667435473174E-3</c:v>
                </c:pt>
                <c:pt idx="2637">
                  <c:v>5.7916881722985813E-3</c:v>
                </c:pt>
                <c:pt idx="2638">
                  <c:v>5.7933147481370462E-3</c:v>
                </c:pt>
                <c:pt idx="2639">
                  <c:v>5.7949464709816656E-3</c:v>
                </c:pt>
                <c:pt idx="2640">
                  <c:v>5.7965833408324396E-3</c:v>
                </c:pt>
                <c:pt idx="2641">
                  <c:v>5.7982253576893683E-3</c:v>
                </c:pt>
                <c:pt idx="2642">
                  <c:v>5.7998725215524516E-3</c:v>
                </c:pt>
                <c:pt idx="2643">
                  <c:v>5.801524832583782E-3</c:v>
                </c:pt>
                <c:pt idx="2644">
                  <c:v>5.8031822904591746E-3</c:v>
                </c:pt>
                <c:pt idx="2645">
                  <c:v>5.804844895421768E-3</c:v>
                </c:pt>
                <c:pt idx="2646">
                  <c:v>5.8065126474715623E-3</c:v>
                </c:pt>
                <c:pt idx="2647">
                  <c:v>5.8081855463654186E-3</c:v>
                </c:pt>
                <c:pt idx="2648">
                  <c:v>5.8098635923464759E-3</c:v>
                </c:pt>
                <c:pt idx="2649">
                  <c:v>5.811546785414734E-3</c:v>
                </c:pt>
                <c:pt idx="2650">
                  <c:v>5.8132351254891468E-3</c:v>
                </c:pt>
                <c:pt idx="2651">
                  <c:v>5.8149286126507604E-3</c:v>
                </c:pt>
                <c:pt idx="2652">
                  <c:v>5.8166272467374824E-3</c:v>
                </c:pt>
                <c:pt idx="2653">
                  <c:v>5.818331027830359E-3</c:v>
                </c:pt>
                <c:pt idx="2654">
                  <c:v>5.8200399560104366E-3</c:v>
                </c:pt>
                <c:pt idx="2655">
                  <c:v>5.8217540311156224E-3</c:v>
                </c:pt>
                <c:pt idx="2656">
                  <c:v>5.8234732533080091E-3</c:v>
                </c:pt>
                <c:pt idx="2657">
                  <c:v>5.8251976225065505E-3</c:v>
                </c:pt>
                <c:pt idx="2658">
                  <c:v>5.8269271387922927E-3</c:v>
                </c:pt>
                <c:pt idx="2659">
                  <c:v>5.8286618020841896E-3</c:v>
                </c:pt>
                <c:pt idx="2660">
                  <c:v>5.8304016123011948E-3</c:v>
                </c:pt>
                <c:pt idx="2661">
                  <c:v>5.8321465696054009E-3</c:v>
                </c:pt>
                <c:pt idx="2662">
                  <c:v>5.8338966739968079E-3</c:v>
                </c:pt>
                <c:pt idx="2663">
                  <c:v>5.8356519253133232E-3</c:v>
                </c:pt>
                <c:pt idx="2664">
                  <c:v>5.8374123237170394E-3</c:v>
                </c:pt>
                <c:pt idx="2665">
                  <c:v>5.839177869045864E-3</c:v>
                </c:pt>
                <c:pt idx="2666">
                  <c:v>5.8409485614618895E-3</c:v>
                </c:pt>
                <c:pt idx="2667">
                  <c:v>5.8427244008840695E-3</c:v>
                </c:pt>
                <c:pt idx="2668">
                  <c:v>5.8445053873934505E-3</c:v>
                </c:pt>
                <c:pt idx="2669">
                  <c:v>5.8462915209089861E-3</c:v>
                </c:pt>
                <c:pt idx="2670">
                  <c:v>5.84808280134963E-3</c:v>
                </c:pt>
                <c:pt idx="2671">
                  <c:v>5.8498792288774748E-3</c:v>
                </c:pt>
                <c:pt idx="2672">
                  <c:v>5.8516808034925205E-3</c:v>
                </c:pt>
                <c:pt idx="2673">
                  <c:v>5.8534875250326746E-3</c:v>
                </c:pt>
                <c:pt idx="2674">
                  <c:v>5.8552993936600295E-3</c:v>
                </c:pt>
                <c:pt idx="2675">
                  <c:v>5.8571164092124928E-3</c:v>
                </c:pt>
                <c:pt idx="2676">
                  <c:v>5.8589385719332032E-3</c:v>
                </c:pt>
                <c:pt idx="2677">
                  <c:v>5.860765881579022E-3</c:v>
                </c:pt>
                <c:pt idx="2678">
                  <c:v>5.8625983382309954E-3</c:v>
                </c:pt>
                <c:pt idx="2679">
                  <c:v>5.8644359419701697E-3</c:v>
                </c:pt>
                <c:pt idx="2680">
                  <c:v>5.8662786927154986E-3</c:v>
                </c:pt>
                <c:pt idx="2681">
                  <c:v>5.8681265904669822E-3</c:v>
                </c:pt>
                <c:pt idx="2682">
                  <c:v>5.8699796353056666E-3</c:v>
                </c:pt>
                <c:pt idx="2683">
                  <c:v>5.8718378270694593E-3</c:v>
                </c:pt>
                <c:pt idx="2684">
                  <c:v>5.8737011658394067E-3</c:v>
                </c:pt>
                <c:pt idx="2685">
                  <c:v>5.875569651696555E-3</c:v>
                </c:pt>
                <c:pt idx="2686">
                  <c:v>5.8774432846409042E-3</c:v>
                </c:pt>
                <c:pt idx="2687">
                  <c:v>5.8793220645914079E-3</c:v>
                </c:pt>
                <c:pt idx="2688">
                  <c:v>5.8812059914670201E-3</c:v>
                </c:pt>
                <c:pt idx="2689">
                  <c:v>5.8830950654298331E-3</c:v>
                </c:pt>
                <c:pt idx="2690">
                  <c:v>5.8849892863988007E-3</c:v>
                </c:pt>
                <c:pt idx="2691">
                  <c:v>5.8868886543739229E-3</c:v>
                </c:pt>
                <c:pt idx="2692">
                  <c:v>5.8887931694362461E-3</c:v>
                </c:pt>
                <c:pt idx="2693">
                  <c:v>5.8907028315047238E-3</c:v>
                </c:pt>
                <c:pt idx="2694">
                  <c:v>5.8926176404983099E-3</c:v>
                </c:pt>
                <c:pt idx="2695">
                  <c:v>5.8945375966601432E-3</c:v>
                </c:pt>
                <c:pt idx="2696">
                  <c:v>5.8964626997470848E-3</c:v>
                </c:pt>
                <c:pt idx="2697">
                  <c:v>5.8983929499212273E-3</c:v>
                </c:pt>
                <c:pt idx="2698">
                  <c:v>5.9003283471015244E-3</c:v>
                </c:pt>
                <c:pt idx="2699">
                  <c:v>5.9022688912879762E-3</c:v>
                </c:pt>
                <c:pt idx="2700">
                  <c:v>5.9042145825616288E-3</c:v>
                </c:pt>
                <c:pt idx="2701">
                  <c:v>5.906165420841436E-3</c:v>
                </c:pt>
                <c:pt idx="2702">
                  <c:v>5.9081214060463516E-3</c:v>
                </c:pt>
                <c:pt idx="2703">
                  <c:v>5.9100825384195144E-3</c:v>
                </c:pt>
                <c:pt idx="2704">
                  <c:v>5.9120488177177855E-3</c:v>
                </c:pt>
                <c:pt idx="2705">
                  <c:v>5.9140202440222112E-3</c:v>
                </c:pt>
                <c:pt idx="2706">
                  <c:v>5.9159968174138378E-3</c:v>
                </c:pt>
                <c:pt idx="2707">
                  <c:v>5.917978537811619E-3</c:v>
                </c:pt>
                <c:pt idx="2708">
                  <c:v>5.9199654052966011E-3</c:v>
                </c:pt>
                <c:pt idx="2709">
                  <c:v>5.9219574197877378E-3</c:v>
                </c:pt>
                <c:pt idx="2710">
                  <c:v>5.9239545812039829E-3</c:v>
                </c:pt>
                <c:pt idx="2711">
                  <c:v>5.9259568897074288E-3</c:v>
                </c:pt>
                <c:pt idx="2712">
                  <c:v>5.9282515447889317E-3</c:v>
                </c:pt>
                <c:pt idx="2713">
                  <c:v>5.9302648826375925E-3</c:v>
                </c:pt>
                <c:pt idx="2714">
                  <c:v>5.932283367492408E-3</c:v>
                </c:pt>
                <c:pt idx="2715">
                  <c:v>5.9343069994344244E-3</c:v>
                </c:pt>
                <c:pt idx="2716">
                  <c:v>5.9363357783825954E-3</c:v>
                </c:pt>
                <c:pt idx="2717">
                  <c:v>5.9383697042558747E-3</c:v>
                </c:pt>
                <c:pt idx="2718">
                  <c:v>5.9404087772974012E-3</c:v>
                </c:pt>
                <c:pt idx="2719">
                  <c:v>5.9424529972640361E-3</c:v>
                </c:pt>
                <c:pt idx="2720">
                  <c:v>5.9445023643178718E-3</c:v>
                </c:pt>
                <c:pt idx="2721">
                  <c:v>5.9465568783778622E-3</c:v>
                </c:pt>
                <c:pt idx="2722">
                  <c:v>5.9486165394440071E-3</c:v>
                </c:pt>
                <c:pt idx="2723">
                  <c:v>5.950681347597353E-3</c:v>
                </c:pt>
                <c:pt idx="2724">
                  <c:v>5.9527513027568535E-3</c:v>
                </c:pt>
                <c:pt idx="2725">
                  <c:v>5.9548264049225086E-3</c:v>
                </c:pt>
                <c:pt idx="2726">
                  <c:v>5.9569066541753646E-3</c:v>
                </c:pt>
                <c:pt idx="2727">
                  <c:v>5.9589920503533289E-3</c:v>
                </c:pt>
                <c:pt idx="2728">
                  <c:v>5.9610825936184941E-3</c:v>
                </c:pt>
                <c:pt idx="2729">
                  <c:v>5.963178283889814E-3</c:v>
                </c:pt>
                <c:pt idx="2730">
                  <c:v>5.9652791212483347E-3</c:v>
                </c:pt>
                <c:pt idx="2731">
                  <c:v>5.9673851055319638E-3</c:v>
                </c:pt>
                <c:pt idx="2732">
                  <c:v>5.9694962369027937E-3</c:v>
                </c:pt>
                <c:pt idx="2733">
                  <c:v>5.9716125152797783E-3</c:v>
                </c:pt>
                <c:pt idx="2734">
                  <c:v>5.9737339407439638E-3</c:v>
                </c:pt>
                <c:pt idx="2735">
                  <c:v>5.9758605132143039E-3</c:v>
                </c:pt>
                <c:pt idx="2736">
                  <c:v>5.9779922326907986E-3</c:v>
                </c:pt>
                <c:pt idx="2737">
                  <c:v>5.9801290991734479E-3</c:v>
                </c:pt>
                <c:pt idx="2738">
                  <c:v>5.9822711127432981E-3</c:v>
                </c:pt>
                <c:pt idx="2739">
                  <c:v>5.984418273319303E-3</c:v>
                </c:pt>
                <c:pt idx="2740">
                  <c:v>5.9865705809014624E-3</c:v>
                </c:pt>
                <c:pt idx="2741">
                  <c:v>5.9887280354897765E-3</c:v>
                </c:pt>
                <c:pt idx="2742">
                  <c:v>5.9908906371652915E-3</c:v>
                </c:pt>
                <c:pt idx="2743">
                  <c:v>5.993058385846961E-3</c:v>
                </c:pt>
                <c:pt idx="2744">
                  <c:v>5.9952312815347852E-3</c:v>
                </c:pt>
                <c:pt idx="2745">
                  <c:v>5.9974093243098103E-3</c:v>
                </c:pt>
                <c:pt idx="2746">
                  <c:v>5.9995925140099438E-3</c:v>
                </c:pt>
                <c:pt idx="2747">
                  <c:v>6.0017808508783244E-3</c:v>
                </c:pt>
                <c:pt idx="2748">
                  <c:v>6.0039743346718133E-3</c:v>
                </c:pt>
                <c:pt idx="2749">
                  <c:v>6.0061729655525031E-3</c:v>
                </c:pt>
                <c:pt idx="2750">
                  <c:v>6.0083767434393476E-3</c:v>
                </c:pt>
                <c:pt idx="2751">
                  <c:v>6.0105856683323466E-3</c:v>
                </c:pt>
                <c:pt idx="2752">
                  <c:v>6.0127997403125466E-3</c:v>
                </c:pt>
                <c:pt idx="2753">
                  <c:v>6.0150189592989012E-3</c:v>
                </c:pt>
                <c:pt idx="2754">
                  <c:v>6.0172433252914104E-3</c:v>
                </c:pt>
                <c:pt idx="2755">
                  <c:v>6.0194728382900742E-3</c:v>
                </c:pt>
                <c:pt idx="2756">
                  <c:v>6.0217074983759389E-3</c:v>
                </c:pt>
                <c:pt idx="2757">
                  <c:v>6.0239473054679582E-3</c:v>
                </c:pt>
                <c:pt idx="2758">
                  <c:v>6.0261922595661321E-3</c:v>
                </c:pt>
                <c:pt idx="2759">
                  <c:v>6.028442360751507E-3</c:v>
                </c:pt>
                <c:pt idx="2760">
                  <c:v>6.0306976089430364E-3</c:v>
                </c:pt>
                <c:pt idx="2761">
                  <c:v>6.0329580041407205E-3</c:v>
                </c:pt>
                <c:pt idx="2762">
                  <c:v>6.0352235464256054E-3</c:v>
                </c:pt>
                <c:pt idx="2763">
                  <c:v>6.0374942356355987E-3</c:v>
                </c:pt>
                <c:pt idx="2764">
                  <c:v>6.0397700720138392E-3</c:v>
                </c:pt>
                <c:pt idx="2765">
                  <c:v>6.042051055317188E-3</c:v>
                </c:pt>
                <c:pt idx="2766">
                  <c:v>6.044337185788784E-3</c:v>
                </c:pt>
                <c:pt idx="2767">
                  <c:v>6.046628463104442E-3</c:v>
                </c:pt>
                <c:pt idx="2768">
                  <c:v>6.0489248875883472E-3</c:v>
                </c:pt>
                <c:pt idx="2769">
                  <c:v>6.0512264589973608E-3</c:v>
                </c:pt>
                <c:pt idx="2770">
                  <c:v>6.0535331775746215E-3</c:v>
                </c:pt>
                <c:pt idx="2771">
                  <c:v>6.0558450429959443E-3</c:v>
                </c:pt>
                <c:pt idx="2772">
                  <c:v>6.0581620555855142E-3</c:v>
                </c:pt>
                <c:pt idx="2773">
                  <c:v>6.0604842151812388E-3</c:v>
                </c:pt>
                <c:pt idx="2774">
                  <c:v>6.0628115218641643E-3</c:v>
                </c:pt>
                <c:pt idx="2775">
                  <c:v>6.0651439754721981E-3</c:v>
                </c:pt>
                <c:pt idx="2776">
                  <c:v>6.0674815760863865E-3</c:v>
                </c:pt>
                <c:pt idx="2777">
                  <c:v>6.0698243238688221E-3</c:v>
                </c:pt>
                <c:pt idx="2778">
                  <c:v>6.0721722186574123E-3</c:v>
                </c:pt>
                <c:pt idx="2779">
                  <c:v>6.0745252604521571E-3</c:v>
                </c:pt>
                <c:pt idx="2780">
                  <c:v>6.0768834492530566E-3</c:v>
                </c:pt>
                <c:pt idx="2781">
                  <c:v>6.0792467851411569E-3</c:v>
                </c:pt>
                <c:pt idx="2782">
                  <c:v>6.0816152679543656E-3</c:v>
                </c:pt>
                <c:pt idx="2783">
                  <c:v>6.0839888979358214E-3</c:v>
                </c:pt>
                <c:pt idx="2784">
                  <c:v>6.0863676748423856E-3</c:v>
                </c:pt>
                <c:pt idx="2785">
                  <c:v>6.0887515988361507E-3</c:v>
                </c:pt>
                <c:pt idx="2786">
                  <c:v>6.0911406698360704E-3</c:v>
                </c:pt>
                <c:pt idx="2787">
                  <c:v>6.093534887923191E-3</c:v>
                </c:pt>
                <c:pt idx="2788">
                  <c:v>6.0959342530164662E-3</c:v>
                </c:pt>
                <c:pt idx="2789">
                  <c:v>6.098338765115896E-3</c:v>
                </c:pt>
                <c:pt idx="2790">
                  <c:v>6.1007484242214804E-3</c:v>
                </c:pt>
                <c:pt idx="2791">
                  <c:v>6.1031632304142658E-3</c:v>
                </c:pt>
                <c:pt idx="2792">
                  <c:v>6.105583183694252E-3</c:v>
                </c:pt>
                <c:pt idx="2793">
                  <c:v>6.1080082838993466E-3</c:v>
                </c:pt>
                <c:pt idx="2794">
                  <c:v>6.110438531191642E-3</c:v>
                </c:pt>
                <c:pt idx="2795">
                  <c:v>6.1128739254900921E-3</c:v>
                </c:pt>
                <c:pt idx="2796">
                  <c:v>6.1153144668757431E-3</c:v>
                </c:pt>
                <c:pt idx="2797">
                  <c:v>6.1177601552675487E-3</c:v>
                </c:pt>
                <c:pt idx="2798">
                  <c:v>6.1202109906655089E-3</c:v>
                </c:pt>
                <c:pt idx="2799">
                  <c:v>6.1226669730696237E-3</c:v>
                </c:pt>
                <c:pt idx="2800">
                  <c:v>6.1251281025609394E-3</c:v>
                </c:pt>
                <c:pt idx="2801">
                  <c:v>6.1275943790584098E-3</c:v>
                </c:pt>
                <c:pt idx="2802">
                  <c:v>6.130065802643081E-3</c:v>
                </c:pt>
                <c:pt idx="2803">
                  <c:v>6.1325423733149531E-3</c:v>
                </c:pt>
                <c:pt idx="2804">
                  <c:v>6.1350240909119336E-3</c:v>
                </c:pt>
                <c:pt idx="2805">
                  <c:v>6.1375109555961149E-3</c:v>
                </c:pt>
                <c:pt idx="2806">
                  <c:v>6.1400029672054046E-3</c:v>
                </c:pt>
                <c:pt idx="2807">
                  <c:v>6.1425001259829415E-3</c:v>
                </c:pt>
                <c:pt idx="2808">
                  <c:v>6.145002431766633E-3</c:v>
                </c:pt>
                <c:pt idx="2809">
                  <c:v>6.1475098845564791E-3</c:v>
                </c:pt>
                <c:pt idx="2810">
                  <c:v>6.1500224844335261E-3</c:v>
                </c:pt>
                <c:pt idx="2811">
                  <c:v>6.1525402312356814E-3</c:v>
                </c:pt>
                <c:pt idx="2812">
                  <c:v>6.1550631252060839E-3</c:v>
                </c:pt>
                <c:pt idx="2813">
                  <c:v>6.157591166182641E-3</c:v>
                </c:pt>
                <c:pt idx="2814">
                  <c:v>6.1601243540843065E-3</c:v>
                </c:pt>
                <c:pt idx="2815">
                  <c:v>6.1626626892352654E-3</c:v>
                </c:pt>
                <c:pt idx="2816">
                  <c:v>6.1652061711492401E-3</c:v>
                </c:pt>
                <c:pt idx="2817">
                  <c:v>6.1677548003125082E-3</c:v>
                </c:pt>
                <c:pt idx="2818">
                  <c:v>6.170308576481931E-3</c:v>
                </c:pt>
                <c:pt idx="2819">
                  <c:v>6.1728674995764621E-3</c:v>
                </c:pt>
                <c:pt idx="2820">
                  <c:v>6.1754315697581941E-3</c:v>
                </c:pt>
                <c:pt idx="2821">
                  <c:v>6.178000787027127E-3</c:v>
                </c:pt>
                <c:pt idx="2822">
                  <c:v>6.1805751513022145E-3</c:v>
                </c:pt>
                <c:pt idx="2823">
                  <c:v>6.1831546626645029E-3</c:v>
                </c:pt>
                <c:pt idx="2824">
                  <c:v>6.1857393209518996E-3</c:v>
                </c:pt>
                <c:pt idx="2825">
                  <c:v>6.1883291264075435E-3</c:v>
                </c:pt>
                <c:pt idx="2826">
                  <c:v>6.1909240787882958E-3</c:v>
                </c:pt>
                <c:pt idx="2827">
                  <c:v>6.1935241782562489E-3</c:v>
                </c:pt>
                <c:pt idx="2828">
                  <c:v>6.1961294248114029E-3</c:v>
                </c:pt>
                <c:pt idx="2829">
                  <c:v>6.1987398182916653E-3</c:v>
                </c:pt>
                <c:pt idx="2830">
                  <c:v>6.2013553588591286E-3</c:v>
                </c:pt>
                <c:pt idx="2831">
                  <c:v>6.2039760465137928E-3</c:v>
                </c:pt>
                <c:pt idx="2832">
                  <c:v>6.2066018811746115E-3</c:v>
                </c:pt>
                <c:pt idx="2833">
                  <c:v>6.2092328628415849E-3</c:v>
                </c:pt>
                <c:pt idx="2834">
                  <c:v>6.2118689915147129E-3</c:v>
                </c:pt>
                <c:pt idx="2835">
                  <c:v>6.2145102672750419E-3</c:v>
                </c:pt>
                <c:pt idx="2836">
                  <c:v>6.2171566901225717E-3</c:v>
                </c:pt>
                <c:pt idx="2837">
                  <c:v>6.2198082599762561E-3</c:v>
                </c:pt>
                <c:pt idx="2838">
                  <c:v>6.2224649768360951E-3</c:v>
                </c:pt>
                <c:pt idx="2839">
                  <c:v>6.2251268407831351E-3</c:v>
                </c:pt>
                <c:pt idx="2840">
                  <c:v>6.2277938517363296E-3</c:v>
                </c:pt>
                <c:pt idx="2841">
                  <c:v>6.2304660096956788E-3</c:v>
                </c:pt>
                <c:pt idx="2842">
                  <c:v>6.2331433147422288E-3</c:v>
                </c:pt>
                <c:pt idx="2843">
                  <c:v>6.2358257668759798E-3</c:v>
                </c:pt>
                <c:pt idx="2844">
                  <c:v>6.2385133659348391E-3</c:v>
                </c:pt>
                <c:pt idx="2845">
                  <c:v>6.2412061120808993E-3</c:v>
                </c:pt>
                <c:pt idx="2846">
                  <c:v>6.2439040053141603E-3</c:v>
                </c:pt>
                <c:pt idx="2847">
                  <c:v>6.246607045553576E-3</c:v>
                </c:pt>
                <c:pt idx="2848">
                  <c:v>6.2493152327181001E-3</c:v>
                </c:pt>
                <c:pt idx="2849">
                  <c:v>6.2520285670508713E-3</c:v>
                </c:pt>
                <c:pt idx="2850">
                  <c:v>6.2547470484708434E-3</c:v>
                </c:pt>
                <c:pt idx="2851">
                  <c:v>6.2574706768159238E-3</c:v>
                </c:pt>
                <c:pt idx="2852">
                  <c:v>6.2601994523292515E-3</c:v>
                </c:pt>
                <c:pt idx="2853">
                  <c:v>6.2629333747676874E-3</c:v>
                </c:pt>
                <c:pt idx="2854">
                  <c:v>6.2656724442933243E-3</c:v>
                </c:pt>
                <c:pt idx="2855">
                  <c:v>6.2684166608251157E-3</c:v>
                </c:pt>
                <c:pt idx="2856">
                  <c:v>6.2711660244441081E-3</c:v>
                </c:pt>
                <c:pt idx="2857">
                  <c:v>6.2739205350692551E-3</c:v>
                </c:pt>
                <c:pt idx="2858">
                  <c:v>6.2766801927816029E-3</c:v>
                </c:pt>
                <c:pt idx="2859">
                  <c:v>6.2794449974190591E-3</c:v>
                </c:pt>
                <c:pt idx="2860">
                  <c:v>6.2822149492247625E-3</c:v>
                </c:pt>
                <c:pt idx="2861">
                  <c:v>6.2849900480366205E-3</c:v>
                </c:pt>
                <c:pt idx="2862">
                  <c:v>6.2877702938546332E-3</c:v>
                </c:pt>
                <c:pt idx="2863">
                  <c:v>6.2905556867598467E-3</c:v>
                </c:pt>
                <c:pt idx="2864">
                  <c:v>6.2933462267522611E-3</c:v>
                </c:pt>
                <c:pt idx="2865">
                  <c:v>6.2961419136697838E-3</c:v>
                </c:pt>
                <c:pt idx="2866">
                  <c:v>6.2989427476745075E-3</c:v>
                </c:pt>
                <c:pt idx="2867">
                  <c:v>6.3017487286853857E-3</c:v>
                </c:pt>
                <c:pt idx="2868">
                  <c:v>6.3049618666788376E-3</c:v>
                </c:pt>
                <c:pt idx="2869">
                  <c:v>6.3077788771159771E-3</c:v>
                </c:pt>
                <c:pt idx="2870">
                  <c:v>6.3106010345592711E-3</c:v>
                </c:pt>
                <c:pt idx="2871">
                  <c:v>6.3134283390897661E-3</c:v>
                </c:pt>
                <c:pt idx="2872">
                  <c:v>6.3162607907074619E-3</c:v>
                </c:pt>
                <c:pt idx="2873">
                  <c:v>6.3190983892502661E-3</c:v>
                </c:pt>
                <c:pt idx="2874">
                  <c:v>6.3219411349613175E-3</c:v>
                </c:pt>
                <c:pt idx="2875">
                  <c:v>6.3247890275974772E-3</c:v>
                </c:pt>
                <c:pt idx="2876">
                  <c:v>6.3276420673208378E-3</c:v>
                </c:pt>
                <c:pt idx="2877">
                  <c:v>6.3305002541313993E-3</c:v>
                </c:pt>
                <c:pt idx="2878">
                  <c:v>6.3333635879481154E-3</c:v>
                </c:pt>
                <c:pt idx="2879">
                  <c:v>6.3362320686899398E-3</c:v>
                </c:pt>
                <c:pt idx="2880">
                  <c:v>6.3391056966810577E-3</c:v>
                </c:pt>
                <c:pt idx="2881">
                  <c:v>6.341984471597284E-3</c:v>
                </c:pt>
                <c:pt idx="2882">
                  <c:v>6.3459140711454864E-3</c:v>
                </c:pt>
                <c:pt idx="2883">
                  <c:v>6.3477574626102928E-3</c:v>
                </c:pt>
                <c:pt idx="2884">
                  <c:v>6.3506516786260292E-3</c:v>
                </c:pt>
                <c:pt idx="2885">
                  <c:v>6.3535510418100127E-3</c:v>
                </c:pt>
                <c:pt idx="2886">
                  <c:v>6.3564555519191046E-3</c:v>
                </c:pt>
                <c:pt idx="2887">
                  <c:v>6.3593652091153974E-3</c:v>
                </c:pt>
                <c:pt idx="2888">
                  <c:v>6.3622800134799373E-3</c:v>
                </c:pt>
                <c:pt idx="2889">
                  <c:v>6.3651999646885393E-3</c:v>
                </c:pt>
                <c:pt idx="2890">
                  <c:v>6.3681250630653885E-3</c:v>
                </c:pt>
                <c:pt idx="2891">
                  <c:v>6.3710553084483923E-3</c:v>
                </c:pt>
                <c:pt idx="2892">
                  <c:v>6.3739907008375507E-3</c:v>
                </c:pt>
                <c:pt idx="2893">
                  <c:v>6.3769312403949563E-3</c:v>
                </c:pt>
                <c:pt idx="2894">
                  <c:v>6.3798769268774702E-3</c:v>
                </c:pt>
                <c:pt idx="2895">
                  <c:v>6.382827760447185E-3</c:v>
                </c:pt>
                <c:pt idx="2896">
                  <c:v>6.3857837410230545E-3</c:v>
                </c:pt>
                <c:pt idx="2897">
                  <c:v>6.3887448686861248E-3</c:v>
                </c:pt>
                <c:pt idx="2898">
                  <c:v>6.391711143436396E-3</c:v>
                </c:pt>
                <c:pt idx="2899">
                  <c:v>6.3946825651928219E-3</c:v>
                </c:pt>
                <c:pt idx="2900">
                  <c:v>6.3976591339554023E-3</c:v>
                </c:pt>
                <c:pt idx="2901">
                  <c:v>6.4006408498051837E-3</c:v>
                </c:pt>
                <c:pt idx="2902">
                  <c:v>6.4036277127421659E-3</c:v>
                </c:pt>
                <c:pt idx="2903">
                  <c:v>6.4066197226042565E-3</c:v>
                </c:pt>
                <c:pt idx="2904">
                  <c:v>6.4096168796345943E-3</c:v>
                </c:pt>
                <c:pt idx="2905">
                  <c:v>6.4126191836710866E-3</c:v>
                </c:pt>
                <c:pt idx="2906">
                  <c:v>6.4156266347137336E-3</c:v>
                </c:pt>
                <c:pt idx="2907">
                  <c:v>6.4186392329246278E-3</c:v>
                </c:pt>
                <c:pt idx="2908">
                  <c:v>6.421656977979584E-3</c:v>
                </c:pt>
                <c:pt idx="2909">
                  <c:v>6.4246798702838337E-3</c:v>
                </c:pt>
                <c:pt idx="2910">
                  <c:v>6.4277079095131917E-3</c:v>
                </c:pt>
                <c:pt idx="2911">
                  <c:v>6.4307410957487043E-3</c:v>
                </c:pt>
                <c:pt idx="2912">
                  <c:v>6.4337794291524641E-3</c:v>
                </c:pt>
                <c:pt idx="2913">
                  <c:v>6.4368229095623786E-3</c:v>
                </c:pt>
                <c:pt idx="2914">
                  <c:v>6.4398715370594939E-3</c:v>
                </c:pt>
                <c:pt idx="2915">
                  <c:v>6.4429253115627638E-3</c:v>
                </c:pt>
                <c:pt idx="2916">
                  <c:v>6.4459842330721884E-3</c:v>
                </c:pt>
                <c:pt idx="2917">
                  <c:v>6.4490483016688138E-3</c:v>
                </c:pt>
                <c:pt idx="2918">
                  <c:v>6.4521175173526402E-3</c:v>
                </c:pt>
                <c:pt idx="2919">
                  <c:v>6.4551918800426211E-3</c:v>
                </c:pt>
                <c:pt idx="2920">
                  <c:v>6.4600334204956145E-3</c:v>
                </c:pt>
                <c:pt idx="2921">
                  <c:v>6.4631210184484811E-3</c:v>
                </c:pt>
                <c:pt idx="2922">
                  <c:v>6.4662137635695949E-3</c:v>
                </c:pt>
                <c:pt idx="2923">
                  <c:v>6.469311655615817E-3</c:v>
                </c:pt>
                <c:pt idx="2924">
                  <c:v>6.4724146946681937E-3</c:v>
                </c:pt>
                <c:pt idx="2925">
                  <c:v>6.4755228808077714E-3</c:v>
                </c:pt>
                <c:pt idx="2926">
                  <c:v>6.4786362140345499E-3</c:v>
                </c:pt>
                <c:pt idx="2927">
                  <c:v>6.4817546943485294E-3</c:v>
                </c:pt>
                <c:pt idx="2928">
                  <c:v>6.4848783215876171E-3</c:v>
                </c:pt>
                <c:pt idx="2929">
                  <c:v>6.4880070959139058E-3</c:v>
                </c:pt>
                <c:pt idx="2930">
                  <c:v>6.4911410174084416E-3</c:v>
                </c:pt>
                <c:pt idx="2931">
                  <c:v>6.4942800858280858E-3</c:v>
                </c:pt>
                <c:pt idx="2932">
                  <c:v>6.4974243014159772E-3</c:v>
                </c:pt>
                <c:pt idx="2933">
                  <c:v>6.5010239930496372E-3</c:v>
                </c:pt>
                <c:pt idx="2934">
                  <c:v>6.5041792379827434E-3</c:v>
                </c:pt>
                <c:pt idx="2935">
                  <c:v>6.507339629840958E-3</c:v>
                </c:pt>
                <c:pt idx="2936">
                  <c:v>6.5105051688674198E-3</c:v>
                </c:pt>
                <c:pt idx="2937">
                  <c:v>6.5136758549000362E-3</c:v>
                </c:pt>
                <c:pt idx="2938">
                  <c:v>6.5168516880198535E-3</c:v>
                </c:pt>
                <c:pt idx="2939">
                  <c:v>6.5200326681458254E-3</c:v>
                </c:pt>
                <c:pt idx="2940">
                  <c:v>6.5232187953589982E-3</c:v>
                </c:pt>
                <c:pt idx="2941">
                  <c:v>6.5264100696593719E-3</c:v>
                </c:pt>
                <c:pt idx="2942">
                  <c:v>6.5296064909659002E-3</c:v>
                </c:pt>
                <c:pt idx="2943">
                  <c:v>6.5328080593596294E-3</c:v>
                </c:pt>
                <c:pt idx="2944">
                  <c:v>6.5360147746784669E-3</c:v>
                </c:pt>
                <c:pt idx="2945">
                  <c:v>6.5392266372465979E-3</c:v>
                </c:pt>
                <c:pt idx="2946">
                  <c:v>6.5424436468208835E-3</c:v>
                </c:pt>
                <c:pt idx="2947">
                  <c:v>6.5456658033202775E-3</c:v>
                </c:pt>
                <c:pt idx="2948">
                  <c:v>6.5488931069068723E-3</c:v>
                </c:pt>
                <c:pt idx="2949">
                  <c:v>6.5521255575806681E-3</c:v>
                </c:pt>
                <c:pt idx="2950">
                  <c:v>6.5553631553416647E-3</c:v>
                </c:pt>
                <c:pt idx="2951">
                  <c:v>6.5586059001088159E-3</c:v>
                </c:pt>
                <c:pt idx="2952">
                  <c:v>6.5618537920442144E-3</c:v>
                </c:pt>
                <c:pt idx="2953">
                  <c:v>6.5651068309047211E-3</c:v>
                </c:pt>
                <c:pt idx="2954">
                  <c:v>6.5683650167713825E-3</c:v>
                </c:pt>
                <c:pt idx="2955">
                  <c:v>6.5716283498062911E-3</c:v>
                </c:pt>
                <c:pt idx="2956">
                  <c:v>6.5748968299284005E-3</c:v>
                </c:pt>
                <c:pt idx="2957">
                  <c:v>6.5781704569756183E-3</c:v>
                </c:pt>
                <c:pt idx="2958">
                  <c:v>6.581449231110037E-3</c:v>
                </c:pt>
                <c:pt idx="2959">
                  <c:v>6.5847331523316566E-3</c:v>
                </c:pt>
                <c:pt idx="2960">
                  <c:v>6.588022220640477E-3</c:v>
                </c:pt>
                <c:pt idx="2961">
                  <c:v>6.5913164359554521E-3</c:v>
                </c:pt>
                <c:pt idx="2962">
                  <c:v>6.5946157982765818E-3</c:v>
                </c:pt>
                <c:pt idx="2963">
                  <c:v>6.5979203076849124E-3</c:v>
                </c:pt>
                <c:pt idx="2964">
                  <c:v>6.6012299641804439E-3</c:v>
                </c:pt>
                <c:pt idx="2965">
                  <c:v>6.6045447676821301E-3</c:v>
                </c:pt>
                <c:pt idx="2966">
                  <c:v>6.6078647182710171E-3</c:v>
                </c:pt>
                <c:pt idx="2967">
                  <c:v>6.611189815947105E-3</c:v>
                </c:pt>
                <c:pt idx="2968">
                  <c:v>6.6145200606293475E-3</c:v>
                </c:pt>
                <c:pt idx="2969">
                  <c:v>6.6178554523987909E-3</c:v>
                </c:pt>
                <c:pt idx="2970">
                  <c:v>6.6211959912554352E-3</c:v>
                </c:pt>
                <c:pt idx="2971">
                  <c:v>6.6245416771182342E-3</c:v>
                </c:pt>
                <c:pt idx="2972">
                  <c:v>6.6278925099871877E-3</c:v>
                </c:pt>
                <c:pt idx="2973">
                  <c:v>6.6312484899433422E-3</c:v>
                </c:pt>
                <c:pt idx="2974">
                  <c:v>6.6346096169866975E-3</c:v>
                </c:pt>
                <c:pt idx="2975">
                  <c:v>6.6379758911983E-3</c:v>
                </c:pt>
                <c:pt idx="2976">
                  <c:v>6.6413473122539646E-3</c:v>
                </c:pt>
                <c:pt idx="2977">
                  <c:v>6.6447238804778763E-3</c:v>
                </c:pt>
                <c:pt idx="2978">
                  <c:v>6.6481055957079427E-3</c:v>
                </c:pt>
                <c:pt idx="2979">
                  <c:v>6.6514924580252099E-3</c:v>
                </c:pt>
                <c:pt idx="2980">
                  <c:v>6.6548844674296781E-3</c:v>
                </c:pt>
                <c:pt idx="2981">
                  <c:v>6.6582816238403009E-3</c:v>
                </c:pt>
                <c:pt idx="2982">
                  <c:v>6.6616839273381245E-3</c:v>
                </c:pt>
                <c:pt idx="2983">
                  <c:v>6.6650913779231491E-3</c:v>
                </c:pt>
                <c:pt idx="2984">
                  <c:v>6.6685039755143283E-3</c:v>
                </c:pt>
                <c:pt idx="2985">
                  <c:v>6.6719217201927083E-3</c:v>
                </c:pt>
                <c:pt idx="2986">
                  <c:v>6.675344611877243E-3</c:v>
                </c:pt>
                <c:pt idx="2987">
                  <c:v>6.6787726507300249E-3</c:v>
                </c:pt>
                <c:pt idx="2988">
                  <c:v>6.6822058365079151E-3</c:v>
                </c:pt>
                <c:pt idx="2989">
                  <c:v>6.6856441693730062E-3</c:v>
                </c:pt>
                <c:pt idx="2990">
                  <c:v>6.6890876493252982E-3</c:v>
                </c:pt>
                <c:pt idx="2991">
                  <c:v>6.6925362763647911E-3</c:v>
                </c:pt>
                <c:pt idx="2992">
                  <c:v>6.6959900504104386E-3</c:v>
                </c:pt>
                <c:pt idx="2993">
                  <c:v>6.699448971543287E-3</c:v>
                </c:pt>
                <c:pt idx="2994">
                  <c:v>6.70291303968229E-3</c:v>
                </c:pt>
                <c:pt idx="2995">
                  <c:v>6.7063822549895402E-3</c:v>
                </c:pt>
                <c:pt idx="2996">
                  <c:v>6.709856617302945E-3</c:v>
                </c:pt>
                <c:pt idx="2997">
                  <c:v>6.7133361267035507E-3</c:v>
                </c:pt>
                <c:pt idx="2998">
                  <c:v>6.7168207831103111E-3</c:v>
                </c:pt>
                <c:pt idx="2999">
                  <c:v>6.720310586523226E-3</c:v>
                </c:pt>
                <c:pt idx="3000">
                  <c:v>6.7238055371854344E-3</c:v>
                </c:pt>
                <c:pt idx="3001">
                  <c:v>6.7273056346917048E-3</c:v>
                </c:pt>
                <c:pt idx="3002">
                  <c:v>6.7308108793662225E-3</c:v>
                </c:pt>
                <c:pt idx="3003">
                  <c:v>6.734321271127941E-3</c:v>
                </c:pt>
                <c:pt idx="3004">
                  <c:v>6.7378368098958141E-3</c:v>
                </c:pt>
                <c:pt idx="3005">
                  <c:v>6.7413574957508882E-3</c:v>
                </c:pt>
                <c:pt idx="3006">
                  <c:v>6.7448833286931631E-3</c:v>
                </c:pt>
                <c:pt idx="3007">
                  <c:v>6.7484143086415926E-3</c:v>
                </c:pt>
                <c:pt idx="3008">
                  <c:v>6.7519504355961768E-3</c:v>
                </c:pt>
                <c:pt idx="3009">
                  <c:v>6.7554917097190081E-3</c:v>
                </c:pt>
                <c:pt idx="3010">
                  <c:v>6.7590381309290404E-3</c:v>
                </c:pt>
                <c:pt idx="3011">
                  <c:v>6.762589658378948E-3</c:v>
                </c:pt>
                <c:pt idx="3012">
                  <c:v>6.7661395411566794E-3</c:v>
                </c:pt>
                <c:pt idx="3013">
                  <c:v>6.769682614101713E-3</c:v>
                </c:pt>
                <c:pt idx="3014">
                  <c:v>6.7732188772140489E-3</c:v>
                </c:pt>
                <c:pt idx="3015">
                  <c:v>6.7767483305747334E-3</c:v>
                </c:pt>
                <c:pt idx="3016">
                  <c:v>6.7802709739406275E-3</c:v>
                </c:pt>
                <c:pt idx="3017">
                  <c:v>6.7837868076359165E-3</c:v>
                </c:pt>
                <c:pt idx="3018">
                  <c:v>6.7872958314174614E-3</c:v>
                </c:pt>
                <c:pt idx="3019">
                  <c:v>6.7907980453663086E-3</c:v>
                </c:pt>
                <c:pt idx="3020">
                  <c:v>6.7942934495635043E-3</c:v>
                </c:pt>
                <c:pt idx="3021">
                  <c:v>6.7977820439280023E-3</c:v>
                </c:pt>
                <c:pt idx="3022">
                  <c:v>6.8012638283787563E-3</c:v>
                </c:pt>
                <c:pt idx="3023">
                  <c:v>6.8047388029968126E-3</c:v>
                </c:pt>
                <c:pt idx="3024">
                  <c:v>6.8087018640905494E-3</c:v>
                </c:pt>
                <c:pt idx="3025">
                  <c:v>6.8121622463257481E-3</c:v>
                </c:pt>
                <c:pt idx="3026">
                  <c:v>6.815615818728249E-3</c:v>
                </c:pt>
                <c:pt idx="3027">
                  <c:v>6.8190625812170058E-3</c:v>
                </c:pt>
                <c:pt idx="3028">
                  <c:v>6.8225025338730649E-3</c:v>
                </c:pt>
                <c:pt idx="3029">
                  <c:v>6.8259356767774726E-3</c:v>
                </c:pt>
                <c:pt idx="3030">
                  <c:v>6.8293620097681362E-3</c:v>
                </c:pt>
                <c:pt idx="3031">
                  <c:v>6.8327815330071484E-3</c:v>
                </c:pt>
                <c:pt idx="3032">
                  <c:v>6.8361942464945091E-3</c:v>
                </c:pt>
                <c:pt idx="3033">
                  <c:v>6.8396001499870795E-3</c:v>
                </c:pt>
                <c:pt idx="3034">
                  <c:v>6.8429992437279985E-3</c:v>
                </c:pt>
                <c:pt idx="3035">
                  <c:v>6.8463915275551734E-3</c:v>
                </c:pt>
                <c:pt idx="3036">
                  <c:v>6.8497770016306969E-3</c:v>
                </c:pt>
                <c:pt idx="3037">
                  <c:v>6.8531556658735227E-3</c:v>
                </c:pt>
                <c:pt idx="3038">
                  <c:v>6.8565275202836506E-3</c:v>
                </c:pt>
                <c:pt idx="3039">
                  <c:v>6.8598925648610809E-3</c:v>
                </c:pt>
                <c:pt idx="3040">
                  <c:v>6.8632507996058134E-3</c:v>
                </c:pt>
                <c:pt idx="3041">
                  <c:v>6.8666022245178482E-3</c:v>
                </c:pt>
                <c:pt idx="3042">
                  <c:v>6.8699468395971852E-3</c:v>
                </c:pt>
                <c:pt idx="3043">
                  <c:v>6.8732846447627782E-3</c:v>
                </c:pt>
                <c:pt idx="3044">
                  <c:v>6.8766156402577661E-3</c:v>
                </c:pt>
                <c:pt idx="3045">
                  <c:v>6.8799398258390099E-3</c:v>
                </c:pt>
                <c:pt idx="3046">
                  <c:v>6.8832572015065097E-3</c:v>
                </c:pt>
                <c:pt idx="3047">
                  <c:v>6.8865677675034043E-3</c:v>
                </c:pt>
                <c:pt idx="3048">
                  <c:v>6.8898715235865549E-3</c:v>
                </c:pt>
                <c:pt idx="3049">
                  <c:v>6.8931684698370077E-3</c:v>
                </c:pt>
                <c:pt idx="3050">
                  <c:v>6.8964586062547628E-3</c:v>
                </c:pt>
                <c:pt idx="3051">
                  <c:v>6.8997419329208665E-3</c:v>
                </c:pt>
                <c:pt idx="3052">
                  <c:v>6.9030184495921798E-3</c:v>
                </c:pt>
                <c:pt idx="3053">
                  <c:v>6.9062881565118417E-3</c:v>
                </c:pt>
                <c:pt idx="3054">
                  <c:v>6.9095510535988058E-3</c:v>
                </c:pt>
                <c:pt idx="3055">
                  <c:v>6.9128071408530722E-3</c:v>
                </c:pt>
                <c:pt idx="3056">
                  <c:v>6.9160564182746409E-3</c:v>
                </c:pt>
                <c:pt idx="3057">
                  <c:v>6.9192988858635118E-3</c:v>
                </c:pt>
                <c:pt idx="3058">
                  <c:v>6.9225345437007313E-3</c:v>
                </c:pt>
                <c:pt idx="3059">
                  <c:v>6.9257633915431605E-3</c:v>
                </c:pt>
                <c:pt idx="3060">
                  <c:v>6.9289854296339382E-3</c:v>
                </c:pt>
                <c:pt idx="3061">
                  <c:v>6.9322006578920181E-3</c:v>
                </c:pt>
                <c:pt idx="3062">
                  <c:v>6.9354090763174003E-3</c:v>
                </c:pt>
                <c:pt idx="3063">
                  <c:v>6.9386106849100848E-3</c:v>
                </c:pt>
                <c:pt idx="3064">
                  <c:v>6.9418054836700716E-3</c:v>
                </c:pt>
                <c:pt idx="3065">
                  <c:v>6.9449934725163143E-3</c:v>
                </c:pt>
                <c:pt idx="3066">
                  <c:v>6.9481746516109055E-3</c:v>
                </c:pt>
                <c:pt idx="3067">
                  <c:v>6.951349020872799E-3</c:v>
                </c:pt>
                <c:pt idx="3068">
                  <c:v>6.9545165802209485E-3</c:v>
                </c:pt>
                <c:pt idx="3069">
                  <c:v>6.9576773298174466E-3</c:v>
                </c:pt>
                <c:pt idx="3070">
                  <c:v>6.9608312695812469E-3</c:v>
                </c:pt>
                <c:pt idx="3071">
                  <c:v>6.9639783994313031E-3</c:v>
                </c:pt>
                <c:pt idx="3072">
                  <c:v>6.967118719529708E-3</c:v>
                </c:pt>
                <c:pt idx="3073">
                  <c:v>6.9702522297143688E-3</c:v>
                </c:pt>
                <c:pt idx="3074">
                  <c:v>6.9733789301473781E-3</c:v>
                </c:pt>
                <c:pt idx="3075">
                  <c:v>6.9764988206666434E-3</c:v>
                </c:pt>
                <c:pt idx="3076">
                  <c:v>6.9796119014342572E-3</c:v>
                </c:pt>
                <c:pt idx="3077">
                  <c:v>6.9827181722070808E-3</c:v>
                </c:pt>
                <c:pt idx="3078">
                  <c:v>6.9858176333092992E-3</c:v>
                </c:pt>
                <c:pt idx="3079">
                  <c:v>6.9889102844167272E-3</c:v>
                </c:pt>
                <c:pt idx="3080">
                  <c:v>6.9919961258535501E-3</c:v>
                </c:pt>
                <c:pt idx="3081">
                  <c:v>6.9950751572955827E-3</c:v>
                </c:pt>
                <c:pt idx="3082">
                  <c:v>6.9981473789859638E-3</c:v>
                </c:pt>
                <c:pt idx="3083">
                  <c:v>7.0012127908436472E-3</c:v>
                </c:pt>
                <c:pt idx="3084">
                  <c:v>7.0042713928686329E-3</c:v>
                </c:pt>
                <c:pt idx="3085">
                  <c:v>7.0073231850609208E-3</c:v>
                </c:pt>
                <c:pt idx="3086">
                  <c:v>7.0103681673394647E-3</c:v>
                </c:pt>
                <c:pt idx="3087">
                  <c:v>7.0134063397853108E-3</c:v>
                </c:pt>
                <c:pt idx="3088">
                  <c:v>7.0164377024795055E-3</c:v>
                </c:pt>
                <c:pt idx="3089">
                  <c:v>7.0194622552599562E-3</c:v>
                </c:pt>
                <c:pt idx="3090">
                  <c:v>7.0224799982077091E-3</c:v>
                </c:pt>
                <c:pt idx="3091">
                  <c:v>7.0254909314038105E-3</c:v>
                </c:pt>
                <c:pt idx="3092">
                  <c:v>7.028495054686168E-3</c:v>
                </c:pt>
                <c:pt idx="3093">
                  <c:v>7.0314923680547814E-3</c:v>
                </c:pt>
                <c:pt idx="3094">
                  <c:v>7.0344828716717434E-3</c:v>
                </c:pt>
                <c:pt idx="3095">
                  <c:v>7.0374665654560076E-3</c:v>
                </c:pt>
                <c:pt idx="3096">
                  <c:v>7.0404434494075741E-3</c:v>
                </c:pt>
                <c:pt idx="3097">
                  <c:v>7.0434135234453965E-3</c:v>
                </c:pt>
                <c:pt idx="3098">
                  <c:v>7.0463767877315675E-3</c:v>
                </c:pt>
                <c:pt idx="3099">
                  <c:v>7.0493332421850408E-3</c:v>
                </c:pt>
                <c:pt idx="3100">
                  <c:v>7.0522828866437237E-3</c:v>
                </c:pt>
                <c:pt idx="3101">
                  <c:v>7.0552257213507552E-3</c:v>
                </c:pt>
                <c:pt idx="3102">
                  <c:v>7.0581617463061352E-3</c:v>
                </c:pt>
                <c:pt idx="3103">
                  <c:v>7.0610909613477713E-3</c:v>
                </c:pt>
                <c:pt idx="3104">
                  <c:v>7.0640133664756632E-3</c:v>
                </c:pt>
                <c:pt idx="3105">
                  <c:v>7.0669289618519038E-3</c:v>
                </c:pt>
                <c:pt idx="3106">
                  <c:v>7.0698377473954466E-3</c:v>
                </c:pt>
                <c:pt idx="3107">
                  <c:v>7.0727397230252453E-3</c:v>
                </c:pt>
                <c:pt idx="3108">
                  <c:v>7.0756348888223464E-3</c:v>
                </c:pt>
                <c:pt idx="3109">
                  <c:v>7.0785232447867497E-3</c:v>
                </c:pt>
                <c:pt idx="3110">
                  <c:v>7.0814047909184552E-3</c:v>
                </c:pt>
                <c:pt idx="3111">
                  <c:v>7.084279527217463E-3</c:v>
                </c:pt>
                <c:pt idx="3112">
                  <c:v>7.0871474536837731E-3</c:v>
                </c:pt>
                <c:pt idx="3113">
                  <c:v>7.0900085703173854E-3</c:v>
                </c:pt>
                <c:pt idx="3114">
                  <c:v>7.0928628770372537E-3</c:v>
                </c:pt>
                <c:pt idx="3115">
                  <c:v>7.0957103739244243E-3</c:v>
                </c:pt>
                <c:pt idx="3116">
                  <c:v>7.0985510610599434E-3</c:v>
                </c:pt>
                <c:pt idx="3117">
                  <c:v>7.1013849382817185E-3</c:v>
                </c:pt>
                <c:pt idx="3118">
                  <c:v>7.1042120056707958E-3</c:v>
                </c:pt>
                <c:pt idx="3119">
                  <c:v>7.1070322631461291E-3</c:v>
                </c:pt>
                <c:pt idx="3120">
                  <c:v>7.109845710869811E-3</c:v>
                </c:pt>
                <c:pt idx="3121">
                  <c:v>7.1126523487607951E-3</c:v>
                </c:pt>
                <c:pt idx="3122">
                  <c:v>7.1154521766569889E-3</c:v>
                </c:pt>
                <c:pt idx="3123">
                  <c:v>7.1182451948825776E-3</c:v>
                </c:pt>
                <c:pt idx="3124">
                  <c:v>7.1210314032754685E-3</c:v>
                </c:pt>
                <c:pt idx="3125">
                  <c:v>7.1238108017546153E-3</c:v>
                </c:pt>
                <c:pt idx="3126">
                  <c:v>7.1265833902389719E-3</c:v>
                </c:pt>
                <c:pt idx="3127">
                  <c:v>7.1293491690527233E-3</c:v>
                </c:pt>
                <c:pt idx="3128">
                  <c:v>7.1325017204937335E-3</c:v>
                </c:pt>
                <c:pt idx="3129">
                  <c:v>7.135252906843581E-3</c:v>
                </c:pt>
                <c:pt idx="3130">
                  <c:v>7.1379972831986382E-3</c:v>
                </c:pt>
                <c:pt idx="3131">
                  <c:v>7.1407348497209977E-3</c:v>
                </c:pt>
                <c:pt idx="3132">
                  <c:v>7.1434656064106594E-3</c:v>
                </c:pt>
                <c:pt idx="3133">
                  <c:v>7.1461895532676234E-3</c:v>
                </c:pt>
                <c:pt idx="3134">
                  <c:v>7.1489066902918896E-3</c:v>
                </c:pt>
                <c:pt idx="3135">
                  <c:v>7.1516170174024118E-3</c:v>
                </c:pt>
                <c:pt idx="3136">
                  <c:v>7.1543205348423289E-3</c:v>
                </c:pt>
                <c:pt idx="3137">
                  <c:v>7.1570172422874556E-3</c:v>
                </c:pt>
                <c:pt idx="3138">
                  <c:v>7.1597071398998846E-3</c:v>
                </c:pt>
                <c:pt idx="3139">
                  <c:v>7.1623902276796159E-3</c:v>
                </c:pt>
                <c:pt idx="3140">
                  <c:v>7.1650665056266494E-3</c:v>
                </c:pt>
                <c:pt idx="3141">
                  <c:v>7.1677359736599389E-3</c:v>
                </c:pt>
                <c:pt idx="3142">
                  <c:v>7.1703986319415769E-3</c:v>
                </c:pt>
                <c:pt idx="3143">
                  <c:v>7.1740939021349703E-3</c:v>
                </c:pt>
                <c:pt idx="3144">
                  <c:v>7.1757035188446672E-3</c:v>
                </c:pt>
                <c:pt idx="3145">
                  <c:v>7.1783457475471657E-3</c:v>
                </c:pt>
                <c:pt idx="3146">
                  <c:v>7.1809811663359202E-3</c:v>
                </c:pt>
                <c:pt idx="3147">
                  <c:v>7.1836097754540695E-3</c:v>
                </c:pt>
                <c:pt idx="3148">
                  <c:v>7.1862315744963823E-3</c:v>
                </c:pt>
                <c:pt idx="3149">
                  <c:v>7.1888465638680898E-3</c:v>
                </c:pt>
                <c:pt idx="3150">
                  <c:v>7.1914547433260534E-3</c:v>
                </c:pt>
                <c:pt idx="3151">
                  <c:v>7.1940561128702729E-3</c:v>
                </c:pt>
                <c:pt idx="3152">
                  <c:v>7.196650672662841E-3</c:v>
                </c:pt>
                <c:pt idx="3153">
                  <c:v>7.1992384224606187E-3</c:v>
                </c:pt>
                <c:pt idx="3154">
                  <c:v>7.201819362506745E-3</c:v>
                </c:pt>
                <c:pt idx="3155">
                  <c:v>7.2043934928012199E-3</c:v>
                </c:pt>
                <c:pt idx="3156">
                  <c:v>7.2069608131009044E-3</c:v>
                </c:pt>
                <c:pt idx="3157">
                  <c:v>7.2095213235678912E-3</c:v>
                </c:pt>
                <c:pt idx="3158">
                  <c:v>7.2120750242832266E-3</c:v>
                </c:pt>
                <c:pt idx="3159">
                  <c:v>7.2146219150848179E-3</c:v>
                </c:pt>
                <c:pt idx="3160">
                  <c:v>7.2171619959726652E-3</c:v>
                </c:pt>
                <c:pt idx="3161">
                  <c:v>7.219695267108861E-3</c:v>
                </c:pt>
                <c:pt idx="3162">
                  <c:v>7.2222217283313128E-3</c:v>
                </c:pt>
                <c:pt idx="3163">
                  <c:v>7.2247413797210669E-3</c:v>
                </c:pt>
                <c:pt idx="3164">
                  <c:v>7.2272542212781232E-3</c:v>
                </c:pt>
                <c:pt idx="3165">
                  <c:v>7.2297602530024818E-3</c:v>
                </c:pt>
                <c:pt idx="3166">
                  <c:v>7.2322594748130964E-3</c:v>
                </c:pt>
                <c:pt idx="3167">
                  <c:v>7.2347518867910132E-3</c:v>
                </c:pt>
                <c:pt idx="3168">
                  <c:v>7.237237488855186E-3</c:v>
                </c:pt>
                <c:pt idx="3169">
                  <c:v>7.2397162812487537E-3</c:v>
                </c:pt>
                <c:pt idx="3170">
                  <c:v>7.242188263647531E-3</c:v>
                </c:pt>
                <c:pt idx="3171">
                  <c:v>7.2446534362136106E-3</c:v>
                </c:pt>
                <c:pt idx="3172">
                  <c:v>7.2471117989469924E-3</c:v>
                </c:pt>
                <c:pt idx="3173">
                  <c:v>7.2495633517666302E-3</c:v>
                </c:pt>
                <c:pt idx="3174">
                  <c:v>7.2520080948346166E-3</c:v>
                </c:pt>
                <c:pt idx="3175">
                  <c:v>7.254446027988859E-3</c:v>
                </c:pt>
                <c:pt idx="3176">
                  <c:v>7.2568771513914498E-3</c:v>
                </c:pt>
                <c:pt idx="3177">
                  <c:v>7.2593014647992504E-3</c:v>
                </c:pt>
                <c:pt idx="3178">
                  <c:v>7.2617189683743533E-3</c:v>
                </c:pt>
                <c:pt idx="3179">
                  <c:v>7.2641296621978046E-3</c:v>
                </c:pt>
                <c:pt idx="3180">
                  <c:v>7.2673637655403436E-3</c:v>
                </c:pt>
                <c:pt idx="3181">
                  <c:v>7.2697589893307626E-3</c:v>
                </c:pt>
                <c:pt idx="3182">
                  <c:v>7.2721474029913144E-3</c:v>
                </c:pt>
                <c:pt idx="3183">
                  <c:v>7.2745290065760288E-3</c:v>
                </c:pt>
                <c:pt idx="3184">
                  <c:v>7.2769038000578918E-3</c:v>
                </c:pt>
                <c:pt idx="3185">
                  <c:v>7.2792717834369034E-3</c:v>
                </c:pt>
                <c:pt idx="3186">
                  <c:v>7.2816329567130618E-3</c:v>
                </c:pt>
                <c:pt idx="3187">
                  <c:v>7.2839873199404001E-3</c:v>
                </c:pt>
                <c:pt idx="3188">
                  <c:v>7.2863348730378705E-3</c:v>
                </c:pt>
                <c:pt idx="3189">
                  <c:v>7.2886756160324886E-3</c:v>
                </c:pt>
                <c:pt idx="3190">
                  <c:v>7.2910095489242552E-3</c:v>
                </c:pt>
                <c:pt idx="3191">
                  <c:v>7.2933366717672001E-3</c:v>
                </c:pt>
                <c:pt idx="3192">
                  <c:v>7.2956569844802779E-3</c:v>
                </c:pt>
                <c:pt idx="3193">
                  <c:v>7.2988139962493204E-3</c:v>
                </c:pt>
                <c:pt idx="3194">
                  <c:v>7.3011176780224396E-3</c:v>
                </c:pt>
                <c:pt idx="3195">
                  <c:v>7.3034145499628611E-3</c:v>
                </c:pt>
                <c:pt idx="3196">
                  <c:v>7.3057046119084923E-3</c:v>
                </c:pt>
                <c:pt idx="3197">
                  <c:v>7.3079878641835183E-3</c:v>
                </c:pt>
                <c:pt idx="3198">
                  <c:v>7.3102643065448003E-3</c:v>
                </c:pt>
                <c:pt idx="3199">
                  <c:v>7.312533938911292E-3</c:v>
                </c:pt>
                <c:pt idx="3200">
                  <c:v>7.3147967616071785E-3</c:v>
                </c:pt>
                <c:pt idx="3201">
                  <c:v>7.3170527743082747E-3</c:v>
                </c:pt>
                <c:pt idx="3202">
                  <c:v>7.3193019772577195E-3</c:v>
                </c:pt>
                <c:pt idx="3203">
                  <c:v>7.3215443702934202E-3</c:v>
                </c:pt>
                <c:pt idx="3204">
                  <c:v>7.3237799534964232E-3</c:v>
                </c:pt>
                <c:pt idx="3205">
                  <c:v>7.3260087268667284E-3</c:v>
                </c:pt>
                <c:pt idx="3206">
                  <c:v>7.3282306902422434E-3</c:v>
                </c:pt>
                <c:pt idx="3207">
                  <c:v>7.3304458438661069E-3</c:v>
                </c:pt>
                <c:pt idx="3208">
                  <c:v>7.3326541876572726E-3</c:v>
                </c:pt>
                <c:pt idx="3209">
                  <c:v>7.3348557216157406E-3</c:v>
                </c:pt>
                <c:pt idx="3210">
                  <c:v>7.3370504456604646E-3</c:v>
                </c:pt>
                <c:pt idx="3211">
                  <c:v>7.3392383598724908E-3</c:v>
                </c:pt>
                <c:pt idx="3212">
                  <c:v>7.3414194641707731E-3</c:v>
                </c:pt>
                <c:pt idx="3213">
                  <c:v>7.3435937586363575E-3</c:v>
                </c:pt>
                <c:pt idx="3214">
                  <c:v>7.3457612433502906E-3</c:v>
                </c:pt>
                <c:pt idx="3215">
                  <c:v>7.3479219180694333E-3</c:v>
                </c:pt>
                <c:pt idx="3216">
                  <c:v>7.3500757830369245E-3</c:v>
                </c:pt>
                <c:pt idx="3217">
                  <c:v>7.3522228379285792E-3</c:v>
                </c:pt>
                <c:pt idx="3218">
                  <c:v>7.354363083230675E-3</c:v>
                </c:pt>
                <c:pt idx="3219">
                  <c:v>7.3564965185379805E-3</c:v>
                </c:pt>
                <c:pt idx="3220">
                  <c:v>7.3586231440125882E-3</c:v>
                </c:pt>
                <c:pt idx="3221">
                  <c:v>7.3607429595734519E-3</c:v>
                </c:pt>
                <c:pt idx="3222">
                  <c:v>7.3628559653016179E-3</c:v>
                </c:pt>
                <c:pt idx="3223">
                  <c:v>7.3649621612781324E-3</c:v>
                </c:pt>
                <c:pt idx="3224">
                  <c:v>7.3670615472598566E-3</c:v>
                </c:pt>
                <c:pt idx="3225">
                  <c:v>7.3691541234899294E-3</c:v>
                </c:pt>
                <c:pt idx="3226">
                  <c:v>7.3712398897252118E-3</c:v>
                </c:pt>
                <c:pt idx="3227">
                  <c:v>7.3733188462088428E-3</c:v>
                </c:pt>
                <c:pt idx="3228">
                  <c:v>7.3753909927787298E-3</c:v>
                </c:pt>
                <c:pt idx="3229">
                  <c:v>7.3774563295969653E-3</c:v>
                </c:pt>
                <c:pt idx="3230">
                  <c:v>7.3795148564204105E-3</c:v>
                </c:pt>
                <c:pt idx="3231">
                  <c:v>7.3815665734922042E-3</c:v>
                </c:pt>
                <c:pt idx="3232">
                  <c:v>7.3836114805692077E-3</c:v>
                </c:pt>
                <c:pt idx="3233">
                  <c:v>7.3856495778945597E-3</c:v>
                </c:pt>
                <c:pt idx="3234">
                  <c:v>7.3876808653061676E-3</c:v>
                </c:pt>
                <c:pt idx="3235">
                  <c:v>7.3897053428850779E-3</c:v>
                </c:pt>
                <c:pt idx="3236">
                  <c:v>7.3917230106312903E-3</c:v>
                </c:pt>
                <c:pt idx="3237">
                  <c:v>7.3937338684637588E-3</c:v>
                </c:pt>
                <c:pt idx="3238">
                  <c:v>7.3957379165445758E-3</c:v>
                </c:pt>
                <c:pt idx="3239">
                  <c:v>7.3977351546306025E-3</c:v>
                </c:pt>
                <c:pt idx="3240">
                  <c:v>7.3997255828839315E-3</c:v>
                </c:pt>
                <c:pt idx="3241">
                  <c:v>7.4017092013045627E-3</c:v>
                </c:pt>
                <c:pt idx="3242">
                  <c:v>7.4036860098114499E-3</c:v>
                </c:pt>
                <c:pt idx="3243">
                  <c:v>7.4056560084856393E-3</c:v>
                </c:pt>
                <c:pt idx="3244">
                  <c:v>7.4076191974081773E-3</c:v>
                </c:pt>
                <c:pt idx="3245">
                  <c:v>7.409575576335925E-3</c:v>
                </c:pt>
                <c:pt idx="3246">
                  <c:v>7.4115251453499287E-3</c:v>
                </c:pt>
                <c:pt idx="3247">
                  <c:v>7.4134679046122809E-3</c:v>
                </c:pt>
                <c:pt idx="3248">
                  <c:v>7.4154038540419354E-3</c:v>
                </c:pt>
                <c:pt idx="3249">
                  <c:v>7.4173329935578458E-3</c:v>
                </c:pt>
                <c:pt idx="3250">
                  <c:v>7.4192553231600122E-3</c:v>
                </c:pt>
                <c:pt idx="3251">
                  <c:v>7.4211708430105272E-3</c:v>
                </c:pt>
                <c:pt idx="3252">
                  <c:v>7.4230795529472982E-3</c:v>
                </c:pt>
                <c:pt idx="3253">
                  <c:v>7.4249814529703251E-3</c:v>
                </c:pt>
                <c:pt idx="3254">
                  <c:v>7.4268765432417005E-3</c:v>
                </c:pt>
                <c:pt idx="3255">
                  <c:v>7.428764823599332E-3</c:v>
                </c:pt>
                <c:pt idx="3256">
                  <c:v>7.4306462940432194E-3</c:v>
                </c:pt>
                <c:pt idx="3257">
                  <c:v>7.4325209546544091E-3</c:v>
                </c:pt>
                <c:pt idx="3258">
                  <c:v>7.434388805432901E-3</c:v>
                </c:pt>
                <c:pt idx="3259">
                  <c:v>7.436249846297649E-3</c:v>
                </c:pt>
                <c:pt idx="3260">
                  <c:v>7.4381040773296991E-3</c:v>
                </c:pt>
                <c:pt idx="3261">
                  <c:v>7.4399514985290516E-3</c:v>
                </c:pt>
                <c:pt idx="3262">
                  <c:v>7.44179210981466E-3</c:v>
                </c:pt>
                <c:pt idx="3263">
                  <c:v>7.4436259112675707E-3</c:v>
                </c:pt>
                <c:pt idx="3264">
                  <c:v>7.4454529028067373E-3</c:v>
                </c:pt>
                <c:pt idx="3265">
                  <c:v>7.4472730845132062E-3</c:v>
                </c:pt>
                <c:pt idx="3266">
                  <c:v>7.4490864563869774E-3</c:v>
                </c:pt>
                <c:pt idx="3267">
                  <c:v>7.4508930183470046E-3</c:v>
                </c:pt>
                <c:pt idx="3268">
                  <c:v>7.452692770474334E-3</c:v>
                </c:pt>
                <c:pt idx="3269">
                  <c:v>7.4544857126879194E-3</c:v>
                </c:pt>
                <c:pt idx="3270">
                  <c:v>7.456271845068807E-3</c:v>
                </c:pt>
                <c:pt idx="3271">
                  <c:v>7.4580511676169969E-3</c:v>
                </c:pt>
                <c:pt idx="3272">
                  <c:v>7.4598236803324891E-3</c:v>
                </c:pt>
                <c:pt idx="3273">
                  <c:v>7.461589383053191E-3</c:v>
                </c:pt>
                <c:pt idx="3274">
                  <c:v>7.4633482760222414E-3</c:v>
                </c:pt>
                <c:pt idx="3275">
                  <c:v>7.4651003590775478E-3</c:v>
                </c:pt>
                <c:pt idx="3276">
                  <c:v>7.4668456323001564E-3</c:v>
                </c:pt>
                <c:pt idx="3277">
                  <c:v>7.468584095609021E-3</c:v>
                </c:pt>
                <c:pt idx="3278">
                  <c:v>7.4703157490851879E-3</c:v>
                </c:pt>
                <c:pt idx="3279">
                  <c:v>7.4720405927286571E-3</c:v>
                </c:pt>
                <c:pt idx="3280">
                  <c:v>7.4737586265394285E-3</c:v>
                </c:pt>
                <c:pt idx="3281">
                  <c:v>7.4754698503554096E-3</c:v>
                </c:pt>
                <c:pt idx="3282">
                  <c:v>7.4771742643386929E-3</c:v>
                </c:pt>
                <c:pt idx="3283">
                  <c:v>7.4788718684892785E-3</c:v>
                </c:pt>
                <c:pt idx="3284">
                  <c:v>7.4805626628071664E-3</c:v>
                </c:pt>
                <c:pt idx="3285">
                  <c:v>7.4822466472113103E-3</c:v>
                </c:pt>
                <c:pt idx="3286">
                  <c:v>7.4839238217827564E-3</c:v>
                </c:pt>
                <c:pt idx="3287">
                  <c:v>7.4855941864404585E-3</c:v>
                </c:pt>
                <c:pt idx="3288">
                  <c:v>7.4872577412654628E-3</c:v>
                </c:pt>
                <c:pt idx="3289">
                  <c:v>7.4889144862577695E-3</c:v>
                </c:pt>
                <c:pt idx="3290">
                  <c:v>7.490564421336332E-3</c:v>
                </c:pt>
                <c:pt idx="3291">
                  <c:v>7.4922075465821969E-3</c:v>
                </c:pt>
                <c:pt idx="3292">
                  <c:v>7.4938438619143177E-3</c:v>
                </c:pt>
                <c:pt idx="3293">
                  <c:v>7.4954733673326945E-3</c:v>
                </c:pt>
                <c:pt idx="3294">
                  <c:v>7.4970960629994199E-3</c:v>
                </c:pt>
                <c:pt idx="3295">
                  <c:v>7.4987119487524012E-3</c:v>
                </c:pt>
                <c:pt idx="3296">
                  <c:v>7.5003210246726848E-3</c:v>
                </c:pt>
                <c:pt idx="3297">
                  <c:v>7.5019232906792244E-3</c:v>
                </c:pt>
                <c:pt idx="3298">
                  <c:v>7.5035187468530662E-3</c:v>
                </c:pt>
                <c:pt idx="3299">
                  <c:v>7.505107393113164E-3</c:v>
                </c:pt>
                <c:pt idx="3300">
                  <c:v>7.5066892295405641E-3</c:v>
                </c:pt>
                <c:pt idx="3301">
                  <c:v>7.5082642561352664E-3</c:v>
                </c:pt>
                <c:pt idx="3302">
                  <c:v>7.5098324727351784E-3</c:v>
                </c:pt>
                <c:pt idx="3303">
                  <c:v>7.5113938796644852E-3</c:v>
                </c:pt>
                <c:pt idx="3304">
                  <c:v>7.5129484765179555E-3</c:v>
                </c:pt>
                <c:pt idx="3305">
                  <c:v>7.5144962637008206E-3</c:v>
                </c:pt>
                <c:pt idx="3306">
                  <c:v>7.5160372408888954E-3</c:v>
                </c:pt>
                <c:pt idx="3307">
                  <c:v>7.5175714081632261E-3</c:v>
                </c:pt>
                <c:pt idx="3308">
                  <c:v>7.5190987657669517E-3</c:v>
                </c:pt>
                <c:pt idx="3309">
                  <c:v>7.5206193132948407E-3</c:v>
                </c:pt>
                <c:pt idx="3310">
                  <c:v>7.5221330510710782E-3</c:v>
                </c:pt>
                <c:pt idx="3311">
                  <c:v>7.5236399789335717E-3</c:v>
                </c:pt>
                <c:pt idx="3312">
                  <c:v>7.5251400968823212E-3</c:v>
                </c:pt>
                <c:pt idx="3313">
                  <c:v>7.5266334050794192E-3</c:v>
                </c:pt>
                <c:pt idx="3314">
                  <c:v>7.5281199033627733E-3</c:v>
                </c:pt>
                <c:pt idx="3315">
                  <c:v>7.5295995917323832E-3</c:v>
                </c:pt>
                <c:pt idx="3316">
                  <c:v>7.5310724703503418E-3</c:v>
                </c:pt>
                <c:pt idx="3317">
                  <c:v>7.5325385390545563E-3</c:v>
                </c:pt>
                <c:pt idx="3318">
                  <c:v>7.5339977977639805E-3</c:v>
                </c:pt>
                <c:pt idx="3319">
                  <c:v>7.5354502467217532E-3</c:v>
                </c:pt>
                <c:pt idx="3320">
                  <c:v>7.5368958858468282E-3</c:v>
                </c:pt>
                <c:pt idx="3321">
                  <c:v>7.5383347149771129E-3</c:v>
                </c:pt>
                <c:pt idx="3322">
                  <c:v>7.5397667342746999E-3</c:v>
                </c:pt>
                <c:pt idx="3323">
                  <c:v>7.5411919437395891E-3</c:v>
                </c:pt>
                <c:pt idx="3324">
                  <c:v>7.5426103433717806E-3</c:v>
                </c:pt>
                <c:pt idx="3325">
                  <c:v>7.5440219330902281E-3</c:v>
                </c:pt>
                <c:pt idx="3326">
                  <c:v>7.5454267128949315E-3</c:v>
                </c:pt>
                <c:pt idx="3327">
                  <c:v>7.5468246829479835E-3</c:v>
                </c:pt>
                <c:pt idx="3328">
                  <c:v>7.5482158430062452E-3</c:v>
                </c:pt>
                <c:pt idx="3329">
                  <c:v>7.5496001932318091E-3</c:v>
                </c:pt>
                <c:pt idx="3330">
                  <c:v>7.5509777336246753E-3</c:v>
                </c:pt>
                <c:pt idx="3331">
                  <c:v>7.5523484641037975E-3</c:v>
                </c:pt>
                <c:pt idx="3332">
                  <c:v>7.5537123847502219E-3</c:v>
                </c:pt>
                <c:pt idx="3333">
                  <c:v>7.5550694954829023E-3</c:v>
                </c:pt>
                <c:pt idx="3334">
                  <c:v>7.5564197964639312E-3</c:v>
                </c:pt>
                <c:pt idx="3335">
                  <c:v>7.5577632874501699E-3</c:v>
                </c:pt>
                <c:pt idx="3336">
                  <c:v>7.5592903671461986E-3</c:v>
                </c:pt>
                <c:pt idx="3337">
                  <c:v>7.5606192656685334E-3</c:v>
                </c:pt>
                <c:pt idx="3338">
                  <c:v>7.5619413541960778E-3</c:v>
                </c:pt>
                <c:pt idx="3339">
                  <c:v>7.5632566328909245E-3</c:v>
                </c:pt>
                <c:pt idx="3340">
                  <c:v>7.5645651017530735E-3</c:v>
                </c:pt>
                <c:pt idx="3341">
                  <c:v>7.5658667607014785E-3</c:v>
                </c:pt>
                <c:pt idx="3342">
                  <c:v>7.5671616098171857E-3</c:v>
                </c:pt>
                <c:pt idx="3343">
                  <c:v>7.5684496489381026E-3</c:v>
                </c:pt>
                <c:pt idx="3344">
                  <c:v>7.569730878307368E-3</c:v>
                </c:pt>
                <c:pt idx="3345">
                  <c:v>7.5710052978439357E-3</c:v>
                </c:pt>
                <c:pt idx="3346">
                  <c:v>7.5722729074667594E-3</c:v>
                </c:pt>
                <c:pt idx="3347">
                  <c:v>7.5735337071758391E-3</c:v>
                </c:pt>
                <c:pt idx="3348">
                  <c:v>7.574787697052221E-3</c:v>
                </c:pt>
                <c:pt idx="3349">
                  <c:v>7.5760348770148589E-3</c:v>
                </c:pt>
                <c:pt idx="3350">
                  <c:v>7.5772752471447991E-3</c:v>
                </c:pt>
                <c:pt idx="3351">
                  <c:v>7.5785088075230878E-3</c:v>
                </c:pt>
                <c:pt idx="3352">
                  <c:v>7.5797355578255399E-3</c:v>
                </c:pt>
                <c:pt idx="3353">
                  <c:v>7.5809554982952942E-3</c:v>
                </c:pt>
                <c:pt idx="3354">
                  <c:v>7.5821686289323509E-3</c:v>
                </c:pt>
                <c:pt idx="3355">
                  <c:v>7.5833749497367098E-3</c:v>
                </c:pt>
                <c:pt idx="3356">
                  <c:v>7.5845744606273247E-3</c:v>
                </c:pt>
                <c:pt idx="3357">
                  <c:v>7.5857671616852418E-3</c:v>
                </c:pt>
                <c:pt idx="3358">
                  <c:v>7.5869530528294149E-3</c:v>
                </c:pt>
                <c:pt idx="3359">
                  <c:v>7.5881321341408903E-3</c:v>
                </c:pt>
                <c:pt idx="3360">
                  <c:v>7.5893044054575753E-3</c:v>
                </c:pt>
                <c:pt idx="3361">
                  <c:v>7.5904698671036552E-3</c:v>
                </c:pt>
                <c:pt idx="3362">
                  <c:v>7.5916285187549448E-3</c:v>
                </c:pt>
                <c:pt idx="3363">
                  <c:v>7.5927803605735367E-3</c:v>
                </c:pt>
                <c:pt idx="3364">
                  <c:v>7.5939253924783845E-3</c:v>
                </c:pt>
                <c:pt idx="3365">
                  <c:v>7.5950636145505346E-3</c:v>
                </c:pt>
                <c:pt idx="3366">
                  <c:v>7.5961950267089406E-3</c:v>
                </c:pt>
                <c:pt idx="3367">
                  <c:v>7.597319629034649E-3</c:v>
                </c:pt>
                <c:pt idx="3368">
                  <c:v>7.5984374215276596E-3</c:v>
                </c:pt>
                <c:pt idx="3369">
                  <c:v>7.5995484040258798E-3</c:v>
                </c:pt>
                <c:pt idx="3370">
                  <c:v>7.6006525766914024E-3</c:v>
                </c:pt>
                <c:pt idx="3371">
                  <c:v>7.6017499396052735E-3</c:v>
                </c:pt>
                <c:pt idx="3372">
                  <c:v>7.6028404925243542E-3</c:v>
                </c:pt>
                <c:pt idx="3373">
                  <c:v>7.6039242356107373E-3</c:v>
                </c:pt>
                <c:pt idx="3374">
                  <c:v>7.6050011687833763E-3</c:v>
                </c:pt>
                <c:pt idx="3375">
                  <c:v>7.6060712922043638E-3</c:v>
                </c:pt>
                <c:pt idx="3376">
                  <c:v>7.6071346055495148E-3</c:v>
                </c:pt>
                <c:pt idx="3377">
                  <c:v>7.6081911092240606E-3</c:v>
                </c:pt>
                <c:pt idx="3378">
                  <c:v>7.6092408029038161E-3</c:v>
                </c:pt>
                <c:pt idx="3379">
                  <c:v>7.6102836867508739E-3</c:v>
                </c:pt>
                <c:pt idx="3380">
                  <c:v>7.6113197606841876E-3</c:v>
                </c:pt>
                <c:pt idx="3381">
                  <c:v>7.6123490247848036E-3</c:v>
                </c:pt>
                <c:pt idx="3382">
                  <c:v>7.6133714789716755E-3</c:v>
                </c:pt>
                <c:pt idx="3383">
                  <c:v>7.6143871233258498E-3</c:v>
                </c:pt>
                <c:pt idx="3384">
                  <c:v>7.6153959578473263E-3</c:v>
                </c:pt>
                <c:pt idx="3385">
                  <c:v>7.6163979824550587E-3</c:v>
                </c:pt>
                <c:pt idx="3386">
                  <c:v>7.6173931972300934E-3</c:v>
                </c:pt>
                <c:pt idx="3387">
                  <c:v>7.6183816020913842E-3</c:v>
                </c:pt>
                <c:pt idx="3388">
                  <c:v>7.6193631970389308E-3</c:v>
                </c:pt>
                <c:pt idx="3389">
                  <c:v>7.6203379821537798E-3</c:v>
                </c:pt>
                <c:pt idx="3390">
                  <c:v>7.6213059573548847E-3</c:v>
                </c:pt>
                <c:pt idx="3391">
                  <c:v>7.6222671227232919E-3</c:v>
                </c:pt>
                <c:pt idx="3392">
                  <c:v>7.623221478177955E-3</c:v>
                </c:pt>
                <c:pt idx="3393">
                  <c:v>7.6241690238809667E-3</c:v>
                </c:pt>
                <c:pt idx="3394">
                  <c:v>7.6251097595891881E-3</c:v>
                </c:pt>
                <c:pt idx="3395">
                  <c:v>7.6260436854647118E-3</c:v>
                </c:pt>
                <c:pt idx="3396">
                  <c:v>7.6269708013454451E-3</c:v>
                </c:pt>
                <c:pt idx="3397">
                  <c:v>7.6278911075555733E-3</c:v>
                </c:pt>
                <c:pt idx="3398">
                  <c:v>7.6288046038519575E-3</c:v>
                </c:pt>
                <c:pt idx="3399">
                  <c:v>7.6297112902345976E-3</c:v>
                </c:pt>
                <c:pt idx="3400">
                  <c:v>7.6306111667034937E-3</c:v>
                </c:pt>
                <c:pt idx="3401">
                  <c:v>7.6315042333396921E-3</c:v>
                </c:pt>
                <c:pt idx="3402">
                  <c:v>7.6323904900621464E-3</c:v>
                </c:pt>
                <c:pt idx="3403">
                  <c:v>7.633269936951903E-3</c:v>
                </c:pt>
                <c:pt idx="3404">
                  <c:v>7.6341425740089619E-3</c:v>
                </c:pt>
                <c:pt idx="3405">
                  <c:v>7.6350084010712305E-3</c:v>
                </c:pt>
                <c:pt idx="3406">
                  <c:v>7.6358674183008013E-3</c:v>
                </c:pt>
                <c:pt idx="3407">
                  <c:v>7.6367196256976744E-3</c:v>
                </c:pt>
                <c:pt idx="3408">
                  <c:v>7.6375650232618497E-3</c:v>
                </c:pt>
                <c:pt idx="3409">
                  <c:v>7.6384036108312348E-3</c:v>
                </c:pt>
                <c:pt idx="3410">
                  <c:v>7.6392353885679221E-3</c:v>
                </c:pt>
                <c:pt idx="3411">
                  <c:v>7.6400603565529579E-3</c:v>
                </c:pt>
                <c:pt idx="3412">
                  <c:v>7.6408785145432034E-3</c:v>
                </c:pt>
                <c:pt idx="3413">
                  <c:v>7.641689862619705E-3</c:v>
                </c:pt>
                <c:pt idx="3414">
                  <c:v>7.6424944008635087E-3</c:v>
                </c:pt>
                <c:pt idx="3415">
                  <c:v>7.643292129355661E-3</c:v>
                </c:pt>
                <c:pt idx="3416">
                  <c:v>7.6440830478530231E-3</c:v>
                </c:pt>
                <c:pt idx="3417">
                  <c:v>7.6448671563555948E-3</c:v>
                </c:pt>
                <c:pt idx="3418">
                  <c:v>7.6456444551875613E-3</c:v>
                </c:pt>
                <c:pt idx="3419">
                  <c:v>7.6464149441057838E-3</c:v>
                </c:pt>
                <c:pt idx="3420">
                  <c:v>7.647178623029216E-3</c:v>
                </c:pt>
                <c:pt idx="3421">
                  <c:v>7.6479354922009968E-3</c:v>
                </c:pt>
                <c:pt idx="3422">
                  <c:v>7.6486855514590335E-3</c:v>
                </c:pt>
                <c:pt idx="3423">
                  <c:v>7.6494288008843725E-3</c:v>
                </c:pt>
                <c:pt idx="3424">
                  <c:v>7.6501652403959675E-3</c:v>
                </c:pt>
                <c:pt idx="3425">
                  <c:v>7.6508948699938184E-3</c:v>
                </c:pt>
                <c:pt idx="3426">
                  <c:v>7.6516176897589716E-3</c:v>
                </c:pt>
                <c:pt idx="3427">
                  <c:v>7.6523336996914271E-3</c:v>
                </c:pt>
                <c:pt idx="3428">
                  <c:v>7.6530428996290922E-3</c:v>
                </c:pt>
                <c:pt idx="3429">
                  <c:v>7.6537452898151059E-3</c:v>
                </c:pt>
                <c:pt idx="3430">
                  <c:v>7.6544408700873756E-3</c:v>
                </c:pt>
                <c:pt idx="3431">
                  <c:v>7.6551296404459013E-3</c:v>
                </c:pt>
                <c:pt idx="3432">
                  <c:v>7.6558116008906829E-3</c:v>
                </c:pt>
                <c:pt idx="3433">
                  <c:v>7.6564867515838131E-3</c:v>
                </c:pt>
                <c:pt idx="3434">
                  <c:v>7.6571550923631992E-3</c:v>
                </c:pt>
                <c:pt idx="3435">
                  <c:v>7.6578166232288414E-3</c:v>
                </c:pt>
                <c:pt idx="3436">
                  <c:v>7.6584713442617858E-3</c:v>
                </c:pt>
                <c:pt idx="3437">
                  <c:v>7.6591192553809861E-3</c:v>
                </c:pt>
                <c:pt idx="3438">
                  <c:v>7.6597603565864425E-3</c:v>
                </c:pt>
                <c:pt idx="3439">
                  <c:v>7.6603946479592011E-3</c:v>
                </c:pt>
                <c:pt idx="3440">
                  <c:v>7.6611112137880966E-3</c:v>
                </c:pt>
                <c:pt idx="3441">
                  <c:v>7.661730912615905E-3</c:v>
                </c:pt>
                <c:pt idx="3442">
                  <c:v>7.6623438015299694E-3</c:v>
                </c:pt>
                <c:pt idx="3443">
                  <c:v>7.6629498805302898E-3</c:v>
                </c:pt>
                <c:pt idx="3444">
                  <c:v>7.6635491496979125E-3</c:v>
                </c:pt>
                <c:pt idx="3445">
                  <c:v>7.6641416089517911E-3</c:v>
                </c:pt>
                <c:pt idx="3446">
                  <c:v>7.664727258372972E-3</c:v>
                </c:pt>
                <c:pt idx="3447">
                  <c:v>7.6653060979614551E-3</c:v>
                </c:pt>
                <c:pt idx="3448">
                  <c:v>7.665878127555148E-3</c:v>
                </c:pt>
                <c:pt idx="3449">
                  <c:v>7.6664433473971894E-3</c:v>
                </c:pt>
                <c:pt idx="3450">
                  <c:v>7.6670017573254867E-3</c:v>
                </c:pt>
                <c:pt idx="3451">
                  <c:v>7.6675533572589938E-3</c:v>
                </c:pt>
                <c:pt idx="3452">
                  <c:v>7.6680981474408494E-3</c:v>
                </c:pt>
                <c:pt idx="3453">
                  <c:v>7.668636127708961E-3</c:v>
                </c:pt>
                <c:pt idx="3454">
                  <c:v>7.669639970897979E-3</c:v>
                </c:pt>
                <c:pt idx="3455">
                  <c:v>7.6696916586660446E-3</c:v>
                </c:pt>
                <c:pt idx="3456">
                  <c:v>7.6702092093550167E-3</c:v>
                </c:pt>
                <c:pt idx="3457">
                  <c:v>7.6707199501302448E-3</c:v>
                </c:pt>
                <c:pt idx="3458">
                  <c:v>7.6712238809917288E-3</c:v>
                </c:pt>
                <c:pt idx="3459">
                  <c:v>7.6717210020205151E-3</c:v>
                </c:pt>
                <c:pt idx="3460">
                  <c:v>7.6722113132166037E-3</c:v>
                </c:pt>
                <c:pt idx="3461">
                  <c:v>7.6726948144179019E-3</c:v>
                </c:pt>
                <c:pt idx="3462">
                  <c:v>7.6731715057054561E-3</c:v>
                </c:pt>
                <c:pt idx="3463">
                  <c:v>7.6736413873224052E-3</c:v>
                </c:pt>
                <c:pt idx="3464">
                  <c:v>7.6741044589445639E-3</c:v>
                </c:pt>
                <c:pt idx="3465">
                  <c:v>7.674560720734025E-3</c:v>
                </c:pt>
                <c:pt idx="3466">
                  <c:v>7.6750101726097419E-3</c:v>
                </c:pt>
                <c:pt idx="3467">
                  <c:v>7.6754528146527612E-3</c:v>
                </c:pt>
                <c:pt idx="3468">
                  <c:v>7.6758886467009901E-3</c:v>
                </c:pt>
                <c:pt idx="3469">
                  <c:v>7.6763176689165213E-3</c:v>
                </c:pt>
                <c:pt idx="3470">
                  <c:v>7.6767398813804011E-3</c:v>
                </c:pt>
                <c:pt idx="3471">
                  <c:v>7.6771552838494905E-3</c:v>
                </c:pt>
                <c:pt idx="3472">
                  <c:v>7.6775638764858822E-3</c:v>
                </c:pt>
                <c:pt idx="3473">
                  <c:v>7.6779656592085299E-3</c:v>
                </c:pt>
                <c:pt idx="3474">
                  <c:v>7.6783606320984799E-3</c:v>
                </c:pt>
                <c:pt idx="3475">
                  <c:v>7.6787487950746858E-3</c:v>
                </c:pt>
                <c:pt idx="3476">
                  <c:v>7.679130148218194E-3</c:v>
                </c:pt>
                <c:pt idx="3477">
                  <c:v>7.6795046914479581E-3</c:v>
                </c:pt>
                <c:pt idx="3478">
                  <c:v>7.6798724248450245E-3</c:v>
                </c:pt>
                <c:pt idx="3479">
                  <c:v>7.6802333483283469E-3</c:v>
                </c:pt>
                <c:pt idx="3480">
                  <c:v>7.6805874618979253E-3</c:v>
                </c:pt>
                <c:pt idx="3481">
                  <c:v>7.6809347657158522E-3</c:v>
                </c:pt>
                <c:pt idx="3482">
                  <c:v>7.6812752595389888E-3</c:v>
                </c:pt>
                <c:pt idx="3483">
                  <c:v>7.6816089434483814E-3</c:v>
                </c:pt>
                <c:pt idx="3484">
                  <c:v>7.6819358176061225E-3</c:v>
                </c:pt>
                <c:pt idx="3485">
                  <c:v>7.6822558818501196E-3</c:v>
                </c:pt>
                <c:pt idx="3486">
                  <c:v>7.6825691361803727E-3</c:v>
                </c:pt>
                <c:pt idx="3487">
                  <c:v>7.6828755806779281E-3</c:v>
                </c:pt>
                <c:pt idx="3488">
                  <c:v>7.6831752152617394E-3</c:v>
                </c:pt>
                <c:pt idx="3489">
                  <c:v>7.683468040012853E-3</c:v>
                </c:pt>
                <c:pt idx="3490">
                  <c:v>7.6837540547691763E-3</c:v>
                </c:pt>
                <c:pt idx="3491">
                  <c:v>7.6840332598548944E-3</c:v>
                </c:pt>
                <c:pt idx="3492">
                  <c:v>7.6845439661314234E-3</c:v>
                </c:pt>
                <c:pt idx="3493">
                  <c:v>7.6848076167879151E-3</c:v>
                </c:pt>
                <c:pt idx="3494">
                  <c:v>7.6850644572605091E-3</c:v>
                </c:pt>
                <c:pt idx="3495">
                  <c:v>7.6853144875492045E-3</c:v>
                </c:pt>
                <c:pt idx="3496">
                  <c:v>7.6855577077080319E-3</c:v>
                </c:pt>
                <c:pt idx="3497">
                  <c:v>7.6857941176829616E-3</c:v>
                </c:pt>
                <c:pt idx="3498">
                  <c:v>7.6860237175010084E-3</c:v>
                </c:pt>
                <c:pt idx="3499">
                  <c:v>7.6862465071621724E-3</c:v>
                </c:pt>
                <c:pt idx="3500">
                  <c:v>7.6864624866394386E-3</c:v>
                </c:pt>
                <c:pt idx="3501">
                  <c:v>7.6866716559868369E-3</c:v>
                </c:pt>
                <c:pt idx="3502">
                  <c:v>7.6868740151233208E-3</c:v>
                </c:pt>
                <c:pt idx="3503">
                  <c:v>7.6870695641299384E-3</c:v>
                </c:pt>
                <c:pt idx="3504">
                  <c:v>7.6872583029526566E-3</c:v>
                </c:pt>
                <c:pt idx="3505">
                  <c:v>7.6874402316455086E-3</c:v>
                </c:pt>
                <c:pt idx="3506">
                  <c:v>7.6876153501274462E-3</c:v>
                </c:pt>
                <c:pt idx="3507">
                  <c:v>7.6877836584795158E-3</c:v>
                </c:pt>
                <c:pt idx="3508">
                  <c:v>7.6878504044142204E-3</c:v>
                </c:pt>
                <c:pt idx="3509">
                  <c:v>7.6880021673841892E-3</c:v>
                </c:pt>
                <c:pt idx="3510">
                  <c:v>7.6881471206025065E-3</c:v>
                </c:pt>
                <c:pt idx="3511">
                  <c:v>7.6882852638260335E-3</c:v>
                </c:pt>
                <c:pt idx="3512">
                  <c:v>7.6884165970547702E-3</c:v>
                </c:pt>
                <c:pt idx="3513">
                  <c:v>7.6885411205318555E-3</c:v>
                </c:pt>
                <c:pt idx="3514">
                  <c:v>7.688658834176243E-3</c:v>
                </c:pt>
                <c:pt idx="3515">
                  <c:v>7.6887697379068864E-3</c:v>
                </c:pt>
                <c:pt idx="3516">
                  <c:v>7.6888738317237859E-3</c:v>
                </c:pt>
                <c:pt idx="3517">
                  <c:v>7.6889711157890339E-3</c:v>
                </c:pt>
                <c:pt idx="3518">
                  <c:v>7.6890615897784453E-3</c:v>
                </c:pt>
                <c:pt idx="3519">
                  <c:v>7.6891452540162053E-3</c:v>
                </c:pt>
                <c:pt idx="3520">
                  <c:v>7.689222108259175E-3</c:v>
                </c:pt>
                <c:pt idx="3521">
                  <c:v>7.6892921527504932E-3</c:v>
                </c:pt>
                <c:pt idx="3522">
                  <c:v>7.6893553873280673E-3</c:v>
                </c:pt>
                <c:pt idx="3523">
                  <c:v>7.6894118119918975E-3</c:v>
                </c:pt>
                <c:pt idx="3524">
                  <c:v>7.6894614269040762E-3</c:v>
                </c:pt>
                <c:pt idx="3525">
                  <c:v>7.6895042319025109E-3</c:v>
                </c:pt>
                <c:pt idx="3526">
                  <c:v>7.6895402269061552E-3</c:v>
                </c:pt>
                <c:pt idx="3527">
                  <c:v>7.6895694120771019E-3</c:v>
                </c:pt>
                <c:pt idx="3528">
                  <c:v>7.6895917874153508E-3</c:v>
                </c:pt>
                <c:pt idx="3529">
                  <c:v>7.6896073528398556E-3</c:v>
                </c:pt>
                <c:pt idx="3530">
                  <c:v>7.6896161083506165E-3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888128"/>
        <c:axId val="415889664"/>
      </c:lineChart>
      <c:dateAx>
        <c:axId val="415888128"/>
        <c:scaling>
          <c:orientation val="minMax"/>
          <c:max val="44467"/>
          <c:min val="42551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889664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415889664"/>
        <c:scaling>
          <c:orientation val="minMax"/>
          <c:max val="6.0000000000000001E-3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15888128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42641</c:v>
                </c:pt>
                <c:pt idx="1">
                  <c:v>42642</c:v>
                </c:pt>
                <c:pt idx="2">
                  <c:v>42643</c:v>
                </c:pt>
                <c:pt idx="3">
                  <c:v>42646</c:v>
                </c:pt>
                <c:pt idx="4">
                  <c:v>42647</c:v>
                </c:pt>
                <c:pt idx="5">
                  <c:v>42648</c:v>
                </c:pt>
                <c:pt idx="6">
                  <c:v>42649</c:v>
                </c:pt>
                <c:pt idx="7">
                  <c:v>42650</c:v>
                </c:pt>
                <c:pt idx="8">
                  <c:v>42653</c:v>
                </c:pt>
                <c:pt idx="9">
                  <c:v>42654</c:v>
                </c:pt>
                <c:pt idx="10">
                  <c:v>42655</c:v>
                </c:pt>
                <c:pt idx="11">
                  <c:v>42656</c:v>
                </c:pt>
                <c:pt idx="12">
                  <c:v>42657</c:v>
                </c:pt>
                <c:pt idx="13">
                  <c:v>42660</c:v>
                </c:pt>
                <c:pt idx="14">
                  <c:v>42661</c:v>
                </c:pt>
                <c:pt idx="15">
                  <c:v>42662</c:v>
                </c:pt>
                <c:pt idx="16">
                  <c:v>42663</c:v>
                </c:pt>
                <c:pt idx="17">
                  <c:v>42664</c:v>
                </c:pt>
                <c:pt idx="18">
                  <c:v>42667</c:v>
                </c:pt>
                <c:pt idx="19">
                  <c:v>42668</c:v>
                </c:pt>
                <c:pt idx="20">
                  <c:v>42669</c:v>
                </c:pt>
                <c:pt idx="21">
                  <c:v>42670</c:v>
                </c:pt>
                <c:pt idx="22">
                  <c:v>42671</c:v>
                </c:pt>
                <c:pt idx="23">
                  <c:v>42674</c:v>
                </c:pt>
                <c:pt idx="24">
                  <c:v>42675</c:v>
                </c:pt>
                <c:pt idx="25">
                  <c:v>42676</c:v>
                </c:pt>
                <c:pt idx="26">
                  <c:v>42677</c:v>
                </c:pt>
                <c:pt idx="27">
                  <c:v>42678</c:v>
                </c:pt>
                <c:pt idx="28">
                  <c:v>42681</c:v>
                </c:pt>
                <c:pt idx="29">
                  <c:v>42682</c:v>
                </c:pt>
                <c:pt idx="30">
                  <c:v>42683</c:v>
                </c:pt>
                <c:pt idx="31">
                  <c:v>42684</c:v>
                </c:pt>
                <c:pt idx="32">
                  <c:v>42685</c:v>
                </c:pt>
                <c:pt idx="33">
                  <c:v>42688</c:v>
                </c:pt>
                <c:pt idx="34">
                  <c:v>42689</c:v>
                </c:pt>
                <c:pt idx="35">
                  <c:v>42690</c:v>
                </c:pt>
                <c:pt idx="36">
                  <c:v>42691</c:v>
                </c:pt>
                <c:pt idx="37">
                  <c:v>42692</c:v>
                </c:pt>
                <c:pt idx="38">
                  <c:v>42695</c:v>
                </c:pt>
                <c:pt idx="39">
                  <c:v>42696</c:v>
                </c:pt>
                <c:pt idx="40">
                  <c:v>42697</c:v>
                </c:pt>
                <c:pt idx="41">
                  <c:v>42698</c:v>
                </c:pt>
                <c:pt idx="42">
                  <c:v>42699</c:v>
                </c:pt>
                <c:pt idx="43">
                  <c:v>42702</c:v>
                </c:pt>
                <c:pt idx="44">
                  <c:v>42703</c:v>
                </c:pt>
                <c:pt idx="45">
                  <c:v>42704</c:v>
                </c:pt>
                <c:pt idx="46">
                  <c:v>42705</c:v>
                </c:pt>
                <c:pt idx="47">
                  <c:v>42706</c:v>
                </c:pt>
                <c:pt idx="48">
                  <c:v>42709</c:v>
                </c:pt>
                <c:pt idx="49">
                  <c:v>42710</c:v>
                </c:pt>
                <c:pt idx="50">
                  <c:v>42711</c:v>
                </c:pt>
                <c:pt idx="51">
                  <c:v>42712</c:v>
                </c:pt>
                <c:pt idx="52">
                  <c:v>42713</c:v>
                </c:pt>
                <c:pt idx="53">
                  <c:v>42716</c:v>
                </c:pt>
                <c:pt idx="54">
                  <c:v>42717</c:v>
                </c:pt>
                <c:pt idx="55">
                  <c:v>42718</c:v>
                </c:pt>
                <c:pt idx="56">
                  <c:v>42719</c:v>
                </c:pt>
                <c:pt idx="57">
                  <c:v>42720</c:v>
                </c:pt>
                <c:pt idx="58">
                  <c:v>42723</c:v>
                </c:pt>
                <c:pt idx="59">
                  <c:v>42724</c:v>
                </c:pt>
                <c:pt idx="60">
                  <c:v>42725</c:v>
                </c:pt>
                <c:pt idx="61">
                  <c:v>42726</c:v>
                </c:pt>
                <c:pt idx="62">
                  <c:v>42727</c:v>
                </c:pt>
                <c:pt idx="63">
                  <c:v>42732</c:v>
                </c:pt>
                <c:pt idx="64">
                  <c:v>42733</c:v>
                </c:pt>
                <c:pt idx="65">
                  <c:v>42734</c:v>
                </c:pt>
                <c:pt idx="66">
                  <c:v>42738</c:v>
                </c:pt>
                <c:pt idx="67">
                  <c:v>42739</c:v>
                </c:pt>
                <c:pt idx="68">
                  <c:v>42740</c:v>
                </c:pt>
                <c:pt idx="69">
                  <c:v>42741</c:v>
                </c:pt>
                <c:pt idx="70">
                  <c:v>42744</c:v>
                </c:pt>
                <c:pt idx="71">
                  <c:v>42745</c:v>
                </c:pt>
                <c:pt idx="72">
                  <c:v>42746</c:v>
                </c:pt>
                <c:pt idx="73">
                  <c:v>42747</c:v>
                </c:pt>
                <c:pt idx="74">
                  <c:v>42748</c:v>
                </c:pt>
                <c:pt idx="75">
                  <c:v>42751</c:v>
                </c:pt>
                <c:pt idx="76">
                  <c:v>42752</c:v>
                </c:pt>
                <c:pt idx="77">
                  <c:v>42753</c:v>
                </c:pt>
                <c:pt idx="78">
                  <c:v>42754</c:v>
                </c:pt>
                <c:pt idx="79">
                  <c:v>42755</c:v>
                </c:pt>
                <c:pt idx="80">
                  <c:v>42758</c:v>
                </c:pt>
                <c:pt idx="81">
                  <c:v>42759</c:v>
                </c:pt>
                <c:pt idx="82">
                  <c:v>42760</c:v>
                </c:pt>
                <c:pt idx="83">
                  <c:v>42761</c:v>
                </c:pt>
                <c:pt idx="84">
                  <c:v>42762</c:v>
                </c:pt>
                <c:pt idx="85">
                  <c:v>42765</c:v>
                </c:pt>
                <c:pt idx="86">
                  <c:v>42766</c:v>
                </c:pt>
                <c:pt idx="87">
                  <c:v>42767</c:v>
                </c:pt>
                <c:pt idx="88">
                  <c:v>42768</c:v>
                </c:pt>
                <c:pt idx="89">
                  <c:v>42769</c:v>
                </c:pt>
                <c:pt idx="90">
                  <c:v>42772</c:v>
                </c:pt>
                <c:pt idx="91">
                  <c:v>42773</c:v>
                </c:pt>
                <c:pt idx="92">
                  <c:v>42774</c:v>
                </c:pt>
                <c:pt idx="93">
                  <c:v>42775</c:v>
                </c:pt>
                <c:pt idx="94">
                  <c:v>42776</c:v>
                </c:pt>
                <c:pt idx="95">
                  <c:v>42779</c:v>
                </c:pt>
                <c:pt idx="96">
                  <c:v>42780</c:v>
                </c:pt>
                <c:pt idx="97">
                  <c:v>42781</c:v>
                </c:pt>
                <c:pt idx="98">
                  <c:v>42782</c:v>
                </c:pt>
                <c:pt idx="99">
                  <c:v>42783</c:v>
                </c:pt>
                <c:pt idx="100">
                  <c:v>42786</c:v>
                </c:pt>
                <c:pt idx="101">
                  <c:v>42787</c:v>
                </c:pt>
                <c:pt idx="102">
                  <c:v>42788</c:v>
                </c:pt>
                <c:pt idx="103">
                  <c:v>42789</c:v>
                </c:pt>
                <c:pt idx="104">
                  <c:v>42790</c:v>
                </c:pt>
                <c:pt idx="105">
                  <c:v>42793</c:v>
                </c:pt>
                <c:pt idx="106">
                  <c:v>42794</c:v>
                </c:pt>
                <c:pt idx="107">
                  <c:v>42795</c:v>
                </c:pt>
                <c:pt idx="108">
                  <c:v>42796</c:v>
                </c:pt>
                <c:pt idx="109">
                  <c:v>42797</c:v>
                </c:pt>
                <c:pt idx="110">
                  <c:v>42800</c:v>
                </c:pt>
                <c:pt idx="111">
                  <c:v>42801</c:v>
                </c:pt>
                <c:pt idx="112">
                  <c:v>42802</c:v>
                </c:pt>
                <c:pt idx="113">
                  <c:v>42803</c:v>
                </c:pt>
                <c:pt idx="114">
                  <c:v>42804</c:v>
                </c:pt>
                <c:pt idx="115">
                  <c:v>42807</c:v>
                </c:pt>
                <c:pt idx="116">
                  <c:v>42808</c:v>
                </c:pt>
                <c:pt idx="117">
                  <c:v>42809</c:v>
                </c:pt>
                <c:pt idx="118">
                  <c:v>42810</c:v>
                </c:pt>
                <c:pt idx="119">
                  <c:v>42811</c:v>
                </c:pt>
                <c:pt idx="120">
                  <c:v>42814</c:v>
                </c:pt>
                <c:pt idx="121">
                  <c:v>42815</c:v>
                </c:pt>
                <c:pt idx="122">
                  <c:v>42816</c:v>
                </c:pt>
                <c:pt idx="123">
                  <c:v>42817</c:v>
                </c:pt>
                <c:pt idx="124">
                  <c:v>42818</c:v>
                </c:pt>
                <c:pt idx="125">
                  <c:v>42821</c:v>
                </c:pt>
                <c:pt idx="126">
                  <c:v>42822</c:v>
                </c:pt>
                <c:pt idx="127">
                  <c:v>42823</c:v>
                </c:pt>
                <c:pt idx="128">
                  <c:v>42824</c:v>
                </c:pt>
                <c:pt idx="129">
                  <c:v>42825</c:v>
                </c:pt>
                <c:pt idx="130">
                  <c:v>42828</c:v>
                </c:pt>
                <c:pt idx="131">
                  <c:v>42829</c:v>
                </c:pt>
                <c:pt idx="132">
                  <c:v>42830</c:v>
                </c:pt>
                <c:pt idx="133">
                  <c:v>42831</c:v>
                </c:pt>
                <c:pt idx="134">
                  <c:v>42832</c:v>
                </c:pt>
                <c:pt idx="135">
                  <c:v>42835</c:v>
                </c:pt>
                <c:pt idx="136">
                  <c:v>42836</c:v>
                </c:pt>
                <c:pt idx="137">
                  <c:v>42837</c:v>
                </c:pt>
                <c:pt idx="138">
                  <c:v>42838</c:v>
                </c:pt>
                <c:pt idx="139">
                  <c:v>42843</c:v>
                </c:pt>
                <c:pt idx="140">
                  <c:v>42844</c:v>
                </c:pt>
                <c:pt idx="141">
                  <c:v>42845</c:v>
                </c:pt>
                <c:pt idx="142">
                  <c:v>42846</c:v>
                </c:pt>
                <c:pt idx="143">
                  <c:v>42849</c:v>
                </c:pt>
                <c:pt idx="144">
                  <c:v>42850</c:v>
                </c:pt>
                <c:pt idx="145">
                  <c:v>42851</c:v>
                </c:pt>
                <c:pt idx="146">
                  <c:v>42852</c:v>
                </c:pt>
                <c:pt idx="147">
                  <c:v>42853</c:v>
                </c:pt>
                <c:pt idx="148">
                  <c:v>42857</c:v>
                </c:pt>
                <c:pt idx="149">
                  <c:v>42858</c:v>
                </c:pt>
                <c:pt idx="150">
                  <c:v>42859</c:v>
                </c:pt>
                <c:pt idx="151">
                  <c:v>42860</c:v>
                </c:pt>
                <c:pt idx="152">
                  <c:v>42863</c:v>
                </c:pt>
                <c:pt idx="153">
                  <c:v>42864</c:v>
                </c:pt>
                <c:pt idx="154">
                  <c:v>42865</c:v>
                </c:pt>
                <c:pt idx="155">
                  <c:v>42866</c:v>
                </c:pt>
                <c:pt idx="156">
                  <c:v>42867</c:v>
                </c:pt>
                <c:pt idx="157">
                  <c:v>42870</c:v>
                </c:pt>
                <c:pt idx="158">
                  <c:v>42871</c:v>
                </c:pt>
                <c:pt idx="159">
                  <c:v>42872</c:v>
                </c:pt>
                <c:pt idx="160">
                  <c:v>42873</c:v>
                </c:pt>
                <c:pt idx="161">
                  <c:v>42874</c:v>
                </c:pt>
                <c:pt idx="162">
                  <c:v>42877</c:v>
                </c:pt>
                <c:pt idx="163">
                  <c:v>42878</c:v>
                </c:pt>
                <c:pt idx="164">
                  <c:v>42879</c:v>
                </c:pt>
                <c:pt idx="165">
                  <c:v>42880</c:v>
                </c:pt>
                <c:pt idx="166">
                  <c:v>42881</c:v>
                </c:pt>
                <c:pt idx="167">
                  <c:v>42885</c:v>
                </c:pt>
                <c:pt idx="168">
                  <c:v>42886</c:v>
                </c:pt>
                <c:pt idx="169">
                  <c:v>42887</c:v>
                </c:pt>
                <c:pt idx="170">
                  <c:v>42888</c:v>
                </c:pt>
                <c:pt idx="171">
                  <c:v>42891</c:v>
                </c:pt>
                <c:pt idx="172">
                  <c:v>42892</c:v>
                </c:pt>
                <c:pt idx="173">
                  <c:v>42893</c:v>
                </c:pt>
                <c:pt idx="174">
                  <c:v>42894</c:v>
                </c:pt>
                <c:pt idx="175">
                  <c:v>42895</c:v>
                </c:pt>
                <c:pt idx="176">
                  <c:v>42898</c:v>
                </c:pt>
                <c:pt idx="177">
                  <c:v>42899</c:v>
                </c:pt>
                <c:pt idx="178">
                  <c:v>42900</c:v>
                </c:pt>
                <c:pt idx="179">
                  <c:v>42901</c:v>
                </c:pt>
                <c:pt idx="180">
                  <c:v>42902</c:v>
                </c:pt>
                <c:pt idx="181">
                  <c:v>42905</c:v>
                </c:pt>
                <c:pt idx="182">
                  <c:v>42906</c:v>
                </c:pt>
                <c:pt idx="183">
                  <c:v>42907</c:v>
                </c:pt>
                <c:pt idx="184">
                  <c:v>42908</c:v>
                </c:pt>
                <c:pt idx="185">
                  <c:v>42909</c:v>
                </c:pt>
                <c:pt idx="186">
                  <c:v>42912</c:v>
                </c:pt>
                <c:pt idx="187">
                  <c:v>42913</c:v>
                </c:pt>
                <c:pt idx="188">
                  <c:v>42914</c:v>
                </c:pt>
                <c:pt idx="189">
                  <c:v>42915</c:v>
                </c:pt>
                <c:pt idx="190">
                  <c:v>42916</c:v>
                </c:pt>
                <c:pt idx="191">
                  <c:v>42919</c:v>
                </c:pt>
                <c:pt idx="192">
                  <c:v>42920</c:v>
                </c:pt>
                <c:pt idx="193">
                  <c:v>42921</c:v>
                </c:pt>
                <c:pt idx="194">
                  <c:v>42922</c:v>
                </c:pt>
                <c:pt idx="195">
                  <c:v>42923</c:v>
                </c:pt>
                <c:pt idx="196">
                  <c:v>42926</c:v>
                </c:pt>
                <c:pt idx="197">
                  <c:v>42927</c:v>
                </c:pt>
                <c:pt idx="198">
                  <c:v>42928</c:v>
                </c:pt>
                <c:pt idx="199">
                  <c:v>42929</c:v>
                </c:pt>
                <c:pt idx="200">
                  <c:v>42930</c:v>
                </c:pt>
                <c:pt idx="201">
                  <c:v>42933</c:v>
                </c:pt>
                <c:pt idx="202">
                  <c:v>42934</c:v>
                </c:pt>
                <c:pt idx="203">
                  <c:v>42935</c:v>
                </c:pt>
                <c:pt idx="204">
                  <c:v>42936</c:v>
                </c:pt>
                <c:pt idx="205">
                  <c:v>42937</c:v>
                </c:pt>
                <c:pt idx="206">
                  <c:v>42940</c:v>
                </c:pt>
                <c:pt idx="207">
                  <c:v>42941</c:v>
                </c:pt>
                <c:pt idx="208">
                  <c:v>42942</c:v>
                </c:pt>
                <c:pt idx="209">
                  <c:v>42943</c:v>
                </c:pt>
                <c:pt idx="210">
                  <c:v>42944</c:v>
                </c:pt>
                <c:pt idx="211">
                  <c:v>42947</c:v>
                </c:pt>
                <c:pt idx="212">
                  <c:v>42948</c:v>
                </c:pt>
                <c:pt idx="213">
                  <c:v>42949</c:v>
                </c:pt>
                <c:pt idx="214">
                  <c:v>42950</c:v>
                </c:pt>
                <c:pt idx="215">
                  <c:v>42951</c:v>
                </c:pt>
                <c:pt idx="216">
                  <c:v>42954</c:v>
                </c:pt>
                <c:pt idx="217">
                  <c:v>42955</c:v>
                </c:pt>
                <c:pt idx="218">
                  <c:v>42956</c:v>
                </c:pt>
                <c:pt idx="219">
                  <c:v>42957</c:v>
                </c:pt>
                <c:pt idx="220">
                  <c:v>42958</c:v>
                </c:pt>
                <c:pt idx="221">
                  <c:v>42961</c:v>
                </c:pt>
                <c:pt idx="222">
                  <c:v>42962</c:v>
                </c:pt>
                <c:pt idx="223">
                  <c:v>42963</c:v>
                </c:pt>
                <c:pt idx="224">
                  <c:v>42964</c:v>
                </c:pt>
                <c:pt idx="225">
                  <c:v>42965</c:v>
                </c:pt>
                <c:pt idx="226">
                  <c:v>42968</c:v>
                </c:pt>
                <c:pt idx="227">
                  <c:v>42969</c:v>
                </c:pt>
                <c:pt idx="228">
                  <c:v>42970</c:v>
                </c:pt>
                <c:pt idx="229">
                  <c:v>42971</c:v>
                </c:pt>
                <c:pt idx="230">
                  <c:v>42972</c:v>
                </c:pt>
                <c:pt idx="231">
                  <c:v>42976</c:v>
                </c:pt>
                <c:pt idx="232">
                  <c:v>42977</c:v>
                </c:pt>
                <c:pt idx="233">
                  <c:v>42978</c:v>
                </c:pt>
                <c:pt idx="234">
                  <c:v>42979</c:v>
                </c:pt>
                <c:pt idx="235">
                  <c:v>42982</c:v>
                </c:pt>
                <c:pt idx="236">
                  <c:v>42983</c:v>
                </c:pt>
                <c:pt idx="237">
                  <c:v>42984</c:v>
                </c:pt>
                <c:pt idx="238">
                  <c:v>42985</c:v>
                </c:pt>
                <c:pt idx="239">
                  <c:v>42986</c:v>
                </c:pt>
                <c:pt idx="240">
                  <c:v>42989</c:v>
                </c:pt>
                <c:pt idx="241">
                  <c:v>42990</c:v>
                </c:pt>
                <c:pt idx="242">
                  <c:v>42991</c:v>
                </c:pt>
                <c:pt idx="243">
                  <c:v>42992</c:v>
                </c:pt>
                <c:pt idx="244">
                  <c:v>42993</c:v>
                </c:pt>
                <c:pt idx="245">
                  <c:v>42996</c:v>
                </c:pt>
                <c:pt idx="246">
                  <c:v>42997</c:v>
                </c:pt>
                <c:pt idx="247">
                  <c:v>42998</c:v>
                </c:pt>
                <c:pt idx="248">
                  <c:v>42999</c:v>
                </c:pt>
                <c:pt idx="249">
                  <c:v>43000</c:v>
                </c:pt>
                <c:pt idx="250">
                  <c:v>43003</c:v>
                </c:pt>
                <c:pt idx="251">
                  <c:v>43004</c:v>
                </c:pt>
                <c:pt idx="252">
                  <c:v>43005</c:v>
                </c:pt>
                <c:pt idx="253">
                  <c:v>43006</c:v>
                </c:pt>
                <c:pt idx="254">
                  <c:v>43007</c:v>
                </c:pt>
                <c:pt idx="255">
                  <c:v>43010</c:v>
                </c:pt>
                <c:pt idx="256">
                  <c:v>43011</c:v>
                </c:pt>
                <c:pt idx="257">
                  <c:v>43012</c:v>
                </c:pt>
                <c:pt idx="258">
                  <c:v>43013</c:v>
                </c:pt>
                <c:pt idx="259">
                  <c:v>43014</c:v>
                </c:pt>
                <c:pt idx="260">
                  <c:v>43017</c:v>
                </c:pt>
                <c:pt idx="261">
                  <c:v>43018</c:v>
                </c:pt>
                <c:pt idx="262">
                  <c:v>43019</c:v>
                </c:pt>
                <c:pt idx="263">
                  <c:v>43020</c:v>
                </c:pt>
                <c:pt idx="264">
                  <c:v>43021</c:v>
                </c:pt>
                <c:pt idx="265">
                  <c:v>43024</c:v>
                </c:pt>
                <c:pt idx="266">
                  <c:v>43025</c:v>
                </c:pt>
                <c:pt idx="267">
                  <c:v>43026</c:v>
                </c:pt>
                <c:pt idx="268">
                  <c:v>43027</c:v>
                </c:pt>
                <c:pt idx="269">
                  <c:v>43028</c:v>
                </c:pt>
                <c:pt idx="270">
                  <c:v>43031</c:v>
                </c:pt>
                <c:pt idx="271">
                  <c:v>43032</c:v>
                </c:pt>
                <c:pt idx="272">
                  <c:v>43033</c:v>
                </c:pt>
                <c:pt idx="273">
                  <c:v>43034</c:v>
                </c:pt>
                <c:pt idx="274">
                  <c:v>43035</c:v>
                </c:pt>
                <c:pt idx="275">
                  <c:v>43038</c:v>
                </c:pt>
                <c:pt idx="276">
                  <c:v>43039</c:v>
                </c:pt>
                <c:pt idx="277">
                  <c:v>43040</c:v>
                </c:pt>
                <c:pt idx="278">
                  <c:v>43041</c:v>
                </c:pt>
                <c:pt idx="279">
                  <c:v>43042</c:v>
                </c:pt>
                <c:pt idx="280">
                  <c:v>43045</c:v>
                </c:pt>
                <c:pt idx="281">
                  <c:v>43046</c:v>
                </c:pt>
                <c:pt idx="282">
                  <c:v>43047</c:v>
                </c:pt>
                <c:pt idx="283">
                  <c:v>43048</c:v>
                </c:pt>
                <c:pt idx="284">
                  <c:v>43049</c:v>
                </c:pt>
                <c:pt idx="285">
                  <c:v>43052</c:v>
                </c:pt>
                <c:pt idx="286">
                  <c:v>43053</c:v>
                </c:pt>
                <c:pt idx="287">
                  <c:v>43054</c:v>
                </c:pt>
                <c:pt idx="288">
                  <c:v>43055</c:v>
                </c:pt>
                <c:pt idx="289">
                  <c:v>43056</c:v>
                </c:pt>
                <c:pt idx="290">
                  <c:v>43059</c:v>
                </c:pt>
                <c:pt idx="291">
                  <c:v>43060</c:v>
                </c:pt>
                <c:pt idx="292">
                  <c:v>43061</c:v>
                </c:pt>
                <c:pt idx="293">
                  <c:v>43062</c:v>
                </c:pt>
                <c:pt idx="294">
                  <c:v>43063</c:v>
                </c:pt>
                <c:pt idx="295">
                  <c:v>43066</c:v>
                </c:pt>
                <c:pt idx="296">
                  <c:v>43067</c:v>
                </c:pt>
                <c:pt idx="297">
                  <c:v>43068</c:v>
                </c:pt>
                <c:pt idx="298">
                  <c:v>43069</c:v>
                </c:pt>
                <c:pt idx="299">
                  <c:v>43070</c:v>
                </c:pt>
                <c:pt idx="300">
                  <c:v>43073</c:v>
                </c:pt>
                <c:pt idx="301">
                  <c:v>43074</c:v>
                </c:pt>
                <c:pt idx="302">
                  <c:v>43075</c:v>
                </c:pt>
                <c:pt idx="303">
                  <c:v>43076</c:v>
                </c:pt>
                <c:pt idx="304">
                  <c:v>43077</c:v>
                </c:pt>
                <c:pt idx="305">
                  <c:v>43080</c:v>
                </c:pt>
                <c:pt idx="306">
                  <c:v>43081</c:v>
                </c:pt>
                <c:pt idx="307">
                  <c:v>43082</c:v>
                </c:pt>
                <c:pt idx="308">
                  <c:v>43083</c:v>
                </c:pt>
                <c:pt idx="309">
                  <c:v>43084</c:v>
                </c:pt>
                <c:pt idx="310">
                  <c:v>43087</c:v>
                </c:pt>
                <c:pt idx="311">
                  <c:v>43088</c:v>
                </c:pt>
                <c:pt idx="312">
                  <c:v>43089</c:v>
                </c:pt>
                <c:pt idx="313">
                  <c:v>43090</c:v>
                </c:pt>
                <c:pt idx="314">
                  <c:v>43091</c:v>
                </c:pt>
                <c:pt idx="315">
                  <c:v>43096</c:v>
                </c:pt>
                <c:pt idx="316">
                  <c:v>43097</c:v>
                </c:pt>
                <c:pt idx="317">
                  <c:v>43098</c:v>
                </c:pt>
                <c:pt idx="318">
                  <c:v>43102</c:v>
                </c:pt>
                <c:pt idx="319">
                  <c:v>43103</c:v>
                </c:pt>
                <c:pt idx="320">
                  <c:v>43104</c:v>
                </c:pt>
                <c:pt idx="321">
                  <c:v>43105</c:v>
                </c:pt>
                <c:pt idx="322">
                  <c:v>43108</c:v>
                </c:pt>
                <c:pt idx="323">
                  <c:v>43109</c:v>
                </c:pt>
                <c:pt idx="324">
                  <c:v>43110</c:v>
                </c:pt>
                <c:pt idx="325">
                  <c:v>43111</c:v>
                </c:pt>
                <c:pt idx="326">
                  <c:v>43112</c:v>
                </c:pt>
                <c:pt idx="327">
                  <c:v>43115</c:v>
                </c:pt>
                <c:pt idx="328">
                  <c:v>43116</c:v>
                </c:pt>
                <c:pt idx="329">
                  <c:v>43117</c:v>
                </c:pt>
                <c:pt idx="330">
                  <c:v>43118</c:v>
                </c:pt>
                <c:pt idx="331">
                  <c:v>43119</c:v>
                </c:pt>
                <c:pt idx="332">
                  <c:v>43122</c:v>
                </c:pt>
                <c:pt idx="333">
                  <c:v>43123</c:v>
                </c:pt>
                <c:pt idx="334">
                  <c:v>43124</c:v>
                </c:pt>
                <c:pt idx="335">
                  <c:v>43125</c:v>
                </c:pt>
                <c:pt idx="336">
                  <c:v>43126</c:v>
                </c:pt>
                <c:pt idx="337">
                  <c:v>43129</c:v>
                </c:pt>
                <c:pt idx="338">
                  <c:v>43130</c:v>
                </c:pt>
                <c:pt idx="339">
                  <c:v>43131</c:v>
                </c:pt>
                <c:pt idx="340">
                  <c:v>43132</c:v>
                </c:pt>
                <c:pt idx="341">
                  <c:v>43133</c:v>
                </c:pt>
                <c:pt idx="342">
                  <c:v>43136</c:v>
                </c:pt>
                <c:pt idx="343">
                  <c:v>43137</c:v>
                </c:pt>
                <c:pt idx="344">
                  <c:v>43138</c:v>
                </c:pt>
                <c:pt idx="345">
                  <c:v>43139</c:v>
                </c:pt>
                <c:pt idx="346">
                  <c:v>43140</c:v>
                </c:pt>
                <c:pt idx="347">
                  <c:v>43143</c:v>
                </c:pt>
                <c:pt idx="348">
                  <c:v>43144</c:v>
                </c:pt>
                <c:pt idx="349">
                  <c:v>43145</c:v>
                </c:pt>
                <c:pt idx="350">
                  <c:v>43146</c:v>
                </c:pt>
                <c:pt idx="351">
                  <c:v>43147</c:v>
                </c:pt>
                <c:pt idx="352">
                  <c:v>43150</c:v>
                </c:pt>
                <c:pt idx="353">
                  <c:v>43151</c:v>
                </c:pt>
                <c:pt idx="354">
                  <c:v>43152</c:v>
                </c:pt>
                <c:pt idx="355">
                  <c:v>43153</c:v>
                </c:pt>
                <c:pt idx="356">
                  <c:v>43154</c:v>
                </c:pt>
                <c:pt idx="357">
                  <c:v>43157</c:v>
                </c:pt>
                <c:pt idx="358">
                  <c:v>43158</c:v>
                </c:pt>
                <c:pt idx="359">
                  <c:v>43159</c:v>
                </c:pt>
                <c:pt idx="360">
                  <c:v>43160</c:v>
                </c:pt>
                <c:pt idx="361">
                  <c:v>43161</c:v>
                </c:pt>
                <c:pt idx="362">
                  <c:v>43164</c:v>
                </c:pt>
                <c:pt idx="363">
                  <c:v>43165</c:v>
                </c:pt>
                <c:pt idx="364">
                  <c:v>43166</c:v>
                </c:pt>
                <c:pt idx="365">
                  <c:v>43167</c:v>
                </c:pt>
                <c:pt idx="366">
                  <c:v>43168</c:v>
                </c:pt>
                <c:pt idx="367">
                  <c:v>43171</c:v>
                </c:pt>
                <c:pt idx="368">
                  <c:v>43172</c:v>
                </c:pt>
                <c:pt idx="369">
                  <c:v>43173</c:v>
                </c:pt>
                <c:pt idx="370">
                  <c:v>43174</c:v>
                </c:pt>
                <c:pt idx="371">
                  <c:v>43175</c:v>
                </c:pt>
                <c:pt idx="372">
                  <c:v>43178</c:v>
                </c:pt>
                <c:pt idx="373">
                  <c:v>43179</c:v>
                </c:pt>
                <c:pt idx="374">
                  <c:v>43180</c:v>
                </c:pt>
                <c:pt idx="375">
                  <c:v>43181</c:v>
                </c:pt>
                <c:pt idx="376">
                  <c:v>43182</c:v>
                </c:pt>
                <c:pt idx="377">
                  <c:v>43185</c:v>
                </c:pt>
                <c:pt idx="378">
                  <c:v>43186</c:v>
                </c:pt>
                <c:pt idx="379">
                  <c:v>43187</c:v>
                </c:pt>
                <c:pt idx="380">
                  <c:v>43188</c:v>
                </c:pt>
                <c:pt idx="381">
                  <c:v>43193</c:v>
                </c:pt>
                <c:pt idx="382">
                  <c:v>43194</c:v>
                </c:pt>
                <c:pt idx="383">
                  <c:v>43195</c:v>
                </c:pt>
                <c:pt idx="384">
                  <c:v>43196</c:v>
                </c:pt>
                <c:pt idx="385">
                  <c:v>43199</c:v>
                </c:pt>
                <c:pt idx="386">
                  <c:v>43200</c:v>
                </c:pt>
                <c:pt idx="387">
                  <c:v>43201</c:v>
                </c:pt>
                <c:pt idx="388">
                  <c:v>43202</c:v>
                </c:pt>
                <c:pt idx="389">
                  <c:v>43203</c:v>
                </c:pt>
                <c:pt idx="390">
                  <c:v>43206</c:v>
                </c:pt>
                <c:pt idx="391">
                  <c:v>43207</c:v>
                </c:pt>
                <c:pt idx="392">
                  <c:v>43208</c:v>
                </c:pt>
                <c:pt idx="393">
                  <c:v>43209</c:v>
                </c:pt>
                <c:pt idx="394">
                  <c:v>43210</c:v>
                </c:pt>
                <c:pt idx="395">
                  <c:v>43213</c:v>
                </c:pt>
                <c:pt idx="396">
                  <c:v>43214</c:v>
                </c:pt>
                <c:pt idx="397">
                  <c:v>43215</c:v>
                </c:pt>
                <c:pt idx="398">
                  <c:v>43216</c:v>
                </c:pt>
                <c:pt idx="399">
                  <c:v>43217</c:v>
                </c:pt>
                <c:pt idx="400">
                  <c:v>43220</c:v>
                </c:pt>
                <c:pt idx="401">
                  <c:v>43221</c:v>
                </c:pt>
                <c:pt idx="402">
                  <c:v>43222</c:v>
                </c:pt>
                <c:pt idx="403">
                  <c:v>43223</c:v>
                </c:pt>
                <c:pt idx="404">
                  <c:v>43224</c:v>
                </c:pt>
                <c:pt idx="405">
                  <c:v>43228</c:v>
                </c:pt>
                <c:pt idx="406">
                  <c:v>43229</c:v>
                </c:pt>
                <c:pt idx="407">
                  <c:v>43230</c:v>
                </c:pt>
                <c:pt idx="408">
                  <c:v>43231</c:v>
                </c:pt>
                <c:pt idx="409">
                  <c:v>43234</c:v>
                </c:pt>
                <c:pt idx="410">
                  <c:v>43235</c:v>
                </c:pt>
                <c:pt idx="411">
                  <c:v>43236</c:v>
                </c:pt>
                <c:pt idx="412">
                  <c:v>43237</c:v>
                </c:pt>
                <c:pt idx="413">
                  <c:v>43238</c:v>
                </c:pt>
                <c:pt idx="414">
                  <c:v>43241</c:v>
                </c:pt>
                <c:pt idx="415">
                  <c:v>43242</c:v>
                </c:pt>
                <c:pt idx="416">
                  <c:v>43243</c:v>
                </c:pt>
                <c:pt idx="417">
                  <c:v>43244</c:v>
                </c:pt>
                <c:pt idx="418">
                  <c:v>43245</c:v>
                </c:pt>
                <c:pt idx="419">
                  <c:v>43249</c:v>
                </c:pt>
                <c:pt idx="420">
                  <c:v>43250</c:v>
                </c:pt>
                <c:pt idx="421">
                  <c:v>43251</c:v>
                </c:pt>
                <c:pt idx="422">
                  <c:v>43252</c:v>
                </c:pt>
                <c:pt idx="423">
                  <c:v>43255</c:v>
                </c:pt>
                <c:pt idx="424">
                  <c:v>43256</c:v>
                </c:pt>
                <c:pt idx="425">
                  <c:v>43257</c:v>
                </c:pt>
                <c:pt idx="426">
                  <c:v>43258</c:v>
                </c:pt>
                <c:pt idx="427">
                  <c:v>43259</c:v>
                </c:pt>
                <c:pt idx="428">
                  <c:v>43262</c:v>
                </c:pt>
                <c:pt idx="429">
                  <c:v>43263</c:v>
                </c:pt>
                <c:pt idx="430">
                  <c:v>43264</c:v>
                </c:pt>
                <c:pt idx="431">
                  <c:v>43265</c:v>
                </c:pt>
                <c:pt idx="432">
                  <c:v>43266</c:v>
                </c:pt>
                <c:pt idx="433">
                  <c:v>43269</c:v>
                </c:pt>
                <c:pt idx="434">
                  <c:v>43270</c:v>
                </c:pt>
                <c:pt idx="435">
                  <c:v>43271</c:v>
                </c:pt>
                <c:pt idx="436">
                  <c:v>43272</c:v>
                </c:pt>
                <c:pt idx="437">
                  <c:v>43273</c:v>
                </c:pt>
                <c:pt idx="438">
                  <c:v>43276</c:v>
                </c:pt>
                <c:pt idx="439">
                  <c:v>43277</c:v>
                </c:pt>
                <c:pt idx="440">
                  <c:v>43278</c:v>
                </c:pt>
                <c:pt idx="441">
                  <c:v>43279</c:v>
                </c:pt>
                <c:pt idx="442">
                  <c:v>43280</c:v>
                </c:pt>
                <c:pt idx="443">
                  <c:v>43283</c:v>
                </c:pt>
                <c:pt idx="444">
                  <c:v>43284</c:v>
                </c:pt>
                <c:pt idx="445">
                  <c:v>43285</c:v>
                </c:pt>
                <c:pt idx="446">
                  <c:v>43286</c:v>
                </c:pt>
                <c:pt idx="447">
                  <c:v>43287</c:v>
                </c:pt>
                <c:pt idx="448">
                  <c:v>43290</c:v>
                </c:pt>
                <c:pt idx="449">
                  <c:v>43291</c:v>
                </c:pt>
                <c:pt idx="450">
                  <c:v>43292</c:v>
                </c:pt>
                <c:pt idx="451">
                  <c:v>43293</c:v>
                </c:pt>
                <c:pt idx="452">
                  <c:v>43294</c:v>
                </c:pt>
                <c:pt idx="453">
                  <c:v>43297</c:v>
                </c:pt>
                <c:pt idx="454">
                  <c:v>43298</c:v>
                </c:pt>
                <c:pt idx="455">
                  <c:v>43299</c:v>
                </c:pt>
                <c:pt idx="456">
                  <c:v>43300</c:v>
                </c:pt>
                <c:pt idx="457">
                  <c:v>43301</c:v>
                </c:pt>
                <c:pt idx="458">
                  <c:v>43304</c:v>
                </c:pt>
                <c:pt idx="459">
                  <c:v>43305</c:v>
                </c:pt>
                <c:pt idx="460">
                  <c:v>43306</c:v>
                </c:pt>
                <c:pt idx="461">
                  <c:v>43307</c:v>
                </c:pt>
                <c:pt idx="462">
                  <c:v>43308</c:v>
                </c:pt>
                <c:pt idx="463">
                  <c:v>43311</c:v>
                </c:pt>
                <c:pt idx="464">
                  <c:v>43312</c:v>
                </c:pt>
                <c:pt idx="465">
                  <c:v>43313</c:v>
                </c:pt>
                <c:pt idx="466">
                  <c:v>43314</c:v>
                </c:pt>
                <c:pt idx="467">
                  <c:v>43315</c:v>
                </c:pt>
                <c:pt idx="468">
                  <c:v>43318</c:v>
                </c:pt>
                <c:pt idx="469">
                  <c:v>43319</c:v>
                </c:pt>
                <c:pt idx="470">
                  <c:v>43320</c:v>
                </c:pt>
                <c:pt idx="471">
                  <c:v>43321</c:v>
                </c:pt>
                <c:pt idx="472">
                  <c:v>43322</c:v>
                </c:pt>
                <c:pt idx="473">
                  <c:v>43325</c:v>
                </c:pt>
                <c:pt idx="474">
                  <c:v>43326</c:v>
                </c:pt>
                <c:pt idx="475">
                  <c:v>43327</c:v>
                </c:pt>
                <c:pt idx="476">
                  <c:v>43328</c:v>
                </c:pt>
                <c:pt idx="477">
                  <c:v>43329</c:v>
                </c:pt>
                <c:pt idx="478">
                  <c:v>43332</c:v>
                </c:pt>
                <c:pt idx="479">
                  <c:v>43333</c:v>
                </c:pt>
                <c:pt idx="480">
                  <c:v>43334</c:v>
                </c:pt>
                <c:pt idx="481">
                  <c:v>43335</c:v>
                </c:pt>
                <c:pt idx="482">
                  <c:v>43336</c:v>
                </c:pt>
                <c:pt idx="483">
                  <c:v>43340</c:v>
                </c:pt>
                <c:pt idx="484">
                  <c:v>43341</c:v>
                </c:pt>
                <c:pt idx="485">
                  <c:v>43342</c:v>
                </c:pt>
                <c:pt idx="486">
                  <c:v>43343</c:v>
                </c:pt>
                <c:pt idx="487">
                  <c:v>43346</c:v>
                </c:pt>
                <c:pt idx="488">
                  <c:v>43347</c:v>
                </c:pt>
                <c:pt idx="489">
                  <c:v>43348</c:v>
                </c:pt>
                <c:pt idx="490">
                  <c:v>43349</c:v>
                </c:pt>
                <c:pt idx="491">
                  <c:v>43350</c:v>
                </c:pt>
                <c:pt idx="492">
                  <c:v>43353</c:v>
                </c:pt>
                <c:pt idx="493">
                  <c:v>43354</c:v>
                </c:pt>
                <c:pt idx="494">
                  <c:v>43355</c:v>
                </c:pt>
                <c:pt idx="495">
                  <c:v>43356</c:v>
                </c:pt>
                <c:pt idx="496">
                  <c:v>43357</c:v>
                </c:pt>
                <c:pt idx="497">
                  <c:v>43360</c:v>
                </c:pt>
                <c:pt idx="498">
                  <c:v>43361</c:v>
                </c:pt>
                <c:pt idx="499">
                  <c:v>43362</c:v>
                </c:pt>
                <c:pt idx="500">
                  <c:v>43363</c:v>
                </c:pt>
                <c:pt idx="501">
                  <c:v>43364</c:v>
                </c:pt>
                <c:pt idx="502">
                  <c:v>43367</c:v>
                </c:pt>
                <c:pt idx="503">
                  <c:v>43368</c:v>
                </c:pt>
                <c:pt idx="504">
                  <c:v>43369</c:v>
                </c:pt>
                <c:pt idx="505">
                  <c:v>43370</c:v>
                </c:pt>
                <c:pt idx="506">
                  <c:v>43371</c:v>
                </c:pt>
                <c:pt idx="507">
                  <c:v>43374</c:v>
                </c:pt>
                <c:pt idx="508">
                  <c:v>43375</c:v>
                </c:pt>
                <c:pt idx="509">
                  <c:v>43376</c:v>
                </c:pt>
                <c:pt idx="510">
                  <c:v>43377</c:v>
                </c:pt>
                <c:pt idx="511">
                  <c:v>43378</c:v>
                </c:pt>
                <c:pt idx="512">
                  <c:v>43381</c:v>
                </c:pt>
                <c:pt idx="513">
                  <c:v>43382</c:v>
                </c:pt>
                <c:pt idx="514">
                  <c:v>43383</c:v>
                </c:pt>
                <c:pt idx="515">
                  <c:v>43384</c:v>
                </c:pt>
                <c:pt idx="516">
                  <c:v>43385</c:v>
                </c:pt>
                <c:pt idx="517">
                  <c:v>43388</c:v>
                </c:pt>
                <c:pt idx="518">
                  <c:v>43395</c:v>
                </c:pt>
                <c:pt idx="519">
                  <c:v>43402</c:v>
                </c:pt>
                <c:pt idx="520">
                  <c:v>43409</c:v>
                </c:pt>
                <c:pt idx="521">
                  <c:v>43416</c:v>
                </c:pt>
                <c:pt idx="522">
                  <c:v>43423</c:v>
                </c:pt>
                <c:pt idx="523">
                  <c:v>43430</c:v>
                </c:pt>
                <c:pt idx="524">
                  <c:v>43437</c:v>
                </c:pt>
                <c:pt idx="525">
                  <c:v>43444</c:v>
                </c:pt>
                <c:pt idx="526">
                  <c:v>43451</c:v>
                </c:pt>
                <c:pt idx="527">
                  <c:v>43458</c:v>
                </c:pt>
                <c:pt idx="528">
                  <c:v>43465</c:v>
                </c:pt>
                <c:pt idx="529">
                  <c:v>43472</c:v>
                </c:pt>
                <c:pt idx="530">
                  <c:v>43479</c:v>
                </c:pt>
                <c:pt idx="531">
                  <c:v>43486</c:v>
                </c:pt>
                <c:pt idx="532">
                  <c:v>43493</c:v>
                </c:pt>
                <c:pt idx="533">
                  <c:v>43500</c:v>
                </c:pt>
                <c:pt idx="534">
                  <c:v>43507</c:v>
                </c:pt>
                <c:pt idx="535">
                  <c:v>43514</c:v>
                </c:pt>
                <c:pt idx="536">
                  <c:v>43521</c:v>
                </c:pt>
                <c:pt idx="537">
                  <c:v>43528</c:v>
                </c:pt>
                <c:pt idx="538">
                  <c:v>43535</c:v>
                </c:pt>
                <c:pt idx="539">
                  <c:v>43542</c:v>
                </c:pt>
                <c:pt idx="540">
                  <c:v>43549</c:v>
                </c:pt>
                <c:pt idx="541">
                  <c:v>43556</c:v>
                </c:pt>
                <c:pt idx="542">
                  <c:v>43563</c:v>
                </c:pt>
                <c:pt idx="543">
                  <c:v>43570</c:v>
                </c:pt>
                <c:pt idx="544">
                  <c:v>43578</c:v>
                </c:pt>
                <c:pt idx="545">
                  <c:v>43585</c:v>
                </c:pt>
                <c:pt idx="546">
                  <c:v>43592</c:v>
                </c:pt>
                <c:pt idx="547">
                  <c:v>43599</c:v>
                </c:pt>
                <c:pt idx="548">
                  <c:v>43606</c:v>
                </c:pt>
                <c:pt idx="549">
                  <c:v>43613</c:v>
                </c:pt>
                <c:pt idx="550">
                  <c:v>43620</c:v>
                </c:pt>
                <c:pt idx="551">
                  <c:v>43627</c:v>
                </c:pt>
                <c:pt idx="552">
                  <c:v>43634</c:v>
                </c:pt>
                <c:pt idx="553">
                  <c:v>43641</c:v>
                </c:pt>
                <c:pt idx="554">
                  <c:v>43648</c:v>
                </c:pt>
                <c:pt idx="555">
                  <c:v>43655</c:v>
                </c:pt>
                <c:pt idx="556">
                  <c:v>43662</c:v>
                </c:pt>
                <c:pt idx="557">
                  <c:v>43669</c:v>
                </c:pt>
                <c:pt idx="558">
                  <c:v>43676</c:v>
                </c:pt>
                <c:pt idx="559">
                  <c:v>43683</c:v>
                </c:pt>
                <c:pt idx="560">
                  <c:v>43690</c:v>
                </c:pt>
                <c:pt idx="561">
                  <c:v>43697</c:v>
                </c:pt>
                <c:pt idx="562">
                  <c:v>43704</c:v>
                </c:pt>
                <c:pt idx="563">
                  <c:v>43711</c:v>
                </c:pt>
                <c:pt idx="564">
                  <c:v>43718</c:v>
                </c:pt>
                <c:pt idx="565">
                  <c:v>43725</c:v>
                </c:pt>
                <c:pt idx="566">
                  <c:v>43732</c:v>
                </c:pt>
                <c:pt idx="567">
                  <c:v>43739</c:v>
                </c:pt>
                <c:pt idx="568">
                  <c:v>43746</c:v>
                </c:pt>
                <c:pt idx="569">
                  <c:v>43753</c:v>
                </c:pt>
                <c:pt idx="570">
                  <c:v>43760</c:v>
                </c:pt>
                <c:pt idx="571">
                  <c:v>43767</c:v>
                </c:pt>
                <c:pt idx="572">
                  <c:v>43774</c:v>
                </c:pt>
                <c:pt idx="573">
                  <c:v>43781</c:v>
                </c:pt>
                <c:pt idx="574">
                  <c:v>43788</c:v>
                </c:pt>
                <c:pt idx="575">
                  <c:v>43795</c:v>
                </c:pt>
                <c:pt idx="576">
                  <c:v>43802</c:v>
                </c:pt>
                <c:pt idx="577">
                  <c:v>43809</c:v>
                </c:pt>
                <c:pt idx="578">
                  <c:v>43816</c:v>
                </c:pt>
                <c:pt idx="579">
                  <c:v>43823</c:v>
                </c:pt>
                <c:pt idx="580">
                  <c:v>43830</c:v>
                </c:pt>
                <c:pt idx="581">
                  <c:v>43837</c:v>
                </c:pt>
                <c:pt idx="582">
                  <c:v>43844</c:v>
                </c:pt>
                <c:pt idx="583">
                  <c:v>43851</c:v>
                </c:pt>
                <c:pt idx="584">
                  <c:v>43858</c:v>
                </c:pt>
                <c:pt idx="585">
                  <c:v>43865</c:v>
                </c:pt>
                <c:pt idx="586">
                  <c:v>43872</c:v>
                </c:pt>
                <c:pt idx="587">
                  <c:v>43879</c:v>
                </c:pt>
                <c:pt idx="588">
                  <c:v>43886</c:v>
                </c:pt>
                <c:pt idx="589">
                  <c:v>43893</c:v>
                </c:pt>
                <c:pt idx="590">
                  <c:v>43900</c:v>
                </c:pt>
                <c:pt idx="591">
                  <c:v>43907</c:v>
                </c:pt>
                <c:pt idx="592">
                  <c:v>43914</c:v>
                </c:pt>
                <c:pt idx="593">
                  <c:v>43921</c:v>
                </c:pt>
                <c:pt idx="594">
                  <c:v>43928</c:v>
                </c:pt>
                <c:pt idx="595">
                  <c:v>43935</c:v>
                </c:pt>
                <c:pt idx="596">
                  <c:v>43942</c:v>
                </c:pt>
                <c:pt idx="597">
                  <c:v>43949</c:v>
                </c:pt>
                <c:pt idx="598">
                  <c:v>43956</c:v>
                </c:pt>
                <c:pt idx="599">
                  <c:v>43963</c:v>
                </c:pt>
                <c:pt idx="600">
                  <c:v>43970</c:v>
                </c:pt>
                <c:pt idx="601">
                  <c:v>43977</c:v>
                </c:pt>
                <c:pt idx="602">
                  <c:v>43984</c:v>
                </c:pt>
                <c:pt idx="603">
                  <c:v>43991</c:v>
                </c:pt>
                <c:pt idx="604">
                  <c:v>43998</c:v>
                </c:pt>
                <c:pt idx="605">
                  <c:v>44005</c:v>
                </c:pt>
                <c:pt idx="606">
                  <c:v>44012</c:v>
                </c:pt>
                <c:pt idx="607">
                  <c:v>44019</c:v>
                </c:pt>
                <c:pt idx="608">
                  <c:v>44026</c:v>
                </c:pt>
                <c:pt idx="609">
                  <c:v>44033</c:v>
                </c:pt>
                <c:pt idx="610">
                  <c:v>44040</c:v>
                </c:pt>
                <c:pt idx="611">
                  <c:v>44047</c:v>
                </c:pt>
                <c:pt idx="612">
                  <c:v>44054</c:v>
                </c:pt>
                <c:pt idx="613">
                  <c:v>44061</c:v>
                </c:pt>
                <c:pt idx="614">
                  <c:v>44068</c:v>
                </c:pt>
                <c:pt idx="615">
                  <c:v>44075</c:v>
                </c:pt>
                <c:pt idx="616">
                  <c:v>44082</c:v>
                </c:pt>
                <c:pt idx="617">
                  <c:v>44089</c:v>
                </c:pt>
                <c:pt idx="618">
                  <c:v>44096</c:v>
                </c:pt>
                <c:pt idx="619">
                  <c:v>44103</c:v>
                </c:pt>
                <c:pt idx="620">
                  <c:v>44110</c:v>
                </c:pt>
                <c:pt idx="621">
                  <c:v>44117</c:v>
                </c:pt>
                <c:pt idx="622">
                  <c:v>44124</c:v>
                </c:pt>
                <c:pt idx="623">
                  <c:v>44131</c:v>
                </c:pt>
                <c:pt idx="624">
                  <c:v>44138</c:v>
                </c:pt>
                <c:pt idx="625">
                  <c:v>44145</c:v>
                </c:pt>
                <c:pt idx="626">
                  <c:v>44152</c:v>
                </c:pt>
                <c:pt idx="627">
                  <c:v>44159</c:v>
                </c:pt>
                <c:pt idx="628">
                  <c:v>44166</c:v>
                </c:pt>
                <c:pt idx="629">
                  <c:v>44173</c:v>
                </c:pt>
                <c:pt idx="630">
                  <c:v>44180</c:v>
                </c:pt>
                <c:pt idx="631">
                  <c:v>44187</c:v>
                </c:pt>
                <c:pt idx="632">
                  <c:v>44194</c:v>
                </c:pt>
                <c:pt idx="633">
                  <c:v>44201</c:v>
                </c:pt>
                <c:pt idx="634">
                  <c:v>44208</c:v>
                </c:pt>
                <c:pt idx="635">
                  <c:v>44215</c:v>
                </c:pt>
                <c:pt idx="636">
                  <c:v>44222</c:v>
                </c:pt>
                <c:pt idx="637">
                  <c:v>44229</c:v>
                </c:pt>
                <c:pt idx="638">
                  <c:v>44236</c:v>
                </c:pt>
                <c:pt idx="639">
                  <c:v>44243</c:v>
                </c:pt>
                <c:pt idx="640">
                  <c:v>44250</c:v>
                </c:pt>
                <c:pt idx="641">
                  <c:v>44257</c:v>
                </c:pt>
                <c:pt idx="642">
                  <c:v>44264</c:v>
                </c:pt>
                <c:pt idx="643">
                  <c:v>44271</c:v>
                </c:pt>
                <c:pt idx="644">
                  <c:v>44278</c:v>
                </c:pt>
                <c:pt idx="645">
                  <c:v>44285</c:v>
                </c:pt>
                <c:pt idx="646">
                  <c:v>44292</c:v>
                </c:pt>
                <c:pt idx="647">
                  <c:v>44299</c:v>
                </c:pt>
                <c:pt idx="648">
                  <c:v>44306</c:v>
                </c:pt>
                <c:pt idx="649">
                  <c:v>44313</c:v>
                </c:pt>
                <c:pt idx="650">
                  <c:v>44320</c:v>
                </c:pt>
                <c:pt idx="651">
                  <c:v>44327</c:v>
                </c:pt>
                <c:pt idx="652">
                  <c:v>44334</c:v>
                </c:pt>
                <c:pt idx="653">
                  <c:v>44341</c:v>
                </c:pt>
                <c:pt idx="654">
                  <c:v>44348</c:v>
                </c:pt>
                <c:pt idx="655">
                  <c:v>44355</c:v>
                </c:pt>
                <c:pt idx="656">
                  <c:v>44362</c:v>
                </c:pt>
                <c:pt idx="657">
                  <c:v>44369</c:v>
                </c:pt>
                <c:pt idx="658">
                  <c:v>44376</c:v>
                </c:pt>
                <c:pt idx="659">
                  <c:v>44383</c:v>
                </c:pt>
                <c:pt idx="660">
                  <c:v>44390</c:v>
                </c:pt>
                <c:pt idx="661">
                  <c:v>44397</c:v>
                </c:pt>
                <c:pt idx="662">
                  <c:v>44404</c:v>
                </c:pt>
                <c:pt idx="663">
                  <c:v>44411</c:v>
                </c:pt>
                <c:pt idx="664">
                  <c:v>44418</c:v>
                </c:pt>
                <c:pt idx="665">
                  <c:v>44425</c:v>
                </c:pt>
                <c:pt idx="666">
                  <c:v>44432</c:v>
                </c:pt>
                <c:pt idx="667">
                  <c:v>44439</c:v>
                </c:pt>
                <c:pt idx="668">
                  <c:v>44446</c:v>
                </c:pt>
                <c:pt idx="669">
                  <c:v>44453</c:v>
                </c:pt>
                <c:pt idx="670">
                  <c:v>44460</c:v>
                </c:pt>
                <c:pt idx="671">
                  <c:v>44467</c:v>
                </c:pt>
                <c:pt idx="672">
                  <c:v>44474</c:v>
                </c:pt>
                <c:pt idx="673">
                  <c:v>44481</c:v>
                </c:pt>
                <c:pt idx="674">
                  <c:v>44488</c:v>
                </c:pt>
                <c:pt idx="675">
                  <c:v>44495</c:v>
                </c:pt>
                <c:pt idx="676">
                  <c:v>44502</c:v>
                </c:pt>
                <c:pt idx="677">
                  <c:v>44509</c:v>
                </c:pt>
                <c:pt idx="678">
                  <c:v>44516</c:v>
                </c:pt>
                <c:pt idx="679">
                  <c:v>44523</c:v>
                </c:pt>
                <c:pt idx="680">
                  <c:v>44530</c:v>
                </c:pt>
                <c:pt idx="681">
                  <c:v>44537</c:v>
                </c:pt>
                <c:pt idx="682">
                  <c:v>44544</c:v>
                </c:pt>
                <c:pt idx="683">
                  <c:v>44551</c:v>
                </c:pt>
                <c:pt idx="684">
                  <c:v>44559</c:v>
                </c:pt>
                <c:pt idx="685">
                  <c:v>44566</c:v>
                </c:pt>
                <c:pt idx="686">
                  <c:v>44573</c:v>
                </c:pt>
                <c:pt idx="687">
                  <c:v>44580</c:v>
                </c:pt>
                <c:pt idx="688">
                  <c:v>44587</c:v>
                </c:pt>
                <c:pt idx="689">
                  <c:v>44594</c:v>
                </c:pt>
                <c:pt idx="690">
                  <c:v>44601</c:v>
                </c:pt>
                <c:pt idx="691">
                  <c:v>44608</c:v>
                </c:pt>
                <c:pt idx="692">
                  <c:v>44615</c:v>
                </c:pt>
                <c:pt idx="693">
                  <c:v>44622</c:v>
                </c:pt>
                <c:pt idx="694">
                  <c:v>44629</c:v>
                </c:pt>
                <c:pt idx="695">
                  <c:v>44636</c:v>
                </c:pt>
                <c:pt idx="696">
                  <c:v>44643</c:v>
                </c:pt>
                <c:pt idx="697">
                  <c:v>44650</c:v>
                </c:pt>
                <c:pt idx="698">
                  <c:v>44657</c:v>
                </c:pt>
                <c:pt idx="699">
                  <c:v>44664</c:v>
                </c:pt>
                <c:pt idx="700">
                  <c:v>44671</c:v>
                </c:pt>
                <c:pt idx="701">
                  <c:v>44678</c:v>
                </c:pt>
                <c:pt idx="702">
                  <c:v>44685</c:v>
                </c:pt>
                <c:pt idx="703">
                  <c:v>44692</c:v>
                </c:pt>
                <c:pt idx="704">
                  <c:v>44699</c:v>
                </c:pt>
                <c:pt idx="705">
                  <c:v>44706</c:v>
                </c:pt>
                <c:pt idx="706">
                  <c:v>44713</c:v>
                </c:pt>
                <c:pt idx="707">
                  <c:v>44720</c:v>
                </c:pt>
                <c:pt idx="708">
                  <c:v>44727</c:v>
                </c:pt>
                <c:pt idx="709">
                  <c:v>44734</c:v>
                </c:pt>
                <c:pt idx="710">
                  <c:v>44741</c:v>
                </c:pt>
                <c:pt idx="711">
                  <c:v>44748</c:v>
                </c:pt>
                <c:pt idx="712">
                  <c:v>44755</c:v>
                </c:pt>
                <c:pt idx="713">
                  <c:v>44762</c:v>
                </c:pt>
                <c:pt idx="714">
                  <c:v>44769</c:v>
                </c:pt>
                <c:pt idx="715">
                  <c:v>44776</c:v>
                </c:pt>
                <c:pt idx="716">
                  <c:v>44783</c:v>
                </c:pt>
                <c:pt idx="717">
                  <c:v>44790</c:v>
                </c:pt>
                <c:pt idx="718">
                  <c:v>44797</c:v>
                </c:pt>
                <c:pt idx="719">
                  <c:v>44804</c:v>
                </c:pt>
                <c:pt idx="720">
                  <c:v>44811</c:v>
                </c:pt>
                <c:pt idx="721">
                  <c:v>44818</c:v>
                </c:pt>
                <c:pt idx="722">
                  <c:v>44825</c:v>
                </c:pt>
                <c:pt idx="723">
                  <c:v>44832</c:v>
                </c:pt>
                <c:pt idx="724">
                  <c:v>44839</c:v>
                </c:pt>
                <c:pt idx="725">
                  <c:v>44846</c:v>
                </c:pt>
                <c:pt idx="726">
                  <c:v>44853</c:v>
                </c:pt>
                <c:pt idx="727">
                  <c:v>44860</c:v>
                </c:pt>
                <c:pt idx="728">
                  <c:v>44867</c:v>
                </c:pt>
                <c:pt idx="729">
                  <c:v>44874</c:v>
                </c:pt>
                <c:pt idx="730">
                  <c:v>44881</c:v>
                </c:pt>
                <c:pt idx="731">
                  <c:v>44888</c:v>
                </c:pt>
                <c:pt idx="732">
                  <c:v>44895</c:v>
                </c:pt>
                <c:pt idx="733">
                  <c:v>44902</c:v>
                </c:pt>
                <c:pt idx="734">
                  <c:v>44909</c:v>
                </c:pt>
                <c:pt idx="735">
                  <c:v>44916</c:v>
                </c:pt>
                <c:pt idx="736">
                  <c:v>44923</c:v>
                </c:pt>
                <c:pt idx="737">
                  <c:v>44930</c:v>
                </c:pt>
                <c:pt idx="738">
                  <c:v>44937</c:v>
                </c:pt>
                <c:pt idx="739">
                  <c:v>44944</c:v>
                </c:pt>
                <c:pt idx="740">
                  <c:v>44951</c:v>
                </c:pt>
                <c:pt idx="741">
                  <c:v>44958</c:v>
                </c:pt>
                <c:pt idx="742">
                  <c:v>44965</c:v>
                </c:pt>
                <c:pt idx="743">
                  <c:v>44972</c:v>
                </c:pt>
                <c:pt idx="744">
                  <c:v>44979</c:v>
                </c:pt>
                <c:pt idx="745">
                  <c:v>44986</c:v>
                </c:pt>
                <c:pt idx="746">
                  <c:v>44993</c:v>
                </c:pt>
                <c:pt idx="747">
                  <c:v>45000</c:v>
                </c:pt>
                <c:pt idx="748">
                  <c:v>45007</c:v>
                </c:pt>
                <c:pt idx="749">
                  <c:v>45014</c:v>
                </c:pt>
                <c:pt idx="750">
                  <c:v>45021</c:v>
                </c:pt>
                <c:pt idx="751">
                  <c:v>45028</c:v>
                </c:pt>
                <c:pt idx="752">
                  <c:v>45035</c:v>
                </c:pt>
                <c:pt idx="753">
                  <c:v>45042</c:v>
                </c:pt>
                <c:pt idx="754">
                  <c:v>45049</c:v>
                </c:pt>
                <c:pt idx="755">
                  <c:v>45056</c:v>
                </c:pt>
                <c:pt idx="756">
                  <c:v>45063</c:v>
                </c:pt>
                <c:pt idx="757">
                  <c:v>45070</c:v>
                </c:pt>
                <c:pt idx="758">
                  <c:v>45077</c:v>
                </c:pt>
                <c:pt idx="759">
                  <c:v>45084</c:v>
                </c:pt>
                <c:pt idx="760">
                  <c:v>45091</c:v>
                </c:pt>
                <c:pt idx="761">
                  <c:v>45098</c:v>
                </c:pt>
                <c:pt idx="762">
                  <c:v>45105</c:v>
                </c:pt>
                <c:pt idx="763">
                  <c:v>45112</c:v>
                </c:pt>
                <c:pt idx="764">
                  <c:v>45119</c:v>
                </c:pt>
                <c:pt idx="765">
                  <c:v>45126</c:v>
                </c:pt>
                <c:pt idx="766">
                  <c:v>45133</c:v>
                </c:pt>
                <c:pt idx="767">
                  <c:v>45140</c:v>
                </c:pt>
                <c:pt idx="768">
                  <c:v>45147</c:v>
                </c:pt>
                <c:pt idx="769">
                  <c:v>45154</c:v>
                </c:pt>
                <c:pt idx="770">
                  <c:v>45161</c:v>
                </c:pt>
                <c:pt idx="771">
                  <c:v>45168</c:v>
                </c:pt>
                <c:pt idx="772">
                  <c:v>45175</c:v>
                </c:pt>
                <c:pt idx="773">
                  <c:v>45182</c:v>
                </c:pt>
                <c:pt idx="774">
                  <c:v>45189</c:v>
                </c:pt>
                <c:pt idx="775">
                  <c:v>45196</c:v>
                </c:pt>
                <c:pt idx="776">
                  <c:v>45203</c:v>
                </c:pt>
                <c:pt idx="777">
                  <c:v>45210</c:v>
                </c:pt>
                <c:pt idx="778">
                  <c:v>45217</c:v>
                </c:pt>
                <c:pt idx="779">
                  <c:v>45224</c:v>
                </c:pt>
                <c:pt idx="780">
                  <c:v>45231</c:v>
                </c:pt>
                <c:pt idx="781">
                  <c:v>45238</c:v>
                </c:pt>
                <c:pt idx="782">
                  <c:v>45245</c:v>
                </c:pt>
                <c:pt idx="783">
                  <c:v>45252</c:v>
                </c:pt>
                <c:pt idx="784">
                  <c:v>45259</c:v>
                </c:pt>
                <c:pt idx="785">
                  <c:v>45266</c:v>
                </c:pt>
                <c:pt idx="786">
                  <c:v>45273</c:v>
                </c:pt>
                <c:pt idx="787">
                  <c:v>45280</c:v>
                </c:pt>
                <c:pt idx="788">
                  <c:v>45287</c:v>
                </c:pt>
                <c:pt idx="789">
                  <c:v>45294</c:v>
                </c:pt>
                <c:pt idx="790">
                  <c:v>45301</c:v>
                </c:pt>
                <c:pt idx="791">
                  <c:v>45308</c:v>
                </c:pt>
                <c:pt idx="792">
                  <c:v>45315</c:v>
                </c:pt>
                <c:pt idx="793">
                  <c:v>45322</c:v>
                </c:pt>
                <c:pt idx="794">
                  <c:v>45329</c:v>
                </c:pt>
                <c:pt idx="795">
                  <c:v>45336</c:v>
                </c:pt>
                <c:pt idx="796">
                  <c:v>45343</c:v>
                </c:pt>
                <c:pt idx="797">
                  <c:v>45350</c:v>
                </c:pt>
                <c:pt idx="798">
                  <c:v>45357</c:v>
                </c:pt>
                <c:pt idx="799">
                  <c:v>45364</c:v>
                </c:pt>
                <c:pt idx="800">
                  <c:v>45371</c:v>
                </c:pt>
                <c:pt idx="801">
                  <c:v>45378</c:v>
                </c:pt>
                <c:pt idx="802">
                  <c:v>45385</c:v>
                </c:pt>
                <c:pt idx="803">
                  <c:v>45392</c:v>
                </c:pt>
                <c:pt idx="804">
                  <c:v>45399</c:v>
                </c:pt>
                <c:pt idx="805">
                  <c:v>45406</c:v>
                </c:pt>
                <c:pt idx="806">
                  <c:v>45413</c:v>
                </c:pt>
                <c:pt idx="807">
                  <c:v>45420</c:v>
                </c:pt>
                <c:pt idx="808">
                  <c:v>45427</c:v>
                </c:pt>
                <c:pt idx="809">
                  <c:v>45434</c:v>
                </c:pt>
                <c:pt idx="810">
                  <c:v>45441</c:v>
                </c:pt>
                <c:pt idx="811">
                  <c:v>45448</c:v>
                </c:pt>
                <c:pt idx="812">
                  <c:v>45455</c:v>
                </c:pt>
                <c:pt idx="813">
                  <c:v>45462</c:v>
                </c:pt>
                <c:pt idx="814">
                  <c:v>45469</c:v>
                </c:pt>
                <c:pt idx="815">
                  <c:v>45476</c:v>
                </c:pt>
                <c:pt idx="816">
                  <c:v>45483</c:v>
                </c:pt>
                <c:pt idx="817">
                  <c:v>45490</c:v>
                </c:pt>
                <c:pt idx="818">
                  <c:v>45497</c:v>
                </c:pt>
                <c:pt idx="819">
                  <c:v>45504</c:v>
                </c:pt>
                <c:pt idx="820">
                  <c:v>45511</c:v>
                </c:pt>
                <c:pt idx="821">
                  <c:v>45518</c:v>
                </c:pt>
                <c:pt idx="822">
                  <c:v>45525</c:v>
                </c:pt>
                <c:pt idx="823">
                  <c:v>45532</c:v>
                </c:pt>
                <c:pt idx="824">
                  <c:v>45539</c:v>
                </c:pt>
                <c:pt idx="825">
                  <c:v>45546</c:v>
                </c:pt>
                <c:pt idx="826">
                  <c:v>45553</c:v>
                </c:pt>
                <c:pt idx="827">
                  <c:v>45560</c:v>
                </c:pt>
                <c:pt idx="828">
                  <c:v>45567</c:v>
                </c:pt>
                <c:pt idx="829">
                  <c:v>45574</c:v>
                </c:pt>
                <c:pt idx="830">
                  <c:v>45581</c:v>
                </c:pt>
                <c:pt idx="831">
                  <c:v>45588</c:v>
                </c:pt>
                <c:pt idx="832">
                  <c:v>45595</c:v>
                </c:pt>
                <c:pt idx="833">
                  <c:v>45602</c:v>
                </c:pt>
                <c:pt idx="834">
                  <c:v>45609</c:v>
                </c:pt>
                <c:pt idx="835">
                  <c:v>45616</c:v>
                </c:pt>
                <c:pt idx="836">
                  <c:v>45623</c:v>
                </c:pt>
                <c:pt idx="837">
                  <c:v>45630</c:v>
                </c:pt>
                <c:pt idx="838">
                  <c:v>45637</c:v>
                </c:pt>
                <c:pt idx="839">
                  <c:v>45644</c:v>
                </c:pt>
                <c:pt idx="840">
                  <c:v>45653</c:v>
                </c:pt>
                <c:pt idx="841">
                  <c:v>45660</c:v>
                </c:pt>
                <c:pt idx="842">
                  <c:v>45667</c:v>
                </c:pt>
                <c:pt idx="843">
                  <c:v>45674</c:v>
                </c:pt>
                <c:pt idx="844">
                  <c:v>45681</c:v>
                </c:pt>
                <c:pt idx="845">
                  <c:v>45688</c:v>
                </c:pt>
                <c:pt idx="846">
                  <c:v>45695</c:v>
                </c:pt>
                <c:pt idx="847">
                  <c:v>45702</c:v>
                </c:pt>
                <c:pt idx="848">
                  <c:v>45709</c:v>
                </c:pt>
                <c:pt idx="849">
                  <c:v>45716</c:v>
                </c:pt>
                <c:pt idx="850">
                  <c:v>45723</c:v>
                </c:pt>
                <c:pt idx="851">
                  <c:v>45730</c:v>
                </c:pt>
                <c:pt idx="852">
                  <c:v>45737</c:v>
                </c:pt>
                <c:pt idx="853">
                  <c:v>45744</c:v>
                </c:pt>
                <c:pt idx="854">
                  <c:v>45751</c:v>
                </c:pt>
                <c:pt idx="855">
                  <c:v>45758</c:v>
                </c:pt>
                <c:pt idx="856">
                  <c:v>45769</c:v>
                </c:pt>
                <c:pt idx="857">
                  <c:v>45776</c:v>
                </c:pt>
                <c:pt idx="858">
                  <c:v>45783</c:v>
                </c:pt>
                <c:pt idx="859">
                  <c:v>45790</c:v>
                </c:pt>
                <c:pt idx="860">
                  <c:v>45797</c:v>
                </c:pt>
                <c:pt idx="861">
                  <c:v>45804</c:v>
                </c:pt>
                <c:pt idx="862">
                  <c:v>45811</c:v>
                </c:pt>
                <c:pt idx="863">
                  <c:v>45818</c:v>
                </c:pt>
                <c:pt idx="864">
                  <c:v>45825</c:v>
                </c:pt>
                <c:pt idx="865">
                  <c:v>45832</c:v>
                </c:pt>
                <c:pt idx="866">
                  <c:v>45839</c:v>
                </c:pt>
                <c:pt idx="867">
                  <c:v>45846</c:v>
                </c:pt>
                <c:pt idx="868">
                  <c:v>45853</c:v>
                </c:pt>
                <c:pt idx="869">
                  <c:v>45860</c:v>
                </c:pt>
                <c:pt idx="870">
                  <c:v>45867</c:v>
                </c:pt>
                <c:pt idx="871">
                  <c:v>45874</c:v>
                </c:pt>
                <c:pt idx="872">
                  <c:v>45881</c:v>
                </c:pt>
                <c:pt idx="873">
                  <c:v>45888</c:v>
                </c:pt>
                <c:pt idx="874">
                  <c:v>45895</c:v>
                </c:pt>
                <c:pt idx="875">
                  <c:v>45902</c:v>
                </c:pt>
                <c:pt idx="876">
                  <c:v>45909</c:v>
                </c:pt>
                <c:pt idx="877">
                  <c:v>45916</c:v>
                </c:pt>
                <c:pt idx="878">
                  <c:v>45923</c:v>
                </c:pt>
                <c:pt idx="879">
                  <c:v>45930</c:v>
                </c:pt>
                <c:pt idx="880">
                  <c:v>45937</c:v>
                </c:pt>
                <c:pt idx="881">
                  <c:v>45944</c:v>
                </c:pt>
                <c:pt idx="882">
                  <c:v>45951</c:v>
                </c:pt>
                <c:pt idx="883">
                  <c:v>45958</c:v>
                </c:pt>
                <c:pt idx="884">
                  <c:v>45965</c:v>
                </c:pt>
                <c:pt idx="885">
                  <c:v>45972</c:v>
                </c:pt>
                <c:pt idx="886">
                  <c:v>45979</c:v>
                </c:pt>
                <c:pt idx="887">
                  <c:v>45986</c:v>
                </c:pt>
                <c:pt idx="888">
                  <c:v>45993</c:v>
                </c:pt>
                <c:pt idx="889">
                  <c:v>46000</c:v>
                </c:pt>
                <c:pt idx="890">
                  <c:v>46007</c:v>
                </c:pt>
                <c:pt idx="891">
                  <c:v>46014</c:v>
                </c:pt>
                <c:pt idx="892">
                  <c:v>46021</c:v>
                </c:pt>
                <c:pt idx="893">
                  <c:v>46028</c:v>
                </c:pt>
                <c:pt idx="894">
                  <c:v>46035</c:v>
                </c:pt>
                <c:pt idx="895">
                  <c:v>46042</c:v>
                </c:pt>
                <c:pt idx="896">
                  <c:v>46049</c:v>
                </c:pt>
                <c:pt idx="897">
                  <c:v>46056</c:v>
                </c:pt>
                <c:pt idx="898">
                  <c:v>46063</c:v>
                </c:pt>
                <c:pt idx="899">
                  <c:v>46070</c:v>
                </c:pt>
                <c:pt idx="900">
                  <c:v>46077</c:v>
                </c:pt>
                <c:pt idx="901">
                  <c:v>46084</c:v>
                </c:pt>
                <c:pt idx="902">
                  <c:v>46091</c:v>
                </c:pt>
                <c:pt idx="903">
                  <c:v>46098</c:v>
                </c:pt>
                <c:pt idx="904">
                  <c:v>46105</c:v>
                </c:pt>
                <c:pt idx="905">
                  <c:v>46112</c:v>
                </c:pt>
                <c:pt idx="906">
                  <c:v>46119</c:v>
                </c:pt>
                <c:pt idx="907">
                  <c:v>46126</c:v>
                </c:pt>
                <c:pt idx="908">
                  <c:v>46133</c:v>
                </c:pt>
                <c:pt idx="909">
                  <c:v>46140</c:v>
                </c:pt>
                <c:pt idx="910">
                  <c:v>46147</c:v>
                </c:pt>
                <c:pt idx="911">
                  <c:v>46154</c:v>
                </c:pt>
                <c:pt idx="912">
                  <c:v>46161</c:v>
                </c:pt>
                <c:pt idx="913">
                  <c:v>46168</c:v>
                </c:pt>
                <c:pt idx="914">
                  <c:v>46175</c:v>
                </c:pt>
                <c:pt idx="915">
                  <c:v>46182</c:v>
                </c:pt>
                <c:pt idx="916">
                  <c:v>46189</c:v>
                </c:pt>
                <c:pt idx="917">
                  <c:v>46196</c:v>
                </c:pt>
                <c:pt idx="918">
                  <c:v>46203</c:v>
                </c:pt>
                <c:pt idx="919">
                  <c:v>46210</c:v>
                </c:pt>
                <c:pt idx="920">
                  <c:v>46217</c:v>
                </c:pt>
                <c:pt idx="921">
                  <c:v>46224</c:v>
                </c:pt>
                <c:pt idx="922">
                  <c:v>46231</c:v>
                </c:pt>
                <c:pt idx="923">
                  <c:v>46238</c:v>
                </c:pt>
                <c:pt idx="924">
                  <c:v>46245</c:v>
                </c:pt>
                <c:pt idx="925">
                  <c:v>46252</c:v>
                </c:pt>
                <c:pt idx="926">
                  <c:v>46259</c:v>
                </c:pt>
                <c:pt idx="927">
                  <c:v>46266</c:v>
                </c:pt>
                <c:pt idx="928">
                  <c:v>46273</c:v>
                </c:pt>
                <c:pt idx="929">
                  <c:v>46280</c:v>
                </c:pt>
                <c:pt idx="930">
                  <c:v>46287</c:v>
                </c:pt>
                <c:pt idx="931">
                  <c:v>46294</c:v>
                </c:pt>
                <c:pt idx="932">
                  <c:v>46301</c:v>
                </c:pt>
                <c:pt idx="933">
                  <c:v>46308</c:v>
                </c:pt>
                <c:pt idx="934">
                  <c:v>46315</c:v>
                </c:pt>
                <c:pt idx="935">
                  <c:v>46322</c:v>
                </c:pt>
                <c:pt idx="936">
                  <c:v>46329</c:v>
                </c:pt>
                <c:pt idx="937">
                  <c:v>46336</c:v>
                </c:pt>
                <c:pt idx="938">
                  <c:v>46343</c:v>
                </c:pt>
                <c:pt idx="939">
                  <c:v>46350</c:v>
                </c:pt>
                <c:pt idx="940">
                  <c:v>46357</c:v>
                </c:pt>
                <c:pt idx="941">
                  <c:v>46364</c:v>
                </c:pt>
                <c:pt idx="942">
                  <c:v>46371</c:v>
                </c:pt>
                <c:pt idx="943">
                  <c:v>46378</c:v>
                </c:pt>
                <c:pt idx="944">
                  <c:v>46385</c:v>
                </c:pt>
                <c:pt idx="945">
                  <c:v>46392</c:v>
                </c:pt>
                <c:pt idx="946">
                  <c:v>46399</c:v>
                </c:pt>
                <c:pt idx="947">
                  <c:v>46406</c:v>
                </c:pt>
                <c:pt idx="948">
                  <c:v>46413</c:v>
                </c:pt>
                <c:pt idx="949">
                  <c:v>46420</c:v>
                </c:pt>
                <c:pt idx="950">
                  <c:v>46427</c:v>
                </c:pt>
                <c:pt idx="951">
                  <c:v>46434</c:v>
                </c:pt>
                <c:pt idx="952">
                  <c:v>46441</c:v>
                </c:pt>
                <c:pt idx="953">
                  <c:v>46448</c:v>
                </c:pt>
                <c:pt idx="954">
                  <c:v>46455</c:v>
                </c:pt>
                <c:pt idx="955">
                  <c:v>46462</c:v>
                </c:pt>
                <c:pt idx="956">
                  <c:v>46469</c:v>
                </c:pt>
                <c:pt idx="957">
                  <c:v>46476</c:v>
                </c:pt>
                <c:pt idx="958">
                  <c:v>46483</c:v>
                </c:pt>
                <c:pt idx="959">
                  <c:v>46490</c:v>
                </c:pt>
                <c:pt idx="960">
                  <c:v>46497</c:v>
                </c:pt>
                <c:pt idx="961">
                  <c:v>46504</c:v>
                </c:pt>
                <c:pt idx="962">
                  <c:v>46511</c:v>
                </c:pt>
                <c:pt idx="963">
                  <c:v>46518</c:v>
                </c:pt>
                <c:pt idx="964">
                  <c:v>46525</c:v>
                </c:pt>
                <c:pt idx="965">
                  <c:v>46532</c:v>
                </c:pt>
                <c:pt idx="966">
                  <c:v>46539</c:v>
                </c:pt>
                <c:pt idx="967">
                  <c:v>46546</c:v>
                </c:pt>
                <c:pt idx="968">
                  <c:v>46553</c:v>
                </c:pt>
                <c:pt idx="969">
                  <c:v>46560</c:v>
                </c:pt>
                <c:pt idx="970">
                  <c:v>46567</c:v>
                </c:pt>
                <c:pt idx="971">
                  <c:v>46574</c:v>
                </c:pt>
                <c:pt idx="972">
                  <c:v>46581</c:v>
                </c:pt>
                <c:pt idx="973">
                  <c:v>46588</c:v>
                </c:pt>
                <c:pt idx="974">
                  <c:v>46595</c:v>
                </c:pt>
                <c:pt idx="975">
                  <c:v>46602</c:v>
                </c:pt>
                <c:pt idx="976">
                  <c:v>46609</c:v>
                </c:pt>
                <c:pt idx="977">
                  <c:v>46616</c:v>
                </c:pt>
                <c:pt idx="978">
                  <c:v>46623</c:v>
                </c:pt>
                <c:pt idx="979">
                  <c:v>46630</c:v>
                </c:pt>
                <c:pt idx="980">
                  <c:v>46637</c:v>
                </c:pt>
                <c:pt idx="981">
                  <c:v>46644</c:v>
                </c:pt>
                <c:pt idx="982">
                  <c:v>46651</c:v>
                </c:pt>
                <c:pt idx="983">
                  <c:v>46658</c:v>
                </c:pt>
                <c:pt idx="984">
                  <c:v>46665</c:v>
                </c:pt>
                <c:pt idx="985">
                  <c:v>46672</c:v>
                </c:pt>
                <c:pt idx="986">
                  <c:v>46679</c:v>
                </c:pt>
                <c:pt idx="987">
                  <c:v>46686</c:v>
                </c:pt>
                <c:pt idx="988">
                  <c:v>46693</c:v>
                </c:pt>
                <c:pt idx="989">
                  <c:v>46700</c:v>
                </c:pt>
                <c:pt idx="990">
                  <c:v>46707</c:v>
                </c:pt>
                <c:pt idx="991">
                  <c:v>46714</c:v>
                </c:pt>
                <c:pt idx="992">
                  <c:v>46721</c:v>
                </c:pt>
                <c:pt idx="993">
                  <c:v>46728</c:v>
                </c:pt>
                <c:pt idx="994">
                  <c:v>46735</c:v>
                </c:pt>
                <c:pt idx="995">
                  <c:v>46742</c:v>
                </c:pt>
                <c:pt idx="996">
                  <c:v>46750</c:v>
                </c:pt>
                <c:pt idx="997">
                  <c:v>46757</c:v>
                </c:pt>
                <c:pt idx="998">
                  <c:v>46764</c:v>
                </c:pt>
                <c:pt idx="999">
                  <c:v>46771</c:v>
                </c:pt>
                <c:pt idx="1000">
                  <c:v>46778</c:v>
                </c:pt>
                <c:pt idx="1001">
                  <c:v>46785</c:v>
                </c:pt>
                <c:pt idx="1002">
                  <c:v>46792</c:v>
                </c:pt>
                <c:pt idx="1003">
                  <c:v>46799</c:v>
                </c:pt>
                <c:pt idx="1004">
                  <c:v>46806</c:v>
                </c:pt>
                <c:pt idx="1005">
                  <c:v>46813</c:v>
                </c:pt>
                <c:pt idx="1006">
                  <c:v>46820</c:v>
                </c:pt>
                <c:pt idx="1007">
                  <c:v>46827</c:v>
                </c:pt>
                <c:pt idx="1008">
                  <c:v>46834</c:v>
                </c:pt>
                <c:pt idx="1009">
                  <c:v>46841</c:v>
                </c:pt>
                <c:pt idx="1010">
                  <c:v>46848</c:v>
                </c:pt>
                <c:pt idx="1011">
                  <c:v>46855</c:v>
                </c:pt>
                <c:pt idx="1012">
                  <c:v>46862</c:v>
                </c:pt>
                <c:pt idx="1013">
                  <c:v>46869</c:v>
                </c:pt>
                <c:pt idx="1014">
                  <c:v>46876</c:v>
                </c:pt>
                <c:pt idx="1015">
                  <c:v>46883</c:v>
                </c:pt>
                <c:pt idx="1016">
                  <c:v>46890</c:v>
                </c:pt>
                <c:pt idx="1017">
                  <c:v>46897</c:v>
                </c:pt>
                <c:pt idx="1018">
                  <c:v>46904</c:v>
                </c:pt>
                <c:pt idx="1019">
                  <c:v>46911</c:v>
                </c:pt>
                <c:pt idx="1020">
                  <c:v>46918</c:v>
                </c:pt>
                <c:pt idx="1021">
                  <c:v>46925</c:v>
                </c:pt>
                <c:pt idx="1022">
                  <c:v>46932</c:v>
                </c:pt>
                <c:pt idx="1023">
                  <c:v>46939</c:v>
                </c:pt>
                <c:pt idx="1024">
                  <c:v>46946</c:v>
                </c:pt>
                <c:pt idx="1025">
                  <c:v>46953</c:v>
                </c:pt>
                <c:pt idx="1026">
                  <c:v>46960</c:v>
                </c:pt>
                <c:pt idx="1027">
                  <c:v>46967</c:v>
                </c:pt>
                <c:pt idx="1028">
                  <c:v>46974</c:v>
                </c:pt>
                <c:pt idx="1029">
                  <c:v>46981</c:v>
                </c:pt>
                <c:pt idx="1030">
                  <c:v>46988</c:v>
                </c:pt>
                <c:pt idx="1031">
                  <c:v>46995</c:v>
                </c:pt>
                <c:pt idx="1032">
                  <c:v>47002</c:v>
                </c:pt>
                <c:pt idx="1033">
                  <c:v>47009</c:v>
                </c:pt>
                <c:pt idx="1034">
                  <c:v>47016</c:v>
                </c:pt>
                <c:pt idx="1035">
                  <c:v>47023</c:v>
                </c:pt>
                <c:pt idx="1036">
                  <c:v>47030</c:v>
                </c:pt>
                <c:pt idx="1037">
                  <c:v>47037</c:v>
                </c:pt>
                <c:pt idx="1038">
                  <c:v>47044</c:v>
                </c:pt>
                <c:pt idx="1039">
                  <c:v>47051</c:v>
                </c:pt>
                <c:pt idx="1040">
                  <c:v>47058</c:v>
                </c:pt>
                <c:pt idx="1041">
                  <c:v>47065</c:v>
                </c:pt>
                <c:pt idx="1042">
                  <c:v>47072</c:v>
                </c:pt>
                <c:pt idx="1043">
                  <c:v>47079</c:v>
                </c:pt>
                <c:pt idx="1044">
                  <c:v>47086</c:v>
                </c:pt>
                <c:pt idx="1045">
                  <c:v>47093</c:v>
                </c:pt>
                <c:pt idx="1046">
                  <c:v>47100</c:v>
                </c:pt>
                <c:pt idx="1047">
                  <c:v>47107</c:v>
                </c:pt>
                <c:pt idx="1048">
                  <c:v>47114</c:v>
                </c:pt>
                <c:pt idx="1049">
                  <c:v>47121</c:v>
                </c:pt>
                <c:pt idx="1050">
                  <c:v>47128</c:v>
                </c:pt>
                <c:pt idx="1051">
                  <c:v>47135</c:v>
                </c:pt>
                <c:pt idx="1052">
                  <c:v>47142</c:v>
                </c:pt>
                <c:pt idx="1053">
                  <c:v>47149</c:v>
                </c:pt>
                <c:pt idx="1054">
                  <c:v>47156</c:v>
                </c:pt>
                <c:pt idx="1055">
                  <c:v>47163</c:v>
                </c:pt>
                <c:pt idx="1056">
                  <c:v>47170</c:v>
                </c:pt>
                <c:pt idx="1057">
                  <c:v>47177</c:v>
                </c:pt>
                <c:pt idx="1058">
                  <c:v>47184</c:v>
                </c:pt>
                <c:pt idx="1059">
                  <c:v>47191</c:v>
                </c:pt>
                <c:pt idx="1060">
                  <c:v>47198</c:v>
                </c:pt>
                <c:pt idx="1061">
                  <c:v>47205</c:v>
                </c:pt>
                <c:pt idx="1062">
                  <c:v>47212</c:v>
                </c:pt>
                <c:pt idx="1063">
                  <c:v>47219</c:v>
                </c:pt>
                <c:pt idx="1064">
                  <c:v>47226</c:v>
                </c:pt>
                <c:pt idx="1065">
                  <c:v>47233</c:v>
                </c:pt>
                <c:pt idx="1066">
                  <c:v>47240</c:v>
                </c:pt>
                <c:pt idx="1067">
                  <c:v>47247</c:v>
                </c:pt>
                <c:pt idx="1068">
                  <c:v>47254</c:v>
                </c:pt>
                <c:pt idx="1069">
                  <c:v>47261</c:v>
                </c:pt>
                <c:pt idx="1070">
                  <c:v>47268</c:v>
                </c:pt>
                <c:pt idx="1071">
                  <c:v>47275</c:v>
                </c:pt>
                <c:pt idx="1072">
                  <c:v>47282</c:v>
                </c:pt>
                <c:pt idx="1073">
                  <c:v>47289</c:v>
                </c:pt>
                <c:pt idx="1074">
                  <c:v>47296</c:v>
                </c:pt>
                <c:pt idx="1075">
                  <c:v>47303</c:v>
                </c:pt>
                <c:pt idx="1076">
                  <c:v>47310</c:v>
                </c:pt>
                <c:pt idx="1077">
                  <c:v>47317</c:v>
                </c:pt>
                <c:pt idx="1078">
                  <c:v>47324</c:v>
                </c:pt>
                <c:pt idx="1079">
                  <c:v>47331</c:v>
                </c:pt>
                <c:pt idx="1080">
                  <c:v>47338</c:v>
                </c:pt>
                <c:pt idx="1081">
                  <c:v>47345</c:v>
                </c:pt>
                <c:pt idx="1082">
                  <c:v>47352</c:v>
                </c:pt>
                <c:pt idx="1083">
                  <c:v>47359</c:v>
                </c:pt>
                <c:pt idx="1084">
                  <c:v>47366</c:v>
                </c:pt>
                <c:pt idx="1085">
                  <c:v>47373</c:v>
                </c:pt>
                <c:pt idx="1086">
                  <c:v>47380</c:v>
                </c:pt>
                <c:pt idx="1087">
                  <c:v>47387</c:v>
                </c:pt>
                <c:pt idx="1088">
                  <c:v>47394</c:v>
                </c:pt>
                <c:pt idx="1089">
                  <c:v>47401</c:v>
                </c:pt>
                <c:pt idx="1090">
                  <c:v>47408</c:v>
                </c:pt>
                <c:pt idx="1091">
                  <c:v>47415</c:v>
                </c:pt>
                <c:pt idx="1092">
                  <c:v>47422</c:v>
                </c:pt>
                <c:pt idx="1093">
                  <c:v>47429</c:v>
                </c:pt>
                <c:pt idx="1094">
                  <c:v>47436</c:v>
                </c:pt>
                <c:pt idx="1095">
                  <c:v>47443</c:v>
                </c:pt>
                <c:pt idx="1096">
                  <c:v>47450</c:v>
                </c:pt>
                <c:pt idx="1097">
                  <c:v>47457</c:v>
                </c:pt>
                <c:pt idx="1098">
                  <c:v>47464</c:v>
                </c:pt>
                <c:pt idx="1099">
                  <c:v>47471</c:v>
                </c:pt>
                <c:pt idx="1100">
                  <c:v>47479</c:v>
                </c:pt>
                <c:pt idx="1101">
                  <c:v>47486</c:v>
                </c:pt>
                <c:pt idx="1102">
                  <c:v>47493</c:v>
                </c:pt>
                <c:pt idx="1103">
                  <c:v>47500</c:v>
                </c:pt>
                <c:pt idx="1104">
                  <c:v>47507</c:v>
                </c:pt>
                <c:pt idx="1105">
                  <c:v>47514</c:v>
                </c:pt>
                <c:pt idx="1106">
                  <c:v>47521</c:v>
                </c:pt>
                <c:pt idx="1107">
                  <c:v>47528</c:v>
                </c:pt>
                <c:pt idx="1108">
                  <c:v>47535</c:v>
                </c:pt>
                <c:pt idx="1109">
                  <c:v>47542</c:v>
                </c:pt>
                <c:pt idx="1110">
                  <c:v>47549</c:v>
                </c:pt>
                <c:pt idx="1111">
                  <c:v>47556</c:v>
                </c:pt>
                <c:pt idx="1112">
                  <c:v>47563</c:v>
                </c:pt>
                <c:pt idx="1113">
                  <c:v>47570</c:v>
                </c:pt>
                <c:pt idx="1114">
                  <c:v>47577</c:v>
                </c:pt>
                <c:pt idx="1115">
                  <c:v>47584</c:v>
                </c:pt>
                <c:pt idx="1116">
                  <c:v>47591</c:v>
                </c:pt>
                <c:pt idx="1117">
                  <c:v>47598</c:v>
                </c:pt>
                <c:pt idx="1118">
                  <c:v>47605</c:v>
                </c:pt>
                <c:pt idx="1119">
                  <c:v>47612</c:v>
                </c:pt>
                <c:pt idx="1120">
                  <c:v>47619</c:v>
                </c:pt>
                <c:pt idx="1121">
                  <c:v>47626</c:v>
                </c:pt>
                <c:pt idx="1122">
                  <c:v>47633</c:v>
                </c:pt>
                <c:pt idx="1123">
                  <c:v>47640</c:v>
                </c:pt>
                <c:pt idx="1124">
                  <c:v>47647</c:v>
                </c:pt>
                <c:pt idx="1125">
                  <c:v>47654</c:v>
                </c:pt>
                <c:pt idx="1126">
                  <c:v>47661</c:v>
                </c:pt>
                <c:pt idx="1127">
                  <c:v>47668</c:v>
                </c:pt>
                <c:pt idx="1128">
                  <c:v>47675</c:v>
                </c:pt>
                <c:pt idx="1129">
                  <c:v>47682</c:v>
                </c:pt>
                <c:pt idx="1130">
                  <c:v>47689</c:v>
                </c:pt>
                <c:pt idx="1131">
                  <c:v>47696</c:v>
                </c:pt>
                <c:pt idx="1132">
                  <c:v>47703</c:v>
                </c:pt>
                <c:pt idx="1133">
                  <c:v>47710</c:v>
                </c:pt>
                <c:pt idx="1134">
                  <c:v>47717</c:v>
                </c:pt>
                <c:pt idx="1135">
                  <c:v>47724</c:v>
                </c:pt>
                <c:pt idx="1136">
                  <c:v>47731</c:v>
                </c:pt>
                <c:pt idx="1137">
                  <c:v>47738</c:v>
                </c:pt>
                <c:pt idx="1138">
                  <c:v>47745</c:v>
                </c:pt>
                <c:pt idx="1139">
                  <c:v>47752</c:v>
                </c:pt>
                <c:pt idx="1140">
                  <c:v>47759</c:v>
                </c:pt>
                <c:pt idx="1141">
                  <c:v>47766</c:v>
                </c:pt>
                <c:pt idx="1142">
                  <c:v>47773</c:v>
                </c:pt>
                <c:pt idx="1143">
                  <c:v>47780</c:v>
                </c:pt>
                <c:pt idx="1144">
                  <c:v>47787</c:v>
                </c:pt>
                <c:pt idx="1145">
                  <c:v>47794</c:v>
                </c:pt>
                <c:pt idx="1146">
                  <c:v>47801</c:v>
                </c:pt>
                <c:pt idx="1147">
                  <c:v>47808</c:v>
                </c:pt>
                <c:pt idx="1148">
                  <c:v>47815</c:v>
                </c:pt>
                <c:pt idx="1149">
                  <c:v>47822</c:v>
                </c:pt>
                <c:pt idx="1150">
                  <c:v>47829</c:v>
                </c:pt>
                <c:pt idx="1151">
                  <c:v>47836</c:v>
                </c:pt>
                <c:pt idx="1152">
                  <c:v>47844</c:v>
                </c:pt>
                <c:pt idx="1153">
                  <c:v>47851</c:v>
                </c:pt>
                <c:pt idx="1154">
                  <c:v>47858</c:v>
                </c:pt>
                <c:pt idx="1155">
                  <c:v>47865</c:v>
                </c:pt>
                <c:pt idx="1156">
                  <c:v>47872</c:v>
                </c:pt>
                <c:pt idx="1157">
                  <c:v>47879</c:v>
                </c:pt>
                <c:pt idx="1158">
                  <c:v>47886</c:v>
                </c:pt>
                <c:pt idx="1159">
                  <c:v>47893</c:v>
                </c:pt>
                <c:pt idx="1160">
                  <c:v>47900</c:v>
                </c:pt>
                <c:pt idx="1161">
                  <c:v>47907</c:v>
                </c:pt>
                <c:pt idx="1162">
                  <c:v>47914</c:v>
                </c:pt>
                <c:pt idx="1163">
                  <c:v>47921</c:v>
                </c:pt>
                <c:pt idx="1164">
                  <c:v>47928</c:v>
                </c:pt>
                <c:pt idx="1165">
                  <c:v>47935</c:v>
                </c:pt>
                <c:pt idx="1166">
                  <c:v>47942</c:v>
                </c:pt>
                <c:pt idx="1167">
                  <c:v>47953</c:v>
                </c:pt>
                <c:pt idx="1168">
                  <c:v>47960</c:v>
                </c:pt>
                <c:pt idx="1169">
                  <c:v>47967</c:v>
                </c:pt>
                <c:pt idx="1170">
                  <c:v>47974</c:v>
                </c:pt>
                <c:pt idx="1171">
                  <c:v>47981</c:v>
                </c:pt>
                <c:pt idx="1172">
                  <c:v>47988</c:v>
                </c:pt>
                <c:pt idx="1173">
                  <c:v>47995</c:v>
                </c:pt>
                <c:pt idx="1174">
                  <c:v>48002</c:v>
                </c:pt>
                <c:pt idx="1175">
                  <c:v>48009</c:v>
                </c:pt>
                <c:pt idx="1176">
                  <c:v>48016</c:v>
                </c:pt>
                <c:pt idx="1177">
                  <c:v>48023</c:v>
                </c:pt>
                <c:pt idx="1178">
                  <c:v>48030</c:v>
                </c:pt>
                <c:pt idx="1179">
                  <c:v>48037</c:v>
                </c:pt>
                <c:pt idx="1180">
                  <c:v>48044</c:v>
                </c:pt>
                <c:pt idx="1181">
                  <c:v>48051</c:v>
                </c:pt>
                <c:pt idx="1182">
                  <c:v>48058</c:v>
                </c:pt>
                <c:pt idx="1183">
                  <c:v>48065</c:v>
                </c:pt>
                <c:pt idx="1184">
                  <c:v>48072</c:v>
                </c:pt>
                <c:pt idx="1185">
                  <c:v>48079</c:v>
                </c:pt>
                <c:pt idx="1186">
                  <c:v>48086</c:v>
                </c:pt>
                <c:pt idx="1187">
                  <c:v>48093</c:v>
                </c:pt>
                <c:pt idx="1188">
                  <c:v>48100</c:v>
                </c:pt>
                <c:pt idx="1189">
                  <c:v>48107</c:v>
                </c:pt>
                <c:pt idx="1190">
                  <c:v>48114</c:v>
                </c:pt>
                <c:pt idx="1191">
                  <c:v>48121</c:v>
                </c:pt>
                <c:pt idx="1192">
                  <c:v>48128</c:v>
                </c:pt>
                <c:pt idx="1193">
                  <c:v>48135</c:v>
                </c:pt>
                <c:pt idx="1194">
                  <c:v>48142</c:v>
                </c:pt>
                <c:pt idx="1195">
                  <c:v>48149</c:v>
                </c:pt>
                <c:pt idx="1196">
                  <c:v>48156</c:v>
                </c:pt>
                <c:pt idx="1197">
                  <c:v>48163</c:v>
                </c:pt>
                <c:pt idx="1198">
                  <c:v>48170</c:v>
                </c:pt>
                <c:pt idx="1199">
                  <c:v>48177</c:v>
                </c:pt>
                <c:pt idx="1200">
                  <c:v>48184</c:v>
                </c:pt>
                <c:pt idx="1201">
                  <c:v>48191</c:v>
                </c:pt>
                <c:pt idx="1202">
                  <c:v>48198</c:v>
                </c:pt>
                <c:pt idx="1203">
                  <c:v>48205</c:v>
                </c:pt>
                <c:pt idx="1204">
                  <c:v>48212</c:v>
                </c:pt>
                <c:pt idx="1205">
                  <c:v>48219</c:v>
                </c:pt>
                <c:pt idx="1206">
                  <c:v>48226</c:v>
                </c:pt>
                <c:pt idx="1207">
                  <c:v>48233</c:v>
                </c:pt>
                <c:pt idx="1208">
                  <c:v>48240</c:v>
                </c:pt>
                <c:pt idx="1209">
                  <c:v>48247</c:v>
                </c:pt>
                <c:pt idx="1210">
                  <c:v>48254</c:v>
                </c:pt>
                <c:pt idx="1211">
                  <c:v>48261</c:v>
                </c:pt>
                <c:pt idx="1212">
                  <c:v>48268</c:v>
                </c:pt>
                <c:pt idx="1213">
                  <c:v>48275</c:v>
                </c:pt>
                <c:pt idx="1214">
                  <c:v>48282</c:v>
                </c:pt>
                <c:pt idx="1215">
                  <c:v>48289</c:v>
                </c:pt>
                <c:pt idx="1216">
                  <c:v>48296</c:v>
                </c:pt>
                <c:pt idx="1217">
                  <c:v>48303</c:v>
                </c:pt>
                <c:pt idx="1218">
                  <c:v>48310</c:v>
                </c:pt>
                <c:pt idx="1219">
                  <c:v>48317</c:v>
                </c:pt>
                <c:pt idx="1220">
                  <c:v>48324</c:v>
                </c:pt>
                <c:pt idx="1221">
                  <c:v>48331</c:v>
                </c:pt>
                <c:pt idx="1222">
                  <c:v>48338</c:v>
                </c:pt>
                <c:pt idx="1223">
                  <c:v>48345</c:v>
                </c:pt>
                <c:pt idx="1224">
                  <c:v>48352</c:v>
                </c:pt>
                <c:pt idx="1225">
                  <c:v>48359</c:v>
                </c:pt>
                <c:pt idx="1226">
                  <c:v>48366</c:v>
                </c:pt>
                <c:pt idx="1227">
                  <c:v>48373</c:v>
                </c:pt>
                <c:pt idx="1228">
                  <c:v>48380</c:v>
                </c:pt>
                <c:pt idx="1229">
                  <c:v>48387</c:v>
                </c:pt>
                <c:pt idx="1230">
                  <c:v>48394</c:v>
                </c:pt>
                <c:pt idx="1231">
                  <c:v>48401</c:v>
                </c:pt>
                <c:pt idx="1232">
                  <c:v>48408</c:v>
                </c:pt>
                <c:pt idx="1233">
                  <c:v>48415</c:v>
                </c:pt>
                <c:pt idx="1234">
                  <c:v>48422</c:v>
                </c:pt>
                <c:pt idx="1235">
                  <c:v>48429</c:v>
                </c:pt>
                <c:pt idx="1236">
                  <c:v>48436</c:v>
                </c:pt>
                <c:pt idx="1237">
                  <c:v>48443</c:v>
                </c:pt>
                <c:pt idx="1238">
                  <c:v>48450</c:v>
                </c:pt>
                <c:pt idx="1239">
                  <c:v>48457</c:v>
                </c:pt>
                <c:pt idx="1240">
                  <c:v>48464</c:v>
                </c:pt>
                <c:pt idx="1241">
                  <c:v>48471</c:v>
                </c:pt>
                <c:pt idx="1242">
                  <c:v>48478</c:v>
                </c:pt>
                <c:pt idx="1243">
                  <c:v>48485</c:v>
                </c:pt>
                <c:pt idx="1244">
                  <c:v>48492</c:v>
                </c:pt>
                <c:pt idx="1245">
                  <c:v>48499</c:v>
                </c:pt>
                <c:pt idx="1246">
                  <c:v>48506</c:v>
                </c:pt>
                <c:pt idx="1247">
                  <c:v>48513</c:v>
                </c:pt>
                <c:pt idx="1248">
                  <c:v>48520</c:v>
                </c:pt>
                <c:pt idx="1249">
                  <c:v>48527</c:v>
                </c:pt>
                <c:pt idx="1250">
                  <c:v>48534</c:v>
                </c:pt>
                <c:pt idx="1251">
                  <c:v>48541</c:v>
                </c:pt>
                <c:pt idx="1252">
                  <c:v>48548</c:v>
                </c:pt>
                <c:pt idx="1253">
                  <c:v>48555</c:v>
                </c:pt>
                <c:pt idx="1254">
                  <c:v>48562</c:v>
                </c:pt>
                <c:pt idx="1255">
                  <c:v>48569</c:v>
                </c:pt>
                <c:pt idx="1256">
                  <c:v>48577</c:v>
                </c:pt>
                <c:pt idx="1257">
                  <c:v>48584</c:v>
                </c:pt>
                <c:pt idx="1258">
                  <c:v>48591</c:v>
                </c:pt>
                <c:pt idx="1259">
                  <c:v>48598</c:v>
                </c:pt>
                <c:pt idx="1260">
                  <c:v>48605</c:v>
                </c:pt>
                <c:pt idx="1261">
                  <c:v>48612</c:v>
                </c:pt>
                <c:pt idx="1262">
                  <c:v>48619</c:v>
                </c:pt>
                <c:pt idx="1263">
                  <c:v>48626</c:v>
                </c:pt>
                <c:pt idx="1264">
                  <c:v>48633</c:v>
                </c:pt>
                <c:pt idx="1265">
                  <c:v>48640</c:v>
                </c:pt>
                <c:pt idx="1266">
                  <c:v>48647</c:v>
                </c:pt>
                <c:pt idx="1267">
                  <c:v>48654</c:v>
                </c:pt>
                <c:pt idx="1268">
                  <c:v>48661</c:v>
                </c:pt>
                <c:pt idx="1269">
                  <c:v>48668</c:v>
                </c:pt>
                <c:pt idx="1270">
                  <c:v>48675</c:v>
                </c:pt>
                <c:pt idx="1271">
                  <c:v>48682</c:v>
                </c:pt>
                <c:pt idx="1272">
                  <c:v>48689</c:v>
                </c:pt>
                <c:pt idx="1273">
                  <c:v>48696</c:v>
                </c:pt>
                <c:pt idx="1274">
                  <c:v>48703</c:v>
                </c:pt>
                <c:pt idx="1275">
                  <c:v>48710</c:v>
                </c:pt>
                <c:pt idx="1276">
                  <c:v>48717</c:v>
                </c:pt>
                <c:pt idx="1277">
                  <c:v>48724</c:v>
                </c:pt>
                <c:pt idx="1278">
                  <c:v>48731</c:v>
                </c:pt>
                <c:pt idx="1279">
                  <c:v>48738</c:v>
                </c:pt>
                <c:pt idx="1280">
                  <c:v>48745</c:v>
                </c:pt>
                <c:pt idx="1281">
                  <c:v>48752</c:v>
                </c:pt>
                <c:pt idx="1282">
                  <c:v>48759</c:v>
                </c:pt>
                <c:pt idx="1283">
                  <c:v>48766</c:v>
                </c:pt>
                <c:pt idx="1284">
                  <c:v>48773</c:v>
                </c:pt>
                <c:pt idx="1285">
                  <c:v>48780</c:v>
                </c:pt>
                <c:pt idx="1286">
                  <c:v>48787</c:v>
                </c:pt>
                <c:pt idx="1287">
                  <c:v>48794</c:v>
                </c:pt>
                <c:pt idx="1288">
                  <c:v>48801</c:v>
                </c:pt>
                <c:pt idx="1289">
                  <c:v>48808</c:v>
                </c:pt>
                <c:pt idx="1290">
                  <c:v>48815</c:v>
                </c:pt>
                <c:pt idx="1291">
                  <c:v>48822</c:v>
                </c:pt>
                <c:pt idx="1292">
                  <c:v>48829</c:v>
                </c:pt>
                <c:pt idx="1293">
                  <c:v>48836</c:v>
                </c:pt>
                <c:pt idx="1294">
                  <c:v>48843</c:v>
                </c:pt>
                <c:pt idx="1295">
                  <c:v>48850</c:v>
                </c:pt>
                <c:pt idx="1296">
                  <c:v>48857</c:v>
                </c:pt>
                <c:pt idx="1297">
                  <c:v>48864</c:v>
                </c:pt>
                <c:pt idx="1298">
                  <c:v>48871</c:v>
                </c:pt>
                <c:pt idx="1299">
                  <c:v>48878</c:v>
                </c:pt>
                <c:pt idx="1300">
                  <c:v>48885</c:v>
                </c:pt>
                <c:pt idx="1301">
                  <c:v>48892</c:v>
                </c:pt>
                <c:pt idx="1302">
                  <c:v>48899</c:v>
                </c:pt>
                <c:pt idx="1303">
                  <c:v>48906</c:v>
                </c:pt>
                <c:pt idx="1304">
                  <c:v>48913</c:v>
                </c:pt>
                <c:pt idx="1305">
                  <c:v>48920</c:v>
                </c:pt>
                <c:pt idx="1306">
                  <c:v>48927</c:v>
                </c:pt>
                <c:pt idx="1307">
                  <c:v>48934</c:v>
                </c:pt>
                <c:pt idx="1308">
                  <c:v>48941</c:v>
                </c:pt>
                <c:pt idx="1309">
                  <c:v>48948</c:v>
                </c:pt>
                <c:pt idx="1310">
                  <c:v>48955</c:v>
                </c:pt>
                <c:pt idx="1311">
                  <c:v>48962</c:v>
                </c:pt>
                <c:pt idx="1312">
                  <c:v>48969</c:v>
                </c:pt>
                <c:pt idx="1313">
                  <c:v>48976</c:v>
                </c:pt>
                <c:pt idx="1314">
                  <c:v>48983</c:v>
                </c:pt>
                <c:pt idx="1315">
                  <c:v>48990</c:v>
                </c:pt>
                <c:pt idx="1316">
                  <c:v>48997</c:v>
                </c:pt>
                <c:pt idx="1317">
                  <c:v>49004</c:v>
                </c:pt>
                <c:pt idx="1318">
                  <c:v>49011</c:v>
                </c:pt>
                <c:pt idx="1319">
                  <c:v>49018</c:v>
                </c:pt>
                <c:pt idx="1320">
                  <c:v>49025</c:v>
                </c:pt>
                <c:pt idx="1321">
                  <c:v>49032</c:v>
                </c:pt>
                <c:pt idx="1322">
                  <c:v>49039</c:v>
                </c:pt>
                <c:pt idx="1323">
                  <c:v>49046</c:v>
                </c:pt>
                <c:pt idx="1324">
                  <c:v>49053</c:v>
                </c:pt>
                <c:pt idx="1325">
                  <c:v>49060</c:v>
                </c:pt>
                <c:pt idx="1326">
                  <c:v>49067</c:v>
                </c:pt>
                <c:pt idx="1327">
                  <c:v>49074</c:v>
                </c:pt>
                <c:pt idx="1328">
                  <c:v>49081</c:v>
                </c:pt>
                <c:pt idx="1329">
                  <c:v>49088</c:v>
                </c:pt>
                <c:pt idx="1330">
                  <c:v>49095</c:v>
                </c:pt>
                <c:pt idx="1331">
                  <c:v>49102</c:v>
                </c:pt>
                <c:pt idx="1332">
                  <c:v>49109</c:v>
                </c:pt>
                <c:pt idx="1333">
                  <c:v>49116</c:v>
                </c:pt>
                <c:pt idx="1334">
                  <c:v>49123</c:v>
                </c:pt>
                <c:pt idx="1335">
                  <c:v>49130</c:v>
                </c:pt>
                <c:pt idx="1336">
                  <c:v>49137</c:v>
                </c:pt>
                <c:pt idx="1337">
                  <c:v>49144</c:v>
                </c:pt>
                <c:pt idx="1338">
                  <c:v>49151</c:v>
                </c:pt>
                <c:pt idx="1339">
                  <c:v>49158</c:v>
                </c:pt>
                <c:pt idx="1340">
                  <c:v>49165</c:v>
                </c:pt>
                <c:pt idx="1341">
                  <c:v>49172</c:v>
                </c:pt>
                <c:pt idx="1342">
                  <c:v>49179</c:v>
                </c:pt>
                <c:pt idx="1343">
                  <c:v>49186</c:v>
                </c:pt>
                <c:pt idx="1344">
                  <c:v>49193</c:v>
                </c:pt>
                <c:pt idx="1345">
                  <c:v>49200</c:v>
                </c:pt>
                <c:pt idx="1346">
                  <c:v>49207</c:v>
                </c:pt>
                <c:pt idx="1347">
                  <c:v>49214</c:v>
                </c:pt>
                <c:pt idx="1348">
                  <c:v>49221</c:v>
                </c:pt>
                <c:pt idx="1349">
                  <c:v>49228</c:v>
                </c:pt>
                <c:pt idx="1350">
                  <c:v>49235</c:v>
                </c:pt>
                <c:pt idx="1351">
                  <c:v>49242</c:v>
                </c:pt>
                <c:pt idx="1352">
                  <c:v>49249</c:v>
                </c:pt>
                <c:pt idx="1353">
                  <c:v>49256</c:v>
                </c:pt>
                <c:pt idx="1354">
                  <c:v>49263</c:v>
                </c:pt>
                <c:pt idx="1355">
                  <c:v>49270</c:v>
                </c:pt>
                <c:pt idx="1356">
                  <c:v>49277</c:v>
                </c:pt>
                <c:pt idx="1357">
                  <c:v>49284</c:v>
                </c:pt>
                <c:pt idx="1358">
                  <c:v>49291</c:v>
                </c:pt>
                <c:pt idx="1359">
                  <c:v>49298</c:v>
                </c:pt>
                <c:pt idx="1360">
                  <c:v>49305</c:v>
                </c:pt>
                <c:pt idx="1361">
                  <c:v>49312</c:v>
                </c:pt>
                <c:pt idx="1362">
                  <c:v>49319</c:v>
                </c:pt>
                <c:pt idx="1363">
                  <c:v>49326</c:v>
                </c:pt>
                <c:pt idx="1364">
                  <c:v>49333</c:v>
                </c:pt>
                <c:pt idx="1365">
                  <c:v>49340</c:v>
                </c:pt>
                <c:pt idx="1366">
                  <c:v>49347</c:v>
                </c:pt>
                <c:pt idx="1367">
                  <c:v>49354</c:v>
                </c:pt>
                <c:pt idx="1368">
                  <c:v>49361</c:v>
                </c:pt>
                <c:pt idx="1369">
                  <c:v>49368</c:v>
                </c:pt>
                <c:pt idx="1370">
                  <c:v>49375</c:v>
                </c:pt>
                <c:pt idx="1371">
                  <c:v>49382</c:v>
                </c:pt>
                <c:pt idx="1372">
                  <c:v>49389</c:v>
                </c:pt>
                <c:pt idx="1373">
                  <c:v>49396</c:v>
                </c:pt>
                <c:pt idx="1374">
                  <c:v>49403</c:v>
                </c:pt>
                <c:pt idx="1375">
                  <c:v>49410</c:v>
                </c:pt>
                <c:pt idx="1376">
                  <c:v>49417</c:v>
                </c:pt>
                <c:pt idx="1377">
                  <c:v>49424</c:v>
                </c:pt>
                <c:pt idx="1378">
                  <c:v>49431</c:v>
                </c:pt>
                <c:pt idx="1379">
                  <c:v>49438</c:v>
                </c:pt>
                <c:pt idx="1380">
                  <c:v>49445</c:v>
                </c:pt>
                <c:pt idx="1381">
                  <c:v>49452</c:v>
                </c:pt>
                <c:pt idx="1382">
                  <c:v>49459</c:v>
                </c:pt>
                <c:pt idx="1383">
                  <c:v>49466</c:v>
                </c:pt>
                <c:pt idx="1384">
                  <c:v>49473</c:v>
                </c:pt>
                <c:pt idx="1385">
                  <c:v>49480</c:v>
                </c:pt>
                <c:pt idx="1386">
                  <c:v>49487</c:v>
                </c:pt>
                <c:pt idx="1387">
                  <c:v>49494</c:v>
                </c:pt>
                <c:pt idx="1388">
                  <c:v>49501</c:v>
                </c:pt>
                <c:pt idx="1389">
                  <c:v>49508</c:v>
                </c:pt>
                <c:pt idx="1390">
                  <c:v>49515</c:v>
                </c:pt>
                <c:pt idx="1391">
                  <c:v>49522</c:v>
                </c:pt>
                <c:pt idx="1392">
                  <c:v>49529</c:v>
                </c:pt>
                <c:pt idx="1393">
                  <c:v>49536</c:v>
                </c:pt>
                <c:pt idx="1394">
                  <c:v>49543</c:v>
                </c:pt>
                <c:pt idx="1395">
                  <c:v>49550</c:v>
                </c:pt>
                <c:pt idx="1396">
                  <c:v>49557</c:v>
                </c:pt>
                <c:pt idx="1397">
                  <c:v>49564</c:v>
                </c:pt>
                <c:pt idx="1398">
                  <c:v>49571</c:v>
                </c:pt>
                <c:pt idx="1399">
                  <c:v>49578</c:v>
                </c:pt>
                <c:pt idx="1400">
                  <c:v>49585</c:v>
                </c:pt>
                <c:pt idx="1401">
                  <c:v>49592</c:v>
                </c:pt>
                <c:pt idx="1402">
                  <c:v>49599</c:v>
                </c:pt>
                <c:pt idx="1403">
                  <c:v>49606</c:v>
                </c:pt>
                <c:pt idx="1404">
                  <c:v>49613</c:v>
                </c:pt>
                <c:pt idx="1405">
                  <c:v>49620</c:v>
                </c:pt>
                <c:pt idx="1406">
                  <c:v>49627</c:v>
                </c:pt>
                <c:pt idx="1407">
                  <c:v>49634</c:v>
                </c:pt>
                <c:pt idx="1408">
                  <c:v>49641</c:v>
                </c:pt>
                <c:pt idx="1409">
                  <c:v>49648</c:v>
                </c:pt>
                <c:pt idx="1410">
                  <c:v>49655</c:v>
                </c:pt>
                <c:pt idx="1411">
                  <c:v>49662</c:v>
                </c:pt>
                <c:pt idx="1412">
                  <c:v>49670</c:v>
                </c:pt>
                <c:pt idx="1413">
                  <c:v>49677</c:v>
                </c:pt>
                <c:pt idx="1414">
                  <c:v>49684</c:v>
                </c:pt>
                <c:pt idx="1415">
                  <c:v>49691</c:v>
                </c:pt>
                <c:pt idx="1416">
                  <c:v>49698</c:v>
                </c:pt>
                <c:pt idx="1417">
                  <c:v>49705</c:v>
                </c:pt>
                <c:pt idx="1418">
                  <c:v>49712</c:v>
                </c:pt>
                <c:pt idx="1419">
                  <c:v>49719</c:v>
                </c:pt>
                <c:pt idx="1420">
                  <c:v>49726</c:v>
                </c:pt>
                <c:pt idx="1421">
                  <c:v>49733</c:v>
                </c:pt>
                <c:pt idx="1422">
                  <c:v>49740</c:v>
                </c:pt>
                <c:pt idx="1423">
                  <c:v>49747</c:v>
                </c:pt>
                <c:pt idx="1424">
                  <c:v>49754</c:v>
                </c:pt>
                <c:pt idx="1425">
                  <c:v>49761</c:v>
                </c:pt>
                <c:pt idx="1426">
                  <c:v>49768</c:v>
                </c:pt>
                <c:pt idx="1427">
                  <c:v>49775</c:v>
                </c:pt>
                <c:pt idx="1428">
                  <c:v>49782</c:v>
                </c:pt>
                <c:pt idx="1429">
                  <c:v>49789</c:v>
                </c:pt>
                <c:pt idx="1430">
                  <c:v>49796</c:v>
                </c:pt>
                <c:pt idx="1431">
                  <c:v>49803</c:v>
                </c:pt>
                <c:pt idx="1432">
                  <c:v>49810</c:v>
                </c:pt>
                <c:pt idx="1433">
                  <c:v>49817</c:v>
                </c:pt>
                <c:pt idx="1434">
                  <c:v>49824</c:v>
                </c:pt>
                <c:pt idx="1435">
                  <c:v>49831</c:v>
                </c:pt>
                <c:pt idx="1436">
                  <c:v>49838</c:v>
                </c:pt>
                <c:pt idx="1437">
                  <c:v>49845</c:v>
                </c:pt>
                <c:pt idx="1438">
                  <c:v>49852</c:v>
                </c:pt>
                <c:pt idx="1439">
                  <c:v>49859</c:v>
                </c:pt>
                <c:pt idx="1440">
                  <c:v>49866</c:v>
                </c:pt>
                <c:pt idx="1441">
                  <c:v>49873</c:v>
                </c:pt>
                <c:pt idx="1442">
                  <c:v>49880</c:v>
                </c:pt>
                <c:pt idx="1443">
                  <c:v>49887</c:v>
                </c:pt>
                <c:pt idx="1444">
                  <c:v>49894</c:v>
                </c:pt>
                <c:pt idx="1445">
                  <c:v>49901</c:v>
                </c:pt>
                <c:pt idx="1446">
                  <c:v>49908</c:v>
                </c:pt>
                <c:pt idx="1447">
                  <c:v>49915</c:v>
                </c:pt>
                <c:pt idx="1448">
                  <c:v>49922</c:v>
                </c:pt>
                <c:pt idx="1449">
                  <c:v>49929</c:v>
                </c:pt>
                <c:pt idx="1450">
                  <c:v>49936</c:v>
                </c:pt>
                <c:pt idx="1451">
                  <c:v>49943</c:v>
                </c:pt>
                <c:pt idx="1452">
                  <c:v>49950</c:v>
                </c:pt>
                <c:pt idx="1453">
                  <c:v>49957</c:v>
                </c:pt>
                <c:pt idx="1454">
                  <c:v>49964</c:v>
                </c:pt>
                <c:pt idx="1455">
                  <c:v>49971</c:v>
                </c:pt>
                <c:pt idx="1456">
                  <c:v>49978</c:v>
                </c:pt>
                <c:pt idx="1457">
                  <c:v>49985</c:v>
                </c:pt>
                <c:pt idx="1458">
                  <c:v>49992</c:v>
                </c:pt>
                <c:pt idx="1459">
                  <c:v>49999</c:v>
                </c:pt>
                <c:pt idx="1460">
                  <c:v>50006</c:v>
                </c:pt>
                <c:pt idx="1461">
                  <c:v>50013</c:v>
                </c:pt>
                <c:pt idx="1462">
                  <c:v>50020</c:v>
                </c:pt>
                <c:pt idx="1463">
                  <c:v>50027</c:v>
                </c:pt>
                <c:pt idx="1464">
                  <c:v>50038</c:v>
                </c:pt>
                <c:pt idx="1465">
                  <c:v>50045</c:v>
                </c:pt>
                <c:pt idx="1466">
                  <c:v>50052</c:v>
                </c:pt>
                <c:pt idx="1467">
                  <c:v>50059</c:v>
                </c:pt>
                <c:pt idx="1468">
                  <c:v>50066</c:v>
                </c:pt>
                <c:pt idx="1469">
                  <c:v>50073</c:v>
                </c:pt>
                <c:pt idx="1470">
                  <c:v>50080</c:v>
                </c:pt>
                <c:pt idx="1471">
                  <c:v>50087</c:v>
                </c:pt>
                <c:pt idx="1472">
                  <c:v>50094</c:v>
                </c:pt>
                <c:pt idx="1473">
                  <c:v>50101</c:v>
                </c:pt>
                <c:pt idx="1474">
                  <c:v>50108</c:v>
                </c:pt>
                <c:pt idx="1475">
                  <c:v>50115</c:v>
                </c:pt>
                <c:pt idx="1476">
                  <c:v>50122</c:v>
                </c:pt>
                <c:pt idx="1477">
                  <c:v>50129</c:v>
                </c:pt>
                <c:pt idx="1478">
                  <c:v>50137</c:v>
                </c:pt>
                <c:pt idx="1479">
                  <c:v>50144</c:v>
                </c:pt>
                <c:pt idx="1480">
                  <c:v>50151</c:v>
                </c:pt>
                <c:pt idx="1481">
                  <c:v>50158</c:v>
                </c:pt>
                <c:pt idx="1482">
                  <c:v>50165</c:v>
                </c:pt>
                <c:pt idx="1483">
                  <c:v>50172</c:v>
                </c:pt>
                <c:pt idx="1484">
                  <c:v>50179</c:v>
                </c:pt>
                <c:pt idx="1485">
                  <c:v>50186</c:v>
                </c:pt>
                <c:pt idx="1486">
                  <c:v>50193</c:v>
                </c:pt>
                <c:pt idx="1487">
                  <c:v>50200</c:v>
                </c:pt>
                <c:pt idx="1488">
                  <c:v>50207</c:v>
                </c:pt>
                <c:pt idx="1489">
                  <c:v>50214</c:v>
                </c:pt>
                <c:pt idx="1490">
                  <c:v>50221</c:v>
                </c:pt>
                <c:pt idx="1491">
                  <c:v>50228</c:v>
                </c:pt>
                <c:pt idx="1492">
                  <c:v>50235</c:v>
                </c:pt>
                <c:pt idx="1493">
                  <c:v>50242</c:v>
                </c:pt>
                <c:pt idx="1494">
                  <c:v>50249</c:v>
                </c:pt>
                <c:pt idx="1495">
                  <c:v>50256</c:v>
                </c:pt>
                <c:pt idx="1496">
                  <c:v>50263</c:v>
                </c:pt>
                <c:pt idx="1497">
                  <c:v>50270</c:v>
                </c:pt>
                <c:pt idx="1498">
                  <c:v>50277</c:v>
                </c:pt>
                <c:pt idx="1499">
                  <c:v>50284</c:v>
                </c:pt>
                <c:pt idx="1500">
                  <c:v>50291</c:v>
                </c:pt>
                <c:pt idx="1501">
                  <c:v>50298</c:v>
                </c:pt>
                <c:pt idx="1502">
                  <c:v>50305</c:v>
                </c:pt>
                <c:pt idx="1503">
                  <c:v>50312</c:v>
                </c:pt>
                <c:pt idx="1504">
                  <c:v>50319</c:v>
                </c:pt>
                <c:pt idx="1505">
                  <c:v>50326</c:v>
                </c:pt>
                <c:pt idx="1506">
                  <c:v>50333</c:v>
                </c:pt>
                <c:pt idx="1507">
                  <c:v>50340</c:v>
                </c:pt>
                <c:pt idx="1508">
                  <c:v>50347</c:v>
                </c:pt>
                <c:pt idx="1509">
                  <c:v>50354</c:v>
                </c:pt>
                <c:pt idx="1510">
                  <c:v>50361</c:v>
                </c:pt>
                <c:pt idx="1511">
                  <c:v>50368</c:v>
                </c:pt>
                <c:pt idx="1512">
                  <c:v>50375</c:v>
                </c:pt>
                <c:pt idx="1513">
                  <c:v>50382</c:v>
                </c:pt>
                <c:pt idx="1514">
                  <c:v>50389</c:v>
                </c:pt>
                <c:pt idx="1515">
                  <c:v>50396</c:v>
                </c:pt>
                <c:pt idx="1516">
                  <c:v>50403</c:v>
                </c:pt>
                <c:pt idx="1517">
                  <c:v>50410</c:v>
                </c:pt>
                <c:pt idx="1518">
                  <c:v>50417</c:v>
                </c:pt>
                <c:pt idx="1519">
                  <c:v>50424</c:v>
                </c:pt>
                <c:pt idx="1520">
                  <c:v>50431</c:v>
                </c:pt>
                <c:pt idx="1521">
                  <c:v>50438</c:v>
                </c:pt>
                <c:pt idx="1522">
                  <c:v>50445</c:v>
                </c:pt>
                <c:pt idx="1523">
                  <c:v>50452</c:v>
                </c:pt>
                <c:pt idx="1524">
                  <c:v>50459</c:v>
                </c:pt>
                <c:pt idx="1525">
                  <c:v>50466</c:v>
                </c:pt>
                <c:pt idx="1526">
                  <c:v>50473</c:v>
                </c:pt>
                <c:pt idx="1527">
                  <c:v>50480</c:v>
                </c:pt>
                <c:pt idx="1528">
                  <c:v>50487</c:v>
                </c:pt>
                <c:pt idx="1529">
                  <c:v>50494</c:v>
                </c:pt>
                <c:pt idx="1530">
                  <c:v>50501</c:v>
                </c:pt>
                <c:pt idx="1531">
                  <c:v>50508</c:v>
                </c:pt>
                <c:pt idx="1532">
                  <c:v>50515</c:v>
                </c:pt>
                <c:pt idx="1533">
                  <c:v>50522</c:v>
                </c:pt>
                <c:pt idx="1534">
                  <c:v>50529</c:v>
                </c:pt>
                <c:pt idx="1535">
                  <c:v>50536</c:v>
                </c:pt>
                <c:pt idx="1536">
                  <c:v>50543</c:v>
                </c:pt>
                <c:pt idx="1537">
                  <c:v>50550</c:v>
                </c:pt>
                <c:pt idx="1538">
                  <c:v>50557</c:v>
                </c:pt>
                <c:pt idx="1539">
                  <c:v>50564</c:v>
                </c:pt>
                <c:pt idx="1540">
                  <c:v>50571</c:v>
                </c:pt>
                <c:pt idx="1541">
                  <c:v>50578</c:v>
                </c:pt>
                <c:pt idx="1542">
                  <c:v>50585</c:v>
                </c:pt>
                <c:pt idx="1543">
                  <c:v>50592</c:v>
                </c:pt>
                <c:pt idx="1544">
                  <c:v>50599</c:v>
                </c:pt>
                <c:pt idx="1545">
                  <c:v>50606</c:v>
                </c:pt>
                <c:pt idx="1546">
                  <c:v>50613</c:v>
                </c:pt>
                <c:pt idx="1547">
                  <c:v>50620</c:v>
                </c:pt>
                <c:pt idx="1548">
                  <c:v>50627</c:v>
                </c:pt>
                <c:pt idx="1549">
                  <c:v>50634</c:v>
                </c:pt>
                <c:pt idx="1550">
                  <c:v>50641</c:v>
                </c:pt>
                <c:pt idx="1551">
                  <c:v>50648</c:v>
                </c:pt>
                <c:pt idx="1552">
                  <c:v>50655</c:v>
                </c:pt>
                <c:pt idx="1553">
                  <c:v>50662</c:v>
                </c:pt>
                <c:pt idx="1554">
                  <c:v>50669</c:v>
                </c:pt>
                <c:pt idx="1555">
                  <c:v>50676</c:v>
                </c:pt>
                <c:pt idx="1556">
                  <c:v>50683</c:v>
                </c:pt>
                <c:pt idx="1557">
                  <c:v>50690</c:v>
                </c:pt>
                <c:pt idx="1558">
                  <c:v>50697</c:v>
                </c:pt>
                <c:pt idx="1559">
                  <c:v>50704</c:v>
                </c:pt>
                <c:pt idx="1560">
                  <c:v>50711</c:v>
                </c:pt>
                <c:pt idx="1561">
                  <c:v>50718</c:v>
                </c:pt>
                <c:pt idx="1562">
                  <c:v>50725</c:v>
                </c:pt>
                <c:pt idx="1563">
                  <c:v>50732</c:v>
                </c:pt>
                <c:pt idx="1564">
                  <c:v>50739</c:v>
                </c:pt>
                <c:pt idx="1565">
                  <c:v>50746</c:v>
                </c:pt>
                <c:pt idx="1566">
                  <c:v>50753</c:v>
                </c:pt>
                <c:pt idx="1567">
                  <c:v>50760</c:v>
                </c:pt>
                <c:pt idx="1568">
                  <c:v>50768</c:v>
                </c:pt>
                <c:pt idx="1569">
                  <c:v>50775</c:v>
                </c:pt>
                <c:pt idx="1570">
                  <c:v>50782</c:v>
                </c:pt>
                <c:pt idx="1571">
                  <c:v>50789</c:v>
                </c:pt>
                <c:pt idx="1572">
                  <c:v>50796</c:v>
                </c:pt>
                <c:pt idx="1573">
                  <c:v>50803</c:v>
                </c:pt>
                <c:pt idx="1574">
                  <c:v>50810</c:v>
                </c:pt>
                <c:pt idx="1575">
                  <c:v>50817</c:v>
                </c:pt>
                <c:pt idx="1576">
                  <c:v>50824</c:v>
                </c:pt>
                <c:pt idx="1577">
                  <c:v>50831</c:v>
                </c:pt>
                <c:pt idx="1578">
                  <c:v>50838</c:v>
                </c:pt>
                <c:pt idx="1579">
                  <c:v>50845</c:v>
                </c:pt>
                <c:pt idx="1580">
                  <c:v>50852</c:v>
                </c:pt>
                <c:pt idx="1581">
                  <c:v>50859</c:v>
                </c:pt>
                <c:pt idx="1582">
                  <c:v>50866</c:v>
                </c:pt>
                <c:pt idx="1583">
                  <c:v>50873</c:v>
                </c:pt>
                <c:pt idx="1584">
                  <c:v>50880</c:v>
                </c:pt>
                <c:pt idx="1585">
                  <c:v>50887</c:v>
                </c:pt>
                <c:pt idx="1586">
                  <c:v>50894</c:v>
                </c:pt>
                <c:pt idx="1587">
                  <c:v>50901</c:v>
                </c:pt>
                <c:pt idx="1588">
                  <c:v>50908</c:v>
                </c:pt>
                <c:pt idx="1589">
                  <c:v>50915</c:v>
                </c:pt>
                <c:pt idx="1590">
                  <c:v>50922</c:v>
                </c:pt>
                <c:pt idx="1591">
                  <c:v>50929</c:v>
                </c:pt>
                <c:pt idx="1592">
                  <c:v>50936</c:v>
                </c:pt>
                <c:pt idx="1593">
                  <c:v>50943</c:v>
                </c:pt>
                <c:pt idx="1594">
                  <c:v>50950</c:v>
                </c:pt>
                <c:pt idx="1595">
                  <c:v>50957</c:v>
                </c:pt>
                <c:pt idx="1596">
                  <c:v>50964</c:v>
                </c:pt>
                <c:pt idx="1597">
                  <c:v>50971</c:v>
                </c:pt>
                <c:pt idx="1598">
                  <c:v>50978</c:v>
                </c:pt>
                <c:pt idx="1599">
                  <c:v>50985</c:v>
                </c:pt>
                <c:pt idx="1600">
                  <c:v>50992</c:v>
                </c:pt>
                <c:pt idx="1601">
                  <c:v>50999</c:v>
                </c:pt>
                <c:pt idx="1602">
                  <c:v>51006</c:v>
                </c:pt>
                <c:pt idx="1603">
                  <c:v>51013</c:v>
                </c:pt>
                <c:pt idx="1604">
                  <c:v>51020</c:v>
                </c:pt>
                <c:pt idx="1605">
                  <c:v>51027</c:v>
                </c:pt>
                <c:pt idx="1606">
                  <c:v>51034</c:v>
                </c:pt>
                <c:pt idx="1607">
                  <c:v>51041</c:v>
                </c:pt>
                <c:pt idx="1608">
                  <c:v>51048</c:v>
                </c:pt>
                <c:pt idx="1609">
                  <c:v>51055</c:v>
                </c:pt>
                <c:pt idx="1610">
                  <c:v>51062</c:v>
                </c:pt>
                <c:pt idx="1611">
                  <c:v>51069</c:v>
                </c:pt>
                <c:pt idx="1612">
                  <c:v>51076</c:v>
                </c:pt>
                <c:pt idx="1613">
                  <c:v>51083</c:v>
                </c:pt>
                <c:pt idx="1614">
                  <c:v>51090</c:v>
                </c:pt>
                <c:pt idx="1615">
                  <c:v>51097</c:v>
                </c:pt>
                <c:pt idx="1616">
                  <c:v>51104</c:v>
                </c:pt>
                <c:pt idx="1617">
                  <c:v>51111</c:v>
                </c:pt>
                <c:pt idx="1618">
                  <c:v>51118</c:v>
                </c:pt>
                <c:pt idx="1619">
                  <c:v>51125</c:v>
                </c:pt>
                <c:pt idx="1620">
                  <c:v>51132</c:v>
                </c:pt>
                <c:pt idx="1621">
                  <c:v>51139</c:v>
                </c:pt>
                <c:pt idx="1622">
                  <c:v>51146</c:v>
                </c:pt>
                <c:pt idx="1623">
                  <c:v>51153</c:v>
                </c:pt>
                <c:pt idx="1624">
                  <c:v>51160</c:v>
                </c:pt>
                <c:pt idx="1625">
                  <c:v>51167</c:v>
                </c:pt>
                <c:pt idx="1626">
                  <c:v>51174</c:v>
                </c:pt>
                <c:pt idx="1627">
                  <c:v>51181</c:v>
                </c:pt>
                <c:pt idx="1628">
                  <c:v>51188</c:v>
                </c:pt>
                <c:pt idx="1629">
                  <c:v>51195</c:v>
                </c:pt>
                <c:pt idx="1630">
                  <c:v>51202</c:v>
                </c:pt>
                <c:pt idx="1631">
                  <c:v>51209</c:v>
                </c:pt>
                <c:pt idx="1632">
                  <c:v>51216</c:v>
                </c:pt>
                <c:pt idx="1633">
                  <c:v>51223</c:v>
                </c:pt>
                <c:pt idx="1634">
                  <c:v>51230</c:v>
                </c:pt>
                <c:pt idx="1635">
                  <c:v>51237</c:v>
                </c:pt>
                <c:pt idx="1636">
                  <c:v>51244</c:v>
                </c:pt>
                <c:pt idx="1637">
                  <c:v>51251</c:v>
                </c:pt>
                <c:pt idx="1638">
                  <c:v>51258</c:v>
                </c:pt>
                <c:pt idx="1639">
                  <c:v>51265</c:v>
                </c:pt>
                <c:pt idx="1640">
                  <c:v>51272</c:v>
                </c:pt>
                <c:pt idx="1641">
                  <c:v>51279</c:v>
                </c:pt>
                <c:pt idx="1642">
                  <c:v>51286</c:v>
                </c:pt>
                <c:pt idx="1643">
                  <c:v>51293</c:v>
                </c:pt>
                <c:pt idx="1644">
                  <c:v>51300</c:v>
                </c:pt>
                <c:pt idx="1645">
                  <c:v>51307</c:v>
                </c:pt>
                <c:pt idx="1646">
                  <c:v>51314</c:v>
                </c:pt>
                <c:pt idx="1647">
                  <c:v>51321</c:v>
                </c:pt>
                <c:pt idx="1648">
                  <c:v>51328</c:v>
                </c:pt>
                <c:pt idx="1649">
                  <c:v>51335</c:v>
                </c:pt>
                <c:pt idx="1650">
                  <c:v>51342</c:v>
                </c:pt>
                <c:pt idx="1651">
                  <c:v>51349</c:v>
                </c:pt>
                <c:pt idx="1652">
                  <c:v>51356</c:v>
                </c:pt>
                <c:pt idx="1653">
                  <c:v>51363</c:v>
                </c:pt>
                <c:pt idx="1654">
                  <c:v>51370</c:v>
                </c:pt>
                <c:pt idx="1655">
                  <c:v>51377</c:v>
                </c:pt>
                <c:pt idx="1656">
                  <c:v>51384</c:v>
                </c:pt>
                <c:pt idx="1657">
                  <c:v>51391</c:v>
                </c:pt>
                <c:pt idx="1658">
                  <c:v>51398</c:v>
                </c:pt>
                <c:pt idx="1659">
                  <c:v>51405</c:v>
                </c:pt>
                <c:pt idx="1660">
                  <c:v>51412</c:v>
                </c:pt>
                <c:pt idx="1661">
                  <c:v>51419</c:v>
                </c:pt>
                <c:pt idx="1662">
                  <c:v>51426</c:v>
                </c:pt>
                <c:pt idx="1663">
                  <c:v>51433</c:v>
                </c:pt>
                <c:pt idx="1664">
                  <c:v>51440</c:v>
                </c:pt>
                <c:pt idx="1665">
                  <c:v>51447</c:v>
                </c:pt>
                <c:pt idx="1666">
                  <c:v>51454</c:v>
                </c:pt>
                <c:pt idx="1667">
                  <c:v>51461</c:v>
                </c:pt>
                <c:pt idx="1668">
                  <c:v>51468</c:v>
                </c:pt>
                <c:pt idx="1669">
                  <c:v>51475</c:v>
                </c:pt>
                <c:pt idx="1670">
                  <c:v>51482</c:v>
                </c:pt>
                <c:pt idx="1671">
                  <c:v>51489</c:v>
                </c:pt>
                <c:pt idx="1672">
                  <c:v>51497</c:v>
                </c:pt>
                <c:pt idx="1673">
                  <c:v>51504</c:v>
                </c:pt>
                <c:pt idx="1674">
                  <c:v>51511</c:v>
                </c:pt>
                <c:pt idx="1675">
                  <c:v>51518</c:v>
                </c:pt>
                <c:pt idx="1676">
                  <c:v>51525</c:v>
                </c:pt>
                <c:pt idx="1677">
                  <c:v>51532</c:v>
                </c:pt>
                <c:pt idx="1678">
                  <c:v>51539</c:v>
                </c:pt>
                <c:pt idx="1679">
                  <c:v>51546</c:v>
                </c:pt>
                <c:pt idx="1680">
                  <c:v>51553</c:v>
                </c:pt>
                <c:pt idx="1681">
                  <c:v>51560</c:v>
                </c:pt>
                <c:pt idx="1682">
                  <c:v>51567</c:v>
                </c:pt>
                <c:pt idx="1683">
                  <c:v>51574</c:v>
                </c:pt>
                <c:pt idx="1684">
                  <c:v>51581</c:v>
                </c:pt>
                <c:pt idx="1685">
                  <c:v>51588</c:v>
                </c:pt>
                <c:pt idx="1686">
                  <c:v>51595</c:v>
                </c:pt>
                <c:pt idx="1687">
                  <c:v>51602</c:v>
                </c:pt>
                <c:pt idx="1688">
                  <c:v>51609</c:v>
                </c:pt>
                <c:pt idx="1689">
                  <c:v>51616</c:v>
                </c:pt>
                <c:pt idx="1690">
                  <c:v>51623</c:v>
                </c:pt>
                <c:pt idx="1691">
                  <c:v>51630</c:v>
                </c:pt>
                <c:pt idx="1692">
                  <c:v>51637</c:v>
                </c:pt>
                <c:pt idx="1693">
                  <c:v>51644</c:v>
                </c:pt>
                <c:pt idx="1694">
                  <c:v>51651</c:v>
                </c:pt>
                <c:pt idx="1695">
                  <c:v>51658</c:v>
                </c:pt>
                <c:pt idx="1696">
                  <c:v>51665</c:v>
                </c:pt>
                <c:pt idx="1697">
                  <c:v>51672</c:v>
                </c:pt>
                <c:pt idx="1698">
                  <c:v>51679</c:v>
                </c:pt>
                <c:pt idx="1699">
                  <c:v>51686</c:v>
                </c:pt>
                <c:pt idx="1700">
                  <c:v>51693</c:v>
                </c:pt>
                <c:pt idx="1701">
                  <c:v>51700</c:v>
                </c:pt>
                <c:pt idx="1702">
                  <c:v>51707</c:v>
                </c:pt>
                <c:pt idx="1703">
                  <c:v>51714</c:v>
                </c:pt>
                <c:pt idx="1704">
                  <c:v>51721</c:v>
                </c:pt>
                <c:pt idx="1705">
                  <c:v>51728</c:v>
                </c:pt>
                <c:pt idx="1706">
                  <c:v>51735</c:v>
                </c:pt>
                <c:pt idx="1707">
                  <c:v>51742</c:v>
                </c:pt>
                <c:pt idx="1708">
                  <c:v>51749</c:v>
                </c:pt>
                <c:pt idx="1709">
                  <c:v>51756</c:v>
                </c:pt>
                <c:pt idx="1710">
                  <c:v>51763</c:v>
                </c:pt>
                <c:pt idx="1711">
                  <c:v>51770</c:v>
                </c:pt>
                <c:pt idx="1712">
                  <c:v>51777</c:v>
                </c:pt>
                <c:pt idx="1713">
                  <c:v>51784</c:v>
                </c:pt>
                <c:pt idx="1714">
                  <c:v>51791</c:v>
                </c:pt>
                <c:pt idx="1715">
                  <c:v>51798</c:v>
                </c:pt>
                <c:pt idx="1716">
                  <c:v>51805</c:v>
                </c:pt>
                <c:pt idx="1717">
                  <c:v>51812</c:v>
                </c:pt>
                <c:pt idx="1718">
                  <c:v>51819</c:v>
                </c:pt>
                <c:pt idx="1719">
                  <c:v>51826</c:v>
                </c:pt>
                <c:pt idx="1720">
                  <c:v>51833</c:v>
                </c:pt>
                <c:pt idx="1721">
                  <c:v>51840</c:v>
                </c:pt>
                <c:pt idx="1722">
                  <c:v>51847</c:v>
                </c:pt>
                <c:pt idx="1723">
                  <c:v>51854</c:v>
                </c:pt>
                <c:pt idx="1724">
                  <c:v>51862</c:v>
                </c:pt>
                <c:pt idx="1725">
                  <c:v>51869</c:v>
                </c:pt>
                <c:pt idx="1726">
                  <c:v>51876</c:v>
                </c:pt>
                <c:pt idx="1727">
                  <c:v>51883</c:v>
                </c:pt>
                <c:pt idx="1728">
                  <c:v>51890</c:v>
                </c:pt>
                <c:pt idx="1729">
                  <c:v>51897</c:v>
                </c:pt>
                <c:pt idx="1730">
                  <c:v>51904</c:v>
                </c:pt>
                <c:pt idx="1731">
                  <c:v>51911</c:v>
                </c:pt>
                <c:pt idx="1732">
                  <c:v>51918</c:v>
                </c:pt>
                <c:pt idx="1733">
                  <c:v>51925</c:v>
                </c:pt>
                <c:pt idx="1734">
                  <c:v>51932</c:v>
                </c:pt>
                <c:pt idx="1735">
                  <c:v>51939</c:v>
                </c:pt>
                <c:pt idx="1736">
                  <c:v>51946</c:v>
                </c:pt>
                <c:pt idx="1737">
                  <c:v>51953</c:v>
                </c:pt>
                <c:pt idx="1738">
                  <c:v>51964</c:v>
                </c:pt>
                <c:pt idx="1739">
                  <c:v>51971</c:v>
                </c:pt>
                <c:pt idx="1740">
                  <c:v>51978</c:v>
                </c:pt>
                <c:pt idx="1741">
                  <c:v>51985</c:v>
                </c:pt>
                <c:pt idx="1742">
                  <c:v>51992</c:v>
                </c:pt>
                <c:pt idx="1743">
                  <c:v>51999</c:v>
                </c:pt>
                <c:pt idx="1744">
                  <c:v>52006</c:v>
                </c:pt>
                <c:pt idx="1745">
                  <c:v>52013</c:v>
                </c:pt>
                <c:pt idx="1746">
                  <c:v>52020</c:v>
                </c:pt>
                <c:pt idx="1747">
                  <c:v>52027</c:v>
                </c:pt>
                <c:pt idx="1748">
                  <c:v>52034</c:v>
                </c:pt>
                <c:pt idx="1749">
                  <c:v>52041</c:v>
                </c:pt>
                <c:pt idx="1750">
                  <c:v>52048</c:v>
                </c:pt>
                <c:pt idx="1751">
                  <c:v>52055</c:v>
                </c:pt>
                <c:pt idx="1752">
                  <c:v>52062</c:v>
                </c:pt>
                <c:pt idx="1753">
                  <c:v>52069</c:v>
                </c:pt>
                <c:pt idx="1754">
                  <c:v>52076</c:v>
                </c:pt>
                <c:pt idx="1755">
                  <c:v>52083</c:v>
                </c:pt>
                <c:pt idx="1756">
                  <c:v>52090</c:v>
                </c:pt>
                <c:pt idx="1757">
                  <c:v>52097</c:v>
                </c:pt>
                <c:pt idx="1758">
                  <c:v>52104</c:v>
                </c:pt>
                <c:pt idx="1759">
                  <c:v>52111</c:v>
                </c:pt>
                <c:pt idx="1760">
                  <c:v>52118</c:v>
                </c:pt>
                <c:pt idx="1761">
                  <c:v>52125</c:v>
                </c:pt>
                <c:pt idx="1762">
                  <c:v>52132</c:v>
                </c:pt>
                <c:pt idx="1763">
                  <c:v>52139</c:v>
                </c:pt>
                <c:pt idx="1764">
                  <c:v>52146</c:v>
                </c:pt>
                <c:pt idx="1765">
                  <c:v>52153</c:v>
                </c:pt>
                <c:pt idx="1766">
                  <c:v>52160</c:v>
                </c:pt>
                <c:pt idx="1767">
                  <c:v>52167</c:v>
                </c:pt>
                <c:pt idx="1768">
                  <c:v>52174</c:v>
                </c:pt>
                <c:pt idx="1769">
                  <c:v>52181</c:v>
                </c:pt>
                <c:pt idx="1770">
                  <c:v>52188</c:v>
                </c:pt>
                <c:pt idx="1771">
                  <c:v>52195</c:v>
                </c:pt>
                <c:pt idx="1772">
                  <c:v>52202</c:v>
                </c:pt>
                <c:pt idx="1773">
                  <c:v>52209</c:v>
                </c:pt>
                <c:pt idx="1774">
                  <c:v>52216</c:v>
                </c:pt>
                <c:pt idx="1775">
                  <c:v>52223</c:v>
                </c:pt>
                <c:pt idx="1776">
                  <c:v>52230</c:v>
                </c:pt>
                <c:pt idx="1777">
                  <c:v>52237</c:v>
                </c:pt>
                <c:pt idx="1778">
                  <c:v>52244</c:v>
                </c:pt>
                <c:pt idx="1779">
                  <c:v>52251</c:v>
                </c:pt>
                <c:pt idx="1780">
                  <c:v>52258</c:v>
                </c:pt>
                <c:pt idx="1781">
                  <c:v>52265</c:v>
                </c:pt>
                <c:pt idx="1782">
                  <c:v>52272</c:v>
                </c:pt>
                <c:pt idx="1783">
                  <c:v>52279</c:v>
                </c:pt>
                <c:pt idx="1784">
                  <c:v>52286</c:v>
                </c:pt>
                <c:pt idx="1785">
                  <c:v>52293</c:v>
                </c:pt>
                <c:pt idx="1786">
                  <c:v>52300</c:v>
                </c:pt>
                <c:pt idx="1787">
                  <c:v>52307</c:v>
                </c:pt>
                <c:pt idx="1788">
                  <c:v>52314</c:v>
                </c:pt>
                <c:pt idx="1789">
                  <c:v>52321</c:v>
                </c:pt>
                <c:pt idx="1790">
                  <c:v>52328</c:v>
                </c:pt>
                <c:pt idx="1791">
                  <c:v>52335</c:v>
                </c:pt>
                <c:pt idx="1792">
                  <c:v>52342</c:v>
                </c:pt>
                <c:pt idx="1793">
                  <c:v>52349</c:v>
                </c:pt>
                <c:pt idx="1794">
                  <c:v>52356</c:v>
                </c:pt>
                <c:pt idx="1795">
                  <c:v>52363</c:v>
                </c:pt>
                <c:pt idx="1796">
                  <c:v>52370</c:v>
                </c:pt>
                <c:pt idx="1797">
                  <c:v>52377</c:v>
                </c:pt>
                <c:pt idx="1798">
                  <c:v>52384</c:v>
                </c:pt>
                <c:pt idx="1799">
                  <c:v>52391</c:v>
                </c:pt>
                <c:pt idx="1800">
                  <c:v>52398</c:v>
                </c:pt>
                <c:pt idx="1801">
                  <c:v>52405</c:v>
                </c:pt>
                <c:pt idx="1802">
                  <c:v>52412</c:v>
                </c:pt>
                <c:pt idx="1803">
                  <c:v>52419</c:v>
                </c:pt>
                <c:pt idx="1804">
                  <c:v>52426</c:v>
                </c:pt>
                <c:pt idx="1805">
                  <c:v>52433</c:v>
                </c:pt>
                <c:pt idx="1806">
                  <c:v>52440</c:v>
                </c:pt>
                <c:pt idx="1807">
                  <c:v>52447</c:v>
                </c:pt>
                <c:pt idx="1808">
                  <c:v>52454</c:v>
                </c:pt>
                <c:pt idx="1809">
                  <c:v>52461</c:v>
                </c:pt>
                <c:pt idx="1810">
                  <c:v>52468</c:v>
                </c:pt>
                <c:pt idx="1811">
                  <c:v>52475</c:v>
                </c:pt>
                <c:pt idx="1812">
                  <c:v>52482</c:v>
                </c:pt>
                <c:pt idx="1813">
                  <c:v>52489</c:v>
                </c:pt>
                <c:pt idx="1814">
                  <c:v>52496</c:v>
                </c:pt>
                <c:pt idx="1815">
                  <c:v>52503</c:v>
                </c:pt>
                <c:pt idx="1816">
                  <c:v>52510</c:v>
                </c:pt>
                <c:pt idx="1817">
                  <c:v>52517</c:v>
                </c:pt>
                <c:pt idx="1818">
                  <c:v>52524</c:v>
                </c:pt>
                <c:pt idx="1819">
                  <c:v>52531</c:v>
                </c:pt>
                <c:pt idx="1820">
                  <c:v>52538</c:v>
                </c:pt>
                <c:pt idx="1821">
                  <c:v>52545</c:v>
                </c:pt>
                <c:pt idx="1822">
                  <c:v>52552</c:v>
                </c:pt>
                <c:pt idx="1823">
                  <c:v>52559</c:v>
                </c:pt>
                <c:pt idx="1824">
                  <c:v>52566</c:v>
                </c:pt>
                <c:pt idx="1825">
                  <c:v>52573</c:v>
                </c:pt>
                <c:pt idx="1826">
                  <c:v>52580</c:v>
                </c:pt>
                <c:pt idx="1827">
                  <c:v>52587</c:v>
                </c:pt>
                <c:pt idx="1828">
                  <c:v>52594</c:v>
                </c:pt>
                <c:pt idx="1829">
                  <c:v>52601</c:v>
                </c:pt>
                <c:pt idx="1830">
                  <c:v>52608</c:v>
                </c:pt>
                <c:pt idx="1831">
                  <c:v>52615</c:v>
                </c:pt>
                <c:pt idx="1832">
                  <c:v>52622</c:v>
                </c:pt>
                <c:pt idx="1833">
                  <c:v>52629</c:v>
                </c:pt>
                <c:pt idx="1834">
                  <c:v>52636</c:v>
                </c:pt>
                <c:pt idx="1835">
                  <c:v>52643</c:v>
                </c:pt>
                <c:pt idx="1836">
                  <c:v>52650</c:v>
                </c:pt>
                <c:pt idx="1837">
                  <c:v>52657</c:v>
                </c:pt>
                <c:pt idx="1838">
                  <c:v>52664</c:v>
                </c:pt>
                <c:pt idx="1839">
                  <c:v>52671</c:v>
                </c:pt>
                <c:pt idx="1840">
                  <c:v>52678</c:v>
                </c:pt>
                <c:pt idx="1841">
                  <c:v>52685</c:v>
                </c:pt>
                <c:pt idx="1842">
                  <c:v>52692</c:v>
                </c:pt>
                <c:pt idx="1843">
                  <c:v>52699</c:v>
                </c:pt>
                <c:pt idx="1844">
                  <c:v>52706</c:v>
                </c:pt>
                <c:pt idx="1845">
                  <c:v>52713</c:v>
                </c:pt>
                <c:pt idx="1846">
                  <c:v>52720</c:v>
                </c:pt>
                <c:pt idx="1847">
                  <c:v>52727</c:v>
                </c:pt>
                <c:pt idx="1848">
                  <c:v>52734</c:v>
                </c:pt>
                <c:pt idx="1849">
                  <c:v>52741</c:v>
                </c:pt>
                <c:pt idx="1850">
                  <c:v>52748</c:v>
                </c:pt>
                <c:pt idx="1851">
                  <c:v>52755</c:v>
                </c:pt>
                <c:pt idx="1852">
                  <c:v>52762</c:v>
                </c:pt>
                <c:pt idx="1853">
                  <c:v>52769</c:v>
                </c:pt>
                <c:pt idx="1854">
                  <c:v>52776</c:v>
                </c:pt>
                <c:pt idx="1855">
                  <c:v>52783</c:v>
                </c:pt>
                <c:pt idx="1856">
                  <c:v>52790</c:v>
                </c:pt>
                <c:pt idx="1857">
                  <c:v>52797</c:v>
                </c:pt>
                <c:pt idx="1858">
                  <c:v>52804</c:v>
                </c:pt>
                <c:pt idx="1859">
                  <c:v>52811</c:v>
                </c:pt>
                <c:pt idx="1860">
                  <c:v>52818</c:v>
                </c:pt>
                <c:pt idx="1861">
                  <c:v>52825</c:v>
                </c:pt>
                <c:pt idx="1862">
                  <c:v>52832</c:v>
                </c:pt>
                <c:pt idx="1863">
                  <c:v>52839</c:v>
                </c:pt>
                <c:pt idx="1864">
                  <c:v>52846</c:v>
                </c:pt>
                <c:pt idx="1865">
                  <c:v>52853</c:v>
                </c:pt>
                <c:pt idx="1866">
                  <c:v>52860</c:v>
                </c:pt>
                <c:pt idx="1867">
                  <c:v>52867</c:v>
                </c:pt>
                <c:pt idx="1868">
                  <c:v>52874</c:v>
                </c:pt>
                <c:pt idx="1869">
                  <c:v>52881</c:v>
                </c:pt>
                <c:pt idx="1870">
                  <c:v>52888</c:v>
                </c:pt>
                <c:pt idx="1871">
                  <c:v>52895</c:v>
                </c:pt>
                <c:pt idx="1872">
                  <c:v>52902</c:v>
                </c:pt>
                <c:pt idx="1873">
                  <c:v>52909</c:v>
                </c:pt>
                <c:pt idx="1874">
                  <c:v>52916</c:v>
                </c:pt>
                <c:pt idx="1875">
                  <c:v>52923</c:v>
                </c:pt>
                <c:pt idx="1876">
                  <c:v>52930</c:v>
                </c:pt>
                <c:pt idx="1877">
                  <c:v>52937</c:v>
                </c:pt>
                <c:pt idx="1878">
                  <c:v>52944</c:v>
                </c:pt>
                <c:pt idx="1879">
                  <c:v>52951</c:v>
                </c:pt>
                <c:pt idx="1880">
                  <c:v>52959</c:v>
                </c:pt>
                <c:pt idx="1881">
                  <c:v>52966</c:v>
                </c:pt>
                <c:pt idx="1882">
                  <c:v>52973</c:v>
                </c:pt>
                <c:pt idx="1883">
                  <c:v>52980</c:v>
                </c:pt>
                <c:pt idx="1884">
                  <c:v>52987</c:v>
                </c:pt>
                <c:pt idx="1885">
                  <c:v>52994</c:v>
                </c:pt>
                <c:pt idx="1886">
                  <c:v>53001</c:v>
                </c:pt>
                <c:pt idx="1887">
                  <c:v>53008</c:v>
                </c:pt>
                <c:pt idx="1888">
                  <c:v>53015</c:v>
                </c:pt>
                <c:pt idx="1889">
                  <c:v>53022</c:v>
                </c:pt>
                <c:pt idx="1890">
                  <c:v>53029</c:v>
                </c:pt>
                <c:pt idx="1891">
                  <c:v>53036</c:v>
                </c:pt>
                <c:pt idx="1892">
                  <c:v>53043</c:v>
                </c:pt>
                <c:pt idx="1893">
                  <c:v>53050</c:v>
                </c:pt>
                <c:pt idx="1894">
                  <c:v>53057</c:v>
                </c:pt>
                <c:pt idx="1895">
                  <c:v>53064</c:v>
                </c:pt>
                <c:pt idx="1896">
                  <c:v>53071</c:v>
                </c:pt>
                <c:pt idx="1897">
                  <c:v>53078</c:v>
                </c:pt>
                <c:pt idx="1898">
                  <c:v>53085</c:v>
                </c:pt>
                <c:pt idx="1899">
                  <c:v>53092</c:v>
                </c:pt>
                <c:pt idx="1900">
                  <c:v>53099</c:v>
                </c:pt>
                <c:pt idx="1901">
                  <c:v>53106</c:v>
                </c:pt>
                <c:pt idx="1902">
                  <c:v>53113</c:v>
                </c:pt>
                <c:pt idx="1903">
                  <c:v>53120</c:v>
                </c:pt>
                <c:pt idx="1904">
                  <c:v>53127</c:v>
                </c:pt>
                <c:pt idx="1905">
                  <c:v>53134</c:v>
                </c:pt>
                <c:pt idx="1906">
                  <c:v>53141</c:v>
                </c:pt>
                <c:pt idx="1907">
                  <c:v>53148</c:v>
                </c:pt>
                <c:pt idx="1908">
                  <c:v>53155</c:v>
                </c:pt>
                <c:pt idx="1909">
                  <c:v>53162</c:v>
                </c:pt>
                <c:pt idx="1910">
                  <c:v>53169</c:v>
                </c:pt>
                <c:pt idx="1911">
                  <c:v>53176</c:v>
                </c:pt>
                <c:pt idx="1912">
                  <c:v>53183</c:v>
                </c:pt>
                <c:pt idx="1913">
                  <c:v>53190</c:v>
                </c:pt>
                <c:pt idx="1914">
                  <c:v>53197</c:v>
                </c:pt>
                <c:pt idx="1915">
                  <c:v>53204</c:v>
                </c:pt>
                <c:pt idx="1916">
                  <c:v>53211</c:v>
                </c:pt>
                <c:pt idx="1917">
                  <c:v>53218</c:v>
                </c:pt>
                <c:pt idx="1918">
                  <c:v>53225</c:v>
                </c:pt>
                <c:pt idx="1919">
                  <c:v>53232</c:v>
                </c:pt>
                <c:pt idx="1920">
                  <c:v>53239</c:v>
                </c:pt>
                <c:pt idx="1921">
                  <c:v>53246</c:v>
                </c:pt>
                <c:pt idx="1922">
                  <c:v>53253</c:v>
                </c:pt>
                <c:pt idx="1923">
                  <c:v>53260</c:v>
                </c:pt>
                <c:pt idx="1924">
                  <c:v>53267</c:v>
                </c:pt>
                <c:pt idx="1925">
                  <c:v>53274</c:v>
                </c:pt>
                <c:pt idx="1926">
                  <c:v>53281</c:v>
                </c:pt>
                <c:pt idx="1927">
                  <c:v>53288</c:v>
                </c:pt>
                <c:pt idx="1928">
                  <c:v>53295</c:v>
                </c:pt>
                <c:pt idx="1929">
                  <c:v>53302</c:v>
                </c:pt>
                <c:pt idx="1930">
                  <c:v>53309</c:v>
                </c:pt>
                <c:pt idx="1931">
                  <c:v>53316</c:v>
                </c:pt>
                <c:pt idx="1932">
                  <c:v>53323</c:v>
                </c:pt>
                <c:pt idx="1933">
                  <c:v>53330</c:v>
                </c:pt>
                <c:pt idx="1934">
                  <c:v>53337</c:v>
                </c:pt>
                <c:pt idx="1935">
                  <c:v>53344</c:v>
                </c:pt>
                <c:pt idx="1936">
                  <c:v>53351</c:v>
                </c:pt>
                <c:pt idx="1937">
                  <c:v>53358</c:v>
                </c:pt>
                <c:pt idx="1938">
                  <c:v>53365</c:v>
                </c:pt>
                <c:pt idx="1939">
                  <c:v>53372</c:v>
                </c:pt>
                <c:pt idx="1940">
                  <c:v>53379</c:v>
                </c:pt>
                <c:pt idx="1941">
                  <c:v>53386</c:v>
                </c:pt>
                <c:pt idx="1942">
                  <c:v>53393</c:v>
                </c:pt>
                <c:pt idx="1943">
                  <c:v>53400</c:v>
                </c:pt>
                <c:pt idx="1944">
                  <c:v>53407</c:v>
                </c:pt>
                <c:pt idx="1945">
                  <c:v>53414</c:v>
                </c:pt>
                <c:pt idx="1946">
                  <c:v>53421</c:v>
                </c:pt>
                <c:pt idx="1947">
                  <c:v>53428</c:v>
                </c:pt>
                <c:pt idx="1948">
                  <c:v>53435</c:v>
                </c:pt>
                <c:pt idx="1949">
                  <c:v>53442</c:v>
                </c:pt>
                <c:pt idx="1950">
                  <c:v>53449</c:v>
                </c:pt>
                <c:pt idx="1951">
                  <c:v>53456</c:v>
                </c:pt>
                <c:pt idx="1952">
                  <c:v>53463</c:v>
                </c:pt>
                <c:pt idx="1953">
                  <c:v>53470</c:v>
                </c:pt>
                <c:pt idx="1954">
                  <c:v>53477</c:v>
                </c:pt>
                <c:pt idx="1955">
                  <c:v>53484</c:v>
                </c:pt>
                <c:pt idx="1956">
                  <c:v>53491</c:v>
                </c:pt>
                <c:pt idx="1957">
                  <c:v>53498</c:v>
                </c:pt>
                <c:pt idx="1958">
                  <c:v>53505</c:v>
                </c:pt>
                <c:pt idx="1959">
                  <c:v>53512</c:v>
                </c:pt>
                <c:pt idx="1960">
                  <c:v>53519</c:v>
                </c:pt>
                <c:pt idx="1961">
                  <c:v>53526</c:v>
                </c:pt>
                <c:pt idx="1962">
                  <c:v>53533</c:v>
                </c:pt>
                <c:pt idx="1963">
                  <c:v>53540</c:v>
                </c:pt>
                <c:pt idx="1964">
                  <c:v>53547</c:v>
                </c:pt>
                <c:pt idx="1965">
                  <c:v>53554</c:v>
                </c:pt>
                <c:pt idx="1966">
                  <c:v>53561</c:v>
                </c:pt>
                <c:pt idx="1967">
                  <c:v>53568</c:v>
                </c:pt>
                <c:pt idx="1968">
                  <c:v>53575</c:v>
                </c:pt>
                <c:pt idx="1969">
                  <c:v>53582</c:v>
                </c:pt>
                <c:pt idx="1970">
                  <c:v>53589</c:v>
                </c:pt>
                <c:pt idx="1971">
                  <c:v>53596</c:v>
                </c:pt>
                <c:pt idx="1972">
                  <c:v>53603</c:v>
                </c:pt>
                <c:pt idx="1973">
                  <c:v>53610</c:v>
                </c:pt>
                <c:pt idx="1974">
                  <c:v>53617</c:v>
                </c:pt>
                <c:pt idx="1975">
                  <c:v>53624</c:v>
                </c:pt>
                <c:pt idx="1976">
                  <c:v>53631</c:v>
                </c:pt>
                <c:pt idx="1977">
                  <c:v>53638</c:v>
                </c:pt>
                <c:pt idx="1978">
                  <c:v>53645</c:v>
                </c:pt>
                <c:pt idx="1979">
                  <c:v>53652</c:v>
                </c:pt>
                <c:pt idx="1980">
                  <c:v>53659</c:v>
                </c:pt>
                <c:pt idx="1981">
                  <c:v>53666</c:v>
                </c:pt>
                <c:pt idx="1982">
                  <c:v>53673</c:v>
                </c:pt>
                <c:pt idx="1983">
                  <c:v>53680</c:v>
                </c:pt>
                <c:pt idx="1984">
                  <c:v>53688</c:v>
                </c:pt>
                <c:pt idx="1985">
                  <c:v>53695</c:v>
                </c:pt>
                <c:pt idx="1986">
                  <c:v>53702</c:v>
                </c:pt>
                <c:pt idx="1987">
                  <c:v>53709</c:v>
                </c:pt>
                <c:pt idx="1988">
                  <c:v>53716</c:v>
                </c:pt>
                <c:pt idx="1989">
                  <c:v>53723</c:v>
                </c:pt>
                <c:pt idx="1990">
                  <c:v>53730</c:v>
                </c:pt>
                <c:pt idx="1991">
                  <c:v>53737</c:v>
                </c:pt>
                <c:pt idx="1992">
                  <c:v>53744</c:v>
                </c:pt>
                <c:pt idx="1993">
                  <c:v>53751</c:v>
                </c:pt>
                <c:pt idx="1994">
                  <c:v>53758</c:v>
                </c:pt>
                <c:pt idx="1995">
                  <c:v>53765</c:v>
                </c:pt>
                <c:pt idx="1996">
                  <c:v>53772</c:v>
                </c:pt>
                <c:pt idx="1997">
                  <c:v>53779</c:v>
                </c:pt>
                <c:pt idx="1998">
                  <c:v>53786</c:v>
                </c:pt>
                <c:pt idx="1999">
                  <c:v>53793</c:v>
                </c:pt>
                <c:pt idx="2000">
                  <c:v>53800</c:v>
                </c:pt>
                <c:pt idx="2001">
                  <c:v>53807</c:v>
                </c:pt>
                <c:pt idx="2002">
                  <c:v>53814</c:v>
                </c:pt>
                <c:pt idx="2003">
                  <c:v>53821</c:v>
                </c:pt>
                <c:pt idx="2004">
                  <c:v>53828</c:v>
                </c:pt>
                <c:pt idx="2005">
                  <c:v>53835</c:v>
                </c:pt>
                <c:pt idx="2006">
                  <c:v>53842</c:v>
                </c:pt>
                <c:pt idx="2007">
                  <c:v>53849</c:v>
                </c:pt>
                <c:pt idx="2008">
                  <c:v>53856</c:v>
                </c:pt>
                <c:pt idx="2009">
                  <c:v>53863</c:v>
                </c:pt>
                <c:pt idx="2010">
                  <c:v>53870</c:v>
                </c:pt>
                <c:pt idx="2011">
                  <c:v>53877</c:v>
                </c:pt>
                <c:pt idx="2012">
                  <c:v>53884</c:v>
                </c:pt>
                <c:pt idx="2013">
                  <c:v>53891</c:v>
                </c:pt>
                <c:pt idx="2014">
                  <c:v>53898</c:v>
                </c:pt>
                <c:pt idx="2015">
                  <c:v>53905</c:v>
                </c:pt>
                <c:pt idx="2016">
                  <c:v>53912</c:v>
                </c:pt>
                <c:pt idx="2017">
                  <c:v>53919</c:v>
                </c:pt>
                <c:pt idx="2018">
                  <c:v>53926</c:v>
                </c:pt>
                <c:pt idx="2019">
                  <c:v>53933</c:v>
                </c:pt>
                <c:pt idx="2020">
                  <c:v>53940</c:v>
                </c:pt>
                <c:pt idx="2021">
                  <c:v>53947</c:v>
                </c:pt>
                <c:pt idx="2022">
                  <c:v>53954</c:v>
                </c:pt>
                <c:pt idx="2023">
                  <c:v>53961</c:v>
                </c:pt>
                <c:pt idx="2024">
                  <c:v>53968</c:v>
                </c:pt>
                <c:pt idx="2025">
                  <c:v>53975</c:v>
                </c:pt>
                <c:pt idx="2026">
                  <c:v>53982</c:v>
                </c:pt>
                <c:pt idx="2027">
                  <c:v>53989</c:v>
                </c:pt>
                <c:pt idx="2028">
                  <c:v>53996</c:v>
                </c:pt>
                <c:pt idx="2029">
                  <c:v>54003</c:v>
                </c:pt>
                <c:pt idx="2030">
                  <c:v>54010</c:v>
                </c:pt>
                <c:pt idx="2031">
                  <c:v>54017</c:v>
                </c:pt>
                <c:pt idx="2032">
                  <c:v>54024</c:v>
                </c:pt>
                <c:pt idx="2033">
                  <c:v>54031</c:v>
                </c:pt>
                <c:pt idx="2034">
                  <c:v>54038</c:v>
                </c:pt>
                <c:pt idx="2035">
                  <c:v>54045</c:v>
                </c:pt>
                <c:pt idx="2036">
                  <c:v>54053</c:v>
                </c:pt>
                <c:pt idx="2037">
                  <c:v>54060</c:v>
                </c:pt>
                <c:pt idx="2038">
                  <c:v>54067</c:v>
                </c:pt>
                <c:pt idx="2039">
                  <c:v>54074</c:v>
                </c:pt>
                <c:pt idx="2040">
                  <c:v>54081</c:v>
                </c:pt>
                <c:pt idx="2041">
                  <c:v>54088</c:v>
                </c:pt>
                <c:pt idx="2042">
                  <c:v>54095</c:v>
                </c:pt>
                <c:pt idx="2043">
                  <c:v>54102</c:v>
                </c:pt>
                <c:pt idx="2044">
                  <c:v>54109</c:v>
                </c:pt>
                <c:pt idx="2045">
                  <c:v>54116</c:v>
                </c:pt>
                <c:pt idx="2046">
                  <c:v>54123</c:v>
                </c:pt>
                <c:pt idx="2047">
                  <c:v>54130</c:v>
                </c:pt>
                <c:pt idx="2048">
                  <c:v>54137</c:v>
                </c:pt>
                <c:pt idx="2049">
                  <c:v>54144</c:v>
                </c:pt>
                <c:pt idx="2050">
                  <c:v>54155</c:v>
                </c:pt>
                <c:pt idx="2051">
                  <c:v>54162</c:v>
                </c:pt>
                <c:pt idx="2052">
                  <c:v>54169</c:v>
                </c:pt>
                <c:pt idx="2053">
                  <c:v>54176</c:v>
                </c:pt>
                <c:pt idx="2054">
                  <c:v>54183</c:v>
                </c:pt>
                <c:pt idx="2055">
                  <c:v>54190</c:v>
                </c:pt>
                <c:pt idx="2056">
                  <c:v>54197</c:v>
                </c:pt>
                <c:pt idx="2057">
                  <c:v>54204</c:v>
                </c:pt>
                <c:pt idx="2058">
                  <c:v>54211</c:v>
                </c:pt>
                <c:pt idx="2059">
                  <c:v>54218</c:v>
                </c:pt>
                <c:pt idx="2060">
                  <c:v>54225</c:v>
                </c:pt>
                <c:pt idx="2061">
                  <c:v>54232</c:v>
                </c:pt>
                <c:pt idx="2062">
                  <c:v>54239</c:v>
                </c:pt>
                <c:pt idx="2063">
                  <c:v>54246</c:v>
                </c:pt>
                <c:pt idx="2064">
                  <c:v>54253</c:v>
                </c:pt>
                <c:pt idx="2065">
                  <c:v>54260</c:v>
                </c:pt>
                <c:pt idx="2066">
                  <c:v>54267</c:v>
                </c:pt>
                <c:pt idx="2067">
                  <c:v>54274</c:v>
                </c:pt>
                <c:pt idx="2068">
                  <c:v>54281</c:v>
                </c:pt>
                <c:pt idx="2069">
                  <c:v>54288</c:v>
                </c:pt>
                <c:pt idx="2070">
                  <c:v>54295</c:v>
                </c:pt>
                <c:pt idx="2071">
                  <c:v>54302</c:v>
                </c:pt>
                <c:pt idx="2072">
                  <c:v>54309</c:v>
                </c:pt>
                <c:pt idx="2073">
                  <c:v>54316</c:v>
                </c:pt>
                <c:pt idx="2074">
                  <c:v>54323</c:v>
                </c:pt>
                <c:pt idx="2075">
                  <c:v>54330</c:v>
                </c:pt>
                <c:pt idx="2076">
                  <c:v>54337</c:v>
                </c:pt>
                <c:pt idx="2077">
                  <c:v>54344</c:v>
                </c:pt>
                <c:pt idx="2078">
                  <c:v>54351</c:v>
                </c:pt>
                <c:pt idx="2079">
                  <c:v>54358</c:v>
                </c:pt>
                <c:pt idx="2080">
                  <c:v>54365</c:v>
                </c:pt>
                <c:pt idx="2081">
                  <c:v>54372</c:v>
                </c:pt>
                <c:pt idx="2082">
                  <c:v>54379</c:v>
                </c:pt>
                <c:pt idx="2083">
                  <c:v>54386</c:v>
                </c:pt>
                <c:pt idx="2084">
                  <c:v>54393</c:v>
                </c:pt>
                <c:pt idx="2085">
                  <c:v>54400</c:v>
                </c:pt>
                <c:pt idx="2086">
                  <c:v>54407</c:v>
                </c:pt>
                <c:pt idx="2087">
                  <c:v>54414</c:v>
                </c:pt>
                <c:pt idx="2088">
                  <c:v>54421</c:v>
                </c:pt>
                <c:pt idx="2089">
                  <c:v>54428</c:v>
                </c:pt>
                <c:pt idx="2090">
                  <c:v>54435</c:v>
                </c:pt>
                <c:pt idx="2091">
                  <c:v>54442</c:v>
                </c:pt>
                <c:pt idx="2092">
                  <c:v>54449</c:v>
                </c:pt>
                <c:pt idx="2093">
                  <c:v>54456</c:v>
                </c:pt>
                <c:pt idx="2094">
                  <c:v>54463</c:v>
                </c:pt>
                <c:pt idx="2095">
                  <c:v>54470</c:v>
                </c:pt>
                <c:pt idx="2096">
                  <c:v>54477</c:v>
                </c:pt>
                <c:pt idx="2097">
                  <c:v>54484</c:v>
                </c:pt>
                <c:pt idx="2098">
                  <c:v>54491</c:v>
                </c:pt>
                <c:pt idx="2099">
                  <c:v>54498</c:v>
                </c:pt>
                <c:pt idx="2100">
                  <c:v>54505</c:v>
                </c:pt>
                <c:pt idx="2101">
                  <c:v>54512</c:v>
                </c:pt>
                <c:pt idx="2102">
                  <c:v>54519</c:v>
                </c:pt>
                <c:pt idx="2103">
                  <c:v>54526</c:v>
                </c:pt>
                <c:pt idx="2104">
                  <c:v>54533</c:v>
                </c:pt>
                <c:pt idx="2105">
                  <c:v>54540</c:v>
                </c:pt>
                <c:pt idx="2106">
                  <c:v>54547</c:v>
                </c:pt>
                <c:pt idx="2107">
                  <c:v>54554</c:v>
                </c:pt>
                <c:pt idx="2108">
                  <c:v>54561</c:v>
                </c:pt>
                <c:pt idx="2109">
                  <c:v>54568</c:v>
                </c:pt>
                <c:pt idx="2110">
                  <c:v>54575</c:v>
                </c:pt>
                <c:pt idx="2111">
                  <c:v>54582</c:v>
                </c:pt>
                <c:pt idx="2112">
                  <c:v>54589</c:v>
                </c:pt>
                <c:pt idx="2113">
                  <c:v>54596</c:v>
                </c:pt>
                <c:pt idx="2114">
                  <c:v>54603</c:v>
                </c:pt>
                <c:pt idx="2115">
                  <c:v>54610</c:v>
                </c:pt>
                <c:pt idx="2116">
                  <c:v>54617</c:v>
                </c:pt>
                <c:pt idx="2117">
                  <c:v>54624</c:v>
                </c:pt>
                <c:pt idx="2118">
                  <c:v>54631</c:v>
                </c:pt>
                <c:pt idx="2119">
                  <c:v>54638</c:v>
                </c:pt>
                <c:pt idx="2120">
                  <c:v>54645</c:v>
                </c:pt>
                <c:pt idx="2121">
                  <c:v>54652</c:v>
                </c:pt>
                <c:pt idx="2122">
                  <c:v>54659</c:v>
                </c:pt>
                <c:pt idx="2123">
                  <c:v>54666</c:v>
                </c:pt>
                <c:pt idx="2124">
                  <c:v>54673</c:v>
                </c:pt>
                <c:pt idx="2125">
                  <c:v>54680</c:v>
                </c:pt>
                <c:pt idx="2126">
                  <c:v>54687</c:v>
                </c:pt>
                <c:pt idx="2127">
                  <c:v>54694</c:v>
                </c:pt>
                <c:pt idx="2128">
                  <c:v>54701</c:v>
                </c:pt>
                <c:pt idx="2129">
                  <c:v>54708</c:v>
                </c:pt>
                <c:pt idx="2130">
                  <c:v>54715</c:v>
                </c:pt>
                <c:pt idx="2131">
                  <c:v>54722</c:v>
                </c:pt>
                <c:pt idx="2132">
                  <c:v>54729</c:v>
                </c:pt>
                <c:pt idx="2133">
                  <c:v>54736</c:v>
                </c:pt>
                <c:pt idx="2134">
                  <c:v>54743</c:v>
                </c:pt>
                <c:pt idx="2135">
                  <c:v>54750</c:v>
                </c:pt>
                <c:pt idx="2136">
                  <c:v>54757</c:v>
                </c:pt>
                <c:pt idx="2137">
                  <c:v>54764</c:v>
                </c:pt>
                <c:pt idx="2138">
                  <c:v>54771</c:v>
                </c:pt>
                <c:pt idx="2139">
                  <c:v>54778</c:v>
                </c:pt>
                <c:pt idx="2140">
                  <c:v>54786</c:v>
                </c:pt>
                <c:pt idx="2141">
                  <c:v>54793</c:v>
                </c:pt>
                <c:pt idx="2142">
                  <c:v>54800</c:v>
                </c:pt>
                <c:pt idx="2143">
                  <c:v>54807</c:v>
                </c:pt>
                <c:pt idx="2144">
                  <c:v>54814</c:v>
                </c:pt>
                <c:pt idx="2145">
                  <c:v>54821</c:v>
                </c:pt>
                <c:pt idx="2146">
                  <c:v>54828</c:v>
                </c:pt>
                <c:pt idx="2147">
                  <c:v>54835</c:v>
                </c:pt>
                <c:pt idx="2148">
                  <c:v>54842</c:v>
                </c:pt>
                <c:pt idx="2149">
                  <c:v>54849</c:v>
                </c:pt>
                <c:pt idx="2150">
                  <c:v>54856</c:v>
                </c:pt>
                <c:pt idx="2151">
                  <c:v>54863</c:v>
                </c:pt>
                <c:pt idx="2152">
                  <c:v>54870</c:v>
                </c:pt>
                <c:pt idx="2153">
                  <c:v>54877</c:v>
                </c:pt>
                <c:pt idx="2154">
                  <c:v>54884</c:v>
                </c:pt>
                <c:pt idx="2155">
                  <c:v>54891</c:v>
                </c:pt>
                <c:pt idx="2156">
                  <c:v>54898</c:v>
                </c:pt>
                <c:pt idx="2157">
                  <c:v>54905</c:v>
                </c:pt>
                <c:pt idx="2158">
                  <c:v>54912</c:v>
                </c:pt>
                <c:pt idx="2159">
                  <c:v>54919</c:v>
                </c:pt>
                <c:pt idx="2160">
                  <c:v>54926</c:v>
                </c:pt>
                <c:pt idx="2161">
                  <c:v>54933</c:v>
                </c:pt>
                <c:pt idx="2162">
                  <c:v>54940</c:v>
                </c:pt>
                <c:pt idx="2163">
                  <c:v>54947</c:v>
                </c:pt>
                <c:pt idx="2164">
                  <c:v>54954</c:v>
                </c:pt>
                <c:pt idx="2165">
                  <c:v>54961</c:v>
                </c:pt>
                <c:pt idx="2166">
                  <c:v>54968</c:v>
                </c:pt>
                <c:pt idx="2167">
                  <c:v>54975</c:v>
                </c:pt>
                <c:pt idx="2168">
                  <c:v>54982</c:v>
                </c:pt>
                <c:pt idx="2169">
                  <c:v>54989</c:v>
                </c:pt>
                <c:pt idx="2170">
                  <c:v>54996</c:v>
                </c:pt>
                <c:pt idx="2171">
                  <c:v>55003</c:v>
                </c:pt>
                <c:pt idx="2172">
                  <c:v>55010</c:v>
                </c:pt>
                <c:pt idx="2173">
                  <c:v>55017</c:v>
                </c:pt>
                <c:pt idx="2174">
                  <c:v>55024</c:v>
                </c:pt>
                <c:pt idx="2175">
                  <c:v>55031</c:v>
                </c:pt>
                <c:pt idx="2176">
                  <c:v>55038</c:v>
                </c:pt>
                <c:pt idx="2177">
                  <c:v>55045</c:v>
                </c:pt>
                <c:pt idx="2178">
                  <c:v>55052</c:v>
                </c:pt>
                <c:pt idx="2179">
                  <c:v>55059</c:v>
                </c:pt>
                <c:pt idx="2180">
                  <c:v>55066</c:v>
                </c:pt>
                <c:pt idx="2181">
                  <c:v>55073</c:v>
                </c:pt>
                <c:pt idx="2182">
                  <c:v>55080</c:v>
                </c:pt>
                <c:pt idx="2183">
                  <c:v>55087</c:v>
                </c:pt>
                <c:pt idx="2184">
                  <c:v>55094</c:v>
                </c:pt>
                <c:pt idx="2185">
                  <c:v>55101</c:v>
                </c:pt>
                <c:pt idx="2186">
                  <c:v>55108</c:v>
                </c:pt>
                <c:pt idx="2187">
                  <c:v>55115</c:v>
                </c:pt>
                <c:pt idx="2188">
                  <c:v>55122</c:v>
                </c:pt>
                <c:pt idx="2189">
                  <c:v>55129</c:v>
                </c:pt>
                <c:pt idx="2190">
                  <c:v>55136</c:v>
                </c:pt>
                <c:pt idx="2191">
                  <c:v>55143</c:v>
                </c:pt>
                <c:pt idx="2192">
                  <c:v>55150</c:v>
                </c:pt>
                <c:pt idx="2193">
                  <c:v>55157</c:v>
                </c:pt>
                <c:pt idx="2194">
                  <c:v>55164</c:v>
                </c:pt>
                <c:pt idx="2195">
                  <c:v>55171</c:v>
                </c:pt>
                <c:pt idx="2196">
                  <c:v>55178</c:v>
                </c:pt>
                <c:pt idx="2197">
                  <c:v>55185</c:v>
                </c:pt>
                <c:pt idx="2198">
                  <c:v>55192</c:v>
                </c:pt>
                <c:pt idx="2199">
                  <c:v>55199</c:v>
                </c:pt>
                <c:pt idx="2200">
                  <c:v>55206</c:v>
                </c:pt>
                <c:pt idx="2201">
                  <c:v>55213</c:v>
                </c:pt>
                <c:pt idx="2202">
                  <c:v>55220</c:v>
                </c:pt>
                <c:pt idx="2203">
                  <c:v>55227</c:v>
                </c:pt>
                <c:pt idx="2204">
                  <c:v>55234</c:v>
                </c:pt>
                <c:pt idx="2205">
                  <c:v>55241</c:v>
                </c:pt>
                <c:pt idx="2206">
                  <c:v>55248</c:v>
                </c:pt>
                <c:pt idx="2207">
                  <c:v>55255</c:v>
                </c:pt>
                <c:pt idx="2208">
                  <c:v>55262</c:v>
                </c:pt>
                <c:pt idx="2209">
                  <c:v>55269</c:v>
                </c:pt>
                <c:pt idx="2210">
                  <c:v>55276</c:v>
                </c:pt>
                <c:pt idx="2211">
                  <c:v>55283</c:v>
                </c:pt>
                <c:pt idx="2212">
                  <c:v>55290</c:v>
                </c:pt>
                <c:pt idx="2213">
                  <c:v>55297</c:v>
                </c:pt>
                <c:pt idx="2214">
                  <c:v>55304</c:v>
                </c:pt>
                <c:pt idx="2215">
                  <c:v>55311</c:v>
                </c:pt>
                <c:pt idx="2216">
                  <c:v>55318</c:v>
                </c:pt>
                <c:pt idx="2217">
                  <c:v>55325</c:v>
                </c:pt>
                <c:pt idx="2218">
                  <c:v>55332</c:v>
                </c:pt>
                <c:pt idx="2219">
                  <c:v>55339</c:v>
                </c:pt>
                <c:pt idx="2220">
                  <c:v>55346</c:v>
                </c:pt>
                <c:pt idx="2221">
                  <c:v>55353</c:v>
                </c:pt>
                <c:pt idx="2222">
                  <c:v>55360</c:v>
                </c:pt>
                <c:pt idx="2223">
                  <c:v>55367</c:v>
                </c:pt>
                <c:pt idx="2224">
                  <c:v>55374</c:v>
                </c:pt>
                <c:pt idx="2225">
                  <c:v>55381</c:v>
                </c:pt>
                <c:pt idx="2226">
                  <c:v>55388</c:v>
                </c:pt>
                <c:pt idx="2227">
                  <c:v>55395</c:v>
                </c:pt>
                <c:pt idx="2228">
                  <c:v>55402</c:v>
                </c:pt>
                <c:pt idx="2229">
                  <c:v>55409</c:v>
                </c:pt>
                <c:pt idx="2230">
                  <c:v>55416</c:v>
                </c:pt>
                <c:pt idx="2231">
                  <c:v>55423</c:v>
                </c:pt>
                <c:pt idx="2232">
                  <c:v>55430</c:v>
                </c:pt>
                <c:pt idx="2233">
                  <c:v>55437</c:v>
                </c:pt>
                <c:pt idx="2234">
                  <c:v>55444</c:v>
                </c:pt>
                <c:pt idx="2235">
                  <c:v>55451</c:v>
                </c:pt>
                <c:pt idx="2236">
                  <c:v>55458</c:v>
                </c:pt>
                <c:pt idx="2237">
                  <c:v>55465</c:v>
                </c:pt>
                <c:pt idx="2238">
                  <c:v>55472</c:v>
                </c:pt>
                <c:pt idx="2239">
                  <c:v>55479</c:v>
                </c:pt>
                <c:pt idx="2240">
                  <c:v>55486</c:v>
                </c:pt>
                <c:pt idx="2241">
                  <c:v>55493</c:v>
                </c:pt>
                <c:pt idx="2242">
                  <c:v>55500</c:v>
                </c:pt>
                <c:pt idx="2243">
                  <c:v>55507</c:v>
                </c:pt>
                <c:pt idx="2244">
                  <c:v>55514</c:v>
                </c:pt>
                <c:pt idx="2245">
                  <c:v>55521</c:v>
                </c:pt>
                <c:pt idx="2246">
                  <c:v>55528</c:v>
                </c:pt>
                <c:pt idx="2247">
                  <c:v>55535</c:v>
                </c:pt>
                <c:pt idx="2248">
                  <c:v>55542</c:v>
                </c:pt>
                <c:pt idx="2249">
                  <c:v>55549</c:v>
                </c:pt>
                <c:pt idx="2250">
                  <c:v>55556</c:v>
                </c:pt>
                <c:pt idx="2251">
                  <c:v>55563</c:v>
                </c:pt>
                <c:pt idx="2252">
                  <c:v>55570</c:v>
                </c:pt>
                <c:pt idx="2253">
                  <c:v>55577</c:v>
                </c:pt>
                <c:pt idx="2254">
                  <c:v>55584</c:v>
                </c:pt>
                <c:pt idx="2255">
                  <c:v>55591</c:v>
                </c:pt>
                <c:pt idx="2256">
                  <c:v>55598</c:v>
                </c:pt>
                <c:pt idx="2257">
                  <c:v>55605</c:v>
                </c:pt>
                <c:pt idx="2258">
                  <c:v>55612</c:v>
                </c:pt>
                <c:pt idx="2259">
                  <c:v>55619</c:v>
                </c:pt>
                <c:pt idx="2260">
                  <c:v>55626</c:v>
                </c:pt>
                <c:pt idx="2261">
                  <c:v>55633</c:v>
                </c:pt>
                <c:pt idx="2262">
                  <c:v>55640</c:v>
                </c:pt>
                <c:pt idx="2263">
                  <c:v>55647</c:v>
                </c:pt>
                <c:pt idx="2264">
                  <c:v>55654</c:v>
                </c:pt>
                <c:pt idx="2265">
                  <c:v>55661</c:v>
                </c:pt>
                <c:pt idx="2266">
                  <c:v>55668</c:v>
                </c:pt>
                <c:pt idx="2267">
                  <c:v>55675</c:v>
                </c:pt>
                <c:pt idx="2268">
                  <c:v>55682</c:v>
                </c:pt>
                <c:pt idx="2269">
                  <c:v>55689</c:v>
                </c:pt>
                <c:pt idx="2270">
                  <c:v>55696</c:v>
                </c:pt>
                <c:pt idx="2271">
                  <c:v>55703</c:v>
                </c:pt>
                <c:pt idx="2272">
                  <c:v>55710</c:v>
                </c:pt>
                <c:pt idx="2273">
                  <c:v>55717</c:v>
                </c:pt>
                <c:pt idx="2274">
                  <c:v>55724</c:v>
                </c:pt>
                <c:pt idx="2275">
                  <c:v>55731</c:v>
                </c:pt>
                <c:pt idx="2276">
                  <c:v>55738</c:v>
                </c:pt>
                <c:pt idx="2277">
                  <c:v>55745</c:v>
                </c:pt>
                <c:pt idx="2278">
                  <c:v>55752</c:v>
                </c:pt>
                <c:pt idx="2279">
                  <c:v>55759</c:v>
                </c:pt>
                <c:pt idx="2280">
                  <c:v>55766</c:v>
                </c:pt>
                <c:pt idx="2281">
                  <c:v>55773</c:v>
                </c:pt>
                <c:pt idx="2282">
                  <c:v>55780</c:v>
                </c:pt>
                <c:pt idx="2283">
                  <c:v>55787</c:v>
                </c:pt>
                <c:pt idx="2284">
                  <c:v>55794</c:v>
                </c:pt>
                <c:pt idx="2285">
                  <c:v>55801</c:v>
                </c:pt>
                <c:pt idx="2286">
                  <c:v>55808</c:v>
                </c:pt>
                <c:pt idx="2287">
                  <c:v>55815</c:v>
                </c:pt>
                <c:pt idx="2288">
                  <c:v>55822</c:v>
                </c:pt>
                <c:pt idx="2289">
                  <c:v>55829</c:v>
                </c:pt>
                <c:pt idx="2290">
                  <c:v>55836</c:v>
                </c:pt>
                <c:pt idx="2291">
                  <c:v>55843</c:v>
                </c:pt>
                <c:pt idx="2292">
                  <c:v>55850</c:v>
                </c:pt>
                <c:pt idx="2293">
                  <c:v>55857</c:v>
                </c:pt>
                <c:pt idx="2294">
                  <c:v>55864</c:v>
                </c:pt>
                <c:pt idx="2295">
                  <c:v>55871</c:v>
                </c:pt>
                <c:pt idx="2296">
                  <c:v>55880</c:v>
                </c:pt>
                <c:pt idx="2297">
                  <c:v>55887</c:v>
                </c:pt>
                <c:pt idx="2298">
                  <c:v>55894</c:v>
                </c:pt>
                <c:pt idx="2299">
                  <c:v>55901</c:v>
                </c:pt>
                <c:pt idx="2300">
                  <c:v>55908</c:v>
                </c:pt>
                <c:pt idx="2301">
                  <c:v>55915</c:v>
                </c:pt>
                <c:pt idx="2302">
                  <c:v>55922</c:v>
                </c:pt>
                <c:pt idx="2303">
                  <c:v>55929</c:v>
                </c:pt>
                <c:pt idx="2304">
                  <c:v>55936</c:v>
                </c:pt>
                <c:pt idx="2305">
                  <c:v>55943</c:v>
                </c:pt>
                <c:pt idx="2306">
                  <c:v>55950</c:v>
                </c:pt>
                <c:pt idx="2307">
                  <c:v>55957</c:v>
                </c:pt>
                <c:pt idx="2308">
                  <c:v>55964</c:v>
                </c:pt>
                <c:pt idx="2309">
                  <c:v>55971</c:v>
                </c:pt>
                <c:pt idx="2310">
                  <c:v>55982</c:v>
                </c:pt>
                <c:pt idx="2311">
                  <c:v>55989</c:v>
                </c:pt>
                <c:pt idx="2312">
                  <c:v>55996</c:v>
                </c:pt>
                <c:pt idx="2313">
                  <c:v>56003</c:v>
                </c:pt>
                <c:pt idx="2314">
                  <c:v>56010</c:v>
                </c:pt>
                <c:pt idx="2315">
                  <c:v>56017</c:v>
                </c:pt>
                <c:pt idx="2316">
                  <c:v>56024</c:v>
                </c:pt>
                <c:pt idx="2317">
                  <c:v>56031</c:v>
                </c:pt>
                <c:pt idx="2318">
                  <c:v>56038</c:v>
                </c:pt>
                <c:pt idx="2319">
                  <c:v>56045</c:v>
                </c:pt>
                <c:pt idx="2320">
                  <c:v>56052</c:v>
                </c:pt>
                <c:pt idx="2321">
                  <c:v>56059</c:v>
                </c:pt>
                <c:pt idx="2322">
                  <c:v>56066</c:v>
                </c:pt>
                <c:pt idx="2323">
                  <c:v>56073</c:v>
                </c:pt>
                <c:pt idx="2324">
                  <c:v>56080</c:v>
                </c:pt>
                <c:pt idx="2325">
                  <c:v>56087</c:v>
                </c:pt>
                <c:pt idx="2326">
                  <c:v>56094</c:v>
                </c:pt>
                <c:pt idx="2327">
                  <c:v>56101</c:v>
                </c:pt>
                <c:pt idx="2328">
                  <c:v>56108</c:v>
                </c:pt>
                <c:pt idx="2329">
                  <c:v>56115</c:v>
                </c:pt>
                <c:pt idx="2330">
                  <c:v>56122</c:v>
                </c:pt>
                <c:pt idx="2331">
                  <c:v>56129</c:v>
                </c:pt>
                <c:pt idx="2332">
                  <c:v>56136</c:v>
                </c:pt>
                <c:pt idx="2333">
                  <c:v>56143</c:v>
                </c:pt>
                <c:pt idx="2334">
                  <c:v>56150</c:v>
                </c:pt>
                <c:pt idx="2335">
                  <c:v>56157</c:v>
                </c:pt>
                <c:pt idx="2336">
                  <c:v>56164</c:v>
                </c:pt>
                <c:pt idx="2337">
                  <c:v>56171</c:v>
                </c:pt>
                <c:pt idx="2338">
                  <c:v>56178</c:v>
                </c:pt>
                <c:pt idx="2339">
                  <c:v>56185</c:v>
                </c:pt>
                <c:pt idx="2340">
                  <c:v>56192</c:v>
                </c:pt>
                <c:pt idx="2341">
                  <c:v>56199</c:v>
                </c:pt>
                <c:pt idx="2342">
                  <c:v>56206</c:v>
                </c:pt>
                <c:pt idx="2343">
                  <c:v>56213</c:v>
                </c:pt>
                <c:pt idx="2344">
                  <c:v>56220</c:v>
                </c:pt>
                <c:pt idx="2345">
                  <c:v>56227</c:v>
                </c:pt>
                <c:pt idx="2346">
                  <c:v>56234</c:v>
                </c:pt>
                <c:pt idx="2347">
                  <c:v>56241</c:v>
                </c:pt>
                <c:pt idx="2348">
                  <c:v>56248</c:v>
                </c:pt>
                <c:pt idx="2349">
                  <c:v>56255</c:v>
                </c:pt>
                <c:pt idx="2350">
                  <c:v>56262</c:v>
                </c:pt>
                <c:pt idx="2351">
                  <c:v>56269</c:v>
                </c:pt>
                <c:pt idx="2352">
                  <c:v>56276</c:v>
                </c:pt>
                <c:pt idx="2353">
                  <c:v>56283</c:v>
                </c:pt>
                <c:pt idx="2354">
                  <c:v>56290</c:v>
                </c:pt>
                <c:pt idx="2355">
                  <c:v>56297</c:v>
                </c:pt>
                <c:pt idx="2356">
                  <c:v>56304</c:v>
                </c:pt>
                <c:pt idx="2357">
                  <c:v>56311</c:v>
                </c:pt>
                <c:pt idx="2358">
                  <c:v>56318</c:v>
                </c:pt>
                <c:pt idx="2359">
                  <c:v>56325</c:v>
                </c:pt>
                <c:pt idx="2360">
                  <c:v>56332</c:v>
                </c:pt>
                <c:pt idx="2361">
                  <c:v>56339</c:v>
                </c:pt>
                <c:pt idx="2362">
                  <c:v>56346</c:v>
                </c:pt>
                <c:pt idx="2363">
                  <c:v>56353</c:v>
                </c:pt>
                <c:pt idx="2364">
                  <c:v>56360</c:v>
                </c:pt>
                <c:pt idx="2365">
                  <c:v>56367</c:v>
                </c:pt>
                <c:pt idx="2366">
                  <c:v>56374</c:v>
                </c:pt>
                <c:pt idx="2367">
                  <c:v>56381</c:v>
                </c:pt>
                <c:pt idx="2368">
                  <c:v>56388</c:v>
                </c:pt>
                <c:pt idx="2369">
                  <c:v>56395</c:v>
                </c:pt>
                <c:pt idx="2370">
                  <c:v>56402</c:v>
                </c:pt>
                <c:pt idx="2371">
                  <c:v>56409</c:v>
                </c:pt>
                <c:pt idx="2372">
                  <c:v>56416</c:v>
                </c:pt>
                <c:pt idx="2373">
                  <c:v>56423</c:v>
                </c:pt>
                <c:pt idx="2374">
                  <c:v>56430</c:v>
                </c:pt>
                <c:pt idx="2375">
                  <c:v>56437</c:v>
                </c:pt>
                <c:pt idx="2376">
                  <c:v>56444</c:v>
                </c:pt>
                <c:pt idx="2377">
                  <c:v>56451</c:v>
                </c:pt>
                <c:pt idx="2378">
                  <c:v>56458</c:v>
                </c:pt>
                <c:pt idx="2379">
                  <c:v>56465</c:v>
                </c:pt>
                <c:pt idx="2380">
                  <c:v>56472</c:v>
                </c:pt>
                <c:pt idx="2381">
                  <c:v>56479</c:v>
                </c:pt>
                <c:pt idx="2382">
                  <c:v>56486</c:v>
                </c:pt>
                <c:pt idx="2383">
                  <c:v>56493</c:v>
                </c:pt>
                <c:pt idx="2384">
                  <c:v>56500</c:v>
                </c:pt>
                <c:pt idx="2385">
                  <c:v>56507</c:v>
                </c:pt>
                <c:pt idx="2386">
                  <c:v>56514</c:v>
                </c:pt>
                <c:pt idx="2387">
                  <c:v>56521</c:v>
                </c:pt>
                <c:pt idx="2388">
                  <c:v>56528</c:v>
                </c:pt>
                <c:pt idx="2389">
                  <c:v>56535</c:v>
                </c:pt>
                <c:pt idx="2390">
                  <c:v>56542</c:v>
                </c:pt>
                <c:pt idx="2391">
                  <c:v>56549</c:v>
                </c:pt>
                <c:pt idx="2392">
                  <c:v>56556</c:v>
                </c:pt>
                <c:pt idx="2393">
                  <c:v>56563</c:v>
                </c:pt>
                <c:pt idx="2394">
                  <c:v>56570</c:v>
                </c:pt>
                <c:pt idx="2395">
                  <c:v>56577</c:v>
                </c:pt>
                <c:pt idx="2396">
                  <c:v>56584</c:v>
                </c:pt>
                <c:pt idx="2397">
                  <c:v>56591</c:v>
                </c:pt>
                <c:pt idx="2398">
                  <c:v>56598</c:v>
                </c:pt>
                <c:pt idx="2399">
                  <c:v>56605</c:v>
                </c:pt>
                <c:pt idx="2400">
                  <c:v>56612</c:v>
                </c:pt>
                <c:pt idx="2401">
                  <c:v>56619</c:v>
                </c:pt>
                <c:pt idx="2402">
                  <c:v>56626</c:v>
                </c:pt>
                <c:pt idx="2403">
                  <c:v>56633</c:v>
                </c:pt>
                <c:pt idx="2404">
                  <c:v>56640</c:v>
                </c:pt>
                <c:pt idx="2405">
                  <c:v>56647</c:v>
                </c:pt>
                <c:pt idx="2406">
                  <c:v>56654</c:v>
                </c:pt>
                <c:pt idx="2407">
                  <c:v>56661</c:v>
                </c:pt>
                <c:pt idx="2408">
                  <c:v>56668</c:v>
                </c:pt>
                <c:pt idx="2409">
                  <c:v>56675</c:v>
                </c:pt>
                <c:pt idx="2410">
                  <c:v>56682</c:v>
                </c:pt>
                <c:pt idx="2411">
                  <c:v>56689</c:v>
                </c:pt>
                <c:pt idx="2412">
                  <c:v>56696</c:v>
                </c:pt>
                <c:pt idx="2413">
                  <c:v>56703</c:v>
                </c:pt>
                <c:pt idx="2414">
                  <c:v>56710</c:v>
                </c:pt>
                <c:pt idx="2415">
                  <c:v>56717</c:v>
                </c:pt>
                <c:pt idx="2416">
                  <c:v>56724</c:v>
                </c:pt>
                <c:pt idx="2417">
                  <c:v>56731</c:v>
                </c:pt>
                <c:pt idx="2418">
                  <c:v>56738</c:v>
                </c:pt>
                <c:pt idx="2419">
                  <c:v>56745</c:v>
                </c:pt>
                <c:pt idx="2420">
                  <c:v>56752</c:v>
                </c:pt>
                <c:pt idx="2421">
                  <c:v>56759</c:v>
                </c:pt>
                <c:pt idx="2422">
                  <c:v>56766</c:v>
                </c:pt>
                <c:pt idx="2423">
                  <c:v>56773</c:v>
                </c:pt>
                <c:pt idx="2424">
                  <c:v>56780</c:v>
                </c:pt>
                <c:pt idx="2425">
                  <c:v>56787</c:v>
                </c:pt>
                <c:pt idx="2426">
                  <c:v>56794</c:v>
                </c:pt>
                <c:pt idx="2427">
                  <c:v>56801</c:v>
                </c:pt>
                <c:pt idx="2428">
                  <c:v>56808</c:v>
                </c:pt>
                <c:pt idx="2429">
                  <c:v>56815</c:v>
                </c:pt>
                <c:pt idx="2430">
                  <c:v>56822</c:v>
                </c:pt>
                <c:pt idx="2431">
                  <c:v>56829</c:v>
                </c:pt>
                <c:pt idx="2432">
                  <c:v>56836</c:v>
                </c:pt>
                <c:pt idx="2433">
                  <c:v>56843</c:v>
                </c:pt>
                <c:pt idx="2434">
                  <c:v>56850</c:v>
                </c:pt>
                <c:pt idx="2435">
                  <c:v>56857</c:v>
                </c:pt>
                <c:pt idx="2436">
                  <c:v>56864</c:v>
                </c:pt>
                <c:pt idx="2437">
                  <c:v>56871</c:v>
                </c:pt>
                <c:pt idx="2438">
                  <c:v>56878</c:v>
                </c:pt>
                <c:pt idx="2439">
                  <c:v>56885</c:v>
                </c:pt>
                <c:pt idx="2440">
                  <c:v>56892</c:v>
                </c:pt>
                <c:pt idx="2441">
                  <c:v>56899</c:v>
                </c:pt>
                <c:pt idx="2442">
                  <c:v>56906</c:v>
                </c:pt>
                <c:pt idx="2443">
                  <c:v>56913</c:v>
                </c:pt>
                <c:pt idx="2444">
                  <c:v>56920</c:v>
                </c:pt>
                <c:pt idx="2445">
                  <c:v>56927</c:v>
                </c:pt>
                <c:pt idx="2446">
                  <c:v>56934</c:v>
                </c:pt>
                <c:pt idx="2447">
                  <c:v>56941</c:v>
                </c:pt>
                <c:pt idx="2448">
                  <c:v>56948</c:v>
                </c:pt>
                <c:pt idx="2449">
                  <c:v>56955</c:v>
                </c:pt>
                <c:pt idx="2450">
                  <c:v>56962</c:v>
                </c:pt>
                <c:pt idx="2451">
                  <c:v>56969</c:v>
                </c:pt>
                <c:pt idx="2452">
                  <c:v>56977</c:v>
                </c:pt>
                <c:pt idx="2453">
                  <c:v>56984</c:v>
                </c:pt>
                <c:pt idx="2454">
                  <c:v>56991</c:v>
                </c:pt>
                <c:pt idx="2455">
                  <c:v>56998</c:v>
                </c:pt>
                <c:pt idx="2456">
                  <c:v>57005</c:v>
                </c:pt>
                <c:pt idx="2457">
                  <c:v>57012</c:v>
                </c:pt>
                <c:pt idx="2458">
                  <c:v>57019</c:v>
                </c:pt>
                <c:pt idx="2459">
                  <c:v>57026</c:v>
                </c:pt>
                <c:pt idx="2460">
                  <c:v>57033</c:v>
                </c:pt>
                <c:pt idx="2461">
                  <c:v>57040</c:v>
                </c:pt>
                <c:pt idx="2462">
                  <c:v>57047</c:v>
                </c:pt>
                <c:pt idx="2463">
                  <c:v>57054</c:v>
                </c:pt>
                <c:pt idx="2464">
                  <c:v>57061</c:v>
                </c:pt>
                <c:pt idx="2465">
                  <c:v>57068</c:v>
                </c:pt>
                <c:pt idx="2466">
                  <c:v>57075</c:v>
                </c:pt>
                <c:pt idx="2467">
                  <c:v>57082</c:v>
                </c:pt>
                <c:pt idx="2468">
                  <c:v>57089</c:v>
                </c:pt>
                <c:pt idx="2469">
                  <c:v>57096</c:v>
                </c:pt>
                <c:pt idx="2470">
                  <c:v>57103</c:v>
                </c:pt>
                <c:pt idx="2471">
                  <c:v>57110</c:v>
                </c:pt>
                <c:pt idx="2472">
                  <c:v>57117</c:v>
                </c:pt>
                <c:pt idx="2473">
                  <c:v>57124</c:v>
                </c:pt>
                <c:pt idx="2474">
                  <c:v>57131</c:v>
                </c:pt>
                <c:pt idx="2475">
                  <c:v>57138</c:v>
                </c:pt>
                <c:pt idx="2476">
                  <c:v>57145</c:v>
                </c:pt>
                <c:pt idx="2477">
                  <c:v>57152</c:v>
                </c:pt>
                <c:pt idx="2478">
                  <c:v>57159</c:v>
                </c:pt>
                <c:pt idx="2479">
                  <c:v>57166</c:v>
                </c:pt>
                <c:pt idx="2480">
                  <c:v>57173</c:v>
                </c:pt>
                <c:pt idx="2481">
                  <c:v>57180</c:v>
                </c:pt>
                <c:pt idx="2482">
                  <c:v>57187</c:v>
                </c:pt>
                <c:pt idx="2483">
                  <c:v>57194</c:v>
                </c:pt>
                <c:pt idx="2484">
                  <c:v>57201</c:v>
                </c:pt>
                <c:pt idx="2485">
                  <c:v>57208</c:v>
                </c:pt>
                <c:pt idx="2486">
                  <c:v>57215</c:v>
                </c:pt>
                <c:pt idx="2487">
                  <c:v>57222</c:v>
                </c:pt>
                <c:pt idx="2488">
                  <c:v>57229</c:v>
                </c:pt>
                <c:pt idx="2489">
                  <c:v>57236</c:v>
                </c:pt>
                <c:pt idx="2490">
                  <c:v>57243</c:v>
                </c:pt>
                <c:pt idx="2491">
                  <c:v>57250</c:v>
                </c:pt>
                <c:pt idx="2492">
                  <c:v>57257</c:v>
                </c:pt>
                <c:pt idx="2493">
                  <c:v>57264</c:v>
                </c:pt>
                <c:pt idx="2494">
                  <c:v>57271</c:v>
                </c:pt>
                <c:pt idx="2495">
                  <c:v>57278</c:v>
                </c:pt>
                <c:pt idx="2496">
                  <c:v>57285</c:v>
                </c:pt>
                <c:pt idx="2497">
                  <c:v>57292</c:v>
                </c:pt>
                <c:pt idx="2498">
                  <c:v>57299</c:v>
                </c:pt>
                <c:pt idx="2499">
                  <c:v>57306</c:v>
                </c:pt>
                <c:pt idx="2500">
                  <c:v>57313</c:v>
                </c:pt>
                <c:pt idx="2501">
                  <c:v>57320</c:v>
                </c:pt>
                <c:pt idx="2502">
                  <c:v>57327</c:v>
                </c:pt>
                <c:pt idx="2503">
                  <c:v>57334</c:v>
                </c:pt>
                <c:pt idx="2504">
                  <c:v>57341</c:v>
                </c:pt>
                <c:pt idx="2505">
                  <c:v>57348</c:v>
                </c:pt>
                <c:pt idx="2506">
                  <c:v>57355</c:v>
                </c:pt>
                <c:pt idx="2507">
                  <c:v>57362</c:v>
                </c:pt>
                <c:pt idx="2508">
                  <c:v>57369</c:v>
                </c:pt>
                <c:pt idx="2509">
                  <c:v>57376</c:v>
                </c:pt>
                <c:pt idx="2510">
                  <c:v>57383</c:v>
                </c:pt>
                <c:pt idx="2511">
                  <c:v>57390</c:v>
                </c:pt>
                <c:pt idx="2512">
                  <c:v>57397</c:v>
                </c:pt>
                <c:pt idx="2513">
                  <c:v>57404</c:v>
                </c:pt>
                <c:pt idx="2514">
                  <c:v>57411</c:v>
                </c:pt>
                <c:pt idx="2515">
                  <c:v>57418</c:v>
                </c:pt>
                <c:pt idx="2516">
                  <c:v>57425</c:v>
                </c:pt>
                <c:pt idx="2517">
                  <c:v>57432</c:v>
                </c:pt>
                <c:pt idx="2518">
                  <c:v>57439</c:v>
                </c:pt>
                <c:pt idx="2519">
                  <c:v>57446</c:v>
                </c:pt>
                <c:pt idx="2520">
                  <c:v>57453</c:v>
                </c:pt>
                <c:pt idx="2521">
                  <c:v>57460</c:v>
                </c:pt>
                <c:pt idx="2522">
                  <c:v>57467</c:v>
                </c:pt>
                <c:pt idx="2523">
                  <c:v>57474</c:v>
                </c:pt>
                <c:pt idx="2524">
                  <c:v>57481</c:v>
                </c:pt>
                <c:pt idx="2525">
                  <c:v>57488</c:v>
                </c:pt>
                <c:pt idx="2526">
                  <c:v>57495</c:v>
                </c:pt>
                <c:pt idx="2527">
                  <c:v>57502</c:v>
                </c:pt>
                <c:pt idx="2528">
                  <c:v>57509</c:v>
                </c:pt>
                <c:pt idx="2529">
                  <c:v>57516</c:v>
                </c:pt>
                <c:pt idx="2530">
                  <c:v>57523</c:v>
                </c:pt>
                <c:pt idx="2531">
                  <c:v>57530</c:v>
                </c:pt>
                <c:pt idx="2532">
                  <c:v>57537</c:v>
                </c:pt>
                <c:pt idx="2533">
                  <c:v>57544</c:v>
                </c:pt>
                <c:pt idx="2534">
                  <c:v>57551</c:v>
                </c:pt>
                <c:pt idx="2535">
                  <c:v>57558</c:v>
                </c:pt>
                <c:pt idx="2536">
                  <c:v>57565</c:v>
                </c:pt>
                <c:pt idx="2537">
                  <c:v>57572</c:v>
                </c:pt>
                <c:pt idx="2538">
                  <c:v>57579</c:v>
                </c:pt>
                <c:pt idx="2539">
                  <c:v>57586</c:v>
                </c:pt>
                <c:pt idx="2540">
                  <c:v>57593</c:v>
                </c:pt>
                <c:pt idx="2541">
                  <c:v>57600</c:v>
                </c:pt>
                <c:pt idx="2542">
                  <c:v>57607</c:v>
                </c:pt>
                <c:pt idx="2543">
                  <c:v>57614</c:v>
                </c:pt>
                <c:pt idx="2544">
                  <c:v>57621</c:v>
                </c:pt>
                <c:pt idx="2545">
                  <c:v>57628</c:v>
                </c:pt>
                <c:pt idx="2546">
                  <c:v>57635</c:v>
                </c:pt>
                <c:pt idx="2547">
                  <c:v>57642</c:v>
                </c:pt>
                <c:pt idx="2548">
                  <c:v>57649</c:v>
                </c:pt>
                <c:pt idx="2549">
                  <c:v>57656</c:v>
                </c:pt>
                <c:pt idx="2550">
                  <c:v>57663</c:v>
                </c:pt>
                <c:pt idx="2551">
                  <c:v>57670</c:v>
                </c:pt>
                <c:pt idx="2552">
                  <c:v>57677</c:v>
                </c:pt>
                <c:pt idx="2553">
                  <c:v>57684</c:v>
                </c:pt>
                <c:pt idx="2554">
                  <c:v>57691</c:v>
                </c:pt>
                <c:pt idx="2555">
                  <c:v>57698</c:v>
                </c:pt>
                <c:pt idx="2556">
                  <c:v>57706</c:v>
                </c:pt>
                <c:pt idx="2557">
                  <c:v>57713</c:v>
                </c:pt>
                <c:pt idx="2558">
                  <c:v>57720</c:v>
                </c:pt>
                <c:pt idx="2559">
                  <c:v>57727</c:v>
                </c:pt>
                <c:pt idx="2560">
                  <c:v>57734</c:v>
                </c:pt>
                <c:pt idx="2561">
                  <c:v>57741</c:v>
                </c:pt>
                <c:pt idx="2562">
                  <c:v>57748</c:v>
                </c:pt>
                <c:pt idx="2563">
                  <c:v>57755</c:v>
                </c:pt>
                <c:pt idx="2564">
                  <c:v>57762</c:v>
                </c:pt>
                <c:pt idx="2565">
                  <c:v>57769</c:v>
                </c:pt>
                <c:pt idx="2566">
                  <c:v>57776</c:v>
                </c:pt>
                <c:pt idx="2567">
                  <c:v>57783</c:v>
                </c:pt>
                <c:pt idx="2568">
                  <c:v>57790</c:v>
                </c:pt>
                <c:pt idx="2569">
                  <c:v>57797</c:v>
                </c:pt>
                <c:pt idx="2570">
                  <c:v>57804</c:v>
                </c:pt>
                <c:pt idx="2571">
                  <c:v>57811</c:v>
                </c:pt>
                <c:pt idx="2572">
                  <c:v>57818</c:v>
                </c:pt>
                <c:pt idx="2573">
                  <c:v>57825</c:v>
                </c:pt>
                <c:pt idx="2574">
                  <c:v>57832</c:v>
                </c:pt>
                <c:pt idx="2575">
                  <c:v>57839</c:v>
                </c:pt>
                <c:pt idx="2576">
                  <c:v>57846</c:v>
                </c:pt>
                <c:pt idx="2577">
                  <c:v>57853</c:v>
                </c:pt>
                <c:pt idx="2578">
                  <c:v>57860</c:v>
                </c:pt>
                <c:pt idx="2579">
                  <c:v>57867</c:v>
                </c:pt>
                <c:pt idx="2580">
                  <c:v>57874</c:v>
                </c:pt>
                <c:pt idx="2581">
                  <c:v>57881</c:v>
                </c:pt>
                <c:pt idx="2582">
                  <c:v>57888</c:v>
                </c:pt>
                <c:pt idx="2583">
                  <c:v>57895</c:v>
                </c:pt>
                <c:pt idx="2584">
                  <c:v>57902</c:v>
                </c:pt>
                <c:pt idx="2585">
                  <c:v>57909</c:v>
                </c:pt>
                <c:pt idx="2586">
                  <c:v>57916</c:v>
                </c:pt>
                <c:pt idx="2587">
                  <c:v>57923</c:v>
                </c:pt>
                <c:pt idx="2588">
                  <c:v>57930</c:v>
                </c:pt>
                <c:pt idx="2589">
                  <c:v>57937</c:v>
                </c:pt>
                <c:pt idx="2590">
                  <c:v>57944</c:v>
                </c:pt>
                <c:pt idx="2591">
                  <c:v>57951</c:v>
                </c:pt>
                <c:pt idx="2592">
                  <c:v>57958</c:v>
                </c:pt>
                <c:pt idx="2593">
                  <c:v>57965</c:v>
                </c:pt>
                <c:pt idx="2594">
                  <c:v>57972</c:v>
                </c:pt>
                <c:pt idx="2595">
                  <c:v>57979</c:v>
                </c:pt>
                <c:pt idx="2596">
                  <c:v>57986</c:v>
                </c:pt>
                <c:pt idx="2597">
                  <c:v>57993</c:v>
                </c:pt>
                <c:pt idx="2598">
                  <c:v>58000</c:v>
                </c:pt>
                <c:pt idx="2599">
                  <c:v>58007</c:v>
                </c:pt>
                <c:pt idx="2600">
                  <c:v>58014</c:v>
                </c:pt>
                <c:pt idx="2601">
                  <c:v>58021</c:v>
                </c:pt>
                <c:pt idx="2602">
                  <c:v>58028</c:v>
                </c:pt>
                <c:pt idx="2603">
                  <c:v>58035</c:v>
                </c:pt>
                <c:pt idx="2604">
                  <c:v>58042</c:v>
                </c:pt>
                <c:pt idx="2605">
                  <c:v>58049</c:v>
                </c:pt>
                <c:pt idx="2606">
                  <c:v>58056</c:v>
                </c:pt>
                <c:pt idx="2607">
                  <c:v>58063</c:v>
                </c:pt>
                <c:pt idx="2608">
                  <c:v>58071</c:v>
                </c:pt>
                <c:pt idx="2609">
                  <c:v>58078</c:v>
                </c:pt>
                <c:pt idx="2610">
                  <c:v>58085</c:v>
                </c:pt>
                <c:pt idx="2611">
                  <c:v>58092</c:v>
                </c:pt>
                <c:pt idx="2612">
                  <c:v>58099</c:v>
                </c:pt>
                <c:pt idx="2613">
                  <c:v>58106</c:v>
                </c:pt>
                <c:pt idx="2614">
                  <c:v>58113</c:v>
                </c:pt>
                <c:pt idx="2615">
                  <c:v>58120</c:v>
                </c:pt>
                <c:pt idx="2616">
                  <c:v>58127</c:v>
                </c:pt>
                <c:pt idx="2617">
                  <c:v>58134</c:v>
                </c:pt>
                <c:pt idx="2618">
                  <c:v>58141</c:v>
                </c:pt>
                <c:pt idx="2619">
                  <c:v>58148</c:v>
                </c:pt>
                <c:pt idx="2620">
                  <c:v>58155</c:v>
                </c:pt>
                <c:pt idx="2621">
                  <c:v>58166</c:v>
                </c:pt>
                <c:pt idx="2622">
                  <c:v>58173</c:v>
                </c:pt>
                <c:pt idx="2623">
                  <c:v>58180</c:v>
                </c:pt>
                <c:pt idx="2624">
                  <c:v>58187</c:v>
                </c:pt>
                <c:pt idx="2625">
                  <c:v>58194</c:v>
                </c:pt>
                <c:pt idx="2626">
                  <c:v>58201</c:v>
                </c:pt>
                <c:pt idx="2627">
                  <c:v>58208</c:v>
                </c:pt>
                <c:pt idx="2628">
                  <c:v>58215</c:v>
                </c:pt>
                <c:pt idx="2629">
                  <c:v>58222</c:v>
                </c:pt>
                <c:pt idx="2630">
                  <c:v>58229</c:v>
                </c:pt>
                <c:pt idx="2631">
                  <c:v>58236</c:v>
                </c:pt>
                <c:pt idx="2632">
                  <c:v>58243</c:v>
                </c:pt>
                <c:pt idx="2633">
                  <c:v>58250</c:v>
                </c:pt>
                <c:pt idx="2634">
                  <c:v>58257</c:v>
                </c:pt>
                <c:pt idx="2635">
                  <c:v>58264</c:v>
                </c:pt>
                <c:pt idx="2636">
                  <c:v>58271</c:v>
                </c:pt>
                <c:pt idx="2637">
                  <c:v>58278</c:v>
                </c:pt>
                <c:pt idx="2638">
                  <c:v>58285</c:v>
                </c:pt>
                <c:pt idx="2639">
                  <c:v>58292</c:v>
                </c:pt>
                <c:pt idx="2640">
                  <c:v>58299</c:v>
                </c:pt>
                <c:pt idx="2641">
                  <c:v>58306</c:v>
                </c:pt>
                <c:pt idx="2642">
                  <c:v>58313</c:v>
                </c:pt>
                <c:pt idx="2643">
                  <c:v>58320</c:v>
                </c:pt>
                <c:pt idx="2644">
                  <c:v>58327</c:v>
                </c:pt>
                <c:pt idx="2645">
                  <c:v>58334</c:v>
                </c:pt>
                <c:pt idx="2646">
                  <c:v>58341</c:v>
                </c:pt>
                <c:pt idx="2647">
                  <c:v>58348</c:v>
                </c:pt>
                <c:pt idx="2648">
                  <c:v>58355</c:v>
                </c:pt>
                <c:pt idx="2649">
                  <c:v>58362</c:v>
                </c:pt>
                <c:pt idx="2650">
                  <c:v>58369</c:v>
                </c:pt>
                <c:pt idx="2651">
                  <c:v>58376</c:v>
                </c:pt>
                <c:pt idx="2652">
                  <c:v>58383</c:v>
                </c:pt>
                <c:pt idx="2653">
                  <c:v>58390</c:v>
                </c:pt>
                <c:pt idx="2654">
                  <c:v>58397</c:v>
                </c:pt>
                <c:pt idx="2655">
                  <c:v>58404</c:v>
                </c:pt>
                <c:pt idx="2656">
                  <c:v>58411</c:v>
                </c:pt>
                <c:pt idx="2657">
                  <c:v>58418</c:v>
                </c:pt>
                <c:pt idx="2658">
                  <c:v>58425</c:v>
                </c:pt>
                <c:pt idx="2659">
                  <c:v>58432</c:v>
                </c:pt>
                <c:pt idx="2660">
                  <c:v>58439</c:v>
                </c:pt>
                <c:pt idx="2661">
                  <c:v>58446</c:v>
                </c:pt>
                <c:pt idx="2662">
                  <c:v>58453</c:v>
                </c:pt>
                <c:pt idx="2663">
                  <c:v>58460</c:v>
                </c:pt>
                <c:pt idx="2664">
                  <c:v>58467</c:v>
                </c:pt>
                <c:pt idx="2665">
                  <c:v>58474</c:v>
                </c:pt>
                <c:pt idx="2666">
                  <c:v>58481</c:v>
                </c:pt>
                <c:pt idx="2667">
                  <c:v>58488</c:v>
                </c:pt>
                <c:pt idx="2668">
                  <c:v>58495</c:v>
                </c:pt>
                <c:pt idx="2669">
                  <c:v>58502</c:v>
                </c:pt>
                <c:pt idx="2670">
                  <c:v>58509</c:v>
                </c:pt>
                <c:pt idx="2671">
                  <c:v>58516</c:v>
                </c:pt>
                <c:pt idx="2672">
                  <c:v>58523</c:v>
                </c:pt>
                <c:pt idx="2673">
                  <c:v>58530</c:v>
                </c:pt>
                <c:pt idx="2674">
                  <c:v>58537</c:v>
                </c:pt>
                <c:pt idx="2675">
                  <c:v>58544</c:v>
                </c:pt>
                <c:pt idx="2676">
                  <c:v>58551</c:v>
                </c:pt>
                <c:pt idx="2677">
                  <c:v>58558</c:v>
                </c:pt>
                <c:pt idx="2678">
                  <c:v>58565</c:v>
                </c:pt>
                <c:pt idx="2679">
                  <c:v>58572</c:v>
                </c:pt>
                <c:pt idx="2680">
                  <c:v>58579</c:v>
                </c:pt>
                <c:pt idx="2681">
                  <c:v>58586</c:v>
                </c:pt>
                <c:pt idx="2682">
                  <c:v>58593</c:v>
                </c:pt>
                <c:pt idx="2683">
                  <c:v>58600</c:v>
                </c:pt>
                <c:pt idx="2684">
                  <c:v>58607</c:v>
                </c:pt>
                <c:pt idx="2685">
                  <c:v>58614</c:v>
                </c:pt>
                <c:pt idx="2686">
                  <c:v>58621</c:v>
                </c:pt>
                <c:pt idx="2687">
                  <c:v>58628</c:v>
                </c:pt>
                <c:pt idx="2688">
                  <c:v>58635</c:v>
                </c:pt>
                <c:pt idx="2689">
                  <c:v>58642</c:v>
                </c:pt>
                <c:pt idx="2690">
                  <c:v>58649</c:v>
                </c:pt>
                <c:pt idx="2691">
                  <c:v>58656</c:v>
                </c:pt>
                <c:pt idx="2692">
                  <c:v>58663</c:v>
                </c:pt>
                <c:pt idx="2693">
                  <c:v>58670</c:v>
                </c:pt>
                <c:pt idx="2694">
                  <c:v>58677</c:v>
                </c:pt>
                <c:pt idx="2695">
                  <c:v>58684</c:v>
                </c:pt>
                <c:pt idx="2696">
                  <c:v>58691</c:v>
                </c:pt>
                <c:pt idx="2697">
                  <c:v>58698</c:v>
                </c:pt>
                <c:pt idx="2698">
                  <c:v>58705</c:v>
                </c:pt>
                <c:pt idx="2699">
                  <c:v>58712</c:v>
                </c:pt>
                <c:pt idx="2700">
                  <c:v>58719</c:v>
                </c:pt>
                <c:pt idx="2701">
                  <c:v>58726</c:v>
                </c:pt>
                <c:pt idx="2702">
                  <c:v>58733</c:v>
                </c:pt>
                <c:pt idx="2703">
                  <c:v>58740</c:v>
                </c:pt>
                <c:pt idx="2704">
                  <c:v>58747</c:v>
                </c:pt>
                <c:pt idx="2705">
                  <c:v>58754</c:v>
                </c:pt>
                <c:pt idx="2706">
                  <c:v>58761</c:v>
                </c:pt>
                <c:pt idx="2707">
                  <c:v>58768</c:v>
                </c:pt>
                <c:pt idx="2708">
                  <c:v>58775</c:v>
                </c:pt>
                <c:pt idx="2709">
                  <c:v>58782</c:v>
                </c:pt>
                <c:pt idx="2710">
                  <c:v>58789</c:v>
                </c:pt>
                <c:pt idx="2711">
                  <c:v>58796</c:v>
                </c:pt>
                <c:pt idx="2712">
                  <c:v>58804</c:v>
                </c:pt>
                <c:pt idx="2713">
                  <c:v>58811</c:v>
                </c:pt>
                <c:pt idx="2714">
                  <c:v>58818</c:v>
                </c:pt>
                <c:pt idx="2715">
                  <c:v>58825</c:v>
                </c:pt>
                <c:pt idx="2716">
                  <c:v>58832</c:v>
                </c:pt>
                <c:pt idx="2717">
                  <c:v>58839</c:v>
                </c:pt>
                <c:pt idx="2718">
                  <c:v>58846</c:v>
                </c:pt>
                <c:pt idx="2719">
                  <c:v>58853</c:v>
                </c:pt>
                <c:pt idx="2720">
                  <c:v>58860</c:v>
                </c:pt>
                <c:pt idx="2721">
                  <c:v>58867</c:v>
                </c:pt>
                <c:pt idx="2722">
                  <c:v>58874</c:v>
                </c:pt>
                <c:pt idx="2723">
                  <c:v>58881</c:v>
                </c:pt>
                <c:pt idx="2724">
                  <c:v>58888</c:v>
                </c:pt>
                <c:pt idx="2725">
                  <c:v>58895</c:v>
                </c:pt>
                <c:pt idx="2726">
                  <c:v>58902</c:v>
                </c:pt>
                <c:pt idx="2727">
                  <c:v>58909</c:v>
                </c:pt>
                <c:pt idx="2728">
                  <c:v>58916</c:v>
                </c:pt>
                <c:pt idx="2729">
                  <c:v>58923</c:v>
                </c:pt>
                <c:pt idx="2730">
                  <c:v>58930</c:v>
                </c:pt>
                <c:pt idx="2731">
                  <c:v>58937</c:v>
                </c:pt>
                <c:pt idx="2732">
                  <c:v>58944</c:v>
                </c:pt>
                <c:pt idx="2733">
                  <c:v>58951</c:v>
                </c:pt>
                <c:pt idx="2734">
                  <c:v>58958</c:v>
                </c:pt>
                <c:pt idx="2735">
                  <c:v>58965</c:v>
                </c:pt>
                <c:pt idx="2736">
                  <c:v>58972</c:v>
                </c:pt>
                <c:pt idx="2737">
                  <c:v>58979</c:v>
                </c:pt>
                <c:pt idx="2738">
                  <c:v>58986</c:v>
                </c:pt>
                <c:pt idx="2739">
                  <c:v>58993</c:v>
                </c:pt>
                <c:pt idx="2740">
                  <c:v>59000</c:v>
                </c:pt>
                <c:pt idx="2741">
                  <c:v>59007</c:v>
                </c:pt>
                <c:pt idx="2742">
                  <c:v>59014</c:v>
                </c:pt>
                <c:pt idx="2743">
                  <c:v>59021</c:v>
                </c:pt>
                <c:pt idx="2744">
                  <c:v>59028</c:v>
                </c:pt>
                <c:pt idx="2745">
                  <c:v>59035</c:v>
                </c:pt>
                <c:pt idx="2746">
                  <c:v>59042</c:v>
                </c:pt>
                <c:pt idx="2747">
                  <c:v>59049</c:v>
                </c:pt>
                <c:pt idx="2748">
                  <c:v>59056</c:v>
                </c:pt>
                <c:pt idx="2749">
                  <c:v>59063</c:v>
                </c:pt>
                <c:pt idx="2750">
                  <c:v>59070</c:v>
                </c:pt>
                <c:pt idx="2751">
                  <c:v>59077</c:v>
                </c:pt>
                <c:pt idx="2752">
                  <c:v>59084</c:v>
                </c:pt>
                <c:pt idx="2753">
                  <c:v>59091</c:v>
                </c:pt>
                <c:pt idx="2754">
                  <c:v>59098</c:v>
                </c:pt>
                <c:pt idx="2755">
                  <c:v>59105</c:v>
                </c:pt>
                <c:pt idx="2756">
                  <c:v>59112</c:v>
                </c:pt>
                <c:pt idx="2757">
                  <c:v>59119</c:v>
                </c:pt>
                <c:pt idx="2758">
                  <c:v>59126</c:v>
                </c:pt>
                <c:pt idx="2759">
                  <c:v>59133</c:v>
                </c:pt>
                <c:pt idx="2760">
                  <c:v>59140</c:v>
                </c:pt>
                <c:pt idx="2761">
                  <c:v>59147</c:v>
                </c:pt>
                <c:pt idx="2762">
                  <c:v>59154</c:v>
                </c:pt>
                <c:pt idx="2763">
                  <c:v>59161</c:v>
                </c:pt>
                <c:pt idx="2764">
                  <c:v>59168</c:v>
                </c:pt>
                <c:pt idx="2765">
                  <c:v>59175</c:v>
                </c:pt>
                <c:pt idx="2766">
                  <c:v>59182</c:v>
                </c:pt>
                <c:pt idx="2767">
                  <c:v>59189</c:v>
                </c:pt>
                <c:pt idx="2768">
                  <c:v>59196</c:v>
                </c:pt>
                <c:pt idx="2769">
                  <c:v>59203</c:v>
                </c:pt>
                <c:pt idx="2770">
                  <c:v>59210</c:v>
                </c:pt>
                <c:pt idx="2771">
                  <c:v>59217</c:v>
                </c:pt>
                <c:pt idx="2772">
                  <c:v>59224</c:v>
                </c:pt>
                <c:pt idx="2773">
                  <c:v>59231</c:v>
                </c:pt>
                <c:pt idx="2774">
                  <c:v>59238</c:v>
                </c:pt>
                <c:pt idx="2775">
                  <c:v>59245</c:v>
                </c:pt>
                <c:pt idx="2776">
                  <c:v>59252</c:v>
                </c:pt>
                <c:pt idx="2777">
                  <c:v>59259</c:v>
                </c:pt>
                <c:pt idx="2778">
                  <c:v>59266</c:v>
                </c:pt>
                <c:pt idx="2779">
                  <c:v>59273</c:v>
                </c:pt>
                <c:pt idx="2780">
                  <c:v>59280</c:v>
                </c:pt>
                <c:pt idx="2781">
                  <c:v>59287</c:v>
                </c:pt>
                <c:pt idx="2782">
                  <c:v>59294</c:v>
                </c:pt>
                <c:pt idx="2783">
                  <c:v>59301</c:v>
                </c:pt>
                <c:pt idx="2784">
                  <c:v>59308</c:v>
                </c:pt>
                <c:pt idx="2785">
                  <c:v>59315</c:v>
                </c:pt>
                <c:pt idx="2786">
                  <c:v>59322</c:v>
                </c:pt>
                <c:pt idx="2787">
                  <c:v>59329</c:v>
                </c:pt>
                <c:pt idx="2788">
                  <c:v>59336</c:v>
                </c:pt>
                <c:pt idx="2789">
                  <c:v>59343</c:v>
                </c:pt>
                <c:pt idx="2790">
                  <c:v>59350</c:v>
                </c:pt>
                <c:pt idx="2791">
                  <c:v>59357</c:v>
                </c:pt>
                <c:pt idx="2792">
                  <c:v>59364</c:v>
                </c:pt>
                <c:pt idx="2793">
                  <c:v>59371</c:v>
                </c:pt>
                <c:pt idx="2794">
                  <c:v>59378</c:v>
                </c:pt>
                <c:pt idx="2795">
                  <c:v>59385</c:v>
                </c:pt>
                <c:pt idx="2796">
                  <c:v>59392</c:v>
                </c:pt>
                <c:pt idx="2797">
                  <c:v>59399</c:v>
                </c:pt>
                <c:pt idx="2798">
                  <c:v>59406</c:v>
                </c:pt>
                <c:pt idx="2799">
                  <c:v>59413</c:v>
                </c:pt>
                <c:pt idx="2800">
                  <c:v>59420</c:v>
                </c:pt>
                <c:pt idx="2801">
                  <c:v>59427</c:v>
                </c:pt>
                <c:pt idx="2802">
                  <c:v>59434</c:v>
                </c:pt>
                <c:pt idx="2803">
                  <c:v>59441</c:v>
                </c:pt>
                <c:pt idx="2804">
                  <c:v>59448</c:v>
                </c:pt>
                <c:pt idx="2805">
                  <c:v>59455</c:v>
                </c:pt>
                <c:pt idx="2806">
                  <c:v>59462</c:v>
                </c:pt>
                <c:pt idx="2807">
                  <c:v>59469</c:v>
                </c:pt>
                <c:pt idx="2808">
                  <c:v>59476</c:v>
                </c:pt>
                <c:pt idx="2809">
                  <c:v>59483</c:v>
                </c:pt>
                <c:pt idx="2810">
                  <c:v>59490</c:v>
                </c:pt>
                <c:pt idx="2811">
                  <c:v>59497</c:v>
                </c:pt>
                <c:pt idx="2812">
                  <c:v>59504</c:v>
                </c:pt>
                <c:pt idx="2813">
                  <c:v>59511</c:v>
                </c:pt>
                <c:pt idx="2814">
                  <c:v>59518</c:v>
                </c:pt>
                <c:pt idx="2815">
                  <c:v>59525</c:v>
                </c:pt>
                <c:pt idx="2816">
                  <c:v>59532</c:v>
                </c:pt>
                <c:pt idx="2817">
                  <c:v>59539</c:v>
                </c:pt>
                <c:pt idx="2818">
                  <c:v>59546</c:v>
                </c:pt>
                <c:pt idx="2819">
                  <c:v>59553</c:v>
                </c:pt>
                <c:pt idx="2820">
                  <c:v>59560</c:v>
                </c:pt>
                <c:pt idx="2821">
                  <c:v>59567</c:v>
                </c:pt>
                <c:pt idx="2822">
                  <c:v>59574</c:v>
                </c:pt>
                <c:pt idx="2823">
                  <c:v>59581</c:v>
                </c:pt>
                <c:pt idx="2824">
                  <c:v>59588</c:v>
                </c:pt>
                <c:pt idx="2825">
                  <c:v>59595</c:v>
                </c:pt>
                <c:pt idx="2826">
                  <c:v>59602</c:v>
                </c:pt>
                <c:pt idx="2827">
                  <c:v>59609</c:v>
                </c:pt>
                <c:pt idx="2828">
                  <c:v>59616</c:v>
                </c:pt>
                <c:pt idx="2829">
                  <c:v>59623</c:v>
                </c:pt>
                <c:pt idx="2830">
                  <c:v>59630</c:v>
                </c:pt>
                <c:pt idx="2831">
                  <c:v>59637</c:v>
                </c:pt>
                <c:pt idx="2832">
                  <c:v>59644</c:v>
                </c:pt>
                <c:pt idx="2833">
                  <c:v>59651</c:v>
                </c:pt>
                <c:pt idx="2834">
                  <c:v>59658</c:v>
                </c:pt>
                <c:pt idx="2835">
                  <c:v>59665</c:v>
                </c:pt>
                <c:pt idx="2836">
                  <c:v>59672</c:v>
                </c:pt>
                <c:pt idx="2837">
                  <c:v>59679</c:v>
                </c:pt>
                <c:pt idx="2838">
                  <c:v>59686</c:v>
                </c:pt>
                <c:pt idx="2839">
                  <c:v>59693</c:v>
                </c:pt>
                <c:pt idx="2840">
                  <c:v>59700</c:v>
                </c:pt>
                <c:pt idx="2841">
                  <c:v>59707</c:v>
                </c:pt>
                <c:pt idx="2842">
                  <c:v>59714</c:v>
                </c:pt>
                <c:pt idx="2843">
                  <c:v>59721</c:v>
                </c:pt>
                <c:pt idx="2844">
                  <c:v>59728</c:v>
                </c:pt>
                <c:pt idx="2845">
                  <c:v>59735</c:v>
                </c:pt>
                <c:pt idx="2846">
                  <c:v>59742</c:v>
                </c:pt>
                <c:pt idx="2847">
                  <c:v>59749</c:v>
                </c:pt>
                <c:pt idx="2848">
                  <c:v>59756</c:v>
                </c:pt>
                <c:pt idx="2849">
                  <c:v>59763</c:v>
                </c:pt>
                <c:pt idx="2850">
                  <c:v>59770</c:v>
                </c:pt>
                <c:pt idx="2851">
                  <c:v>59777</c:v>
                </c:pt>
                <c:pt idx="2852">
                  <c:v>59784</c:v>
                </c:pt>
                <c:pt idx="2853">
                  <c:v>59791</c:v>
                </c:pt>
                <c:pt idx="2854">
                  <c:v>59798</c:v>
                </c:pt>
                <c:pt idx="2855">
                  <c:v>59805</c:v>
                </c:pt>
                <c:pt idx="2856">
                  <c:v>59812</c:v>
                </c:pt>
                <c:pt idx="2857">
                  <c:v>59819</c:v>
                </c:pt>
                <c:pt idx="2858">
                  <c:v>59826</c:v>
                </c:pt>
                <c:pt idx="2859">
                  <c:v>59833</c:v>
                </c:pt>
                <c:pt idx="2860">
                  <c:v>59840</c:v>
                </c:pt>
                <c:pt idx="2861">
                  <c:v>59847</c:v>
                </c:pt>
                <c:pt idx="2862">
                  <c:v>59854</c:v>
                </c:pt>
                <c:pt idx="2863">
                  <c:v>59861</c:v>
                </c:pt>
                <c:pt idx="2864">
                  <c:v>59868</c:v>
                </c:pt>
                <c:pt idx="2865">
                  <c:v>59875</c:v>
                </c:pt>
                <c:pt idx="2866">
                  <c:v>59882</c:v>
                </c:pt>
                <c:pt idx="2867">
                  <c:v>59889</c:v>
                </c:pt>
                <c:pt idx="2868">
                  <c:v>59897</c:v>
                </c:pt>
                <c:pt idx="2869">
                  <c:v>59904</c:v>
                </c:pt>
                <c:pt idx="2870">
                  <c:v>59911</c:v>
                </c:pt>
                <c:pt idx="2871">
                  <c:v>59918</c:v>
                </c:pt>
                <c:pt idx="2872">
                  <c:v>59925</c:v>
                </c:pt>
                <c:pt idx="2873">
                  <c:v>59932</c:v>
                </c:pt>
                <c:pt idx="2874">
                  <c:v>59939</c:v>
                </c:pt>
                <c:pt idx="2875">
                  <c:v>59946</c:v>
                </c:pt>
                <c:pt idx="2876">
                  <c:v>59953</c:v>
                </c:pt>
                <c:pt idx="2877">
                  <c:v>59960</c:v>
                </c:pt>
                <c:pt idx="2878">
                  <c:v>59967</c:v>
                </c:pt>
                <c:pt idx="2879">
                  <c:v>59974</c:v>
                </c:pt>
                <c:pt idx="2880">
                  <c:v>59981</c:v>
                </c:pt>
                <c:pt idx="2881">
                  <c:v>59988</c:v>
                </c:pt>
                <c:pt idx="2882">
                  <c:v>59995</c:v>
                </c:pt>
                <c:pt idx="2883">
                  <c:v>60002</c:v>
                </c:pt>
                <c:pt idx="2884">
                  <c:v>60009</c:v>
                </c:pt>
                <c:pt idx="2885">
                  <c:v>60016</c:v>
                </c:pt>
                <c:pt idx="2886">
                  <c:v>60023</c:v>
                </c:pt>
                <c:pt idx="2887">
                  <c:v>60030</c:v>
                </c:pt>
                <c:pt idx="2888">
                  <c:v>60037</c:v>
                </c:pt>
                <c:pt idx="2889">
                  <c:v>60044</c:v>
                </c:pt>
                <c:pt idx="2890">
                  <c:v>60051</c:v>
                </c:pt>
                <c:pt idx="2891">
                  <c:v>60058</c:v>
                </c:pt>
                <c:pt idx="2892">
                  <c:v>60065</c:v>
                </c:pt>
                <c:pt idx="2893">
                  <c:v>60072</c:v>
                </c:pt>
                <c:pt idx="2894">
                  <c:v>60079</c:v>
                </c:pt>
                <c:pt idx="2895">
                  <c:v>60086</c:v>
                </c:pt>
                <c:pt idx="2896">
                  <c:v>60093</c:v>
                </c:pt>
                <c:pt idx="2897">
                  <c:v>60100</c:v>
                </c:pt>
                <c:pt idx="2898">
                  <c:v>60107</c:v>
                </c:pt>
                <c:pt idx="2899">
                  <c:v>60114</c:v>
                </c:pt>
                <c:pt idx="2900">
                  <c:v>60121</c:v>
                </c:pt>
                <c:pt idx="2901">
                  <c:v>60128</c:v>
                </c:pt>
                <c:pt idx="2902">
                  <c:v>60135</c:v>
                </c:pt>
                <c:pt idx="2903">
                  <c:v>60142</c:v>
                </c:pt>
                <c:pt idx="2904">
                  <c:v>60149</c:v>
                </c:pt>
                <c:pt idx="2905">
                  <c:v>60156</c:v>
                </c:pt>
                <c:pt idx="2906">
                  <c:v>60163</c:v>
                </c:pt>
                <c:pt idx="2907">
                  <c:v>60170</c:v>
                </c:pt>
                <c:pt idx="2908">
                  <c:v>60177</c:v>
                </c:pt>
                <c:pt idx="2909">
                  <c:v>60184</c:v>
                </c:pt>
                <c:pt idx="2910">
                  <c:v>60191</c:v>
                </c:pt>
                <c:pt idx="2911">
                  <c:v>60198</c:v>
                </c:pt>
                <c:pt idx="2912">
                  <c:v>60205</c:v>
                </c:pt>
                <c:pt idx="2913">
                  <c:v>60212</c:v>
                </c:pt>
                <c:pt idx="2914">
                  <c:v>60219</c:v>
                </c:pt>
                <c:pt idx="2915">
                  <c:v>60226</c:v>
                </c:pt>
                <c:pt idx="2916">
                  <c:v>60233</c:v>
                </c:pt>
                <c:pt idx="2917">
                  <c:v>60240</c:v>
                </c:pt>
                <c:pt idx="2918">
                  <c:v>60247</c:v>
                </c:pt>
                <c:pt idx="2919">
                  <c:v>60254</c:v>
                </c:pt>
                <c:pt idx="2920">
                  <c:v>60265</c:v>
                </c:pt>
                <c:pt idx="2921">
                  <c:v>60272</c:v>
                </c:pt>
                <c:pt idx="2922">
                  <c:v>60279</c:v>
                </c:pt>
                <c:pt idx="2923">
                  <c:v>60286</c:v>
                </c:pt>
                <c:pt idx="2924">
                  <c:v>60293</c:v>
                </c:pt>
                <c:pt idx="2925">
                  <c:v>60300</c:v>
                </c:pt>
                <c:pt idx="2926">
                  <c:v>60307</c:v>
                </c:pt>
                <c:pt idx="2927">
                  <c:v>60314</c:v>
                </c:pt>
                <c:pt idx="2928">
                  <c:v>60321</c:v>
                </c:pt>
                <c:pt idx="2929">
                  <c:v>60328</c:v>
                </c:pt>
                <c:pt idx="2930">
                  <c:v>60335</c:v>
                </c:pt>
                <c:pt idx="2931">
                  <c:v>60342</c:v>
                </c:pt>
                <c:pt idx="2932">
                  <c:v>60349</c:v>
                </c:pt>
                <c:pt idx="2933">
                  <c:v>60357</c:v>
                </c:pt>
                <c:pt idx="2934">
                  <c:v>60364</c:v>
                </c:pt>
                <c:pt idx="2935">
                  <c:v>60371</c:v>
                </c:pt>
                <c:pt idx="2936">
                  <c:v>60378</c:v>
                </c:pt>
                <c:pt idx="2937">
                  <c:v>60385</c:v>
                </c:pt>
                <c:pt idx="2938">
                  <c:v>60392</c:v>
                </c:pt>
                <c:pt idx="2939">
                  <c:v>60399</c:v>
                </c:pt>
                <c:pt idx="2940">
                  <c:v>60406</c:v>
                </c:pt>
                <c:pt idx="2941">
                  <c:v>60413</c:v>
                </c:pt>
                <c:pt idx="2942">
                  <c:v>60420</c:v>
                </c:pt>
                <c:pt idx="2943">
                  <c:v>60427</c:v>
                </c:pt>
                <c:pt idx="2944">
                  <c:v>60434</c:v>
                </c:pt>
                <c:pt idx="2945">
                  <c:v>60441</c:v>
                </c:pt>
                <c:pt idx="2946">
                  <c:v>60448</c:v>
                </c:pt>
                <c:pt idx="2947">
                  <c:v>60455</c:v>
                </c:pt>
                <c:pt idx="2948">
                  <c:v>60462</c:v>
                </c:pt>
                <c:pt idx="2949">
                  <c:v>60469</c:v>
                </c:pt>
                <c:pt idx="2950">
                  <c:v>60476</c:v>
                </c:pt>
                <c:pt idx="2951">
                  <c:v>60483</c:v>
                </c:pt>
                <c:pt idx="2952">
                  <c:v>60490</c:v>
                </c:pt>
                <c:pt idx="2953">
                  <c:v>60497</c:v>
                </c:pt>
                <c:pt idx="2954">
                  <c:v>60504</c:v>
                </c:pt>
                <c:pt idx="2955">
                  <c:v>60511</c:v>
                </c:pt>
                <c:pt idx="2956">
                  <c:v>60518</c:v>
                </c:pt>
                <c:pt idx="2957">
                  <c:v>60525</c:v>
                </c:pt>
                <c:pt idx="2958">
                  <c:v>60532</c:v>
                </c:pt>
                <c:pt idx="2959">
                  <c:v>60539</c:v>
                </c:pt>
                <c:pt idx="2960">
                  <c:v>60546</c:v>
                </c:pt>
                <c:pt idx="2961">
                  <c:v>60553</c:v>
                </c:pt>
                <c:pt idx="2962">
                  <c:v>60560</c:v>
                </c:pt>
                <c:pt idx="2963">
                  <c:v>60567</c:v>
                </c:pt>
                <c:pt idx="2964">
                  <c:v>60574</c:v>
                </c:pt>
                <c:pt idx="2965">
                  <c:v>60581</c:v>
                </c:pt>
                <c:pt idx="2966">
                  <c:v>60588</c:v>
                </c:pt>
                <c:pt idx="2967">
                  <c:v>60595</c:v>
                </c:pt>
                <c:pt idx="2968">
                  <c:v>60602</c:v>
                </c:pt>
                <c:pt idx="2969">
                  <c:v>60609</c:v>
                </c:pt>
                <c:pt idx="2970">
                  <c:v>60616</c:v>
                </c:pt>
                <c:pt idx="2971">
                  <c:v>60623</c:v>
                </c:pt>
                <c:pt idx="2972">
                  <c:v>60630</c:v>
                </c:pt>
                <c:pt idx="2973">
                  <c:v>60637</c:v>
                </c:pt>
                <c:pt idx="2974">
                  <c:v>60644</c:v>
                </c:pt>
                <c:pt idx="2975">
                  <c:v>60651</c:v>
                </c:pt>
                <c:pt idx="2976">
                  <c:v>60658</c:v>
                </c:pt>
                <c:pt idx="2977">
                  <c:v>60665</c:v>
                </c:pt>
                <c:pt idx="2978">
                  <c:v>60672</c:v>
                </c:pt>
                <c:pt idx="2979">
                  <c:v>60679</c:v>
                </c:pt>
                <c:pt idx="2980">
                  <c:v>60686</c:v>
                </c:pt>
                <c:pt idx="2981">
                  <c:v>60693</c:v>
                </c:pt>
                <c:pt idx="2982">
                  <c:v>60700</c:v>
                </c:pt>
                <c:pt idx="2983">
                  <c:v>60707</c:v>
                </c:pt>
                <c:pt idx="2984">
                  <c:v>60714</c:v>
                </c:pt>
                <c:pt idx="2985">
                  <c:v>60721</c:v>
                </c:pt>
                <c:pt idx="2986">
                  <c:v>60728</c:v>
                </c:pt>
                <c:pt idx="2987">
                  <c:v>60735</c:v>
                </c:pt>
                <c:pt idx="2988">
                  <c:v>60742</c:v>
                </c:pt>
                <c:pt idx="2989">
                  <c:v>60749</c:v>
                </c:pt>
                <c:pt idx="2990">
                  <c:v>60756</c:v>
                </c:pt>
                <c:pt idx="2991">
                  <c:v>60763</c:v>
                </c:pt>
                <c:pt idx="2992">
                  <c:v>60770</c:v>
                </c:pt>
                <c:pt idx="2993">
                  <c:v>60777</c:v>
                </c:pt>
                <c:pt idx="2994">
                  <c:v>60784</c:v>
                </c:pt>
                <c:pt idx="2995">
                  <c:v>60791</c:v>
                </c:pt>
                <c:pt idx="2996">
                  <c:v>60798</c:v>
                </c:pt>
                <c:pt idx="2997">
                  <c:v>60805</c:v>
                </c:pt>
                <c:pt idx="2998">
                  <c:v>60812</c:v>
                </c:pt>
                <c:pt idx="2999">
                  <c:v>60819</c:v>
                </c:pt>
                <c:pt idx="3000">
                  <c:v>60826</c:v>
                </c:pt>
                <c:pt idx="3001">
                  <c:v>60833</c:v>
                </c:pt>
                <c:pt idx="3002">
                  <c:v>60840</c:v>
                </c:pt>
                <c:pt idx="3003">
                  <c:v>60847</c:v>
                </c:pt>
                <c:pt idx="3004">
                  <c:v>60854</c:v>
                </c:pt>
                <c:pt idx="3005">
                  <c:v>60861</c:v>
                </c:pt>
                <c:pt idx="3006">
                  <c:v>60868</c:v>
                </c:pt>
                <c:pt idx="3007">
                  <c:v>60875</c:v>
                </c:pt>
                <c:pt idx="3008">
                  <c:v>60882</c:v>
                </c:pt>
                <c:pt idx="3009">
                  <c:v>60889</c:v>
                </c:pt>
                <c:pt idx="3010">
                  <c:v>60896</c:v>
                </c:pt>
                <c:pt idx="3011">
                  <c:v>60903</c:v>
                </c:pt>
                <c:pt idx="3012">
                  <c:v>60910</c:v>
                </c:pt>
                <c:pt idx="3013">
                  <c:v>60917</c:v>
                </c:pt>
                <c:pt idx="3014">
                  <c:v>60924</c:v>
                </c:pt>
                <c:pt idx="3015">
                  <c:v>60931</c:v>
                </c:pt>
                <c:pt idx="3016">
                  <c:v>60938</c:v>
                </c:pt>
                <c:pt idx="3017">
                  <c:v>60945</c:v>
                </c:pt>
                <c:pt idx="3018">
                  <c:v>60952</c:v>
                </c:pt>
                <c:pt idx="3019">
                  <c:v>60959</c:v>
                </c:pt>
                <c:pt idx="3020">
                  <c:v>60966</c:v>
                </c:pt>
                <c:pt idx="3021">
                  <c:v>60973</c:v>
                </c:pt>
                <c:pt idx="3022">
                  <c:v>60980</c:v>
                </c:pt>
                <c:pt idx="3023">
                  <c:v>60987</c:v>
                </c:pt>
                <c:pt idx="3024">
                  <c:v>60995</c:v>
                </c:pt>
                <c:pt idx="3025">
                  <c:v>61002</c:v>
                </c:pt>
                <c:pt idx="3026">
                  <c:v>61009</c:v>
                </c:pt>
                <c:pt idx="3027">
                  <c:v>61016</c:v>
                </c:pt>
                <c:pt idx="3028">
                  <c:v>61023</c:v>
                </c:pt>
                <c:pt idx="3029">
                  <c:v>61030</c:v>
                </c:pt>
                <c:pt idx="3030">
                  <c:v>61037</c:v>
                </c:pt>
                <c:pt idx="3031">
                  <c:v>61044</c:v>
                </c:pt>
                <c:pt idx="3032">
                  <c:v>61051</c:v>
                </c:pt>
                <c:pt idx="3033">
                  <c:v>61058</c:v>
                </c:pt>
                <c:pt idx="3034">
                  <c:v>61065</c:v>
                </c:pt>
                <c:pt idx="3035">
                  <c:v>61072</c:v>
                </c:pt>
                <c:pt idx="3036">
                  <c:v>61079</c:v>
                </c:pt>
                <c:pt idx="3037">
                  <c:v>61086</c:v>
                </c:pt>
                <c:pt idx="3038">
                  <c:v>61093</c:v>
                </c:pt>
                <c:pt idx="3039">
                  <c:v>61100</c:v>
                </c:pt>
                <c:pt idx="3040">
                  <c:v>61107</c:v>
                </c:pt>
                <c:pt idx="3041">
                  <c:v>61114</c:v>
                </c:pt>
                <c:pt idx="3042">
                  <c:v>61121</c:v>
                </c:pt>
                <c:pt idx="3043">
                  <c:v>61128</c:v>
                </c:pt>
                <c:pt idx="3044">
                  <c:v>61135</c:v>
                </c:pt>
                <c:pt idx="3045">
                  <c:v>61142</c:v>
                </c:pt>
                <c:pt idx="3046">
                  <c:v>61149</c:v>
                </c:pt>
                <c:pt idx="3047">
                  <c:v>61156</c:v>
                </c:pt>
                <c:pt idx="3048">
                  <c:v>61163</c:v>
                </c:pt>
                <c:pt idx="3049">
                  <c:v>61170</c:v>
                </c:pt>
                <c:pt idx="3050">
                  <c:v>61177</c:v>
                </c:pt>
                <c:pt idx="3051">
                  <c:v>61184</c:v>
                </c:pt>
                <c:pt idx="3052">
                  <c:v>61191</c:v>
                </c:pt>
                <c:pt idx="3053">
                  <c:v>61198</c:v>
                </c:pt>
                <c:pt idx="3054">
                  <c:v>61205</c:v>
                </c:pt>
                <c:pt idx="3055">
                  <c:v>61212</c:v>
                </c:pt>
                <c:pt idx="3056">
                  <c:v>61219</c:v>
                </c:pt>
                <c:pt idx="3057">
                  <c:v>61226</c:v>
                </c:pt>
                <c:pt idx="3058">
                  <c:v>61233</c:v>
                </c:pt>
                <c:pt idx="3059">
                  <c:v>61240</c:v>
                </c:pt>
                <c:pt idx="3060">
                  <c:v>61247</c:v>
                </c:pt>
                <c:pt idx="3061">
                  <c:v>61254</c:v>
                </c:pt>
                <c:pt idx="3062">
                  <c:v>61261</c:v>
                </c:pt>
                <c:pt idx="3063">
                  <c:v>61268</c:v>
                </c:pt>
                <c:pt idx="3064">
                  <c:v>61275</c:v>
                </c:pt>
                <c:pt idx="3065">
                  <c:v>61282</c:v>
                </c:pt>
                <c:pt idx="3066">
                  <c:v>61289</c:v>
                </c:pt>
                <c:pt idx="3067">
                  <c:v>61296</c:v>
                </c:pt>
                <c:pt idx="3068">
                  <c:v>61303</c:v>
                </c:pt>
                <c:pt idx="3069">
                  <c:v>61310</c:v>
                </c:pt>
                <c:pt idx="3070">
                  <c:v>61317</c:v>
                </c:pt>
                <c:pt idx="3071">
                  <c:v>61324</c:v>
                </c:pt>
                <c:pt idx="3072">
                  <c:v>61331</c:v>
                </c:pt>
                <c:pt idx="3073">
                  <c:v>61338</c:v>
                </c:pt>
                <c:pt idx="3074">
                  <c:v>61345</c:v>
                </c:pt>
                <c:pt idx="3075">
                  <c:v>61352</c:v>
                </c:pt>
                <c:pt idx="3076">
                  <c:v>61359</c:v>
                </c:pt>
                <c:pt idx="3077">
                  <c:v>61366</c:v>
                </c:pt>
                <c:pt idx="3078">
                  <c:v>61373</c:v>
                </c:pt>
                <c:pt idx="3079">
                  <c:v>61380</c:v>
                </c:pt>
                <c:pt idx="3080">
                  <c:v>61387</c:v>
                </c:pt>
                <c:pt idx="3081">
                  <c:v>61394</c:v>
                </c:pt>
                <c:pt idx="3082">
                  <c:v>61401</c:v>
                </c:pt>
                <c:pt idx="3083">
                  <c:v>61408</c:v>
                </c:pt>
                <c:pt idx="3084">
                  <c:v>61415</c:v>
                </c:pt>
                <c:pt idx="3085">
                  <c:v>61422</c:v>
                </c:pt>
                <c:pt idx="3086">
                  <c:v>61429</c:v>
                </c:pt>
                <c:pt idx="3087">
                  <c:v>61436</c:v>
                </c:pt>
                <c:pt idx="3088">
                  <c:v>61443</c:v>
                </c:pt>
                <c:pt idx="3089">
                  <c:v>61450</c:v>
                </c:pt>
                <c:pt idx="3090">
                  <c:v>61457</c:v>
                </c:pt>
                <c:pt idx="3091">
                  <c:v>61464</c:v>
                </c:pt>
                <c:pt idx="3092">
                  <c:v>61471</c:v>
                </c:pt>
                <c:pt idx="3093">
                  <c:v>61478</c:v>
                </c:pt>
                <c:pt idx="3094">
                  <c:v>61485</c:v>
                </c:pt>
                <c:pt idx="3095">
                  <c:v>61492</c:v>
                </c:pt>
                <c:pt idx="3096">
                  <c:v>61499</c:v>
                </c:pt>
                <c:pt idx="3097">
                  <c:v>61506</c:v>
                </c:pt>
                <c:pt idx="3098">
                  <c:v>61513</c:v>
                </c:pt>
                <c:pt idx="3099">
                  <c:v>61520</c:v>
                </c:pt>
                <c:pt idx="3100">
                  <c:v>61527</c:v>
                </c:pt>
                <c:pt idx="3101">
                  <c:v>61534</c:v>
                </c:pt>
                <c:pt idx="3102">
                  <c:v>61541</c:v>
                </c:pt>
                <c:pt idx="3103">
                  <c:v>61548</c:v>
                </c:pt>
                <c:pt idx="3104">
                  <c:v>61555</c:v>
                </c:pt>
                <c:pt idx="3105">
                  <c:v>61562</c:v>
                </c:pt>
                <c:pt idx="3106">
                  <c:v>61569</c:v>
                </c:pt>
                <c:pt idx="3107">
                  <c:v>61576</c:v>
                </c:pt>
                <c:pt idx="3108">
                  <c:v>61583</c:v>
                </c:pt>
                <c:pt idx="3109">
                  <c:v>61590</c:v>
                </c:pt>
                <c:pt idx="3110">
                  <c:v>61597</c:v>
                </c:pt>
                <c:pt idx="3111">
                  <c:v>61604</c:v>
                </c:pt>
                <c:pt idx="3112">
                  <c:v>61611</c:v>
                </c:pt>
                <c:pt idx="3113">
                  <c:v>61618</c:v>
                </c:pt>
                <c:pt idx="3114">
                  <c:v>61625</c:v>
                </c:pt>
                <c:pt idx="3115">
                  <c:v>61632</c:v>
                </c:pt>
                <c:pt idx="3116">
                  <c:v>61639</c:v>
                </c:pt>
                <c:pt idx="3117">
                  <c:v>61646</c:v>
                </c:pt>
                <c:pt idx="3118">
                  <c:v>61653</c:v>
                </c:pt>
                <c:pt idx="3119">
                  <c:v>61660</c:v>
                </c:pt>
                <c:pt idx="3120">
                  <c:v>61667</c:v>
                </c:pt>
                <c:pt idx="3121">
                  <c:v>61674</c:v>
                </c:pt>
                <c:pt idx="3122">
                  <c:v>61681</c:v>
                </c:pt>
                <c:pt idx="3123">
                  <c:v>61688</c:v>
                </c:pt>
                <c:pt idx="3124">
                  <c:v>61695</c:v>
                </c:pt>
                <c:pt idx="3125">
                  <c:v>61702</c:v>
                </c:pt>
                <c:pt idx="3126">
                  <c:v>61709</c:v>
                </c:pt>
                <c:pt idx="3127">
                  <c:v>61716</c:v>
                </c:pt>
                <c:pt idx="3128">
                  <c:v>61724</c:v>
                </c:pt>
                <c:pt idx="3129">
                  <c:v>61731</c:v>
                </c:pt>
                <c:pt idx="3130">
                  <c:v>61738</c:v>
                </c:pt>
                <c:pt idx="3131">
                  <c:v>61745</c:v>
                </c:pt>
                <c:pt idx="3132">
                  <c:v>61752</c:v>
                </c:pt>
                <c:pt idx="3133">
                  <c:v>61759</c:v>
                </c:pt>
                <c:pt idx="3134">
                  <c:v>61766</c:v>
                </c:pt>
                <c:pt idx="3135">
                  <c:v>61773</c:v>
                </c:pt>
                <c:pt idx="3136">
                  <c:v>61780</c:v>
                </c:pt>
                <c:pt idx="3137">
                  <c:v>61787</c:v>
                </c:pt>
                <c:pt idx="3138">
                  <c:v>61794</c:v>
                </c:pt>
                <c:pt idx="3139">
                  <c:v>61801</c:v>
                </c:pt>
                <c:pt idx="3140">
                  <c:v>61808</c:v>
                </c:pt>
                <c:pt idx="3141">
                  <c:v>61815</c:v>
                </c:pt>
                <c:pt idx="3142">
                  <c:v>61822</c:v>
                </c:pt>
                <c:pt idx="3143">
                  <c:v>61829</c:v>
                </c:pt>
                <c:pt idx="3144">
                  <c:v>61836</c:v>
                </c:pt>
                <c:pt idx="3145">
                  <c:v>61843</c:v>
                </c:pt>
                <c:pt idx="3146">
                  <c:v>61850</c:v>
                </c:pt>
                <c:pt idx="3147">
                  <c:v>61857</c:v>
                </c:pt>
                <c:pt idx="3148">
                  <c:v>61864</c:v>
                </c:pt>
                <c:pt idx="3149">
                  <c:v>61871</c:v>
                </c:pt>
                <c:pt idx="3150">
                  <c:v>61878</c:v>
                </c:pt>
                <c:pt idx="3151">
                  <c:v>61885</c:v>
                </c:pt>
                <c:pt idx="3152">
                  <c:v>61892</c:v>
                </c:pt>
                <c:pt idx="3153">
                  <c:v>61899</c:v>
                </c:pt>
                <c:pt idx="3154">
                  <c:v>61906</c:v>
                </c:pt>
                <c:pt idx="3155">
                  <c:v>61913</c:v>
                </c:pt>
                <c:pt idx="3156">
                  <c:v>61920</c:v>
                </c:pt>
                <c:pt idx="3157">
                  <c:v>61927</c:v>
                </c:pt>
                <c:pt idx="3158">
                  <c:v>61934</c:v>
                </c:pt>
                <c:pt idx="3159">
                  <c:v>61941</c:v>
                </c:pt>
                <c:pt idx="3160">
                  <c:v>61948</c:v>
                </c:pt>
                <c:pt idx="3161">
                  <c:v>61955</c:v>
                </c:pt>
                <c:pt idx="3162">
                  <c:v>61962</c:v>
                </c:pt>
                <c:pt idx="3163">
                  <c:v>61969</c:v>
                </c:pt>
                <c:pt idx="3164">
                  <c:v>61976</c:v>
                </c:pt>
                <c:pt idx="3165">
                  <c:v>61983</c:v>
                </c:pt>
                <c:pt idx="3166">
                  <c:v>61990</c:v>
                </c:pt>
                <c:pt idx="3167">
                  <c:v>61997</c:v>
                </c:pt>
                <c:pt idx="3168">
                  <c:v>62004</c:v>
                </c:pt>
                <c:pt idx="3169">
                  <c:v>62011</c:v>
                </c:pt>
                <c:pt idx="3170">
                  <c:v>62018</c:v>
                </c:pt>
                <c:pt idx="3171">
                  <c:v>62025</c:v>
                </c:pt>
                <c:pt idx="3172">
                  <c:v>62032</c:v>
                </c:pt>
                <c:pt idx="3173">
                  <c:v>62039</c:v>
                </c:pt>
                <c:pt idx="3174">
                  <c:v>62046</c:v>
                </c:pt>
                <c:pt idx="3175">
                  <c:v>62053</c:v>
                </c:pt>
                <c:pt idx="3176">
                  <c:v>62060</c:v>
                </c:pt>
                <c:pt idx="3177">
                  <c:v>62067</c:v>
                </c:pt>
                <c:pt idx="3178">
                  <c:v>62074</c:v>
                </c:pt>
                <c:pt idx="3179">
                  <c:v>62081</c:v>
                </c:pt>
                <c:pt idx="3180">
                  <c:v>62089</c:v>
                </c:pt>
                <c:pt idx="3181">
                  <c:v>62096</c:v>
                </c:pt>
                <c:pt idx="3182">
                  <c:v>62103</c:v>
                </c:pt>
                <c:pt idx="3183">
                  <c:v>62110</c:v>
                </c:pt>
                <c:pt idx="3184">
                  <c:v>62117</c:v>
                </c:pt>
                <c:pt idx="3185">
                  <c:v>62124</c:v>
                </c:pt>
                <c:pt idx="3186">
                  <c:v>62131</c:v>
                </c:pt>
                <c:pt idx="3187">
                  <c:v>62138</c:v>
                </c:pt>
                <c:pt idx="3188">
                  <c:v>62145</c:v>
                </c:pt>
                <c:pt idx="3189">
                  <c:v>62152</c:v>
                </c:pt>
                <c:pt idx="3190">
                  <c:v>62159</c:v>
                </c:pt>
                <c:pt idx="3191">
                  <c:v>62166</c:v>
                </c:pt>
                <c:pt idx="3192">
                  <c:v>62173</c:v>
                </c:pt>
                <c:pt idx="3193">
                  <c:v>62184</c:v>
                </c:pt>
                <c:pt idx="3194">
                  <c:v>62191</c:v>
                </c:pt>
                <c:pt idx="3195">
                  <c:v>62198</c:v>
                </c:pt>
                <c:pt idx="3196">
                  <c:v>62205</c:v>
                </c:pt>
                <c:pt idx="3197">
                  <c:v>62212</c:v>
                </c:pt>
                <c:pt idx="3198">
                  <c:v>62219</c:v>
                </c:pt>
                <c:pt idx="3199">
                  <c:v>62226</c:v>
                </c:pt>
                <c:pt idx="3200">
                  <c:v>62233</c:v>
                </c:pt>
                <c:pt idx="3201">
                  <c:v>62240</c:v>
                </c:pt>
                <c:pt idx="3202">
                  <c:v>62247</c:v>
                </c:pt>
                <c:pt idx="3203">
                  <c:v>62254</c:v>
                </c:pt>
                <c:pt idx="3204">
                  <c:v>62261</c:v>
                </c:pt>
                <c:pt idx="3205">
                  <c:v>62268</c:v>
                </c:pt>
                <c:pt idx="3206">
                  <c:v>62275</c:v>
                </c:pt>
                <c:pt idx="3207">
                  <c:v>62282</c:v>
                </c:pt>
                <c:pt idx="3208">
                  <c:v>62289</c:v>
                </c:pt>
                <c:pt idx="3209">
                  <c:v>62296</c:v>
                </c:pt>
                <c:pt idx="3210">
                  <c:v>62303</c:v>
                </c:pt>
                <c:pt idx="3211">
                  <c:v>62310</c:v>
                </c:pt>
                <c:pt idx="3212">
                  <c:v>62317</c:v>
                </c:pt>
                <c:pt idx="3213">
                  <c:v>62324</c:v>
                </c:pt>
                <c:pt idx="3214">
                  <c:v>62331</c:v>
                </c:pt>
                <c:pt idx="3215">
                  <c:v>62338</c:v>
                </c:pt>
                <c:pt idx="3216">
                  <c:v>62345</c:v>
                </c:pt>
                <c:pt idx="3217">
                  <c:v>62352</c:v>
                </c:pt>
                <c:pt idx="3218">
                  <c:v>62359</c:v>
                </c:pt>
                <c:pt idx="3219">
                  <c:v>62366</c:v>
                </c:pt>
                <c:pt idx="3220">
                  <c:v>62373</c:v>
                </c:pt>
                <c:pt idx="3221">
                  <c:v>62380</c:v>
                </c:pt>
                <c:pt idx="3222">
                  <c:v>62387</c:v>
                </c:pt>
                <c:pt idx="3223">
                  <c:v>62394</c:v>
                </c:pt>
                <c:pt idx="3224">
                  <c:v>62401</c:v>
                </c:pt>
                <c:pt idx="3225">
                  <c:v>62408</c:v>
                </c:pt>
                <c:pt idx="3226">
                  <c:v>62415</c:v>
                </c:pt>
                <c:pt idx="3227">
                  <c:v>62422</c:v>
                </c:pt>
                <c:pt idx="3228">
                  <c:v>62429</c:v>
                </c:pt>
                <c:pt idx="3229">
                  <c:v>62436</c:v>
                </c:pt>
                <c:pt idx="3230">
                  <c:v>62443</c:v>
                </c:pt>
                <c:pt idx="3231">
                  <c:v>62450</c:v>
                </c:pt>
                <c:pt idx="3232">
                  <c:v>62457</c:v>
                </c:pt>
                <c:pt idx="3233">
                  <c:v>62464</c:v>
                </c:pt>
                <c:pt idx="3234">
                  <c:v>62471</c:v>
                </c:pt>
                <c:pt idx="3235">
                  <c:v>62478</c:v>
                </c:pt>
                <c:pt idx="3236">
                  <c:v>62485</c:v>
                </c:pt>
                <c:pt idx="3237">
                  <c:v>62492</c:v>
                </c:pt>
                <c:pt idx="3238">
                  <c:v>62499</c:v>
                </c:pt>
                <c:pt idx="3239">
                  <c:v>62506</c:v>
                </c:pt>
                <c:pt idx="3240">
                  <c:v>62513</c:v>
                </c:pt>
                <c:pt idx="3241">
                  <c:v>62520</c:v>
                </c:pt>
                <c:pt idx="3242">
                  <c:v>62527</c:v>
                </c:pt>
                <c:pt idx="3243">
                  <c:v>62534</c:v>
                </c:pt>
                <c:pt idx="3244">
                  <c:v>62541</c:v>
                </c:pt>
                <c:pt idx="3245">
                  <c:v>62548</c:v>
                </c:pt>
                <c:pt idx="3246">
                  <c:v>62555</c:v>
                </c:pt>
                <c:pt idx="3247">
                  <c:v>62562</c:v>
                </c:pt>
                <c:pt idx="3248">
                  <c:v>62569</c:v>
                </c:pt>
                <c:pt idx="3249">
                  <c:v>62576</c:v>
                </c:pt>
                <c:pt idx="3250">
                  <c:v>62583</c:v>
                </c:pt>
                <c:pt idx="3251">
                  <c:v>62590</c:v>
                </c:pt>
                <c:pt idx="3252">
                  <c:v>62597</c:v>
                </c:pt>
                <c:pt idx="3253">
                  <c:v>62604</c:v>
                </c:pt>
                <c:pt idx="3254">
                  <c:v>62611</c:v>
                </c:pt>
                <c:pt idx="3255">
                  <c:v>62618</c:v>
                </c:pt>
                <c:pt idx="3256">
                  <c:v>62625</c:v>
                </c:pt>
                <c:pt idx="3257">
                  <c:v>62632</c:v>
                </c:pt>
                <c:pt idx="3258">
                  <c:v>62639</c:v>
                </c:pt>
                <c:pt idx="3259">
                  <c:v>62646</c:v>
                </c:pt>
                <c:pt idx="3260">
                  <c:v>62653</c:v>
                </c:pt>
                <c:pt idx="3261">
                  <c:v>62660</c:v>
                </c:pt>
                <c:pt idx="3262">
                  <c:v>62667</c:v>
                </c:pt>
                <c:pt idx="3263">
                  <c:v>62674</c:v>
                </c:pt>
                <c:pt idx="3264">
                  <c:v>62681</c:v>
                </c:pt>
                <c:pt idx="3265">
                  <c:v>62688</c:v>
                </c:pt>
                <c:pt idx="3266">
                  <c:v>62695</c:v>
                </c:pt>
                <c:pt idx="3267">
                  <c:v>62702</c:v>
                </c:pt>
                <c:pt idx="3268">
                  <c:v>62709</c:v>
                </c:pt>
                <c:pt idx="3269">
                  <c:v>62716</c:v>
                </c:pt>
                <c:pt idx="3270">
                  <c:v>62723</c:v>
                </c:pt>
                <c:pt idx="3271">
                  <c:v>62730</c:v>
                </c:pt>
                <c:pt idx="3272">
                  <c:v>62737</c:v>
                </c:pt>
                <c:pt idx="3273">
                  <c:v>62744</c:v>
                </c:pt>
                <c:pt idx="3274">
                  <c:v>62751</c:v>
                </c:pt>
                <c:pt idx="3275">
                  <c:v>62758</c:v>
                </c:pt>
                <c:pt idx="3276">
                  <c:v>62765</c:v>
                </c:pt>
                <c:pt idx="3277">
                  <c:v>62772</c:v>
                </c:pt>
                <c:pt idx="3278">
                  <c:v>62779</c:v>
                </c:pt>
                <c:pt idx="3279">
                  <c:v>62786</c:v>
                </c:pt>
                <c:pt idx="3280">
                  <c:v>62793</c:v>
                </c:pt>
                <c:pt idx="3281">
                  <c:v>62800</c:v>
                </c:pt>
                <c:pt idx="3282">
                  <c:v>62807</c:v>
                </c:pt>
                <c:pt idx="3283">
                  <c:v>62814</c:v>
                </c:pt>
                <c:pt idx="3284">
                  <c:v>62821</c:v>
                </c:pt>
                <c:pt idx="3285">
                  <c:v>62828</c:v>
                </c:pt>
                <c:pt idx="3286">
                  <c:v>62835</c:v>
                </c:pt>
                <c:pt idx="3287">
                  <c:v>62842</c:v>
                </c:pt>
                <c:pt idx="3288">
                  <c:v>62849</c:v>
                </c:pt>
                <c:pt idx="3289">
                  <c:v>62856</c:v>
                </c:pt>
                <c:pt idx="3290">
                  <c:v>62863</c:v>
                </c:pt>
                <c:pt idx="3291">
                  <c:v>62870</c:v>
                </c:pt>
                <c:pt idx="3292">
                  <c:v>62877</c:v>
                </c:pt>
                <c:pt idx="3293">
                  <c:v>62884</c:v>
                </c:pt>
                <c:pt idx="3294">
                  <c:v>62891</c:v>
                </c:pt>
                <c:pt idx="3295">
                  <c:v>62898</c:v>
                </c:pt>
                <c:pt idx="3296">
                  <c:v>62905</c:v>
                </c:pt>
                <c:pt idx="3297">
                  <c:v>62912</c:v>
                </c:pt>
                <c:pt idx="3298">
                  <c:v>62919</c:v>
                </c:pt>
                <c:pt idx="3299">
                  <c:v>62926</c:v>
                </c:pt>
                <c:pt idx="3300">
                  <c:v>62933</c:v>
                </c:pt>
                <c:pt idx="3301">
                  <c:v>62940</c:v>
                </c:pt>
                <c:pt idx="3302">
                  <c:v>62947</c:v>
                </c:pt>
                <c:pt idx="3303">
                  <c:v>62954</c:v>
                </c:pt>
                <c:pt idx="3304">
                  <c:v>62961</c:v>
                </c:pt>
                <c:pt idx="3305">
                  <c:v>62968</c:v>
                </c:pt>
                <c:pt idx="3306">
                  <c:v>62975</c:v>
                </c:pt>
                <c:pt idx="3307">
                  <c:v>62982</c:v>
                </c:pt>
                <c:pt idx="3308">
                  <c:v>62989</c:v>
                </c:pt>
                <c:pt idx="3309">
                  <c:v>62996</c:v>
                </c:pt>
                <c:pt idx="3310">
                  <c:v>63003</c:v>
                </c:pt>
                <c:pt idx="3311">
                  <c:v>63010</c:v>
                </c:pt>
                <c:pt idx="3312">
                  <c:v>63017</c:v>
                </c:pt>
                <c:pt idx="3313">
                  <c:v>63024</c:v>
                </c:pt>
                <c:pt idx="3314">
                  <c:v>63031</c:v>
                </c:pt>
                <c:pt idx="3315">
                  <c:v>63038</c:v>
                </c:pt>
                <c:pt idx="3316">
                  <c:v>63045</c:v>
                </c:pt>
                <c:pt idx="3317">
                  <c:v>63052</c:v>
                </c:pt>
                <c:pt idx="3318">
                  <c:v>63059</c:v>
                </c:pt>
                <c:pt idx="3319">
                  <c:v>63066</c:v>
                </c:pt>
                <c:pt idx="3320">
                  <c:v>63073</c:v>
                </c:pt>
                <c:pt idx="3321">
                  <c:v>63080</c:v>
                </c:pt>
                <c:pt idx="3322">
                  <c:v>63087</c:v>
                </c:pt>
                <c:pt idx="3323">
                  <c:v>63094</c:v>
                </c:pt>
                <c:pt idx="3324">
                  <c:v>63101</c:v>
                </c:pt>
                <c:pt idx="3325">
                  <c:v>63108</c:v>
                </c:pt>
                <c:pt idx="3326">
                  <c:v>63115</c:v>
                </c:pt>
                <c:pt idx="3327">
                  <c:v>63122</c:v>
                </c:pt>
                <c:pt idx="3328">
                  <c:v>63129</c:v>
                </c:pt>
                <c:pt idx="3329">
                  <c:v>63136</c:v>
                </c:pt>
                <c:pt idx="3330">
                  <c:v>63143</c:v>
                </c:pt>
                <c:pt idx="3331">
                  <c:v>63150</c:v>
                </c:pt>
                <c:pt idx="3332">
                  <c:v>63157</c:v>
                </c:pt>
                <c:pt idx="3333">
                  <c:v>63164</c:v>
                </c:pt>
                <c:pt idx="3334">
                  <c:v>63171</c:v>
                </c:pt>
                <c:pt idx="3335">
                  <c:v>63178</c:v>
                </c:pt>
                <c:pt idx="3336">
                  <c:v>63186</c:v>
                </c:pt>
                <c:pt idx="3337">
                  <c:v>63193</c:v>
                </c:pt>
                <c:pt idx="3338">
                  <c:v>63200</c:v>
                </c:pt>
                <c:pt idx="3339">
                  <c:v>63207</c:v>
                </c:pt>
                <c:pt idx="3340">
                  <c:v>63214</c:v>
                </c:pt>
                <c:pt idx="3341">
                  <c:v>63221</c:v>
                </c:pt>
                <c:pt idx="3342">
                  <c:v>63228</c:v>
                </c:pt>
                <c:pt idx="3343">
                  <c:v>63235</c:v>
                </c:pt>
                <c:pt idx="3344">
                  <c:v>63242</c:v>
                </c:pt>
                <c:pt idx="3345">
                  <c:v>63249</c:v>
                </c:pt>
                <c:pt idx="3346">
                  <c:v>63256</c:v>
                </c:pt>
                <c:pt idx="3347">
                  <c:v>63263</c:v>
                </c:pt>
                <c:pt idx="3348">
                  <c:v>63270</c:v>
                </c:pt>
                <c:pt idx="3349">
                  <c:v>63277</c:v>
                </c:pt>
                <c:pt idx="3350">
                  <c:v>63284</c:v>
                </c:pt>
                <c:pt idx="3351">
                  <c:v>63291</c:v>
                </c:pt>
                <c:pt idx="3352">
                  <c:v>63298</c:v>
                </c:pt>
                <c:pt idx="3353">
                  <c:v>63305</c:v>
                </c:pt>
                <c:pt idx="3354">
                  <c:v>63312</c:v>
                </c:pt>
                <c:pt idx="3355">
                  <c:v>63319</c:v>
                </c:pt>
                <c:pt idx="3356">
                  <c:v>63326</c:v>
                </c:pt>
                <c:pt idx="3357">
                  <c:v>63333</c:v>
                </c:pt>
                <c:pt idx="3358">
                  <c:v>63340</c:v>
                </c:pt>
                <c:pt idx="3359">
                  <c:v>63347</c:v>
                </c:pt>
                <c:pt idx="3360">
                  <c:v>63354</c:v>
                </c:pt>
                <c:pt idx="3361">
                  <c:v>63361</c:v>
                </c:pt>
                <c:pt idx="3362">
                  <c:v>63368</c:v>
                </c:pt>
                <c:pt idx="3363">
                  <c:v>63375</c:v>
                </c:pt>
                <c:pt idx="3364">
                  <c:v>63382</c:v>
                </c:pt>
                <c:pt idx="3365">
                  <c:v>63389</c:v>
                </c:pt>
                <c:pt idx="3366">
                  <c:v>63396</c:v>
                </c:pt>
                <c:pt idx="3367">
                  <c:v>63403</c:v>
                </c:pt>
                <c:pt idx="3368">
                  <c:v>63410</c:v>
                </c:pt>
                <c:pt idx="3369">
                  <c:v>63417</c:v>
                </c:pt>
                <c:pt idx="3370">
                  <c:v>63424</c:v>
                </c:pt>
                <c:pt idx="3371">
                  <c:v>63431</c:v>
                </c:pt>
                <c:pt idx="3372">
                  <c:v>63438</c:v>
                </c:pt>
                <c:pt idx="3373">
                  <c:v>63445</c:v>
                </c:pt>
                <c:pt idx="3374">
                  <c:v>63452</c:v>
                </c:pt>
                <c:pt idx="3375">
                  <c:v>63459</c:v>
                </c:pt>
                <c:pt idx="3376">
                  <c:v>63466</c:v>
                </c:pt>
                <c:pt idx="3377">
                  <c:v>63473</c:v>
                </c:pt>
                <c:pt idx="3378">
                  <c:v>63480</c:v>
                </c:pt>
                <c:pt idx="3379">
                  <c:v>63487</c:v>
                </c:pt>
                <c:pt idx="3380">
                  <c:v>63494</c:v>
                </c:pt>
                <c:pt idx="3381">
                  <c:v>63501</c:v>
                </c:pt>
                <c:pt idx="3382">
                  <c:v>63508</c:v>
                </c:pt>
                <c:pt idx="3383">
                  <c:v>63515</c:v>
                </c:pt>
                <c:pt idx="3384">
                  <c:v>63522</c:v>
                </c:pt>
                <c:pt idx="3385">
                  <c:v>63529</c:v>
                </c:pt>
                <c:pt idx="3386">
                  <c:v>63536</c:v>
                </c:pt>
                <c:pt idx="3387">
                  <c:v>63543</c:v>
                </c:pt>
                <c:pt idx="3388">
                  <c:v>63550</c:v>
                </c:pt>
                <c:pt idx="3389">
                  <c:v>63557</c:v>
                </c:pt>
                <c:pt idx="3390">
                  <c:v>63564</c:v>
                </c:pt>
                <c:pt idx="3391">
                  <c:v>63571</c:v>
                </c:pt>
                <c:pt idx="3392">
                  <c:v>63578</c:v>
                </c:pt>
                <c:pt idx="3393">
                  <c:v>63585</c:v>
                </c:pt>
                <c:pt idx="3394">
                  <c:v>63592</c:v>
                </c:pt>
                <c:pt idx="3395">
                  <c:v>63599</c:v>
                </c:pt>
                <c:pt idx="3396">
                  <c:v>63606</c:v>
                </c:pt>
                <c:pt idx="3397">
                  <c:v>63613</c:v>
                </c:pt>
                <c:pt idx="3398">
                  <c:v>63620</c:v>
                </c:pt>
                <c:pt idx="3399">
                  <c:v>63627</c:v>
                </c:pt>
                <c:pt idx="3400">
                  <c:v>63634</c:v>
                </c:pt>
                <c:pt idx="3401">
                  <c:v>63641</c:v>
                </c:pt>
                <c:pt idx="3402">
                  <c:v>63648</c:v>
                </c:pt>
                <c:pt idx="3403">
                  <c:v>63655</c:v>
                </c:pt>
                <c:pt idx="3404">
                  <c:v>63662</c:v>
                </c:pt>
                <c:pt idx="3405">
                  <c:v>63669</c:v>
                </c:pt>
                <c:pt idx="3406">
                  <c:v>63676</c:v>
                </c:pt>
                <c:pt idx="3407">
                  <c:v>63683</c:v>
                </c:pt>
                <c:pt idx="3408">
                  <c:v>63690</c:v>
                </c:pt>
                <c:pt idx="3409">
                  <c:v>63697</c:v>
                </c:pt>
                <c:pt idx="3410">
                  <c:v>63704</c:v>
                </c:pt>
                <c:pt idx="3411">
                  <c:v>63711</c:v>
                </c:pt>
                <c:pt idx="3412">
                  <c:v>63718</c:v>
                </c:pt>
                <c:pt idx="3413">
                  <c:v>63725</c:v>
                </c:pt>
                <c:pt idx="3414">
                  <c:v>63732</c:v>
                </c:pt>
                <c:pt idx="3415">
                  <c:v>63739</c:v>
                </c:pt>
                <c:pt idx="3416">
                  <c:v>63746</c:v>
                </c:pt>
                <c:pt idx="3417">
                  <c:v>63753</c:v>
                </c:pt>
                <c:pt idx="3418">
                  <c:v>63760</c:v>
                </c:pt>
                <c:pt idx="3419">
                  <c:v>63767</c:v>
                </c:pt>
                <c:pt idx="3420">
                  <c:v>63774</c:v>
                </c:pt>
                <c:pt idx="3421">
                  <c:v>63781</c:v>
                </c:pt>
                <c:pt idx="3422">
                  <c:v>63788</c:v>
                </c:pt>
                <c:pt idx="3423">
                  <c:v>63795</c:v>
                </c:pt>
                <c:pt idx="3424">
                  <c:v>63802</c:v>
                </c:pt>
                <c:pt idx="3425">
                  <c:v>63809</c:v>
                </c:pt>
                <c:pt idx="3426">
                  <c:v>63816</c:v>
                </c:pt>
                <c:pt idx="3427">
                  <c:v>63823</c:v>
                </c:pt>
                <c:pt idx="3428">
                  <c:v>63830</c:v>
                </c:pt>
                <c:pt idx="3429">
                  <c:v>63837</c:v>
                </c:pt>
                <c:pt idx="3430">
                  <c:v>63844</c:v>
                </c:pt>
                <c:pt idx="3431">
                  <c:v>63851</c:v>
                </c:pt>
                <c:pt idx="3432">
                  <c:v>63858</c:v>
                </c:pt>
                <c:pt idx="3433">
                  <c:v>63865</c:v>
                </c:pt>
                <c:pt idx="3434">
                  <c:v>63872</c:v>
                </c:pt>
                <c:pt idx="3435">
                  <c:v>63879</c:v>
                </c:pt>
                <c:pt idx="3436">
                  <c:v>63886</c:v>
                </c:pt>
                <c:pt idx="3437">
                  <c:v>63893</c:v>
                </c:pt>
                <c:pt idx="3438">
                  <c:v>63900</c:v>
                </c:pt>
                <c:pt idx="3439">
                  <c:v>63907</c:v>
                </c:pt>
                <c:pt idx="3440">
                  <c:v>63915</c:v>
                </c:pt>
                <c:pt idx="3441">
                  <c:v>63922</c:v>
                </c:pt>
                <c:pt idx="3442">
                  <c:v>63929</c:v>
                </c:pt>
                <c:pt idx="3443">
                  <c:v>63936</c:v>
                </c:pt>
                <c:pt idx="3444">
                  <c:v>63943</c:v>
                </c:pt>
                <c:pt idx="3445">
                  <c:v>63950</c:v>
                </c:pt>
                <c:pt idx="3446">
                  <c:v>63957</c:v>
                </c:pt>
                <c:pt idx="3447">
                  <c:v>63964</c:v>
                </c:pt>
                <c:pt idx="3448">
                  <c:v>63971</c:v>
                </c:pt>
                <c:pt idx="3449">
                  <c:v>63978</c:v>
                </c:pt>
                <c:pt idx="3450">
                  <c:v>63985</c:v>
                </c:pt>
                <c:pt idx="3451">
                  <c:v>63992</c:v>
                </c:pt>
                <c:pt idx="3452">
                  <c:v>63999</c:v>
                </c:pt>
                <c:pt idx="3453">
                  <c:v>64006</c:v>
                </c:pt>
                <c:pt idx="3454">
                  <c:v>64013</c:v>
                </c:pt>
                <c:pt idx="3455">
                  <c:v>64020</c:v>
                </c:pt>
                <c:pt idx="3456">
                  <c:v>64027</c:v>
                </c:pt>
                <c:pt idx="3457">
                  <c:v>64034</c:v>
                </c:pt>
                <c:pt idx="3458">
                  <c:v>64041</c:v>
                </c:pt>
                <c:pt idx="3459">
                  <c:v>64048</c:v>
                </c:pt>
                <c:pt idx="3460">
                  <c:v>64055</c:v>
                </c:pt>
                <c:pt idx="3461">
                  <c:v>64062</c:v>
                </c:pt>
                <c:pt idx="3462">
                  <c:v>64069</c:v>
                </c:pt>
                <c:pt idx="3463">
                  <c:v>64076</c:v>
                </c:pt>
                <c:pt idx="3464">
                  <c:v>64083</c:v>
                </c:pt>
                <c:pt idx="3465">
                  <c:v>64090</c:v>
                </c:pt>
                <c:pt idx="3466">
                  <c:v>64097</c:v>
                </c:pt>
                <c:pt idx="3467">
                  <c:v>64104</c:v>
                </c:pt>
                <c:pt idx="3468">
                  <c:v>64111</c:v>
                </c:pt>
                <c:pt idx="3469">
                  <c:v>64118</c:v>
                </c:pt>
                <c:pt idx="3470">
                  <c:v>64125</c:v>
                </c:pt>
                <c:pt idx="3471">
                  <c:v>64132</c:v>
                </c:pt>
                <c:pt idx="3472">
                  <c:v>64139</c:v>
                </c:pt>
                <c:pt idx="3473">
                  <c:v>64146</c:v>
                </c:pt>
                <c:pt idx="3474">
                  <c:v>64153</c:v>
                </c:pt>
                <c:pt idx="3475">
                  <c:v>64160</c:v>
                </c:pt>
                <c:pt idx="3476">
                  <c:v>64167</c:v>
                </c:pt>
                <c:pt idx="3477">
                  <c:v>64174</c:v>
                </c:pt>
                <c:pt idx="3478">
                  <c:v>64181</c:v>
                </c:pt>
                <c:pt idx="3479">
                  <c:v>64188</c:v>
                </c:pt>
                <c:pt idx="3480">
                  <c:v>64195</c:v>
                </c:pt>
                <c:pt idx="3481">
                  <c:v>64202</c:v>
                </c:pt>
                <c:pt idx="3482">
                  <c:v>64209</c:v>
                </c:pt>
                <c:pt idx="3483">
                  <c:v>64216</c:v>
                </c:pt>
                <c:pt idx="3484">
                  <c:v>64223</c:v>
                </c:pt>
                <c:pt idx="3485">
                  <c:v>64230</c:v>
                </c:pt>
                <c:pt idx="3486">
                  <c:v>64237</c:v>
                </c:pt>
                <c:pt idx="3487">
                  <c:v>64244</c:v>
                </c:pt>
                <c:pt idx="3488">
                  <c:v>64251</c:v>
                </c:pt>
                <c:pt idx="3489">
                  <c:v>64258</c:v>
                </c:pt>
                <c:pt idx="3490">
                  <c:v>64265</c:v>
                </c:pt>
                <c:pt idx="3491">
                  <c:v>64272</c:v>
                </c:pt>
                <c:pt idx="3492">
                  <c:v>64280</c:v>
                </c:pt>
                <c:pt idx="3493">
                  <c:v>64287</c:v>
                </c:pt>
                <c:pt idx="3494">
                  <c:v>64294</c:v>
                </c:pt>
                <c:pt idx="3495">
                  <c:v>64301</c:v>
                </c:pt>
                <c:pt idx="3496">
                  <c:v>64308</c:v>
                </c:pt>
                <c:pt idx="3497">
                  <c:v>64315</c:v>
                </c:pt>
                <c:pt idx="3498">
                  <c:v>64322</c:v>
                </c:pt>
                <c:pt idx="3499">
                  <c:v>64329</c:v>
                </c:pt>
                <c:pt idx="3500">
                  <c:v>64336</c:v>
                </c:pt>
                <c:pt idx="3501">
                  <c:v>64343</c:v>
                </c:pt>
                <c:pt idx="3502">
                  <c:v>64350</c:v>
                </c:pt>
                <c:pt idx="3503">
                  <c:v>64357</c:v>
                </c:pt>
                <c:pt idx="3504">
                  <c:v>64364</c:v>
                </c:pt>
                <c:pt idx="3505">
                  <c:v>64371</c:v>
                </c:pt>
                <c:pt idx="3506">
                  <c:v>64378</c:v>
                </c:pt>
                <c:pt idx="3507">
                  <c:v>64385</c:v>
                </c:pt>
                <c:pt idx="3508">
                  <c:v>64396</c:v>
                </c:pt>
                <c:pt idx="3509">
                  <c:v>64403</c:v>
                </c:pt>
                <c:pt idx="3510">
                  <c:v>64410</c:v>
                </c:pt>
                <c:pt idx="3511">
                  <c:v>64417</c:v>
                </c:pt>
                <c:pt idx="3512">
                  <c:v>64424</c:v>
                </c:pt>
                <c:pt idx="3513">
                  <c:v>64431</c:v>
                </c:pt>
                <c:pt idx="3514">
                  <c:v>64438</c:v>
                </c:pt>
                <c:pt idx="3515">
                  <c:v>64445</c:v>
                </c:pt>
                <c:pt idx="3516">
                  <c:v>64452</c:v>
                </c:pt>
                <c:pt idx="3517">
                  <c:v>64459</c:v>
                </c:pt>
                <c:pt idx="3518">
                  <c:v>64466</c:v>
                </c:pt>
                <c:pt idx="3519">
                  <c:v>64473</c:v>
                </c:pt>
                <c:pt idx="3520">
                  <c:v>64480</c:v>
                </c:pt>
                <c:pt idx="3521">
                  <c:v>64487</c:v>
                </c:pt>
                <c:pt idx="3522">
                  <c:v>64494</c:v>
                </c:pt>
                <c:pt idx="3523">
                  <c:v>64501</c:v>
                </c:pt>
                <c:pt idx="3524">
                  <c:v>64508</c:v>
                </c:pt>
                <c:pt idx="3525">
                  <c:v>64515</c:v>
                </c:pt>
                <c:pt idx="3526">
                  <c:v>64522</c:v>
                </c:pt>
                <c:pt idx="3527">
                  <c:v>64529</c:v>
                </c:pt>
                <c:pt idx="3528">
                  <c:v>64536</c:v>
                </c:pt>
                <c:pt idx="3529">
                  <c:v>64543</c:v>
                </c:pt>
                <c:pt idx="3530">
                  <c:v>64550</c:v>
                </c:pt>
                <c:pt idx="3531">
                  <c:v>64557</c:v>
                </c:pt>
                <c:pt idx="3532">
                  <c:v>64564</c:v>
                </c:pt>
                <c:pt idx="3533">
                  <c:v>64571</c:v>
                </c:pt>
              </c:numCache>
            </c:numRef>
          </c:cat>
          <c:val>
            <c:numRef>
              <c:f>[0]!Fwd6M</c:f>
              <c:numCache>
                <c:formatCode>0.0000%</c:formatCode>
                <c:ptCount val="3534"/>
                <c:pt idx="0">
                  <c:v>5.2690000000001763E-3</c:v>
                </c:pt>
                <c:pt idx="1">
                  <c:v>5.2629522548199043E-3</c:v>
                </c:pt>
                <c:pt idx="2">
                  <c:v>5.2527950862666884E-3</c:v>
                </c:pt>
                <c:pt idx="3">
                  <c:v>5.2339274864244755E-3</c:v>
                </c:pt>
                <c:pt idx="4">
                  <c:v>5.2274824668570872E-3</c:v>
                </c:pt>
                <c:pt idx="5">
                  <c:v>5.2209539243690426E-3</c:v>
                </c:pt>
                <c:pt idx="6">
                  <c:v>5.2143384911729875E-3</c:v>
                </c:pt>
                <c:pt idx="7">
                  <c:v>5.2076327995381208E-3</c:v>
                </c:pt>
                <c:pt idx="8">
                  <c:v>5.1869404975454017E-3</c:v>
                </c:pt>
                <c:pt idx="9">
                  <c:v>5.1798400959988441E-3</c:v>
                </c:pt>
                <c:pt idx="10">
                  <c:v>5.1726325982393989E-3</c:v>
                </c:pt>
                <c:pt idx="11">
                  <c:v>5.1653146369018653E-3</c:v>
                </c:pt>
                <c:pt idx="12">
                  <c:v>5.1372203721605243E-3</c:v>
                </c:pt>
                <c:pt idx="13">
                  <c:v>5.1295274132796016E-3</c:v>
                </c:pt>
                <c:pt idx="14">
                  <c:v>5.1269500234917406E-3</c:v>
                </c:pt>
                <c:pt idx="15">
                  <c:v>5.1188985698652307E-3</c:v>
                </c:pt>
                <c:pt idx="16">
                  <c:v>5.1107130830769345E-3</c:v>
                </c:pt>
                <c:pt idx="17">
                  <c:v>5.1023901963512409E-3</c:v>
                </c:pt>
                <c:pt idx="18">
                  <c:v>5.0765634700592078E-3</c:v>
                </c:pt>
                <c:pt idx="19">
                  <c:v>5.0676573175319891E-3</c:v>
                </c:pt>
                <c:pt idx="20">
                  <c:v>5.058596932489166E-3</c:v>
                </c:pt>
                <c:pt idx="21">
                  <c:v>5.0493789486921676E-3</c:v>
                </c:pt>
                <c:pt idx="22">
                  <c:v>5.0399999999999464E-3</c:v>
                </c:pt>
                <c:pt idx="23">
                  <c:v>5.0317109271570968E-3</c:v>
                </c:pt>
                <c:pt idx="24">
                  <c:v>5.0009851244391399E-3</c:v>
                </c:pt>
                <c:pt idx="25">
                  <c:v>4.9981274244608282E-3</c:v>
                </c:pt>
                <c:pt idx="26">
                  <c:v>4.9880338473244521E-3</c:v>
                </c:pt>
                <c:pt idx="27">
                  <c:v>4.9778403051454409E-3</c:v>
                </c:pt>
                <c:pt idx="28">
                  <c:v>4.9393963719726259E-3</c:v>
                </c:pt>
                <c:pt idx="29">
                  <c:v>4.9363341487729927E-3</c:v>
                </c:pt>
                <c:pt idx="30">
                  <c:v>4.9258415261379208E-3</c:v>
                </c:pt>
                <c:pt idx="31">
                  <c:v>4.915329234483054E-3</c:v>
                </c:pt>
                <c:pt idx="32">
                  <c:v>4.9048106555219066E-3</c:v>
                </c:pt>
                <c:pt idx="33">
                  <c:v>4.8663236615343877E-3</c:v>
                </c:pt>
                <c:pt idx="34">
                  <c:v>4.8629410911923982E-3</c:v>
                </c:pt>
                <c:pt idx="35">
                  <c:v>4.8525917917083654E-3</c:v>
                </c:pt>
                <c:pt idx="36">
                  <c:v>4.8423164893973934E-3</c:v>
                </c:pt>
                <c:pt idx="37">
                  <c:v>4.8321285640565434E-3</c:v>
                </c:pt>
                <c:pt idx="38">
                  <c:v>4.7962852006143341E-3</c:v>
                </c:pt>
                <c:pt idx="39">
                  <c:v>4.7925182194258802E-3</c:v>
                </c:pt>
                <c:pt idx="40">
                  <c:v>4.7829678670705056E-3</c:v>
                </c:pt>
                <c:pt idx="41">
                  <c:v>4.7735851652766304E-3</c:v>
                </c:pt>
                <c:pt idx="42">
                  <c:v>4.7643834921872559E-3</c:v>
                </c:pt>
                <c:pt idx="43">
                  <c:v>4.7300000000001056E-3</c:v>
                </c:pt>
                <c:pt idx="44">
                  <c:v>4.7258118119052348E-3</c:v>
                </c:pt>
                <c:pt idx="45">
                  <c:v>4.7180391460335414E-3</c:v>
                </c:pt>
                <c:pt idx="46">
                  <c:v>4.7105219296034295E-3</c:v>
                </c:pt>
                <c:pt idx="47">
                  <c:v>4.7032508245590573E-3</c:v>
                </c:pt>
                <c:pt idx="48">
                  <c:v>4.6828208005208942E-3</c:v>
                </c:pt>
                <c:pt idx="49">
                  <c:v>4.6764407648397935E-3</c:v>
                </c:pt>
                <c:pt idx="50">
                  <c:v>4.6702601534594291E-3</c:v>
                </c:pt>
                <c:pt idx="51">
                  <c:v>4.6642696295294108E-3</c:v>
                </c:pt>
                <c:pt idx="52">
                  <c:v>4.6584598563681225E-3</c:v>
                </c:pt>
                <c:pt idx="53">
                  <c:v>4.6420216769911737E-3</c:v>
                </c:pt>
                <c:pt idx="54">
                  <c:v>4.6368415431229703E-3</c:v>
                </c:pt>
                <c:pt idx="55">
                  <c:v>4.6317954788285976E-3</c:v>
                </c:pt>
                <c:pt idx="56">
                  <c:v>4.6268741482609482E-3</c:v>
                </c:pt>
                <c:pt idx="57">
                  <c:v>4.6220682156909217E-3</c:v>
                </c:pt>
                <c:pt idx="58">
                  <c:v>4.6082494502835847E-3</c:v>
                </c:pt>
                <c:pt idx="59">
                  <c:v>4.6038117545287071E-3</c:v>
                </c:pt>
                <c:pt idx="60">
                  <c:v>4.5994427796769615E-3</c:v>
                </c:pt>
                <c:pt idx="61">
                  <c:v>4.5951331905901725E-3</c:v>
                </c:pt>
                <c:pt idx="62">
                  <c:v>4.5908736522178896E-3</c:v>
                </c:pt>
                <c:pt idx="63">
                  <c:v>4.569999999999852E-3</c:v>
                </c:pt>
                <c:pt idx="64">
                  <c:v>4.5658454591496868E-3</c:v>
                </c:pt>
                <c:pt idx="65">
                  <c:v>4.5616799745106804E-3</c:v>
                </c:pt>
                <c:pt idx="66">
                  <c:v>4.5443231035907795E-3</c:v>
                </c:pt>
                <c:pt idx="67">
                  <c:v>4.5400795818638347E-3</c:v>
                </c:pt>
                <c:pt idx="68">
                  <c:v>4.5358009326750244E-3</c:v>
                </c:pt>
                <c:pt idx="69">
                  <c:v>4.5314821429178432E-3</c:v>
                </c:pt>
                <c:pt idx="70">
                  <c:v>4.5183263556674022E-3</c:v>
                </c:pt>
                <c:pt idx="71">
                  <c:v>4.5137053176738584E-3</c:v>
                </c:pt>
                <c:pt idx="72">
                  <c:v>4.5091106300932564E-3</c:v>
                </c:pt>
                <c:pt idx="73">
                  <c:v>4.5044457242930354E-3</c:v>
                </c:pt>
                <c:pt idx="74">
                  <c:v>4.4997055875083411E-3</c:v>
                </c:pt>
                <c:pt idx="75">
                  <c:v>4.4843612257296659E-3</c:v>
                </c:pt>
                <c:pt idx="76">
                  <c:v>4.4798924772023515E-3</c:v>
                </c:pt>
                <c:pt idx="77">
                  <c:v>4.4747009960248631E-3</c:v>
                </c:pt>
                <c:pt idx="78">
                  <c:v>4.4694042085037852E-3</c:v>
                </c:pt>
                <c:pt idx="79">
                  <c:v>4.4639971023054626E-3</c:v>
                </c:pt>
                <c:pt idx="80">
                  <c:v>4.4454627006789279E-3</c:v>
                </c:pt>
                <c:pt idx="81">
                  <c:v>4.4411652466037057E-3</c:v>
                </c:pt>
                <c:pt idx="82">
                  <c:v>4.4351313645961867E-3</c:v>
                </c:pt>
                <c:pt idx="83">
                  <c:v>4.4289570915035563E-3</c:v>
                </c:pt>
                <c:pt idx="84">
                  <c:v>4.4226374155523201E-3</c:v>
                </c:pt>
                <c:pt idx="85">
                  <c:v>4.4000000009348341E-3</c:v>
                </c:pt>
                <c:pt idx="86">
                  <c:v>4.395883642544271E-3</c:v>
                </c:pt>
                <c:pt idx="87">
                  <c:v>4.3888691095307587E-3</c:v>
                </c:pt>
                <c:pt idx="88">
                  <c:v>4.3817471464342285E-3</c:v>
                </c:pt>
                <c:pt idx="89">
                  <c:v>4.3745291174562611E-3</c:v>
                </c:pt>
                <c:pt idx="90">
                  <c:v>4.3488792030673233E-3</c:v>
                </c:pt>
                <c:pt idx="91">
                  <c:v>4.3449236214972084E-3</c:v>
                </c:pt>
                <c:pt idx="92">
                  <c:v>4.337395720808654E-3</c:v>
                </c:pt>
                <c:pt idx="93">
                  <c:v>4.3298399361951017E-3</c:v>
                </c:pt>
                <c:pt idx="94">
                  <c:v>4.3222676307413969E-3</c:v>
                </c:pt>
                <c:pt idx="95">
                  <c:v>4.2958617123215071E-3</c:v>
                </c:pt>
                <c:pt idx="96">
                  <c:v>4.2920404562719608E-3</c:v>
                </c:pt>
                <c:pt idx="97">
                  <c:v>4.2845559869419776E-3</c:v>
                </c:pt>
                <c:pt idx="98">
                  <c:v>4.2771231717184492E-3</c:v>
                </c:pt>
                <c:pt idx="99">
                  <c:v>4.2697533725085867E-3</c:v>
                </c:pt>
                <c:pt idx="100">
                  <c:v>4.2448235878439732E-3</c:v>
                </c:pt>
                <c:pt idx="101">
                  <c:v>4.2411315684021305E-3</c:v>
                </c:pt>
                <c:pt idx="102">
                  <c:v>4.2342472723902874E-3</c:v>
                </c:pt>
                <c:pt idx="103">
                  <c:v>4.2274941606185931E-3</c:v>
                </c:pt>
                <c:pt idx="104">
                  <c:v>4.2208835939746879E-3</c:v>
                </c:pt>
                <c:pt idx="105">
                  <c:v>4.1974291559002249E-3</c:v>
                </c:pt>
                <c:pt idx="106">
                  <c:v>4.1900000003775809E-3</c:v>
                </c:pt>
                <c:pt idx="107">
                  <c:v>4.1848002249714788E-3</c:v>
                </c:pt>
                <c:pt idx="108">
                  <c:v>4.177124321500662E-3</c:v>
                </c:pt>
                <c:pt idx="109">
                  <c:v>4.1736939905774734E-3</c:v>
                </c:pt>
                <c:pt idx="110">
                  <c:v>4.1614280463216921E-3</c:v>
                </c:pt>
                <c:pt idx="111">
                  <c:v>4.1572269291775153E-3</c:v>
                </c:pt>
                <c:pt idx="112">
                  <c:v>4.1531662450279257E-3</c:v>
                </c:pt>
                <c:pt idx="113">
                  <c:v>4.1481386131574406E-3</c:v>
                </c:pt>
                <c:pt idx="114">
                  <c:v>4.1449349994889051E-3</c:v>
                </c:pt>
                <c:pt idx="115">
                  <c:v>4.134709230838916E-3</c:v>
                </c:pt>
                <c:pt idx="116">
                  <c:v>4.1313350927467702E-3</c:v>
                </c:pt>
                <c:pt idx="117">
                  <c:v>4.1280493710476665E-3</c:v>
                </c:pt>
                <c:pt idx="118">
                  <c:v>4.1245057005216169E-3</c:v>
                </c:pt>
                <c:pt idx="119">
                  <c:v>4.1215645839247275E-3</c:v>
                </c:pt>
                <c:pt idx="120">
                  <c:v>4.1126869371063022E-3</c:v>
                </c:pt>
                <c:pt idx="121">
                  <c:v>4.1097756717201122E-3</c:v>
                </c:pt>
                <c:pt idx="122">
                  <c:v>4.1069008091985694E-3</c:v>
                </c:pt>
                <c:pt idx="123">
                  <c:v>4.1037041950199808E-3</c:v>
                </c:pt>
                <c:pt idx="124">
                  <c:v>4.1010477609702478E-3</c:v>
                </c:pt>
                <c:pt idx="125">
                  <c:v>4.0928124802923583E-3</c:v>
                </c:pt>
                <c:pt idx="126">
                  <c:v>4.0900000000000719E-3</c:v>
                </c:pt>
                <c:pt idx="127">
                  <c:v>4.087174085031846E-3</c:v>
                </c:pt>
                <c:pt idx="128">
                  <c:v>4.0847535835628222E-3</c:v>
                </c:pt>
                <c:pt idx="129">
                  <c:v>4.0823746084714613E-3</c:v>
                </c:pt>
                <c:pt idx="130">
                  <c:v>4.0736409828562208E-3</c:v>
                </c:pt>
                <c:pt idx="131">
                  <c:v>4.0708912672279872E-3</c:v>
                </c:pt>
                <c:pt idx="132">
                  <c:v>4.0681642108404666E-3</c:v>
                </c:pt>
                <c:pt idx="133">
                  <c:v>4.0654654563505232E-3</c:v>
                </c:pt>
                <c:pt idx="134">
                  <c:v>4.0610755802340612E-3</c:v>
                </c:pt>
                <c:pt idx="135">
                  <c:v>4.0550663094975859E-3</c:v>
                </c:pt>
                <c:pt idx="136">
                  <c:v>4.0525937033564462E-3</c:v>
                </c:pt>
                <c:pt idx="137">
                  <c:v>4.0501832544747847E-3</c:v>
                </c:pt>
                <c:pt idx="138">
                  <c:v>4.0478406053265584E-3</c:v>
                </c:pt>
                <c:pt idx="139">
                  <c:v>4.0373418409553009E-3</c:v>
                </c:pt>
                <c:pt idx="140">
                  <c:v>4.0355244812254124E-3</c:v>
                </c:pt>
                <c:pt idx="141">
                  <c:v>4.0338144181214924E-3</c:v>
                </c:pt>
                <c:pt idx="142">
                  <c:v>4.0293082398393165E-3</c:v>
                </c:pt>
                <c:pt idx="143">
                  <c:v>4.0281599796035778E-3</c:v>
                </c:pt>
                <c:pt idx="144">
                  <c:v>4.0270710353978115E-3</c:v>
                </c:pt>
                <c:pt idx="145">
                  <c:v>4.0261232421768016E-3</c:v>
                </c:pt>
                <c:pt idx="146">
                  <c:v>4.0253222423759722E-3</c:v>
                </c:pt>
                <c:pt idx="147">
                  <c:v>4.0195188008751732E-3</c:v>
                </c:pt>
                <c:pt idx="148">
                  <c:v>4.0216705695604593E-3</c:v>
                </c:pt>
                <c:pt idx="149">
                  <c:v>4.0216381924495755E-3</c:v>
                </c:pt>
                <c:pt idx="150">
                  <c:v>4.0178522690472894E-3</c:v>
                </c:pt>
                <c:pt idx="151">
                  <c:v>4.0198821048853944E-3</c:v>
                </c:pt>
                <c:pt idx="152">
                  <c:v>4.0225560407585745E-3</c:v>
                </c:pt>
                <c:pt idx="153">
                  <c:v>4.0228600862254335E-3</c:v>
                </c:pt>
                <c:pt idx="154">
                  <c:v>4.0231724666248319E-3</c:v>
                </c:pt>
                <c:pt idx="155">
                  <c:v>4.0192506715171078E-3</c:v>
                </c:pt>
                <c:pt idx="156">
                  <c:v>4.0216290021825958E-3</c:v>
                </c:pt>
                <c:pt idx="157">
                  <c:v>4.0243820367983456E-3</c:v>
                </c:pt>
                <c:pt idx="158">
                  <c:v>4.0244580132246435E-3</c:v>
                </c:pt>
                <c:pt idx="159">
                  <c:v>4.0244468533623219E-3</c:v>
                </c:pt>
                <c:pt idx="160">
                  <c:v>4.0198413948380838E-3</c:v>
                </c:pt>
                <c:pt idx="161">
                  <c:v>4.0218435999963007E-3</c:v>
                </c:pt>
                <c:pt idx="162">
                  <c:v>4.0226066546472103E-3</c:v>
                </c:pt>
                <c:pt idx="163">
                  <c:v>4.0217862644305264E-3</c:v>
                </c:pt>
                <c:pt idx="164">
                  <c:v>4.0207832674096959E-3</c:v>
                </c:pt>
                <c:pt idx="165">
                  <c:v>4.01499656738498E-3</c:v>
                </c:pt>
                <c:pt idx="166">
                  <c:v>4.0158730604266382E-3</c:v>
                </c:pt>
                <c:pt idx="167">
                  <c:v>4.0101667972928714E-3</c:v>
                </c:pt>
                <c:pt idx="168">
                  <c:v>4.0097915300020244E-3</c:v>
                </c:pt>
                <c:pt idx="169">
                  <c:v>4.0068514375003325E-3</c:v>
                </c:pt>
                <c:pt idx="170">
                  <c:v>3.999179390238047E-3</c:v>
                </c:pt>
                <c:pt idx="171">
                  <c:v>3.9926456826236238E-3</c:v>
                </c:pt>
                <c:pt idx="172">
                  <c:v>3.9885432281851936E-3</c:v>
                </c:pt>
                <c:pt idx="173">
                  <c:v>3.9842444996049005E-3</c:v>
                </c:pt>
                <c:pt idx="174">
                  <c:v>3.9797615628918218E-3</c:v>
                </c:pt>
                <c:pt idx="175">
                  <c:v>3.9710157804556034E-3</c:v>
                </c:pt>
                <c:pt idx="176">
                  <c:v>3.9602290527603334E-3</c:v>
                </c:pt>
                <c:pt idx="177">
                  <c:v>3.9550060632417942E-3</c:v>
                </c:pt>
                <c:pt idx="178">
                  <c:v>3.949671260142262E-3</c:v>
                </c:pt>
                <c:pt idx="179">
                  <c:v>3.9442367088857767E-3</c:v>
                </c:pt>
                <c:pt idx="180">
                  <c:v>3.9352041960974936E-3</c:v>
                </c:pt>
                <c:pt idx="181">
                  <c:v>3.9217423266297551E-3</c:v>
                </c:pt>
                <c:pt idx="182">
                  <c:v>3.9159900117404431E-3</c:v>
                </c:pt>
                <c:pt idx="183">
                  <c:v>3.9102103386506907E-3</c:v>
                </c:pt>
                <c:pt idx="184">
                  <c:v>3.9044153718863842E-3</c:v>
                </c:pt>
                <c:pt idx="185">
                  <c:v>3.8932245695099637E-3</c:v>
                </c:pt>
                <c:pt idx="186">
                  <c:v>3.8800876966538942E-3</c:v>
                </c:pt>
                <c:pt idx="187">
                  <c:v>3.8756333815761087E-3</c:v>
                </c:pt>
                <c:pt idx="188">
                  <c:v>3.8700000000010931E-3</c:v>
                </c:pt>
                <c:pt idx="189">
                  <c:v>3.864434660816506E-3</c:v>
                </c:pt>
                <c:pt idx="190">
                  <c:v>3.8599819714685776E-3</c:v>
                </c:pt>
                <c:pt idx="191">
                  <c:v>3.8421458719727374E-3</c:v>
                </c:pt>
                <c:pt idx="192">
                  <c:v>3.8370621278699447E-3</c:v>
                </c:pt>
                <c:pt idx="193">
                  <c:v>3.8320788517064706E-3</c:v>
                </c:pt>
                <c:pt idx="194">
                  <c:v>3.8259684712964388E-3</c:v>
                </c:pt>
                <c:pt idx="195">
                  <c:v>3.8218534437413614E-3</c:v>
                </c:pt>
                <c:pt idx="196">
                  <c:v>3.8088572126074964E-3</c:v>
                </c:pt>
                <c:pt idx="197">
                  <c:v>3.8045893772148758E-3</c:v>
                </c:pt>
                <c:pt idx="198">
                  <c:v>3.8004595538732575E-3</c:v>
                </c:pt>
                <c:pt idx="199">
                  <c:v>3.7958934333806862E-3</c:v>
                </c:pt>
                <c:pt idx="200">
                  <c:v>3.7923753522381494E-3</c:v>
                </c:pt>
                <c:pt idx="201">
                  <c:v>3.7820683348265653E-3</c:v>
                </c:pt>
                <c:pt idx="202">
                  <c:v>3.7788792138421833E-3</c:v>
                </c:pt>
                <c:pt idx="203">
                  <c:v>3.7758656482355726E-3</c:v>
                </c:pt>
                <c:pt idx="204">
                  <c:v>3.7729805688239445E-3</c:v>
                </c:pt>
                <c:pt idx="205">
                  <c:v>3.7703834916173237E-3</c:v>
                </c:pt>
                <c:pt idx="206">
                  <c:v>3.7636188688194906E-3</c:v>
                </c:pt>
                <c:pt idx="207">
                  <c:v>3.7617712666111985E-3</c:v>
                </c:pt>
                <c:pt idx="208">
                  <c:v>3.7601367637769591E-3</c:v>
                </c:pt>
                <c:pt idx="209">
                  <c:v>3.7590497696789404E-3</c:v>
                </c:pt>
                <c:pt idx="210">
                  <c:v>3.7577075730236965E-3</c:v>
                </c:pt>
                <c:pt idx="211">
                  <c:v>3.7552703816782383E-3</c:v>
                </c:pt>
                <c:pt idx="212">
                  <c:v>3.7549201057540064E-3</c:v>
                </c:pt>
                <c:pt idx="213">
                  <c:v>3.7547510658876024E-3</c:v>
                </c:pt>
                <c:pt idx="214">
                  <c:v>3.7553030007263844E-3</c:v>
                </c:pt>
                <c:pt idx="215">
                  <c:v>3.7551907469519758E-3</c:v>
                </c:pt>
                <c:pt idx="216">
                  <c:v>3.7562048151100597E-3</c:v>
                </c:pt>
                <c:pt idx="217">
                  <c:v>3.7568714366295847E-3</c:v>
                </c:pt>
                <c:pt idx="218">
                  <c:v>3.7576353760996315E-3</c:v>
                </c:pt>
                <c:pt idx="219">
                  <c:v>3.7591285922149355E-3</c:v>
                </c:pt>
                <c:pt idx="220">
                  <c:v>3.7597297764303868E-3</c:v>
                </c:pt>
                <c:pt idx="221">
                  <c:v>3.7624952533899391E-3</c:v>
                </c:pt>
                <c:pt idx="222">
                  <c:v>3.7635913467569874E-3</c:v>
                </c:pt>
                <c:pt idx="223">
                  <c:v>3.7647008399690133E-3</c:v>
                </c:pt>
                <c:pt idx="224">
                  <c:v>3.766461550148285E-3</c:v>
                </c:pt>
                <c:pt idx="225">
                  <c:v>3.7672348626888201E-3</c:v>
                </c:pt>
                <c:pt idx="226">
                  <c:v>3.7700297091435922E-3</c:v>
                </c:pt>
                <c:pt idx="227">
                  <c:v>3.7709678443352181E-3</c:v>
                </c:pt>
                <c:pt idx="228">
                  <c:v>3.7718354601201771E-3</c:v>
                </c:pt>
                <c:pt idx="229">
                  <c:v>3.7732340005030402E-3</c:v>
                </c:pt>
                <c:pt idx="230">
                  <c:v>3.7736161789300501E-3</c:v>
                </c:pt>
                <c:pt idx="231">
                  <c:v>3.7745895651796883E-3</c:v>
                </c:pt>
                <c:pt idx="232">
                  <c:v>3.7743301653643427E-3</c:v>
                </c:pt>
                <c:pt idx="233">
                  <c:v>3.7739198870356447E-3</c:v>
                </c:pt>
                <c:pt idx="234">
                  <c:v>3.7736743469079241E-3</c:v>
                </c:pt>
                <c:pt idx="235">
                  <c:v>3.7724713342593935E-3</c:v>
                </c:pt>
                <c:pt idx="236">
                  <c:v>3.771425085787847E-3</c:v>
                </c:pt>
                <c:pt idx="237">
                  <c:v>3.7705819713430744E-3</c:v>
                </c:pt>
                <c:pt idx="238">
                  <c:v>3.7696409276634637E-3</c:v>
                </c:pt>
                <c:pt idx="239">
                  <c:v>3.7686091499693152E-3</c:v>
                </c:pt>
                <c:pt idx="240">
                  <c:v>3.7653568447998812E-3</c:v>
                </c:pt>
                <c:pt idx="241">
                  <c:v>3.7637186033593257E-3</c:v>
                </c:pt>
                <c:pt idx="242">
                  <c:v>3.7623410837541592E-3</c:v>
                </c:pt>
                <c:pt idx="243">
                  <c:v>3.7609160013268523E-3</c:v>
                </c:pt>
                <c:pt idx="244">
                  <c:v>3.759450551231436E-3</c:v>
                </c:pt>
                <c:pt idx="245">
                  <c:v>3.7551988746632689E-3</c:v>
                </c:pt>
                <c:pt idx="246">
                  <c:v>3.7533289765588288E-3</c:v>
                </c:pt>
                <c:pt idx="247">
                  <c:v>3.7517696147365952E-3</c:v>
                </c:pt>
                <c:pt idx="248">
                  <c:v>3.75021305574595E-3</c:v>
                </c:pt>
                <c:pt idx="249">
                  <c:v>3.748666494592713E-3</c:v>
                </c:pt>
                <c:pt idx="250">
                  <c:v>3.7444518184252193E-3</c:v>
                </c:pt>
                <c:pt idx="251">
                  <c:v>3.7427241277502034E-3</c:v>
                </c:pt>
                <c:pt idx="252">
                  <c:v>3.7413354801512739E-3</c:v>
                </c:pt>
                <c:pt idx="253">
                  <c:v>3.7399999999997318E-3</c:v>
                </c:pt>
                <c:pt idx="254">
                  <c:v>3.7387235103311487E-3</c:v>
                </c:pt>
                <c:pt idx="255">
                  <c:v>3.7357159069936309E-3</c:v>
                </c:pt>
                <c:pt idx="256">
                  <c:v>3.7344354435889572E-3</c:v>
                </c:pt>
                <c:pt idx="257">
                  <c:v>3.7334368717415979E-3</c:v>
                </c:pt>
                <c:pt idx="258">
                  <c:v>3.7324922706503567E-3</c:v>
                </c:pt>
                <c:pt idx="259">
                  <c:v>3.7316006098790152E-3</c:v>
                </c:pt>
                <c:pt idx="260">
                  <c:v>3.729232965201021E-3</c:v>
                </c:pt>
                <c:pt idx="261">
                  <c:v>3.7285427614553012E-3</c:v>
                </c:pt>
                <c:pt idx="262">
                  <c:v>3.7279003459298795E-3</c:v>
                </c:pt>
                <c:pt idx="263">
                  <c:v>3.7273046882205993E-3</c:v>
                </c:pt>
                <c:pt idx="264">
                  <c:v>3.7267547579273117E-3</c:v>
                </c:pt>
                <c:pt idx="265">
                  <c:v>3.7253690276064914E-3</c:v>
                </c:pt>
                <c:pt idx="266">
                  <c:v>3.7249917030602983E-3</c:v>
                </c:pt>
                <c:pt idx="267">
                  <c:v>3.7246549539903628E-3</c:v>
                </c:pt>
                <c:pt idx="268">
                  <c:v>3.7243577500188016E-3</c:v>
                </c:pt>
                <c:pt idx="269">
                  <c:v>3.724099060771739E-3</c:v>
                </c:pt>
                <c:pt idx="270">
                  <c:v>3.723543777669962E-3</c:v>
                </c:pt>
                <c:pt idx="271">
                  <c:v>3.723428843626672E-3</c:v>
                </c:pt>
                <c:pt idx="272">
                  <c:v>3.7233472724727931E-3</c:v>
                </c:pt>
                <c:pt idx="273">
                  <c:v>3.7232980338478086E-3</c:v>
                </c:pt>
                <c:pt idx="274">
                  <c:v>3.7232800973920933E-3</c:v>
                </c:pt>
                <c:pt idx="275">
                  <c:v>3.7234037974772623E-3</c:v>
                </c:pt>
                <c:pt idx="276">
                  <c:v>3.7235470478668709E-3</c:v>
                </c:pt>
                <c:pt idx="277">
                  <c:v>3.7236812629620965E-3</c:v>
                </c:pt>
                <c:pt idx="278">
                  <c:v>3.7238406137378634E-3</c:v>
                </c:pt>
                <c:pt idx="279">
                  <c:v>3.7240240641607577E-3</c:v>
                </c:pt>
                <c:pt idx="280">
                  <c:v>3.7244745608744534E-3</c:v>
                </c:pt>
                <c:pt idx="281">
                  <c:v>3.7248540581631883E-3</c:v>
                </c:pt>
                <c:pt idx="282">
                  <c:v>3.7252665498538552E-3</c:v>
                </c:pt>
                <c:pt idx="283">
                  <c:v>3.7255728414855877E-3</c:v>
                </c:pt>
                <c:pt idx="284">
                  <c:v>3.7258959805417454E-3</c:v>
                </c:pt>
                <c:pt idx="285">
                  <c:v>3.7267659969869031E-3</c:v>
                </c:pt>
                <c:pt idx="286">
                  <c:v>3.7273362903566839E-3</c:v>
                </c:pt>
                <c:pt idx="287">
                  <c:v>3.7277281260436135E-3</c:v>
                </c:pt>
                <c:pt idx="288">
                  <c:v>3.728130592956277E-3</c:v>
                </c:pt>
                <c:pt idx="289">
                  <c:v>3.7285426550590223E-3</c:v>
                </c:pt>
                <c:pt idx="290">
                  <c:v>3.7295613558402142E-3</c:v>
                </c:pt>
                <c:pt idx="291">
                  <c:v>3.7302661346510471E-3</c:v>
                </c:pt>
                <c:pt idx="292">
                  <c:v>3.7307106321559772E-3</c:v>
                </c:pt>
                <c:pt idx="293">
                  <c:v>3.7311585086263264E-3</c:v>
                </c:pt>
                <c:pt idx="294">
                  <c:v>3.7316087280201732E-3</c:v>
                </c:pt>
                <c:pt idx="295">
                  <c:v>3.732290433599308E-3</c:v>
                </c:pt>
                <c:pt idx="296">
                  <c:v>3.7330680460682195E-3</c:v>
                </c:pt>
                <c:pt idx="297">
                  <c:v>3.7338587073656743E-3</c:v>
                </c:pt>
                <c:pt idx="298">
                  <c:v>3.7339383306977517E-3</c:v>
                </c:pt>
                <c:pt idx="299">
                  <c:v>3.7343668478292988E-3</c:v>
                </c:pt>
                <c:pt idx="300">
                  <c:v>3.7356135340985172E-3</c:v>
                </c:pt>
                <c:pt idx="301">
                  <c:v>3.7360127065898725E-3</c:v>
                </c:pt>
                <c:pt idx="302">
                  <c:v>3.7364019670017433E-3</c:v>
                </c:pt>
                <c:pt idx="303">
                  <c:v>3.7367802849647075E-3</c:v>
                </c:pt>
                <c:pt idx="304">
                  <c:v>3.7371466301093425E-3</c:v>
                </c:pt>
                <c:pt idx="305">
                  <c:v>3.7381635249239113E-3</c:v>
                </c:pt>
                <c:pt idx="306">
                  <c:v>3.7384716750845318E-3</c:v>
                </c:pt>
                <c:pt idx="307">
                  <c:v>3.7387627005708059E-3</c:v>
                </c:pt>
                <c:pt idx="308">
                  <c:v>3.7390355710093031E-3</c:v>
                </c:pt>
                <c:pt idx="309">
                  <c:v>3.7392892560292657E-3</c:v>
                </c:pt>
                <c:pt idx="310">
                  <c:v>3.7399248948525518E-3</c:v>
                </c:pt>
                <c:pt idx="311">
                  <c:v>3.7400915344756535E-3</c:v>
                </c:pt>
                <c:pt idx="312">
                  <c:v>3.7402338368210854E-3</c:v>
                </c:pt>
                <c:pt idx="313">
                  <c:v>3.7403507715176448E-3</c:v>
                </c:pt>
                <c:pt idx="314">
                  <c:v>3.7404413081963545E-3</c:v>
                </c:pt>
                <c:pt idx="315">
                  <c:v>3.7404619584409152E-3</c:v>
                </c:pt>
                <c:pt idx="316">
                  <c:v>3.7403724693014159E-3</c:v>
                </c:pt>
                <c:pt idx="317">
                  <c:v>3.7402496447480858E-3</c:v>
                </c:pt>
                <c:pt idx="318">
                  <c:v>3.7399850747866651E-3</c:v>
                </c:pt>
                <c:pt idx="319">
                  <c:v>3.739704628629398E-3</c:v>
                </c:pt>
                <c:pt idx="320">
                  <c:v>3.7393940078725169E-3</c:v>
                </c:pt>
                <c:pt idx="321">
                  <c:v>3.7390538365585022E-3</c:v>
                </c:pt>
                <c:pt idx="322">
                  <c:v>3.7373093528569818E-3</c:v>
                </c:pt>
                <c:pt idx="323">
                  <c:v>3.7374101265932741E-3</c:v>
                </c:pt>
                <c:pt idx="324">
                  <c:v>3.7369315631473801E-3</c:v>
                </c:pt>
                <c:pt idx="325">
                  <c:v>3.73642719341133E-3</c:v>
                </c:pt>
                <c:pt idx="326">
                  <c:v>3.7358976414302923E-3</c:v>
                </c:pt>
                <c:pt idx="327">
                  <c:v>3.7336205868853671E-3</c:v>
                </c:pt>
                <c:pt idx="328">
                  <c:v>3.7335400919990243E-3</c:v>
                </c:pt>
                <c:pt idx="329">
                  <c:v>3.7328939894996707E-3</c:v>
                </c:pt>
                <c:pt idx="330">
                  <c:v>3.7322264490366355E-3</c:v>
                </c:pt>
                <c:pt idx="331">
                  <c:v>3.7315380946582209E-3</c:v>
                </c:pt>
                <c:pt idx="332">
                  <c:v>3.7288322896939195E-3</c:v>
                </c:pt>
                <c:pt idx="333">
                  <c:v>3.7285890189147231E-3</c:v>
                </c:pt>
                <c:pt idx="334">
                  <c:v>3.7278059556508109E-3</c:v>
                </c:pt>
                <c:pt idx="335">
                  <c:v>3.7270058227461085E-3</c:v>
                </c:pt>
                <c:pt idx="336">
                  <c:v>3.726189244244889E-3</c:v>
                </c:pt>
                <c:pt idx="337">
                  <c:v>3.7231573351593455E-3</c:v>
                </c:pt>
                <c:pt idx="338">
                  <c:v>3.7227709551378935E-3</c:v>
                </c:pt>
                <c:pt idx="339">
                  <c:v>3.7218815092953357E-3</c:v>
                </c:pt>
                <c:pt idx="340">
                  <c:v>3.7209793621071179E-3</c:v>
                </c:pt>
                <c:pt idx="341">
                  <c:v>3.7200651376130354E-3</c:v>
                </c:pt>
                <c:pt idx="342">
                  <c:v>3.7168085961381478E-3</c:v>
                </c:pt>
                <c:pt idx="343">
                  <c:v>3.7162999473246928E-3</c:v>
                </c:pt>
                <c:pt idx="344">
                  <c:v>3.7153346968534281E-3</c:v>
                </c:pt>
                <c:pt idx="345">
                  <c:v>3.7143611132908864E-3</c:v>
                </c:pt>
                <c:pt idx="346">
                  <c:v>3.7133798206683559E-3</c:v>
                </c:pt>
                <c:pt idx="347">
                  <c:v>3.7099989436392426E-3</c:v>
                </c:pt>
                <c:pt idx="348">
                  <c:v>3.709390040183481E-3</c:v>
                </c:pt>
                <c:pt idx="349">
                  <c:v>3.7083795627034424E-3</c:v>
                </c:pt>
                <c:pt idx="350">
                  <c:v>3.7073651203323298E-3</c:v>
                </c:pt>
                <c:pt idx="351">
                  <c:v>3.706347337093371E-3</c:v>
                </c:pt>
                <c:pt idx="352">
                  <c:v>3.702941246223234E-3</c:v>
                </c:pt>
                <c:pt idx="353">
                  <c:v>3.7022552758940643E-3</c:v>
                </c:pt>
                <c:pt idx="354">
                  <c:v>3.7012301486302516E-3</c:v>
                </c:pt>
                <c:pt idx="355">
                  <c:v>3.7002054246160149E-3</c:v>
                </c:pt>
                <c:pt idx="356">
                  <c:v>3.699181727865178E-3</c:v>
                </c:pt>
                <c:pt idx="357">
                  <c:v>3.6955809380937216E-3</c:v>
                </c:pt>
                <c:pt idx="358">
                  <c:v>3.6948446416317543E-3</c:v>
                </c:pt>
                <c:pt idx="359">
                  <c:v>3.6933563129360816E-3</c:v>
                </c:pt>
                <c:pt idx="360">
                  <c:v>3.6919413610158442E-3</c:v>
                </c:pt>
                <c:pt idx="361">
                  <c:v>3.6911983965929947E-3</c:v>
                </c:pt>
                <c:pt idx="362">
                  <c:v>3.6885444492406917E-3</c:v>
                </c:pt>
                <c:pt idx="363">
                  <c:v>3.6876039978375377E-3</c:v>
                </c:pt>
                <c:pt idx="364">
                  <c:v>3.6866722858530532E-3</c:v>
                </c:pt>
                <c:pt idx="365">
                  <c:v>3.6854526406865911E-3</c:v>
                </c:pt>
                <c:pt idx="366">
                  <c:v>3.6846956922350414E-3</c:v>
                </c:pt>
                <c:pt idx="367">
                  <c:v>3.6821663017071421E-3</c:v>
                </c:pt>
                <c:pt idx="368">
                  <c:v>3.6812999169178449E-3</c:v>
                </c:pt>
                <c:pt idx="369">
                  <c:v>3.6804465684329444E-3</c:v>
                </c:pt>
                <c:pt idx="370">
                  <c:v>3.679458786092096E-3</c:v>
                </c:pt>
                <c:pt idx="371">
                  <c:v>3.6787145481305965E-3</c:v>
                </c:pt>
                <c:pt idx="372">
                  <c:v>3.676396854851076E-3</c:v>
                </c:pt>
                <c:pt idx="373">
                  <c:v>3.6756346147488734E-3</c:v>
                </c:pt>
                <c:pt idx="374">
                  <c:v>3.674889707797154E-3</c:v>
                </c:pt>
                <c:pt idx="375">
                  <c:v>3.6741680842498139E-3</c:v>
                </c:pt>
                <c:pt idx="376">
                  <c:v>3.6734643748120282E-3</c:v>
                </c:pt>
                <c:pt idx="377">
                  <c:v>3.6714466544350444E-3</c:v>
                </c:pt>
                <c:pt idx="378">
                  <c:v>3.6708186368645725E-3</c:v>
                </c:pt>
                <c:pt idx="379">
                  <c:v>3.670212249268205E-3</c:v>
                </c:pt>
                <c:pt idx="380">
                  <c:v>3.6695587688270791E-3</c:v>
                </c:pt>
                <c:pt idx="381">
                  <c:v>3.6669134151128555E-3</c:v>
                </c:pt>
                <c:pt idx="382">
                  <c:v>3.6664499147204413E-3</c:v>
                </c:pt>
                <c:pt idx="383">
                  <c:v>3.6660080249817733E-3</c:v>
                </c:pt>
                <c:pt idx="384">
                  <c:v>3.6659030070735716E-3</c:v>
                </c:pt>
                <c:pt idx="385">
                  <c:v>3.6644544629165872E-3</c:v>
                </c:pt>
                <c:pt idx="386">
                  <c:v>3.66411904421864E-3</c:v>
                </c:pt>
                <c:pt idx="387">
                  <c:v>3.6638046032889042E-3</c:v>
                </c:pt>
                <c:pt idx="388">
                  <c:v>3.6635110346494091E-3</c:v>
                </c:pt>
                <c:pt idx="389">
                  <c:v>3.6636915447393666E-3</c:v>
                </c:pt>
                <c:pt idx="390">
                  <c:v>3.6625433734530405E-3</c:v>
                </c:pt>
                <c:pt idx="391">
                  <c:v>3.6623525841160153E-3</c:v>
                </c:pt>
                <c:pt idx="392">
                  <c:v>3.6621820342142551E-3</c:v>
                </c:pt>
                <c:pt idx="393">
                  <c:v>3.6620316182742179E-3</c:v>
                </c:pt>
                <c:pt idx="394">
                  <c:v>3.6624831219927057E-3</c:v>
                </c:pt>
                <c:pt idx="395">
                  <c:v>3.6616291846897041E-3</c:v>
                </c:pt>
                <c:pt idx="396">
                  <c:v>3.6615778564812931E-3</c:v>
                </c:pt>
                <c:pt idx="397">
                  <c:v>3.6615460294075297E-3</c:v>
                </c:pt>
                <c:pt idx="398">
                  <c:v>3.6615335979988586E-3</c:v>
                </c:pt>
                <c:pt idx="399">
                  <c:v>3.6622419517552737E-3</c:v>
                </c:pt>
                <c:pt idx="400">
                  <c:v>3.6620484990762233E-3</c:v>
                </c:pt>
                <c:pt idx="401">
                  <c:v>3.6621394277678646E-3</c:v>
                </c:pt>
                <c:pt idx="402">
                  <c:v>3.6622490335339523E-3</c:v>
                </c:pt>
                <c:pt idx="403">
                  <c:v>3.6631829960611221E-3</c:v>
                </c:pt>
                <c:pt idx="404">
                  <c:v>3.662932248422044E-3</c:v>
                </c:pt>
                <c:pt idx="405">
                  <c:v>3.6632930127122451E-3</c:v>
                </c:pt>
                <c:pt idx="406">
                  <c:v>3.6635304210201067E-3</c:v>
                </c:pt>
                <c:pt idx="407">
                  <c:v>3.6646945265597672E-3</c:v>
                </c:pt>
                <c:pt idx="408">
                  <c:v>3.6645182276891131E-3</c:v>
                </c:pt>
                <c:pt idx="409">
                  <c:v>3.6649829339282401E-3</c:v>
                </c:pt>
                <c:pt idx="410">
                  <c:v>3.6653257965641437E-3</c:v>
                </c:pt>
                <c:pt idx="411">
                  <c:v>3.6656858678141098E-3</c:v>
                </c:pt>
                <c:pt idx="412">
                  <c:v>3.6670672018787806E-3</c:v>
                </c:pt>
                <c:pt idx="413">
                  <c:v>3.6669641063881001E-3</c:v>
                </c:pt>
                <c:pt idx="414">
                  <c:v>3.667740682233819E-3</c:v>
                </c:pt>
                <c:pt idx="415">
                  <c:v>3.668201802550924E-3</c:v>
                </c:pt>
                <c:pt idx="416">
                  <c:v>3.6686793972798702E-3</c:v>
                </c:pt>
                <c:pt idx="417">
                  <c:v>3.6702654317897101E-3</c:v>
                </c:pt>
                <c:pt idx="418">
                  <c:v>3.670234102327999E-3</c:v>
                </c:pt>
                <c:pt idx="419">
                  <c:v>3.6718850547945432E-3</c:v>
                </c:pt>
                <c:pt idx="420">
                  <c:v>3.6724750336569502E-3</c:v>
                </c:pt>
                <c:pt idx="421">
                  <c:v>3.6724983098318596E-3</c:v>
                </c:pt>
                <c:pt idx="422">
                  <c:v>3.6742924341418479E-3</c:v>
                </c:pt>
                <c:pt idx="423">
                  <c:v>3.6750531464927526E-3</c:v>
                </c:pt>
                <c:pt idx="424">
                  <c:v>3.6757300624518244E-3</c:v>
                </c:pt>
                <c:pt idx="425">
                  <c:v>3.6764220502205924E-3</c:v>
                </c:pt>
                <c:pt idx="426">
                  <c:v>3.6771290043463301E-3</c:v>
                </c:pt>
                <c:pt idx="427">
                  <c:v>3.679103321142158E-3</c:v>
                </c:pt>
                <c:pt idx="428">
                  <c:v>3.6801043753542707E-3</c:v>
                </c:pt>
                <c:pt idx="429">
                  <c:v>3.6808845794690944E-3</c:v>
                </c:pt>
                <c:pt idx="430">
                  <c:v>3.6816791172236455E-3</c:v>
                </c:pt>
                <c:pt idx="431">
                  <c:v>3.6824878831665264E-3</c:v>
                </c:pt>
                <c:pt idx="432">
                  <c:v>3.6846309831794141E-3</c:v>
                </c:pt>
                <c:pt idx="433">
                  <c:v>3.6858631197761293E-3</c:v>
                </c:pt>
                <c:pt idx="434">
                  <c:v>3.6867414448790697E-3</c:v>
                </c:pt>
                <c:pt idx="435">
                  <c:v>3.6876333654592979E-3</c:v>
                </c:pt>
                <c:pt idx="436">
                  <c:v>3.6885387760654162E-3</c:v>
                </c:pt>
                <c:pt idx="437">
                  <c:v>3.6908396405106458E-3</c:v>
                </c:pt>
                <c:pt idx="438">
                  <c:v>3.693700094961535E-3</c:v>
                </c:pt>
                <c:pt idx="439">
                  <c:v>3.6939710319892479E-3</c:v>
                </c:pt>
                <c:pt idx="440">
                  <c:v>3.6942486249706714E-3</c:v>
                </c:pt>
                <c:pt idx="441">
                  <c:v>3.6952455131228808E-3</c:v>
                </c:pt>
                <c:pt idx="442">
                  <c:v>3.6976935136715065E-3</c:v>
                </c:pt>
                <c:pt idx="443">
                  <c:v>3.7000881560945512E-3</c:v>
                </c:pt>
                <c:pt idx="444">
                  <c:v>3.7011508986395558E-3</c:v>
                </c:pt>
                <c:pt idx="445">
                  <c:v>3.7022257106121134E-3</c:v>
                </c:pt>
                <c:pt idx="446">
                  <c:v>3.7047984926879629E-3</c:v>
                </c:pt>
                <c:pt idx="447">
                  <c:v>3.7051568233588666E-3</c:v>
                </c:pt>
                <c:pt idx="448">
                  <c:v>3.7077771411180194E-3</c:v>
                </c:pt>
                <c:pt idx="449">
                  <c:v>3.708922167196785E-3</c:v>
                </c:pt>
                <c:pt idx="450">
                  <c:v>3.7100785285510947E-3</c:v>
                </c:pt>
                <c:pt idx="451">
                  <c:v>3.7127791311904234E-3</c:v>
                </c:pt>
                <c:pt idx="452">
                  <c:v>3.7131937903147195E-3</c:v>
                </c:pt>
                <c:pt idx="453">
                  <c:v>3.7160266936904795E-3</c:v>
                </c:pt>
                <c:pt idx="454">
                  <c:v>3.717248864238065E-3</c:v>
                </c:pt>
                <c:pt idx="455">
                  <c:v>3.7184816359074249E-3</c:v>
                </c:pt>
                <c:pt idx="456">
                  <c:v>3.7213006211836638E-3</c:v>
                </c:pt>
                <c:pt idx="457">
                  <c:v>3.7217686352197256E-3</c:v>
                </c:pt>
                <c:pt idx="458">
                  <c:v>3.7248008402970033E-3</c:v>
                </c:pt>
                <c:pt idx="459">
                  <c:v>3.7260950162255647E-3</c:v>
                </c:pt>
                <c:pt idx="460">
                  <c:v>3.7273990591172841E-3</c:v>
                </c:pt>
                <c:pt idx="461">
                  <c:v>3.7303273752653937E-3</c:v>
                </c:pt>
                <c:pt idx="462">
                  <c:v>3.7308455785924539E-3</c:v>
                </c:pt>
                <c:pt idx="463">
                  <c:v>3.7340636072213697E-3</c:v>
                </c:pt>
                <c:pt idx="464">
                  <c:v>3.7354246494065023E-3</c:v>
                </c:pt>
                <c:pt idx="465">
                  <c:v>3.7367948243913324E-3</c:v>
                </c:pt>
                <c:pt idx="466">
                  <c:v>3.7398238057897485E-3</c:v>
                </c:pt>
                <c:pt idx="467">
                  <c:v>3.7403888406960665E-3</c:v>
                </c:pt>
                <c:pt idx="468">
                  <c:v>3.7437790204557652E-3</c:v>
                </c:pt>
                <c:pt idx="469">
                  <c:v>3.7452017897250545E-3</c:v>
                </c:pt>
                <c:pt idx="470">
                  <c:v>3.7466329576213309E-3</c:v>
                </c:pt>
                <c:pt idx="471">
                  <c:v>3.7497543247753486E-3</c:v>
                </c:pt>
                <c:pt idx="472">
                  <c:v>3.7503626414507043E-3</c:v>
                </c:pt>
                <c:pt idx="473">
                  <c:v>3.7539111056157765E-3</c:v>
                </c:pt>
                <c:pt idx="474">
                  <c:v>3.7553904627355824E-3</c:v>
                </c:pt>
                <c:pt idx="475">
                  <c:v>3.7568774843004149E-3</c:v>
                </c:pt>
                <c:pt idx="476">
                  <c:v>3.760083343827741E-3</c:v>
                </c:pt>
                <c:pt idx="477">
                  <c:v>3.7607312003506855E-3</c:v>
                </c:pt>
                <c:pt idx="478">
                  <c:v>3.7644238878593436E-3</c:v>
                </c:pt>
                <c:pt idx="479">
                  <c:v>3.7659546935251103E-3</c:v>
                </c:pt>
                <c:pt idx="480">
                  <c:v>3.7674924294433722E-3</c:v>
                </c:pt>
                <c:pt idx="481">
                  <c:v>3.7707752740605296E-3</c:v>
                </c:pt>
                <c:pt idx="482">
                  <c:v>3.7714587363922225E-3</c:v>
                </c:pt>
                <c:pt idx="483">
                  <c:v>3.7768585066446114E-3</c:v>
                </c:pt>
                <c:pt idx="484">
                  <c:v>3.7775634387601587E-3</c:v>
                </c:pt>
                <c:pt idx="485">
                  <c:v>3.778272010923726E-3</c:v>
                </c:pt>
                <c:pt idx="486">
                  <c:v>3.7789841607003957E-3</c:v>
                </c:pt>
                <c:pt idx="487">
                  <c:v>3.7846748396364585E-3</c:v>
                </c:pt>
                <c:pt idx="488">
                  <c:v>3.7854032587414988E-3</c:v>
                </c:pt>
                <c:pt idx="489">
                  <c:v>3.7870220581897691E-3</c:v>
                </c:pt>
                <c:pt idx="490">
                  <c:v>3.7886462543634566E-3</c:v>
                </c:pt>
                <c:pt idx="491">
                  <c:v>3.7902757406374481E-3</c:v>
                </c:pt>
                <c:pt idx="492">
                  <c:v>3.7960911301161099E-3</c:v>
                </c:pt>
                <c:pt idx="493">
                  <c:v>3.7968444542216366E-3</c:v>
                </c:pt>
                <c:pt idx="494">
                  <c:v>3.7984987916079012E-3</c:v>
                </c:pt>
                <c:pt idx="495">
                  <c:v>3.8001577793370699E-3</c:v>
                </c:pt>
                <c:pt idx="496">
                  <c:v>3.8018213107808936E-3</c:v>
                </c:pt>
                <c:pt idx="497">
                  <c:v>3.8077452230304036E-3</c:v>
                </c:pt>
                <c:pt idx="498">
                  <c:v>3.8085187411462879E-3</c:v>
                </c:pt>
                <c:pt idx="499">
                  <c:v>3.810203391742352E-3</c:v>
                </c:pt>
                <c:pt idx="500">
                  <c:v>3.8118919462822392E-3</c:v>
                </c:pt>
                <c:pt idx="501">
                  <c:v>3.8135842981363573E-3</c:v>
                </c:pt>
                <c:pt idx="502">
                  <c:v>3.8196007456559409E-3</c:v>
                </c:pt>
                <c:pt idx="503">
                  <c:v>3.8203895460853965E-3</c:v>
                </c:pt>
                <c:pt idx="504">
                  <c:v>3.8220992850515716E-3</c:v>
                </c:pt>
                <c:pt idx="505">
                  <c:v>3.8238121815463684E-3</c:v>
                </c:pt>
                <c:pt idx="506">
                  <c:v>3.826451769905469E-3</c:v>
                </c:pt>
                <c:pt idx="507">
                  <c:v>3.8316218017279404E-3</c:v>
                </c:pt>
                <c:pt idx="508">
                  <c:v>3.8333510343178563E-3</c:v>
                </c:pt>
                <c:pt idx="509">
                  <c:v>3.8350832112447868E-3</c:v>
                </c:pt>
                <c:pt idx="510">
                  <c:v>3.8368183325163028E-3</c:v>
                </c:pt>
                <c:pt idx="511">
                  <c:v>3.8385563981399736E-3</c:v>
                </c:pt>
                <c:pt idx="512">
                  <c:v>3.8437882612031831E-3</c:v>
                </c:pt>
                <c:pt idx="513">
                  <c:v>3.8455381043129588E-3</c:v>
                </c:pt>
                <c:pt idx="514">
                  <c:v>3.8472908918136318E-3</c:v>
                </c:pt>
                <c:pt idx="515">
                  <c:v>3.849046623712772E-3</c:v>
                </c:pt>
                <c:pt idx="516">
                  <c:v>3.8508053000179498E-3</c:v>
                </c:pt>
                <c:pt idx="517">
                  <c:v>3.8560989954471935E-3</c:v>
                </c:pt>
                <c:pt idx="518">
                  <c:v>3.8695144261160093E-3</c:v>
                </c:pt>
                <c:pt idx="519">
                  <c:v>3.8811532988790661E-3</c:v>
                </c:pt>
                <c:pt idx="520">
                  <c:v>3.8948781743845945E-3</c:v>
                </c:pt>
                <c:pt idx="521">
                  <c:v>3.9067847336032432E-3</c:v>
                </c:pt>
                <c:pt idx="522">
                  <c:v>3.9198168820801958E-3</c:v>
                </c:pt>
                <c:pt idx="523">
                  <c:v>3.9340059619565777E-3</c:v>
                </c:pt>
                <c:pt idx="524">
                  <c:v>3.9463140552937438E-3</c:v>
                </c:pt>
                <c:pt idx="525">
                  <c:v>3.9597790857365317E-3</c:v>
                </c:pt>
                <c:pt idx="526">
                  <c:v>3.9733884159263728E-3</c:v>
                </c:pt>
                <c:pt idx="527">
                  <c:v>3.9871420487929575E-3</c:v>
                </c:pt>
                <c:pt idx="528">
                  <c:v>3.9978512618306008E-3</c:v>
                </c:pt>
                <c:pt idx="529">
                  <c:v>4.0150822344354239E-3</c:v>
                </c:pt>
                <c:pt idx="530">
                  <c:v>4.029268793228325E-3</c:v>
                </c:pt>
                <c:pt idx="531">
                  <c:v>4.0435996667311158E-3</c:v>
                </c:pt>
                <c:pt idx="532">
                  <c:v>4.0580748580311245E-3</c:v>
                </c:pt>
                <c:pt idx="533">
                  <c:v>4.0726943702450698E-3</c:v>
                </c:pt>
                <c:pt idx="534">
                  <c:v>4.0874582065208451E-3</c:v>
                </c:pt>
                <c:pt idx="535">
                  <c:v>4.1023663700384015E-3</c:v>
                </c:pt>
                <c:pt idx="536">
                  <c:v>4.118567547595803E-3</c:v>
                </c:pt>
                <c:pt idx="537">
                  <c:v>4.1349350299806137E-3</c:v>
                </c:pt>
                <c:pt idx="538">
                  <c:v>4.1502971634732834E-3</c:v>
                </c:pt>
                <c:pt idx="539">
                  <c:v>4.1658036422988444E-3</c:v>
                </c:pt>
                <c:pt idx="540">
                  <c:v>4.1814544698330503E-3</c:v>
                </c:pt>
                <c:pt idx="541">
                  <c:v>4.1960475211170129E-3</c:v>
                </c:pt>
                <c:pt idx="542">
                  <c:v>4.2119757011430973E-3</c:v>
                </c:pt>
                <c:pt idx="543">
                  <c:v>4.2280442777166962E-3</c:v>
                </c:pt>
                <c:pt idx="544">
                  <c:v>4.2465758389429367E-3</c:v>
                </c:pt>
                <c:pt idx="545">
                  <c:v>4.2641748045230193E-3</c:v>
                </c:pt>
                <c:pt idx="546">
                  <c:v>4.280670422379498E-3</c:v>
                </c:pt>
                <c:pt idx="547">
                  <c:v>4.2972917053455085E-3</c:v>
                </c:pt>
                <c:pt idx="548">
                  <c:v>4.3140352103442376E-3</c:v>
                </c:pt>
                <c:pt idx="549">
                  <c:v>4.3308974942081347E-3</c:v>
                </c:pt>
                <c:pt idx="550">
                  <c:v>4.3465959809497962E-3</c:v>
                </c:pt>
                <c:pt idx="551">
                  <c:v>4.3636789258357659E-3</c:v>
                </c:pt>
                <c:pt idx="552">
                  <c:v>4.3808706158502348E-3</c:v>
                </c:pt>
                <c:pt idx="553">
                  <c:v>4.4007640014219118E-3</c:v>
                </c:pt>
                <c:pt idx="554">
                  <c:v>4.4168700788228396E-3</c:v>
                </c:pt>
                <c:pt idx="555">
                  <c:v>4.4343727238647691E-3</c:v>
                </c:pt>
                <c:pt idx="556">
                  <c:v>4.4519700428170099E-3</c:v>
                </c:pt>
                <c:pt idx="557">
                  <c:v>4.469658591694502E-3</c:v>
                </c:pt>
                <c:pt idx="558">
                  <c:v>4.4874349264042686E-3</c:v>
                </c:pt>
                <c:pt idx="559">
                  <c:v>4.5052956027414551E-3</c:v>
                </c:pt>
                <c:pt idx="560">
                  <c:v>4.5232371763884466E-3</c:v>
                </c:pt>
                <c:pt idx="561">
                  <c:v>4.5412562029131069E-3</c:v>
                </c:pt>
                <c:pt idx="562">
                  <c:v>4.5593492377683361E-3</c:v>
                </c:pt>
                <c:pt idx="563">
                  <c:v>4.574819713122829E-3</c:v>
                </c:pt>
                <c:pt idx="564">
                  <c:v>4.5930420686723745E-3</c:v>
                </c:pt>
                <c:pt idx="565">
                  <c:v>4.6113282027665453E-3</c:v>
                </c:pt>
                <c:pt idx="566">
                  <c:v>4.6296746325825873E-3</c:v>
                </c:pt>
                <c:pt idx="567">
                  <c:v>4.649440724012785E-3</c:v>
                </c:pt>
                <c:pt idx="568">
                  <c:v>4.6679022419346145E-3</c:v>
                </c:pt>
                <c:pt idx="569">
                  <c:v>4.6864175905840114E-3</c:v>
                </c:pt>
                <c:pt idx="570">
                  <c:v>4.7049867714539116E-3</c:v>
                </c:pt>
                <c:pt idx="571">
                  <c:v>4.7236097860403484E-3</c:v>
                </c:pt>
                <c:pt idx="572">
                  <c:v>4.7409033693872745E-3</c:v>
                </c:pt>
                <c:pt idx="573">
                  <c:v>4.7596299668004934E-3</c:v>
                </c:pt>
                <c:pt idx="574">
                  <c:v>4.7784104006765877E-3</c:v>
                </c:pt>
                <c:pt idx="575">
                  <c:v>4.797244672520704E-3</c:v>
                </c:pt>
                <c:pt idx="576">
                  <c:v>4.8175324174237087E-3</c:v>
                </c:pt>
                <c:pt idx="577">
                  <c:v>4.8364784659900512E-3</c:v>
                </c:pt>
                <c:pt idx="578">
                  <c:v>4.855478358872279E-3</c:v>
                </c:pt>
                <c:pt idx="579">
                  <c:v>4.8745320976031851E-3</c:v>
                </c:pt>
                <c:pt idx="580">
                  <c:v>4.8922236542649836E-3</c:v>
                </c:pt>
                <c:pt idx="581">
                  <c:v>4.9113809857786591E-3</c:v>
                </c:pt>
                <c:pt idx="582">
                  <c:v>4.9305921659215041E-3</c:v>
                </c:pt>
                <c:pt idx="583">
                  <c:v>4.9498571962329528E-3</c:v>
                </c:pt>
                <c:pt idx="584">
                  <c:v>4.9691760782577836E-3</c:v>
                </c:pt>
                <c:pt idx="585">
                  <c:v>4.9885488135452266E-3</c:v>
                </c:pt>
                <c:pt idx="586">
                  <c:v>5.0079754036480755E-3</c:v>
                </c:pt>
                <c:pt idx="587">
                  <c:v>5.0274558501240216E-3</c:v>
                </c:pt>
                <c:pt idx="588">
                  <c:v>5.0469901545343197E-3</c:v>
                </c:pt>
                <c:pt idx="589">
                  <c:v>5.0694847805804162E-3</c:v>
                </c:pt>
                <c:pt idx="590">
                  <c:v>5.0891350466539852E-3</c:v>
                </c:pt>
                <c:pt idx="591">
                  <c:v>5.1088391792166255E-3</c:v>
                </c:pt>
                <c:pt idx="592">
                  <c:v>5.1285971798650373E-3</c:v>
                </c:pt>
                <c:pt idx="593">
                  <c:v>5.1469391264351251E-3</c:v>
                </c:pt>
                <c:pt idx="594">
                  <c:v>5.1668011430318229E-3</c:v>
                </c:pt>
                <c:pt idx="595">
                  <c:v>5.1867185109986695E-3</c:v>
                </c:pt>
                <c:pt idx="596">
                  <c:v>5.2066923834311451E-3</c:v>
                </c:pt>
                <c:pt idx="597">
                  <c:v>5.2267239134769919E-3</c:v>
                </c:pt>
                <c:pt idx="598">
                  <c:v>5.2483070385368454E-3</c:v>
                </c:pt>
                <c:pt idx="599">
                  <c:v>5.2684623353320354E-3</c:v>
                </c:pt>
                <c:pt idx="600">
                  <c:v>5.2886788758918857E-3</c:v>
                </c:pt>
                <c:pt idx="601">
                  <c:v>5.3089578073436949E-3</c:v>
                </c:pt>
                <c:pt idx="602">
                  <c:v>5.3277867916291556E-3</c:v>
                </c:pt>
                <c:pt idx="603">
                  <c:v>5.3481884863183296E-3</c:v>
                </c:pt>
                <c:pt idx="604">
                  <c:v>5.3686559120970671E-3</c:v>
                </c:pt>
                <c:pt idx="605">
                  <c:v>5.3891902225302983E-3</c:v>
                </c:pt>
                <c:pt idx="606">
                  <c:v>5.4113284811074681E-3</c:v>
                </c:pt>
                <c:pt idx="607">
                  <c:v>5.4320058505367124E-3</c:v>
                </c:pt>
                <c:pt idx="608">
                  <c:v>5.4527536422360138E-3</c:v>
                </c:pt>
                <c:pt idx="609">
                  <c:v>5.4735730037625656E-3</c:v>
                </c:pt>
                <c:pt idx="610">
                  <c:v>5.494465082729061E-3</c:v>
                </c:pt>
                <c:pt idx="611">
                  <c:v>5.5154310268054558E-3</c:v>
                </c:pt>
                <c:pt idx="612">
                  <c:v>5.5364719837163196E-3</c:v>
                </c:pt>
                <c:pt idx="613">
                  <c:v>5.557589101243929E-3</c:v>
                </c:pt>
                <c:pt idx="614">
                  <c:v>5.5787835272282571E-3</c:v>
                </c:pt>
                <c:pt idx="615">
                  <c:v>5.5952864547502094E-3</c:v>
                </c:pt>
                <c:pt idx="616">
                  <c:v>5.6166200617004565E-3</c:v>
                </c:pt>
                <c:pt idx="617">
                  <c:v>5.6380343586923502E-3</c:v>
                </c:pt>
                <c:pt idx="618">
                  <c:v>5.6595305126821826E-3</c:v>
                </c:pt>
                <c:pt idx="619">
                  <c:v>5.681109690118028E-3</c:v>
                </c:pt>
                <c:pt idx="620">
                  <c:v>5.7043937464466036E-3</c:v>
                </c:pt>
                <c:pt idx="621">
                  <c:v>5.7261471963200297E-3</c:v>
                </c:pt>
                <c:pt idx="622">
                  <c:v>5.7479846791423633E-3</c:v>
                </c:pt>
                <c:pt idx="623">
                  <c:v>5.7699061976455778E-3</c:v>
                </c:pt>
                <c:pt idx="624">
                  <c:v>5.7919117545723329E-3</c:v>
                </c:pt>
                <c:pt idx="625">
                  <c:v>5.8123486356860959E-3</c:v>
                </c:pt>
                <c:pt idx="626">
                  <c:v>5.8345159210507064E-3</c:v>
                </c:pt>
                <c:pt idx="627">
                  <c:v>5.8567672502420638E-3</c:v>
                </c:pt>
                <c:pt idx="628">
                  <c:v>5.8807744217366587E-3</c:v>
                </c:pt>
                <c:pt idx="629">
                  <c:v>5.9032002122897231E-3</c:v>
                </c:pt>
                <c:pt idx="630">
                  <c:v>5.9257100579436029E-3</c:v>
                </c:pt>
                <c:pt idx="631">
                  <c:v>5.9483039615144352E-3</c:v>
                </c:pt>
                <c:pt idx="632">
                  <c:v>5.9709819258294879E-3</c:v>
                </c:pt>
                <c:pt idx="633">
                  <c:v>5.9920403015161433E-3</c:v>
                </c:pt>
                <c:pt idx="634">
                  <c:v>6.0148800156000649E-3</c:v>
                </c:pt>
                <c:pt idx="635">
                  <c:v>6.0378037959529412E-3</c:v>
                </c:pt>
                <c:pt idx="636">
                  <c:v>6.0608116454275128E-3</c:v>
                </c:pt>
                <c:pt idx="637">
                  <c:v>6.0839035668868169E-3</c:v>
                </c:pt>
                <c:pt idx="638">
                  <c:v>6.1070795632037437E-3</c:v>
                </c:pt>
                <c:pt idx="639">
                  <c:v>6.1303396372632719E-3</c:v>
                </c:pt>
                <c:pt idx="640">
                  <c:v>6.153683791959335E-3</c:v>
                </c:pt>
                <c:pt idx="641">
                  <c:v>6.1823782584055267E-3</c:v>
                </c:pt>
                <c:pt idx="642">
                  <c:v>6.2059097990267587E-3</c:v>
                </c:pt>
                <c:pt idx="643">
                  <c:v>6.2295254384981931E-3</c:v>
                </c:pt>
                <c:pt idx="644">
                  <c:v>6.2532251798075303E-3</c:v>
                </c:pt>
                <c:pt idx="645">
                  <c:v>6.2770090165133541E-3</c:v>
                </c:pt>
                <c:pt idx="646">
                  <c:v>6.2990882727668963E-3</c:v>
                </c:pt>
                <c:pt idx="647">
                  <c:v>6.3230305191899283E-3</c:v>
                </c:pt>
                <c:pt idx="648">
                  <c:v>6.3470516440270949E-3</c:v>
                </c:pt>
                <c:pt idx="649">
                  <c:v>6.3711492084115697E-3</c:v>
                </c:pt>
                <c:pt idx="650">
                  <c:v>6.3971301627592687E-3</c:v>
                </c:pt>
                <c:pt idx="651">
                  <c:v>6.4213779525791959E-3</c:v>
                </c:pt>
                <c:pt idx="652">
                  <c:v>6.4456946022585383E-3</c:v>
                </c:pt>
                <c:pt idx="653">
                  <c:v>6.4700776857196038E-3</c:v>
                </c:pt>
                <c:pt idx="654">
                  <c:v>6.4926982555194579E-3</c:v>
                </c:pt>
                <c:pt idx="655">
                  <c:v>6.5172032348209457E-3</c:v>
                </c:pt>
                <c:pt idx="656">
                  <c:v>6.5417675785040463E-3</c:v>
                </c:pt>
                <c:pt idx="657">
                  <c:v>6.5663888468086547E-3</c:v>
                </c:pt>
                <c:pt idx="658">
                  <c:v>6.5910645998586304E-3</c:v>
                </c:pt>
                <c:pt idx="659">
                  <c:v>6.6176354213332306E-3</c:v>
                </c:pt>
                <c:pt idx="660">
                  <c:v>6.6424156015769155E-3</c:v>
                </c:pt>
                <c:pt idx="661">
                  <c:v>6.6672428028804777E-3</c:v>
                </c:pt>
                <c:pt idx="662">
                  <c:v>6.6921145981306846E-3</c:v>
                </c:pt>
                <c:pt idx="663">
                  <c:v>6.717028560095378E-3</c:v>
                </c:pt>
                <c:pt idx="664">
                  <c:v>6.7419822614243532E-3</c:v>
                </c:pt>
                <c:pt idx="665">
                  <c:v>6.7669732746475962E-3</c:v>
                </c:pt>
                <c:pt idx="666">
                  <c:v>6.7919991721752879E-3</c:v>
                </c:pt>
                <c:pt idx="667">
                  <c:v>6.8114722288561587E-3</c:v>
                </c:pt>
                <c:pt idx="668">
                  <c:v>6.8365546059113887E-3</c:v>
                </c:pt>
                <c:pt idx="669">
                  <c:v>6.8616646976589228E-3</c:v>
                </c:pt>
                <c:pt idx="670">
                  <c:v>6.8868000358969653E-3</c:v>
                </c:pt>
                <c:pt idx="671">
                  <c:v>6.9119581523037201E-3</c:v>
                </c:pt>
                <c:pt idx="672">
                  <c:v>6.9390083104136331E-3</c:v>
                </c:pt>
                <c:pt idx="673">
                  <c:v>6.9642093885633983E-3</c:v>
                </c:pt>
                <c:pt idx="674">
                  <c:v>6.9894307801249278E-3</c:v>
                </c:pt>
                <c:pt idx="675">
                  <c:v>7.0146724858530206E-3</c:v>
                </c:pt>
                <c:pt idx="676">
                  <c:v>7.0399345065051489E-3</c:v>
                </c:pt>
                <c:pt idx="677">
                  <c:v>7.0633358506675785E-3</c:v>
                </c:pt>
                <c:pt idx="678">
                  <c:v>7.0886365625291757E-3</c:v>
                </c:pt>
                <c:pt idx="679">
                  <c:v>7.1139575893901736E-3</c:v>
                </c:pt>
                <c:pt idx="680">
                  <c:v>7.1411857534998671E-3</c:v>
                </c:pt>
                <c:pt idx="681">
                  <c:v>7.1665493601382416E-3</c:v>
                </c:pt>
                <c:pt idx="682">
                  <c:v>7.1919332862521567E-3</c:v>
                </c:pt>
                <c:pt idx="683">
                  <c:v>7.217337532601756E-3</c:v>
                </c:pt>
                <c:pt idx="684">
                  <c:v>7.2463958398995779E-3</c:v>
                </c:pt>
                <c:pt idx="685">
                  <c:v>7.2699467713081044E-3</c:v>
                </c:pt>
                <c:pt idx="686">
                  <c:v>7.2954129272914314E-3</c:v>
                </c:pt>
                <c:pt idx="687">
                  <c:v>7.3208994044372585E-3</c:v>
                </c:pt>
                <c:pt idx="688">
                  <c:v>7.3464062035054501E-3</c:v>
                </c:pt>
                <c:pt idx="689">
                  <c:v>7.3719333252554239E-3</c:v>
                </c:pt>
                <c:pt idx="690">
                  <c:v>7.3974807704483871E-3</c:v>
                </c:pt>
                <c:pt idx="691">
                  <c:v>7.4230485398464443E-3</c:v>
                </c:pt>
                <c:pt idx="692">
                  <c:v>7.4486366342108035E-3</c:v>
                </c:pt>
                <c:pt idx="693">
                  <c:v>7.4799834809452627E-3</c:v>
                </c:pt>
                <c:pt idx="694">
                  <c:v>7.5056181592241637E-3</c:v>
                </c:pt>
                <c:pt idx="695">
                  <c:v>7.5312731715607931E-3</c:v>
                </c:pt>
                <c:pt idx="696">
                  <c:v>7.5569485187321379E-3</c:v>
                </c:pt>
                <c:pt idx="697">
                  <c:v>7.582644206113682E-3</c:v>
                </c:pt>
                <c:pt idx="698">
                  <c:v>7.606437583246457E-3</c:v>
                </c:pt>
                <c:pt idx="699">
                  <c:v>7.6321736050924292E-3</c:v>
                </c:pt>
                <c:pt idx="700">
                  <c:v>7.6579325110794436E-3</c:v>
                </c:pt>
                <c:pt idx="701">
                  <c:v>7.683715491367705E-3</c:v>
                </c:pt>
                <c:pt idx="702">
                  <c:v>7.7114567904045207E-3</c:v>
                </c:pt>
                <c:pt idx="703">
                  <c:v>7.7372943510373698E-3</c:v>
                </c:pt>
                <c:pt idx="704">
                  <c:v>7.7631596885972872E-3</c:v>
                </c:pt>
                <c:pt idx="705">
                  <c:v>7.7890539870682481E-3</c:v>
                </c:pt>
                <c:pt idx="706">
                  <c:v>7.8130331673029706E-3</c:v>
                </c:pt>
                <c:pt idx="707">
                  <c:v>7.838985590258191E-3</c:v>
                </c:pt>
                <c:pt idx="708">
                  <c:v>7.864970420385451E-3</c:v>
                </c:pt>
                <c:pt idx="709">
                  <c:v>7.8909888483476211E-3</c:v>
                </c:pt>
                <c:pt idx="710">
                  <c:v>7.9170420648686842E-3</c:v>
                </c:pt>
                <c:pt idx="711">
                  <c:v>7.94509426801282E-3</c:v>
                </c:pt>
                <c:pt idx="712">
                  <c:v>7.9712244496851943E-3</c:v>
                </c:pt>
                <c:pt idx="713">
                  <c:v>7.9973930664083738E-3</c:v>
                </c:pt>
                <c:pt idx="714">
                  <c:v>8.0236013027385044E-3</c:v>
                </c:pt>
                <c:pt idx="715">
                  <c:v>8.0498503432942705E-3</c:v>
                </c:pt>
                <c:pt idx="716">
                  <c:v>8.0761413727608779E-3</c:v>
                </c:pt>
                <c:pt idx="717">
                  <c:v>8.10247557588651E-3</c:v>
                </c:pt>
                <c:pt idx="718">
                  <c:v>8.1288541374871879E-3</c:v>
                </c:pt>
                <c:pt idx="719">
                  <c:v>8.1492938202378171E-3</c:v>
                </c:pt>
                <c:pt idx="720">
                  <c:v>8.1757519747999007E-3</c:v>
                </c:pt>
                <c:pt idx="721">
                  <c:v>8.2022579744692164E-3</c:v>
                </c:pt>
                <c:pt idx="722">
                  <c:v>8.2288130238155899E-3</c:v>
                </c:pt>
                <c:pt idx="723">
                  <c:v>8.2554183274760121E-3</c:v>
                </c:pt>
                <c:pt idx="724">
                  <c:v>8.2840905536976372E-3</c:v>
                </c:pt>
                <c:pt idx="725">
                  <c:v>8.3108028590142581E-3</c:v>
                </c:pt>
                <c:pt idx="726">
                  <c:v>8.3375666306589515E-3</c:v>
                </c:pt>
                <c:pt idx="727">
                  <c:v>8.3643818706743527E-3</c:v>
                </c:pt>
                <c:pt idx="728">
                  <c:v>8.3892157692387458E-3</c:v>
                </c:pt>
                <c:pt idx="729">
                  <c:v>8.4161296569500287E-3</c:v>
                </c:pt>
                <c:pt idx="730">
                  <c:v>8.4430950158718345E-3</c:v>
                </c:pt>
                <c:pt idx="731">
                  <c:v>8.4701118480509166E-3</c:v>
                </c:pt>
                <c:pt idx="732">
                  <c:v>8.4992301680784418E-3</c:v>
                </c:pt>
                <c:pt idx="733">
                  <c:v>8.5263542614329238E-3</c:v>
                </c:pt>
                <c:pt idx="734">
                  <c:v>8.5535298375665394E-3</c:v>
                </c:pt>
                <c:pt idx="735">
                  <c:v>8.5807568985535373E-3</c:v>
                </c:pt>
                <c:pt idx="736">
                  <c:v>8.6080354464717328E-3</c:v>
                </c:pt>
                <c:pt idx="737">
                  <c:v>8.6332938946296223E-3</c:v>
                </c:pt>
                <c:pt idx="738">
                  <c:v>8.6606710972442977E-3</c:v>
                </c:pt>
                <c:pt idx="739">
                  <c:v>8.6880997896308845E-3</c:v>
                </c:pt>
                <c:pt idx="740">
                  <c:v>8.715579973871063E-3</c:v>
                </c:pt>
                <c:pt idx="741">
                  <c:v>8.7431116520505451E-3</c:v>
                </c:pt>
                <c:pt idx="742">
                  <c:v>8.7706948262599657E-3</c:v>
                </c:pt>
                <c:pt idx="743">
                  <c:v>8.7983294985930962E-3</c:v>
                </c:pt>
                <c:pt idx="744">
                  <c:v>8.826015671146839E-3</c:v>
                </c:pt>
                <c:pt idx="745">
                  <c:v>8.8600735563887367E-3</c:v>
                </c:pt>
                <c:pt idx="746">
                  <c:v>8.887875796494903E-3</c:v>
                </c:pt>
                <c:pt idx="747">
                  <c:v>8.9157295536835546E-3</c:v>
                </c:pt>
                <c:pt idx="748">
                  <c:v>8.9436348301041788E-3</c:v>
                </c:pt>
                <c:pt idx="749">
                  <c:v>8.9715916237742242E-3</c:v>
                </c:pt>
                <c:pt idx="750">
                  <c:v>8.9974695318402985E-3</c:v>
                </c:pt>
                <c:pt idx="751">
                  <c:v>9.0255150218294666E-3</c:v>
                </c:pt>
                <c:pt idx="752">
                  <c:v>9.0535949180543234E-3</c:v>
                </c:pt>
                <c:pt idx="753">
                  <c:v>9.0817006629425948E-3</c:v>
                </c:pt>
                <c:pt idx="754">
                  <c:v>9.1119555227473972E-3</c:v>
                </c:pt>
                <c:pt idx="755">
                  <c:v>9.140085602846881E-3</c:v>
                </c:pt>
                <c:pt idx="756">
                  <c:v>9.1682149210712428E-3</c:v>
                </c:pt>
                <c:pt idx="757">
                  <c:v>9.1963349641848054E-3</c:v>
                </c:pt>
                <c:pt idx="758">
                  <c:v>9.2223175687011875E-3</c:v>
                </c:pt>
                <c:pt idx="759">
                  <c:v>9.2503986696670509E-3</c:v>
                </c:pt>
                <c:pt idx="760">
                  <c:v>9.2784457028469384E-3</c:v>
                </c:pt>
                <c:pt idx="761">
                  <c:v>9.3064501068306164E-3</c:v>
                </c:pt>
                <c:pt idx="762">
                  <c:v>9.3344033197322058E-3</c:v>
                </c:pt>
                <c:pt idx="763">
                  <c:v>9.3643836438769158E-3</c:v>
                </c:pt>
                <c:pt idx="764">
                  <c:v>9.3922003503636407E-3</c:v>
                </c:pt>
                <c:pt idx="765">
                  <c:v>9.4199396586489847E-3</c:v>
                </c:pt>
                <c:pt idx="766">
                  <c:v>9.4475930512242824E-3</c:v>
                </c:pt>
                <c:pt idx="767">
                  <c:v>9.4751520101196921E-3</c:v>
                </c:pt>
                <c:pt idx="768">
                  <c:v>9.5026080169064112E-3</c:v>
                </c:pt>
                <c:pt idx="769">
                  <c:v>9.5299525527001872E-3</c:v>
                </c:pt>
                <c:pt idx="770">
                  <c:v>9.5571770981705741E-3</c:v>
                </c:pt>
                <c:pt idx="771">
                  <c:v>9.5822656934265796E-3</c:v>
                </c:pt>
                <c:pt idx="772">
                  <c:v>9.6072387694583501E-3</c:v>
                </c:pt>
                <c:pt idx="773">
                  <c:v>9.6340750993137835E-3</c:v>
                </c:pt>
                <c:pt idx="774">
                  <c:v>9.6607575627775128E-3</c:v>
                </c:pt>
                <c:pt idx="775">
                  <c:v>9.6872775453196759E-3</c:v>
                </c:pt>
                <c:pt idx="776">
                  <c:v>9.7155783697682584E-3</c:v>
                </c:pt>
                <c:pt idx="777">
                  <c:v>9.7417442170794517E-3</c:v>
                </c:pt>
                <c:pt idx="778">
                  <c:v>9.7677377220879383E-3</c:v>
                </c:pt>
                <c:pt idx="779">
                  <c:v>9.7935588780779497E-3</c:v>
                </c:pt>
                <c:pt idx="780">
                  <c:v>9.817303122277455E-3</c:v>
                </c:pt>
                <c:pt idx="781">
                  <c:v>9.8427911879940735E-3</c:v>
                </c:pt>
                <c:pt idx="782">
                  <c:v>9.8681068881589472E-3</c:v>
                </c:pt>
                <c:pt idx="783">
                  <c:v>9.8932502162687799E-3</c:v>
                </c:pt>
                <c:pt idx="784">
                  <c:v>9.9182211658639125E-3</c:v>
                </c:pt>
                <c:pt idx="785">
                  <c:v>9.9448661142591648E-3</c:v>
                </c:pt>
                <c:pt idx="786">
                  <c:v>9.9694806428648943E-3</c:v>
                </c:pt>
                <c:pt idx="787">
                  <c:v>9.9939227703398342E-3</c:v>
                </c:pt>
                <c:pt idx="788">
                  <c:v>1.0018192490371673E-2</c:v>
                </c:pt>
                <c:pt idx="789">
                  <c:v>1.0040490013134964E-2</c:v>
                </c:pt>
                <c:pt idx="790">
                  <c:v>1.0064426558471739E-2</c:v>
                </c:pt>
                <c:pt idx="791">
                  <c:v>1.008819068131641E-2</c:v>
                </c:pt>
                <c:pt idx="792">
                  <c:v>1.011178237556468E-2</c:v>
                </c:pt>
                <c:pt idx="793">
                  <c:v>1.0135201635153664E-2</c:v>
                </c:pt>
                <c:pt idx="794">
                  <c:v>1.0158448454068126E-2</c:v>
                </c:pt>
                <c:pt idx="795">
                  <c:v>1.0181522826334683E-2</c:v>
                </c:pt>
                <c:pt idx="796">
                  <c:v>1.0204424746024494E-2</c:v>
                </c:pt>
                <c:pt idx="797">
                  <c:v>1.0227154207254131E-2</c:v>
                </c:pt>
                <c:pt idx="798">
                  <c:v>1.0253099559593016E-2</c:v>
                </c:pt>
                <c:pt idx="799">
                  <c:v>1.0275460700549539E-2</c:v>
                </c:pt>
                <c:pt idx="800">
                  <c:v>1.0297649357868224E-2</c:v>
                </c:pt>
                <c:pt idx="801">
                  <c:v>1.0319665525785976E-2</c:v>
                </c:pt>
                <c:pt idx="802">
                  <c:v>1.0339862434663196E-2</c:v>
                </c:pt>
                <c:pt idx="803">
                  <c:v>1.0361548031954377E-2</c:v>
                </c:pt>
                <c:pt idx="804">
                  <c:v>1.0383069334600266E-2</c:v>
                </c:pt>
                <c:pt idx="805">
                  <c:v>1.0404432082764821E-2</c:v>
                </c:pt>
                <c:pt idx="806">
                  <c:v>1.0427249812864785E-2</c:v>
                </c:pt>
                <c:pt idx="807">
                  <c:v>1.0448304651905022E-2</c:v>
                </c:pt>
                <c:pt idx="808">
                  <c:v>1.0469218802367701E-2</c:v>
                </c:pt>
                <c:pt idx="809">
                  <c:v>1.0489997974463237E-2</c:v>
                </c:pt>
                <c:pt idx="810">
                  <c:v>1.0510647878668527E-2</c:v>
                </c:pt>
                <c:pt idx="811">
                  <c:v>1.0529600411952689E-2</c:v>
                </c:pt>
                <c:pt idx="812">
                  <c:v>1.0550014026587827E-2</c:v>
                </c:pt>
                <c:pt idx="813">
                  <c:v>1.0570315017898397E-2</c:v>
                </c:pt>
                <c:pt idx="814">
                  <c:v>1.0592069035227056E-2</c:v>
                </c:pt>
                <c:pt idx="815">
                  <c:v>1.0612158266192398E-2</c:v>
                </c:pt>
                <c:pt idx="816">
                  <c:v>1.0632152497519342E-2</c:v>
                </c:pt>
                <c:pt idx="817">
                  <c:v>1.0652057441451509E-2</c:v>
                </c:pt>
                <c:pt idx="818">
                  <c:v>1.0671878810473892E-2</c:v>
                </c:pt>
                <c:pt idx="819">
                  <c:v>1.0691622317310223E-2</c:v>
                </c:pt>
                <c:pt idx="820">
                  <c:v>1.071129367491856E-2</c:v>
                </c:pt>
                <c:pt idx="821">
                  <c:v>1.0730898596492617E-2</c:v>
                </c:pt>
                <c:pt idx="822">
                  <c:v>1.0750442795456465E-2</c:v>
                </c:pt>
                <c:pt idx="823">
                  <c:v>1.0769931985464547E-2</c:v>
                </c:pt>
                <c:pt idx="824">
                  <c:v>1.0784762021516266E-2</c:v>
                </c:pt>
                <c:pt idx="825">
                  <c:v>1.0804161902197686E-2</c:v>
                </c:pt>
                <c:pt idx="826">
                  <c:v>1.082352365960371E-2</c:v>
                </c:pt>
                <c:pt idx="827">
                  <c:v>1.0842853102511136E-2</c:v>
                </c:pt>
                <c:pt idx="828">
                  <c:v>1.0863688336964055E-2</c:v>
                </c:pt>
                <c:pt idx="829">
                  <c:v>1.0882967518420588E-2</c:v>
                </c:pt>
                <c:pt idx="830">
                  <c:v>1.0902224343257003E-2</c:v>
                </c:pt>
                <c:pt idx="831">
                  <c:v>1.0921458810829378E-2</c:v>
                </c:pt>
                <c:pt idx="832">
                  <c:v>1.0940670920493799E-2</c:v>
                </c:pt>
                <c:pt idx="833">
                  <c:v>1.0958333470011294E-2</c:v>
                </c:pt>
                <c:pt idx="834">
                  <c:v>1.0977501884664946E-2</c:v>
                </c:pt>
                <c:pt idx="835">
                  <c:v>1.0996647939201824E-2</c:v>
                </c:pt>
                <c:pt idx="836">
                  <c:v>1.1015771632984754E-2</c:v>
                </c:pt>
                <c:pt idx="837">
                  <c:v>1.1036396077738301E-2</c:v>
                </c:pt>
                <c:pt idx="838">
                  <c:v>1.1055474026489286E-2</c:v>
                </c:pt>
                <c:pt idx="839">
                  <c:v>1.1074529612849835E-2</c:v>
                </c:pt>
                <c:pt idx="840">
                  <c:v>1.1098996792409142E-2</c:v>
                </c:pt>
                <c:pt idx="841">
                  <c:v>1.1116482526462766E-2</c:v>
                </c:pt>
                <c:pt idx="842">
                  <c:v>1.1135465652400886E-2</c:v>
                </c:pt>
                <c:pt idx="843">
                  <c:v>1.1154426412968554E-2</c:v>
                </c:pt>
                <c:pt idx="844">
                  <c:v>1.1173364807533967E-2</c:v>
                </c:pt>
                <c:pt idx="845">
                  <c:v>1.1192280835467113E-2</c:v>
                </c:pt>
                <c:pt idx="846">
                  <c:v>1.1211174496138877E-2</c:v>
                </c:pt>
                <c:pt idx="847">
                  <c:v>1.1230045788921039E-2</c:v>
                </c:pt>
                <c:pt idx="848">
                  <c:v>1.1248894713185823E-2</c:v>
                </c:pt>
                <c:pt idx="849">
                  <c:v>1.1269231847253907E-2</c:v>
                </c:pt>
                <c:pt idx="850">
                  <c:v>1.1292563296050478E-2</c:v>
                </c:pt>
                <c:pt idx="851">
                  <c:v>1.1311341038062977E-2</c:v>
                </c:pt>
                <c:pt idx="852">
                  <c:v>1.1330096409948285E-2</c:v>
                </c:pt>
                <c:pt idx="853">
                  <c:v>1.1348829411068543E-2</c:v>
                </c:pt>
                <c:pt idx="854">
                  <c:v>1.1367539528726734E-2</c:v>
                </c:pt>
                <c:pt idx="855">
                  <c:v>1.1386224201944935E-2</c:v>
                </c:pt>
                <c:pt idx="856">
                  <c:v>1.1412526582338395E-2</c:v>
                </c:pt>
                <c:pt idx="857">
                  <c:v>1.1431136957049627E-2</c:v>
                </c:pt>
                <c:pt idx="858">
                  <c:v>1.1451206432801586E-2</c:v>
                </c:pt>
                <c:pt idx="859">
                  <c:v>1.1469739008902606E-2</c:v>
                </c:pt>
                <c:pt idx="860">
                  <c:v>1.1488229349393196E-2</c:v>
                </c:pt>
                <c:pt idx="861">
                  <c:v>1.1506674363914357E-2</c:v>
                </c:pt>
                <c:pt idx="862">
                  <c:v>1.1523591400644441E-2</c:v>
                </c:pt>
                <c:pt idx="863">
                  <c:v>1.1541941053504059E-2</c:v>
                </c:pt>
                <c:pt idx="864">
                  <c:v>1.156023637727057E-2</c:v>
                </c:pt>
                <c:pt idx="865">
                  <c:v>1.1578474264378018E-2</c:v>
                </c:pt>
                <c:pt idx="866">
                  <c:v>1.1599570590566674E-2</c:v>
                </c:pt>
                <c:pt idx="867">
                  <c:v>1.1616219531675343E-2</c:v>
                </c:pt>
                <c:pt idx="868">
                  <c:v>1.1634260725119371E-2</c:v>
                </c:pt>
                <c:pt idx="869">
                  <c:v>1.1652231865785541E-2</c:v>
                </c:pt>
                <c:pt idx="870">
                  <c:v>1.1670129862344501E-2</c:v>
                </c:pt>
                <c:pt idx="871">
                  <c:v>1.1687951623362955E-2</c:v>
                </c:pt>
                <c:pt idx="872">
                  <c:v>1.1705694057306294E-2</c:v>
                </c:pt>
                <c:pt idx="873">
                  <c:v>1.1723354072538605E-2</c:v>
                </c:pt>
                <c:pt idx="874">
                  <c:v>1.1740928577324427E-2</c:v>
                </c:pt>
                <c:pt idx="875">
                  <c:v>1.1754200313072496E-2</c:v>
                </c:pt>
                <c:pt idx="876">
                  <c:v>1.1771614755228598E-2</c:v>
                </c:pt>
                <c:pt idx="877">
                  <c:v>1.1788934564680914E-2</c:v>
                </c:pt>
                <c:pt idx="878">
                  <c:v>1.1806156598452437E-2</c:v>
                </c:pt>
                <c:pt idx="879">
                  <c:v>1.1824655843909532E-2</c:v>
                </c:pt>
                <c:pt idx="880">
                  <c:v>1.1841666825368347E-2</c:v>
                </c:pt>
                <c:pt idx="881">
                  <c:v>1.1858574188212659E-2</c:v>
                </c:pt>
                <c:pt idx="882">
                  <c:v>1.1875377929835187E-2</c:v>
                </c:pt>
                <c:pt idx="883">
                  <c:v>1.1892078047643783E-2</c:v>
                </c:pt>
                <c:pt idx="884">
                  <c:v>1.1908674539063224E-2</c:v>
                </c:pt>
                <c:pt idx="885">
                  <c:v>1.1923830422905436E-2</c:v>
                </c:pt>
                <c:pt idx="886">
                  <c:v>1.1940226522050247E-2</c:v>
                </c:pt>
                <c:pt idx="887">
                  <c:v>1.1957842229466392E-2</c:v>
                </c:pt>
                <c:pt idx="888">
                  <c:v>1.1974024189890034E-2</c:v>
                </c:pt>
                <c:pt idx="889">
                  <c:v>1.199010251128442E-2</c:v>
                </c:pt>
                <c:pt idx="890">
                  <c:v>1.200607719117051E-2</c:v>
                </c:pt>
                <c:pt idx="891">
                  <c:v>1.2021948227083967E-2</c:v>
                </c:pt>
                <c:pt idx="892">
                  <c:v>1.2037715616576477E-2</c:v>
                </c:pt>
                <c:pt idx="893">
                  <c:v>1.2052097403907152E-2</c:v>
                </c:pt>
                <c:pt idx="894">
                  <c:v>1.2067664384446434E-2</c:v>
                </c:pt>
                <c:pt idx="895">
                  <c:v>1.2083127714247043E-2</c:v>
                </c:pt>
                <c:pt idx="896">
                  <c:v>1.2098487390937142E-2</c:v>
                </c:pt>
                <c:pt idx="897">
                  <c:v>1.2113743412161466E-2</c:v>
                </c:pt>
                <c:pt idx="898">
                  <c:v>1.2128895775578628E-2</c:v>
                </c:pt>
                <c:pt idx="899">
                  <c:v>1.2143944478864702E-2</c:v>
                </c:pt>
                <c:pt idx="900">
                  <c:v>1.215888951971099E-2</c:v>
                </c:pt>
                <c:pt idx="901">
                  <c:v>1.2177409220913727E-2</c:v>
                </c:pt>
                <c:pt idx="902">
                  <c:v>1.2192126183968491E-2</c:v>
                </c:pt>
                <c:pt idx="903">
                  <c:v>1.2206739468675577E-2</c:v>
                </c:pt>
                <c:pt idx="904">
                  <c:v>1.2221249072756001E-2</c:v>
                </c:pt>
                <c:pt idx="905">
                  <c:v>1.2234457144602058E-2</c:v>
                </c:pt>
                <c:pt idx="906">
                  <c:v>1.2248761339734756E-2</c:v>
                </c:pt>
                <c:pt idx="907">
                  <c:v>1.2262943615147402E-2</c:v>
                </c:pt>
                <c:pt idx="908">
                  <c:v>1.2276989785100433E-2</c:v>
                </c:pt>
                <c:pt idx="909">
                  <c:v>1.2290885663482708E-2</c:v>
                </c:pt>
                <c:pt idx="910">
                  <c:v>1.2305753153403263E-2</c:v>
                </c:pt>
                <c:pt idx="911">
                  <c:v>1.2319288426898844E-2</c:v>
                </c:pt>
                <c:pt idx="912">
                  <c:v>1.2332629311314545E-2</c:v>
                </c:pt>
                <c:pt idx="913">
                  <c:v>1.2345761695722057E-2</c:v>
                </c:pt>
                <c:pt idx="914">
                  <c:v>1.2357614143309277E-2</c:v>
                </c:pt>
                <c:pt idx="915">
                  <c:v>1.2370310344543571E-2</c:v>
                </c:pt>
                <c:pt idx="916">
                  <c:v>1.2382756942010945E-2</c:v>
                </c:pt>
                <c:pt idx="917">
                  <c:v>1.2394939747078967E-2</c:v>
                </c:pt>
                <c:pt idx="918">
                  <c:v>1.2407802214435619E-2</c:v>
                </c:pt>
                <c:pt idx="919">
                  <c:v>1.2419387253142263E-2</c:v>
                </c:pt>
                <c:pt idx="920">
                  <c:v>1.2430665007624228E-2</c:v>
                </c:pt>
                <c:pt idx="921">
                  <c:v>1.2441621364965372E-2</c:v>
                </c:pt>
                <c:pt idx="922">
                  <c:v>1.2452242212091421E-2</c:v>
                </c:pt>
                <c:pt idx="923">
                  <c:v>1.2462513435792001E-2</c:v>
                </c:pt>
                <c:pt idx="924">
                  <c:v>1.2472420922745735E-2</c:v>
                </c:pt>
                <c:pt idx="925">
                  <c:v>1.2481950559544918E-2</c:v>
                </c:pt>
                <c:pt idx="926">
                  <c:v>1.2491088232721055E-2</c:v>
                </c:pt>
                <c:pt idx="927">
                  <c:v>1.249776349796455E-2</c:v>
                </c:pt>
                <c:pt idx="928">
                  <c:v>1.2506174418177099E-2</c:v>
                </c:pt>
                <c:pt idx="929">
                  <c:v>1.2514151747377654E-2</c:v>
                </c:pt>
                <c:pt idx="930">
                  <c:v>1.2521681139808083E-2</c:v>
                </c:pt>
                <c:pt idx="931">
                  <c:v>1.2529303098194692E-2</c:v>
                </c:pt>
                <c:pt idx="932">
                  <c:v>1.2535863466320582E-2</c:v>
                </c:pt>
                <c:pt idx="933">
                  <c:v>1.2541949234061229E-2</c:v>
                </c:pt>
                <c:pt idx="934">
                  <c:v>1.2547560397122961E-2</c:v>
                </c:pt>
                <c:pt idx="935">
                  <c:v>1.2552696951546533E-2</c:v>
                </c:pt>
                <c:pt idx="936">
                  <c:v>1.2557358893708018E-2</c:v>
                </c:pt>
                <c:pt idx="937">
                  <c:v>1.2561193672968185E-2</c:v>
                </c:pt>
                <c:pt idx="938">
                  <c:v>1.2564940154202614E-2</c:v>
                </c:pt>
                <c:pt idx="939">
                  <c:v>1.256821203070748E-2</c:v>
                </c:pt>
                <c:pt idx="940">
                  <c:v>1.257126047896754E-2</c:v>
                </c:pt>
                <c:pt idx="941">
                  <c:v>1.257354931717534E-2</c:v>
                </c:pt>
                <c:pt idx="942">
                  <c:v>1.2575363528408479E-2</c:v>
                </c:pt>
                <c:pt idx="943">
                  <c:v>1.2576703111386254E-2</c:v>
                </c:pt>
                <c:pt idx="944">
                  <c:v>1.2577568065163714E-2</c:v>
                </c:pt>
                <c:pt idx="945">
                  <c:v>1.2577876485148848E-2</c:v>
                </c:pt>
                <c:pt idx="946">
                  <c:v>1.2577826082908769E-2</c:v>
                </c:pt>
                <c:pt idx="947">
                  <c:v>1.2577301066896871E-2</c:v>
                </c:pt>
                <c:pt idx="948">
                  <c:v>1.2576301437481665E-2</c:v>
                </c:pt>
                <c:pt idx="949">
                  <c:v>1.2574827195363467E-2</c:v>
                </c:pt>
                <c:pt idx="950">
                  <c:v>1.2572878341577966E-2</c:v>
                </c:pt>
                <c:pt idx="951">
                  <c:v>1.257045487749265E-2</c:v>
                </c:pt>
                <c:pt idx="952">
                  <c:v>1.2567556804807253E-2</c:v>
                </c:pt>
                <c:pt idx="953">
                  <c:v>1.2563605028428741E-2</c:v>
                </c:pt>
                <c:pt idx="954">
                  <c:v>1.2559655638824649E-2</c:v>
                </c:pt>
                <c:pt idx="955">
                  <c:v>1.2555231599747814E-2</c:v>
                </c:pt>
                <c:pt idx="956">
                  <c:v>1.2550332914354635E-2</c:v>
                </c:pt>
                <c:pt idx="957">
                  <c:v>1.2544959698827596E-2</c:v>
                </c:pt>
                <c:pt idx="958">
                  <c:v>1.2539485502285072E-2</c:v>
                </c:pt>
                <c:pt idx="959">
                  <c:v>1.2533237564560177E-2</c:v>
                </c:pt>
                <c:pt idx="960">
                  <c:v>1.2526577468270598E-2</c:v>
                </c:pt>
                <c:pt idx="961">
                  <c:v>1.2519534363670504E-2</c:v>
                </c:pt>
                <c:pt idx="962">
                  <c:v>1.2511686937753185E-2</c:v>
                </c:pt>
                <c:pt idx="963">
                  <c:v>1.2503952237588822E-2</c:v>
                </c:pt>
                <c:pt idx="964">
                  <c:v>1.2495925137001282E-2</c:v>
                </c:pt>
                <c:pt idx="965">
                  <c:v>1.2487634627792128E-2</c:v>
                </c:pt>
                <c:pt idx="966">
                  <c:v>1.2479593959540106E-2</c:v>
                </c:pt>
                <c:pt idx="967">
                  <c:v>1.2470864946915679E-2</c:v>
                </c:pt>
                <c:pt idx="968">
                  <c:v>1.2461956970065859E-2</c:v>
                </c:pt>
                <c:pt idx="969">
                  <c:v>1.2452899176556561E-2</c:v>
                </c:pt>
                <c:pt idx="970">
                  <c:v>1.2443720713466534E-2</c:v>
                </c:pt>
                <c:pt idx="971">
                  <c:v>1.2433983481561771E-2</c:v>
                </c:pt>
                <c:pt idx="972">
                  <c:v>1.242466084736542E-2</c:v>
                </c:pt>
                <c:pt idx="973">
                  <c:v>1.2415306723150252E-2</c:v>
                </c:pt>
                <c:pt idx="974">
                  <c:v>1.2405950096446607E-2</c:v>
                </c:pt>
                <c:pt idx="975">
                  <c:v>1.2396619954239968E-2</c:v>
                </c:pt>
                <c:pt idx="976">
                  <c:v>1.238734528297712E-2</c:v>
                </c:pt>
                <c:pt idx="977">
                  <c:v>1.237815506856616E-2</c:v>
                </c:pt>
                <c:pt idx="978">
                  <c:v>1.2369078296392784E-2</c:v>
                </c:pt>
                <c:pt idx="979">
                  <c:v>1.2360844797695109E-2</c:v>
                </c:pt>
                <c:pt idx="980">
                  <c:v>1.2352043372332085E-2</c:v>
                </c:pt>
                <c:pt idx="981">
                  <c:v>1.2343441373365422E-2</c:v>
                </c:pt>
                <c:pt idx="982">
                  <c:v>1.2335068100862084E-2</c:v>
                </c:pt>
                <c:pt idx="983">
                  <c:v>1.2326952854473114E-2</c:v>
                </c:pt>
                <c:pt idx="984">
                  <c:v>1.2318868180321702E-2</c:v>
                </c:pt>
                <c:pt idx="985">
                  <c:v>1.2311342967101796E-2</c:v>
                </c:pt>
                <c:pt idx="986">
                  <c:v>1.2304105082335533E-2</c:v>
                </c:pt>
                <c:pt idx="987">
                  <c:v>1.2297154522914374E-2</c:v>
                </c:pt>
                <c:pt idx="988">
                  <c:v>1.2290662019992253E-2</c:v>
                </c:pt>
                <c:pt idx="989">
                  <c:v>1.228426579465617E-2</c:v>
                </c:pt>
                <c:pt idx="990">
                  <c:v>1.2278156876512097E-2</c:v>
                </c:pt>
                <c:pt idx="991">
                  <c:v>1.2272335262950969E-2</c:v>
                </c:pt>
                <c:pt idx="992">
                  <c:v>1.2266711505827831E-2</c:v>
                </c:pt>
                <c:pt idx="993">
                  <c:v>1.2261484840108895E-2</c:v>
                </c:pt>
                <c:pt idx="994">
                  <c:v>1.2256545481430119E-2</c:v>
                </c:pt>
                <c:pt idx="995">
                  <c:v>1.2251893427670565E-2</c:v>
                </c:pt>
                <c:pt idx="996">
                  <c:v>1.2246928594186893E-2</c:v>
                </c:pt>
                <c:pt idx="997">
                  <c:v>1.2242876894563244E-2</c:v>
                </c:pt>
                <c:pt idx="998">
                  <c:v>1.223910739158344E-2</c:v>
                </c:pt>
                <c:pt idx="999">
                  <c:v>1.2235625176507078E-2</c:v>
                </c:pt>
                <c:pt idx="1000">
                  <c:v>1.2232430247845934E-2</c:v>
                </c:pt>
                <c:pt idx="1001">
                  <c:v>1.2229522604236471E-2</c:v>
                </c:pt>
                <c:pt idx="1002">
                  <c:v>1.2226902244435388E-2</c:v>
                </c:pt>
                <c:pt idx="1003">
                  <c:v>1.2224569167324067E-2</c:v>
                </c:pt>
                <c:pt idx="1004">
                  <c:v>1.2222523371905904E-2</c:v>
                </c:pt>
                <c:pt idx="1005">
                  <c:v>1.2221124256103244E-2</c:v>
                </c:pt>
                <c:pt idx="1006">
                  <c:v>1.2219693965924535E-2</c:v>
                </c:pt>
                <c:pt idx="1007">
                  <c:v>1.2218550974317961E-2</c:v>
                </c:pt>
                <c:pt idx="1008">
                  <c:v>1.221769528078932E-2</c:v>
                </c:pt>
                <c:pt idx="1009">
                  <c:v>1.2217126878260272E-2</c:v>
                </c:pt>
                <c:pt idx="1010">
                  <c:v>1.2216560334777896E-2</c:v>
                </c:pt>
                <c:pt idx="1011">
                  <c:v>1.2216529816503249E-2</c:v>
                </c:pt>
                <c:pt idx="1012">
                  <c:v>1.2216758820533255E-2</c:v>
                </c:pt>
                <c:pt idx="1013">
                  <c:v>1.2217233464235686E-2</c:v>
                </c:pt>
                <c:pt idx="1014">
                  <c:v>1.2218281338191311E-2</c:v>
                </c:pt>
                <c:pt idx="1015">
                  <c:v>1.2219216320346536E-2</c:v>
                </c:pt>
                <c:pt idx="1016">
                  <c:v>1.2220353781715652E-2</c:v>
                </c:pt>
                <c:pt idx="1017">
                  <c:v>1.2221679914884707E-2</c:v>
                </c:pt>
                <c:pt idx="1018">
                  <c:v>1.2222805390511217E-2</c:v>
                </c:pt>
                <c:pt idx="1019">
                  <c:v>1.2224462340416867E-2</c:v>
                </c:pt>
                <c:pt idx="1020">
                  <c:v>1.2226267752979868E-2</c:v>
                </c:pt>
                <c:pt idx="1021">
                  <c:v>1.2228207745804043E-2</c:v>
                </c:pt>
                <c:pt idx="1022">
                  <c:v>1.2230268436471067E-2</c:v>
                </c:pt>
                <c:pt idx="1023">
                  <c:v>1.2232825607475052E-2</c:v>
                </c:pt>
                <c:pt idx="1024">
                  <c:v>1.2235085835831038E-2</c:v>
                </c:pt>
                <c:pt idx="1025">
                  <c:v>1.2237424276441916E-2</c:v>
                </c:pt>
                <c:pt idx="1026">
                  <c:v>1.2239827121697727E-2</c:v>
                </c:pt>
                <c:pt idx="1027">
                  <c:v>1.2242280563928166E-2</c:v>
                </c:pt>
                <c:pt idx="1028">
                  <c:v>1.2244770795400385E-2</c:v>
                </c:pt>
                <c:pt idx="1029">
                  <c:v>1.2247284008315023E-2</c:v>
                </c:pt>
                <c:pt idx="1030">
                  <c:v>1.2249806394803569E-2</c:v>
                </c:pt>
                <c:pt idx="1031">
                  <c:v>1.2251586232381555E-2</c:v>
                </c:pt>
                <c:pt idx="1032">
                  <c:v>1.2253730280868172E-2</c:v>
                </c:pt>
                <c:pt idx="1033">
                  <c:v>1.2256212492255513E-2</c:v>
                </c:pt>
                <c:pt idx="1034">
                  <c:v>1.2258649140048429E-2</c:v>
                </c:pt>
                <c:pt idx="1035">
                  <c:v>1.2261026188594249E-2</c:v>
                </c:pt>
                <c:pt idx="1036">
                  <c:v>1.2263675070533046E-2</c:v>
                </c:pt>
                <c:pt idx="1037">
                  <c:v>1.2265898995356805E-2</c:v>
                </c:pt>
                <c:pt idx="1038">
                  <c:v>1.2268047277109692E-2</c:v>
                </c:pt>
                <c:pt idx="1039">
                  <c:v>1.2270119915551683E-2</c:v>
                </c:pt>
                <c:pt idx="1040">
                  <c:v>1.227179424408978E-2</c:v>
                </c:pt>
                <c:pt idx="1041">
                  <c:v>1.2273720933785284E-2</c:v>
                </c:pt>
                <c:pt idx="1042">
                  <c:v>1.2275571982035856E-2</c:v>
                </c:pt>
                <c:pt idx="1043">
                  <c:v>1.227734738863418E-2</c:v>
                </c:pt>
                <c:pt idx="1044">
                  <c:v>1.2279047153382339E-2</c:v>
                </c:pt>
                <c:pt idx="1045">
                  <c:v>1.2280967224196835E-2</c:v>
                </c:pt>
                <c:pt idx="1046">
                  <c:v>1.2282510353405914E-2</c:v>
                </c:pt>
                <c:pt idx="1047">
                  <c:v>1.2283977837676936E-2</c:v>
                </c:pt>
                <c:pt idx="1048">
                  <c:v>1.2285369676844252E-2</c:v>
                </c:pt>
                <c:pt idx="1049">
                  <c:v>1.2286411343002535E-2</c:v>
                </c:pt>
                <c:pt idx="1050">
                  <c:v>1.2287657252949802E-2</c:v>
                </c:pt>
                <c:pt idx="1051">
                  <c:v>1.2288827519893453E-2</c:v>
                </c:pt>
                <c:pt idx="1052">
                  <c:v>1.2289922143701846E-2</c:v>
                </c:pt>
                <c:pt idx="1053">
                  <c:v>1.229094112425363E-2</c:v>
                </c:pt>
                <c:pt idx="1054">
                  <c:v>1.2291884461434179E-2</c:v>
                </c:pt>
                <c:pt idx="1055">
                  <c:v>1.229275215513782E-2</c:v>
                </c:pt>
                <c:pt idx="1056">
                  <c:v>1.2293544205267832E-2</c:v>
                </c:pt>
                <c:pt idx="1057">
                  <c:v>1.2294953781553555E-2</c:v>
                </c:pt>
                <c:pt idx="1058">
                  <c:v>1.229557839779794E-2</c:v>
                </c:pt>
                <c:pt idx="1059">
                  <c:v>1.22961273625984E-2</c:v>
                </c:pt>
                <c:pt idx="1060">
                  <c:v>1.2296600675891946E-2</c:v>
                </c:pt>
                <c:pt idx="1061">
                  <c:v>1.2296998337624843E-2</c:v>
                </c:pt>
                <c:pt idx="1062">
                  <c:v>1.2297116737542142E-2</c:v>
                </c:pt>
                <c:pt idx="1063">
                  <c:v>1.2297368491264055E-2</c:v>
                </c:pt>
                <c:pt idx="1064">
                  <c:v>1.2297544595857348E-2</c:v>
                </c:pt>
                <c:pt idx="1065">
                  <c:v>1.2297645051302094E-2</c:v>
                </c:pt>
                <c:pt idx="1066">
                  <c:v>1.2297851871601775E-2</c:v>
                </c:pt>
                <c:pt idx="1067">
                  <c:v>1.2297795623323723E-2</c:v>
                </c:pt>
                <c:pt idx="1068">
                  <c:v>1.2297663723348916E-2</c:v>
                </c:pt>
                <c:pt idx="1069">
                  <c:v>1.2297456171692771E-2</c:v>
                </c:pt>
                <c:pt idx="1070">
                  <c:v>1.2297172968379512E-2</c:v>
                </c:pt>
                <c:pt idx="1071">
                  <c:v>1.2296659151811639E-2</c:v>
                </c:pt>
                <c:pt idx="1072">
                  <c:v>1.229623006337731E-2</c:v>
                </c:pt>
                <c:pt idx="1073">
                  <c:v>1.2295725325942797E-2</c:v>
                </c:pt>
                <c:pt idx="1074">
                  <c:v>1.229514493956523E-2</c:v>
                </c:pt>
                <c:pt idx="1075">
                  <c:v>1.2294622178373078E-2</c:v>
                </c:pt>
                <c:pt idx="1076">
                  <c:v>1.2293885066090141E-2</c:v>
                </c:pt>
                <c:pt idx="1077">
                  <c:v>1.2293072302555762E-2</c:v>
                </c:pt>
                <c:pt idx="1078">
                  <c:v>1.2292183887861999E-2</c:v>
                </c:pt>
                <c:pt idx="1079">
                  <c:v>1.2291219822109721E-2</c:v>
                </c:pt>
                <c:pt idx="1080">
                  <c:v>1.2290180105409046E-2</c:v>
                </c:pt>
                <c:pt idx="1081">
                  <c:v>1.2289064737877577E-2</c:v>
                </c:pt>
                <c:pt idx="1082">
                  <c:v>1.2287873719643051E-2</c:v>
                </c:pt>
                <c:pt idx="1083">
                  <c:v>1.2286517273393303E-2</c:v>
                </c:pt>
                <c:pt idx="1084">
                  <c:v>1.2285010190167556E-2</c:v>
                </c:pt>
                <c:pt idx="1085">
                  <c:v>1.2283608572473948E-2</c:v>
                </c:pt>
                <c:pt idx="1086">
                  <c:v>1.2282131312228521E-2</c:v>
                </c:pt>
                <c:pt idx="1087">
                  <c:v>1.2280578409597849E-2</c:v>
                </c:pt>
                <c:pt idx="1088">
                  <c:v>1.2279013413959709E-2</c:v>
                </c:pt>
                <c:pt idx="1089">
                  <c:v>1.2277303766777551E-2</c:v>
                </c:pt>
                <c:pt idx="1090">
                  <c:v>1.2275518475242475E-2</c:v>
                </c:pt>
                <c:pt idx="1091">
                  <c:v>1.2273657539555316E-2</c:v>
                </c:pt>
                <c:pt idx="1092">
                  <c:v>1.2271679267032619E-2</c:v>
                </c:pt>
                <c:pt idx="1093">
                  <c:v>1.2269672514030836E-2</c:v>
                </c:pt>
                <c:pt idx="1094">
                  <c:v>1.2267590120037267E-2</c:v>
                </c:pt>
                <c:pt idx="1095">
                  <c:v>1.2265432085283853E-2</c:v>
                </c:pt>
                <c:pt idx="1096">
                  <c:v>1.2263198410012392E-2</c:v>
                </c:pt>
                <c:pt idx="1097">
                  <c:v>1.2260903410558077E-2</c:v>
                </c:pt>
                <c:pt idx="1098">
                  <c:v>1.2258512972143972E-2</c:v>
                </c:pt>
                <c:pt idx="1099">
                  <c:v>1.2256046891490386E-2</c:v>
                </c:pt>
                <c:pt idx="1100">
                  <c:v>1.2253135890806373E-2</c:v>
                </c:pt>
                <c:pt idx="1101">
                  <c:v>1.2250516135468554E-2</c:v>
                </c:pt>
                <c:pt idx="1102">
                  <c:v>1.2247817817100534E-2</c:v>
                </c:pt>
                <c:pt idx="1103">
                  <c:v>1.2245043860185101E-2</c:v>
                </c:pt>
                <c:pt idx="1104">
                  <c:v>1.2242194265031661E-2</c:v>
                </c:pt>
                <c:pt idx="1105">
                  <c:v>1.2239269031959923E-2</c:v>
                </c:pt>
                <c:pt idx="1106">
                  <c:v>1.2236268161296311E-2</c:v>
                </c:pt>
                <c:pt idx="1107">
                  <c:v>1.2233191653376651E-2</c:v>
                </c:pt>
                <c:pt idx="1108">
                  <c:v>1.223003950854528E-2</c:v>
                </c:pt>
                <c:pt idx="1109">
                  <c:v>1.2226706340113594E-2</c:v>
                </c:pt>
                <c:pt idx="1110">
                  <c:v>1.2223213318986518E-2</c:v>
                </c:pt>
                <c:pt idx="1111">
                  <c:v>1.2219806684546256E-2</c:v>
                </c:pt>
                <c:pt idx="1112">
                  <c:v>1.2216324402335825E-2</c:v>
                </c:pt>
                <c:pt idx="1113">
                  <c:v>1.2212766472754356E-2</c:v>
                </c:pt>
                <c:pt idx="1114">
                  <c:v>1.2209377716400993E-2</c:v>
                </c:pt>
                <c:pt idx="1115">
                  <c:v>1.2205685072513303E-2</c:v>
                </c:pt>
                <c:pt idx="1116">
                  <c:v>1.2201916789865604E-2</c:v>
                </c:pt>
                <c:pt idx="1117">
                  <c:v>1.2198072868883055E-2</c:v>
                </c:pt>
                <c:pt idx="1118">
                  <c:v>1.2193842128911177E-2</c:v>
                </c:pt>
                <c:pt idx="1119">
                  <c:v>1.2189830323999838E-2</c:v>
                </c:pt>
                <c:pt idx="1120">
                  <c:v>1.2185742874763232E-2</c:v>
                </c:pt>
                <c:pt idx="1121">
                  <c:v>1.2181579781671082E-2</c:v>
                </c:pt>
                <c:pt idx="1122">
                  <c:v>1.2177718704466399E-2</c:v>
                </c:pt>
                <c:pt idx="1123">
                  <c:v>1.217342096290447E-2</c:v>
                </c:pt>
                <c:pt idx="1124">
                  <c:v>1.2169047586230945E-2</c:v>
                </c:pt>
                <c:pt idx="1125">
                  <c:v>1.2164598574939628E-2</c:v>
                </c:pt>
                <c:pt idx="1126">
                  <c:v>1.2160073929533626E-2</c:v>
                </c:pt>
                <c:pt idx="1127">
                  <c:v>1.2155012729561033E-2</c:v>
                </c:pt>
                <c:pt idx="1128">
                  <c:v>1.2150320143365551E-2</c:v>
                </c:pt>
                <c:pt idx="1129">
                  <c:v>1.2145551917386447E-2</c:v>
                </c:pt>
                <c:pt idx="1130">
                  <c:v>1.2140708052171434E-2</c:v>
                </c:pt>
                <c:pt idx="1131">
                  <c:v>1.2135788548276943E-2</c:v>
                </c:pt>
                <c:pt idx="1132">
                  <c:v>1.2130793406268556E-2</c:v>
                </c:pt>
                <c:pt idx="1133">
                  <c:v>1.2125722626720568E-2</c:v>
                </c:pt>
                <c:pt idx="1134">
                  <c:v>1.2120576210215554E-2</c:v>
                </c:pt>
                <c:pt idx="1135">
                  <c:v>1.2115948672979514E-2</c:v>
                </c:pt>
                <c:pt idx="1136">
                  <c:v>1.211107253028342E-2</c:v>
                </c:pt>
                <c:pt idx="1137">
                  <c:v>1.210572710271692E-2</c:v>
                </c:pt>
                <c:pt idx="1138">
                  <c:v>1.2100306052495239E-2</c:v>
                </c:pt>
                <c:pt idx="1139">
                  <c:v>1.2094809380224661E-2</c:v>
                </c:pt>
                <c:pt idx="1140">
                  <c:v>1.2089012619274727E-2</c:v>
                </c:pt>
                <c:pt idx="1141">
                  <c:v>1.2083359116722578E-2</c:v>
                </c:pt>
                <c:pt idx="1142">
                  <c:v>1.2077629991629648E-2</c:v>
                </c:pt>
                <c:pt idx="1143">
                  <c:v>1.2071825244640297E-2</c:v>
                </c:pt>
                <c:pt idx="1144">
                  <c:v>1.2066191709947339E-2</c:v>
                </c:pt>
                <c:pt idx="1145">
                  <c:v>1.2060241318588535E-2</c:v>
                </c:pt>
                <c:pt idx="1146">
                  <c:v>1.2054215309661215E-2</c:v>
                </c:pt>
                <c:pt idx="1147">
                  <c:v>1.2048113683840166E-2</c:v>
                </c:pt>
                <c:pt idx="1148">
                  <c:v>1.2041936441806893E-2</c:v>
                </c:pt>
                <c:pt idx="1149">
                  <c:v>1.2035408740030219E-2</c:v>
                </c:pt>
                <c:pt idx="1150">
                  <c:v>1.2029074658520135E-2</c:v>
                </c:pt>
                <c:pt idx="1151">
                  <c:v>1.2022664960574461E-2</c:v>
                </c:pt>
                <c:pt idx="1152">
                  <c:v>1.2015247000864494E-2</c:v>
                </c:pt>
                <c:pt idx="1153">
                  <c:v>1.2008973367300812E-2</c:v>
                </c:pt>
                <c:pt idx="1154">
                  <c:v>1.2002331641156917E-2</c:v>
                </c:pt>
                <c:pt idx="1155">
                  <c:v>1.1995614303921492E-2</c:v>
                </c:pt>
                <c:pt idx="1156">
                  <c:v>1.1988821356346338E-2</c:v>
                </c:pt>
                <c:pt idx="1157">
                  <c:v>1.198195279919043E-2</c:v>
                </c:pt>
                <c:pt idx="1158">
                  <c:v>1.1975008633222135E-2</c:v>
                </c:pt>
                <c:pt idx="1159">
                  <c:v>1.1967988859218784E-2</c:v>
                </c:pt>
                <c:pt idx="1160">
                  <c:v>1.196089347796442E-2</c:v>
                </c:pt>
                <c:pt idx="1161">
                  <c:v>1.195337937907587E-2</c:v>
                </c:pt>
                <c:pt idx="1162">
                  <c:v>1.1945077630138298E-2</c:v>
                </c:pt>
                <c:pt idx="1163">
                  <c:v>1.1937732872824885E-2</c:v>
                </c:pt>
                <c:pt idx="1164">
                  <c:v>1.193031250245637E-2</c:v>
                </c:pt>
                <c:pt idx="1165">
                  <c:v>1.1922816519882206E-2</c:v>
                </c:pt>
                <c:pt idx="1166">
                  <c:v>1.1915245396276116E-2</c:v>
                </c:pt>
                <c:pt idx="1167">
                  <c:v>1.1903962749587197E-2</c:v>
                </c:pt>
                <c:pt idx="1168">
                  <c:v>1.1896219222665904E-2</c:v>
                </c:pt>
                <c:pt idx="1169">
                  <c:v>1.188840946447239E-2</c:v>
                </c:pt>
                <c:pt idx="1170">
                  <c:v>1.188014351044284E-2</c:v>
                </c:pt>
                <c:pt idx="1171">
                  <c:v>1.1872206305691817E-2</c:v>
                </c:pt>
                <c:pt idx="1172">
                  <c:v>1.1864211735607137E-2</c:v>
                </c:pt>
                <c:pt idx="1173">
                  <c:v>1.1856162637946362E-2</c:v>
                </c:pt>
                <c:pt idx="1174">
                  <c:v>1.1848467068097748E-2</c:v>
                </c:pt>
                <c:pt idx="1175">
                  <c:v>1.1840319839916947E-2</c:v>
                </c:pt>
                <c:pt idx="1176">
                  <c:v>1.1832126352632028E-2</c:v>
                </c:pt>
                <c:pt idx="1177">
                  <c:v>1.1823889459243026E-2</c:v>
                </c:pt>
                <c:pt idx="1178">
                  <c:v>1.1814784995142729E-2</c:v>
                </c:pt>
                <c:pt idx="1179">
                  <c:v>1.1806881882004211E-2</c:v>
                </c:pt>
                <c:pt idx="1180">
                  <c:v>1.1798530544965637E-2</c:v>
                </c:pt>
                <c:pt idx="1181">
                  <c:v>1.1790147380869356E-2</c:v>
                </c:pt>
                <c:pt idx="1182">
                  <c:v>1.1781735227079152E-2</c:v>
                </c:pt>
                <c:pt idx="1183">
                  <c:v>1.1773296920910793E-2</c:v>
                </c:pt>
                <c:pt idx="1184">
                  <c:v>1.1764835299634678E-2</c:v>
                </c:pt>
                <c:pt idx="1185">
                  <c:v>1.1756353200473638E-2</c:v>
                </c:pt>
                <c:pt idx="1186">
                  <c:v>1.1747853460602052E-2</c:v>
                </c:pt>
                <c:pt idx="1187">
                  <c:v>1.1740182674095207E-2</c:v>
                </c:pt>
                <c:pt idx="1188">
                  <c:v>1.1731657034075872E-2</c:v>
                </c:pt>
                <c:pt idx="1189">
                  <c:v>1.1723122175699372E-2</c:v>
                </c:pt>
                <c:pt idx="1190">
                  <c:v>1.1714580966941985E-2</c:v>
                </c:pt>
                <c:pt idx="1191">
                  <c:v>1.1705612881706831E-2</c:v>
                </c:pt>
                <c:pt idx="1192">
                  <c:v>1.1697066517497232E-2</c:v>
                </c:pt>
                <c:pt idx="1193">
                  <c:v>1.1688519129203656E-2</c:v>
                </c:pt>
                <c:pt idx="1194">
                  <c:v>1.1679970716838951E-2</c:v>
                </c:pt>
                <c:pt idx="1195">
                  <c:v>1.1671421280415956E-2</c:v>
                </c:pt>
                <c:pt idx="1196">
                  <c:v>1.1663295942597258E-2</c:v>
                </c:pt>
                <c:pt idx="1197">
                  <c:v>1.1654744803601121E-2</c:v>
                </c:pt>
                <c:pt idx="1198">
                  <c:v>1.1646192640419573E-2</c:v>
                </c:pt>
                <c:pt idx="1199">
                  <c:v>1.1637639453066414E-2</c:v>
                </c:pt>
                <c:pt idx="1200">
                  <c:v>1.1628658737905855E-2</c:v>
                </c:pt>
                <c:pt idx="1201">
                  <c:v>1.1620103157418344E-2</c:v>
                </c:pt>
                <c:pt idx="1202">
                  <c:v>1.1611546552966878E-2</c:v>
                </c:pt>
                <c:pt idx="1203">
                  <c:v>1.1602988924564742E-2</c:v>
                </c:pt>
                <c:pt idx="1204">
                  <c:v>1.1594430272225667E-2</c:v>
                </c:pt>
                <c:pt idx="1205">
                  <c:v>1.158629882208736E-2</c:v>
                </c:pt>
                <c:pt idx="1206">
                  <c:v>1.1577738465905223E-2</c:v>
                </c:pt>
                <c:pt idx="1207">
                  <c:v>1.156917708565835E-2</c:v>
                </c:pt>
                <c:pt idx="1208">
                  <c:v>1.1560614681359214E-2</c:v>
                </c:pt>
                <c:pt idx="1209">
                  <c:v>1.1552051253022506E-2</c:v>
                </c:pt>
                <c:pt idx="1210">
                  <c:v>1.1543486800660252E-2</c:v>
                </c:pt>
                <c:pt idx="1211">
                  <c:v>1.1534921324286256E-2</c:v>
                </c:pt>
                <c:pt idx="1212">
                  <c:v>1.1526354823914767E-2</c:v>
                </c:pt>
                <c:pt idx="1213">
                  <c:v>1.1516925311126936E-2</c:v>
                </c:pt>
                <c:pt idx="1214">
                  <c:v>1.1508356077527686E-2</c:v>
                </c:pt>
                <c:pt idx="1215">
                  <c:v>1.1499785820307746E-2</c:v>
                </c:pt>
                <c:pt idx="1216">
                  <c:v>1.1491214539480763E-2</c:v>
                </c:pt>
                <c:pt idx="1217">
                  <c:v>1.1482642235059959E-2</c:v>
                </c:pt>
                <c:pt idx="1218">
                  <c:v>1.1474501633601329E-2</c:v>
                </c:pt>
                <c:pt idx="1219">
                  <c:v>1.146592762381712E-2</c:v>
                </c:pt>
                <c:pt idx="1220">
                  <c:v>1.1457352590310322E-2</c:v>
                </c:pt>
                <c:pt idx="1221">
                  <c:v>1.1448776533095109E-2</c:v>
                </c:pt>
                <c:pt idx="1222">
                  <c:v>1.1439765359526916E-2</c:v>
                </c:pt>
                <c:pt idx="1223">
                  <c:v>1.1431186913828589E-2</c:v>
                </c:pt>
                <c:pt idx="1224">
                  <c:v>1.1422607444631137E-2</c:v>
                </c:pt>
                <c:pt idx="1225">
                  <c:v>1.1414026951948656E-2</c:v>
                </c:pt>
                <c:pt idx="1226">
                  <c:v>1.1405880891856934E-2</c:v>
                </c:pt>
                <c:pt idx="1227">
                  <c:v>1.1397298692671564E-2</c:v>
                </c:pt>
                <c:pt idx="1228">
                  <c:v>1.1388715469871224E-2</c:v>
                </c:pt>
                <c:pt idx="1229">
                  <c:v>1.1380131223469645E-2</c:v>
                </c:pt>
                <c:pt idx="1230">
                  <c:v>1.1371545953480111E-2</c:v>
                </c:pt>
                <c:pt idx="1231">
                  <c:v>1.1362522503415651E-2</c:v>
                </c:pt>
                <c:pt idx="1232">
                  <c:v>1.135393484671369E-2</c:v>
                </c:pt>
                <c:pt idx="1233">
                  <c:v>1.1345346166634176E-2</c:v>
                </c:pt>
                <c:pt idx="1234">
                  <c:v>1.1336756463191643E-2</c:v>
                </c:pt>
                <c:pt idx="1235">
                  <c:v>1.1328165736398423E-2</c:v>
                </c:pt>
                <c:pt idx="1236">
                  <c:v>1.1319573986268613E-2</c:v>
                </c:pt>
                <c:pt idx="1237">
                  <c:v>1.1310981212815869E-2</c:v>
                </c:pt>
                <c:pt idx="1238">
                  <c:v>1.1302387416053401E-2</c:v>
                </c:pt>
                <c:pt idx="1239">
                  <c:v>1.1295112077031995E-2</c:v>
                </c:pt>
                <c:pt idx="1240">
                  <c:v>1.1286517248382972E-2</c:v>
                </c:pt>
                <c:pt idx="1241">
                  <c:v>1.1277921395953301E-2</c:v>
                </c:pt>
                <c:pt idx="1242">
                  <c:v>1.1269324519756414E-2</c:v>
                </c:pt>
                <c:pt idx="1243">
                  <c:v>1.1260726619804848E-2</c:v>
                </c:pt>
                <c:pt idx="1244">
                  <c:v>1.1251686220915418E-2</c:v>
                </c:pt>
                <c:pt idx="1245">
                  <c:v>1.124308593610253E-2</c:v>
                </c:pt>
                <c:pt idx="1246">
                  <c:v>1.1234484627745922E-2</c:v>
                </c:pt>
                <c:pt idx="1247">
                  <c:v>1.122588229585984E-2</c:v>
                </c:pt>
                <c:pt idx="1248">
                  <c:v>1.1217278940457199E-2</c:v>
                </c:pt>
                <c:pt idx="1249">
                  <c:v>1.120911772200036E-2</c:v>
                </c:pt>
                <c:pt idx="1250">
                  <c:v>1.1200512656141725E-2</c:v>
                </c:pt>
                <c:pt idx="1251">
                  <c:v>1.1191906566635428E-2</c:v>
                </c:pt>
                <c:pt idx="1252">
                  <c:v>1.1182855283949576E-2</c:v>
                </c:pt>
                <c:pt idx="1253">
                  <c:v>1.1174246811165868E-2</c:v>
                </c:pt>
                <c:pt idx="1254">
                  <c:v>1.1165637314945758E-2</c:v>
                </c:pt>
                <c:pt idx="1255">
                  <c:v>1.115702679530305E-2</c:v>
                </c:pt>
                <c:pt idx="1256">
                  <c:v>1.1147184948272743E-2</c:v>
                </c:pt>
                <c:pt idx="1257">
                  <c:v>1.1139018131458161E-2</c:v>
                </c:pt>
                <c:pt idx="1258">
                  <c:v>1.1130404730571199E-2</c:v>
                </c:pt>
                <c:pt idx="1259">
                  <c:v>1.1121790306144935E-2</c:v>
                </c:pt>
                <c:pt idx="1260">
                  <c:v>1.1113174858193251E-2</c:v>
                </c:pt>
                <c:pt idx="1261">
                  <c:v>1.1104558386729579E-2</c:v>
                </c:pt>
                <c:pt idx="1262">
                  <c:v>1.109594089176646E-2</c:v>
                </c:pt>
                <c:pt idx="1263">
                  <c:v>1.1087322373318664E-2</c:v>
                </c:pt>
                <c:pt idx="1264">
                  <c:v>1.1078702831397839E-2</c:v>
                </c:pt>
                <c:pt idx="1265">
                  <c:v>1.1068736426914824E-2</c:v>
                </c:pt>
                <c:pt idx="1266">
                  <c:v>1.1060113836858237E-2</c:v>
                </c:pt>
                <c:pt idx="1267">
                  <c:v>1.1051490223887468E-2</c:v>
                </c:pt>
                <c:pt idx="1268">
                  <c:v>1.1042865588015734E-2</c:v>
                </c:pt>
                <c:pt idx="1269">
                  <c:v>1.1034239929257127E-2</c:v>
                </c:pt>
                <c:pt idx="1270">
                  <c:v>1.1026063568481823E-2</c:v>
                </c:pt>
                <c:pt idx="1271">
                  <c:v>1.1017436196853338E-2</c:v>
                </c:pt>
                <c:pt idx="1272">
                  <c:v>1.1008807802205553E-2</c:v>
                </c:pt>
                <c:pt idx="1273">
                  <c:v>1.1000178384552195E-2</c:v>
                </c:pt>
                <c:pt idx="1274">
                  <c:v>1.099109629263496E-2</c:v>
                </c:pt>
                <c:pt idx="1275">
                  <c:v>1.0982464496839666E-2</c:v>
                </c:pt>
                <c:pt idx="1276">
                  <c:v>1.097383167825264E-2</c:v>
                </c:pt>
                <c:pt idx="1277">
                  <c:v>1.0965197836887097E-2</c:v>
                </c:pt>
                <c:pt idx="1278">
                  <c:v>1.0957015951672599E-2</c:v>
                </c:pt>
                <c:pt idx="1279">
                  <c:v>1.0948380396268805E-2</c:v>
                </c:pt>
                <c:pt idx="1280">
                  <c:v>1.0939743817953772E-2</c:v>
                </c:pt>
                <c:pt idx="1281">
                  <c:v>1.0931106216741671E-2</c:v>
                </c:pt>
                <c:pt idx="1282">
                  <c:v>1.0922467592645346E-2</c:v>
                </c:pt>
                <c:pt idx="1283">
                  <c:v>1.0913373311114059E-2</c:v>
                </c:pt>
                <c:pt idx="1284">
                  <c:v>1.0904732310682111E-2</c:v>
                </c:pt>
                <c:pt idx="1285">
                  <c:v>1.089609028758088E-2</c:v>
                </c:pt>
                <c:pt idx="1286">
                  <c:v>1.0887447241823585E-2</c:v>
                </c:pt>
                <c:pt idx="1287">
                  <c:v>1.0878803173424318E-2</c:v>
                </c:pt>
                <c:pt idx="1288">
                  <c:v>1.0870158082396735E-2</c:v>
                </c:pt>
                <c:pt idx="1289">
                  <c:v>1.0861511968753609E-2</c:v>
                </c:pt>
                <c:pt idx="1290">
                  <c:v>1.0852864832510356E-2</c:v>
                </c:pt>
                <c:pt idx="1291">
                  <c:v>1.0845588375939132E-2</c:v>
                </c:pt>
                <c:pt idx="1292">
                  <c:v>1.083694018222995E-2</c:v>
                </c:pt>
                <c:pt idx="1293">
                  <c:v>1.0828290965436398E-2</c:v>
                </c:pt>
                <c:pt idx="1294">
                  <c:v>1.0819640725572361E-2</c:v>
                </c:pt>
                <c:pt idx="1295">
                  <c:v>1.0810989462651271E-2</c:v>
                </c:pt>
                <c:pt idx="1296">
                  <c:v>1.0801878338569864E-2</c:v>
                </c:pt>
                <c:pt idx="1297">
                  <c:v>1.0793224701198732E-2</c:v>
                </c:pt>
                <c:pt idx="1298">
                  <c:v>1.078457004098524E-2</c:v>
                </c:pt>
                <c:pt idx="1299">
                  <c:v>1.0775914357943193E-2</c:v>
                </c:pt>
                <c:pt idx="1300">
                  <c:v>1.0767717802657489E-2</c:v>
                </c:pt>
                <c:pt idx="1301">
                  <c:v>1.075906040167483E-2</c:v>
                </c:pt>
                <c:pt idx="1302">
                  <c:v>1.0750401977729147E-2</c:v>
                </c:pt>
                <c:pt idx="1303">
                  <c:v>1.0741742530833877E-2</c:v>
                </c:pt>
                <c:pt idx="1304">
                  <c:v>1.0732620600777985E-2</c:v>
                </c:pt>
                <c:pt idx="1305">
                  <c:v>1.0723958781048265E-2</c:v>
                </c:pt>
                <c:pt idx="1306">
                  <c:v>1.0715295938584394E-2</c:v>
                </c:pt>
                <c:pt idx="1307">
                  <c:v>1.0706632073399735E-2</c:v>
                </c:pt>
                <c:pt idx="1308">
                  <c:v>1.0697967185508087E-2</c:v>
                </c:pt>
                <c:pt idx="1309">
                  <c:v>1.0689764368266429E-2</c:v>
                </c:pt>
                <c:pt idx="1310">
                  <c:v>1.0681097761097925E-2</c:v>
                </c:pt>
                <c:pt idx="1311">
                  <c:v>1.0672430131087745E-2</c:v>
                </c:pt>
                <c:pt idx="1312">
                  <c:v>1.0663761478247977E-2</c:v>
                </c:pt>
                <c:pt idx="1313">
                  <c:v>1.0655091802592952E-2</c:v>
                </c:pt>
                <c:pt idx="1314">
                  <c:v>1.0646421104135655E-2</c:v>
                </c:pt>
                <c:pt idx="1315">
                  <c:v>1.0637749382889519E-2</c:v>
                </c:pt>
                <c:pt idx="1316">
                  <c:v>1.0629076638868423E-2</c:v>
                </c:pt>
                <c:pt idx="1317">
                  <c:v>1.061900566047126E-2</c:v>
                </c:pt>
                <c:pt idx="1318">
                  <c:v>1.0610329896929884E-2</c:v>
                </c:pt>
                <c:pt idx="1319">
                  <c:v>1.0601653111183043E-2</c:v>
                </c:pt>
                <c:pt idx="1320">
                  <c:v>1.0592975303243509E-2</c:v>
                </c:pt>
                <c:pt idx="1321">
                  <c:v>1.0584296473126698E-2</c:v>
                </c:pt>
                <c:pt idx="1322">
                  <c:v>1.0576084019559697E-2</c:v>
                </c:pt>
                <c:pt idx="1323">
                  <c:v>1.0567403468896789E-2</c:v>
                </c:pt>
                <c:pt idx="1324">
                  <c:v>1.0558721895919637E-2</c:v>
                </c:pt>
                <c:pt idx="1325">
                  <c:v>1.055003930064197E-2</c:v>
                </c:pt>
                <c:pt idx="1326">
                  <c:v>1.054088699034731E-2</c:v>
                </c:pt>
                <c:pt idx="1327">
                  <c:v>1.0532202027448302E-2</c:v>
                </c:pt>
                <c:pt idx="1328">
                  <c:v>1.0523516042466716E-2</c:v>
                </c:pt>
                <c:pt idx="1329">
                  <c:v>1.051482903541665E-2</c:v>
                </c:pt>
                <c:pt idx="1330">
                  <c:v>1.0506610990225127E-2</c:v>
                </c:pt>
                <c:pt idx="1331">
                  <c:v>1.0497922261431362E-2</c:v>
                </c:pt>
                <c:pt idx="1332">
                  <c:v>1.0489232510431859E-2</c:v>
                </c:pt>
                <c:pt idx="1333">
                  <c:v>1.0480541737241675E-2</c:v>
                </c:pt>
                <c:pt idx="1334">
                  <c:v>1.0471849941872767E-2</c:v>
                </c:pt>
                <c:pt idx="1335">
                  <c:v>1.0462685530440174E-2</c:v>
                </c:pt>
                <c:pt idx="1336">
                  <c:v>1.0453991369292192E-2</c:v>
                </c:pt>
                <c:pt idx="1337">
                  <c:v>1.0445296186185404E-2</c:v>
                </c:pt>
                <c:pt idx="1338">
                  <c:v>1.0436599981133027E-2</c:v>
                </c:pt>
                <c:pt idx="1339">
                  <c:v>1.0427902754148713E-2</c:v>
                </c:pt>
                <c:pt idx="1340">
                  <c:v>1.0419204505246561E-2</c:v>
                </c:pt>
                <c:pt idx="1341">
                  <c:v>1.0410505234439782E-2</c:v>
                </c:pt>
                <c:pt idx="1342">
                  <c:v>1.0401804941742471E-2</c:v>
                </c:pt>
                <c:pt idx="1343">
                  <c:v>1.0394051908893233E-2</c:v>
                </c:pt>
                <c:pt idx="1344">
                  <c:v>1.0385824614178836E-2</c:v>
                </c:pt>
                <c:pt idx="1345">
                  <c:v>1.037712221553181E-2</c:v>
                </c:pt>
                <c:pt idx="1346">
                  <c:v>1.0368418794513265E-2</c:v>
                </c:pt>
                <c:pt idx="1347">
                  <c:v>1.035971435113753E-2</c:v>
                </c:pt>
                <c:pt idx="1348">
                  <c:v>1.0350533205269914E-2</c:v>
                </c:pt>
                <c:pt idx="1349">
                  <c:v>1.0341826398034441E-2</c:v>
                </c:pt>
                <c:pt idx="1350">
                  <c:v>1.0333118568661087E-2</c:v>
                </c:pt>
                <c:pt idx="1351">
                  <c:v>1.0324409717162321E-2</c:v>
                </c:pt>
                <c:pt idx="1352">
                  <c:v>1.0316176799364902E-2</c:v>
                </c:pt>
                <c:pt idx="1353">
                  <c:v>1.0307466222125885E-2</c:v>
                </c:pt>
                <c:pt idx="1354">
                  <c:v>1.0298754622624157E-2</c:v>
                </c:pt>
                <c:pt idx="1355">
                  <c:v>1.0290042000872706E-2</c:v>
                </c:pt>
                <c:pt idx="1356">
                  <c:v>1.0281328356884514E-2</c:v>
                </c:pt>
                <c:pt idx="1357">
                  <c:v>1.0272135144307781E-2</c:v>
                </c:pt>
                <c:pt idx="1358">
                  <c:v>1.0263419138314984E-2</c:v>
                </c:pt>
                <c:pt idx="1359">
                  <c:v>1.0254702110305877E-2</c:v>
                </c:pt>
                <c:pt idx="1360">
                  <c:v>1.0245984060293815E-2</c:v>
                </c:pt>
                <c:pt idx="1361">
                  <c:v>1.0237744803875156E-2</c:v>
                </c:pt>
                <c:pt idx="1362">
                  <c:v>1.0229025026753545E-2</c:v>
                </c:pt>
                <c:pt idx="1363">
                  <c:v>1.0220304227490123E-2</c:v>
                </c:pt>
                <c:pt idx="1364">
                  <c:v>1.0211582406099217E-2</c:v>
                </c:pt>
                <c:pt idx="1365">
                  <c:v>1.0202859562593364E-2</c:v>
                </c:pt>
                <c:pt idx="1366">
                  <c:v>1.0194135696986446E-2</c:v>
                </c:pt>
                <c:pt idx="1367">
                  <c:v>1.0185410809291895E-2</c:v>
                </c:pt>
                <c:pt idx="1368">
                  <c:v>1.0176684899523593E-2</c:v>
                </c:pt>
                <c:pt idx="1369">
                  <c:v>1.0166510814360234E-2</c:v>
                </c:pt>
                <c:pt idx="1370">
                  <c:v>1.0157781914294698E-2</c:v>
                </c:pt>
                <c:pt idx="1371">
                  <c:v>1.0149051992736375E-2</c:v>
                </c:pt>
                <c:pt idx="1372">
                  <c:v>1.0140321049699358E-2</c:v>
                </c:pt>
                <c:pt idx="1373">
                  <c:v>1.0131589085197306E-2</c:v>
                </c:pt>
                <c:pt idx="1374">
                  <c:v>1.0123340097829316E-2</c:v>
                </c:pt>
                <c:pt idx="1375">
                  <c:v>1.0114606404914149E-2</c:v>
                </c:pt>
                <c:pt idx="1376">
                  <c:v>1.0105871690393786E-2</c:v>
                </c:pt>
                <c:pt idx="1377">
                  <c:v>1.0097135954283281E-2</c:v>
                </c:pt>
                <c:pt idx="1378">
                  <c:v>1.0087913941193336E-2</c:v>
                </c:pt>
                <c:pt idx="1379">
                  <c:v>1.007917584819E-2</c:v>
                </c:pt>
                <c:pt idx="1380">
                  <c:v>1.007043673381809E-2</c:v>
                </c:pt>
                <c:pt idx="1381">
                  <c:v>1.0061696598091257E-2</c:v>
                </c:pt>
                <c:pt idx="1382">
                  <c:v>1.005295544102316E-2</c:v>
                </c:pt>
                <c:pt idx="1383">
                  <c:v>1.0044700084977966E-2</c:v>
                </c:pt>
                <c:pt idx="1384">
                  <c:v>1.0035957198115134E-2</c:v>
                </c:pt>
                <c:pt idx="1385">
                  <c:v>1.0027213289770664E-2</c:v>
                </c:pt>
                <c:pt idx="1386">
                  <c:v>1.0018468359958732E-2</c:v>
                </c:pt>
                <c:pt idx="1387">
                  <c:v>1.0009234336046426E-2</c:v>
                </c:pt>
                <c:pt idx="1388">
                  <c:v>1.0000487051220558E-2</c:v>
                </c:pt>
                <c:pt idx="1389">
                  <c:v>9.9917387451498862E-3</c:v>
                </c:pt>
                <c:pt idx="1390">
                  <c:v>9.9829894178480663E-3</c:v>
                </c:pt>
                <c:pt idx="1391">
                  <c:v>9.974239069329191E-3</c:v>
                </c:pt>
                <c:pt idx="1392">
                  <c:v>9.9654876996064755E-3</c:v>
                </c:pt>
                <c:pt idx="1393">
                  <c:v>9.9567353086944567E-3</c:v>
                </c:pt>
                <c:pt idx="1394">
                  <c:v>9.9479818966067869E-3</c:v>
                </c:pt>
                <c:pt idx="1395">
                  <c:v>9.9392274633566813E-3</c:v>
                </c:pt>
                <c:pt idx="1396">
                  <c:v>9.9314537207880419E-3</c:v>
                </c:pt>
                <c:pt idx="1397">
                  <c:v>9.9226978662404468E-3</c:v>
                </c:pt>
                <c:pt idx="1398">
                  <c:v>9.9139409902069039E-3</c:v>
                </c:pt>
                <c:pt idx="1399">
                  <c:v>9.9051830927021078E-3</c:v>
                </c:pt>
                <c:pt idx="1400">
                  <c:v>9.8959320961780738E-3</c:v>
                </c:pt>
                <c:pt idx="1401">
                  <c:v>9.8871718459981311E-3</c:v>
                </c:pt>
                <c:pt idx="1402">
                  <c:v>9.8784105745703902E-3</c:v>
                </c:pt>
                <c:pt idx="1403">
                  <c:v>9.8696482819076933E-3</c:v>
                </c:pt>
                <c:pt idx="1404">
                  <c:v>9.8613782835795787E-3</c:v>
                </c:pt>
                <c:pt idx="1405">
                  <c:v>9.8526142575309245E-3</c:v>
                </c:pt>
                <c:pt idx="1406">
                  <c:v>9.8438492101067601E-3</c:v>
                </c:pt>
                <c:pt idx="1407">
                  <c:v>9.835083141319553E-3</c:v>
                </c:pt>
                <c:pt idx="1408">
                  <c:v>9.8263160511835521E-3</c:v>
                </c:pt>
                <c:pt idx="1409">
                  <c:v>9.8170530807800346E-3</c:v>
                </c:pt>
                <c:pt idx="1410">
                  <c:v>9.8082836398610592E-3</c:v>
                </c:pt>
                <c:pt idx="1411">
                  <c:v>9.7995131778178483E-3</c:v>
                </c:pt>
                <c:pt idx="1412">
                  <c:v>9.7894885422867995E-3</c:v>
                </c:pt>
                <c:pt idx="1413">
                  <c:v>9.7812120264277585E-3</c:v>
                </c:pt>
                <c:pt idx="1414">
                  <c:v>9.7724386625917866E-3</c:v>
                </c:pt>
                <c:pt idx="1415">
                  <c:v>9.7636642775045419E-3</c:v>
                </c:pt>
                <c:pt idx="1416">
                  <c:v>9.7548888711798346E-3</c:v>
                </c:pt>
                <c:pt idx="1417">
                  <c:v>9.7461124436314644E-3</c:v>
                </c:pt>
                <c:pt idx="1418">
                  <c:v>9.7373349948727921E-3</c:v>
                </c:pt>
                <c:pt idx="1419">
                  <c:v>9.7285565249176226E-3</c:v>
                </c:pt>
                <c:pt idx="1420">
                  <c:v>9.7197770337797609E-3</c:v>
                </c:pt>
                <c:pt idx="1421">
                  <c:v>9.7109965214725643E-3</c:v>
                </c:pt>
                <c:pt idx="1422">
                  <c:v>9.7002191841269719E-3</c:v>
                </c:pt>
                <c:pt idx="1423">
                  <c:v>9.6914354067976875E-3</c:v>
                </c:pt>
                <c:pt idx="1424">
                  <c:v>9.6826506090774284E-3</c:v>
                </c:pt>
                <c:pt idx="1425">
                  <c:v>9.67386479098057E-3</c:v>
                </c:pt>
                <c:pt idx="1426">
                  <c:v>9.6665785658058903E-3</c:v>
                </c:pt>
                <c:pt idx="1427">
                  <c:v>9.6577923861837483E-3</c:v>
                </c:pt>
                <c:pt idx="1428">
                  <c:v>9.6490071367434978E-3</c:v>
                </c:pt>
                <c:pt idx="1429">
                  <c:v>9.6402240590623481E-3</c:v>
                </c:pt>
                <c:pt idx="1430">
                  <c:v>9.6299458464466255E-3</c:v>
                </c:pt>
                <c:pt idx="1431">
                  <c:v>9.6211724345980909E-3</c:v>
                </c:pt>
                <c:pt idx="1432">
                  <c:v>9.6124053321619933E-3</c:v>
                </c:pt>
                <c:pt idx="1433">
                  <c:v>9.6036457606909712E-3</c:v>
                </c:pt>
                <c:pt idx="1434">
                  <c:v>9.5963847007306362E-3</c:v>
                </c:pt>
                <c:pt idx="1435">
                  <c:v>9.5876407255119141E-3</c:v>
                </c:pt>
                <c:pt idx="1436">
                  <c:v>9.5789076124864307E-3</c:v>
                </c:pt>
                <c:pt idx="1437">
                  <c:v>9.570186603058228E-3</c:v>
                </c:pt>
                <c:pt idx="1438">
                  <c:v>9.5600036206824075E-3</c:v>
                </c:pt>
                <c:pt idx="1439">
                  <c:v>9.5513148864211691E-3</c:v>
                </c:pt>
                <c:pt idx="1440">
                  <c:v>9.5426422333973887E-3</c:v>
                </c:pt>
                <c:pt idx="1441">
                  <c:v>9.5339868829937696E-3</c:v>
                </c:pt>
                <c:pt idx="1442">
                  <c:v>9.5253500565707916E-3</c:v>
                </c:pt>
                <c:pt idx="1443">
                  <c:v>9.5181842379748072E-3</c:v>
                </c:pt>
                <c:pt idx="1444">
                  <c:v>9.5081368610097673E-3</c:v>
                </c:pt>
                <c:pt idx="1445">
                  <c:v>9.4995629344898462E-3</c:v>
                </c:pt>
                <c:pt idx="1446">
                  <c:v>9.4910124171881279E-3</c:v>
                </c:pt>
                <c:pt idx="1447">
                  <c:v>9.4839153003453552E-3</c:v>
                </c:pt>
                <c:pt idx="1448">
                  <c:v>9.4763588536077008E-3</c:v>
                </c:pt>
                <c:pt idx="1449">
                  <c:v>9.4678759234298783E-3</c:v>
                </c:pt>
                <c:pt idx="1450">
                  <c:v>9.4594211961201401E-3</c:v>
                </c:pt>
                <c:pt idx="1451">
                  <c:v>9.4509959264513325E-3</c:v>
                </c:pt>
                <c:pt idx="1452">
                  <c:v>9.4421345672041929E-3</c:v>
                </c:pt>
                <c:pt idx="1453">
                  <c:v>9.4337734128534228E-3</c:v>
                </c:pt>
                <c:pt idx="1454">
                  <c:v>9.4254436883073455E-3</c:v>
                </c:pt>
                <c:pt idx="1455">
                  <c:v>9.4171453931767603E-3</c:v>
                </c:pt>
                <c:pt idx="1456">
                  <c:v>9.4088785270738037E-3</c:v>
                </c:pt>
                <c:pt idx="1457">
                  <c:v>9.4010997194018502E-3</c:v>
                </c:pt>
                <c:pt idx="1458">
                  <c:v>9.3928936761505898E-3</c:v>
                </c:pt>
                <c:pt idx="1459">
                  <c:v>9.3847190598090602E-3</c:v>
                </c:pt>
                <c:pt idx="1460">
                  <c:v>9.3765758699966544E-3</c:v>
                </c:pt>
                <c:pt idx="1461">
                  <c:v>9.3680156184930453E-3</c:v>
                </c:pt>
                <c:pt idx="1462">
                  <c:v>9.3599373184886352E-3</c:v>
                </c:pt>
                <c:pt idx="1463">
                  <c:v>9.3518904448364366E-3</c:v>
                </c:pt>
                <c:pt idx="1464">
                  <c:v>9.3393088508230936E-3</c:v>
                </c:pt>
                <c:pt idx="1465">
                  <c:v>9.3313427860671361E-3</c:v>
                </c:pt>
                <c:pt idx="1466">
                  <c:v>9.3234081463270165E-3</c:v>
                </c:pt>
                <c:pt idx="1467">
                  <c:v>9.3155049312304561E-3</c:v>
                </c:pt>
                <c:pt idx="1468">
                  <c:v>9.3076331404091835E-3</c:v>
                </c:pt>
                <c:pt idx="1469">
                  <c:v>9.2997927734944814E-3</c:v>
                </c:pt>
                <c:pt idx="1470">
                  <c:v>9.2919838301194196E-3</c:v>
                </c:pt>
                <c:pt idx="1471">
                  <c:v>9.2842063099197302E-3</c:v>
                </c:pt>
                <c:pt idx="1472">
                  <c:v>9.2764602125315967E-3</c:v>
                </c:pt>
                <c:pt idx="1473">
                  <c:v>9.2679005029446156E-3</c:v>
                </c:pt>
                <c:pt idx="1474">
                  <c:v>9.260221349967894E-3</c:v>
                </c:pt>
                <c:pt idx="1475">
                  <c:v>9.2525736205802296E-3</c:v>
                </c:pt>
                <c:pt idx="1476">
                  <c:v>9.2449573144199968E-3</c:v>
                </c:pt>
                <c:pt idx="1477">
                  <c:v>9.237372431127773E-3</c:v>
                </c:pt>
                <c:pt idx="1478">
                  <c:v>9.2291543400068315E-3</c:v>
                </c:pt>
                <c:pt idx="1479">
                  <c:v>9.2216347354605946E-3</c:v>
                </c:pt>
                <c:pt idx="1480">
                  <c:v>9.2141465517398737E-3</c:v>
                </c:pt>
                <c:pt idx="1481">
                  <c:v>9.2066897884925843E-3</c:v>
                </c:pt>
                <c:pt idx="1482">
                  <c:v>9.1988607995344019E-3</c:v>
                </c:pt>
                <c:pt idx="1483">
                  <c:v>9.1914689346184655E-3</c:v>
                </c:pt>
                <c:pt idx="1484">
                  <c:v>9.1841084900418091E-3</c:v>
                </c:pt>
                <c:pt idx="1485">
                  <c:v>9.176779465456017E-3</c:v>
                </c:pt>
                <c:pt idx="1486">
                  <c:v>9.1698772671368698E-3</c:v>
                </c:pt>
                <c:pt idx="1487">
                  <c:v>9.1626090194187222E-3</c:v>
                </c:pt>
                <c:pt idx="1488">
                  <c:v>9.1553721897514751E-3</c:v>
                </c:pt>
                <c:pt idx="1489">
                  <c:v>9.1481667777936707E-3</c:v>
                </c:pt>
                <c:pt idx="1490">
                  <c:v>9.1406056303225281E-3</c:v>
                </c:pt>
                <c:pt idx="1491">
                  <c:v>9.1334651184608873E-3</c:v>
                </c:pt>
                <c:pt idx="1492">
                  <c:v>9.1263560241961628E-3</c:v>
                </c:pt>
                <c:pt idx="1493">
                  <c:v>9.1192783471927205E-3</c:v>
                </c:pt>
                <c:pt idx="1494">
                  <c:v>9.112232087115802E-3</c:v>
                </c:pt>
                <c:pt idx="1495">
                  <c:v>9.1052172436324134E-3</c:v>
                </c:pt>
                <c:pt idx="1496">
                  <c:v>9.0982338164113212E-3</c:v>
                </c:pt>
                <c:pt idx="1497">
                  <c:v>9.0912818051221735E-3</c:v>
                </c:pt>
                <c:pt idx="1498">
                  <c:v>9.0843612094359417E-3</c:v>
                </c:pt>
                <c:pt idx="1499">
                  <c:v>9.078578192259313E-3</c:v>
                </c:pt>
                <c:pt idx="1500">
                  <c:v>9.0717142060093101E-3</c:v>
                </c:pt>
                <c:pt idx="1501">
                  <c:v>9.0648816317341323E-3</c:v>
                </c:pt>
                <c:pt idx="1502">
                  <c:v>9.058080469115418E-3</c:v>
                </c:pt>
                <c:pt idx="1503">
                  <c:v>9.0513107178365922E-3</c:v>
                </c:pt>
                <c:pt idx="1504">
                  <c:v>9.0442138410770315E-3</c:v>
                </c:pt>
                <c:pt idx="1505">
                  <c:v>9.0375089894142793E-3</c:v>
                </c:pt>
                <c:pt idx="1506">
                  <c:v>9.0308355490286828E-3</c:v>
                </c:pt>
                <c:pt idx="1507">
                  <c:v>9.0241935196071921E-3</c:v>
                </c:pt>
                <c:pt idx="1508">
                  <c:v>9.0175829008394253E-3</c:v>
                </c:pt>
                <c:pt idx="1509">
                  <c:v>9.0113518307917227E-3</c:v>
                </c:pt>
                <c:pt idx="1510">
                  <c:v>9.0048019501646429E-3</c:v>
                </c:pt>
                <c:pt idx="1511">
                  <c:v>8.9982834784003915E-3</c:v>
                </c:pt>
                <c:pt idx="1512">
                  <c:v>8.9914545261487525E-3</c:v>
                </c:pt>
                <c:pt idx="1513">
                  <c:v>8.9850009560442177E-3</c:v>
                </c:pt>
                <c:pt idx="1514">
                  <c:v>8.9785787947609576E-3</c:v>
                </c:pt>
                <c:pt idx="1515">
                  <c:v>8.9721880419988374E-3</c:v>
                </c:pt>
                <c:pt idx="1516">
                  <c:v>8.9658286974590527E-3</c:v>
                </c:pt>
                <c:pt idx="1517">
                  <c:v>8.9598322170717174E-3</c:v>
                </c:pt>
                <c:pt idx="1518">
                  <c:v>8.9535335989448673E-3</c:v>
                </c:pt>
                <c:pt idx="1519">
                  <c:v>8.9472663872973666E-3</c:v>
                </c:pt>
                <c:pt idx="1520">
                  <c:v>8.9410305818377212E-3</c:v>
                </c:pt>
                <c:pt idx="1521">
                  <c:v>8.93482618227622E-3</c:v>
                </c:pt>
                <c:pt idx="1522">
                  <c:v>8.9286531883236066E-3</c:v>
                </c:pt>
                <c:pt idx="1523">
                  <c:v>8.9225115996942033E-3</c:v>
                </c:pt>
                <c:pt idx="1524">
                  <c:v>8.9164014161014372E-3</c:v>
                </c:pt>
                <c:pt idx="1525">
                  <c:v>8.9093790638676857E-3</c:v>
                </c:pt>
                <c:pt idx="1526">
                  <c:v>8.9033379776843075E-3</c:v>
                </c:pt>
                <c:pt idx="1527">
                  <c:v>8.8973282982195857E-3</c:v>
                </c:pt>
                <c:pt idx="1528">
                  <c:v>8.8913500251903005E-3</c:v>
                </c:pt>
                <c:pt idx="1529">
                  <c:v>8.885403158314549E-3</c:v>
                </c:pt>
                <c:pt idx="1530">
                  <c:v>8.8797915376908707E-3</c:v>
                </c:pt>
                <c:pt idx="1531">
                  <c:v>8.873905381896377E-3</c:v>
                </c:pt>
                <c:pt idx="1532">
                  <c:v>8.8680506305795215E-3</c:v>
                </c:pt>
                <c:pt idx="1533">
                  <c:v>8.8622272834657234E-3</c:v>
                </c:pt>
                <c:pt idx="1534">
                  <c:v>8.8561399064401546E-3</c:v>
                </c:pt>
                <c:pt idx="1535">
                  <c:v>8.850381470630022E-3</c:v>
                </c:pt>
                <c:pt idx="1536">
                  <c:v>8.8446544390362435E-3</c:v>
                </c:pt>
                <c:pt idx="1537">
                  <c:v>8.8389588113883689E-3</c:v>
                </c:pt>
                <c:pt idx="1538">
                  <c:v>8.8335816014057031E-3</c:v>
                </c:pt>
                <c:pt idx="1539">
                  <c:v>8.827946673810436E-3</c:v>
                </c:pt>
                <c:pt idx="1540">
                  <c:v>8.8223431485324588E-3</c:v>
                </c:pt>
                <c:pt idx="1541">
                  <c:v>8.8167710253087075E-3</c:v>
                </c:pt>
                <c:pt idx="1542">
                  <c:v>8.8112303038765539E-3</c:v>
                </c:pt>
                <c:pt idx="1543">
                  <c:v>8.8054445133887438E-3</c:v>
                </c:pt>
                <c:pt idx="1544">
                  <c:v>8.7999687059063872E-3</c:v>
                </c:pt>
                <c:pt idx="1545">
                  <c:v>8.7945243002570082E-3</c:v>
                </c:pt>
                <c:pt idx="1546">
                  <c:v>8.7891112961842495E-3</c:v>
                </c:pt>
                <c:pt idx="1547">
                  <c:v>8.7837296934317622E-3</c:v>
                </c:pt>
                <c:pt idx="1548">
                  <c:v>8.7783794917453938E-3</c:v>
                </c:pt>
                <c:pt idx="1549">
                  <c:v>8.7730606908723151E-3</c:v>
                </c:pt>
                <c:pt idx="1550">
                  <c:v>8.7677732905610175E-3</c:v>
                </c:pt>
                <c:pt idx="1551">
                  <c:v>8.7632965596241251E-3</c:v>
                </c:pt>
                <c:pt idx="1552">
                  <c:v>8.7580656070563607E-3</c:v>
                </c:pt>
                <c:pt idx="1553">
                  <c:v>8.7528660518795716E-3</c:v>
                </c:pt>
                <c:pt idx="1554">
                  <c:v>8.7476978938519582E-3</c:v>
                </c:pt>
                <c:pt idx="1555">
                  <c:v>8.7425611327335197E-3</c:v>
                </c:pt>
                <c:pt idx="1556">
                  <c:v>8.7372064093891571E-3</c:v>
                </c:pt>
                <c:pt idx="1557">
                  <c:v>8.73213456283496E-3</c:v>
                </c:pt>
                <c:pt idx="1558">
                  <c:v>8.727094113280414E-3</c:v>
                </c:pt>
                <c:pt idx="1559">
                  <c:v>8.7220850604895067E-3</c:v>
                </c:pt>
                <c:pt idx="1560">
                  <c:v>8.7171074042280052E-3</c:v>
                </c:pt>
                <c:pt idx="1561">
                  <c:v>8.7123998878369142E-3</c:v>
                </c:pt>
                <c:pt idx="1562">
                  <c:v>8.7074828984749532E-3</c:v>
                </c:pt>
                <c:pt idx="1563">
                  <c:v>8.7025973041527267E-3</c:v>
                </c:pt>
                <c:pt idx="1564">
                  <c:v>8.6975107398461742E-3</c:v>
                </c:pt>
                <c:pt idx="1565">
                  <c:v>8.6926900627716467E-3</c:v>
                </c:pt>
                <c:pt idx="1566">
                  <c:v>8.6879007808523014E-3</c:v>
                </c:pt>
                <c:pt idx="1567">
                  <c:v>8.6831428938645931E-3</c:v>
                </c:pt>
                <c:pt idx="1568">
                  <c:v>8.6777437512239354E-3</c:v>
                </c:pt>
                <c:pt idx="1569">
                  <c:v>8.6732745514756793E-3</c:v>
                </c:pt>
                <c:pt idx="1570">
                  <c:v>8.668613200914747E-3</c:v>
                </c:pt>
                <c:pt idx="1571">
                  <c:v>8.6639832435850099E-3</c:v>
                </c:pt>
                <c:pt idx="1572">
                  <c:v>8.6593846792728819E-3</c:v>
                </c:pt>
                <c:pt idx="1573">
                  <c:v>8.65481750776388E-3</c:v>
                </c:pt>
                <c:pt idx="1574">
                  <c:v>8.6502817288453149E-3</c:v>
                </c:pt>
                <c:pt idx="1575">
                  <c:v>8.6457773423062861E-3</c:v>
                </c:pt>
                <c:pt idx="1576">
                  <c:v>8.6413043479376863E-3</c:v>
                </c:pt>
                <c:pt idx="1577">
                  <c:v>8.6362503401570152E-3</c:v>
                </c:pt>
                <c:pt idx="1578">
                  <c:v>8.6318465443964675E-3</c:v>
                </c:pt>
                <c:pt idx="1579">
                  <c:v>8.6274741425228351E-3</c:v>
                </c:pt>
                <c:pt idx="1580">
                  <c:v>8.6231331343304199E-3</c:v>
                </c:pt>
                <c:pt idx="1581">
                  <c:v>8.6188235196139641E-3</c:v>
                </c:pt>
                <c:pt idx="1582">
                  <c:v>8.6147385327972129E-3</c:v>
                </c:pt>
                <c:pt idx="1583">
                  <c:v>8.6104895621323813E-3</c:v>
                </c:pt>
                <c:pt idx="1584">
                  <c:v>8.6062719835632677E-3</c:v>
                </c:pt>
                <c:pt idx="1585">
                  <c:v>8.6020857968910191E-3</c:v>
                </c:pt>
                <c:pt idx="1586">
                  <c:v>8.5977463410883276E-3</c:v>
                </c:pt>
                <c:pt idx="1587">
                  <c:v>8.5936250830004456E-3</c:v>
                </c:pt>
                <c:pt idx="1588">
                  <c:v>8.5895352169935556E-3</c:v>
                </c:pt>
                <c:pt idx="1589">
                  <c:v>8.5854767428747356E-3</c:v>
                </c:pt>
                <c:pt idx="1590">
                  <c:v>8.5816257351522904E-3</c:v>
                </c:pt>
                <c:pt idx="1591">
                  <c:v>8.5776278957827926E-3</c:v>
                </c:pt>
                <c:pt idx="1592">
                  <c:v>8.5736614469633775E-3</c:v>
                </c:pt>
                <c:pt idx="1593">
                  <c:v>8.5697263885084751E-3</c:v>
                </c:pt>
                <c:pt idx="1594">
                  <c:v>8.5658227202329677E-3</c:v>
                </c:pt>
                <c:pt idx="1595">
                  <c:v>8.5617851171659997E-3</c:v>
                </c:pt>
                <c:pt idx="1596">
                  <c:v>8.5579463809740668E-3</c:v>
                </c:pt>
                <c:pt idx="1597">
                  <c:v>8.5541390351770129E-3</c:v>
                </c:pt>
                <c:pt idx="1598">
                  <c:v>8.5503630795942462E-3</c:v>
                </c:pt>
                <c:pt idx="1599">
                  <c:v>8.5466185140486983E-3</c:v>
                </c:pt>
                <c:pt idx="1600">
                  <c:v>8.5429053383619773E-3</c:v>
                </c:pt>
                <c:pt idx="1601">
                  <c:v>8.5392235523596583E-3</c:v>
                </c:pt>
                <c:pt idx="1602">
                  <c:v>8.5355731558673167E-3</c:v>
                </c:pt>
                <c:pt idx="1603">
                  <c:v>8.5322505228589002E-3</c:v>
                </c:pt>
                <c:pt idx="1604">
                  <c:v>8.5286585882921352E-3</c:v>
                </c:pt>
                <c:pt idx="1605">
                  <c:v>8.5250980412123235E-3</c:v>
                </c:pt>
                <c:pt idx="1606">
                  <c:v>8.5215688814538147E-3</c:v>
                </c:pt>
                <c:pt idx="1607">
                  <c:v>8.5180711088505071E-3</c:v>
                </c:pt>
                <c:pt idx="1608">
                  <c:v>8.5144672331350472E-3</c:v>
                </c:pt>
                <c:pt idx="1609">
                  <c:v>8.5110343963570572E-3</c:v>
                </c:pt>
                <c:pt idx="1610">
                  <c:v>8.5076329469989005E-3</c:v>
                </c:pt>
                <c:pt idx="1611">
                  <c:v>8.5042628849020287E-3</c:v>
                </c:pt>
                <c:pt idx="1612">
                  <c:v>8.5010530475007652E-3</c:v>
                </c:pt>
                <c:pt idx="1613">
                  <c:v>8.4977435944501006E-3</c:v>
                </c:pt>
                <c:pt idx="1614">
                  <c:v>8.4944655274409205E-3</c:v>
                </c:pt>
                <c:pt idx="1615">
                  <c:v>8.4912188463209248E-3</c:v>
                </c:pt>
                <c:pt idx="1616">
                  <c:v>8.4878833778346419E-3</c:v>
                </c:pt>
                <c:pt idx="1617">
                  <c:v>8.4847016360264232E-3</c:v>
                </c:pt>
                <c:pt idx="1618">
                  <c:v>8.4815512804015288E-3</c:v>
                </c:pt>
                <c:pt idx="1619">
                  <c:v>8.4784323108111521E-3</c:v>
                </c:pt>
                <c:pt idx="1620">
                  <c:v>8.4753447271091447E-3</c:v>
                </c:pt>
                <c:pt idx="1621">
                  <c:v>8.4723978548686685E-3</c:v>
                </c:pt>
                <c:pt idx="1622">
                  <c:v>8.4693708708022154E-3</c:v>
                </c:pt>
                <c:pt idx="1623">
                  <c:v>8.4663752714520032E-3</c:v>
                </c:pt>
                <c:pt idx="1624">
                  <c:v>8.4634110566768721E-3</c:v>
                </c:pt>
                <c:pt idx="1625">
                  <c:v>8.4604782263392186E-3</c:v>
                </c:pt>
                <c:pt idx="1626">
                  <c:v>8.4575767803018887E-3</c:v>
                </c:pt>
                <c:pt idx="1627">
                  <c:v>8.4547067184281722E-3</c:v>
                </c:pt>
                <c:pt idx="1628">
                  <c:v>8.4518680405849221E-3</c:v>
                </c:pt>
                <c:pt idx="1629">
                  <c:v>8.4488770901947358E-3</c:v>
                </c:pt>
                <c:pt idx="1630">
                  <c:v>8.4461055353601093E-3</c:v>
                </c:pt>
                <c:pt idx="1631">
                  <c:v>8.4433653656342932E-3</c:v>
                </c:pt>
                <c:pt idx="1632">
                  <c:v>8.4406565808877922E-3</c:v>
                </c:pt>
                <c:pt idx="1633">
                  <c:v>8.4379791809933071E-3</c:v>
                </c:pt>
                <c:pt idx="1634">
                  <c:v>8.4354139949466781E-3</c:v>
                </c:pt>
                <c:pt idx="1635">
                  <c:v>8.432797182977422E-3</c:v>
                </c:pt>
                <c:pt idx="1636">
                  <c:v>8.4302117547516865E-3</c:v>
                </c:pt>
                <c:pt idx="1637">
                  <c:v>8.4276577101472377E-3</c:v>
                </c:pt>
                <c:pt idx="1638">
                  <c:v>8.4250629499193729E-3</c:v>
                </c:pt>
                <c:pt idx="1639">
                  <c:v>8.4225738565298618E-3</c:v>
                </c:pt>
                <c:pt idx="1640">
                  <c:v>8.4201161471378592E-3</c:v>
                </c:pt>
                <c:pt idx="1641">
                  <c:v>8.4176898216261984E-3</c:v>
                </c:pt>
                <c:pt idx="1642">
                  <c:v>8.4152948798808004E-3</c:v>
                </c:pt>
                <c:pt idx="1643">
                  <c:v>8.4129924919563396E-3</c:v>
                </c:pt>
                <c:pt idx="1644">
                  <c:v>8.410658129424509E-3</c:v>
                </c:pt>
                <c:pt idx="1645">
                  <c:v>8.4083551495958853E-3</c:v>
                </c:pt>
                <c:pt idx="1646">
                  <c:v>8.406083552361077E-3</c:v>
                </c:pt>
                <c:pt idx="1647">
                  <c:v>8.4037909237403442E-3</c:v>
                </c:pt>
                <c:pt idx="1648">
                  <c:v>8.401584282267725E-3</c:v>
                </c:pt>
                <c:pt idx="1649">
                  <c:v>8.3994090238011174E-3</c:v>
                </c:pt>
                <c:pt idx="1650">
                  <c:v>8.3972651482361327E-3</c:v>
                </c:pt>
                <c:pt idx="1651">
                  <c:v>8.3951526554727814E-3</c:v>
                </c:pt>
                <c:pt idx="1652">
                  <c:v>8.3930715454097592E-3</c:v>
                </c:pt>
                <c:pt idx="1653">
                  <c:v>8.3910218179505999E-3</c:v>
                </c:pt>
                <c:pt idx="1654">
                  <c:v>8.3890034729966409E-3</c:v>
                </c:pt>
                <c:pt idx="1655">
                  <c:v>8.3870513768629848E-3</c:v>
                </c:pt>
                <c:pt idx="1656">
                  <c:v>8.3851595664572644E-3</c:v>
                </c:pt>
                <c:pt idx="1657">
                  <c:v>8.3832287765108621E-3</c:v>
                </c:pt>
                <c:pt idx="1658">
                  <c:v>8.3813293665291385E-3</c:v>
                </c:pt>
                <c:pt idx="1659">
                  <c:v>8.3794613364229897E-3</c:v>
                </c:pt>
                <c:pt idx="1660">
                  <c:v>8.3776003915251949E-3</c:v>
                </c:pt>
                <c:pt idx="1661">
                  <c:v>8.3757973210148978E-3</c:v>
                </c:pt>
                <c:pt idx="1662">
                  <c:v>8.374025630845678E-3</c:v>
                </c:pt>
                <c:pt idx="1663">
                  <c:v>8.3722853209356029E-3</c:v>
                </c:pt>
                <c:pt idx="1664">
                  <c:v>8.3705918810477262E-3</c:v>
                </c:pt>
                <c:pt idx="1665">
                  <c:v>8.3689121284263278E-3</c:v>
                </c:pt>
                <c:pt idx="1666">
                  <c:v>8.3672637551037762E-3</c:v>
                </c:pt>
                <c:pt idx="1667">
                  <c:v>8.3656467610039482E-3</c:v>
                </c:pt>
                <c:pt idx="1668">
                  <c:v>8.3640611460502785E-3</c:v>
                </c:pt>
                <c:pt idx="1669">
                  <c:v>8.3625024424542425E-3</c:v>
                </c:pt>
                <c:pt idx="1670">
                  <c:v>8.3609817921587778E-3</c:v>
                </c:pt>
                <c:pt idx="1671">
                  <c:v>8.3594925215128273E-3</c:v>
                </c:pt>
                <c:pt idx="1672">
                  <c:v>8.3578289218883793E-3</c:v>
                </c:pt>
                <c:pt idx="1673">
                  <c:v>8.3564022145936768E-3</c:v>
                </c:pt>
                <c:pt idx="1674">
                  <c:v>8.3550093556965608E-3</c:v>
                </c:pt>
                <c:pt idx="1675">
                  <c:v>8.3536478754517134E-3</c:v>
                </c:pt>
                <c:pt idx="1676">
                  <c:v>8.352317773796445E-3</c:v>
                </c:pt>
                <c:pt idx="1677">
                  <c:v>8.3510190506680682E-3</c:v>
                </c:pt>
                <c:pt idx="1678">
                  <c:v>8.3497517060074772E-3</c:v>
                </c:pt>
                <c:pt idx="1679">
                  <c:v>8.3485157397546698E-3</c:v>
                </c:pt>
                <c:pt idx="1680">
                  <c:v>8.3473111518527834E-3</c:v>
                </c:pt>
                <c:pt idx="1681">
                  <c:v>8.3461829039752303E-3</c:v>
                </c:pt>
                <c:pt idx="1682">
                  <c:v>8.3451211797387365E-3</c:v>
                </c:pt>
                <c:pt idx="1683">
                  <c:v>8.3440218076200265E-3</c:v>
                </c:pt>
                <c:pt idx="1684">
                  <c:v>8.3429538172151447E-3</c:v>
                </c:pt>
                <c:pt idx="1685">
                  <c:v>8.3419172084722385E-3</c:v>
                </c:pt>
                <c:pt idx="1686">
                  <c:v>8.3408096291039124E-3</c:v>
                </c:pt>
                <c:pt idx="1687">
                  <c:v>8.3398277966965206E-3</c:v>
                </c:pt>
                <c:pt idx="1688">
                  <c:v>8.3388739506026748E-3</c:v>
                </c:pt>
                <c:pt idx="1689">
                  <c:v>8.3379459315638879E-3</c:v>
                </c:pt>
                <c:pt idx="1690">
                  <c:v>8.3371606268175264E-3</c:v>
                </c:pt>
                <c:pt idx="1691">
                  <c:v>8.3362800849441504E-3</c:v>
                </c:pt>
                <c:pt idx="1692">
                  <c:v>8.33541817723122E-3</c:v>
                </c:pt>
                <c:pt idx="1693">
                  <c:v>8.3345727791201991E-3</c:v>
                </c:pt>
                <c:pt idx="1694">
                  <c:v>8.3336176684544617E-3</c:v>
                </c:pt>
                <c:pt idx="1695">
                  <c:v>8.3327992675640838E-3</c:v>
                </c:pt>
                <c:pt idx="1696">
                  <c:v>8.3319915790411592E-3</c:v>
                </c:pt>
                <c:pt idx="1697">
                  <c:v>8.3311924436608609E-3</c:v>
                </c:pt>
                <c:pt idx="1698">
                  <c:v>8.3303997022019065E-3</c:v>
                </c:pt>
                <c:pt idx="1699">
                  <c:v>8.3297281172777637E-3</c:v>
                </c:pt>
                <c:pt idx="1700">
                  <c:v>8.3289387990505438E-3</c:v>
                </c:pt>
                <c:pt idx="1701">
                  <c:v>8.3281489940889922E-3</c:v>
                </c:pt>
                <c:pt idx="1702">
                  <c:v>8.3273565778663843E-3</c:v>
                </c:pt>
                <c:pt idx="1703">
                  <c:v>8.3265594258612203E-3</c:v>
                </c:pt>
                <c:pt idx="1704">
                  <c:v>8.3257554135528766E-3</c:v>
                </c:pt>
                <c:pt idx="1705">
                  <c:v>8.3249424164259563E-3</c:v>
                </c:pt>
                <c:pt idx="1706">
                  <c:v>8.3241183099685492E-3</c:v>
                </c:pt>
                <c:pt idx="1707">
                  <c:v>8.3231964856833283E-3</c:v>
                </c:pt>
                <c:pt idx="1708">
                  <c:v>8.3222951748798662E-3</c:v>
                </c:pt>
                <c:pt idx="1709">
                  <c:v>8.3214337658312626E-3</c:v>
                </c:pt>
                <c:pt idx="1710">
                  <c:v>8.3205529025467025E-3</c:v>
                </c:pt>
                <c:pt idx="1711">
                  <c:v>8.3196504020920745E-3</c:v>
                </c:pt>
                <c:pt idx="1712">
                  <c:v>8.3187439193640935E-3</c:v>
                </c:pt>
                <c:pt idx="1713">
                  <c:v>8.3177908156603312E-3</c:v>
                </c:pt>
                <c:pt idx="1714">
                  <c:v>8.3168126439567246E-3</c:v>
                </c:pt>
                <c:pt idx="1715">
                  <c:v>8.3158094042893455E-3</c:v>
                </c:pt>
                <c:pt idx="1716">
                  <c:v>8.3147685397151061E-3</c:v>
                </c:pt>
                <c:pt idx="1717">
                  <c:v>8.3137169786959061E-3</c:v>
                </c:pt>
                <c:pt idx="1718">
                  <c:v>8.3126403503920605E-3</c:v>
                </c:pt>
                <c:pt idx="1719">
                  <c:v>8.3115386548438704E-3</c:v>
                </c:pt>
                <c:pt idx="1720">
                  <c:v>8.3104118920911876E-3</c:v>
                </c:pt>
                <c:pt idx="1721">
                  <c:v>8.309263541210931E-3</c:v>
                </c:pt>
                <c:pt idx="1722">
                  <c:v>8.3080848268992803E-3</c:v>
                </c:pt>
                <c:pt idx="1723">
                  <c:v>8.3068810449502678E-3</c:v>
                </c:pt>
                <c:pt idx="1724">
                  <c:v>8.3054745991417399E-3</c:v>
                </c:pt>
                <c:pt idx="1725">
                  <c:v>8.3042211543279537E-3</c:v>
                </c:pt>
                <c:pt idx="1726">
                  <c:v>8.3029404082770649E-3</c:v>
                </c:pt>
                <c:pt idx="1727">
                  <c:v>8.3016345953413877E-3</c:v>
                </c:pt>
                <c:pt idx="1728">
                  <c:v>8.3003037155701814E-3</c:v>
                </c:pt>
                <c:pt idx="1729">
                  <c:v>8.2989477690122489E-3</c:v>
                </c:pt>
                <c:pt idx="1730">
                  <c:v>8.2975667557181887E-3</c:v>
                </c:pt>
                <c:pt idx="1731">
                  <c:v>8.2961606757390484E-3</c:v>
                </c:pt>
                <c:pt idx="1732">
                  <c:v>8.2947295291272167E-3</c:v>
                </c:pt>
                <c:pt idx="1733">
                  <c:v>8.2932546900548864E-3</c:v>
                </c:pt>
                <c:pt idx="1734">
                  <c:v>8.2917091905213951E-3</c:v>
                </c:pt>
                <c:pt idx="1735">
                  <c:v>8.2901955452842398E-3</c:v>
                </c:pt>
                <c:pt idx="1736">
                  <c:v>8.2886568314016109E-3</c:v>
                </c:pt>
                <c:pt idx="1737">
                  <c:v>8.2870930489330925E-3</c:v>
                </c:pt>
                <c:pt idx="1738">
                  <c:v>8.2846434926967822E-3</c:v>
                </c:pt>
                <c:pt idx="1739">
                  <c:v>8.2830189032003562E-3</c:v>
                </c:pt>
                <c:pt idx="1740">
                  <c:v>8.2813692464457928E-3</c:v>
                </c:pt>
                <c:pt idx="1741">
                  <c:v>8.2796945224942117E-3</c:v>
                </c:pt>
                <c:pt idx="1742">
                  <c:v>8.2779582736003145E-3</c:v>
                </c:pt>
                <c:pt idx="1743">
                  <c:v>8.2762315858751403E-3</c:v>
                </c:pt>
                <c:pt idx="1744">
                  <c:v>8.2744798305903738E-3</c:v>
                </c:pt>
                <c:pt idx="1745">
                  <c:v>8.2727030078120854E-3</c:v>
                </c:pt>
                <c:pt idx="1746">
                  <c:v>8.2709448970197628E-3</c:v>
                </c:pt>
                <c:pt idx="1747">
                  <c:v>8.2691197712412689E-3</c:v>
                </c:pt>
                <c:pt idx="1748">
                  <c:v>8.267269578725903E-3</c:v>
                </c:pt>
                <c:pt idx="1749">
                  <c:v>8.2653943195436421E-3</c:v>
                </c:pt>
                <c:pt idx="1750">
                  <c:v>8.2633915983879921E-3</c:v>
                </c:pt>
                <c:pt idx="1751">
                  <c:v>8.261515657606076E-3</c:v>
                </c:pt>
                <c:pt idx="1752">
                  <c:v>8.2595633643063535E-3</c:v>
                </c:pt>
                <c:pt idx="1753">
                  <c:v>8.2575860040755879E-3</c:v>
                </c:pt>
                <c:pt idx="1754">
                  <c:v>8.2555835769895416E-3</c:v>
                </c:pt>
                <c:pt idx="1755">
                  <c:v>8.2535560831239717E-3</c:v>
                </c:pt>
                <c:pt idx="1756">
                  <c:v>8.2515035225550828E-3</c:v>
                </c:pt>
                <c:pt idx="1757">
                  <c:v>8.249425895359954E-3</c:v>
                </c:pt>
                <c:pt idx="1758">
                  <c:v>8.2473232016169913E-3</c:v>
                </c:pt>
                <c:pt idx="1759">
                  <c:v>8.2453978190357574E-3</c:v>
                </c:pt>
                <c:pt idx="1760">
                  <c:v>8.2432505089875749E-3</c:v>
                </c:pt>
                <c:pt idx="1761">
                  <c:v>8.2410781342719605E-3</c:v>
                </c:pt>
                <c:pt idx="1762">
                  <c:v>8.2388806949690637E-3</c:v>
                </c:pt>
                <c:pt idx="1763">
                  <c:v>8.2365835499441428E-3</c:v>
                </c:pt>
                <c:pt idx="1764">
                  <c:v>8.2343341407604131E-3</c:v>
                </c:pt>
                <c:pt idx="1765">
                  <c:v>8.2320596666931138E-3</c:v>
                </c:pt>
                <c:pt idx="1766">
                  <c:v>8.2297601278273E-3</c:v>
                </c:pt>
                <c:pt idx="1767">
                  <c:v>8.227435524248471E-3</c:v>
                </c:pt>
                <c:pt idx="1768">
                  <c:v>8.2250858560439059E-3</c:v>
                </c:pt>
                <c:pt idx="1769">
                  <c:v>8.2227968183878897E-3</c:v>
                </c:pt>
                <c:pt idx="1770">
                  <c:v>8.2203988654056068E-3</c:v>
                </c:pt>
                <c:pt idx="1771">
                  <c:v>8.2178864645561771E-3</c:v>
                </c:pt>
                <c:pt idx="1772">
                  <c:v>8.2154365387343917E-3</c:v>
                </c:pt>
                <c:pt idx="1773">
                  <c:v>8.2129615487348522E-3</c:v>
                </c:pt>
                <c:pt idx="1774">
                  <c:v>8.2104614946497383E-3</c:v>
                </c:pt>
                <c:pt idx="1775">
                  <c:v>8.2079363765730096E-3</c:v>
                </c:pt>
                <c:pt idx="1776">
                  <c:v>8.2053861945977358E-3</c:v>
                </c:pt>
                <c:pt idx="1777">
                  <c:v>8.202911412702971E-3</c:v>
                </c:pt>
                <c:pt idx="1778">
                  <c:v>8.2003129517405123E-3</c:v>
                </c:pt>
                <c:pt idx="1779">
                  <c:v>8.1976894277055769E-3</c:v>
                </c:pt>
                <c:pt idx="1780">
                  <c:v>8.1950408406944366E-3</c:v>
                </c:pt>
                <c:pt idx="1781">
                  <c:v>8.1923671908064929E-3</c:v>
                </c:pt>
                <c:pt idx="1782">
                  <c:v>8.1896684781402572E-3</c:v>
                </c:pt>
                <c:pt idx="1783">
                  <c:v>8.1869447027969246E-3</c:v>
                </c:pt>
                <c:pt idx="1784">
                  <c:v>8.1841958648763494E-3</c:v>
                </c:pt>
                <c:pt idx="1785">
                  <c:v>8.1810756281814247E-3</c:v>
                </c:pt>
                <c:pt idx="1786">
                  <c:v>8.1782711067986489E-3</c:v>
                </c:pt>
                <c:pt idx="1787">
                  <c:v>8.1754415215544562E-3</c:v>
                </c:pt>
                <c:pt idx="1788">
                  <c:v>8.1725868725558825E-3</c:v>
                </c:pt>
                <c:pt idx="1789">
                  <c:v>8.1698301987281913E-3</c:v>
                </c:pt>
                <c:pt idx="1790">
                  <c:v>8.1669272776160248E-3</c:v>
                </c:pt>
                <c:pt idx="1791">
                  <c:v>8.1639992936045052E-3</c:v>
                </c:pt>
                <c:pt idx="1792">
                  <c:v>8.1610462468030241E-3</c:v>
                </c:pt>
                <c:pt idx="1793">
                  <c:v>8.1580681373227461E-3</c:v>
                </c:pt>
                <c:pt idx="1794">
                  <c:v>8.1549326458273362E-3</c:v>
                </c:pt>
                <c:pt idx="1795">
                  <c:v>8.1519025536194844E-3</c:v>
                </c:pt>
                <c:pt idx="1796">
                  <c:v>8.148847398546117E-3</c:v>
                </c:pt>
                <c:pt idx="1797">
                  <c:v>8.1457671807226382E-3</c:v>
                </c:pt>
                <c:pt idx="1798">
                  <c:v>8.1428016536862664E-3</c:v>
                </c:pt>
                <c:pt idx="1799">
                  <c:v>8.1396731705140925E-3</c:v>
                </c:pt>
                <c:pt idx="1800">
                  <c:v>8.1365196254656082E-3</c:v>
                </c:pt>
                <c:pt idx="1801">
                  <c:v>8.1333410186595068E-3</c:v>
                </c:pt>
                <c:pt idx="1802">
                  <c:v>8.1299901544538908E-3</c:v>
                </c:pt>
                <c:pt idx="1803">
                  <c:v>8.1267595626038549E-3</c:v>
                </c:pt>
                <c:pt idx="1804">
                  <c:v>8.123503908837074E-3</c:v>
                </c:pt>
                <c:pt idx="1805">
                  <c:v>8.1202231932773188E-3</c:v>
                </c:pt>
                <c:pt idx="1806">
                  <c:v>8.1169174160479231E-3</c:v>
                </c:pt>
                <c:pt idx="1807">
                  <c:v>8.113586577273537E-3</c:v>
                </c:pt>
                <c:pt idx="1808">
                  <c:v>8.110230677080138E-3</c:v>
                </c:pt>
                <c:pt idx="1809">
                  <c:v>8.1068497155941371E-3</c:v>
                </c:pt>
                <c:pt idx="1810">
                  <c:v>8.1034436929437129E-3</c:v>
                </c:pt>
                <c:pt idx="1811">
                  <c:v>8.1003403716207664E-3</c:v>
                </c:pt>
                <c:pt idx="1812">
                  <c:v>8.0968879600205428E-3</c:v>
                </c:pt>
                <c:pt idx="1813">
                  <c:v>8.0934104886698308E-3</c:v>
                </c:pt>
                <c:pt idx="1814">
                  <c:v>8.0899079576977704E-3</c:v>
                </c:pt>
                <c:pt idx="1815">
                  <c:v>8.0863803672352793E-3</c:v>
                </c:pt>
                <c:pt idx="1816">
                  <c:v>8.0826545890168473E-3</c:v>
                </c:pt>
                <c:pt idx="1817">
                  <c:v>8.0790750109557934E-3</c:v>
                </c:pt>
                <c:pt idx="1818">
                  <c:v>8.0754703732939248E-3</c:v>
                </c:pt>
                <c:pt idx="1819">
                  <c:v>8.0718406761654364E-3</c:v>
                </c:pt>
                <c:pt idx="1820">
                  <c:v>8.0683665272123003E-3</c:v>
                </c:pt>
                <c:pt idx="1821">
                  <c:v>8.0646885826068937E-3</c:v>
                </c:pt>
                <c:pt idx="1822">
                  <c:v>8.0609855794528881E-3</c:v>
                </c:pt>
                <c:pt idx="1823">
                  <c:v>8.0572575178892176E-3</c:v>
                </c:pt>
                <c:pt idx="1824">
                  <c:v>8.0533163033443874E-3</c:v>
                </c:pt>
                <c:pt idx="1825">
                  <c:v>8.0495362523170105E-3</c:v>
                </c:pt>
                <c:pt idx="1826">
                  <c:v>8.0457311427982268E-3</c:v>
                </c:pt>
                <c:pt idx="1827">
                  <c:v>8.0419009749301967E-3</c:v>
                </c:pt>
                <c:pt idx="1828">
                  <c:v>8.0380457488568573E-3</c:v>
                </c:pt>
                <c:pt idx="1829">
                  <c:v>8.0343629297483891E-3</c:v>
                </c:pt>
                <c:pt idx="1830">
                  <c:v>8.0304594632620713E-3</c:v>
                </c:pt>
                <c:pt idx="1831">
                  <c:v>8.0265309395056335E-3</c:v>
                </c:pt>
                <c:pt idx="1832">
                  <c:v>8.0225773586251412E-3</c:v>
                </c:pt>
                <c:pt idx="1833">
                  <c:v>8.0185987207688804E-3</c:v>
                </c:pt>
                <c:pt idx="1834">
                  <c:v>8.0145950260851404E-3</c:v>
                </c:pt>
                <c:pt idx="1835">
                  <c:v>8.0105662747226546E-3</c:v>
                </c:pt>
                <c:pt idx="1836">
                  <c:v>8.006512466833272E-3</c:v>
                </c:pt>
                <c:pt idx="1837">
                  <c:v>8.002008453419248E-3</c:v>
                </c:pt>
                <c:pt idx="1838">
                  <c:v>7.9979007738173215E-3</c:v>
                </c:pt>
                <c:pt idx="1839">
                  <c:v>7.9937680371640705E-3</c:v>
                </c:pt>
                <c:pt idx="1840">
                  <c:v>7.9896102436149783E-3</c:v>
                </c:pt>
                <c:pt idx="1841">
                  <c:v>7.9854273933268553E-3</c:v>
                </c:pt>
                <c:pt idx="1842">
                  <c:v>7.981441555050435E-3</c:v>
                </c:pt>
                <c:pt idx="1843">
                  <c:v>7.9772104737953816E-3</c:v>
                </c:pt>
                <c:pt idx="1844">
                  <c:v>7.9729543367633056E-3</c:v>
                </c:pt>
                <c:pt idx="1845">
                  <c:v>7.9686731441149725E-3</c:v>
                </c:pt>
                <c:pt idx="1846">
                  <c:v>7.9641372963656313E-3</c:v>
                </c:pt>
                <c:pt idx="1847">
                  <c:v>7.9598041089939588E-3</c:v>
                </c:pt>
                <c:pt idx="1848">
                  <c:v>7.9554458660086504E-3</c:v>
                </c:pt>
                <c:pt idx="1849">
                  <c:v>7.9510625675748847E-3</c:v>
                </c:pt>
                <c:pt idx="1850">
                  <c:v>7.9468913522827405E-3</c:v>
                </c:pt>
                <c:pt idx="1851">
                  <c:v>7.9424598293430168E-3</c:v>
                </c:pt>
                <c:pt idx="1852">
                  <c:v>7.9380032519323108E-3</c:v>
                </c:pt>
                <c:pt idx="1853">
                  <c:v>7.9335216202167016E-3</c:v>
                </c:pt>
                <c:pt idx="1854">
                  <c:v>7.9290149343644832E-3</c:v>
                </c:pt>
                <c:pt idx="1855">
                  <c:v>7.9242366218727767E-3</c:v>
                </c:pt>
                <c:pt idx="1856">
                  <c:v>7.9196779399811033E-3</c:v>
                </c:pt>
                <c:pt idx="1857">
                  <c:v>7.915094203991448E-3</c:v>
                </c:pt>
                <c:pt idx="1858">
                  <c:v>7.9104854140755951E-3</c:v>
                </c:pt>
                <c:pt idx="1859">
                  <c:v>7.9058515704075304E-3</c:v>
                </c:pt>
                <c:pt idx="1860">
                  <c:v>7.9011926731629989E-3</c:v>
                </c:pt>
                <c:pt idx="1861">
                  <c:v>7.8965087225177488E-3</c:v>
                </c:pt>
                <c:pt idx="1862">
                  <c:v>7.8917997186479672E-3</c:v>
                </c:pt>
                <c:pt idx="1863">
                  <c:v>7.8875888617064294E-3</c:v>
                </c:pt>
                <c:pt idx="1864">
                  <c:v>7.8830967515537143E-3</c:v>
                </c:pt>
                <c:pt idx="1865">
                  <c:v>7.8783182663667555E-3</c:v>
                </c:pt>
                <c:pt idx="1866">
                  <c:v>7.8735147300650066E-3</c:v>
                </c:pt>
                <c:pt idx="1867">
                  <c:v>7.8686861428253346E-3</c:v>
                </c:pt>
                <c:pt idx="1868">
                  <c:v>7.8635617169762646E-3</c:v>
                </c:pt>
                <c:pt idx="1869">
                  <c:v>7.8586811341923822E-3</c:v>
                </c:pt>
                <c:pt idx="1870">
                  <c:v>7.8537755005526188E-3</c:v>
                </c:pt>
                <c:pt idx="1871">
                  <c:v>7.8488448162391013E-3</c:v>
                </c:pt>
                <c:pt idx="1872">
                  <c:v>7.8438890814370825E-3</c:v>
                </c:pt>
                <c:pt idx="1873">
                  <c:v>7.8391885598185634E-3</c:v>
                </c:pt>
                <c:pt idx="1874">
                  <c:v>7.8341846210929263E-3</c:v>
                </c:pt>
                <c:pt idx="1875">
                  <c:v>7.8291556328904371E-3</c:v>
                </c:pt>
                <c:pt idx="1876">
                  <c:v>7.8238156410534044E-3</c:v>
                </c:pt>
                <c:pt idx="1877">
                  <c:v>7.8187346566009602E-3</c:v>
                </c:pt>
                <c:pt idx="1878">
                  <c:v>7.8136286227835292E-3</c:v>
                </c:pt>
                <c:pt idx="1879">
                  <c:v>7.8084975397921469E-3</c:v>
                </c:pt>
                <c:pt idx="1880">
                  <c:v>7.8026027727322294E-3</c:v>
                </c:pt>
                <c:pt idx="1881">
                  <c:v>7.7977137331370254E-3</c:v>
                </c:pt>
                <c:pt idx="1882">
                  <c:v>7.7925058255880033E-3</c:v>
                </c:pt>
                <c:pt idx="1883">
                  <c:v>7.7872728701100695E-3</c:v>
                </c:pt>
                <c:pt idx="1884">
                  <c:v>7.7820148668971073E-3</c:v>
                </c:pt>
                <c:pt idx="1885">
                  <c:v>7.7767318161452411E-3</c:v>
                </c:pt>
                <c:pt idx="1886">
                  <c:v>7.7714237180501449E-3</c:v>
                </c:pt>
                <c:pt idx="1887">
                  <c:v>7.7660905728088375E-3</c:v>
                </c:pt>
                <c:pt idx="1888">
                  <c:v>7.7607323806192334E-3</c:v>
                </c:pt>
                <c:pt idx="1889">
                  <c:v>7.7544157840334013E-3</c:v>
                </c:pt>
                <c:pt idx="1890">
                  <c:v>7.749001787259107E-3</c:v>
                </c:pt>
                <c:pt idx="1891">
                  <c:v>7.7435627428295703E-3</c:v>
                </c:pt>
                <c:pt idx="1892">
                  <c:v>7.7380986509491684E-3</c:v>
                </c:pt>
                <c:pt idx="1893">
                  <c:v>7.732609511824042E-3</c:v>
                </c:pt>
                <c:pt idx="1894">
                  <c:v>7.7274161542938494E-3</c:v>
                </c:pt>
                <c:pt idx="1895">
                  <c:v>7.7218788272969442E-3</c:v>
                </c:pt>
                <c:pt idx="1896">
                  <c:v>7.7163164541095078E-3</c:v>
                </c:pt>
                <c:pt idx="1897">
                  <c:v>7.7107290349414633E-3</c:v>
                </c:pt>
                <c:pt idx="1898">
                  <c:v>7.7047881148186127E-3</c:v>
                </c:pt>
                <c:pt idx="1899">
                  <c:v>7.6991486966117651E-3</c:v>
                </c:pt>
                <c:pt idx="1900">
                  <c:v>7.6934842326300372E-3</c:v>
                </c:pt>
                <c:pt idx="1901">
                  <c:v>7.6877947230883778E-3</c:v>
                </c:pt>
                <c:pt idx="1902">
                  <c:v>7.68241625675094E-3</c:v>
                </c:pt>
                <c:pt idx="1903">
                  <c:v>7.6766785661319904E-3</c:v>
                </c:pt>
                <c:pt idx="1904">
                  <c:v>7.6709158310191662E-3</c:v>
                </c:pt>
                <c:pt idx="1905">
                  <c:v>7.6651280516294778E-3</c:v>
                </c:pt>
                <c:pt idx="1906">
                  <c:v>7.6593152281803764E-3</c:v>
                </c:pt>
                <c:pt idx="1907">
                  <c:v>7.6531317211645626E-3</c:v>
                </c:pt>
                <c:pt idx="1908">
                  <c:v>7.6472668987664369E-3</c:v>
                </c:pt>
                <c:pt idx="1909">
                  <c:v>7.6413770325535176E-3</c:v>
                </c:pt>
                <c:pt idx="1910">
                  <c:v>7.6354621227464788E-3</c:v>
                </c:pt>
                <c:pt idx="1911">
                  <c:v>7.6295221695690798E-3</c:v>
                </c:pt>
                <c:pt idx="1912">
                  <c:v>7.6235571732459597E-3</c:v>
                </c:pt>
                <c:pt idx="1913">
                  <c:v>7.6175671340017572E-3</c:v>
                </c:pt>
                <c:pt idx="1914">
                  <c:v>7.6115520520628737E-3</c:v>
                </c:pt>
                <c:pt idx="1915">
                  <c:v>7.6062336262901105E-3</c:v>
                </c:pt>
                <c:pt idx="1916">
                  <c:v>7.6005347716805423E-3</c:v>
                </c:pt>
                <c:pt idx="1917">
                  <c:v>7.5944503083211099E-3</c:v>
                </c:pt>
                <c:pt idx="1918">
                  <c:v>7.5883408043869328E-3</c:v>
                </c:pt>
                <c:pt idx="1919">
                  <c:v>7.582206260105028E-3</c:v>
                </c:pt>
                <c:pt idx="1920">
                  <c:v>7.5756765305583455E-3</c:v>
                </c:pt>
                <c:pt idx="1921">
                  <c:v>7.5694899896254541E-3</c:v>
                </c:pt>
                <c:pt idx="1922">
                  <c:v>7.5632784086340924E-3</c:v>
                </c:pt>
                <c:pt idx="1923">
                  <c:v>7.5570417878158226E-3</c:v>
                </c:pt>
                <c:pt idx="1924">
                  <c:v>7.5511579414812499E-3</c:v>
                </c:pt>
                <c:pt idx="1925">
                  <c:v>7.5448731599274035E-3</c:v>
                </c:pt>
                <c:pt idx="1926">
                  <c:v>7.5385633396395924E-3</c:v>
                </c:pt>
                <c:pt idx="1927">
                  <c:v>7.532228480851999E-3</c:v>
                </c:pt>
                <c:pt idx="1928">
                  <c:v>7.5258685838005988E-3</c:v>
                </c:pt>
                <c:pt idx="1929">
                  <c:v>7.5190962396492304E-3</c:v>
                </c:pt>
                <c:pt idx="1930">
                  <c:v>7.5126843466153601E-3</c:v>
                </c:pt>
                <c:pt idx="1931">
                  <c:v>7.5062474156435827E-3</c:v>
                </c:pt>
                <c:pt idx="1932">
                  <c:v>7.4997854469743648E-3</c:v>
                </c:pt>
                <c:pt idx="1933">
                  <c:v>7.4936935328720157E-3</c:v>
                </c:pt>
                <c:pt idx="1934">
                  <c:v>7.4871834112250277E-3</c:v>
                </c:pt>
                <c:pt idx="1935">
                  <c:v>7.4806482529857568E-3</c:v>
                </c:pt>
                <c:pt idx="1936">
                  <c:v>7.474088058397341E-3</c:v>
                </c:pt>
                <c:pt idx="1937">
                  <c:v>7.4675028277033676E-3</c:v>
                </c:pt>
                <c:pt idx="1938">
                  <c:v>7.4608925611474213E-3</c:v>
                </c:pt>
                <c:pt idx="1939">
                  <c:v>7.4542572589766732E-3</c:v>
                </c:pt>
                <c:pt idx="1940">
                  <c:v>7.4475969214356039E-3</c:v>
                </c:pt>
                <c:pt idx="1941">
                  <c:v>7.4396795531696614E-3</c:v>
                </c:pt>
                <c:pt idx="1942">
                  <c:v>7.4329633714107909E-3</c:v>
                </c:pt>
                <c:pt idx="1943">
                  <c:v>7.4262221539250165E-3</c:v>
                </c:pt>
                <c:pt idx="1944">
                  <c:v>7.4194559009664891E-3</c:v>
                </c:pt>
                <c:pt idx="1945">
                  <c:v>7.4126646127915616E-3</c:v>
                </c:pt>
                <c:pt idx="1946">
                  <c:v>7.4062689304603855E-3</c:v>
                </c:pt>
                <c:pt idx="1947">
                  <c:v>7.3994309561081799E-3</c:v>
                </c:pt>
                <c:pt idx="1948">
                  <c:v>7.3925707584308747E-3</c:v>
                </c:pt>
                <c:pt idx="1949">
                  <c:v>7.3856898511444726E-3</c:v>
                </c:pt>
                <c:pt idx="1950">
                  <c:v>7.3783640127880737E-3</c:v>
                </c:pt>
                <c:pt idx="1951">
                  <c:v>7.3714453487082445E-3</c:v>
                </c:pt>
                <c:pt idx="1952">
                  <c:v>7.3645106827185938E-3</c:v>
                </c:pt>
                <c:pt idx="1953">
                  <c:v>7.3575615202568709E-3</c:v>
                </c:pt>
                <c:pt idx="1954">
                  <c:v>7.3505993667396831E-3</c:v>
                </c:pt>
                <c:pt idx="1955">
                  <c:v>7.3440542711229956E-3</c:v>
                </c:pt>
                <c:pt idx="1956">
                  <c:v>7.337070778887976E-3</c:v>
                </c:pt>
                <c:pt idx="1957">
                  <c:v>7.3300786860296101E-3</c:v>
                </c:pt>
                <c:pt idx="1958">
                  <c:v>7.3230795060770064E-3</c:v>
                </c:pt>
                <c:pt idx="1959">
                  <c:v>7.3156464214582471E-3</c:v>
                </c:pt>
                <c:pt idx="1960">
                  <c:v>7.308637934195927E-3</c:v>
                </c:pt>
                <c:pt idx="1961">
                  <c:v>7.3016269932103259E-3</c:v>
                </c:pt>
                <c:pt idx="1962">
                  <c:v>7.2946151037506712E-3</c:v>
                </c:pt>
                <c:pt idx="1963">
                  <c:v>7.28760377104505E-3</c:v>
                </c:pt>
                <c:pt idx="1964">
                  <c:v>7.2805945002986424E-3</c:v>
                </c:pt>
                <c:pt idx="1965">
                  <c:v>7.2735887966972508E-3</c:v>
                </c:pt>
                <c:pt idx="1966">
                  <c:v>7.2665881654050924E-3</c:v>
                </c:pt>
                <c:pt idx="1967">
                  <c:v>7.2600176892014222E-3</c:v>
                </c:pt>
                <c:pt idx="1968">
                  <c:v>7.2538765915788322E-3</c:v>
                </c:pt>
                <c:pt idx="1969">
                  <c:v>7.246897606759028E-3</c:v>
                </c:pt>
                <c:pt idx="1970">
                  <c:v>7.2399296566446874E-3</c:v>
                </c:pt>
                <c:pt idx="1971">
                  <c:v>7.2329742711554085E-3</c:v>
                </c:pt>
                <c:pt idx="1972">
                  <c:v>7.2256135415561329E-3</c:v>
                </c:pt>
                <c:pt idx="1973">
                  <c:v>7.2186875843899632E-3</c:v>
                </c:pt>
                <c:pt idx="1974">
                  <c:v>7.2117761590098604E-3</c:v>
                </c:pt>
                <c:pt idx="1975">
                  <c:v>7.2048792652666472E-3</c:v>
                </c:pt>
                <c:pt idx="1976">
                  <c:v>7.1984126416704923E-3</c:v>
                </c:pt>
                <c:pt idx="1977">
                  <c:v>7.1915439079796636E-3</c:v>
                </c:pt>
                <c:pt idx="1978">
                  <c:v>7.1846897050747271E-3</c:v>
                </c:pt>
                <c:pt idx="1979">
                  <c:v>7.1778500328088159E-3</c:v>
                </c:pt>
                <c:pt idx="1980">
                  <c:v>7.1710248910346139E-3</c:v>
                </c:pt>
                <c:pt idx="1981">
                  <c:v>7.1638030588449539E-3</c:v>
                </c:pt>
                <c:pt idx="1982">
                  <c:v>7.1570078823985474E-3</c:v>
                </c:pt>
                <c:pt idx="1983">
                  <c:v>7.1502272364031725E-3</c:v>
                </c:pt>
                <c:pt idx="1984">
                  <c:v>7.1424957188967308E-3</c:v>
                </c:pt>
                <c:pt idx="1985">
                  <c:v>7.1361536788586552E-3</c:v>
                </c:pt>
                <c:pt idx="1986">
                  <c:v>7.1294177926088543E-3</c:v>
                </c:pt>
                <c:pt idx="1987">
                  <c:v>7.1226964358079075E-3</c:v>
                </c:pt>
                <c:pt idx="1988">
                  <c:v>7.1159896083125267E-3</c:v>
                </c:pt>
                <c:pt idx="1989">
                  <c:v>7.1092973099776361E-3</c:v>
                </c:pt>
                <c:pt idx="1990">
                  <c:v>7.1026195406590541E-3</c:v>
                </c:pt>
                <c:pt idx="1991">
                  <c:v>7.095956300213941E-3</c:v>
                </c:pt>
                <c:pt idx="1992">
                  <c:v>7.0893075884976677E-3</c:v>
                </c:pt>
                <c:pt idx="1993">
                  <c:v>7.0818730724470967E-3</c:v>
                </c:pt>
                <c:pt idx="1994">
                  <c:v>7.074058078337565E-3</c:v>
                </c:pt>
                <c:pt idx="1995">
                  <c:v>7.0674575023738501E-3</c:v>
                </c:pt>
                <c:pt idx="1996">
                  <c:v>7.0608714565163332E-3</c:v>
                </c:pt>
                <c:pt idx="1997">
                  <c:v>7.0542999406194799E-3</c:v>
                </c:pt>
                <c:pt idx="1998">
                  <c:v>7.0489291845358066E-3</c:v>
                </c:pt>
                <c:pt idx="1999">
                  <c:v>7.0423839930523879E-3</c:v>
                </c:pt>
                <c:pt idx="2000">
                  <c:v>7.0358533299363368E-3</c:v>
                </c:pt>
                <c:pt idx="2001">
                  <c:v>7.0293371950450479E-3</c:v>
                </c:pt>
                <c:pt idx="2002">
                  <c:v>7.0216603054671376E-3</c:v>
                </c:pt>
                <c:pt idx="2003">
                  <c:v>7.0151759662932869E-3</c:v>
                </c:pt>
                <c:pt idx="2004">
                  <c:v>7.0087061560687646E-3</c:v>
                </c:pt>
                <c:pt idx="2005">
                  <c:v>7.0022508746519574E-3</c:v>
                </c:pt>
                <c:pt idx="2006">
                  <c:v>6.9969744390091177E-3</c:v>
                </c:pt>
                <c:pt idx="2007">
                  <c:v>6.9905454705004588E-3</c:v>
                </c:pt>
                <c:pt idx="2008">
                  <c:v>6.9841310292311628E-3</c:v>
                </c:pt>
                <c:pt idx="2009">
                  <c:v>6.9777311150612809E-3</c:v>
                </c:pt>
                <c:pt idx="2010">
                  <c:v>6.9713457278517497E-3</c:v>
                </c:pt>
                <c:pt idx="2011">
                  <c:v>6.9638242831278861E-3</c:v>
                </c:pt>
                <c:pt idx="2012">
                  <c:v>6.9574706993816146E-3</c:v>
                </c:pt>
                <c:pt idx="2013">
                  <c:v>6.9511316433097164E-3</c:v>
                </c:pt>
                <c:pt idx="2014">
                  <c:v>6.9448071147723226E-3</c:v>
                </c:pt>
                <c:pt idx="2015">
                  <c:v>6.9384971136286907E-3</c:v>
                </c:pt>
                <c:pt idx="2016">
                  <c:v>6.9322016397398226E-3</c:v>
                </c:pt>
                <c:pt idx="2017">
                  <c:v>6.9259206929667199E-3</c:v>
                </c:pt>
                <c:pt idx="2018">
                  <c:v>6.9196542731703821E-3</c:v>
                </c:pt>
                <c:pt idx="2019">
                  <c:v>6.9145309333679093E-3</c:v>
                </c:pt>
                <c:pt idx="2020">
                  <c:v>6.9086662388188266E-3</c:v>
                </c:pt>
                <c:pt idx="2021">
                  <c:v>6.9024397191623493E-3</c:v>
                </c:pt>
                <c:pt idx="2022">
                  <c:v>6.8962277244493178E-3</c:v>
                </c:pt>
                <c:pt idx="2023">
                  <c:v>6.8900302545465853E-3</c:v>
                </c:pt>
                <c:pt idx="2024">
                  <c:v>6.8819893970380255E-3</c:v>
                </c:pt>
                <c:pt idx="2025">
                  <c:v>6.8773080612512345E-3</c:v>
                </c:pt>
                <c:pt idx="2026">
                  <c:v>6.871155086731689E-3</c:v>
                </c:pt>
                <c:pt idx="2027">
                  <c:v>6.8650166368540407E-3</c:v>
                </c:pt>
                <c:pt idx="2028">
                  <c:v>6.8592607724978442E-3</c:v>
                </c:pt>
                <c:pt idx="2029">
                  <c:v>6.8531504486492268E-3</c:v>
                </c:pt>
                <c:pt idx="2030">
                  <c:v>6.8470546486784295E-3</c:v>
                </c:pt>
                <c:pt idx="2031">
                  <c:v>6.8409733724536419E-3</c:v>
                </c:pt>
                <c:pt idx="2032">
                  <c:v>6.8349066198434977E-3</c:v>
                </c:pt>
                <c:pt idx="2033">
                  <c:v>6.8284909476156912E-3</c:v>
                </c:pt>
                <c:pt idx="2034">
                  <c:v>6.8224541665111577E-3</c:v>
                </c:pt>
                <c:pt idx="2035">
                  <c:v>6.8164319089891604E-3</c:v>
                </c:pt>
                <c:pt idx="2036">
                  <c:v>6.8088462925083512E-3</c:v>
                </c:pt>
                <c:pt idx="2037">
                  <c:v>6.8039355867523322E-3</c:v>
                </c:pt>
                <c:pt idx="2038">
                  <c:v>6.7979580477630737E-3</c:v>
                </c:pt>
                <c:pt idx="2039">
                  <c:v>6.7919950314582079E-3</c:v>
                </c:pt>
                <c:pt idx="2040">
                  <c:v>6.7860465377077035E-3</c:v>
                </c:pt>
                <c:pt idx="2041">
                  <c:v>6.7801125663837572E-3</c:v>
                </c:pt>
                <c:pt idx="2042">
                  <c:v>6.7741931173572294E-3</c:v>
                </c:pt>
                <c:pt idx="2043">
                  <c:v>6.7682881905007609E-3</c:v>
                </c:pt>
                <c:pt idx="2044">
                  <c:v>6.7623977856861037E-3</c:v>
                </c:pt>
                <c:pt idx="2045">
                  <c:v>6.7565219027863445E-3</c:v>
                </c:pt>
                <c:pt idx="2046">
                  <c:v>6.7496070093670006E-3</c:v>
                </c:pt>
                <c:pt idx="2047">
                  <c:v>6.7437629581403027E-3</c:v>
                </c:pt>
                <c:pt idx="2048">
                  <c:v>6.7379334295029096E-3</c:v>
                </c:pt>
                <c:pt idx="2049">
                  <c:v>6.7321184233273381E-3</c:v>
                </c:pt>
                <c:pt idx="2050">
                  <c:v>6.7237036646823414E-3</c:v>
                </c:pt>
                <c:pt idx="2051">
                  <c:v>6.7179241393222431E-3</c:v>
                </c:pt>
                <c:pt idx="2052">
                  <c:v>6.7121591352709582E-3</c:v>
                </c:pt>
                <c:pt idx="2053">
                  <c:v>6.7064086524031511E-3</c:v>
                </c:pt>
                <c:pt idx="2054">
                  <c:v>6.7003294908827985E-3</c:v>
                </c:pt>
                <c:pt idx="2055">
                  <c:v>6.6946089824099272E-3</c:v>
                </c:pt>
                <c:pt idx="2056">
                  <c:v>6.6889029950921259E-3</c:v>
                </c:pt>
                <c:pt idx="2057">
                  <c:v>6.6832115288047401E-3</c:v>
                </c:pt>
                <c:pt idx="2058">
                  <c:v>6.6778740514495376E-3</c:v>
                </c:pt>
                <c:pt idx="2059">
                  <c:v>6.6722106930669767E-3</c:v>
                </c:pt>
                <c:pt idx="2060">
                  <c:v>6.6665618549994156E-3</c:v>
                </c:pt>
                <c:pt idx="2061">
                  <c:v>6.6609275371228476E-3</c:v>
                </c:pt>
                <c:pt idx="2062">
                  <c:v>6.6549720084823636E-3</c:v>
                </c:pt>
                <c:pt idx="2063">
                  <c:v>6.6493676657756288E-3</c:v>
                </c:pt>
                <c:pt idx="2064">
                  <c:v>6.6437778432351111E-3</c:v>
                </c:pt>
                <c:pt idx="2065">
                  <c:v>6.638202540737919E-3</c:v>
                </c:pt>
                <c:pt idx="2066">
                  <c:v>6.6326417581629238E-3</c:v>
                </c:pt>
                <c:pt idx="2067">
                  <c:v>6.6270954953876757E-3</c:v>
                </c:pt>
                <c:pt idx="2068">
                  <c:v>6.6215637522914856E-3</c:v>
                </c:pt>
                <c:pt idx="2069">
                  <c:v>6.6160465287527833E-3</c:v>
                </c:pt>
                <c:pt idx="2070">
                  <c:v>6.6105438246517635E-3</c:v>
                </c:pt>
                <c:pt idx="2071">
                  <c:v>6.6060378029731163E-3</c:v>
                </c:pt>
                <c:pt idx="2072">
                  <c:v>6.6005613229271213E-3</c:v>
                </c:pt>
                <c:pt idx="2073">
                  <c:v>6.5950993609530514E-3</c:v>
                </c:pt>
                <c:pt idx="2074">
                  <c:v>6.5896519169318006E-3</c:v>
                </c:pt>
                <c:pt idx="2075">
                  <c:v>6.5842189907482918E-3</c:v>
                </c:pt>
                <c:pt idx="2076">
                  <c:v>6.5784778029896965E-3</c:v>
                </c:pt>
                <c:pt idx="2077">
                  <c:v>6.5730748519050386E-3</c:v>
                </c:pt>
                <c:pt idx="2078">
                  <c:v>6.5676864186393243E-3</c:v>
                </c:pt>
                <c:pt idx="2079">
                  <c:v>6.5623125030763278E-3</c:v>
                </c:pt>
                <c:pt idx="2080">
                  <c:v>6.5569531050993779E-3</c:v>
                </c:pt>
                <c:pt idx="2081">
                  <c:v>6.5519263016871705E-3</c:v>
                </c:pt>
                <c:pt idx="2082">
                  <c:v>6.5465949971036178E-3</c:v>
                </c:pt>
                <c:pt idx="2083">
                  <c:v>6.5412782094300299E-3</c:v>
                </c:pt>
                <c:pt idx="2084">
                  <c:v>6.5356606867413335E-3</c:v>
                </c:pt>
                <c:pt idx="2085">
                  <c:v>6.5303738749632537E-3</c:v>
                </c:pt>
                <c:pt idx="2086">
                  <c:v>6.5251015800805463E-3</c:v>
                </c:pt>
                <c:pt idx="2087">
                  <c:v>6.5198438019792122E-3</c:v>
                </c:pt>
                <c:pt idx="2088">
                  <c:v>6.5146005405452515E-3</c:v>
                </c:pt>
                <c:pt idx="2089">
                  <c:v>6.5096823321223992E-3</c:v>
                </c:pt>
                <c:pt idx="2090">
                  <c:v>6.5044671596358123E-3</c:v>
                </c:pt>
                <c:pt idx="2091">
                  <c:v>6.4992665031533524E-3</c:v>
                </c:pt>
                <c:pt idx="2092">
                  <c:v>6.4940803625626277E-3</c:v>
                </c:pt>
                <c:pt idx="2093">
                  <c:v>6.4889087377525915E-3</c:v>
                </c:pt>
                <c:pt idx="2094">
                  <c:v>6.4837516286117506E-3</c:v>
                </c:pt>
                <c:pt idx="2095">
                  <c:v>6.478609035029506E-3</c:v>
                </c:pt>
                <c:pt idx="2096">
                  <c:v>6.4734809568943608E-3</c:v>
                </c:pt>
                <c:pt idx="2097">
                  <c:v>6.4674587289875376E-3</c:v>
                </c:pt>
                <c:pt idx="2098">
                  <c:v>6.4623625214295551E-3</c:v>
                </c:pt>
                <c:pt idx="2099">
                  <c:v>6.457280829947596E-3</c:v>
                </c:pt>
                <c:pt idx="2100">
                  <c:v>6.4522136544302201E-3</c:v>
                </c:pt>
                <c:pt idx="2101">
                  <c:v>6.4471609947673106E-3</c:v>
                </c:pt>
                <c:pt idx="2102">
                  <c:v>6.4424209157989973E-3</c:v>
                </c:pt>
                <c:pt idx="2103">
                  <c:v>6.4373963392070988E-3</c:v>
                </c:pt>
                <c:pt idx="2104">
                  <c:v>6.4323862778225124E-3</c:v>
                </c:pt>
                <c:pt idx="2105">
                  <c:v>6.4273907315367338E-3</c:v>
                </c:pt>
                <c:pt idx="2106">
                  <c:v>6.4221154304121338E-3</c:v>
                </c:pt>
                <c:pt idx="2107">
                  <c:v>6.4171498635662051E-3</c:v>
                </c:pt>
                <c:pt idx="2108">
                  <c:v>6.4121988118074451E-3</c:v>
                </c:pt>
                <c:pt idx="2109">
                  <c:v>6.40726227502794E-3</c:v>
                </c:pt>
                <c:pt idx="2110">
                  <c:v>6.4026307227874127E-3</c:v>
                </c:pt>
                <c:pt idx="2111">
                  <c:v>6.3977222648203087E-3</c:v>
                </c:pt>
                <c:pt idx="2112">
                  <c:v>6.3928283211977946E-3</c:v>
                </c:pt>
                <c:pt idx="2113">
                  <c:v>6.3879488918126941E-3</c:v>
                </c:pt>
                <c:pt idx="2114">
                  <c:v>6.3830839765591603E-3</c:v>
                </c:pt>
                <c:pt idx="2115">
                  <c:v>6.3779478628914078E-3</c:v>
                </c:pt>
                <c:pt idx="2116">
                  <c:v>6.3731129279618066E-3</c:v>
                </c:pt>
                <c:pt idx="2117">
                  <c:v>6.36829250715607E-3</c:v>
                </c:pt>
                <c:pt idx="2118">
                  <c:v>6.3634866003698066E-3</c:v>
                </c:pt>
                <c:pt idx="2119">
                  <c:v>6.358695207497744E-3</c:v>
                </c:pt>
                <c:pt idx="2120">
                  <c:v>6.3539183284346103E-3</c:v>
                </c:pt>
                <c:pt idx="2121">
                  <c:v>6.3491559630760143E-3</c:v>
                </c:pt>
                <c:pt idx="2122">
                  <c:v>6.3444081113184459E-3</c:v>
                </c:pt>
                <c:pt idx="2123">
                  <c:v>6.3405092908135991E-3</c:v>
                </c:pt>
                <c:pt idx="2124">
                  <c:v>6.335787601567962E-3</c:v>
                </c:pt>
                <c:pt idx="2125">
                  <c:v>6.3310804246977269E-3</c:v>
                </c:pt>
                <c:pt idx="2126">
                  <c:v>6.3263877601012503E-3</c:v>
                </c:pt>
                <c:pt idx="2127">
                  <c:v>6.3217096076782324E-3</c:v>
                </c:pt>
                <c:pt idx="2128">
                  <c:v>6.3167724837515518E-3</c:v>
                </c:pt>
                <c:pt idx="2129">
                  <c:v>6.3121243116426246E-3</c:v>
                </c:pt>
                <c:pt idx="2130">
                  <c:v>6.3074906517087909E-3</c:v>
                </c:pt>
                <c:pt idx="2131">
                  <c:v>6.3028715038485218E-3</c:v>
                </c:pt>
                <c:pt idx="2132">
                  <c:v>6.2982668679629561E-3</c:v>
                </c:pt>
                <c:pt idx="2133">
                  <c:v>6.2939454431627847E-3</c:v>
                </c:pt>
                <c:pt idx="2134">
                  <c:v>6.2893688731518304E-3</c:v>
                </c:pt>
                <c:pt idx="2135">
                  <c:v>6.2848068145173056E-3</c:v>
                </c:pt>
                <c:pt idx="2136">
                  <c:v>6.2799934421772143E-3</c:v>
                </c:pt>
                <c:pt idx="2137">
                  <c:v>6.2754613646760606E-3</c:v>
                </c:pt>
                <c:pt idx="2138">
                  <c:v>6.270943798556014E-3</c:v>
                </c:pt>
                <c:pt idx="2139">
                  <c:v>6.2664407437199978E-3</c:v>
                </c:pt>
                <c:pt idx="2140">
                  <c:v>6.2613121641302231E-3</c:v>
                </c:pt>
                <c:pt idx="2141">
                  <c:v>6.2571010960696342E-3</c:v>
                </c:pt>
                <c:pt idx="2142">
                  <c:v>6.2526426872916768E-3</c:v>
                </c:pt>
                <c:pt idx="2143">
                  <c:v>6.2481987891016243E-3</c:v>
                </c:pt>
                <c:pt idx="2144">
                  <c:v>6.2437694014018654E-3</c:v>
                </c:pt>
                <c:pt idx="2145">
                  <c:v>6.2393545240979186E-3</c:v>
                </c:pt>
                <c:pt idx="2146">
                  <c:v>6.234954157095754E-3</c:v>
                </c:pt>
                <c:pt idx="2147">
                  <c:v>6.2305683002995479E-3</c:v>
                </c:pt>
                <c:pt idx="2148">
                  <c:v>6.2261969536157166E-3</c:v>
                </c:pt>
                <c:pt idx="2149">
                  <c:v>6.2210807786414607E-3</c:v>
                </c:pt>
                <c:pt idx="2150">
                  <c:v>6.2167413396728606E-3</c:v>
                </c:pt>
                <c:pt idx="2151">
                  <c:v>6.2124164114096461E-3</c:v>
                </c:pt>
                <c:pt idx="2152">
                  <c:v>6.208105993757115E-3</c:v>
                </c:pt>
                <c:pt idx="2153">
                  <c:v>6.2038100866201266E-3</c:v>
                </c:pt>
                <c:pt idx="2154">
                  <c:v>6.199776897730754E-3</c:v>
                </c:pt>
                <c:pt idx="2155">
                  <c:v>6.1955090472617371E-3</c:v>
                </c:pt>
                <c:pt idx="2156">
                  <c:v>6.1912557067382232E-3</c:v>
                </c:pt>
                <c:pt idx="2157">
                  <c:v>6.1870168760698669E-3</c:v>
                </c:pt>
                <c:pt idx="2158">
                  <c:v>6.18254820540269E-3</c:v>
                </c:pt>
                <c:pt idx="2159">
                  <c:v>6.178339359401955E-3</c:v>
                </c:pt>
                <c:pt idx="2160">
                  <c:v>6.1741450232657494E-3</c:v>
                </c:pt>
                <c:pt idx="2161">
                  <c:v>6.1699651969037775E-3</c:v>
                </c:pt>
                <c:pt idx="2162">
                  <c:v>6.1660403673193462E-3</c:v>
                </c:pt>
                <c:pt idx="2163">
                  <c:v>6.1618885938496647E-3</c:v>
                </c:pt>
                <c:pt idx="2164">
                  <c:v>6.1577513295947425E-3</c:v>
                </c:pt>
                <c:pt idx="2165">
                  <c:v>6.1536285744651174E-3</c:v>
                </c:pt>
                <c:pt idx="2166">
                  <c:v>6.1495203283717719E-3</c:v>
                </c:pt>
                <c:pt idx="2167">
                  <c:v>6.14519093888009E-3</c:v>
                </c:pt>
                <c:pt idx="2168">
                  <c:v>6.1411126783914019E-3</c:v>
                </c:pt>
                <c:pt idx="2169">
                  <c:v>6.137048926954579E-3</c:v>
                </c:pt>
                <c:pt idx="2170">
                  <c:v>6.1329996844797646E-3</c:v>
                </c:pt>
                <c:pt idx="2171">
                  <c:v>6.1289649508788659E-3</c:v>
                </c:pt>
                <c:pt idx="2172">
                  <c:v>6.1249447260633468E-3</c:v>
                </c:pt>
                <c:pt idx="2173">
                  <c:v>6.1209390099459969E-3</c:v>
                </c:pt>
                <c:pt idx="2174">
                  <c:v>6.1169478024387207E-3</c:v>
                </c:pt>
                <c:pt idx="2175">
                  <c:v>6.1136550793228824E-3</c:v>
                </c:pt>
                <c:pt idx="2176">
                  <c:v>6.1096899787406846E-3</c:v>
                </c:pt>
                <c:pt idx="2177">
                  <c:v>6.105739385670216E-3</c:v>
                </c:pt>
                <c:pt idx="2178">
                  <c:v>6.1018033000264007E-3</c:v>
                </c:pt>
                <c:pt idx="2179">
                  <c:v>6.0978817217255061E-3</c:v>
                </c:pt>
                <c:pt idx="2180">
                  <c:v>6.0937514214620741E-3</c:v>
                </c:pt>
                <c:pt idx="2181">
                  <c:v>6.0898598289563632E-3</c:v>
                </c:pt>
                <c:pt idx="2182">
                  <c:v>6.085982743817297E-3</c:v>
                </c:pt>
                <c:pt idx="2183">
                  <c:v>6.0821201659620478E-3</c:v>
                </c:pt>
                <c:pt idx="2184">
                  <c:v>6.0784914374126973E-3</c:v>
                </c:pt>
                <c:pt idx="2185">
                  <c:v>6.0746569014046665E-3</c:v>
                </c:pt>
                <c:pt idx="2186">
                  <c:v>6.070836872154769E-3</c:v>
                </c:pt>
                <c:pt idx="2187">
                  <c:v>6.0670313495815118E-3</c:v>
                </c:pt>
                <c:pt idx="2188">
                  <c:v>6.0630248830222831E-3</c:v>
                </c:pt>
                <c:pt idx="2189">
                  <c:v>6.059249347122991E-3</c:v>
                </c:pt>
                <c:pt idx="2190">
                  <c:v>6.0554883179290593E-3</c:v>
                </c:pt>
                <c:pt idx="2191">
                  <c:v>6.0517417953585518E-3</c:v>
                </c:pt>
                <c:pt idx="2192">
                  <c:v>6.048009779331758E-3</c:v>
                </c:pt>
                <c:pt idx="2193">
                  <c:v>6.0445028497810131E-3</c:v>
                </c:pt>
                <c:pt idx="2194">
                  <c:v>6.0407988716668767E-3</c:v>
                </c:pt>
                <c:pt idx="2195">
                  <c:v>6.0371093995828006E-3</c:v>
                </c:pt>
                <c:pt idx="2196">
                  <c:v>6.0334344334495305E-3</c:v>
                </c:pt>
                <c:pt idx="2197">
                  <c:v>6.0297739731878094E-3</c:v>
                </c:pt>
                <c:pt idx="2198">
                  <c:v>6.0261280187197267E-3</c:v>
                </c:pt>
                <c:pt idx="2199">
                  <c:v>6.0224965699660262E-3</c:v>
                </c:pt>
                <c:pt idx="2200">
                  <c:v>6.0188796268483497E-3</c:v>
                </c:pt>
                <c:pt idx="2201">
                  <c:v>6.0146691430277696E-3</c:v>
                </c:pt>
                <c:pt idx="2202">
                  <c:v>6.0110841423318875E-3</c:v>
                </c:pt>
                <c:pt idx="2203">
                  <c:v>6.0075136478442027E-3</c:v>
                </c:pt>
                <c:pt idx="2204">
                  <c:v>6.0039576594867515E-3</c:v>
                </c:pt>
                <c:pt idx="2205">
                  <c:v>6.0004161771815721E-3</c:v>
                </c:pt>
                <c:pt idx="2206">
                  <c:v>5.9970869035260652E-3</c:v>
                </c:pt>
                <c:pt idx="2207">
                  <c:v>5.9935734545923441E-3</c:v>
                </c:pt>
                <c:pt idx="2208">
                  <c:v>5.9900745112138991E-3</c:v>
                </c:pt>
                <c:pt idx="2209">
                  <c:v>5.9865900733141126E-3</c:v>
                </c:pt>
                <c:pt idx="2210">
                  <c:v>5.9829263537396682E-3</c:v>
                </c:pt>
                <c:pt idx="2211">
                  <c:v>5.9794719061324764E-3</c:v>
                </c:pt>
                <c:pt idx="2212">
                  <c:v>5.9760319640428262E-3</c:v>
                </c:pt>
                <c:pt idx="2213">
                  <c:v>5.9726065273945162E-3</c:v>
                </c:pt>
                <c:pt idx="2214">
                  <c:v>5.9693854633572777E-3</c:v>
                </c:pt>
                <c:pt idx="2215">
                  <c:v>5.965988056750143E-3</c:v>
                </c:pt>
                <c:pt idx="2216">
                  <c:v>5.9626051550986294E-3</c:v>
                </c:pt>
                <c:pt idx="2217">
                  <c:v>5.9592367583283347E-3</c:v>
                </c:pt>
                <c:pt idx="2218">
                  <c:v>5.9558828663666269E-3</c:v>
                </c:pt>
                <c:pt idx="2219">
                  <c:v>5.9523585176081834E-3</c:v>
                </c:pt>
                <c:pt idx="2220">
                  <c:v>5.9490346169728892E-3</c:v>
                </c:pt>
                <c:pt idx="2221">
                  <c:v>5.9457252211878265E-3</c:v>
                </c:pt>
                <c:pt idx="2222">
                  <c:v>5.9424303301829611E-3</c:v>
                </c:pt>
                <c:pt idx="2223">
                  <c:v>5.939149943884294E-3</c:v>
                </c:pt>
                <c:pt idx="2224">
                  <c:v>5.935884062220469E-3</c:v>
                </c:pt>
                <c:pt idx="2225">
                  <c:v>5.9326326851214511E-3</c:v>
                </c:pt>
                <c:pt idx="2226">
                  <c:v>5.9293958125145639E-3</c:v>
                </c:pt>
                <c:pt idx="2227">
                  <c:v>5.9263505431493115E-3</c:v>
                </c:pt>
                <c:pt idx="2228">
                  <c:v>5.9233179020350118E-3</c:v>
                </c:pt>
                <c:pt idx="2229">
                  <c:v>5.9201225739920465E-3</c:v>
                </c:pt>
                <c:pt idx="2230">
                  <c:v>5.9169417496450416E-3</c:v>
                </c:pt>
                <c:pt idx="2231">
                  <c:v>5.9137754289258658E-3</c:v>
                </c:pt>
                <c:pt idx="2232">
                  <c:v>5.9104513434946517E-3</c:v>
                </c:pt>
                <c:pt idx="2233">
                  <c:v>5.907315015081468E-3</c:v>
                </c:pt>
                <c:pt idx="2234">
                  <c:v>5.9041931903466528E-3</c:v>
                </c:pt>
                <c:pt idx="2235">
                  <c:v>5.9010858692237732E-3</c:v>
                </c:pt>
                <c:pt idx="2236">
                  <c:v>5.8981613773516515E-3</c:v>
                </c:pt>
                <c:pt idx="2237">
                  <c:v>5.8950820769686687E-3</c:v>
                </c:pt>
                <c:pt idx="2238">
                  <c:v>5.8920172797405964E-3</c:v>
                </c:pt>
                <c:pt idx="2239">
                  <c:v>5.8889669856010832E-3</c:v>
                </c:pt>
                <c:pt idx="2240">
                  <c:v>5.8859311944833327E-3</c:v>
                </c:pt>
                <c:pt idx="2241">
                  <c:v>5.8827465145580978E-3</c:v>
                </c:pt>
                <c:pt idx="2242">
                  <c:v>5.8797407168396489E-3</c:v>
                </c:pt>
                <c:pt idx="2243">
                  <c:v>5.8767494222003577E-3</c:v>
                </c:pt>
                <c:pt idx="2244">
                  <c:v>5.8737726305755633E-3</c:v>
                </c:pt>
                <c:pt idx="2245">
                  <c:v>5.8709697819432655E-3</c:v>
                </c:pt>
                <c:pt idx="2246">
                  <c:v>5.8680210075921094E-3</c:v>
                </c:pt>
                <c:pt idx="2247">
                  <c:v>5.8650867358098369E-3</c:v>
                </c:pt>
                <c:pt idx="2248">
                  <c:v>5.862166966533658E-3</c:v>
                </c:pt>
                <c:pt idx="2249">
                  <c:v>5.8592616996998963E-3</c:v>
                </c:pt>
                <c:pt idx="2250">
                  <c:v>5.8563709352457598E-3</c:v>
                </c:pt>
                <c:pt idx="2251">
                  <c:v>5.8534946731097987E-3</c:v>
                </c:pt>
                <c:pt idx="2252">
                  <c:v>5.850632913228777E-3</c:v>
                </c:pt>
                <c:pt idx="2253">
                  <c:v>5.8477856555407982E-3</c:v>
                </c:pt>
                <c:pt idx="2254">
                  <c:v>5.844651924933976E-3</c:v>
                </c:pt>
                <c:pt idx="2255">
                  <c:v>5.8418356531182826E-3</c:v>
                </c:pt>
                <c:pt idx="2256">
                  <c:v>5.8390338838099675E-3</c:v>
                </c:pt>
                <c:pt idx="2257">
                  <c:v>5.8362466169482449E-3</c:v>
                </c:pt>
                <c:pt idx="2258">
                  <c:v>5.8336203286747232E-3</c:v>
                </c:pt>
                <c:pt idx="2259">
                  <c:v>5.8308610746760437E-3</c:v>
                </c:pt>
                <c:pt idx="2260">
                  <c:v>5.8281163226940619E-3</c:v>
                </c:pt>
                <c:pt idx="2261">
                  <c:v>5.825386072668989E-3</c:v>
                </c:pt>
                <c:pt idx="2262">
                  <c:v>5.822527817209734E-3</c:v>
                </c:pt>
                <c:pt idx="2263">
                  <c:v>5.8198275637572549E-3</c:v>
                </c:pt>
                <c:pt idx="2264">
                  <c:v>5.8171418123298393E-3</c:v>
                </c:pt>
                <c:pt idx="2265">
                  <c:v>5.814470562870668E-3</c:v>
                </c:pt>
                <c:pt idx="2266">
                  <c:v>5.8118138153211568E-3</c:v>
                </c:pt>
                <c:pt idx="2267">
                  <c:v>5.8093091103115614E-3</c:v>
                </c:pt>
                <c:pt idx="2268">
                  <c:v>5.8066803723404552E-3</c:v>
                </c:pt>
                <c:pt idx="2269">
                  <c:v>5.8040661358603517E-3</c:v>
                </c:pt>
                <c:pt idx="2270">
                  <c:v>5.8013318430555644E-3</c:v>
                </c:pt>
                <c:pt idx="2271">
                  <c:v>5.7987476041870762E-3</c:v>
                </c:pt>
                <c:pt idx="2272">
                  <c:v>5.7961778668833607E-3</c:v>
                </c:pt>
                <c:pt idx="2273">
                  <c:v>5.7936226310893613E-3</c:v>
                </c:pt>
                <c:pt idx="2274">
                  <c:v>5.7910818967482564E-3</c:v>
                </c:pt>
                <c:pt idx="2275">
                  <c:v>5.7885556638058678E-3</c:v>
                </c:pt>
                <c:pt idx="2276">
                  <c:v>5.7860439322049368E-3</c:v>
                </c:pt>
                <c:pt idx="2277">
                  <c:v>5.7835467018921638E-3</c:v>
                </c:pt>
                <c:pt idx="2278">
                  <c:v>5.7810639728124924E-3</c:v>
                </c:pt>
                <c:pt idx="2279">
                  <c:v>5.7785957449117444E-3</c:v>
                </c:pt>
                <c:pt idx="2280">
                  <c:v>5.7765160957482685E-3</c:v>
                </c:pt>
                <c:pt idx="2281">
                  <c:v>5.7740738784571744E-3</c:v>
                </c:pt>
                <c:pt idx="2282">
                  <c:v>5.7716461614593182E-3</c:v>
                </c:pt>
                <c:pt idx="2283">
                  <c:v>5.7692329447023112E-3</c:v>
                </c:pt>
                <c:pt idx="2284">
                  <c:v>5.7667134319560366E-3</c:v>
                </c:pt>
                <c:pt idx="2285">
                  <c:v>5.764330213652278E-3</c:v>
                </c:pt>
                <c:pt idx="2286">
                  <c:v>5.7619614956748244E-3</c:v>
                </c:pt>
                <c:pt idx="2287">
                  <c:v>5.7596072779733569E-3</c:v>
                </c:pt>
                <c:pt idx="2288">
                  <c:v>5.7572675604966655E-3</c:v>
                </c:pt>
                <c:pt idx="2289">
                  <c:v>5.7550581463402667E-3</c:v>
                </c:pt>
                <c:pt idx="2290">
                  <c:v>5.7527464298358878E-3</c:v>
                </c:pt>
                <c:pt idx="2291">
                  <c:v>5.7504492131657823E-3</c:v>
                </c:pt>
                <c:pt idx="2292">
                  <c:v>5.7481664962815921E-3</c:v>
                </c:pt>
                <c:pt idx="2293">
                  <c:v>5.7457864747240857E-3</c:v>
                </c:pt>
                <c:pt idx="2294">
                  <c:v>5.7435337575442265E-3</c:v>
                </c:pt>
                <c:pt idx="2295">
                  <c:v>5.7412955402413564E-3</c:v>
                </c:pt>
                <c:pt idx="2296">
                  <c:v>5.7384391381447098E-3</c:v>
                </c:pt>
                <c:pt idx="2297">
                  <c:v>5.7363415790512842E-3</c:v>
                </c:pt>
                <c:pt idx="2298">
                  <c:v>5.7341500025629077E-3</c:v>
                </c:pt>
                <c:pt idx="2299">
                  <c:v>5.7319729255089456E-3</c:v>
                </c:pt>
                <c:pt idx="2300">
                  <c:v>5.7298103478423843E-3</c:v>
                </c:pt>
                <c:pt idx="2301">
                  <c:v>5.7276622695179979E-3</c:v>
                </c:pt>
                <c:pt idx="2302">
                  <c:v>5.72552869048877E-3</c:v>
                </c:pt>
                <c:pt idx="2303">
                  <c:v>5.7234096107085814E-3</c:v>
                </c:pt>
                <c:pt idx="2304">
                  <c:v>5.7213050301322069E-3</c:v>
                </c:pt>
                <c:pt idx="2305">
                  <c:v>5.7191154499280309E-3</c:v>
                </c:pt>
                <c:pt idx="2306">
                  <c:v>5.7167459517559862E-3</c:v>
                </c:pt>
                <c:pt idx="2307">
                  <c:v>5.7146888824250461E-3</c:v>
                </c:pt>
                <c:pt idx="2308">
                  <c:v>5.7126463130583562E-3</c:v>
                </c:pt>
                <c:pt idx="2309">
                  <c:v>5.7106182436112325E-3</c:v>
                </c:pt>
                <c:pt idx="2310">
                  <c:v>5.707647912293062E-3</c:v>
                </c:pt>
                <c:pt idx="2311">
                  <c:v>5.7056551189870255E-3</c:v>
                </c:pt>
                <c:pt idx="2312">
                  <c:v>5.7036768249748866E-3</c:v>
                </c:pt>
                <c:pt idx="2313">
                  <c:v>5.7017130302136846E-3</c:v>
                </c:pt>
                <c:pt idx="2314">
                  <c:v>5.6996740372832581E-3</c:v>
                </c:pt>
                <c:pt idx="2315">
                  <c:v>5.6977402463966398E-3</c:v>
                </c:pt>
                <c:pt idx="2316">
                  <c:v>5.6958209548671652E-3</c:v>
                </c:pt>
                <c:pt idx="2317">
                  <c:v>5.6939161626525497E-3</c:v>
                </c:pt>
                <c:pt idx="2318">
                  <c:v>5.6921115436903199E-3</c:v>
                </c:pt>
                <c:pt idx="2319">
                  <c:v>5.6902347435494353E-3</c:v>
                </c:pt>
                <c:pt idx="2320">
                  <c:v>5.6883724423676335E-3</c:v>
                </c:pt>
                <c:pt idx="2321">
                  <c:v>5.6865246401046126E-3</c:v>
                </c:pt>
                <c:pt idx="2322">
                  <c:v>5.6845281381762173E-3</c:v>
                </c:pt>
                <c:pt idx="2323">
                  <c:v>5.6827918926727937E-3</c:v>
                </c:pt>
                <c:pt idx="2324">
                  <c:v>5.6809885945160888E-3</c:v>
                </c:pt>
                <c:pt idx="2325">
                  <c:v>5.6791997953491756E-3</c:v>
                </c:pt>
                <c:pt idx="2326">
                  <c:v>5.6774254951354967E-3</c:v>
                </c:pt>
                <c:pt idx="2327">
                  <c:v>5.6756656938332069E-3</c:v>
                </c:pt>
                <c:pt idx="2328">
                  <c:v>5.6739203914061877E-3</c:v>
                </c:pt>
                <c:pt idx="2329">
                  <c:v>5.6721895878152368E-3</c:v>
                </c:pt>
                <c:pt idx="2330">
                  <c:v>5.6704732830233561E-3</c:v>
                </c:pt>
                <c:pt idx="2331">
                  <c:v>5.6689894802706394E-3</c:v>
                </c:pt>
                <c:pt idx="2332">
                  <c:v>5.6672991447481351E-3</c:v>
                </c:pt>
                <c:pt idx="2333">
                  <c:v>5.6656233072222588E-3</c:v>
                </c:pt>
                <c:pt idx="2334">
                  <c:v>5.6639619676576358E-3</c:v>
                </c:pt>
                <c:pt idx="2335">
                  <c:v>5.6622464016658006E-3</c:v>
                </c:pt>
                <c:pt idx="2336">
                  <c:v>5.6606150682075923E-3</c:v>
                </c:pt>
                <c:pt idx="2337">
                  <c:v>5.6589982328326674E-3</c:v>
                </c:pt>
                <c:pt idx="2338">
                  <c:v>5.6573958955071814E-3</c:v>
                </c:pt>
                <c:pt idx="2339">
                  <c:v>5.6558080561964017E-3</c:v>
                </c:pt>
                <c:pt idx="2340">
                  <c:v>5.6542347148651481E-3</c:v>
                </c:pt>
                <c:pt idx="2341">
                  <c:v>5.6527385306494333E-3</c:v>
                </c:pt>
                <c:pt idx="2342">
                  <c:v>5.6511931735121314E-3</c:v>
                </c:pt>
                <c:pt idx="2343">
                  <c:v>5.6496016784127832E-3</c:v>
                </c:pt>
                <c:pt idx="2344">
                  <c:v>5.6480863286647622E-3</c:v>
                </c:pt>
                <c:pt idx="2345">
                  <c:v>5.6465854767292767E-3</c:v>
                </c:pt>
                <c:pt idx="2346">
                  <c:v>5.6450991225747097E-3</c:v>
                </c:pt>
                <c:pt idx="2347">
                  <c:v>5.6436272661685542E-3</c:v>
                </c:pt>
                <c:pt idx="2348">
                  <c:v>5.6421699074796373E-3</c:v>
                </c:pt>
                <c:pt idx="2349">
                  <c:v>5.6407816059471259E-3</c:v>
                </c:pt>
                <c:pt idx="2350">
                  <c:v>5.6393522291102397E-3</c:v>
                </c:pt>
                <c:pt idx="2351">
                  <c:v>5.63793734966997E-3</c:v>
                </c:pt>
                <c:pt idx="2352">
                  <c:v>5.6365369675945246E-3</c:v>
                </c:pt>
                <c:pt idx="2353">
                  <c:v>5.6351510828552475E-3</c:v>
                </c:pt>
                <c:pt idx="2354">
                  <c:v>5.633779695420795E-3</c:v>
                </c:pt>
                <c:pt idx="2355">
                  <c:v>5.6324228052629559E-3</c:v>
                </c:pt>
                <c:pt idx="2356">
                  <c:v>5.6310804123521777E-3</c:v>
                </c:pt>
                <c:pt idx="2357">
                  <c:v>5.6296134698595691E-3</c:v>
                </c:pt>
                <c:pt idx="2358">
                  <c:v>5.628303117347952E-3</c:v>
                </c:pt>
                <c:pt idx="2359">
                  <c:v>5.627007262674742E-3</c:v>
                </c:pt>
                <c:pt idx="2360">
                  <c:v>5.625725905812189E-3</c:v>
                </c:pt>
                <c:pt idx="2361">
                  <c:v>5.6245012365574798E-3</c:v>
                </c:pt>
                <c:pt idx="2362">
                  <c:v>5.6232478589671488E-3</c:v>
                </c:pt>
                <c:pt idx="2363">
                  <c:v>5.622008978879281E-3</c:v>
                </c:pt>
                <c:pt idx="2364">
                  <c:v>5.6207845962664192E-3</c:v>
                </c:pt>
                <c:pt idx="2365">
                  <c:v>5.6195747111019902E-3</c:v>
                </c:pt>
                <c:pt idx="2366">
                  <c:v>5.618342217114187E-3</c:v>
                </c:pt>
                <c:pt idx="2367">
                  <c:v>5.6171623441598189E-3</c:v>
                </c:pt>
                <c:pt idx="2368">
                  <c:v>5.6159969688007192E-3</c:v>
                </c:pt>
                <c:pt idx="2369">
                  <c:v>5.6148460910113397E-3</c:v>
                </c:pt>
                <c:pt idx="2370">
                  <c:v>5.6137427461011025E-3</c:v>
                </c:pt>
                <c:pt idx="2371">
                  <c:v>5.6126198450874064E-3</c:v>
                </c:pt>
                <c:pt idx="2372">
                  <c:v>5.611511441344549E-3</c:v>
                </c:pt>
                <c:pt idx="2373">
                  <c:v>5.6104175348486171E-3</c:v>
                </c:pt>
                <c:pt idx="2374">
                  <c:v>5.6093091647442944E-3</c:v>
                </c:pt>
                <c:pt idx="2375">
                  <c:v>5.6082452718570104E-3</c:v>
                </c:pt>
                <c:pt idx="2376">
                  <c:v>5.6071958763703076E-3</c:v>
                </c:pt>
                <c:pt idx="2377">
                  <c:v>5.6061609782617214E-3</c:v>
                </c:pt>
                <c:pt idx="2378">
                  <c:v>5.605140577507467E-3</c:v>
                </c:pt>
                <c:pt idx="2379">
                  <c:v>5.60413467408596E-3</c:v>
                </c:pt>
                <c:pt idx="2380">
                  <c:v>5.6031432679747384E-3</c:v>
                </c:pt>
                <c:pt idx="2381">
                  <c:v>5.6021663591526594E-3</c:v>
                </c:pt>
                <c:pt idx="2382">
                  <c:v>5.6012039475985794E-3</c:v>
                </c:pt>
                <c:pt idx="2383">
                  <c:v>5.6003156650105516E-3</c:v>
                </c:pt>
                <c:pt idx="2384">
                  <c:v>5.5993791844317778E-3</c:v>
                </c:pt>
                <c:pt idx="2385">
                  <c:v>5.5984572003894544E-3</c:v>
                </c:pt>
                <c:pt idx="2386">
                  <c:v>5.5975497128634335E-3</c:v>
                </c:pt>
                <c:pt idx="2387">
                  <c:v>5.5966567218344596E-3</c:v>
                </c:pt>
                <c:pt idx="2388">
                  <c:v>5.5957633608111164E-3</c:v>
                </c:pt>
                <c:pt idx="2389">
                  <c:v>5.5949003849668031E-3</c:v>
                </c:pt>
                <c:pt idx="2390">
                  <c:v>5.5940519057852368E-3</c:v>
                </c:pt>
                <c:pt idx="2391">
                  <c:v>5.5932179232486045E-3</c:v>
                </c:pt>
                <c:pt idx="2392">
                  <c:v>5.592398437338204E-3</c:v>
                </c:pt>
                <c:pt idx="2393">
                  <c:v>5.5916032010432234E-3</c:v>
                </c:pt>
                <c:pt idx="2394">
                  <c:v>5.5908116849723785E-3</c:v>
                </c:pt>
                <c:pt idx="2395">
                  <c:v>5.5900346652539524E-3</c:v>
                </c:pt>
                <c:pt idx="2396">
                  <c:v>5.5892654596124683E-3</c:v>
                </c:pt>
                <c:pt idx="2397">
                  <c:v>5.588518456574946E-3</c:v>
                </c:pt>
                <c:pt idx="2398">
                  <c:v>5.5877859500625699E-3</c:v>
                </c:pt>
                <c:pt idx="2399">
                  <c:v>5.5870679400593102E-3</c:v>
                </c:pt>
                <c:pt idx="2400">
                  <c:v>5.5863644265495786E-3</c:v>
                </c:pt>
                <c:pt idx="2401">
                  <c:v>5.5856769694222156E-3</c:v>
                </c:pt>
                <c:pt idx="2402">
                  <c:v>5.5850014237171248E-3</c:v>
                </c:pt>
                <c:pt idx="2403">
                  <c:v>5.5843403742395241E-3</c:v>
                </c:pt>
                <c:pt idx="2404">
                  <c:v>5.5836938209746379E-3</c:v>
                </c:pt>
                <c:pt idx="2405">
                  <c:v>5.5830617639094802E-3</c:v>
                </c:pt>
                <c:pt idx="2406">
                  <c:v>5.5824442030292746E-3</c:v>
                </c:pt>
                <c:pt idx="2407">
                  <c:v>5.5818411383210358E-3</c:v>
                </c:pt>
                <c:pt idx="2408">
                  <c:v>5.5812525697717785E-3</c:v>
                </c:pt>
                <c:pt idx="2409">
                  <c:v>5.5806987334063203E-3</c:v>
                </c:pt>
                <c:pt idx="2410">
                  <c:v>5.5801422379589943E-3</c:v>
                </c:pt>
                <c:pt idx="2411">
                  <c:v>5.5796002392977948E-3</c:v>
                </c:pt>
                <c:pt idx="2412">
                  <c:v>5.5790727374103889E-3</c:v>
                </c:pt>
                <c:pt idx="2413">
                  <c:v>5.5785597322862042E-3</c:v>
                </c:pt>
                <c:pt idx="2414">
                  <c:v>5.5780492435412591E-3</c:v>
                </c:pt>
                <c:pt idx="2415">
                  <c:v>5.5775642038304405E-3</c:v>
                </c:pt>
                <c:pt idx="2416">
                  <c:v>5.5770936606291581E-3</c:v>
                </c:pt>
                <c:pt idx="2417">
                  <c:v>5.5766376139258977E-3</c:v>
                </c:pt>
                <c:pt idx="2418">
                  <c:v>5.5762121577224814E-3</c:v>
                </c:pt>
                <c:pt idx="2419">
                  <c:v>5.5757861329499081E-3</c:v>
                </c:pt>
                <c:pt idx="2420">
                  <c:v>5.5753746048678799E-3</c:v>
                </c:pt>
                <c:pt idx="2421">
                  <c:v>5.5749775734675877E-3</c:v>
                </c:pt>
                <c:pt idx="2422">
                  <c:v>5.5745748275535158E-3</c:v>
                </c:pt>
                <c:pt idx="2423">
                  <c:v>5.574205759645289E-3</c:v>
                </c:pt>
                <c:pt idx="2424">
                  <c:v>5.5738511881726393E-3</c:v>
                </c:pt>
                <c:pt idx="2425">
                  <c:v>5.5735111131280362E-3</c:v>
                </c:pt>
                <c:pt idx="2426">
                  <c:v>5.5731855345043935E-3</c:v>
                </c:pt>
                <c:pt idx="2427">
                  <c:v>5.572899814920664E-3</c:v>
                </c:pt>
                <c:pt idx="2428">
                  <c:v>5.5726042600678805E-3</c:v>
                </c:pt>
                <c:pt idx="2429">
                  <c:v>5.5723232018364873E-3</c:v>
                </c:pt>
                <c:pt idx="2430">
                  <c:v>5.5720566402198794E-3</c:v>
                </c:pt>
                <c:pt idx="2431">
                  <c:v>5.57180457521321E-3</c:v>
                </c:pt>
                <c:pt idx="2432">
                  <c:v>5.5715670068098733E-3</c:v>
                </c:pt>
                <c:pt idx="2433">
                  <c:v>5.5713439350050225E-3</c:v>
                </c:pt>
                <c:pt idx="2434">
                  <c:v>5.5711353597942548E-3</c:v>
                </c:pt>
                <c:pt idx="2435">
                  <c:v>5.570874147119138E-3</c:v>
                </c:pt>
                <c:pt idx="2436">
                  <c:v>5.5706924996792948E-3</c:v>
                </c:pt>
                <c:pt idx="2437">
                  <c:v>5.5705253483794058E-3</c:v>
                </c:pt>
                <c:pt idx="2438">
                  <c:v>5.5703726932150172E-3</c:v>
                </c:pt>
                <c:pt idx="2439">
                  <c:v>5.5702345341834582E-3</c:v>
                </c:pt>
                <c:pt idx="2440">
                  <c:v>5.5701495545557511E-3</c:v>
                </c:pt>
                <c:pt idx="2441">
                  <c:v>5.5700414215693675E-3</c:v>
                </c:pt>
                <c:pt idx="2442">
                  <c:v>5.5699477849290979E-3</c:v>
                </c:pt>
                <c:pt idx="2443">
                  <c:v>5.5698686446314007E-3</c:v>
                </c:pt>
                <c:pt idx="2444">
                  <c:v>5.5697611809187898E-3</c:v>
                </c:pt>
                <c:pt idx="2445">
                  <c:v>5.5697099986298758E-3</c:v>
                </c:pt>
                <c:pt idx="2446">
                  <c:v>5.5696733124595416E-3</c:v>
                </c:pt>
                <c:pt idx="2447">
                  <c:v>5.5696511224064497E-3</c:v>
                </c:pt>
                <c:pt idx="2448">
                  <c:v>5.5696903882442939E-3</c:v>
                </c:pt>
                <c:pt idx="2449">
                  <c:v>5.5696982259807711E-3</c:v>
                </c:pt>
                <c:pt idx="2450">
                  <c:v>5.5697205600558335E-3</c:v>
                </c:pt>
                <c:pt idx="2451">
                  <c:v>5.5697573904685974E-3</c:v>
                </c:pt>
                <c:pt idx="2452">
                  <c:v>5.5698172329887224E-3</c:v>
                </c:pt>
                <c:pt idx="2453">
                  <c:v>5.5698328391404171E-3</c:v>
                </c:pt>
                <c:pt idx="2454">
                  <c:v>5.569914192787454E-3</c:v>
                </c:pt>
                <c:pt idx="2455">
                  <c:v>5.5700100425579678E-3</c:v>
                </c:pt>
                <c:pt idx="2456">
                  <c:v>5.5701203884519586E-3</c:v>
                </c:pt>
                <c:pt idx="2457">
                  <c:v>5.5702452304734352E-3</c:v>
                </c:pt>
                <c:pt idx="2458">
                  <c:v>5.5703845686246234E-3</c:v>
                </c:pt>
                <c:pt idx="2459">
                  <c:v>5.5705384029086404E-3</c:v>
                </c:pt>
                <c:pt idx="2460">
                  <c:v>5.5707067333286035E-3</c:v>
                </c:pt>
                <c:pt idx="2461">
                  <c:v>5.5710108346539583E-3</c:v>
                </c:pt>
                <c:pt idx="2462">
                  <c:v>5.5712102343144377E-3</c:v>
                </c:pt>
                <c:pt idx="2463">
                  <c:v>5.5714241305654744E-3</c:v>
                </c:pt>
                <c:pt idx="2464">
                  <c:v>5.5716525234123558E-3</c:v>
                </c:pt>
                <c:pt idx="2465">
                  <c:v>5.5718954127260238E-3</c:v>
                </c:pt>
                <c:pt idx="2466">
                  <c:v>5.5720868707552001E-3</c:v>
                </c:pt>
                <c:pt idx="2467">
                  <c:v>5.5723573898032062E-3</c:v>
                </c:pt>
                <c:pt idx="2468">
                  <c:v>5.5726418497938079E-3</c:v>
                </c:pt>
                <c:pt idx="2469">
                  <c:v>5.57293997300576E-3</c:v>
                </c:pt>
                <c:pt idx="2470">
                  <c:v>5.5733210472050975E-3</c:v>
                </c:pt>
                <c:pt idx="2471">
                  <c:v>5.573646507166464E-3</c:v>
                </c:pt>
                <c:pt idx="2472">
                  <c:v>5.5739847669805838E-3</c:v>
                </c:pt>
                <c:pt idx="2473">
                  <c:v>5.5743355504329238E-3</c:v>
                </c:pt>
                <c:pt idx="2474">
                  <c:v>5.5746258171731518E-3</c:v>
                </c:pt>
                <c:pt idx="2475">
                  <c:v>5.5750000875860774E-3</c:v>
                </c:pt>
                <c:pt idx="2476">
                  <c:v>5.5753860771773868E-3</c:v>
                </c:pt>
                <c:pt idx="2477">
                  <c:v>5.5757835082276058E-3</c:v>
                </c:pt>
                <c:pt idx="2478">
                  <c:v>5.5761921030168171E-3</c:v>
                </c:pt>
                <c:pt idx="2479">
                  <c:v>5.5766877794911603E-3</c:v>
                </c:pt>
                <c:pt idx="2480">
                  <c:v>5.5771184943846936E-3</c:v>
                </c:pt>
                <c:pt idx="2481">
                  <c:v>5.5775595231944463E-3</c:v>
                </c:pt>
                <c:pt idx="2482">
                  <c:v>5.5780105897063233E-3</c:v>
                </c:pt>
                <c:pt idx="2483">
                  <c:v>5.5784714177044697E-3</c:v>
                </c:pt>
                <c:pt idx="2484">
                  <c:v>5.57894173097303E-3</c:v>
                </c:pt>
                <c:pt idx="2485">
                  <c:v>5.579421253296587E-3</c:v>
                </c:pt>
                <c:pt idx="2486">
                  <c:v>5.579909708459287E-3</c:v>
                </c:pt>
                <c:pt idx="2487">
                  <c:v>5.5802452317219612E-3</c:v>
                </c:pt>
                <c:pt idx="2488">
                  <c:v>5.5806684019500449E-3</c:v>
                </c:pt>
                <c:pt idx="2489">
                  <c:v>5.5811804081133927E-3</c:v>
                </c:pt>
                <c:pt idx="2490">
                  <c:v>5.5817002516988148E-3</c:v>
                </c:pt>
                <c:pt idx="2491">
                  <c:v>5.5822276519252763E-3</c:v>
                </c:pt>
                <c:pt idx="2492">
                  <c:v>5.5828457173990433E-3</c:v>
                </c:pt>
                <c:pt idx="2493">
                  <c:v>5.5833881839671071E-3</c:v>
                </c:pt>
                <c:pt idx="2494">
                  <c:v>5.583937886404565E-3</c:v>
                </c:pt>
                <c:pt idx="2495">
                  <c:v>5.5844948247172066E-3</c:v>
                </c:pt>
                <c:pt idx="2496">
                  <c:v>5.5849735378147771E-3</c:v>
                </c:pt>
                <c:pt idx="2497">
                  <c:v>5.5855444223207925E-3</c:v>
                </c:pt>
                <c:pt idx="2498">
                  <c:v>5.5861225426083096E-3</c:v>
                </c:pt>
                <c:pt idx="2499">
                  <c:v>5.586707898682701E-3</c:v>
                </c:pt>
                <c:pt idx="2500">
                  <c:v>5.5873004905511317E-3</c:v>
                </c:pt>
                <c:pt idx="2501">
                  <c:v>5.587988408302328E-3</c:v>
                </c:pt>
                <c:pt idx="2502">
                  <c:v>5.5885959979104722E-3</c:v>
                </c:pt>
                <c:pt idx="2503">
                  <c:v>5.5892108234436733E-3</c:v>
                </c:pt>
                <c:pt idx="2504">
                  <c:v>5.5898328849086128E-3</c:v>
                </c:pt>
                <c:pt idx="2505">
                  <c:v>5.5903719870214813E-3</c:v>
                </c:pt>
                <c:pt idx="2506">
                  <c:v>5.5910079937875803E-3</c:v>
                </c:pt>
                <c:pt idx="2507">
                  <c:v>5.5916512363933897E-3</c:v>
                </c:pt>
                <c:pt idx="2508">
                  <c:v>5.5923017148460756E-3</c:v>
                </c:pt>
                <c:pt idx="2509">
                  <c:v>5.5929594291523532E-3</c:v>
                </c:pt>
                <c:pt idx="2510">
                  <c:v>5.5936243793189393E-3</c:v>
                </c:pt>
                <c:pt idx="2511">
                  <c:v>5.5942965653538942E-3</c:v>
                </c:pt>
                <c:pt idx="2512">
                  <c:v>5.5949759872634865E-3</c:v>
                </c:pt>
                <c:pt idx="2513">
                  <c:v>5.5959460320731159E-3</c:v>
                </c:pt>
                <c:pt idx="2514">
                  <c:v>5.5966415082498062E-3</c:v>
                </c:pt>
                <c:pt idx="2515">
                  <c:v>5.5973442206621784E-3</c:v>
                </c:pt>
                <c:pt idx="2516">
                  <c:v>5.598054169317278E-3</c:v>
                </c:pt>
                <c:pt idx="2517">
                  <c:v>5.5987713542230344E-3</c:v>
                </c:pt>
                <c:pt idx="2518">
                  <c:v>5.5993986231045239E-3</c:v>
                </c:pt>
                <c:pt idx="2519">
                  <c:v>5.6001297524567147E-3</c:v>
                </c:pt>
                <c:pt idx="2520">
                  <c:v>5.6008681179702847E-3</c:v>
                </c:pt>
                <c:pt idx="2521">
                  <c:v>5.6016137196527619E-3</c:v>
                </c:pt>
                <c:pt idx="2522">
                  <c:v>5.6024658227865195E-3</c:v>
                </c:pt>
                <c:pt idx="2523">
                  <c:v>5.6032264253631538E-3</c:v>
                </c:pt>
                <c:pt idx="2524">
                  <c:v>5.6039942642463836E-3</c:v>
                </c:pt>
                <c:pt idx="2525">
                  <c:v>5.6047693394454604E-3</c:v>
                </c:pt>
                <c:pt idx="2526">
                  <c:v>5.6055516509683108E-3</c:v>
                </c:pt>
                <c:pt idx="2527">
                  <c:v>5.6062392897654615E-3</c:v>
                </c:pt>
                <c:pt idx="2528">
                  <c:v>5.607035544865459E-3</c:v>
                </c:pt>
                <c:pt idx="2529">
                  <c:v>5.6078390362012372E-3</c:v>
                </c:pt>
                <c:pt idx="2530">
                  <c:v>5.6086497637820986E-3</c:v>
                </c:pt>
                <c:pt idx="2531">
                  <c:v>5.6095717537422256E-3</c:v>
                </c:pt>
                <c:pt idx="2532">
                  <c:v>5.6103974833905182E-3</c:v>
                </c:pt>
                <c:pt idx="2533">
                  <c:v>5.6112304494238098E-3</c:v>
                </c:pt>
                <c:pt idx="2534">
                  <c:v>5.6120706518517924E-3</c:v>
                </c:pt>
                <c:pt idx="2535">
                  <c:v>5.6129180906828334E-3</c:v>
                </c:pt>
                <c:pt idx="2536">
                  <c:v>5.613772765927505E-3</c:v>
                </c:pt>
                <c:pt idx="2537">
                  <c:v>5.614634677593734E-3</c:v>
                </c:pt>
                <c:pt idx="2538">
                  <c:v>5.6155038256916531E-3</c:v>
                </c:pt>
                <c:pt idx="2539">
                  <c:v>5.6162719445181971E-3</c:v>
                </c:pt>
                <c:pt idx="2540">
                  <c:v>5.6169375977513968E-3</c:v>
                </c:pt>
                <c:pt idx="2541">
                  <c:v>5.6178268635256861E-3</c:v>
                </c:pt>
                <c:pt idx="2542">
                  <c:v>5.6187233654276031E-3</c:v>
                </c:pt>
                <c:pt idx="2543">
                  <c:v>5.619627103467445E-3</c:v>
                </c:pt>
                <c:pt idx="2544">
                  <c:v>5.6206488933128879E-3</c:v>
                </c:pt>
                <c:pt idx="2545">
                  <c:v>5.6215676346542624E-3</c:v>
                </c:pt>
                <c:pt idx="2546">
                  <c:v>5.6224936122773878E-3</c:v>
                </c:pt>
                <c:pt idx="2547">
                  <c:v>5.623426826191171E-3</c:v>
                </c:pt>
                <c:pt idx="2548">
                  <c:v>5.6242543360651032E-3</c:v>
                </c:pt>
                <c:pt idx="2549">
                  <c:v>5.6252014911348921E-3</c:v>
                </c:pt>
                <c:pt idx="2550">
                  <c:v>5.6261558824111163E-3</c:v>
                </c:pt>
                <c:pt idx="2551">
                  <c:v>5.6271175099045206E-3</c:v>
                </c:pt>
                <c:pt idx="2552">
                  <c:v>5.6280863736249574E-3</c:v>
                </c:pt>
                <c:pt idx="2553">
                  <c:v>5.6291780723525583E-3</c:v>
                </c:pt>
                <c:pt idx="2554">
                  <c:v>5.6301619405890553E-3</c:v>
                </c:pt>
                <c:pt idx="2555">
                  <c:v>5.631153045199482E-3</c:v>
                </c:pt>
                <c:pt idx="2556">
                  <c:v>5.6322945970625317E-3</c:v>
                </c:pt>
                <c:pt idx="2557">
                  <c:v>5.633183404582646E-3</c:v>
                </c:pt>
                <c:pt idx="2558">
                  <c:v>5.6341967196456644E-3</c:v>
                </c:pt>
                <c:pt idx="2559">
                  <c:v>5.6352172710118368E-3</c:v>
                </c:pt>
                <c:pt idx="2560">
                  <c:v>5.6362450586923555E-3</c:v>
                </c:pt>
                <c:pt idx="2561">
                  <c:v>5.6372800826984147E-3</c:v>
                </c:pt>
                <c:pt idx="2562">
                  <c:v>5.6383223430407628E-3</c:v>
                </c:pt>
                <c:pt idx="2563">
                  <c:v>5.6393718397305921E-3</c:v>
                </c:pt>
                <c:pt idx="2564">
                  <c:v>5.6404285727795454E-3</c:v>
                </c:pt>
                <c:pt idx="2565">
                  <c:v>5.6417367281389255E-3</c:v>
                </c:pt>
                <c:pt idx="2566">
                  <c:v>5.6431772709373586E-3</c:v>
                </c:pt>
                <c:pt idx="2567">
                  <c:v>5.6442583810252861E-3</c:v>
                </c:pt>
                <c:pt idx="2568">
                  <c:v>5.6453467280968492E-3</c:v>
                </c:pt>
                <c:pt idx="2569">
                  <c:v>5.6464423121638119E-3</c:v>
                </c:pt>
                <c:pt idx="2570">
                  <c:v>5.6471704578863928E-3</c:v>
                </c:pt>
                <c:pt idx="2571">
                  <c:v>5.6482789138040113E-3</c:v>
                </c:pt>
                <c:pt idx="2572">
                  <c:v>5.6493946064060446E-3</c:v>
                </c:pt>
                <c:pt idx="2573">
                  <c:v>5.6505175357035638E-3</c:v>
                </c:pt>
                <c:pt idx="2574">
                  <c:v>5.6520287878631731E-3</c:v>
                </c:pt>
                <c:pt idx="2575">
                  <c:v>5.6531677941622296E-3</c:v>
                </c:pt>
                <c:pt idx="2576">
                  <c:v>5.6543140375425261E-3</c:v>
                </c:pt>
                <c:pt idx="2577">
                  <c:v>5.655467518017568E-3</c:v>
                </c:pt>
                <c:pt idx="2578">
                  <c:v>5.6562407330636869E-3</c:v>
                </c:pt>
                <c:pt idx="2579">
                  <c:v>5.6574070827967535E-3</c:v>
                </c:pt>
                <c:pt idx="2580">
                  <c:v>5.6585806693129972E-3</c:v>
                </c:pt>
                <c:pt idx="2581">
                  <c:v>5.6597614926248169E-3</c:v>
                </c:pt>
                <c:pt idx="2582">
                  <c:v>5.6609495527450574E-3</c:v>
                </c:pt>
                <c:pt idx="2583">
                  <c:v>5.6625403805760262E-3</c:v>
                </c:pt>
                <c:pt idx="2584">
                  <c:v>5.6637445210750825E-3</c:v>
                </c:pt>
                <c:pt idx="2585">
                  <c:v>5.6649558987725895E-3</c:v>
                </c:pt>
                <c:pt idx="2586">
                  <c:v>5.6661745136829264E-3</c:v>
                </c:pt>
                <c:pt idx="2587">
                  <c:v>5.6674003658174227E-3</c:v>
                </c:pt>
                <c:pt idx="2588">
                  <c:v>5.6686334551917647E-3</c:v>
                </c:pt>
                <c:pt idx="2589">
                  <c:v>5.6698737818190242E-3</c:v>
                </c:pt>
                <c:pt idx="2590">
                  <c:v>5.671121345711838E-3</c:v>
                </c:pt>
                <c:pt idx="2591">
                  <c:v>5.6719677523709112E-3</c:v>
                </c:pt>
                <c:pt idx="2592">
                  <c:v>5.6729551080602382E-3</c:v>
                </c:pt>
                <c:pt idx="2593">
                  <c:v>5.6742217007680626E-3</c:v>
                </c:pt>
                <c:pt idx="2594">
                  <c:v>5.6754955302088985E-3</c:v>
                </c:pt>
                <c:pt idx="2595">
                  <c:v>5.6767765963961795E-3</c:v>
                </c:pt>
                <c:pt idx="2596">
                  <c:v>5.6782035567101985E-3</c:v>
                </c:pt>
                <c:pt idx="2597">
                  <c:v>5.6794996334833502E-3</c:v>
                </c:pt>
                <c:pt idx="2598">
                  <c:v>5.6808029471625762E-3</c:v>
                </c:pt>
                <c:pt idx="2599">
                  <c:v>5.6821134977621266E-3</c:v>
                </c:pt>
                <c:pt idx="2600">
                  <c:v>5.6832904790191114E-3</c:v>
                </c:pt>
                <c:pt idx="2601">
                  <c:v>5.6846149659779003E-3</c:v>
                </c:pt>
                <c:pt idx="2602">
                  <c:v>5.6859466897820916E-3</c:v>
                </c:pt>
                <c:pt idx="2603">
                  <c:v>5.6872856504455649E-3</c:v>
                </c:pt>
                <c:pt idx="2604">
                  <c:v>5.6886318479813062E-3</c:v>
                </c:pt>
                <c:pt idx="2605">
                  <c:v>5.6901287774851241E-3</c:v>
                </c:pt>
                <c:pt idx="2606">
                  <c:v>5.6914899869277237E-3</c:v>
                </c:pt>
                <c:pt idx="2607">
                  <c:v>5.6928584334055366E-3</c:v>
                </c:pt>
                <c:pt idx="2608">
                  <c:v>5.6944312339332155E-3</c:v>
                </c:pt>
                <c:pt idx="2609">
                  <c:v>5.6956694632017127E-3</c:v>
                </c:pt>
                <c:pt idx="2610">
                  <c:v>5.6970601161359319E-3</c:v>
                </c:pt>
                <c:pt idx="2611">
                  <c:v>5.698458006049437E-3</c:v>
                </c:pt>
                <c:pt idx="2612">
                  <c:v>5.6998631329552114E-3</c:v>
                </c:pt>
                <c:pt idx="2613">
                  <c:v>5.7012754968698226E-3</c:v>
                </c:pt>
                <c:pt idx="2614">
                  <c:v>5.7026950978076012E-3</c:v>
                </c:pt>
                <c:pt idx="2615">
                  <c:v>5.704121935784217E-3</c:v>
                </c:pt>
                <c:pt idx="2616">
                  <c:v>5.7055560108148955E-3</c:v>
                </c:pt>
                <c:pt idx="2617">
                  <c:v>5.707147360324934E-3</c:v>
                </c:pt>
                <c:pt idx="2618">
                  <c:v>5.709048498052643E-3</c:v>
                </c:pt>
                <c:pt idx="2619">
                  <c:v>5.7105064431836614E-3</c:v>
                </c:pt>
                <c:pt idx="2620">
                  <c:v>5.7119716259105245E-3</c:v>
                </c:pt>
                <c:pt idx="2621">
                  <c:v>5.7139834035436132E-3</c:v>
                </c:pt>
                <c:pt idx="2622">
                  <c:v>5.7154661169904553E-3</c:v>
                </c:pt>
                <c:pt idx="2623">
                  <c:v>5.7169560678498E-3</c:v>
                </c:pt>
                <c:pt idx="2624">
                  <c:v>5.7184532561393624E-3</c:v>
                </c:pt>
                <c:pt idx="2625">
                  <c:v>5.7199576818742015E-3</c:v>
                </c:pt>
                <c:pt idx="2626">
                  <c:v>5.7216246581369536E-3</c:v>
                </c:pt>
                <c:pt idx="2627">
                  <c:v>5.7231440995641428E-3</c:v>
                </c:pt>
                <c:pt idx="2628">
                  <c:v>5.7246707786074418E-3</c:v>
                </c:pt>
                <c:pt idx="2629">
                  <c:v>5.7262046952827085E-3</c:v>
                </c:pt>
                <c:pt idx="2630">
                  <c:v>5.7275883728072543E-3</c:v>
                </c:pt>
                <c:pt idx="2631">
                  <c:v>5.729136223561848E-3</c:v>
                </c:pt>
                <c:pt idx="2632">
                  <c:v>5.7306913118777506E-3</c:v>
                </c:pt>
                <c:pt idx="2633">
                  <c:v>5.7322536377722349E-3</c:v>
                </c:pt>
                <c:pt idx="2634">
                  <c:v>5.7341425395066262E-3</c:v>
                </c:pt>
                <c:pt idx="2635">
                  <c:v>5.7355601865565894E-3</c:v>
                </c:pt>
                <c:pt idx="2636">
                  <c:v>5.7371447671317726E-3</c:v>
                </c:pt>
                <c:pt idx="2637">
                  <c:v>5.7387365854750282E-3</c:v>
                </c:pt>
                <c:pt idx="2638">
                  <c:v>5.7403356416044155E-3</c:v>
                </c:pt>
                <c:pt idx="2639">
                  <c:v>5.7419419355366711E-3</c:v>
                </c:pt>
                <c:pt idx="2640">
                  <c:v>5.7435554672902959E-3</c:v>
                </c:pt>
                <c:pt idx="2641">
                  <c:v>5.7451762368815867E-3</c:v>
                </c:pt>
                <c:pt idx="2642">
                  <c:v>5.7468042443299247E-3</c:v>
                </c:pt>
                <c:pt idx="2643">
                  <c:v>5.7481104984069796E-3</c:v>
                </c:pt>
                <c:pt idx="2644">
                  <c:v>5.7497518959990735E-3</c:v>
                </c:pt>
                <c:pt idx="2645">
                  <c:v>5.7514005312551582E-3</c:v>
                </c:pt>
                <c:pt idx="2646">
                  <c:v>5.7530564041939364E-3</c:v>
                </c:pt>
                <c:pt idx="2647">
                  <c:v>5.7548861556688622E-3</c:v>
                </c:pt>
                <c:pt idx="2648">
                  <c:v>5.7565570473187121E-3</c:v>
                </c:pt>
                <c:pt idx="2649">
                  <c:v>5.7582351768279269E-3</c:v>
                </c:pt>
                <c:pt idx="2650">
                  <c:v>5.7599205442142205E-3</c:v>
                </c:pt>
                <c:pt idx="2651">
                  <c:v>5.7616131494966378E-3</c:v>
                </c:pt>
                <c:pt idx="2652">
                  <c:v>5.7631436341624483E-3</c:v>
                </c:pt>
                <c:pt idx="2653">
                  <c:v>5.7648501713832819E-3</c:v>
                </c:pt>
                <c:pt idx="2654">
                  <c:v>5.7665639464310895E-3</c:v>
                </c:pt>
                <c:pt idx="2655">
                  <c:v>5.7682849593250199E-3</c:v>
                </c:pt>
                <c:pt idx="2656">
                  <c:v>5.7701847449883169E-3</c:v>
                </c:pt>
                <c:pt idx="2657">
                  <c:v>5.7719207780332193E-3</c:v>
                </c:pt>
                <c:pt idx="2658">
                  <c:v>5.7736640491044501E-3</c:v>
                </c:pt>
                <c:pt idx="2659">
                  <c:v>5.7754145582201684E-3</c:v>
                </c:pt>
                <c:pt idx="2660">
                  <c:v>5.7771723053998605E-3</c:v>
                </c:pt>
                <c:pt idx="2661">
                  <c:v>5.7787630325018598E-3</c:v>
                </c:pt>
                <c:pt idx="2662">
                  <c:v>5.7805347108427739E-3</c:v>
                </c:pt>
                <c:pt idx="2663">
                  <c:v>5.7823136271803249E-3</c:v>
                </c:pt>
                <c:pt idx="2664">
                  <c:v>5.7840997815345515E-3</c:v>
                </c:pt>
                <c:pt idx="2665">
                  <c:v>5.7858931739232667E-3</c:v>
                </c:pt>
                <c:pt idx="2666">
                  <c:v>5.7876938043673982E-3</c:v>
                </c:pt>
                <c:pt idx="2667">
                  <c:v>5.7895016728856507E-3</c:v>
                </c:pt>
                <c:pt idx="2668">
                  <c:v>5.791316779497172E-3</c:v>
                </c:pt>
                <c:pt idx="2669">
                  <c:v>5.7934964218350994E-3</c:v>
                </c:pt>
                <c:pt idx="2670">
                  <c:v>5.7953270967563862E-3</c:v>
                </c:pt>
                <c:pt idx="2671">
                  <c:v>5.7971650100813411E-3</c:v>
                </c:pt>
                <c:pt idx="2672">
                  <c:v>5.7990101618302266E-3</c:v>
                </c:pt>
                <c:pt idx="2673">
                  <c:v>5.8008625520215426E-3</c:v>
                </c:pt>
                <c:pt idx="2674">
                  <c:v>5.8025407734468813E-3</c:v>
                </c:pt>
                <c:pt idx="2675">
                  <c:v>5.8044070939183567E-3</c:v>
                </c:pt>
                <c:pt idx="2676">
                  <c:v>5.8062806527678047E-3</c:v>
                </c:pt>
                <c:pt idx="2677">
                  <c:v>5.8081614500160392E-3</c:v>
                </c:pt>
                <c:pt idx="2678">
                  <c:v>5.8102330803461886E-3</c:v>
                </c:pt>
                <c:pt idx="2679">
                  <c:v>5.8121289016268268E-3</c:v>
                </c:pt>
                <c:pt idx="2680">
                  <c:v>5.814031961494809E-3</c:v>
                </c:pt>
                <c:pt idx="2681">
                  <c:v>5.8159422599699572E-3</c:v>
                </c:pt>
                <c:pt idx="2682">
                  <c:v>5.8176740129591434E-3</c:v>
                </c:pt>
                <c:pt idx="2683">
                  <c:v>5.8195982410323499E-3</c:v>
                </c:pt>
                <c:pt idx="2684">
                  <c:v>5.8215297076487224E-3</c:v>
                </c:pt>
                <c:pt idx="2685">
                  <c:v>5.8234684128299595E-3</c:v>
                </c:pt>
                <c:pt idx="2686">
                  <c:v>5.8254143565964357E-3</c:v>
                </c:pt>
                <c:pt idx="2687">
                  <c:v>5.8275560627539759E-3</c:v>
                </c:pt>
                <c:pt idx="2688">
                  <c:v>5.8295170320703908E-3</c:v>
                </c:pt>
                <c:pt idx="2689">
                  <c:v>5.8314852401631107E-3</c:v>
                </c:pt>
                <c:pt idx="2690">
                  <c:v>5.8334606870541596E-3</c:v>
                </c:pt>
                <c:pt idx="2691">
                  <c:v>5.8354433727651209E-3</c:v>
                </c:pt>
                <c:pt idx="2692">
                  <c:v>5.8374332973171357E-3</c:v>
                </c:pt>
                <c:pt idx="2693">
                  <c:v>5.8394304607313477E-3</c:v>
                </c:pt>
                <c:pt idx="2694">
                  <c:v>5.8414348630311018E-3</c:v>
                </c:pt>
                <c:pt idx="2695">
                  <c:v>5.842867925808108E-3</c:v>
                </c:pt>
                <c:pt idx="2696">
                  <c:v>5.8448851579820547E-3</c:v>
                </c:pt>
                <c:pt idx="2697">
                  <c:v>5.8469096287203899E-3</c:v>
                </c:pt>
                <c:pt idx="2698">
                  <c:v>5.8489413380459505E-3</c:v>
                </c:pt>
                <c:pt idx="2699">
                  <c:v>5.8509802859797811E-3</c:v>
                </c:pt>
                <c:pt idx="2700">
                  <c:v>5.8532220254056289E-3</c:v>
                </c:pt>
                <c:pt idx="2701">
                  <c:v>5.8552760005679688E-3</c:v>
                </c:pt>
                <c:pt idx="2702">
                  <c:v>5.8573372145342912E-3</c:v>
                </c:pt>
                <c:pt idx="2703">
                  <c:v>5.8594056673264162E-3</c:v>
                </c:pt>
                <c:pt idx="2704">
                  <c:v>5.861481358967054E-3</c:v>
                </c:pt>
                <c:pt idx="2705">
                  <c:v>5.8633659855985521E-3</c:v>
                </c:pt>
                <c:pt idx="2706">
                  <c:v>5.8654556044108828E-3</c:v>
                </c:pt>
                <c:pt idx="2707">
                  <c:v>5.8675524620088E-3</c:v>
                </c:pt>
                <c:pt idx="2708">
                  <c:v>5.869856514460493E-3</c:v>
                </c:pt>
                <c:pt idx="2709">
                  <c:v>5.8719684006799059E-3</c:v>
                </c:pt>
                <c:pt idx="2710">
                  <c:v>5.874087525883206E-3</c:v>
                </c:pt>
                <c:pt idx="2711">
                  <c:v>5.8762138900935491E-3</c:v>
                </c:pt>
                <c:pt idx="2712">
                  <c:v>5.8786528847385409E-3</c:v>
                </c:pt>
                <c:pt idx="2713">
                  <c:v>5.8805919701304388E-3</c:v>
                </c:pt>
                <c:pt idx="2714">
                  <c:v>5.8827405340017508E-3</c:v>
                </c:pt>
                <c:pt idx="2715">
                  <c:v>5.884896336844473E-3</c:v>
                </c:pt>
                <c:pt idx="2716">
                  <c:v>5.887059378682339E-3</c:v>
                </c:pt>
                <c:pt idx="2717">
                  <c:v>5.8892296595381846E-3</c:v>
                </c:pt>
                <c:pt idx="2718">
                  <c:v>5.8914071794352934E-3</c:v>
                </c:pt>
                <c:pt idx="2719">
                  <c:v>5.8935919383965012E-3</c:v>
                </c:pt>
                <c:pt idx="2720">
                  <c:v>5.8957839364459884E-3</c:v>
                </c:pt>
                <c:pt idx="2721">
                  <c:v>5.8986049621589688E-3</c:v>
                </c:pt>
                <c:pt idx="2722">
                  <c:v>5.9008130966212453E-3</c:v>
                </c:pt>
                <c:pt idx="2723">
                  <c:v>5.9030284706381364E-3</c:v>
                </c:pt>
                <c:pt idx="2724">
                  <c:v>5.9052510842343081E-3</c:v>
                </c:pt>
                <c:pt idx="2725">
                  <c:v>5.9074809374331039E-3</c:v>
                </c:pt>
                <c:pt idx="2726">
                  <c:v>5.9095079474728212E-3</c:v>
                </c:pt>
                <c:pt idx="2727">
                  <c:v>5.9117517265487298E-3</c:v>
                </c:pt>
                <c:pt idx="2728">
                  <c:v>5.9140027451682602E-3</c:v>
                </c:pt>
                <c:pt idx="2729">
                  <c:v>5.9162610033557696E-3</c:v>
                </c:pt>
                <c:pt idx="2730">
                  <c:v>5.9187387983293416E-3</c:v>
                </c:pt>
                <c:pt idx="2731">
                  <c:v>5.9210120896605583E-3</c:v>
                </c:pt>
                <c:pt idx="2732">
                  <c:v>5.9232926207675052E-3</c:v>
                </c:pt>
                <c:pt idx="2733">
                  <c:v>5.9255803916739664E-3</c:v>
                </c:pt>
                <c:pt idx="2734">
                  <c:v>5.9276608886757376E-3</c:v>
                </c:pt>
                <c:pt idx="2735">
                  <c:v>5.9299625847892903E-3</c:v>
                </c:pt>
                <c:pt idx="2736">
                  <c:v>5.9322715206444297E-3</c:v>
                </c:pt>
                <c:pt idx="2737">
                  <c:v>5.9345876962664012E-3</c:v>
                </c:pt>
                <c:pt idx="2738">
                  <c:v>5.936911111679561E-3</c:v>
                </c:pt>
                <c:pt idx="2739">
                  <c:v>5.9394590543160077E-3</c:v>
                </c:pt>
                <c:pt idx="2740">
                  <c:v>5.941797504525584E-3</c:v>
                </c:pt>
                <c:pt idx="2741">
                  <c:v>5.944143194737731E-3</c:v>
                </c:pt>
                <c:pt idx="2742">
                  <c:v>5.9464961249771154E-3</c:v>
                </c:pt>
                <c:pt idx="2743">
                  <c:v>5.9488562952692845E-3</c:v>
                </c:pt>
                <c:pt idx="2744">
                  <c:v>5.9512237056411057E-3</c:v>
                </c:pt>
                <c:pt idx="2745">
                  <c:v>5.9535983561172469E-3</c:v>
                </c:pt>
                <c:pt idx="2746">
                  <c:v>5.9559802467245761E-3</c:v>
                </c:pt>
                <c:pt idx="2747">
                  <c:v>5.9577043468925246E-3</c:v>
                </c:pt>
                <c:pt idx="2748">
                  <c:v>5.9600990492450533E-3</c:v>
                </c:pt>
                <c:pt idx="2749">
                  <c:v>5.962500991400054E-3</c:v>
                </c:pt>
                <c:pt idx="2750">
                  <c:v>5.9649101733826012E-3</c:v>
                </c:pt>
                <c:pt idx="2751">
                  <c:v>5.9673265952186654E-3</c:v>
                </c:pt>
                <c:pt idx="2752">
                  <c:v>5.9699746606303025E-3</c:v>
                </c:pt>
                <c:pt idx="2753">
                  <c:v>5.9724061191098353E-3</c:v>
                </c:pt>
                <c:pt idx="2754">
                  <c:v>5.9748448176566923E-3</c:v>
                </c:pt>
                <c:pt idx="2755">
                  <c:v>5.9772907562984836E-3</c:v>
                </c:pt>
                <c:pt idx="2756">
                  <c:v>5.979517303115643E-3</c:v>
                </c:pt>
                <c:pt idx="2757">
                  <c:v>5.9819771646217757E-3</c:v>
                </c:pt>
                <c:pt idx="2758">
                  <c:v>5.9844442661641161E-3</c:v>
                </c:pt>
                <c:pt idx="2759">
                  <c:v>5.9869186077708726E-3</c:v>
                </c:pt>
                <c:pt idx="2760">
                  <c:v>5.9896290518505653E-3</c:v>
                </c:pt>
                <c:pt idx="2761">
                  <c:v>5.9921184316163697E-3</c:v>
                </c:pt>
                <c:pt idx="2762">
                  <c:v>5.9946150516623558E-3</c:v>
                </c:pt>
                <c:pt idx="2763">
                  <c:v>5.9971189120170253E-3</c:v>
                </c:pt>
                <c:pt idx="2764">
                  <c:v>5.9996300127062039E-3</c:v>
                </c:pt>
                <c:pt idx="2765">
                  <c:v>6.0019167002323985E-3</c:v>
                </c:pt>
                <c:pt idx="2766">
                  <c:v>6.0044417230306823E-3</c:v>
                </c:pt>
                <c:pt idx="2767">
                  <c:v>6.0069739861069683E-3</c:v>
                </c:pt>
                <c:pt idx="2768">
                  <c:v>6.0095134894885714E-3</c:v>
                </c:pt>
                <c:pt idx="2769">
                  <c:v>6.0120602332028057E-3</c:v>
                </c:pt>
                <c:pt idx="2770">
                  <c:v>6.0146142172769835E-3</c:v>
                </c:pt>
                <c:pt idx="2771">
                  <c:v>6.0171754417384198E-3</c:v>
                </c:pt>
                <c:pt idx="2772">
                  <c:v>6.0197439066144295E-3</c:v>
                </c:pt>
                <c:pt idx="2773">
                  <c:v>6.0230281593978991E-3</c:v>
                </c:pt>
                <c:pt idx="2774">
                  <c:v>6.0256127845082965E-3</c:v>
                </c:pt>
                <c:pt idx="2775">
                  <c:v>6.0282046505361177E-3</c:v>
                </c:pt>
                <c:pt idx="2776">
                  <c:v>6.0308037575082336E-3</c:v>
                </c:pt>
                <c:pt idx="2777">
                  <c:v>6.0334101054537129E-3</c:v>
                </c:pt>
                <c:pt idx="2778">
                  <c:v>6.0357846555980695E-3</c:v>
                </c:pt>
                <c:pt idx="2779">
                  <c:v>6.0384049250813837E-3</c:v>
                </c:pt>
                <c:pt idx="2780">
                  <c:v>6.0410324354830047E-3</c:v>
                </c:pt>
                <c:pt idx="2781">
                  <c:v>6.0436671868321652E-3</c:v>
                </c:pt>
                <c:pt idx="2782">
                  <c:v>6.0465504607810005E-3</c:v>
                </c:pt>
                <c:pt idx="2783">
                  <c:v>6.0492002551665851E-3</c:v>
                </c:pt>
                <c:pt idx="2784">
                  <c:v>6.0518572907268288E-3</c:v>
                </c:pt>
                <c:pt idx="2785">
                  <c:v>6.0545215674903613E-3</c:v>
                </c:pt>
                <c:pt idx="2786">
                  <c:v>6.0569495587839608E-3</c:v>
                </c:pt>
                <c:pt idx="2787">
                  <c:v>6.0596277564175594E-3</c:v>
                </c:pt>
                <c:pt idx="2788">
                  <c:v>6.0623131952006479E-3</c:v>
                </c:pt>
                <c:pt idx="2789">
                  <c:v>6.0650058751611259E-3</c:v>
                </c:pt>
                <c:pt idx="2790">
                  <c:v>6.0677057963291108E-3</c:v>
                </c:pt>
                <c:pt idx="2791">
                  <c:v>6.0706592949686007E-3</c:v>
                </c:pt>
                <c:pt idx="2792">
                  <c:v>6.0733742609722276E-3</c:v>
                </c:pt>
                <c:pt idx="2793">
                  <c:v>6.0760964684139131E-3</c:v>
                </c:pt>
                <c:pt idx="2794">
                  <c:v>6.0788259173236098E-3</c:v>
                </c:pt>
                <c:pt idx="2795">
                  <c:v>6.0815626077303881E-3</c:v>
                </c:pt>
                <c:pt idx="2796">
                  <c:v>6.0843065396646405E-3</c:v>
                </c:pt>
                <c:pt idx="2797">
                  <c:v>6.0870577131558789E-3</c:v>
                </c:pt>
                <c:pt idx="2798">
                  <c:v>6.0898161282344956E-3</c:v>
                </c:pt>
                <c:pt idx="2799">
                  <c:v>6.0920801636093428E-3</c:v>
                </c:pt>
                <c:pt idx="2800">
                  <c:v>6.0946006456470067E-3</c:v>
                </c:pt>
                <c:pt idx="2801">
                  <c:v>6.0973790948633064E-3</c:v>
                </c:pt>
                <c:pt idx="2802">
                  <c:v>6.1001647853561342E-3</c:v>
                </c:pt>
                <c:pt idx="2803">
                  <c:v>6.1029577171541477E-3</c:v>
                </c:pt>
                <c:pt idx="2804">
                  <c:v>6.1060114348448187E-3</c:v>
                </c:pt>
                <c:pt idx="2805">
                  <c:v>6.1088194135026841E-3</c:v>
                </c:pt>
                <c:pt idx="2806">
                  <c:v>6.1116346337014025E-3</c:v>
                </c:pt>
                <c:pt idx="2807">
                  <c:v>6.1144570954708086E-3</c:v>
                </c:pt>
                <c:pt idx="2808">
                  <c:v>6.1170309967854587E-3</c:v>
                </c:pt>
                <c:pt idx="2809">
                  <c:v>6.1198673770513166E-3</c:v>
                </c:pt>
                <c:pt idx="2810">
                  <c:v>6.1227109988341551E-3</c:v>
                </c:pt>
                <c:pt idx="2811">
                  <c:v>6.1255618621648706E-3</c:v>
                </c:pt>
                <c:pt idx="2812">
                  <c:v>6.1284199670739118E-3</c:v>
                </c:pt>
                <c:pt idx="2813">
                  <c:v>6.131543940795502E-3</c:v>
                </c:pt>
                <c:pt idx="2814">
                  <c:v>6.1344170944205119E-3</c:v>
                </c:pt>
                <c:pt idx="2815">
                  <c:v>6.1372974898633572E-3</c:v>
                </c:pt>
                <c:pt idx="2816">
                  <c:v>6.1401851271538728E-3</c:v>
                </c:pt>
                <c:pt idx="2817">
                  <c:v>6.1428191163744646E-3</c:v>
                </c:pt>
                <c:pt idx="2818">
                  <c:v>6.1457206714018277E-3</c:v>
                </c:pt>
                <c:pt idx="2819">
                  <c:v>6.1486294682237888E-3</c:v>
                </c:pt>
                <c:pt idx="2820">
                  <c:v>6.1515455068721393E-3</c:v>
                </c:pt>
                <c:pt idx="2821">
                  <c:v>6.154468787378224E-3</c:v>
                </c:pt>
                <c:pt idx="2822">
                  <c:v>6.1573993097729374E-3</c:v>
                </c:pt>
                <c:pt idx="2823">
                  <c:v>6.160337074087625E-3</c:v>
                </c:pt>
                <c:pt idx="2824">
                  <c:v>6.1632820803545251E-3</c:v>
                </c:pt>
                <c:pt idx="2825">
                  <c:v>6.1670307672545789E-3</c:v>
                </c:pt>
                <c:pt idx="2826">
                  <c:v>6.1699919592904202E-3</c:v>
                </c:pt>
                <c:pt idx="2827">
                  <c:v>6.1729603938183615E-3</c:v>
                </c:pt>
                <c:pt idx="2828">
                  <c:v>6.1759360708718803E-3</c:v>
                </c:pt>
                <c:pt idx="2829">
                  <c:v>6.1789189904822494E-3</c:v>
                </c:pt>
                <c:pt idx="2830">
                  <c:v>6.1816407782051257E-3</c:v>
                </c:pt>
                <c:pt idx="2831">
                  <c:v>6.1846376150047786E-3</c:v>
                </c:pt>
                <c:pt idx="2832">
                  <c:v>6.1876416943104501E-3</c:v>
                </c:pt>
                <c:pt idx="2833">
                  <c:v>6.1906530161544692E-3</c:v>
                </c:pt>
                <c:pt idx="2834">
                  <c:v>6.1939422280377918E-3</c:v>
                </c:pt>
                <c:pt idx="2835">
                  <c:v>6.1969686036794759E-3</c:v>
                </c:pt>
                <c:pt idx="2836">
                  <c:v>6.2000022221079358E-3</c:v>
                </c:pt>
                <c:pt idx="2837">
                  <c:v>6.2030430833562057E-3</c:v>
                </c:pt>
                <c:pt idx="2838">
                  <c:v>6.2060911874577606E-3</c:v>
                </c:pt>
                <c:pt idx="2839">
                  <c:v>6.2088730423618278E-3</c:v>
                </c:pt>
                <c:pt idx="2840">
                  <c:v>6.2119350628941361E-3</c:v>
                </c:pt>
                <c:pt idx="2841">
                  <c:v>6.21500432622919E-3</c:v>
                </c:pt>
                <c:pt idx="2842">
                  <c:v>6.2180808323997611E-3</c:v>
                </c:pt>
                <c:pt idx="2843">
                  <c:v>6.2214403519311847E-3</c:v>
                </c:pt>
                <c:pt idx="2844">
                  <c:v>6.2245319138536813E-3</c:v>
                </c:pt>
                <c:pt idx="2845">
                  <c:v>6.2276307188637928E-3</c:v>
                </c:pt>
                <c:pt idx="2846">
                  <c:v>6.2307367669958754E-3</c:v>
                </c:pt>
                <c:pt idx="2847">
                  <c:v>6.2338500582829661E-3</c:v>
                </c:pt>
                <c:pt idx="2848">
                  <c:v>6.2369705927594193E-3</c:v>
                </c:pt>
                <c:pt idx="2849">
                  <c:v>6.2400983704600337E-3</c:v>
                </c:pt>
                <c:pt idx="2850">
                  <c:v>6.243233391418284E-3</c:v>
                </c:pt>
                <c:pt idx="2851">
                  <c:v>6.2463756556685275E-3</c:v>
                </c:pt>
                <c:pt idx="2852">
                  <c:v>6.2489634092857465E-3</c:v>
                </c:pt>
                <c:pt idx="2853">
                  <c:v>6.2521190175359705E-3</c:v>
                </c:pt>
                <c:pt idx="2854">
                  <c:v>6.2552818688736064E-3</c:v>
                </c:pt>
                <c:pt idx="2855">
                  <c:v>6.2584519633333878E-3</c:v>
                </c:pt>
                <c:pt idx="2856">
                  <c:v>6.2619124353539609E-3</c:v>
                </c:pt>
                <c:pt idx="2857">
                  <c:v>6.2650975881078409E-3</c:v>
                </c:pt>
                <c:pt idx="2858">
                  <c:v>6.2682899842415327E-3</c:v>
                </c:pt>
                <c:pt idx="2859">
                  <c:v>6.2714896237882527E-3</c:v>
                </c:pt>
                <c:pt idx="2860">
                  <c:v>6.2744110836619234E-3</c:v>
                </c:pt>
                <c:pt idx="2861">
                  <c:v>6.2776246375750916E-3</c:v>
                </c:pt>
                <c:pt idx="2862">
                  <c:v>6.2808454348513183E-3</c:v>
                </c:pt>
                <c:pt idx="2863">
                  <c:v>6.2840734755253373E-3</c:v>
                </c:pt>
                <c:pt idx="2864">
                  <c:v>6.2873087596323277E-3</c:v>
                </c:pt>
                <c:pt idx="2865">
                  <c:v>6.2908395747147267E-3</c:v>
                </c:pt>
                <c:pt idx="2866">
                  <c:v>6.2940899191358257E-3</c:v>
                </c:pt>
                <c:pt idx="2867">
                  <c:v>6.2973475072516218E-3</c:v>
                </c:pt>
                <c:pt idx="2868">
                  <c:v>6.3010793349726479E-3</c:v>
                </c:pt>
                <c:pt idx="2869">
                  <c:v>6.3040617816012678E-3</c:v>
                </c:pt>
                <c:pt idx="2870">
                  <c:v>6.3073415618500051E-3</c:v>
                </c:pt>
                <c:pt idx="2871">
                  <c:v>6.3106285857837596E-3</c:v>
                </c:pt>
                <c:pt idx="2872">
                  <c:v>6.3139228534368199E-3</c:v>
                </c:pt>
                <c:pt idx="2873">
                  <c:v>6.3172243648448104E-3</c:v>
                </c:pt>
                <c:pt idx="2874">
                  <c:v>6.3205331200429111E-3</c:v>
                </c:pt>
                <c:pt idx="2875">
                  <c:v>6.3238491190680821E-3</c:v>
                </c:pt>
                <c:pt idx="2876">
                  <c:v>6.3271723619550578E-3</c:v>
                </c:pt>
                <c:pt idx="2877">
                  <c:v>6.3305028487407981E-3</c:v>
                </c:pt>
                <c:pt idx="2878">
                  <c:v>6.3350242706293122E-3</c:v>
                </c:pt>
                <c:pt idx="2879">
                  <c:v>6.3383715471090323E-3</c:v>
                </c:pt>
                <c:pt idx="2880">
                  <c:v>6.3417260682312616E-3</c:v>
                </c:pt>
                <c:pt idx="2881">
                  <c:v>6.3450878340321638E-3</c:v>
                </c:pt>
                <c:pt idx="2882">
                  <c:v>6.3475620804102073E-3</c:v>
                </c:pt>
                <c:pt idx="2883">
                  <c:v>6.350936607391419E-3</c:v>
                </c:pt>
                <c:pt idx="2884">
                  <c:v>6.3543183786833679E-3</c:v>
                </c:pt>
                <c:pt idx="2885">
                  <c:v>6.3577073943232552E-3</c:v>
                </c:pt>
                <c:pt idx="2886">
                  <c:v>6.3620053345165815E-3</c:v>
                </c:pt>
                <c:pt idx="2887">
                  <c:v>6.3654105691712337E-3</c:v>
                </c:pt>
                <c:pt idx="2888">
                  <c:v>6.3688230487655637E-3</c:v>
                </c:pt>
                <c:pt idx="2889">
                  <c:v>6.372242773337481E-3</c:v>
                </c:pt>
                <c:pt idx="2890">
                  <c:v>6.3747611390301013E-3</c:v>
                </c:pt>
                <c:pt idx="2891">
                  <c:v>6.378193621532211E-3</c:v>
                </c:pt>
                <c:pt idx="2892">
                  <c:v>6.3816333486413426E-3</c:v>
                </c:pt>
                <c:pt idx="2893">
                  <c:v>6.3850803203946965E-3</c:v>
                </c:pt>
                <c:pt idx="2894">
                  <c:v>6.3894500721863676E-3</c:v>
                </c:pt>
                <c:pt idx="2895">
                  <c:v>6.3929132674198893E-3</c:v>
                </c:pt>
                <c:pt idx="2896">
                  <c:v>6.3963837078967944E-3</c:v>
                </c:pt>
                <c:pt idx="2897">
                  <c:v>6.3998613936545566E-3</c:v>
                </c:pt>
                <c:pt idx="2898">
                  <c:v>6.4033463247328264E-3</c:v>
                </c:pt>
                <c:pt idx="2899">
                  <c:v>6.4059142905476011E-3</c:v>
                </c:pt>
                <c:pt idx="2900">
                  <c:v>6.4103379230047068E-3</c:v>
                </c:pt>
                <c:pt idx="2901">
                  <c:v>6.4138445902745689E-3</c:v>
                </c:pt>
                <c:pt idx="2902">
                  <c:v>6.4173585030191894E-3</c:v>
                </c:pt>
                <c:pt idx="2903">
                  <c:v>6.4199485016400498E-3</c:v>
                </c:pt>
                <c:pt idx="2904">
                  <c:v>6.4228535292865955E-3</c:v>
                </c:pt>
                <c:pt idx="2905">
                  <c:v>6.426386280520298E-3</c:v>
                </c:pt>
                <c:pt idx="2906">
                  <c:v>6.4299262765620873E-3</c:v>
                </c:pt>
                <c:pt idx="2907">
                  <c:v>6.4334735174500241E-3</c:v>
                </c:pt>
                <c:pt idx="2908">
                  <c:v>6.4373411119507291E-3</c:v>
                </c:pt>
                <c:pt idx="2909">
                  <c:v>6.4409034228888416E-3</c:v>
                </c:pt>
                <c:pt idx="2910">
                  <c:v>6.4444729789538821E-3</c:v>
                </c:pt>
                <c:pt idx="2911">
                  <c:v>6.4480497801823666E-3</c:v>
                </c:pt>
                <c:pt idx="2912">
                  <c:v>6.4516338266148174E-3</c:v>
                </c:pt>
                <c:pt idx="2913">
                  <c:v>6.4549091066924465E-3</c:v>
                </c:pt>
                <c:pt idx="2914">
                  <c:v>6.4585070625767169E-3</c:v>
                </c:pt>
                <c:pt idx="2915">
                  <c:v>6.4621122636143048E-3</c:v>
                </c:pt>
                <c:pt idx="2916">
                  <c:v>6.4657247098437176E-3</c:v>
                </c:pt>
                <c:pt idx="2917">
                  <c:v>6.469662738180961E-3</c:v>
                </c:pt>
                <c:pt idx="2918">
                  <c:v>6.4732902566476749E-3</c:v>
                </c:pt>
                <c:pt idx="2919">
                  <c:v>6.4769250205908855E-3</c:v>
                </c:pt>
                <c:pt idx="2920">
                  <c:v>6.4826514314131455E-3</c:v>
                </c:pt>
                <c:pt idx="2921">
                  <c:v>6.4863048267594361E-3</c:v>
                </c:pt>
                <c:pt idx="2922">
                  <c:v>6.4899654677216048E-3</c:v>
                </c:pt>
                <c:pt idx="2923">
                  <c:v>6.4936333543406197E-3</c:v>
                </c:pt>
                <c:pt idx="2924">
                  <c:v>6.4973084866543317E-3</c:v>
                </c:pt>
                <c:pt idx="2925">
                  <c:v>6.5009908647028188E-3</c:v>
                </c:pt>
                <c:pt idx="2926">
                  <c:v>6.5046804885266051E-3</c:v>
                </c:pt>
                <c:pt idx="2927">
                  <c:v>6.5083773581648763E-3</c:v>
                </c:pt>
                <c:pt idx="2928">
                  <c:v>6.5120814736572665E-3</c:v>
                </c:pt>
                <c:pt idx="2929">
                  <c:v>6.5164443382788309E-3</c:v>
                </c:pt>
                <c:pt idx="2930">
                  <c:v>6.5201641133840454E-3</c:v>
                </c:pt>
                <c:pt idx="2931">
                  <c:v>6.5238911348041908E-3</c:v>
                </c:pt>
                <c:pt idx="2932">
                  <c:v>6.5276254025793496E-3</c:v>
                </c:pt>
                <c:pt idx="2933">
                  <c:v>6.5315738088071564E-3</c:v>
                </c:pt>
                <c:pt idx="2934">
                  <c:v>6.5353230200147451E-3</c:v>
                </c:pt>
                <c:pt idx="2935">
                  <c:v>6.5390794775348707E-3</c:v>
                </c:pt>
                <c:pt idx="2936">
                  <c:v>6.542843181408276E-3</c:v>
                </c:pt>
                <c:pt idx="2937">
                  <c:v>6.5466141316765933E-3</c:v>
                </c:pt>
                <c:pt idx="2938">
                  <c:v>6.5507234546548941E-3</c:v>
                </c:pt>
                <c:pt idx="2939">
                  <c:v>6.5545094833019514E-3</c:v>
                </c:pt>
                <c:pt idx="2940">
                  <c:v>6.558302758638339E-3</c:v>
                </c:pt>
                <c:pt idx="2941">
                  <c:v>6.5621032807059001E-3</c:v>
                </c:pt>
                <c:pt idx="2942">
                  <c:v>6.5655775803710016E-3</c:v>
                </c:pt>
                <c:pt idx="2943">
                  <c:v>6.5693920098688491E-3</c:v>
                </c:pt>
                <c:pt idx="2944">
                  <c:v>6.5732136860494764E-3</c:v>
                </c:pt>
                <c:pt idx="2945">
                  <c:v>6.577042608954072E-3</c:v>
                </c:pt>
                <c:pt idx="2946">
                  <c:v>6.5812145934653057E-3</c:v>
                </c:pt>
                <c:pt idx="2947">
                  <c:v>6.5850585967938023E-3</c:v>
                </c:pt>
                <c:pt idx="2948">
                  <c:v>6.5889098471446222E-3</c:v>
                </c:pt>
                <c:pt idx="2949">
                  <c:v>6.5927683445609325E-3</c:v>
                </c:pt>
                <c:pt idx="2950">
                  <c:v>6.596634089084577E-3</c:v>
                </c:pt>
                <c:pt idx="2951">
                  <c:v>6.600507080757401E-3</c:v>
                </c:pt>
                <c:pt idx="2952">
                  <c:v>6.6043873196221289E-3</c:v>
                </c:pt>
                <c:pt idx="2953">
                  <c:v>6.6082748057210471E-3</c:v>
                </c:pt>
                <c:pt idx="2954">
                  <c:v>6.6121695390964396E-3</c:v>
                </c:pt>
                <c:pt idx="2955">
                  <c:v>6.6150483920301125E-3</c:v>
                </c:pt>
                <c:pt idx="2956">
                  <c:v>6.6189558548925267E-3</c:v>
                </c:pt>
                <c:pt idx="2957">
                  <c:v>6.6228705646321703E-3</c:v>
                </c:pt>
                <c:pt idx="2958">
                  <c:v>6.6267925212893427E-3</c:v>
                </c:pt>
                <c:pt idx="2959">
                  <c:v>6.6307217249074787E-3</c:v>
                </c:pt>
                <c:pt idx="2960">
                  <c:v>6.6350021015492032E-3</c:v>
                </c:pt>
                <c:pt idx="2961">
                  <c:v>6.6389463884683753E-3</c:v>
                </c:pt>
                <c:pt idx="2962">
                  <c:v>6.6428979226519592E-3</c:v>
                </c:pt>
                <c:pt idx="2963">
                  <c:v>6.6468567041427055E-3</c:v>
                </c:pt>
                <c:pt idx="2964">
                  <c:v>6.6508227329829181E-3</c:v>
                </c:pt>
                <c:pt idx="2965">
                  <c:v>6.6544491351495337E-3</c:v>
                </c:pt>
                <c:pt idx="2966">
                  <c:v>6.6584290686756229E-3</c:v>
                </c:pt>
                <c:pt idx="2967">
                  <c:v>6.6624162495016364E-3</c:v>
                </c:pt>
                <c:pt idx="2968">
                  <c:v>6.6667593226996634E-3</c:v>
                </c:pt>
                <c:pt idx="2969">
                  <c:v>6.6707615889324617E-3</c:v>
                </c:pt>
                <c:pt idx="2970">
                  <c:v>6.6747711027734524E-3</c:v>
                </c:pt>
                <c:pt idx="2971">
                  <c:v>6.6787878642658284E-3</c:v>
                </c:pt>
                <c:pt idx="2972">
                  <c:v>6.6828118734527861E-3</c:v>
                </c:pt>
                <c:pt idx="2973">
                  <c:v>6.6864915301642269E-3</c:v>
                </c:pt>
                <c:pt idx="2974">
                  <c:v>6.6905294432946568E-3</c:v>
                </c:pt>
                <c:pt idx="2975">
                  <c:v>6.6945746040697933E-3</c:v>
                </c:pt>
                <c:pt idx="2976">
                  <c:v>6.698627012532622E-3</c:v>
                </c:pt>
                <c:pt idx="2977">
                  <c:v>6.7026866687279205E-3</c:v>
                </c:pt>
                <c:pt idx="2978">
                  <c:v>6.7067535726982258E-3</c:v>
                </c:pt>
                <c:pt idx="2979">
                  <c:v>6.710827724486973E-3</c:v>
                </c:pt>
                <c:pt idx="2980">
                  <c:v>6.7149091241393861E-3</c:v>
                </c:pt>
                <c:pt idx="2981">
                  <c:v>6.720066968001372E-3</c:v>
                </c:pt>
                <c:pt idx="2982">
                  <c:v>6.7241646426711805E-3</c:v>
                </c:pt>
                <c:pt idx="2983">
                  <c:v>6.7282695658816083E-3</c:v>
                </c:pt>
                <c:pt idx="2984">
                  <c:v>6.732381737679787E-3</c:v>
                </c:pt>
                <c:pt idx="2985">
                  <c:v>6.7365011558435514E-3</c:v>
                </c:pt>
                <c:pt idx="2986">
                  <c:v>6.7402682545539038E-3</c:v>
                </c:pt>
                <c:pt idx="2987">
                  <c:v>6.7444007632048346E-3</c:v>
                </c:pt>
                <c:pt idx="2988">
                  <c:v>6.748539264776054E-3</c:v>
                </c:pt>
                <c:pt idx="2989">
                  <c:v>6.752683173329525E-3</c:v>
                </c:pt>
                <c:pt idx="2990">
                  <c:v>6.7571926469322478E-3</c:v>
                </c:pt>
                <c:pt idx="2991">
                  <c:v>6.7613457812500223E-3</c:v>
                </c:pt>
                <c:pt idx="2992">
                  <c:v>6.7655025011270561E-3</c:v>
                </c:pt>
                <c:pt idx="2993">
                  <c:v>6.7696622237798055E-3</c:v>
                </c:pt>
                <c:pt idx="2994">
                  <c:v>6.7734633126583137E-3</c:v>
                </c:pt>
                <c:pt idx="2995">
                  <c:v>6.7776273581332466E-3</c:v>
                </c:pt>
                <c:pt idx="2996">
                  <c:v>6.7817927088873187E-3</c:v>
                </c:pt>
                <c:pt idx="2997">
                  <c:v>6.7859587789439631E-3</c:v>
                </c:pt>
                <c:pt idx="2998">
                  <c:v>6.7901249823212953E-3</c:v>
                </c:pt>
                <c:pt idx="2999">
                  <c:v>6.7946509814683165E-3</c:v>
                </c:pt>
                <c:pt idx="3000">
                  <c:v>6.7988154051898814E-3</c:v>
                </c:pt>
                <c:pt idx="3001">
                  <c:v>6.8029781692395411E-3</c:v>
                </c:pt>
                <c:pt idx="3002">
                  <c:v>6.807138690789266E-3</c:v>
                </c:pt>
                <c:pt idx="3003">
                  <c:v>6.8112963870079401E-3</c:v>
                </c:pt>
                <c:pt idx="3004">
                  <c:v>6.8154506750556405E-3</c:v>
                </c:pt>
                <c:pt idx="3005">
                  <c:v>6.8196009720915629E-3</c:v>
                </c:pt>
                <c:pt idx="3006">
                  <c:v>6.8237466952674143E-3</c:v>
                </c:pt>
                <c:pt idx="3007">
                  <c:v>6.8268157163071871E-3</c:v>
                </c:pt>
                <c:pt idx="3008">
                  <c:v>6.8309519813467201E-3</c:v>
                </c:pt>
                <c:pt idx="3009">
                  <c:v>6.8350819531591165E-3</c:v>
                </c:pt>
                <c:pt idx="3010">
                  <c:v>6.8392050392512864E-3</c:v>
                </c:pt>
                <c:pt idx="3011">
                  <c:v>6.8433206471265589E-3</c:v>
                </c:pt>
                <c:pt idx="3012">
                  <c:v>6.8477830453699765E-3</c:v>
                </c:pt>
                <c:pt idx="3013">
                  <c:v>6.8518821108055307E-3</c:v>
                </c:pt>
                <c:pt idx="3014">
                  <c:v>6.8559731053157904E-3</c:v>
                </c:pt>
                <c:pt idx="3015">
                  <c:v>6.8600560288513248E-3</c:v>
                </c:pt>
                <c:pt idx="3016">
                  <c:v>6.8641308813622588E-3</c:v>
                </c:pt>
                <c:pt idx="3017">
                  <c:v>6.8678454000307672E-3</c:v>
                </c:pt>
                <c:pt idx="3018">
                  <c:v>6.8719046105910758E-3</c:v>
                </c:pt>
                <c:pt idx="3019">
                  <c:v>6.8759557500903453E-3</c:v>
                </c:pt>
                <c:pt idx="3020">
                  <c:v>6.8803495801892283E-3</c:v>
                </c:pt>
                <c:pt idx="3021">
                  <c:v>6.8843840768468573E-3</c:v>
                </c:pt>
                <c:pt idx="3022">
                  <c:v>6.8884105021882105E-3</c:v>
                </c:pt>
                <c:pt idx="3023">
                  <c:v>6.8924288561634109E-3</c:v>
                </c:pt>
                <c:pt idx="3024">
                  <c:v>6.8970113773404252E-3</c:v>
                </c:pt>
                <c:pt idx="3025">
                  <c:v>6.9006642492363728E-3</c:v>
                </c:pt>
                <c:pt idx="3026">
                  <c:v>6.9046577368990295E-3</c:v>
                </c:pt>
                <c:pt idx="3027">
                  <c:v>6.9086431531084009E-3</c:v>
                </c:pt>
                <c:pt idx="3028">
                  <c:v>6.9126204978174717E-3</c:v>
                </c:pt>
                <c:pt idx="3029">
                  <c:v>6.9165897709783306E-3</c:v>
                </c:pt>
                <c:pt idx="3030">
                  <c:v>6.9205509725439622E-3</c:v>
                </c:pt>
                <c:pt idx="3031">
                  <c:v>6.9245041024660068E-3</c:v>
                </c:pt>
                <c:pt idx="3032">
                  <c:v>6.928449160698345E-3</c:v>
                </c:pt>
                <c:pt idx="3033">
                  <c:v>6.9334185379186517E-3</c:v>
                </c:pt>
                <c:pt idx="3034">
                  <c:v>6.9373459464169476E-3</c:v>
                </c:pt>
                <c:pt idx="3035">
                  <c:v>6.9412652827400322E-3</c:v>
                </c:pt>
                <c:pt idx="3036">
                  <c:v>6.9451765468403351E-3</c:v>
                </c:pt>
                <c:pt idx="3037">
                  <c:v>6.9490797386702868E-3</c:v>
                </c:pt>
                <c:pt idx="3038">
                  <c:v>6.9526332830510225E-3</c:v>
                </c:pt>
                <c:pt idx="3039">
                  <c:v>6.9565208328568199E-3</c:v>
                </c:pt>
                <c:pt idx="3040">
                  <c:v>6.9604003103662469E-3</c:v>
                </c:pt>
                <c:pt idx="3041">
                  <c:v>6.9642717155319151E-3</c:v>
                </c:pt>
                <c:pt idx="3042">
                  <c:v>6.9684746121002287E-3</c:v>
                </c:pt>
                <c:pt idx="3043">
                  <c:v>6.9723293693126067E-3</c:v>
                </c:pt>
                <c:pt idx="3044">
                  <c:v>6.9761760539238417E-3</c:v>
                </c:pt>
                <c:pt idx="3045">
                  <c:v>6.9800146658863605E-3</c:v>
                </c:pt>
                <c:pt idx="3046">
                  <c:v>6.983507654560803E-3</c:v>
                </c:pt>
                <c:pt idx="3047">
                  <c:v>6.9873306246807342E-3</c:v>
                </c:pt>
                <c:pt idx="3048">
                  <c:v>6.9911455221313918E-3</c:v>
                </c:pt>
                <c:pt idx="3049">
                  <c:v>6.9949523468653902E-3</c:v>
                </c:pt>
                <c:pt idx="3050">
                  <c:v>6.9987510988375537E-3</c:v>
                </c:pt>
                <c:pt idx="3051">
                  <c:v>7.0028768094476243E-3</c:v>
                </c:pt>
                <c:pt idx="3052">
                  <c:v>7.0066589115723981E-3</c:v>
                </c:pt>
                <c:pt idx="3053">
                  <c:v>7.0104329406775823E-3</c:v>
                </c:pt>
                <c:pt idx="3054">
                  <c:v>7.0141988967182493E-3</c:v>
                </c:pt>
                <c:pt idx="3055">
                  <c:v>7.0179567796485893E-3</c:v>
                </c:pt>
                <c:pt idx="3056">
                  <c:v>7.0217065894214734E-3</c:v>
                </c:pt>
                <c:pt idx="3057">
                  <c:v>7.0254483259928535E-3</c:v>
                </c:pt>
                <c:pt idx="3058">
                  <c:v>7.0291819893160403E-3</c:v>
                </c:pt>
                <c:pt idx="3059">
                  <c:v>7.032245546162514E-3</c:v>
                </c:pt>
                <c:pt idx="3060">
                  <c:v>7.0359640731250958E-3</c:v>
                </c:pt>
                <c:pt idx="3061">
                  <c:v>7.039674526946078E-3</c:v>
                </c:pt>
                <c:pt idx="3062">
                  <c:v>7.0433769075800385E-3</c:v>
                </c:pt>
                <c:pt idx="3063">
                  <c:v>7.047071214982892E-3</c:v>
                </c:pt>
                <c:pt idx="3064">
                  <c:v>7.0510859608190098E-3</c:v>
                </c:pt>
                <c:pt idx="3065">
                  <c:v>7.0547636158914953E-3</c:v>
                </c:pt>
                <c:pt idx="3066">
                  <c:v>7.0584331974776022E-3</c:v>
                </c:pt>
                <c:pt idx="3067">
                  <c:v>7.0620947055321575E-3</c:v>
                </c:pt>
                <c:pt idx="3068">
                  <c:v>7.0654216519737576E-3</c:v>
                </c:pt>
                <c:pt idx="3069">
                  <c:v>7.0690675190579382E-3</c:v>
                </c:pt>
                <c:pt idx="3070">
                  <c:v>7.072705312602413E-3</c:v>
                </c:pt>
                <c:pt idx="3071">
                  <c:v>7.0763350325613143E-3</c:v>
                </c:pt>
                <c:pt idx="3072">
                  <c:v>7.0802811412957632E-3</c:v>
                </c:pt>
                <c:pt idx="3073">
                  <c:v>7.0838942072380534E-3</c:v>
                </c:pt>
                <c:pt idx="3074">
                  <c:v>7.0874991993409939E-3</c:v>
                </c:pt>
                <c:pt idx="3075">
                  <c:v>7.0910961175607388E-3</c:v>
                </c:pt>
                <c:pt idx="3076">
                  <c:v>7.0946849618547725E-3</c:v>
                </c:pt>
                <c:pt idx="3077">
                  <c:v>7.0979438046054506E-3</c:v>
                </c:pt>
                <c:pt idx="3078">
                  <c:v>7.101517008255882E-3</c:v>
                </c:pt>
                <c:pt idx="3079">
                  <c:v>7.1050821379747345E-3</c:v>
                </c:pt>
                <c:pt idx="3080">
                  <c:v>7.1086391937192584E-3</c:v>
                </c:pt>
                <c:pt idx="3081">
                  <c:v>7.1121881754471509E-3</c:v>
                </c:pt>
                <c:pt idx="3082">
                  <c:v>7.1157290831147706E-3</c:v>
                </c:pt>
                <c:pt idx="3083">
                  <c:v>7.1192619166807036E-3</c:v>
                </c:pt>
                <c:pt idx="3084">
                  <c:v>7.1227866761004194E-3</c:v>
                </c:pt>
                <c:pt idx="3085">
                  <c:v>7.1269390476591523E-3</c:v>
                </c:pt>
                <c:pt idx="3086">
                  <c:v>7.1304466419516823E-3</c:v>
                </c:pt>
                <c:pt idx="3087">
                  <c:v>7.1339461617177784E-3</c:v>
                </c:pt>
                <c:pt idx="3088">
                  <c:v>7.1374376069160365E-3</c:v>
                </c:pt>
                <c:pt idx="3089">
                  <c:v>7.1409209775032904E-3</c:v>
                </c:pt>
                <c:pt idx="3090">
                  <c:v>7.1440809955418119E-3</c:v>
                </c:pt>
                <c:pt idx="3091">
                  <c:v>7.1475487257804853E-3</c:v>
                </c:pt>
                <c:pt idx="3092">
                  <c:v>7.1510083814092041E-3</c:v>
                </c:pt>
                <c:pt idx="3093">
                  <c:v>7.1544599623863375E-3</c:v>
                </c:pt>
                <c:pt idx="3094">
                  <c:v>7.1582167097923224E-3</c:v>
                </c:pt>
                <c:pt idx="3095">
                  <c:v>7.1616516318260071E-3</c:v>
                </c:pt>
                <c:pt idx="3096">
                  <c:v>7.1650784789540145E-3</c:v>
                </c:pt>
                <c:pt idx="3097">
                  <c:v>7.1684972511344997E-3</c:v>
                </c:pt>
                <c:pt idx="3098">
                  <c:v>7.1719079483256185E-3</c:v>
                </c:pt>
                <c:pt idx="3099">
                  <c:v>7.1749998782270306E-3</c:v>
                </c:pt>
                <c:pt idx="3100">
                  <c:v>7.1783949354769783E-3</c:v>
                </c:pt>
                <c:pt idx="3101">
                  <c:v>7.1817819177431835E-3</c:v>
                </c:pt>
                <c:pt idx="3102">
                  <c:v>7.1851608249857892E-3</c:v>
                </c:pt>
                <c:pt idx="3103">
                  <c:v>7.1888403079942084E-3</c:v>
                </c:pt>
                <c:pt idx="3104">
                  <c:v>7.192202554382284E-3</c:v>
                </c:pt>
                <c:pt idx="3105">
                  <c:v>7.1955567254924843E-3</c:v>
                </c:pt>
                <c:pt idx="3106">
                  <c:v>7.1989028212838483E-3</c:v>
                </c:pt>
                <c:pt idx="3107">
                  <c:v>7.202240841715851E-3</c:v>
                </c:pt>
                <c:pt idx="3108">
                  <c:v>7.2055707867479703E-3</c:v>
                </c:pt>
                <c:pt idx="3109">
                  <c:v>7.2088926563392414E-3</c:v>
                </c:pt>
                <c:pt idx="3110">
                  <c:v>7.2122064504504639E-3</c:v>
                </c:pt>
                <c:pt idx="3111">
                  <c:v>7.2152076073502512E-3</c:v>
                </c:pt>
                <c:pt idx="3112">
                  <c:v>7.2178975277641241E-3</c:v>
                </c:pt>
                <c:pt idx="3113">
                  <c:v>7.2211886307456449E-3</c:v>
                </c:pt>
                <c:pt idx="3114">
                  <c:v>7.2244716584839597E-3</c:v>
                </c:pt>
                <c:pt idx="3115">
                  <c:v>7.2277466109392178E-3</c:v>
                </c:pt>
                <c:pt idx="3116">
                  <c:v>7.2313155795205161E-3</c:v>
                </c:pt>
                <c:pt idx="3117">
                  <c:v>7.2345738689273643E-3</c:v>
                </c:pt>
                <c:pt idx="3118">
                  <c:v>7.2378240827999651E-3</c:v>
                </c:pt>
                <c:pt idx="3119">
                  <c:v>7.2410662211000237E-3</c:v>
                </c:pt>
                <c:pt idx="3120">
                  <c:v>7.2440002426097695E-3</c:v>
                </c:pt>
                <c:pt idx="3121">
                  <c:v>7.2472267425495044E-3</c:v>
                </c:pt>
                <c:pt idx="3122">
                  <c:v>7.250445166934385E-3</c:v>
                </c:pt>
                <c:pt idx="3123">
                  <c:v>7.2536555157259042E-3</c:v>
                </c:pt>
                <c:pt idx="3124">
                  <c:v>7.2568577888851059E-3</c:v>
                </c:pt>
                <c:pt idx="3125">
                  <c:v>7.2603494616940711E-3</c:v>
                </c:pt>
                <c:pt idx="3126">
                  <c:v>7.2635350698979943E-3</c:v>
                </c:pt>
                <c:pt idx="3127">
                  <c:v>7.2667126022185492E-3</c:v>
                </c:pt>
                <c:pt idx="3128">
                  <c:v>7.2703341788439829E-3</c:v>
                </c:pt>
                <c:pt idx="3129">
                  <c:v>7.2731990588127213E-3</c:v>
                </c:pt>
                <c:pt idx="3130">
                  <c:v>7.276351723680464E-3</c:v>
                </c:pt>
                <c:pt idx="3131">
                  <c:v>7.2794963126440937E-3</c:v>
                </c:pt>
                <c:pt idx="3132">
                  <c:v>7.2826328256668923E-3</c:v>
                </c:pt>
                <c:pt idx="3133">
                  <c:v>7.2857612627103517E-3</c:v>
                </c:pt>
                <c:pt idx="3134">
                  <c:v>7.2888816237368596E-3</c:v>
                </c:pt>
                <c:pt idx="3135">
                  <c:v>7.2919939087092512E-3</c:v>
                </c:pt>
                <c:pt idx="3136">
                  <c:v>7.2950981175912569E-3</c:v>
                </c:pt>
                <c:pt idx="3137">
                  <c:v>7.2987766647141161E-3</c:v>
                </c:pt>
                <c:pt idx="3138">
                  <c:v>7.3027354269867145E-3</c:v>
                </c:pt>
                <c:pt idx="3139">
                  <c:v>7.3058128303196421E-3</c:v>
                </c:pt>
                <c:pt idx="3140">
                  <c:v>7.3088821567222741E-3</c:v>
                </c:pt>
                <c:pt idx="3141">
                  <c:v>7.3119434061562662E-3</c:v>
                </c:pt>
                <c:pt idx="3142">
                  <c:v>7.3141310300472561E-3</c:v>
                </c:pt>
                <c:pt idx="3143">
                  <c:v>7.3171776733817256E-3</c:v>
                </c:pt>
                <c:pt idx="3144">
                  <c:v>7.3202162400521822E-3</c:v>
                </c:pt>
                <c:pt idx="3145">
                  <c:v>7.3232467300223102E-3</c:v>
                </c:pt>
                <c:pt idx="3146">
                  <c:v>7.32712849749248E-3</c:v>
                </c:pt>
                <c:pt idx="3147">
                  <c:v>7.3301412843307491E-3</c:v>
                </c:pt>
                <c:pt idx="3148">
                  <c:v>7.3331459939393754E-3</c:v>
                </c:pt>
                <c:pt idx="3149">
                  <c:v>7.3361426262808843E-3</c:v>
                </c:pt>
                <c:pt idx="3150">
                  <c:v>7.3382780280827958E-3</c:v>
                </c:pt>
                <c:pt idx="3151">
                  <c:v>7.3412600570825631E-3</c:v>
                </c:pt>
                <c:pt idx="3152">
                  <c:v>7.3442340091269048E-3</c:v>
                </c:pt>
                <c:pt idx="3153">
                  <c:v>7.3471998841795061E-3</c:v>
                </c:pt>
                <c:pt idx="3154">
                  <c:v>7.3501576822058217E-3</c:v>
                </c:pt>
                <c:pt idx="3155">
                  <c:v>7.3539527956738484E-3</c:v>
                </c:pt>
                <c:pt idx="3156">
                  <c:v>7.3568928861215679E-3</c:v>
                </c:pt>
                <c:pt idx="3157">
                  <c:v>7.3598248990111009E-3</c:v>
                </c:pt>
                <c:pt idx="3158">
                  <c:v>7.3627488343054109E-3</c:v>
                </c:pt>
                <c:pt idx="3159">
                  <c:v>7.3656646919683317E-3</c:v>
                </c:pt>
                <c:pt idx="3160">
                  <c:v>7.3685724719641322E-3</c:v>
                </c:pt>
                <c:pt idx="3161">
                  <c:v>7.3714721742579549E-3</c:v>
                </c:pt>
                <c:pt idx="3162">
                  <c:v>7.3743637988131988E-3</c:v>
                </c:pt>
                <c:pt idx="3163">
                  <c:v>7.3764143923306076E-3</c:v>
                </c:pt>
                <c:pt idx="3164">
                  <c:v>7.3787369249720715E-3</c:v>
                </c:pt>
                <c:pt idx="3165">
                  <c:v>7.3816069114306573E-3</c:v>
                </c:pt>
                <c:pt idx="3166">
                  <c:v>7.3844688207246574E-3</c:v>
                </c:pt>
                <c:pt idx="3167">
                  <c:v>7.3873226528200419E-3</c:v>
                </c:pt>
                <c:pt idx="3168">
                  <c:v>7.3904436001743529E-3</c:v>
                </c:pt>
                <c:pt idx="3169">
                  <c:v>7.3932807581687235E-3</c:v>
                </c:pt>
                <c:pt idx="3170">
                  <c:v>7.3961098387180253E-3</c:v>
                </c:pt>
                <c:pt idx="3171">
                  <c:v>7.3989308417884156E-3</c:v>
                </c:pt>
                <c:pt idx="3172">
                  <c:v>7.401470654123536E-3</c:v>
                </c:pt>
                <c:pt idx="3173">
                  <c:v>7.4042760223121413E-3</c:v>
                </c:pt>
                <c:pt idx="3174">
                  <c:v>7.4070733130652613E-3</c:v>
                </c:pt>
                <c:pt idx="3175">
                  <c:v>7.4098625263488652E-3</c:v>
                </c:pt>
                <c:pt idx="3176">
                  <c:v>7.4126436621293713E-3</c:v>
                </c:pt>
                <c:pt idx="3177">
                  <c:v>7.4156872312614941E-3</c:v>
                </c:pt>
                <c:pt idx="3178">
                  <c:v>7.4184516910345572E-3</c:v>
                </c:pt>
                <c:pt idx="3179">
                  <c:v>7.4212080730597417E-3</c:v>
                </c:pt>
                <c:pt idx="3180">
                  <c:v>7.4243483327831204E-3</c:v>
                </c:pt>
                <c:pt idx="3181">
                  <c:v>7.4268190533212271E-3</c:v>
                </c:pt>
                <c:pt idx="3182">
                  <c:v>7.4295505694293162E-3</c:v>
                </c:pt>
                <c:pt idx="3183">
                  <c:v>7.4322740077983323E-3</c:v>
                </c:pt>
                <c:pt idx="3184">
                  <c:v>7.4349893683964838E-3</c:v>
                </c:pt>
                <c:pt idx="3185">
                  <c:v>7.4376966511910834E-3</c:v>
                </c:pt>
                <c:pt idx="3186">
                  <c:v>7.4403958561489961E-3</c:v>
                </c:pt>
                <c:pt idx="3187">
                  <c:v>7.4430869832388781E-3</c:v>
                </c:pt>
                <c:pt idx="3188">
                  <c:v>7.445770032428042E-3</c:v>
                </c:pt>
                <c:pt idx="3189">
                  <c:v>7.4487091794510213E-3</c:v>
                </c:pt>
                <c:pt idx="3190">
                  <c:v>7.4521662316358516E-3</c:v>
                </c:pt>
                <c:pt idx="3191">
                  <c:v>7.4548229555011555E-3</c:v>
                </c:pt>
                <c:pt idx="3192">
                  <c:v>7.4574716007472274E-3</c:v>
                </c:pt>
                <c:pt idx="3193">
                  <c:v>7.4610940968036967E-3</c:v>
                </c:pt>
                <c:pt idx="3194">
                  <c:v>7.4637230151187216E-3</c:v>
                </c:pt>
                <c:pt idx="3195">
                  <c:v>7.4663438549955738E-3</c:v>
                </c:pt>
                <c:pt idx="3196">
                  <c:v>7.4689566164028078E-3</c:v>
                </c:pt>
                <c:pt idx="3197">
                  <c:v>7.4715612993080938E-3</c:v>
                </c:pt>
                <c:pt idx="3198">
                  <c:v>7.4744169776810978E-3</c:v>
                </c:pt>
                <c:pt idx="3199">
                  <c:v>7.4770049793491337E-3</c:v>
                </c:pt>
                <c:pt idx="3200">
                  <c:v>7.4795849022728043E-3</c:v>
                </c:pt>
                <c:pt idx="3201">
                  <c:v>7.4821567464195167E-3</c:v>
                </c:pt>
                <c:pt idx="3202">
                  <c:v>7.4844635352100813E-3</c:v>
                </c:pt>
                <c:pt idx="3203">
                  <c:v>7.4870197464473407E-3</c:v>
                </c:pt>
                <c:pt idx="3204">
                  <c:v>7.4895678789638721E-3</c:v>
                </c:pt>
                <c:pt idx="3205">
                  <c:v>7.4921079327291158E-3</c:v>
                </c:pt>
                <c:pt idx="3206">
                  <c:v>7.4951496144972226E-3</c:v>
                </c:pt>
                <c:pt idx="3207">
                  <c:v>7.497418155247763E-3</c:v>
                </c:pt>
                <c:pt idx="3208">
                  <c:v>7.4999334470875981E-3</c:v>
                </c:pt>
                <c:pt idx="3209">
                  <c:v>7.5024406599033706E-3</c:v>
                </c:pt>
                <c:pt idx="3210">
                  <c:v>7.5049397936642484E-3</c:v>
                </c:pt>
                <c:pt idx="3211">
                  <c:v>7.5074308483398392E-3</c:v>
                </c:pt>
                <c:pt idx="3212">
                  <c:v>7.5099138239001911E-3</c:v>
                </c:pt>
                <c:pt idx="3213">
                  <c:v>7.5123887203144704E-3</c:v>
                </c:pt>
                <c:pt idx="3214">
                  <c:v>7.5148555375531669E-3</c:v>
                </c:pt>
                <c:pt idx="3215">
                  <c:v>7.5165637054799266E-3</c:v>
                </c:pt>
                <c:pt idx="3216">
                  <c:v>7.5190159443061814E-3</c:v>
                </c:pt>
                <c:pt idx="3217">
                  <c:v>7.521460104322298E-3</c:v>
                </c:pt>
                <c:pt idx="3218">
                  <c:v>7.5238961854987244E-3</c:v>
                </c:pt>
                <c:pt idx="3219">
                  <c:v>7.5265723171038801E-3</c:v>
                </c:pt>
                <c:pt idx="3220">
                  <c:v>7.5289917132503577E-3</c:v>
                </c:pt>
                <c:pt idx="3221">
                  <c:v>7.5314030303174819E-3</c:v>
                </c:pt>
                <c:pt idx="3222">
                  <c:v>7.5338062682763079E-3</c:v>
                </c:pt>
                <c:pt idx="3223">
                  <c:v>7.536201427098781E-3</c:v>
                </c:pt>
                <c:pt idx="3224">
                  <c:v>7.5385885067550664E-3</c:v>
                </c:pt>
                <c:pt idx="3225">
                  <c:v>7.5407225437963583E-3</c:v>
                </c:pt>
                <c:pt idx="3226">
                  <c:v>7.5430939932164352E-3</c:v>
                </c:pt>
                <c:pt idx="3227">
                  <c:v>7.5457012704409033E-3</c:v>
                </c:pt>
                <c:pt idx="3228">
                  <c:v>7.5480560331469921E-3</c:v>
                </c:pt>
                <c:pt idx="3229">
                  <c:v>7.5504027165443936E-3</c:v>
                </c:pt>
                <c:pt idx="3230">
                  <c:v>7.5527413206050529E-3</c:v>
                </c:pt>
                <c:pt idx="3231">
                  <c:v>7.5550718453004711E-3</c:v>
                </c:pt>
                <c:pt idx="3232">
                  <c:v>7.5573942906021476E-3</c:v>
                </c:pt>
                <c:pt idx="3233">
                  <c:v>7.5594679228178615E-3</c:v>
                </c:pt>
                <c:pt idx="3234">
                  <c:v>7.5617747386627493E-3</c:v>
                </c:pt>
                <c:pt idx="3235">
                  <c:v>7.5640734751852507E-3</c:v>
                </c:pt>
                <c:pt idx="3236">
                  <c:v>7.5663641323576039E-3</c:v>
                </c:pt>
                <c:pt idx="3237">
                  <c:v>7.5686467101533919E-3</c:v>
                </c:pt>
                <c:pt idx="3238">
                  <c:v>7.5709212085444035E-3</c:v>
                </c:pt>
                <c:pt idx="3239">
                  <c:v>7.5731876275033257E-3</c:v>
                </c:pt>
                <c:pt idx="3240">
                  <c:v>7.5754459670037393E-3</c:v>
                </c:pt>
                <c:pt idx="3241">
                  <c:v>7.5784055670847636E-3</c:v>
                </c:pt>
                <c:pt idx="3242">
                  <c:v>7.5806461555624751E-3</c:v>
                </c:pt>
                <c:pt idx="3243">
                  <c:v>7.5828786640338795E-3</c:v>
                </c:pt>
                <c:pt idx="3244">
                  <c:v>7.5851030924703458E-3</c:v>
                </c:pt>
                <c:pt idx="3245">
                  <c:v>7.5870851652158362E-3</c:v>
                </c:pt>
                <c:pt idx="3246">
                  <c:v>7.5892939648228002E-3</c:v>
                </c:pt>
                <c:pt idx="3247">
                  <c:v>7.5914946844711974E-3</c:v>
                </c:pt>
                <c:pt idx="3248">
                  <c:v>7.5936873241335707E-3</c:v>
                </c:pt>
                <c:pt idx="3249">
                  <c:v>7.5958718837842321E-3</c:v>
                </c:pt>
                <c:pt idx="3250">
                  <c:v>7.598279980864894E-3</c:v>
                </c:pt>
                <c:pt idx="3251">
                  <c:v>7.600447848310197E-3</c:v>
                </c:pt>
                <c:pt idx="3252">
                  <c:v>7.6026076355069352E-3</c:v>
                </c:pt>
                <c:pt idx="3253">
                  <c:v>7.6047593424295604E-3</c:v>
                </c:pt>
                <c:pt idx="3254">
                  <c:v>7.6066734809358176E-3</c:v>
                </c:pt>
                <c:pt idx="3255">
                  <c:v>7.6088095599621732E-3</c:v>
                </c:pt>
                <c:pt idx="3256">
                  <c:v>7.6109375587939104E-3</c:v>
                </c:pt>
                <c:pt idx="3257">
                  <c:v>7.6130574774044557E-3</c:v>
                </c:pt>
                <c:pt idx="3258">
                  <c:v>7.6153966720126165E-3</c:v>
                </c:pt>
                <c:pt idx="3259">
                  <c:v>7.6174998967421812E-3</c:v>
                </c:pt>
                <c:pt idx="3260">
                  <c:v>7.6195950410161591E-3</c:v>
                </c:pt>
                <c:pt idx="3261">
                  <c:v>7.6216821048081234E-3</c:v>
                </c:pt>
                <c:pt idx="3262">
                  <c:v>7.6237610880942877E-3</c:v>
                </c:pt>
                <c:pt idx="3263">
                  <c:v>7.6258319908482251E-3</c:v>
                </c:pt>
                <c:pt idx="3264">
                  <c:v>7.6278948130448273E-3</c:v>
                </c:pt>
                <c:pt idx="3265">
                  <c:v>7.6299495546594291E-3</c:v>
                </c:pt>
                <c:pt idx="3266">
                  <c:v>7.6319962156669238E-3</c:v>
                </c:pt>
                <c:pt idx="3267">
                  <c:v>7.6335896475838516E-3</c:v>
                </c:pt>
                <c:pt idx="3268">
                  <c:v>7.6356212168597294E-3</c:v>
                </c:pt>
                <c:pt idx="3269">
                  <c:v>7.6376447057728723E-3</c:v>
                </c:pt>
                <c:pt idx="3270">
                  <c:v>7.6396601142983437E-3</c:v>
                </c:pt>
                <c:pt idx="3271">
                  <c:v>7.641667442411652E-3</c:v>
                </c:pt>
                <c:pt idx="3272">
                  <c:v>7.6438866128334055E-3</c:v>
                </c:pt>
                <c:pt idx="3273">
                  <c:v>7.6458772444849979E-3</c:v>
                </c:pt>
                <c:pt idx="3274">
                  <c:v>7.6478597954924531E-3</c:v>
                </c:pt>
                <c:pt idx="3275">
                  <c:v>7.6498342658318542E-3</c:v>
                </c:pt>
                <c:pt idx="3276">
                  <c:v>7.6515828759581121E-3</c:v>
                </c:pt>
                <c:pt idx="3277">
                  <c:v>7.6535417210956847E-3</c:v>
                </c:pt>
                <c:pt idx="3278">
                  <c:v>7.6554924856549935E-3</c:v>
                </c:pt>
                <c:pt idx="3279">
                  <c:v>7.657435169610656E-3</c:v>
                </c:pt>
                <c:pt idx="3280">
                  <c:v>7.659585406675897E-3</c:v>
                </c:pt>
                <c:pt idx="3281">
                  <c:v>7.6615113925087427E-3</c:v>
                </c:pt>
                <c:pt idx="3282">
                  <c:v>7.663429297508342E-3</c:v>
                </c:pt>
                <c:pt idx="3283">
                  <c:v>7.665339121651224E-3</c:v>
                </c:pt>
                <c:pt idx="3284">
                  <c:v>7.6672408649148E-3</c:v>
                </c:pt>
                <c:pt idx="3285">
                  <c:v>7.6689215793904596E-3</c:v>
                </c:pt>
                <c:pt idx="3286">
                  <c:v>7.6708076984793507E-3</c:v>
                </c:pt>
                <c:pt idx="3287">
                  <c:v>7.6726857367802369E-3</c:v>
                </c:pt>
                <c:pt idx="3288">
                  <c:v>7.6745556942721897E-3</c:v>
                </c:pt>
                <c:pt idx="3289">
                  <c:v>7.6764175709320521E-3</c:v>
                </c:pt>
                <c:pt idx="3290">
                  <c:v>7.6782713667371133E-3</c:v>
                </c:pt>
                <c:pt idx="3291">
                  <c:v>7.6801170816655539E-3</c:v>
                </c:pt>
                <c:pt idx="3292">
                  <c:v>7.6819547156946619E-3</c:v>
                </c:pt>
                <c:pt idx="3293">
                  <c:v>7.684201504585487E-3</c:v>
                </c:pt>
                <c:pt idx="3294">
                  <c:v>7.6860218988309822E-3</c:v>
                </c:pt>
                <c:pt idx="3295">
                  <c:v>7.6878342117857618E-3</c:v>
                </c:pt>
                <c:pt idx="3296">
                  <c:v>7.6896384434286839E-3</c:v>
                </c:pt>
                <c:pt idx="3297">
                  <c:v>7.6914345937381659E-3</c:v>
                </c:pt>
                <c:pt idx="3298">
                  <c:v>7.6930167655145931E-3</c:v>
                </c:pt>
                <c:pt idx="3299">
                  <c:v>7.6947972928742064E-3</c:v>
                </c:pt>
                <c:pt idx="3300">
                  <c:v>7.6965697389966715E-3</c:v>
                </c:pt>
                <c:pt idx="3301">
                  <c:v>7.6983341038616149E-3</c:v>
                </c:pt>
                <c:pt idx="3302">
                  <c:v>7.7002941245096221E-3</c:v>
                </c:pt>
                <c:pt idx="3303">
                  <c:v>7.7020417863586108E-3</c:v>
                </c:pt>
                <c:pt idx="3304">
                  <c:v>7.7037813667221967E-3</c:v>
                </c:pt>
                <c:pt idx="3305">
                  <c:v>7.7055128655792379E-3</c:v>
                </c:pt>
                <c:pt idx="3306">
                  <c:v>7.7070347085741713E-3</c:v>
                </c:pt>
                <c:pt idx="3307">
                  <c:v>7.7087505854466836E-3</c:v>
                </c:pt>
                <c:pt idx="3308">
                  <c:v>7.7104583809137544E-3</c:v>
                </c:pt>
                <c:pt idx="3309">
                  <c:v>7.7121580949545687E-3</c:v>
                </c:pt>
                <c:pt idx="3310">
                  <c:v>7.7138497275491972E-3</c:v>
                </c:pt>
                <c:pt idx="3311">
                  <c:v>7.7157321459185631E-3</c:v>
                </c:pt>
                <c:pt idx="3312">
                  <c:v>7.7174070736470502E-3</c:v>
                </c:pt>
                <c:pt idx="3313">
                  <c:v>7.7190739197038165E-3</c:v>
                </c:pt>
                <c:pt idx="3314">
                  <c:v>7.7207326840677193E-3</c:v>
                </c:pt>
                <c:pt idx="3315">
                  <c:v>7.7223833667193782E-3</c:v>
                </c:pt>
                <c:pt idx="3316">
                  <c:v>7.7240259676376512E-3</c:v>
                </c:pt>
                <c:pt idx="3317">
                  <c:v>7.7256604868035971E-3</c:v>
                </c:pt>
                <c:pt idx="3318">
                  <c:v>7.7272869241965143E-3</c:v>
                </c:pt>
                <c:pt idx="3319">
                  <c:v>7.7285161760442785E-3</c:v>
                </c:pt>
                <c:pt idx="3320">
                  <c:v>7.7299334539887177E-3</c:v>
                </c:pt>
                <c:pt idx="3321">
                  <c:v>7.7315372760587732E-3</c:v>
                </c:pt>
                <c:pt idx="3322">
                  <c:v>7.7331330167731216E-3</c:v>
                </c:pt>
                <c:pt idx="3323">
                  <c:v>7.7349131278502785E-3</c:v>
                </c:pt>
                <c:pt idx="3324">
                  <c:v>7.7364921619524499E-3</c:v>
                </c:pt>
                <c:pt idx="3325">
                  <c:v>7.738063114476194E-3</c:v>
                </c:pt>
                <c:pt idx="3326">
                  <c:v>7.7396259854023612E-3</c:v>
                </c:pt>
                <c:pt idx="3327">
                  <c:v>7.7411807747131394E-3</c:v>
                </c:pt>
                <c:pt idx="3328">
                  <c:v>7.7427274823898247E-3</c:v>
                </c:pt>
                <c:pt idx="3329">
                  <c:v>7.7440769222246195E-3</c:v>
                </c:pt>
                <c:pt idx="3330">
                  <c:v>7.7456080114149378E-3</c:v>
                </c:pt>
                <c:pt idx="3331">
                  <c:v>7.7471310190811871E-3</c:v>
                </c:pt>
                <c:pt idx="3332">
                  <c:v>7.7488334963775798E-3</c:v>
                </c:pt>
                <c:pt idx="3333">
                  <c:v>7.7503397956032605E-3</c:v>
                </c:pt>
                <c:pt idx="3334">
                  <c:v>7.7518380130844125E-3</c:v>
                </c:pt>
                <c:pt idx="3335">
                  <c:v>7.7533281488023327E-3</c:v>
                </c:pt>
                <c:pt idx="3336">
                  <c:v>7.7550212649919632E-3</c:v>
                </c:pt>
                <c:pt idx="3337">
                  <c:v>7.7563093377798079E-3</c:v>
                </c:pt>
                <c:pt idx="3338">
                  <c:v>7.7577746197494161E-3</c:v>
                </c:pt>
                <c:pt idx="3339">
                  <c:v>7.7592318200489828E-3</c:v>
                </c:pt>
                <c:pt idx="3340">
                  <c:v>7.7606809386610446E-3</c:v>
                </c:pt>
                <c:pt idx="3341">
                  <c:v>7.7621219755685871E-3</c:v>
                </c:pt>
                <c:pt idx="3342">
                  <c:v>7.7635549307541463E-3</c:v>
                </c:pt>
                <c:pt idx="3343">
                  <c:v>7.7649798042016029E-3</c:v>
                </c:pt>
                <c:pt idx="3344">
                  <c:v>7.7663965958925992E-3</c:v>
                </c:pt>
                <c:pt idx="3345">
                  <c:v>7.7683462685624177E-3</c:v>
                </c:pt>
                <c:pt idx="3346">
                  <c:v>7.7697452540258219E-3</c:v>
                </c:pt>
                <c:pt idx="3347">
                  <c:v>7.7711361571797064E-3</c:v>
                </c:pt>
                <c:pt idx="3348">
                  <c:v>7.7725189780073339E-3</c:v>
                </c:pt>
                <c:pt idx="3349">
                  <c:v>7.7738937164915254E-3</c:v>
                </c:pt>
                <c:pt idx="3350">
                  <c:v>7.7750828409246528E-3</c:v>
                </c:pt>
                <c:pt idx="3351">
                  <c:v>7.7764419630891738E-3</c:v>
                </c:pt>
                <c:pt idx="3352">
                  <c:v>7.7777930030284896E-3</c:v>
                </c:pt>
                <c:pt idx="3353">
                  <c:v>7.7791359607262151E-3</c:v>
                </c:pt>
                <c:pt idx="3354">
                  <c:v>7.7806461731817281E-3</c:v>
                </c:pt>
                <c:pt idx="3355">
                  <c:v>7.7819724172586554E-3</c:v>
                </c:pt>
                <c:pt idx="3356">
                  <c:v>7.783290578877184E-3</c:v>
                </c:pt>
                <c:pt idx="3357">
                  <c:v>7.7846006580210179E-3</c:v>
                </c:pt>
                <c:pt idx="3358">
                  <c:v>7.7857295150276342E-3</c:v>
                </c:pt>
                <c:pt idx="3359">
                  <c:v>7.7870239789383407E-3</c:v>
                </c:pt>
                <c:pt idx="3360">
                  <c:v>7.788310360496294E-3</c:v>
                </c:pt>
                <c:pt idx="3361">
                  <c:v>7.7895886596846646E-3</c:v>
                </c:pt>
                <c:pt idx="3362">
                  <c:v>7.7908588764883952E-3</c:v>
                </c:pt>
                <c:pt idx="3363">
                  <c:v>7.7922914000362357E-3</c:v>
                </c:pt>
                <c:pt idx="3364">
                  <c:v>7.7935449014180534E-3</c:v>
                </c:pt>
                <c:pt idx="3365">
                  <c:v>7.7947903202018436E-3</c:v>
                </c:pt>
                <c:pt idx="3366">
                  <c:v>7.7960276563699884E-3</c:v>
                </c:pt>
                <c:pt idx="3367">
                  <c:v>7.7972569099083924E-3</c:v>
                </c:pt>
                <c:pt idx="3368">
                  <c:v>7.79847808080296E-3</c:v>
                </c:pt>
                <c:pt idx="3369">
                  <c:v>7.7996911690382765E-3</c:v>
                </c:pt>
                <c:pt idx="3370">
                  <c:v>7.8008961745993652E-3</c:v>
                </c:pt>
                <c:pt idx="3371">
                  <c:v>7.8017610881096992E-3</c:v>
                </c:pt>
                <c:pt idx="3372">
                  <c:v>7.8027855040103703E-3</c:v>
                </c:pt>
                <c:pt idx="3373">
                  <c:v>7.8039679177855058E-3</c:v>
                </c:pt>
                <c:pt idx="3374">
                  <c:v>7.805142249337157E-3</c:v>
                </c:pt>
                <c:pt idx="3375">
                  <c:v>7.8063084986518903E-3</c:v>
                </c:pt>
                <c:pt idx="3376">
                  <c:v>7.8076299845279314E-3</c:v>
                </c:pt>
                <c:pt idx="3377">
                  <c:v>7.8087795165631448E-3</c:v>
                </c:pt>
                <c:pt idx="3378">
                  <c:v>7.8099209661493512E-3</c:v>
                </c:pt>
                <c:pt idx="3379">
                  <c:v>7.8110543332731899E-3</c:v>
                </c:pt>
                <c:pt idx="3380">
                  <c:v>7.8120185111814821E-3</c:v>
                </c:pt>
                <c:pt idx="3381">
                  <c:v>7.8131362667832119E-3</c:v>
                </c:pt>
                <c:pt idx="3382">
                  <c:v>7.8142459400517509E-3</c:v>
                </c:pt>
                <c:pt idx="3383">
                  <c:v>7.8153475309745667E-3</c:v>
                </c:pt>
                <c:pt idx="3384">
                  <c:v>7.8164410395377745E-3</c:v>
                </c:pt>
                <c:pt idx="3385">
                  <c:v>7.8176848035459209E-3</c:v>
                </c:pt>
                <c:pt idx="3386">
                  <c:v>7.8187615930551211E-3</c:v>
                </c:pt>
                <c:pt idx="3387">
                  <c:v>7.8198302999959689E-3</c:v>
                </c:pt>
                <c:pt idx="3388">
                  <c:v>7.8208909243546627E-3</c:v>
                </c:pt>
                <c:pt idx="3389">
                  <c:v>7.8217873465070194E-3</c:v>
                </c:pt>
                <c:pt idx="3390">
                  <c:v>7.822832360642136E-3</c:v>
                </c:pt>
                <c:pt idx="3391">
                  <c:v>7.8238692923280895E-3</c:v>
                </c:pt>
                <c:pt idx="3392">
                  <c:v>7.8248981415527941E-3</c:v>
                </c:pt>
                <c:pt idx="3393">
                  <c:v>7.8259189083032636E-3</c:v>
                </c:pt>
                <c:pt idx="3394">
                  <c:v>7.8269315925683022E-3</c:v>
                </c:pt>
                <c:pt idx="3395">
                  <c:v>7.8279361943344797E-3</c:v>
                </c:pt>
                <c:pt idx="3396">
                  <c:v>7.8289327135905983E-3</c:v>
                </c:pt>
                <c:pt idx="3397">
                  <c:v>7.8303760226635967E-3</c:v>
                </c:pt>
                <c:pt idx="3398">
                  <c:v>7.831354707752345E-3</c:v>
                </c:pt>
                <c:pt idx="3399">
                  <c:v>7.8323253097814568E-3</c:v>
                </c:pt>
                <c:pt idx="3400">
                  <c:v>7.8332878287394776E-3</c:v>
                </c:pt>
                <c:pt idx="3401">
                  <c:v>7.8342422646136348E-3</c:v>
                </c:pt>
                <c:pt idx="3402">
                  <c:v>7.8350398278549064E-3</c:v>
                </c:pt>
                <c:pt idx="3403">
                  <c:v>7.8359786547797239E-3</c:v>
                </c:pt>
                <c:pt idx="3404">
                  <c:v>7.8369093987583332E-3</c:v>
                </c:pt>
                <c:pt idx="3405">
                  <c:v>7.8378320597801074E-3</c:v>
                </c:pt>
                <c:pt idx="3406">
                  <c:v>7.8388931973357601E-3</c:v>
                </c:pt>
                <c:pt idx="3407">
                  <c:v>7.8397991344702021E-3</c:v>
                </c:pt>
                <c:pt idx="3408">
                  <c:v>7.8406969884423743E-3</c:v>
                </c:pt>
                <c:pt idx="3409">
                  <c:v>7.8415867592417088E-3</c:v>
                </c:pt>
                <c:pt idx="3410">
                  <c:v>7.8424684468563106E-3</c:v>
                </c:pt>
                <c:pt idx="3411">
                  <c:v>7.8431982831843345E-3</c:v>
                </c:pt>
                <c:pt idx="3412">
                  <c:v>7.8440643631964742E-3</c:v>
                </c:pt>
                <c:pt idx="3413">
                  <c:v>7.8449223601645308E-3</c:v>
                </c:pt>
                <c:pt idx="3414">
                  <c:v>7.8457722740783199E-3</c:v>
                </c:pt>
                <c:pt idx="3415">
                  <c:v>7.8467556367936443E-3</c:v>
                </c:pt>
                <c:pt idx="3416">
                  <c:v>7.8475888250813843E-3</c:v>
                </c:pt>
                <c:pt idx="3417">
                  <c:v>7.8484139301108358E-3</c:v>
                </c:pt>
                <c:pt idx="3418">
                  <c:v>7.849230951873629E-3</c:v>
                </c:pt>
                <c:pt idx="3419">
                  <c:v>7.8500398903587516E-3</c:v>
                </c:pt>
                <c:pt idx="3420">
                  <c:v>7.8508407455569543E-3</c:v>
                </c:pt>
                <c:pt idx="3421">
                  <c:v>7.8516335174576655E-3</c:v>
                </c:pt>
                <c:pt idx="3422">
                  <c:v>7.8524182060520746E-3</c:v>
                </c:pt>
                <c:pt idx="3423">
                  <c:v>7.8530577601836141E-3</c:v>
                </c:pt>
                <c:pt idx="3424">
                  <c:v>7.8535537078221872E-3</c:v>
                </c:pt>
                <c:pt idx="3425">
                  <c:v>7.8543158294834253E-3</c:v>
                </c:pt>
                <c:pt idx="3426">
                  <c:v>7.8550698683189264E-3</c:v>
                </c:pt>
                <c:pt idx="3427">
                  <c:v>7.855815824319292E-3</c:v>
                </c:pt>
                <c:pt idx="3428">
                  <c:v>7.8566880458366892E-3</c:v>
                </c:pt>
                <c:pt idx="3429">
                  <c:v>7.8574172744585117E-3</c:v>
                </c:pt>
                <c:pt idx="3430">
                  <c:v>7.8581384200457436E-3</c:v>
                </c:pt>
                <c:pt idx="3431">
                  <c:v>7.8588514825899264E-3</c:v>
                </c:pt>
                <c:pt idx="3432">
                  <c:v>7.8594243614823981E-3</c:v>
                </c:pt>
                <c:pt idx="3433">
                  <c:v>7.860121820287903E-3</c:v>
                </c:pt>
                <c:pt idx="3434">
                  <c:v>7.8608111961964763E-3</c:v>
                </c:pt>
                <c:pt idx="3435">
                  <c:v>7.8614924892014045E-3</c:v>
                </c:pt>
                <c:pt idx="3436">
                  <c:v>7.8621656992946248E-3</c:v>
                </c:pt>
                <c:pt idx="3437">
                  <c:v>7.8629601134722494E-3</c:v>
                </c:pt>
                <c:pt idx="3438">
                  <c:v>7.8636165944781719E-3</c:v>
                </c:pt>
                <c:pt idx="3439">
                  <c:v>7.8642649923755855E-3</c:v>
                </c:pt>
                <c:pt idx="3440">
                  <c:v>7.8649961208486965E-3</c:v>
                </c:pt>
                <c:pt idx="3441">
                  <c:v>7.8655002453094109E-3</c:v>
                </c:pt>
                <c:pt idx="3442">
                  <c:v>7.8661238030546844E-3</c:v>
                </c:pt>
                <c:pt idx="3443">
                  <c:v>7.8667392778318315E-3</c:v>
                </c:pt>
                <c:pt idx="3444">
                  <c:v>7.8673466696345846E-3</c:v>
                </c:pt>
                <c:pt idx="3445">
                  <c:v>7.8679459784548843E-3</c:v>
                </c:pt>
                <c:pt idx="3446">
                  <c:v>7.8685372042855643E-3</c:v>
                </c:pt>
                <c:pt idx="3447">
                  <c:v>7.8691203471199112E-3</c:v>
                </c:pt>
                <c:pt idx="3448">
                  <c:v>7.8696954069507573E-3</c:v>
                </c:pt>
                <c:pt idx="3449">
                  <c:v>7.8705072035392259E-3</c:v>
                </c:pt>
                <c:pt idx="3450">
                  <c:v>7.8714301088674988E-3</c:v>
                </c:pt>
                <c:pt idx="3451">
                  <c:v>7.8719780918157355E-3</c:v>
                </c:pt>
                <c:pt idx="3452">
                  <c:v>7.8725179908658727E-3</c:v>
                </c:pt>
                <c:pt idx="3453">
                  <c:v>7.8730498060105084E-3</c:v>
                </c:pt>
                <c:pt idx="3454">
                  <c:v>7.8732151852208693E-3</c:v>
                </c:pt>
                <c:pt idx="3455">
                  <c:v>7.873732531391545E-3</c:v>
                </c:pt>
                <c:pt idx="3456">
                  <c:v>7.8742417941589666E-3</c:v>
                </c:pt>
                <c:pt idx="3457">
                  <c:v>7.8747429735169325E-3</c:v>
                </c:pt>
                <c:pt idx="3458">
                  <c:v>7.8755876229284535E-3</c:v>
                </c:pt>
                <c:pt idx="3459">
                  <c:v>7.8760709345067278E-3</c:v>
                </c:pt>
                <c:pt idx="3460">
                  <c:v>7.8765461621367952E-3</c:v>
                </c:pt>
                <c:pt idx="3461">
                  <c:v>7.8770133058116837E-3</c:v>
                </c:pt>
                <c:pt idx="3462">
                  <c:v>7.877127618953688E-3</c:v>
                </c:pt>
                <c:pt idx="3463">
                  <c:v>7.877580297730476E-3</c:v>
                </c:pt>
                <c:pt idx="3464">
                  <c:v>7.8780248930570649E-3</c:v>
                </c:pt>
                <c:pt idx="3465">
                  <c:v>7.8784614049285835E-3</c:v>
                </c:pt>
                <c:pt idx="3466">
                  <c:v>7.8788898333392744E-3</c:v>
                </c:pt>
                <c:pt idx="3467">
                  <c:v>7.8796464044933508E-3</c:v>
                </c:pt>
                <c:pt idx="3468">
                  <c:v>7.8800569603286186E-3</c:v>
                </c:pt>
                <c:pt idx="3469">
                  <c:v>7.8804594321655683E-3</c:v>
                </c:pt>
                <c:pt idx="3470">
                  <c:v>7.8808538199994106E-3</c:v>
                </c:pt>
                <c:pt idx="3471">
                  <c:v>7.8812401238257876E-3</c:v>
                </c:pt>
                <c:pt idx="3472">
                  <c:v>7.8816183436390339E-3</c:v>
                </c:pt>
                <c:pt idx="3473">
                  <c:v>7.8819884794352289E-3</c:v>
                </c:pt>
                <c:pt idx="3474">
                  <c:v>7.8823505312095778E-3</c:v>
                </c:pt>
                <c:pt idx="3475">
                  <c:v>7.882381932481539E-3</c:v>
                </c:pt>
                <c:pt idx="3476">
                  <c:v>7.8826224681548922E-3</c:v>
                </c:pt>
                <c:pt idx="3477">
                  <c:v>7.8829625482412184E-3</c:v>
                </c:pt>
                <c:pt idx="3478">
                  <c:v>7.8832945449861368E-3</c:v>
                </c:pt>
                <c:pt idx="3479">
                  <c:v>7.883618458384303E-3</c:v>
                </c:pt>
                <c:pt idx="3480">
                  <c:v>7.8840390649924305E-3</c:v>
                </c:pt>
                <c:pt idx="3481">
                  <c:v>7.8843462409255837E-3</c:v>
                </c:pt>
                <c:pt idx="3482">
                  <c:v>7.8850593430768584E-3</c:v>
                </c:pt>
                <c:pt idx="3483">
                  <c:v>7.8849363421923963E-3</c:v>
                </c:pt>
                <c:pt idx="3484">
                  <c:v>7.8851167750482905E-3</c:v>
                </c:pt>
                <c:pt idx="3485">
                  <c:v>7.8853921882906918E-3</c:v>
                </c:pt>
                <c:pt idx="3486">
                  <c:v>7.8856595181614041E-3</c:v>
                </c:pt>
                <c:pt idx="3487">
                  <c:v>7.885918764657756E-3</c:v>
                </c:pt>
                <c:pt idx="3488">
                  <c:v>7.8861699277757401E-3</c:v>
                </c:pt>
                <c:pt idx="3489">
                  <c:v>7.8865126409501957E-3</c:v>
                </c:pt>
                <c:pt idx="3490">
                  <c:v>7.8867470649741471E-3</c:v>
                </c:pt>
                <c:pt idx="3491">
                  <c:v>7.8869734054367365E-3</c:v>
                </c:pt>
                <c:pt idx="3492">
                  <c:v>7.8874176905501959E-3</c:v>
                </c:pt>
                <c:pt idx="3493">
                  <c:v>7.8873339393257334E-3</c:v>
                </c:pt>
                <c:pt idx="3494">
                  <c:v>7.8875354473463867E-3</c:v>
                </c:pt>
                <c:pt idx="3495">
                  <c:v>7.8877288719690804E-3</c:v>
                </c:pt>
                <c:pt idx="3496">
                  <c:v>7.8879142131920293E-3</c:v>
                </c:pt>
                <c:pt idx="3497">
                  <c:v>7.8880914710134538E-3</c:v>
                </c:pt>
                <c:pt idx="3498">
                  <c:v>7.8882606454311263E-3</c:v>
                </c:pt>
                <c:pt idx="3499">
                  <c:v>7.8884217364423772E-3</c:v>
                </c:pt>
                <c:pt idx="3500">
                  <c:v>7.8885747440454249E-3</c:v>
                </c:pt>
                <c:pt idx="3501">
                  <c:v>7.8887196682389318E-3</c:v>
                </c:pt>
                <c:pt idx="3502">
                  <c:v>7.8891326410380127E-3</c:v>
                </c:pt>
                <c:pt idx="3503">
                  <c:v>7.8892596744667212E-3</c:v>
                </c:pt>
                <c:pt idx="3504">
                  <c:v>7.8893786239573691E-3</c:v>
                </c:pt>
                <c:pt idx="3505">
                  <c:v>7.8894894895077654E-3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8422784"/>
        <c:axId val="418424704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[0]!FRA6MDates</c:f>
              <c:numCache>
                <c:formatCode>ddd\,\ dd\-mmm\-yyyy</c:formatCode>
                <c:ptCount val="18"/>
                <c:pt idx="0">
                  <c:v>42671</c:v>
                </c:pt>
                <c:pt idx="1">
                  <c:v>42702</c:v>
                </c:pt>
                <c:pt idx="2">
                  <c:v>42732</c:v>
                </c:pt>
                <c:pt idx="3">
                  <c:v>42765</c:v>
                </c:pt>
                <c:pt idx="4">
                  <c:v>42794</c:v>
                </c:pt>
                <c:pt idx="5">
                  <c:v>42822</c:v>
                </c:pt>
                <c:pt idx="6">
                  <c:v>42853</c:v>
                </c:pt>
                <c:pt idx="7">
                  <c:v>42885</c:v>
                </c:pt>
                <c:pt idx="8">
                  <c:v>42914</c:v>
                </c:pt>
                <c:pt idx="9">
                  <c:v>42944</c:v>
                </c:pt>
                <c:pt idx="10">
                  <c:v>42976</c:v>
                </c:pt>
                <c:pt idx="11">
                  <c:v>43006</c:v>
                </c:pt>
                <c:pt idx="12">
                  <c:v>43038</c:v>
                </c:pt>
                <c:pt idx="13">
                  <c:v>43067</c:v>
                </c:pt>
                <c:pt idx="14">
                  <c:v>43097</c:v>
                </c:pt>
                <c:pt idx="15">
                  <c:v>43129</c:v>
                </c:pt>
                <c:pt idx="16">
                  <c:v>43159</c:v>
                </c:pt>
                <c:pt idx="17">
                  <c:v>43187</c:v>
                </c:pt>
              </c:numCache>
            </c:numRef>
          </c:xVal>
          <c:yVal>
            <c:numRef>
              <c:f>[0]!FRA6MSeries</c:f>
              <c:numCache>
                <c:formatCode>0.0000%</c:formatCode>
                <c:ptCount val="18"/>
                <c:pt idx="0">
                  <c:v>5.0400000000000002E-3</c:v>
                </c:pt>
                <c:pt idx="1">
                  <c:v>4.7299999999999998E-3</c:v>
                </c:pt>
                <c:pt idx="2">
                  <c:v>4.5699999999999994E-3</c:v>
                </c:pt>
                <c:pt idx="3">
                  <c:v>4.4000000000000003E-3</c:v>
                </c:pt>
                <c:pt idx="4">
                  <c:v>4.1900000000000001E-3</c:v>
                </c:pt>
                <c:pt idx="5">
                  <c:v>4.0899999999999999E-3</c:v>
                </c:pt>
                <c:pt idx="6">
                  <c:v>#N/A</c:v>
                </c:pt>
                <c:pt idx="7">
                  <c:v>#N/A</c:v>
                </c:pt>
                <c:pt idx="8">
                  <c:v>3.8700000000000002E-3</c:v>
                </c:pt>
                <c:pt idx="9">
                  <c:v>#N/A</c:v>
                </c:pt>
                <c:pt idx="10">
                  <c:v>#N/A</c:v>
                </c:pt>
                <c:pt idx="11">
                  <c:v>3.7399999999999998E-3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8422784"/>
        <c:axId val="418424704"/>
      </c:scatterChart>
      <c:dateAx>
        <c:axId val="418422784"/>
        <c:scaling>
          <c:orientation val="minMax"/>
          <c:max val="44467"/>
          <c:min val="42551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424704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418424704"/>
        <c:scaling>
          <c:orientation val="minMax"/>
          <c:max val="7.0000000000000001E-3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18422784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42641</c:v>
                </c:pt>
                <c:pt idx="1">
                  <c:v>42642</c:v>
                </c:pt>
                <c:pt idx="2">
                  <c:v>42643</c:v>
                </c:pt>
                <c:pt idx="3">
                  <c:v>42646</c:v>
                </c:pt>
                <c:pt idx="4">
                  <c:v>42647</c:v>
                </c:pt>
                <c:pt idx="5">
                  <c:v>42648</c:v>
                </c:pt>
                <c:pt idx="6">
                  <c:v>42649</c:v>
                </c:pt>
                <c:pt idx="7">
                  <c:v>42650</c:v>
                </c:pt>
                <c:pt idx="8">
                  <c:v>42653</c:v>
                </c:pt>
                <c:pt idx="9">
                  <c:v>42654</c:v>
                </c:pt>
                <c:pt idx="10">
                  <c:v>42655</c:v>
                </c:pt>
                <c:pt idx="11">
                  <c:v>42656</c:v>
                </c:pt>
                <c:pt idx="12">
                  <c:v>42657</c:v>
                </c:pt>
                <c:pt idx="13">
                  <c:v>42660</c:v>
                </c:pt>
                <c:pt idx="14">
                  <c:v>42661</c:v>
                </c:pt>
                <c:pt idx="15">
                  <c:v>42662</c:v>
                </c:pt>
                <c:pt idx="16">
                  <c:v>42663</c:v>
                </c:pt>
                <c:pt idx="17">
                  <c:v>42664</c:v>
                </c:pt>
                <c:pt idx="18">
                  <c:v>42667</c:v>
                </c:pt>
                <c:pt idx="19">
                  <c:v>42668</c:v>
                </c:pt>
                <c:pt idx="20">
                  <c:v>42669</c:v>
                </c:pt>
                <c:pt idx="21">
                  <c:v>42670</c:v>
                </c:pt>
                <c:pt idx="22">
                  <c:v>42671</c:v>
                </c:pt>
                <c:pt idx="23">
                  <c:v>42674</c:v>
                </c:pt>
                <c:pt idx="24">
                  <c:v>42675</c:v>
                </c:pt>
                <c:pt idx="25">
                  <c:v>42676</c:v>
                </c:pt>
                <c:pt idx="26">
                  <c:v>42677</c:v>
                </c:pt>
                <c:pt idx="27">
                  <c:v>42678</c:v>
                </c:pt>
                <c:pt idx="28">
                  <c:v>42681</c:v>
                </c:pt>
                <c:pt idx="29">
                  <c:v>42682</c:v>
                </c:pt>
                <c:pt idx="30">
                  <c:v>42683</c:v>
                </c:pt>
                <c:pt idx="31">
                  <c:v>42684</c:v>
                </c:pt>
                <c:pt idx="32">
                  <c:v>42685</c:v>
                </c:pt>
                <c:pt idx="33">
                  <c:v>42688</c:v>
                </c:pt>
                <c:pt idx="34">
                  <c:v>42689</c:v>
                </c:pt>
                <c:pt idx="35">
                  <c:v>42690</c:v>
                </c:pt>
                <c:pt idx="36">
                  <c:v>42691</c:v>
                </c:pt>
                <c:pt idx="37">
                  <c:v>42692</c:v>
                </c:pt>
                <c:pt idx="38">
                  <c:v>42695</c:v>
                </c:pt>
                <c:pt idx="39">
                  <c:v>42696</c:v>
                </c:pt>
                <c:pt idx="40">
                  <c:v>42697</c:v>
                </c:pt>
                <c:pt idx="41">
                  <c:v>42698</c:v>
                </c:pt>
                <c:pt idx="42">
                  <c:v>42699</c:v>
                </c:pt>
                <c:pt idx="43">
                  <c:v>42702</c:v>
                </c:pt>
                <c:pt idx="44">
                  <c:v>42703</c:v>
                </c:pt>
                <c:pt idx="45">
                  <c:v>42704</c:v>
                </c:pt>
                <c:pt idx="46">
                  <c:v>42705</c:v>
                </c:pt>
                <c:pt idx="47">
                  <c:v>42706</c:v>
                </c:pt>
                <c:pt idx="48">
                  <c:v>42709</c:v>
                </c:pt>
                <c:pt idx="49">
                  <c:v>42710</c:v>
                </c:pt>
                <c:pt idx="50">
                  <c:v>42711</c:v>
                </c:pt>
                <c:pt idx="51">
                  <c:v>42712</c:v>
                </c:pt>
                <c:pt idx="52">
                  <c:v>42713</c:v>
                </c:pt>
                <c:pt idx="53">
                  <c:v>42716</c:v>
                </c:pt>
                <c:pt idx="54">
                  <c:v>42717</c:v>
                </c:pt>
                <c:pt idx="55">
                  <c:v>42718</c:v>
                </c:pt>
                <c:pt idx="56">
                  <c:v>42719</c:v>
                </c:pt>
                <c:pt idx="57">
                  <c:v>42720</c:v>
                </c:pt>
                <c:pt idx="58">
                  <c:v>42723</c:v>
                </c:pt>
                <c:pt idx="59">
                  <c:v>42724</c:v>
                </c:pt>
                <c:pt idx="60">
                  <c:v>42725</c:v>
                </c:pt>
                <c:pt idx="61">
                  <c:v>42726</c:v>
                </c:pt>
                <c:pt idx="62">
                  <c:v>42727</c:v>
                </c:pt>
                <c:pt idx="63">
                  <c:v>42732</c:v>
                </c:pt>
                <c:pt idx="64">
                  <c:v>42733</c:v>
                </c:pt>
                <c:pt idx="65">
                  <c:v>42734</c:v>
                </c:pt>
                <c:pt idx="66">
                  <c:v>42738</c:v>
                </c:pt>
                <c:pt idx="67">
                  <c:v>42739</c:v>
                </c:pt>
                <c:pt idx="68">
                  <c:v>42740</c:v>
                </c:pt>
                <c:pt idx="69">
                  <c:v>42741</c:v>
                </c:pt>
                <c:pt idx="70">
                  <c:v>42744</c:v>
                </c:pt>
                <c:pt idx="71">
                  <c:v>42745</c:v>
                </c:pt>
                <c:pt idx="72">
                  <c:v>42746</c:v>
                </c:pt>
                <c:pt idx="73">
                  <c:v>42747</c:v>
                </c:pt>
                <c:pt idx="74">
                  <c:v>42748</c:v>
                </c:pt>
                <c:pt idx="75">
                  <c:v>42751</c:v>
                </c:pt>
                <c:pt idx="76">
                  <c:v>42752</c:v>
                </c:pt>
                <c:pt idx="77">
                  <c:v>42753</c:v>
                </c:pt>
                <c:pt idx="78">
                  <c:v>42754</c:v>
                </c:pt>
                <c:pt idx="79">
                  <c:v>42755</c:v>
                </c:pt>
                <c:pt idx="80">
                  <c:v>42758</c:v>
                </c:pt>
                <c:pt idx="81">
                  <c:v>42759</c:v>
                </c:pt>
                <c:pt idx="82">
                  <c:v>42760</c:v>
                </c:pt>
                <c:pt idx="83">
                  <c:v>42761</c:v>
                </c:pt>
                <c:pt idx="84">
                  <c:v>42762</c:v>
                </c:pt>
                <c:pt idx="85">
                  <c:v>42765</c:v>
                </c:pt>
                <c:pt idx="86">
                  <c:v>42766</c:v>
                </c:pt>
                <c:pt idx="87">
                  <c:v>42767</c:v>
                </c:pt>
                <c:pt idx="88">
                  <c:v>42768</c:v>
                </c:pt>
                <c:pt idx="89">
                  <c:v>42769</c:v>
                </c:pt>
                <c:pt idx="90">
                  <c:v>42772</c:v>
                </c:pt>
                <c:pt idx="91">
                  <c:v>42773</c:v>
                </c:pt>
                <c:pt idx="92">
                  <c:v>42774</c:v>
                </c:pt>
                <c:pt idx="93">
                  <c:v>42775</c:v>
                </c:pt>
                <c:pt idx="94">
                  <c:v>42776</c:v>
                </c:pt>
                <c:pt idx="95">
                  <c:v>42779</c:v>
                </c:pt>
                <c:pt idx="96">
                  <c:v>42780</c:v>
                </c:pt>
                <c:pt idx="97">
                  <c:v>42781</c:v>
                </c:pt>
                <c:pt idx="98">
                  <c:v>42782</c:v>
                </c:pt>
                <c:pt idx="99">
                  <c:v>42783</c:v>
                </c:pt>
                <c:pt idx="100">
                  <c:v>42786</c:v>
                </c:pt>
                <c:pt idx="101">
                  <c:v>42787</c:v>
                </c:pt>
                <c:pt idx="102">
                  <c:v>42788</c:v>
                </c:pt>
                <c:pt idx="103">
                  <c:v>42789</c:v>
                </c:pt>
                <c:pt idx="104">
                  <c:v>42790</c:v>
                </c:pt>
                <c:pt idx="105">
                  <c:v>42793</c:v>
                </c:pt>
                <c:pt idx="106">
                  <c:v>42794</c:v>
                </c:pt>
                <c:pt idx="107">
                  <c:v>42795</c:v>
                </c:pt>
                <c:pt idx="108">
                  <c:v>42796</c:v>
                </c:pt>
                <c:pt idx="109">
                  <c:v>42797</c:v>
                </c:pt>
                <c:pt idx="110">
                  <c:v>42800</c:v>
                </c:pt>
                <c:pt idx="111">
                  <c:v>42801</c:v>
                </c:pt>
                <c:pt idx="112">
                  <c:v>42802</c:v>
                </c:pt>
                <c:pt idx="113">
                  <c:v>42803</c:v>
                </c:pt>
                <c:pt idx="114">
                  <c:v>42804</c:v>
                </c:pt>
                <c:pt idx="115">
                  <c:v>42807</c:v>
                </c:pt>
                <c:pt idx="116">
                  <c:v>42808</c:v>
                </c:pt>
                <c:pt idx="117">
                  <c:v>42809</c:v>
                </c:pt>
                <c:pt idx="118">
                  <c:v>42810</c:v>
                </c:pt>
                <c:pt idx="119">
                  <c:v>42811</c:v>
                </c:pt>
                <c:pt idx="120">
                  <c:v>42814</c:v>
                </c:pt>
                <c:pt idx="121">
                  <c:v>42815</c:v>
                </c:pt>
                <c:pt idx="122">
                  <c:v>42816</c:v>
                </c:pt>
                <c:pt idx="123">
                  <c:v>42817</c:v>
                </c:pt>
                <c:pt idx="124">
                  <c:v>42818</c:v>
                </c:pt>
                <c:pt idx="125">
                  <c:v>42821</c:v>
                </c:pt>
                <c:pt idx="126">
                  <c:v>42822</c:v>
                </c:pt>
                <c:pt idx="127">
                  <c:v>42823</c:v>
                </c:pt>
                <c:pt idx="128">
                  <c:v>42824</c:v>
                </c:pt>
                <c:pt idx="129">
                  <c:v>42825</c:v>
                </c:pt>
                <c:pt idx="130">
                  <c:v>42828</c:v>
                </c:pt>
                <c:pt idx="131">
                  <c:v>42829</c:v>
                </c:pt>
                <c:pt idx="132">
                  <c:v>42830</c:v>
                </c:pt>
                <c:pt idx="133">
                  <c:v>42831</c:v>
                </c:pt>
                <c:pt idx="134">
                  <c:v>42832</c:v>
                </c:pt>
                <c:pt idx="135">
                  <c:v>42835</c:v>
                </c:pt>
                <c:pt idx="136">
                  <c:v>42836</c:v>
                </c:pt>
                <c:pt idx="137">
                  <c:v>42837</c:v>
                </c:pt>
                <c:pt idx="138">
                  <c:v>42838</c:v>
                </c:pt>
                <c:pt idx="139">
                  <c:v>42843</c:v>
                </c:pt>
                <c:pt idx="140">
                  <c:v>42844</c:v>
                </c:pt>
                <c:pt idx="141">
                  <c:v>42845</c:v>
                </c:pt>
                <c:pt idx="142">
                  <c:v>42846</c:v>
                </c:pt>
                <c:pt idx="143">
                  <c:v>42849</c:v>
                </c:pt>
                <c:pt idx="144">
                  <c:v>42850</c:v>
                </c:pt>
                <c:pt idx="145">
                  <c:v>42851</c:v>
                </c:pt>
                <c:pt idx="146">
                  <c:v>42852</c:v>
                </c:pt>
                <c:pt idx="147">
                  <c:v>42853</c:v>
                </c:pt>
                <c:pt idx="148">
                  <c:v>42857</c:v>
                </c:pt>
                <c:pt idx="149">
                  <c:v>42858</c:v>
                </c:pt>
                <c:pt idx="150">
                  <c:v>42859</c:v>
                </c:pt>
                <c:pt idx="151">
                  <c:v>42860</c:v>
                </c:pt>
                <c:pt idx="152">
                  <c:v>42863</c:v>
                </c:pt>
                <c:pt idx="153">
                  <c:v>42864</c:v>
                </c:pt>
                <c:pt idx="154">
                  <c:v>42865</c:v>
                </c:pt>
                <c:pt idx="155">
                  <c:v>42866</c:v>
                </c:pt>
                <c:pt idx="156">
                  <c:v>42867</c:v>
                </c:pt>
                <c:pt idx="157">
                  <c:v>42870</c:v>
                </c:pt>
                <c:pt idx="158">
                  <c:v>42871</c:v>
                </c:pt>
                <c:pt idx="159">
                  <c:v>42872</c:v>
                </c:pt>
                <c:pt idx="160">
                  <c:v>42873</c:v>
                </c:pt>
                <c:pt idx="161">
                  <c:v>42874</c:v>
                </c:pt>
                <c:pt idx="162">
                  <c:v>42877</c:v>
                </c:pt>
                <c:pt idx="163">
                  <c:v>42878</c:v>
                </c:pt>
                <c:pt idx="164">
                  <c:v>42879</c:v>
                </c:pt>
                <c:pt idx="165">
                  <c:v>42880</c:v>
                </c:pt>
                <c:pt idx="166">
                  <c:v>42881</c:v>
                </c:pt>
                <c:pt idx="167">
                  <c:v>42885</c:v>
                </c:pt>
                <c:pt idx="168">
                  <c:v>42886</c:v>
                </c:pt>
                <c:pt idx="169">
                  <c:v>42887</c:v>
                </c:pt>
                <c:pt idx="170">
                  <c:v>42888</c:v>
                </c:pt>
                <c:pt idx="171">
                  <c:v>42891</c:v>
                </c:pt>
                <c:pt idx="172">
                  <c:v>42892</c:v>
                </c:pt>
                <c:pt idx="173">
                  <c:v>42893</c:v>
                </c:pt>
                <c:pt idx="174">
                  <c:v>42894</c:v>
                </c:pt>
                <c:pt idx="175">
                  <c:v>42895</c:v>
                </c:pt>
                <c:pt idx="176">
                  <c:v>42898</c:v>
                </c:pt>
                <c:pt idx="177">
                  <c:v>42899</c:v>
                </c:pt>
                <c:pt idx="178">
                  <c:v>42900</c:v>
                </c:pt>
                <c:pt idx="179">
                  <c:v>42901</c:v>
                </c:pt>
                <c:pt idx="180">
                  <c:v>42902</c:v>
                </c:pt>
                <c:pt idx="181">
                  <c:v>42905</c:v>
                </c:pt>
                <c:pt idx="182">
                  <c:v>42906</c:v>
                </c:pt>
                <c:pt idx="183">
                  <c:v>42907</c:v>
                </c:pt>
                <c:pt idx="184">
                  <c:v>42908</c:v>
                </c:pt>
                <c:pt idx="185">
                  <c:v>42909</c:v>
                </c:pt>
                <c:pt idx="186">
                  <c:v>42912</c:v>
                </c:pt>
                <c:pt idx="187">
                  <c:v>42913</c:v>
                </c:pt>
                <c:pt idx="188">
                  <c:v>42914</c:v>
                </c:pt>
                <c:pt idx="189">
                  <c:v>42915</c:v>
                </c:pt>
                <c:pt idx="190">
                  <c:v>42916</c:v>
                </c:pt>
                <c:pt idx="191">
                  <c:v>42919</c:v>
                </c:pt>
                <c:pt idx="192">
                  <c:v>42920</c:v>
                </c:pt>
                <c:pt idx="193">
                  <c:v>42921</c:v>
                </c:pt>
                <c:pt idx="194">
                  <c:v>42922</c:v>
                </c:pt>
                <c:pt idx="195">
                  <c:v>42923</c:v>
                </c:pt>
                <c:pt idx="196">
                  <c:v>42926</c:v>
                </c:pt>
                <c:pt idx="197">
                  <c:v>42927</c:v>
                </c:pt>
                <c:pt idx="198">
                  <c:v>42928</c:v>
                </c:pt>
                <c:pt idx="199">
                  <c:v>42929</c:v>
                </c:pt>
                <c:pt idx="200">
                  <c:v>42930</c:v>
                </c:pt>
                <c:pt idx="201">
                  <c:v>42933</c:v>
                </c:pt>
                <c:pt idx="202">
                  <c:v>42934</c:v>
                </c:pt>
                <c:pt idx="203">
                  <c:v>42935</c:v>
                </c:pt>
                <c:pt idx="204">
                  <c:v>42936</c:v>
                </c:pt>
                <c:pt idx="205">
                  <c:v>42937</c:v>
                </c:pt>
                <c:pt idx="206">
                  <c:v>42940</c:v>
                </c:pt>
                <c:pt idx="207">
                  <c:v>42941</c:v>
                </c:pt>
                <c:pt idx="208">
                  <c:v>42942</c:v>
                </c:pt>
                <c:pt idx="209">
                  <c:v>42943</c:v>
                </c:pt>
                <c:pt idx="210">
                  <c:v>42944</c:v>
                </c:pt>
                <c:pt idx="211">
                  <c:v>42947</c:v>
                </c:pt>
                <c:pt idx="212">
                  <c:v>42948</c:v>
                </c:pt>
                <c:pt idx="213">
                  <c:v>42949</c:v>
                </c:pt>
                <c:pt idx="214">
                  <c:v>42950</c:v>
                </c:pt>
                <c:pt idx="215">
                  <c:v>42951</c:v>
                </c:pt>
                <c:pt idx="216">
                  <c:v>42954</c:v>
                </c:pt>
                <c:pt idx="217">
                  <c:v>42955</c:v>
                </c:pt>
                <c:pt idx="218">
                  <c:v>42956</c:v>
                </c:pt>
                <c:pt idx="219">
                  <c:v>42957</c:v>
                </c:pt>
                <c:pt idx="220">
                  <c:v>42958</c:v>
                </c:pt>
                <c:pt idx="221">
                  <c:v>42961</c:v>
                </c:pt>
                <c:pt idx="222">
                  <c:v>42962</c:v>
                </c:pt>
                <c:pt idx="223">
                  <c:v>42963</c:v>
                </c:pt>
                <c:pt idx="224">
                  <c:v>42964</c:v>
                </c:pt>
                <c:pt idx="225">
                  <c:v>42965</c:v>
                </c:pt>
                <c:pt idx="226">
                  <c:v>42968</c:v>
                </c:pt>
                <c:pt idx="227">
                  <c:v>42969</c:v>
                </c:pt>
                <c:pt idx="228">
                  <c:v>42970</c:v>
                </c:pt>
                <c:pt idx="229">
                  <c:v>42971</c:v>
                </c:pt>
                <c:pt idx="230">
                  <c:v>42972</c:v>
                </c:pt>
                <c:pt idx="231">
                  <c:v>42976</c:v>
                </c:pt>
                <c:pt idx="232">
                  <c:v>42977</c:v>
                </c:pt>
                <c:pt idx="233">
                  <c:v>42978</c:v>
                </c:pt>
                <c:pt idx="234">
                  <c:v>42979</c:v>
                </c:pt>
                <c:pt idx="235">
                  <c:v>42982</c:v>
                </c:pt>
                <c:pt idx="236">
                  <c:v>42983</c:v>
                </c:pt>
                <c:pt idx="237">
                  <c:v>42984</c:v>
                </c:pt>
                <c:pt idx="238">
                  <c:v>42985</c:v>
                </c:pt>
                <c:pt idx="239">
                  <c:v>42986</c:v>
                </c:pt>
                <c:pt idx="240">
                  <c:v>42989</c:v>
                </c:pt>
                <c:pt idx="241">
                  <c:v>42990</c:v>
                </c:pt>
                <c:pt idx="242">
                  <c:v>42991</c:v>
                </c:pt>
                <c:pt idx="243">
                  <c:v>42992</c:v>
                </c:pt>
                <c:pt idx="244">
                  <c:v>42993</c:v>
                </c:pt>
                <c:pt idx="245">
                  <c:v>42996</c:v>
                </c:pt>
                <c:pt idx="246">
                  <c:v>42997</c:v>
                </c:pt>
                <c:pt idx="247">
                  <c:v>42998</c:v>
                </c:pt>
                <c:pt idx="248">
                  <c:v>42999</c:v>
                </c:pt>
                <c:pt idx="249">
                  <c:v>43000</c:v>
                </c:pt>
                <c:pt idx="250">
                  <c:v>43003</c:v>
                </c:pt>
                <c:pt idx="251">
                  <c:v>43004</c:v>
                </c:pt>
                <c:pt idx="252">
                  <c:v>43005</c:v>
                </c:pt>
                <c:pt idx="253">
                  <c:v>43006</c:v>
                </c:pt>
                <c:pt idx="254">
                  <c:v>43007</c:v>
                </c:pt>
                <c:pt idx="255">
                  <c:v>43010</c:v>
                </c:pt>
                <c:pt idx="256">
                  <c:v>43011</c:v>
                </c:pt>
                <c:pt idx="257">
                  <c:v>43012</c:v>
                </c:pt>
                <c:pt idx="258">
                  <c:v>43013</c:v>
                </c:pt>
                <c:pt idx="259">
                  <c:v>43014</c:v>
                </c:pt>
                <c:pt idx="260">
                  <c:v>43017</c:v>
                </c:pt>
                <c:pt idx="261">
                  <c:v>43018</c:v>
                </c:pt>
                <c:pt idx="262">
                  <c:v>43019</c:v>
                </c:pt>
                <c:pt idx="263">
                  <c:v>43020</c:v>
                </c:pt>
                <c:pt idx="264">
                  <c:v>43021</c:v>
                </c:pt>
                <c:pt idx="265">
                  <c:v>43024</c:v>
                </c:pt>
                <c:pt idx="266">
                  <c:v>43025</c:v>
                </c:pt>
                <c:pt idx="267">
                  <c:v>43026</c:v>
                </c:pt>
                <c:pt idx="268">
                  <c:v>43027</c:v>
                </c:pt>
                <c:pt idx="269">
                  <c:v>43028</c:v>
                </c:pt>
                <c:pt idx="270">
                  <c:v>43031</c:v>
                </c:pt>
                <c:pt idx="271">
                  <c:v>43032</c:v>
                </c:pt>
                <c:pt idx="272">
                  <c:v>43033</c:v>
                </c:pt>
                <c:pt idx="273">
                  <c:v>43034</c:v>
                </c:pt>
                <c:pt idx="274">
                  <c:v>43035</c:v>
                </c:pt>
                <c:pt idx="275">
                  <c:v>43038</c:v>
                </c:pt>
                <c:pt idx="276">
                  <c:v>43039</c:v>
                </c:pt>
                <c:pt idx="277">
                  <c:v>43040</c:v>
                </c:pt>
                <c:pt idx="278">
                  <c:v>43041</c:v>
                </c:pt>
                <c:pt idx="279">
                  <c:v>43042</c:v>
                </c:pt>
                <c:pt idx="280">
                  <c:v>43045</c:v>
                </c:pt>
                <c:pt idx="281">
                  <c:v>43046</c:v>
                </c:pt>
                <c:pt idx="282">
                  <c:v>43047</c:v>
                </c:pt>
                <c:pt idx="283">
                  <c:v>43048</c:v>
                </c:pt>
                <c:pt idx="284">
                  <c:v>43049</c:v>
                </c:pt>
                <c:pt idx="285">
                  <c:v>43052</c:v>
                </c:pt>
                <c:pt idx="286">
                  <c:v>43053</c:v>
                </c:pt>
                <c:pt idx="287">
                  <c:v>43054</c:v>
                </c:pt>
                <c:pt idx="288">
                  <c:v>43055</c:v>
                </c:pt>
                <c:pt idx="289">
                  <c:v>43056</c:v>
                </c:pt>
                <c:pt idx="290">
                  <c:v>43059</c:v>
                </c:pt>
                <c:pt idx="291">
                  <c:v>43060</c:v>
                </c:pt>
                <c:pt idx="292">
                  <c:v>43061</c:v>
                </c:pt>
                <c:pt idx="293">
                  <c:v>43062</c:v>
                </c:pt>
                <c:pt idx="294">
                  <c:v>43063</c:v>
                </c:pt>
                <c:pt idx="295">
                  <c:v>43066</c:v>
                </c:pt>
                <c:pt idx="296">
                  <c:v>43067</c:v>
                </c:pt>
                <c:pt idx="297">
                  <c:v>43068</c:v>
                </c:pt>
                <c:pt idx="298">
                  <c:v>43069</c:v>
                </c:pt>
                <c:pt idx="299">
                  <c:v>43070</c:v>
                </c:pt>
                <c:pt idx="300">
                  <c:v>43073</c:v>
                </c:pt>
                <c:pt idx="301">
                  <c:v>43074</c:v>
                </c:pt>
                <c:pt idx="302">
                  <c:v>43075</c:v>
                </c:pt>
                <c:pt idx="303">
                  <c:v>43076</c:v>
                </c:pt>
                <c:pt idx="304">
                  <c:v>43077</c:v>
                </c:pt>
                <c:pt idx="305">
                  <c:v>43080</c:v>
                </c:pt>
                <c:pt idx="306">
                  <c:v>43081</c:v>
                </c:pt>
                <c:pt idx="307">
                  <c:v>43082</c:v>
                </c:pt>
                <c:pt idx="308">
                  <c:v>43083</c:v>
                </c:pt>
                <c:pt idx="309">
                  <c:v>43084</c:v>
                </c:pt>
                <c:pt idx="310">
                  <c:v>43087</c:v>
                </c:pt>
                <c:pt idx="311">
                  <c:v>43088</c:v>
                </c:pt>
                <c:pt idx="312">
                  <c:v>43089</c:v>
                </c:pt>
                <c:pt idx="313">
                  <c:v>43090</c:v>
                </c:pt>
                <c:pt idx="314">
                  <c:v>43091</c:v>
                </c:pt>
                <c:pt idx="315">
                  <c:v>43096</c:v>
                </c:pt>
                <c:pt idx="316">
                  <c:v>43097</c:v>
                </c:pt>
                <c:pt idx="317">
                  <c:v>43098</c:v>
                </c:pt>
                <c:pt idx="318">
                  <c:v>43102</c:v>
                </c:pt>
                <c:pt idx="319">
                  <c:v>43103</c:v>
                </c:pt>
                <c:pt idx="320">
                  <c:v>43104</c:v>
                </c:pt>
                <c:pt idx="321">
                  <c:v>43105</c:v>
                </c:pt>
                <c:pt idx="322">
                  <c:v>43108</c:v>
                </c:pt>
                <c:pt idx="323">
                  <c:v>43109</c:v>
                </c:pt>
                <c:pt idx="324">
                  <c:v>43110</c:v>
                </c:pt>
                <c:pt idx="325">
                  <c:v>43111</c:v>
                </c:pt>
                <c:pt idx="326">
                  <c:v>43112</c:v>
                </c:pt>
                <c:pt idx="327">
                  <c:v>43115</c:v>
                </c:pt>
                <c:pt idx="328">
                  <c:v>43116</c:v>
                </c:pt>
                <c:pt idx="329">
                  <c:v>43117</c:v>
                </c:pt>
                <c:pt idx="330">
                  <c:v>43118</c:v>
                </c:pt>
                <c:pt idx="331">
                  <c:v>43119</c:v>
                </c:pt>
                <c:pt idx="332">
                  <c:v>43122</c:v>
                </c:pt>
                <c:pt idx="333">
                  <c:v>43123</c:v>
                </c:pt>
                <c:pt idx="334">
                  <c:v>43124</c:v>
                </c:pt>
                <c:pt idx="335">
                  <c:v>43125</c:v>
                </c:pt>
                <c:pt idx="336">
                  <c:v>43126</c:v>
                </c:pt>
                <c:pt idx="337">
                  <c:v>43129</c:v>
                </c:pt>
                <c:pt idx="338">
                  <c:v>43130</c:v>
                </c:pt>
                <c:pt idx="339">
                  <c:v>43131</c:v>
                </c:pt>
                <c:pt idx="340">
                  <c:v>43132</c:v>
                </c:pt>
                <c:pt idx="341">
                  <c:v>43133</c:v>
                </c:pt>
                <c:pt idx="342">
                  <c:v>43136</c:v>
                </c:pt>
                <c:pt idx="343">
                  <c:v>43137</c:v>
                </c:pt>
                <c:pt idx="344">
                  <c:v>43138</c:v>
                </c:pt>
                <c:pt idx="345">
                  <c:v>43139</c:v>
                </c:pt>
                <c:pt idx="346">
                  <c:v>43140</c:v>
                </c:pt>
                <c:pt idx="347">
                  <c:v>43143</c:v>
                </c:pt>
                <c:pt idx="348">
                  <c:v>43144</c:v>
                </c:pt>
                <c:pt idx="349">
                  <c:v>43145</c:v>
                </c:pt>
                <c:pt idx="350">
                  <c:v>43146</c:v>
                </c:pt>
                <c:pt idx="351">
                  <c:v>43147</c:v>
                </c:pt>
                <c:pt idx="352">
                  <c:v>43150</c:v>
                </c:pt>
                <c:pt idx="353">
                  <c:v>43151</c:v>
                </c:pt>
                <c:pt idx="354">
                  <c:v>43152</c:v>
                </c:pt>
                <c:pt idx="355">
                  <c:v>43153</c:v>
                </c:pt>
                <c:pt idx="356">
                  <c:v>43154</c:v>
                </c:pt>
                <c:pt idx="357">
                  <c:v>43157</c:v>
                </c:pt>
                <c:pt idx="358">
                  <c:v>43158</c:v>
                </c:pt>
                <c:pt idx="359">
                  <c:v>43159</c:v>
                </c:pt>
                <c:pt idx="360">
                  <c:v>43160</c:v>
                </c:pt>
                <c:pt idx="361">
                  <c:v>43161</c:v>
                </c:pt>
                <c:pt idx="362">
                  <c:v>43164</c:v>
                </c:pt>
                <c:pt idx="363">
                  <c:v>43165</c:v>
                </c:pt>
                <c:pt idx="364">
                  <c:v>43166</c:v>
                </c:pt>
                <c:pt idx="365">
                  <c:v>43167</c:v>
                </c:pt>
                <c:pt idx="366">
                  <c:v>43168</c:v>
                </c:pt>
                <c:pt idx="367">
                  <c:v>43171</c:v>
                </c:pt>
                <c:pt idx="368">
                  <c:v>43172</c:v>
                </c:pt>
                <c:pt idx="369">
                  <c:v>43173</c:v>
                </c:pt>
                <c:pt idx="370">
                  <c:v>43174</c:v>
                </c:pt>
                <c:pt idx="371">
                  <c:v>43175</c:v>
                </c:pt>
                <c:pt idx="372">
                  <c:v>43178</c:v>
                </c:pt>
                <c:pt idx="373">
                  <c:v>43179</c:v>
                </c:pt>
                <c:pt idx="374">
                  <c:v>43180</c:v>
                </c:pt>
                <c:pt idx="375">
                  <c:v>43181</c:v>
                </c:pt>
                <c:pt idx="376">
                  <c:v>43182</c:v>
                </c:pt>
                <c:pt idx="377">
                  <c:v>43185</c:v>
                </c:pt>
                <c:pt idx="378">
                  <c:v>43186</c:v>
                </c:pt>
                <c:pt idx="379">
                  <c:v>43187</c:v>
                </c:pt>
                <c:pt idx="380">
                  <c:v>43188</c:v>
                </c:pt>
                <c:pt idx="381">
                  <c:v>43193</c:v>
                </c:pt>
                <c:pt idx="382">
                  <c:v>43194</c:v>
                </c:pt>
                <c:pt idx="383">
                  <c:v>43195</c:v>
                </c:pt>
                <c:pt idx="384">
                  <c:v>43196</c:v>
                </c:pt>
                <c:pt idx="385">
                  <c:v>43199</c:v>
                </c:pt>
                <c:pt idx="386">
                  <c:v>43200</c:v>
                </c:pt>
                <c:pt idx="387">
                  <c:v>43201</c:v>
                </c:pt>
                <c:pt idx="388">
                  <c:v>43202</c:v>
                </c:pt>
                <c:pt idx="389">
                  <c:v>43203</c:v>
                </c:pt>
                <c:pt idx="390">
                  <c:v>43206</c:v>
                </c:pt>
                <c:pt idx="391">
                  <c:v>43207</c:v>
                </c:pt>
                <c:pt idx="392">
                  <c:v>43208</c:v>
                </c:pt>
                <c:pt idx="393">
                  <c:v>43209</c:v>
                </c:pt>
                <c:pt idx="394">
                  <c:v>43210</c:v>
                </c:pt>
                <c:pt idx="395">
                  <c:v>43213</c:v>
                </c:pt>
                <c:pt idx="396">
                  <c:v>43214</c:v>
                </c:pt>
                <c:pt idx="397">
                  <c:v>43215</c:v>
                </c:pt>
                <c:pt idx="398">
                  <c:v>43216</c:v>
                </c:pt>
                <c:pt idx="399">
                  <c:v>43217</c:v>
                </c:pt>
                <c:pt idx="400">
                  <c:v>43220</c:v>
                </c:pt>
                <c:pt idx="401">
                  <c:v>43221</c:v>
                </c:pt>
                <c:pt idx="402">
                  <c:v>43222</c:v>
                </c:pt>
                <c:pt idx="403">
                  <c:v>43223</c:v>
                </c:pt>
                <c:pt idx="404">
                  <c:v>43224</c:v>
                </c:pt>
                <c:pt idx="405">
                  <c:v>43228</c:v>
                </c:pt>
                <c:pt idx="406">
                  <c:v>43229</c:v>
                </c:pt>
                <c:pt idx="407">
                  <c:v>43230</c:v>
                </c:pt>
                <c:pt idx="408">
                  <c:v>43231</c:v>
                </c:pt>
                <c:pt idx="409">
                  <c:v>43234</c:v>
                </c:pt>
                <c:pt idx="410">
                  <c:v>43235</c:v>
                </c:pt>
                <c:pt idx="411">
                  <c:v>43236</c:v>
                </c:pt>
                <c:pt idx="412">
                  <c:v>43237</c:v>
                </c:pt>
                <c:pt idx="413">
                  <c:v>43238</c:v>
                </c:pt>
                <c:pt idx="414">
                  <c:v>43241</c:v>
                </c:pt>
                <c:pt idx="415">
                  <c:v>43242</c:v>
                </c:pt>
                <c:pt idx="416">
                  <c:v>43243</c:v>
                </c:pt>
                <c:pt idx="417">
                  <c:v>43244</c:v>
                </c:pt>
                <c:pt idx="418">
                  <c:v>43245</c:v>
                </c:pt>
                <c:pt idx="419">
                  <c:v>43249</c:v>
                </c:pt>
                <c:pt idx="420">
                  <c:v>43250</c:v>
                </c:pt>
                <c:pt idx="421">
                  <c:v>43251</c:v>
                </c:pt>
                <c:pt idx="422">
                  <c:v>43252</c:v>
                </c:pt>
                <c:pt idx="423">
                  <c:v>43255</c:v>
                </c:pt>
                <c:pt idx="424">
                  <c:v>43256</c:v>
                </c:pt>
                <c:pt idx="425">
                  <c:v>43257</c:v>
                </c:pt>
                <c:pt idx="426">
                  <c:v>43258</c:v>
                </c:pt>
                <c:pt idx="427">
                  <c:v>43259</c:v>
                </c:pt>
                <c:pt idx="428">
                  <c:v>43262</c:v>
                </c:pt>
                <c:pt idx="429">
                  <c:v>43263</c:v>
                </c:pt>
                <c:pt idx="430">
                  <c:v>43264</c:v>
                </c:pt>
                <c:pt idx="431">
                  <c:v>43265</c:v>
                </c:pt>
                <c:pt idx="432">
                  <c:v>43266</c:v>
                </c:pt>
                <c:pt idx="433">
                  <c:v>43269</c:v>
                </c:pt>
                <c:pt idx="434">
                  <c:v>43270</c:v>
                </c:pt>
                <c:pt idx="435">
                  <c:v>43271</c:v>
                </c:pt>
                <c:pt idx="436">
                  <c:v>43272</c:v>
                </c:pt>
                <c:pt idx="437">
                  <c:v>43273</c:v>
                </c:pt>
                <c:pt idx="438">
                  <c:v>43276</c:v>
                </c:pt>
                <c:pt idx="439">
                  <c:v>43277</c:v>
                </c:pt>
                <c:pt idx="440">
                  <c:v>43278</c:v>
                </c:pt>
                <c:pt idx="441">
                  <c:v>43279</c:v>
                </c:pt>
                <c:pt idx="442">
                  <c:v>43280</c:v>
                </c:pt>
                <c:pt idx="443">
                  <c:v>43283</c:v>
                </c:pt>
                <c:pt idx="444">
                  <c:v>43284</c:v>
                </c:pt>
                <c:pt idx="445">
                  <c:v>43285</c:v>
                </c:pt>
                <c:pt idx="446">
                  <c:v>43286</c:v>
                </c:pt>
                <c:pt idx="447">
                  <c:v>43287</c:v>
                </c:pt>
                <c:pt idx="448">
                  <c:v>43290</c:v>
                </c:pt>
                <c:pt idx="449">
                  <c:v>43291</c:v>
                </c:pt>
                <c:pt idx="450">
                  <c:v>43292</c:v>
                </c:pt>
                <c:pt idx="451">
                  <c:v>43293</c:v>
                </c:pt>
                <c:pt idx="452">
                  <c:v>43294</c:v>
                </c:pt>
                <c:pt idx="453">
                  <c:v>43297</c:v>
                </c:pt>
                <c:pt idx="454">
                  <c:v>43298</c:v>
                </c:pt>
                <c:pt idx="455">
                  <c:v>43299</c:v>
                </c:pt>
                <c:pt idx="456">
                  <c:v>43300</c:v>
                </c:pt>
                <c:pt idx="457">
                  <c:v>43301</c:v>
                </c:pt>
                <c:pt idx="458">
                  <c:v>43304</c:v>
                </c:pt>
                <c:pt idx="459">
                  <c:v>43305</c:v>
                </c:pt>
                <c:pt idx="460">
                  <c:v>43306</c:v>
                </c:pt>
                <c:pt idx="461">
                  <c:v>43307</c:v>
                </c:pt>
                <c:pt idx="462">
                  <c:v>43308</c:v>
                </c:pt>
                <c:pt idx="463">
                  <c:v>43311</c:v>
                </c:pt>
                <c:pt idx="464">
                  <c:v>43312</c:v>
                </c:pt>
                <c:pt idx="465">
                  <c:v>43313</c:v>
                </c:pt>
                <c:pt idx="466">
                  <c:v>43314</c:v>
                </c:pt>
                <c:pt idx="467">
                  <c:v>43315</c:v>
                </c:pt>
                <c:pt idx="468">
                  <c:v>43318</c:v>
                </c:pt>
                <c:pt idx="469">
                  <c:v>43319</c:v>
                </c:pt>
                <c:pt idx="470">
                  <c:v>43320</c:v>
                </c:pt>
                <c:pt idx="471">
                  <c:v>43321</c:v>
                </c:pt>
                <c:pt idx="472">
                  <c:v>43322</c:v>
                </c:pt>
                <c:pt idx="473">
                  <c:v>43325</c:v>
                </c:pt>
                <c:pt idx="474">
                  <c:v>43326</c:v>
                </c:pt>
                <c:pt idx="475">
                  <c:v>43327</c:v>
                </c:pt>
                <c:pt idx="476">
                  <c:v>43328</c:v>
                </c:pt>
                <c:pt idx="477">
                  <c:v>43329</c:v>
                </c:pt>
                <c:pt idx="478">
                  <c:v>43332</c:v>
                </c:pt>
                <c:pt idx="479">
                  <c:v>43333</c:v>
                </c:pt>
                <c:pt idx="480">
                  <c:v>43334</c:v>
                </c:pt>
                <c:pt idx="481">
                  <c:v>43335</c:v>
                </c:pt>
                <c:pt idx="482">
                  <c:v>43336</c:v>
                </c:pt>
                <c:pt idx="483">
                  <c:v>43340</c:v>
                </c:pt>
                <c:pt idx="484">
                  <c:v>43341</c:v>
                </c:pt>
                <c:pt idx="485">
                  <c:v>43342</c:v>
                </c:pt>
                <c:pt idx="486">
                  <c:v>43343</c:v>
                </c:pt>
                <c:pt idx="487">
                  <c:v>43346</c:v>
                </c:pt>
                <c:pt idx="488">
                  <c:v>43347</c:v>
                </c:pt>
                <c:pt idx="489">
                  <c:v>43348</c:v>
                </c:pt>
                <c:pt idx="490">
                  <c:v>43349</c:v>
                </c:pt>
                <c:pt idx="491">
                  <c:v>43350</c:v>
                </c:pt>
                <c:pt idx="492">
                  <c:v>43353</c:v>
                </c:pt>
                <c:pt idx="493">
                  <c:v>43354</c:v>
                </c:pt>
                <c:pt idx="494">
                  <c:v>43355</c:v>
                </c:pt>
                <c:pt idx="495">
                  <c:v>43356</c:v>
                </c:pt>
                <c:pt idx="496">
                  <c:v>43357</c:v>
                </c:pt>
                <c:pt idx="497">
                  <c:v>43360</c:v>
                </c:pt>
                <c:pt idx="498">
                  <c:v>43361</c:v>
                </c:pt>
                <c:pt idx="499">
                  <c:v>43362</c:v>
                </c:pt>
                <c:pt idx="500">
                  <c:v>43363</c:v>
                </c:pt>
                <c:pt idx="501">
                  <c:v>43364</c:v>
                </c:pt>
                <c:pt idx="502">
                  <c:v>43367</c:v>
                </c:pt>
                <c:pt idx="503">
                  <c:v>43368</c:v>
                </c:pt>
                <c:pt idx="504">
                  <c:v>43369</c:v>
                </c:pt>
                <c:pt idx="505">
                  <c:v>43370</c:v>
                </c:pt>
                <c:pt idx="506">
                  <c:v>43371</c:v>
                </c:pt>
                <c:pt idx="507">
                  <c:v>43374</c:v>
                </c:pt>
                <c:pt idx="508">
                  <c:v>43375</c:v>
                </c:pt>
                <c:pt idx="509">
                  <c:v>43376</c:v>
                </c:pt>
                <c:pt idx="510">
                  <c:v>43377</c:v>
                </c:pt>
                <c:pt idx="511">
                  <c:v>43378</c:v>
                </c:pt>
                <c:pt idx="512">
                  <c:v>43381</c:v>
                </c:pt>
                <c:pt idx="513">
                  <c:v>43382</c:v>
                </c:pt>
                <c:pt idx="514">
                  <c:v>43383</c:v>
                </c:pt>
                <c:pt idx="515">
                  <c:v>43384</c:v>
                </c:pt>
                <c:pt idx="516">
                  <c:v>43385</c:v>
                </c:pt>
                <c:pt idx="517">
                  <c:v>43388</c:v>
                </c:pt>
                <c:pt idx="518">
                  <c:v>43395</c:v>
                </c:pt>
                <c:pt idx="519">
                  <c:v>43402</c:v>
                </c:pt>
                <c:pt idx="520">
                  <c:v>43409</c:v>
                </c:pt>
                <c:pt idx="521">
                  <c:v>43416</c:v>
                </c:pt>
                <c:pt idx="522">
                  <c:v>43423</c:v>
                </c:pt>
                <c:pt idx="523">
                  <c:v>43430</c:v>
                </c:pt>
                <c:pt idx="524">
                  <c:v>43437</c:v>
                </c:pt>
                <c:pt idx="525">
                  <c:v>43444</c:v>
                </c:pt>
                <c:pt idx="526">
                  <c:v>43451</c:v>
                </c:pt>
                <c:pt idx="527">
                  <c:v>43458</c:v>
                </c:pt>
                <c:pt idx="528">
                  <c:v>43465</c:v>
                </c:pt>
                <c:pt idx="529">
                  <c:v>43472</c:v>
                </c:pt>
                <c:pt idx="530">
                  <c:v>43479</c:v>
                </c:pt>
                <c:pt idx="531">
                  <c:v>43486</c:v>
                </c:pt>
                <c:pt idx="532">
                  <c:v>43493</c:v>
                </c:pt>
                <c:pt idx="533">
                  <c:v>43500</c:v>
                </c:pt>
                <c:pt idx="534">
                  <c:v>43507</c:v>
                </c:pt>
                <c:pt idx="535">
                  <c:v>43514</c:v>
                </c:pt>
                <c:pt idx="536">
                  <c:v>43521</c:v>
                </c:pt>
                <c:pt idx="537">
                  <c:v>43528</c:v>
                </c:pt>
                <c:pt idx="538">
                  <c:v>43535</c:v>
                </c:pt>
                <c:pt idx="539">
                  <c:v>43542</c:v>
                </c:pt>
                <c:pt idx="540">
                  <c:v>43549</c:v>
                </c:pt>
                <c:pt idx="541">
                  <c:v>43556</c:v>
                </c:pt>
                <c:pt idx="542">
                  <c:v>43563</c:v>
                </c:pt>
                <c:pt idx="543">
                  <c:v>43570</c:v>
                </c:pt>
                <c:pt idx="544">
                  <c:v>43578</c:v>
                </c:pt>
                <c:pt idx="545">
                  <c:v>43585</c:v>
                </c:pt>
                <c:pt idx="546">
                  <c:v>43592</c:v>
                </c:pt>
                <c:pt idx="547">
                  <c:v>43599</c:v>
                </c:pt>
                <c:pt idx="548">
                  <c:v>43606</c:v>
                </c:pt>
                <c:pt idx="549">
                  <c:v>43613</c:v>
                </c:pt>
                <c:pt idx="550">
                  <c:v>43620</c:v>
                </c:pt>
                <c:pt idx="551">
                  <c:v>43627</c:v>
                </c:pt>
                <c:pt idx="552">
                  <c:v>43634</c:v>
                </c:pt>
                <c:pt idx="553">
                  <c:v>43641</c:v>
                </c:pt>
                <c:pt idx="554">
                  <c:v>43648</c:v>
                </c:pt>
                <c:pt idx="555">
                  <c:v>43655</c:v>
                </c:pt>
                <c:pt idx="556">
                  <c:v>43662</c:v>
                </c:pt>
                <c:pt idx="557">
                  <c:v>43669</c:v>
                </c:pt>
                <c:pt idx="558">
                  <c:v>43676</c:v>
                </c:pt>
                <c:pt idx="559">
                  <c:v>43683</c:v>
                </c:pt>
                <c:pt idx="560">
                  <c:v>43690</c:v>
                </c:pt>
                <c:pt idx="561">
                  <c:v>43697</c:v>
                </c:pt>
                <c:pt idx="562">
                  <c:v>43704</c:v>
                </c:pt>
                <c:pt idx="563">
                  <c:v>43711</c:v>
                </c:pt>
                <c:pt idx="564">
                  <c:v>43718</c:v>
                </c:pt>
                <c:pt idx="565">
                  <c:v>43725</c:v>
                </c:pt>
                <c:pt idx="566">
                  <c:v>43732</c:v>
                </c:pt>
                <c:pt idx="567">
                  <c:v>43739</c:v>
                </c:pt>
                <c:pt idx="568">
                  <c:v>43746</c:v>
                </c:pt>
                <c:pt idx="569">
                  <c:v>43753</c:v>
                </c:pt>
                <c:pt idx="570">
                  <c:v>43760</c:v>
                </c:pt>
                <c:pt idx="571">
                  <c:v>43767</c:v>
                </c:pt>
                <c:pt idx="572">
                  <c:v>43774</c:v>
                </c:pt>
                <c:pt idx="573">
                  <c:v>43781</c:v>
                </c:pt>
                <c:pt idx="574">
                  <c:v>43788</c:v>
                </c:pt>
                <c:pt idx="575">
                  <c:v>43795</c:v>
                </c:pt>
                <c:pt idx="576">
                  <c:v>43802</c:v>
                </c:pt>
                <c:pt idx="577">
                  <c:v>43809</c:v>
                </c:pt>
                <c:pt idx="578">
                  <c:v>43816</c:v>
                </c:pt>
                <c:pt idx="579">
                  <c:v>43823</c:v>
                </c:pt>
                <c:pt idx="580">
                  <c:v>43830</c:v>
                </c:pt>
                <c:pt idx="581">
                  <c:v>43837</c:v>
                </c:pt>
                <c:pt idx="582">
                  <c:v>43844</c:v>
                </c:pt>
                <c:pt idx="583">
                  <c:v>43851</c:v>
                </c:pt>
                <c:pt idx="584">
                  <c:v>43858</c:v>
                </c:pt>
                <c:pt idx="585">
                  <c:v>43865</c:v>
                </c:pt>
                <c:pt idx="586">
                  <c:v>43872</c:v>
                </c:pt>
                <c:pt idx="587">
                  <c:v>43879</c:v>
                </c:pt>
                <c:pt idx="588">
                  <c:v>43886</c:v>
                </c:pt>
                <c:pt idx="589">
                  <c:v>43893</c:v>
                </c:pt>
                <c:pt idx="590">
                  <c:v>43900</c:v>
                </c:pt>
                <c:pt idx="591">
                  <c:v>43907</c:v>
                </c:pt>
                <c:pt idx="592">
                  <c:v>43914</c:v>
                </c:pt>
                <c:pt idx="593">
                  <c:v>43921</c:v>
                </c:pt>
                <c:pt idx="594">
                  <c:v>43928</c:v>
                </c:pt>
                <c:pt idx="595">
                  <c:v>43935</c:v>
                </c:pt>
                <c:pt idx="596">
                  <c:v>43942</c:v>
                </c:pt>
                <c:pt idx="597">
                  <c:v>43949</c:v>
                </c:pt>
                <c:pt idx="598">
                  <c:v>43956</c:v>
                </c:pt>
                <c:pt idx="599">
                  <c:v>43963</c:v>
                </c:pt>
                <c:pt idx="600">
                  <c:v>43970</c:v>
                </c:pt>
                <c:pt idx="601">
                  <c:v>43977</c:v>
                </c:pt>
                <c:pt idx="602">
                  <c:v>43984</c:v>
                </c:pt>
                <c:pt idx="603">
                  <c:v>43991</c:v>
                </c:pt>
                <c:pt idx="604">
                  <c:v>43998</c:v>
                </c:pt>
                <c:pt idx="605">
                  <c:v>44005</c:v>
                </c:pt>
                <c:pt idx="606">
                  <c:v>44012</c:v>
                </c:pt>
                <c:pt idx="607">
                  <c:v>44019</c:v>
                </c:pt>
                <c:pt idx="608">
                  <c:v>44026</c:v>
                </c:pt>
                <c:pt idx="609">
                  <c:v>44033</c:v>
                </c:pt>
                <c:pt idx="610">
                  <c:v>44040</c:v>
                </c:pt>
                <c:pt idx="611">
                  <c:v>44047</c:v>
                </c:pt>
                <c:pt idx="612">
                  <c:v>44054</c:v>
                </c:pt>
                <c:pt idx="613">
                  <c:v>44061</c:v>
                </c:pt>
                <c:pt idx="614">
                  <c:v>44068</c:v>
                </c:pt>
                <c:pt idx="615">
                  <c:v>44075</c:v>
                </c:pt>
                <c:pt idx="616">
                  <c:v>44082</c:v>
                </c:pt>
                <c:pt idx="617">
                  <c:v>44089</c:v>
                </c:pt>
                <c:pt idx="618">
                  <c:v>44096</c:v>
                </c:pt>
                <c:pt idx="619">
                  <c:v>44103</c:v>
                </c:pt>
                <c:pt idx="620">
                  <c:v>44110</c:v>
                </c:pt>
                <c:pt idx="621">
                  <c:v>44117</c:v>
                </c:pt>
                <c:pt idx="622">
                  <c:v>44124</c:v>
                </c:pt>
                <c:pt idx="623">
                  <c:v>44131</c:v>
                </c:pt>
                <c:pt idx="624">
                  <c:v>44138</c:v>
                </c:pt>
                <c:pt idx="625">
                  <c:v>44145</c:v>
                </c:pt>
                <c:pt idx="626">
                  <c:v>44152</c:v>
                </c:pt>
                <c:pt idx="627">
                  <c:v>44159</c:v>
                </c:pt>
                <c:pt idx="628">
                  <c:v>44166</c:v>
                </c:pt>
                <c:pt idx="629">
                  <c:v>44173</c:v>
                </c:pt>
                <c:pt idx="630">
                  <c:v>44180</c:v>
                </c:pt>
                <c:pt idx="631">
                  <c:v>44187</c:v>
                </c:pt>
                <c:pt idx="632">
                  <c:v>44194</c:v>
                </c:pt>
                <c:pt idx="633">
                  <c:v>44201</c:v>
                </c:pt>
                <c:pt idx="634">
                  <c:v>44208</c:v>
                </c:pt>
                <c:pt idx="635">
                  <c:v>44215</c:v>
                </c:pt>
                <c:pt idx="636">
                  <c:v>44222</c:v>
                </c:pt>
                <c:pt idx="637">
                  <c:v>44229</c:v>
                </c:pt>
                <c:pt idx="638">
                  <c:v>44236</c:v>
                </c:pt>
                <c:pt idx="639">
                  <c:v>44243</c:v>
                </c:pt>
                <c:pt idx="640">
                  <c:v>44250</c:v>
                </c:pt>
                <c:pt idx="641">
                  <c:v>44257</c:v>
                </c:pt>
                <c:pt idx="642">
                  <c:v>44264</c:v>
                </c:pt>
                <c:pt idx="643">
                  <c:v>44271</c:v>
                </c:pt>
                <c:pt idx="644">
                  <c:v>44278</c:v>
                </c:pt>
                <c:pt idx="645">
                  <c:v>44285</c:v>
                </c:pt>
                <c:pt idx="646">
                  <c:v>44292</c:v>
                </c:pt>
                <c:pt idx="647">
                  <c:v>44299</c:v>
                </c:pt>
                <c:pt idx="648">
                  <c:v>44306</c:v>
                </c:pt>
                <c:pt idx="649">
                  <c:v>44313</c:v>
                </c:pt>
                <c:pt idx="650">
                  <c:v>44320</c:v>
                </c:pt>
                <c:pt idx="651">
                  <c:v>44327</c:v>
                </c:pt>
                <c:pt idx="652">
                  <c:v>44334</c:v>
                </c:pt>
                <c:pt idx="653">
                  <c:v>44341</c:v>
                </c:pt>
                <c:pt idx="654">
                  <c:v>44348</c:v>
                </c:pt>
                <c:pt idx="655">
                  <c:v>44355</c:v>
                </c:pt>
                <c:pt idx="656">
                  <c:v>44362</c:v>
                </c:pt>
                <c:pt idx="657">
                  <c:v>44369</c:v>
                </c:pt>
                <c:pt idx="658">
                  <c:v>44376</c:v>
                </c:pt>
                <c:pt idx="659">
                  <c:v>44383</c:v>
                </c:pt>
                <c:pt idx="660">
                  <c:v>44390</c:v>
                </c:pt>
                <c:pt idx="661">
                  <c:v>44397</c:v>
                </c:pt>
                <c:pt idx="662">
                  <c:v>44404</c:v>
                </c:pt>
                <c:pt idx="663">
                  <c:v>44411</c:v>
                </c:pt>
                <c:pt idx="664">
                  <c:v>44418</c:v>
                </c:pt>
                <c:pt idx="665">
                  <c:v>44425</c:v>
                </c:pt>
                <c:pt idx="666">
                  <c:v>44432</c:v>
                </c:pt>
                <c:pt idx="667">
                  <c:v>44439</c:v>
                </c:pt>
                <c:pt idx="668">
                  <c:v>44446</c:v>
                </c:pt>
                <c:pt idx="669">
                  <c:v>44453</c:v>
                </c:pt>
                <c:pt idx="670">
                  <c:v>44460</c:v>
                </c:pt>
                <c:pt idx="671">
                  <c:v>44467</c:v>
                </c:pt>
                <c:pt idx="672">
                  <c:v>44474</c:v>
                </c:pt>
                <c:pt idx="673">
                  <c:v>44481</c:v>
                </c:pt>
                <c:pt idx="674">
                  <c:v>44488</c:v>
                </c:pt>
                <c:pt idx="675">
                  <c:v>44495</c:v>
                </c:pt>
                <c:pt idx="676">
                  <c:v>44502</c:v>
                </c:pt>
                <c:pt idx="677">
                  <c:v>44509</c:v>
                </c:pt>
                <c:pt idx="678">
                  <c:v>44516</c:v>
                </c:pt>
                <c:pt idx="679">
                  <c:v>44523</c:v>
                </c:pt>
                <c:pt idx="680">
                  <c:v>44530</c:v>
                </c:pt>
                <c:pt idx="681">
                  <c:v>44537</c:v>
                </c:pt>
                <c:pt idx="682">
                  <c:v>44544</c:v>
                </c:pt>
                <c:pt idx="683">
                  <c:v>44551</c:v>
                </c:pt>
                <c:pt idx="684">
                  <c:v>44559</c:v>
                </c:pt>
                <c:pt idx="685">
                  <c:v>44566</c:v>
                </c:pt>
                <c:pt idx="686">
                  <c:v>44573</c:v>
                </c:pt>
                <c:pt idx="687">
                  <c:v>44580</c:v>
                </c:pt>
                <c:pt idx="688">
                  <c:v>44587</c:v>
                </c:pt>
                <c:pt idx="689">
                  <c:v>44594</c:v>
                </c:pt>
                <c:pt idx="690">
                  <c:v>44601</c:v>
                </c:pt>
                <c:pt idx="691">
                  <c:v>44608</c:v>
                </c:pt>
                <c:pt idx="692">
                  <c:v>44615</c:v>
                </c:pt>
                <c:pt idx="693">
                  <c:v>44622</c:v>
                </c:pt>
                <c:pt idx="694">
                  <c:v>44629</c:v>
                </c:pt>
                <c:pt idx="695">
                  <c:v>44636</c:v>
                </c:pt>
                <c:pt idx="696">
                  <c:v>44643</c:v>
                </c:pt>
                <c:pt idx="697">
                  <c:v>44650</c:v>
                </c:pt>
                <c:pt idx="698">
                  <c:v>44657</c:v>
                </c:pt>
                <c:pt idx="699">
                  <c:v>44664</c:v>
                </c:pt>
                <c:pt idx="700">
                  <c:v>44671</c:v>
                </c:pt>
                <c:pt idx="701">
                  <c:v>44678</c:v>
                </c:pt>
                <c:pt idx="702">
                  <c:v>44685</c:v>
                </c:pt>
                <c:pt idx="703">
                  <c:v>44692</c:v>
                </c:pt>
                <c:pt idx="704">
                  <c:v>44699</c:v>
                </c:pt>
                <c:pt idx="705">
                  <c:v>44706</c:v>
                </c:pt>
                <c:pt idx="706">
                  <c:v>44713</c:v>
                </c:pt>
                <c:pt idx="707">
                  <c:v>44720</c:v>
                </c:pt>
                <c:pt idx="708">
                  <c:v>44727</c:v>
                </c:pt>
                <c:pt idx="709">
                  <c:v>44734</c:v>
                </c:pt>
                <c:pt idx="710">
                  <c:v>44741</c:v>
                </c:pt>
                <c:pt idx="711">
                  <c:v>44748</c:v>
                </c:pt>
                <c:pt idx="712">
                  <c:v>44755</c:v>
                </c:pt>
                <c:pt idx="713">
                  <c:v>44762</c:v>
                </c:pt>
                <c:pt idx="714">
                  <c:v>44769</c:v>
                </c:pt>
                <c:pt idx="715">
                  <c:v>44776</c:v>
                </c:pt>
                <c:pt idx="716">
                  <c:v>44783</c:v>
                </c:pt>
                <c:pt idx="717">
                  <c:v>44790</c:v>
                </c:pt>
                <c:pt idx="718">
                  <c:v>44797</c:v>
                </c:pt>
                <c:pt idx="719">
                  <c:v>44804</c:v>
                </c:pt>
                <c:pt idx="720">
                  <c:v>44811</c:v>
                </c:pt>
                <c:pt idx="721">
                  <c:v>44818</c:v>
                </c:pt>
                <c:pt idx="722">
                  <c:v>44825</c:v>
                </c:pt>
                <c:pt idx="723">
                  <c:v>44832</c:v>
                </c:pt>
                <c:pt idx="724">
                  <c:v>44839</c:v>
                </c:pt>
                <c:pt idx="725">
                  <c:v>44846</c:v>
                </c:pt>
                <c:pt idx="726">
                  <c:v>44853</c:v>
                </c:pt>
                <c:pt idx="727">
                  <c:v>44860</c:v>
                </c:pt>
                <c:pt idx="728">
                  <c:v>44867</c:v>
                </c:pt>
                <c:pt idx="729">
                  <c:v>44874</c:v>
                </c:pt>
                <c:pt idx="730">
                  <c:v>44881</c:v>
                </c:pt>
                <c:pt idx="731">
                  <c:v>44888</c:v>
                </c:pt>
                <c:pt idx="732">
                  <c:v>44895</c:v>
                </c:pt>
                <c:pt idx="733">
                  <c:v>44902</c:v>
                </c:pt>
                <c:pt idx="734">
                  <c:v>44909</c:v>
                </c:pt>
                <c:pt idx="735">
                  <c:v>44916</c:v>
                </c:pt>
                <c:pt idx="736">
                  <c:v>44923</c:v>
                </c:pt>
                <c:pt idx="737">
                  <c:v>44930</c:v>
                </c:pt>
                <c:pt idx="738">
                  <c:v>44937</c:v>
                </c:pt>
                <c:pt idx="739">
                  <c:v>44944</c:v>
                </c:pt>
                <c:pt idx="740">
                  <c:v>44951</c:v>
                </c:pt>
                <c:pt idx="741">
                  <c:v>44958</c:v>
                </c:pt>
                <c:pt idx="742">
                  <c:v>44965</c:v>
                </c:pt>
                <c:pt idx="743">
                  <c:v>44972</c:v>
                </c:pt>
                <c:pt idx="744">
                  <c:v>44979</c:v>
                </c:pt>
                <c:pt idx="745">
                  <c:v>44986</c:v>
                </c:pt>
                <c:pt idx="746">
                  <c:v>44993</c:v>
                </c:pt>
                <c:pt idx="747">
                  <c:v>45000</c:v>
                </c:pt>
                <c:pt idx="748">
                  <c:v>45007</c:v>
                </c:pt>
                <c:pt idx="749">
                  <c:v>45014</c:v>
                </c:pt>
                <c:pt idx="750">
                  <c:v>45021</c:v>
                </c:pt>
                <c:pt idx="751">
                  <c:v>45028</c:v>
                </c:pt>
                <c:pt idx="752">
                  <c:v>45035</c:v>
                </c:pt>
                <c:pt idx="753">
                  <c:v>45042</c:v>
                </c:pt>
                <c:pt idx="754">
                  <c:v>45049</c:v>
                </c:pt>
                <c:pt idx="755">
                  <c:v>45056</c:v>
                </c:pt>
                <c:pt idx="756">
                  <c:v>45063</c:v>
                </c:pt>
                <c:pt idx="757">
                  <c:v>45070</c:v>
                </c:pt>
                <c:pt idx="758">
                  <c:v>45077</c:v>
                </c:pt>
                <c:pt idx="759">
                  <c:v>45084</c:v>
                </c:pt>
                <c:pt idx="760">
                  <c:v>45091</c:v>
                </c:pt>
                <c:pt idx="761">
                  <c:v>45098</c:v>
                </c:pt>
                <c:pt idx="762">
                  <c:v>45105</c:v>
                </c:pt>
                <c:pt idx="763">
                  <c:v>45112</c:v>
                </c:pt>
                <c:pt idx="764">
                  <c:v>45119</c:v>
                </c:pt>
                <c:pt idx="765">
                  <c:v>45126</c:v>
                </c:pt>
                <c:pt idx="766">
                  <c:v>45133</c:v>
                </c:pt>
                <c:pt idx="767">
                  <c:v>45140</c:v>
                </c:pt>
                <c:pt idx="768">
                  <c:v>45147</c:v>
                </c:pt>
                <c:pt idx="769">
                  <c:v>45154</c:v>
                </c:pt>
                <c:pt idx="770">
                  <c:v>45161</c:v>
                </c:pt>
                <c:pt idx="771">
                  <c:v>45168</c:v>
                </c:pt>
                <c:pt idx="772">
                  <c:v>45175</c:v>
                </c:pt>
                <c:pt idx="773">
                  <c:v>45182</c:v>
                </c:pt>
                <c:pt idx="774">
                  <c:v>45189</c:v>
                </c:pt>
                <c:pt idx="775">
                  <c:v>45196</c:v>
                </c:pt>
                <c:pt idx="776">
                  <c:v>45203</c:v>
                </c:pt>
                <c:pt idx="777">
                  <c:v>45210</c:v>
                </c:pt>
                <c:pt idx="778">
                  <c:v>45217</c:v>
                </c:pt>
                <c:pt idx="779">
                  <c:v>45224</c:v>
                </c:pt>
                <c:pt idx="780">
                  <c:v>45231</c:v>
                </c:pt>
                <c:pt idx="781">
                  <c:v>45238</c:v>
                </c:pt>
                <c:pt idx="782">
                  <c:v>45245</c:v>
                </c:pt>
                <c:pt idx="783">
                  <c:v>45252</c:v>
                </c:pt>
                <c:pt idx="784">
                  <c:v>45259</c:v>
                </c:pt>
                <c:pt idx="785">
                  <c:v>45266</c:v>
                </c:pt>
                <c:pt idx="786">
                  <c:v>45273</c:v>
                </c:pt>
                <c:pt idx="787">
                  <c:v>45280</c:v>
                </c:pt>
                <c:pt idx="788">
                  <c:v>45287</c:v>
                </c:pt>
                <c:pt idx="789">
                  <c:v>45294</c:v>
                </c:pt>
                <c:pt idx="790">
                  <c:v>45301</c:v>
                </c:pt>
                <c:pt idx="791">
                  <c:v>45308</c:v>
                </c:pt>
                <c:pt idx="792">
                  <c:v>45315</c:v>
                </c:pt>
                <c:pt idx="793">
                  <c:v>45322</c:v>
                </c:pt>
                <c:pt idx="794">
                  <c:v>45329</c:v>
                </c:pt>
                <c:pt idx="795">
                  <c:v>45336</c:v>
                </c:pt>
                <c:pt idx="796">
                  <c:v>45343</c:v>
                </c:pt>
                <c:pt idx="797">
                  <c:v>45350</c:v>
                </c:pt>
                <c:pt idx="798">
                  <c:v>45357</c:v>
                </c:pt>
                <c:pt idx="799">
                  <c:v>45364</c:v>
                </c:pt>
                <c:pt idx="800">
                  <c:v>45371</c:v>
                </c:pt>
                <c:pt idx="801">
                  <c:v>45378</c:v>
                </c:pt>
                <c:pt idx="802">
                  <c:v>45385</c:v>
                </c:pt>
                <c:pt idx="803">
                  <c:v>45392</c:v>
                </c:pt>
                <c:pt idx="804">
                  <c:v>45399</c:v>
                </c:pt>
                <c:pt idx="805">
                  <c:v>45406</c:v>
                </c:pt>
                <c:pt idx="806">
                  <c:v>45413</c:v>
                </c:pt>
                <c:pt idx="807">
                  <c:v>45420</c:v>
                </c:pt>
                <c:pt idx="808">
                  <c:v>45427</c:v>
                </c:pt>
                <c:pt idx="809">
                  <c:v>45434</c:v>
                </c:pt>
                <c:pt idx="810">
                  <c:v>45441</c:v>
                </c:pt>
                <c:pt idx="811">
                  <c:v>45448</c:v>
                </c:pt>
                <c:pt idx="812">
                  <c:v>45455</c:v>
                </c:pt>
                <c:pt idx="813">
                  <c:v>45462</c:v>
                </c:pt>
                <c:pt idx="814">
                  <c:v>45469</c:v>
                </c:pt>
                <c:pt idx="815">
                  <c:v>45476</c:v>
                </c:pt>
                <c:pt idx="816">
                  <c:v>45483</c:v>
                </c:pt>
                <c:pt idx="817">
                  <c:v>45490</c:v>
                </c:pt>
                <c:pt idx="818">
                  <c:v>45497</c:v>
                </c:pt>
                <c:pt idx="819">
                  <c:v>45504</c:v>
                </c:pt>
                <c:pt idx="820">
                  <c:v>45511</c:v>
                </c:pt>
                <c:pt idx="821">
                  <c:v>45518</c:v>
                </c:pt>
                <c:pt idx="822">
                  <c:v>45525</c:v>
                </c:pt>
                <c:pt idx="823">
                  <c:v>45532</c:v>
                </c:pt>
                <c:pt idx="824">
                  <c:v>45539</c:v>
                </c:pt>
                <c:pt idx="825">
                  <c:v>45546</c:v>
                </c:pt>
                <c:pt idx="826">
                  <c:v>45553</c:v>
                </c:pt>
                <c:pt idx="827">
                  <c:v>45560</c:v>
                </c:pt>
                <c:pt idx="828">
                  <c:v>45567</c:v>
                </c:pt>
                <c:pt idx="829">
                  <c:v>45574</c:v>
                </c:pt>
                <c:pt idx="830">
                  <c:v>45581</c:v>
                </c:pt>
                <c:pt idx="831">
                  <c:v>45588</c:v>
                </c:pt>
                <c:pt idx="832">
                  <c:v>45595</c:v>
                </c:pt>
                <c:pt idx="833">
                  <c:v>45602</c:v>
                </c:pt>
                <c:pt idx="834">
                  <c:v>45609</c:v>
                </c:pt>
                <c:pt idx="835">
                  <c:v>45616</c:v>
                </c:pt>
                <c:pt idx="836">
                  <c:v>45623</c:v>
                </c:pt>
                <c:pt idx="837">
                  <c:v>45630</c:v>
                </c:pt>
                <c:pt idx="838">
                  <c:v>45637</c:v>
                </c:pt>
                <c:pt idx="839">
                  <c:v>45644</c:v>
                </c:pt>
                <c:pt idx="840">
                  <c:v>45653</c:v>
                </c:pt>
                <c:pt idx="841">
                  <c:v>45660</c:v>
                </c:pt>
                <c:pt idx="842">
                  <c:v>45667</c:v>
                </c:pt>
                <c:pt idx="843">
                  <c:v>45674</c:v>
                </c:pt>
                <c:pt idx="844">
                  <c:v>45681</c:v>
                </c:pt>
                <c:pt idx="845">
                  <c:v>45688</c:v>
                </c:pt>
                <c:pt idx="846">
                  <c:v>45695</c:v>
                </c:pt>
                <c:pt idx="847">
                  <c:v>45702</c:v>
                </c:pt>
                <c:pt idx="848">
                  <c:v>45709</c:v>
                </c:pt>
                <c:pt idx="849">
                  <c:v>45716</c:v>
                </c:pt>
                <c:pt idx="850">
                  <c:v>45723</c:v>
                </c:pt>
                <c:pt idx="851">
                  <c:v>45730</c:v>
                </c:pt>
                <c:pt idx="852">
                  <c:v>45737</c:v>
                </c:pt>
                <c:pt idx="853">
                  <c:v>45744</c:v>
                </c:pt>
                <c:pt idx="854">
                  <c:v>45751</c:v>
                </c:pt>
                <c:pt idx="855">
                  <c:v>45758</c:v>
                </c:pt>
                <c:pt idx="856">
                  <c:v>45769</c:v>
                </c:pt>
                <c:pt idx="857">
                  <c:v>45776</c:v>
                </c:pt>
                <c:pt idx="858">
                  <c:v>45783</c:v>
                </c:pt>
                <c:pt idx="859">
                  <c:v>45790</c:v>
                </c:pt>
                <c:pt idx="860">
                  <c:v>45797</c:v>
                </c:pt>
                <c:pt idx="861">
                  <c:v>45804</c:v>
                </c:pt>
                <c:pt idx="862">
                  <c:v>45811</c:v>
                </c:pt>
                <c:pt idx="863">
                  <c:v>45818</c:v>
                </c:pt>
                <c:pt idx="864">
                  <c:v>45825</c:v>
                </c:pt>
                <c:pt idx="865">
                  <c:v>45832</c:v>
                </c:pt>
                <c:pt idx="866">
                  <c:v>45839</c:v>
                </c:pt>
                <c:pt idx="867">
                  <c:v>45846</c:v>
                </c:pt>
                <c:pt idx="868">
                  <c:v>45853</c:v>
                </c:pt>
                <c:pt idx="869">
                  <c:v>45860</c:v>
                </c:pt>
                <c:pt idx="870">
                  <c:v>45867</c:v>
                </c:pt>
                <c:pt idx="871">
                  <c:v>45874</c:v>
                </c:pt>
                <c:pt idx="872">
                  <c:v>45881</c:v>
                </c:pt>
                <c:pt idx="873">
                  <c:v>45888</c:v>
                </c:pt>
                <c:pt idx="874">
                  <c:v>45895</c:v>
                </c:pt>
                <c:pt idx="875">
                  <c:v>45902</c:v>
                </c:pt>
                <c:pt idx="876">
                  <c:v>45909</c:v>
                </c:pt>
                <c:pt idx="877">
                  <c:v>45916</c:v>
                </c:pt>
                <c:pt idx="878">
                  <c:v>45923</c:v>
                </c:pt>
                <c:pt idx="879">
                  <c:v>45930</c:v>
                </c:pt>
                <c:pt idx="880">
                  <c:v>45937</c:v>
                </c:pt>
                <c:pt idx="881">
                  <c:v>45944</c:v>
                </c:pt>
                <c:pt idx="882">
                  <c:v>45951</c:v>
                </c:pt>
                <c:pt idx="883">
                  <c:v>45958</c:v>
                </c:pt>
                <c:pt idx="884">
                  <c:v>45965</c:v>
                </c:pt>
                <c:pt idx="885">
                  <c:v>45972</c:v>
                </c:pt>
                <c:pt idx="886">
                  <c:v>45979</c:v>
                </c:pt>
                <c:pt idx="887">
                  <c:v>45986</c:v>
                </c:pt>
                <c:pt idx="888">
                  <c:v>45993</c:v>
                </c:pt>
                <c:pt idx="889">
                  <c:v>46000</c:v>
                </c:pt>
                <c:pt idx="890">
                  <c:v>46007</c:v>
                </c:pt>
                <c:pt idx="891">
                  <c:v>46014</c:v>
                </c:pt>
                <c:pt idx="892">
                  <c:v>46021</c:v>
                </c:pt>
                <c:pt idx="893">
                  <c:v>46028</c:v>
                </c:pt>
                <c:pt idx="894">
                  <c:v>46035</c:v>
                </c:pt>
                <c:pt idx="895">
                  <c:v>46042</c:v>
                </c:pt>
                <c:pt idx="896">
                  <c:v>46049</c:v>
                </c:pt>
                <c:pt idx="897">
                  <c:v>46056</c:v>
                </c:pt>
                <c:pt idx="898">
                  <c:v>46063</c:v>
                </c:pt>
                <c:pt idx="899">
                  <c:v>46070</c:v>
                </c:pt>
                <c:pt idx="900">
                  <c:v>46077</c:v>
                </c:pt>
                <c:pt idx="901">
                  <c:v>46084</c:v>
                </c:pt>
                <c:pt idx="902">
                  <c:v>46091</c:v>
                </c:pt>
                <c:pt idx="903">
                  <c:v>46098</c:v>
                </c:pt>
                <c:pt idx="904">
                  <c:v>46105</c:v>
                </c:pt>
                <c:pt idx="905">
                  <c:v>46112</c:v>
                </c:pt>
                <c:pt idx="906">
                  <c:v>46119</c:v>
                </c:pt>
                <c:pt idx="907">
                  <c:v>46126</c:v>
                </c:pt>
                <c:pt idx="908">
                  <c:v>46133</c:v>
                </c:pt>
                <c:pt idx="909">
                  <c:v>46140</c:v>
                </c:pt>
                <c:pt idx="910">
                  <c:v>46147</c:v>
                </c:pt>
                <c:pt idx="911">
                  <c:v>46154</c:v>
                </c:pt>
                <c:pt idx="912">
                  <c:v>46161</c:v>
                </c:pt>
                <c:pt idx="913">
                  <c:v>46168</c:v>
                </c:pt>
                <c:pt idx="914">
                  <c:v>46175</c:v>
                </c:pt>
                <c:pt idx="915">
                  <c:v>46182</c:v>
                </c:pt>
                <c:pt idx="916">
                  <c:v>46189</c:v>
                </c:pt>
                <c:pt idx="917">
                  <c:v>46196</c:v>
                </c:pt>
                <c:pt idx="918">
                  <c:v>46203</c:v>
                </c:pt>
                <c:pt idx="919">
                  <c:v>46210</c:v>
                </c:pt>
                <c:pt idx="920">
                  <c:v>46217</c:v>
                </c:pt>
                <c:pt idx="921">
                  <c:v>46224</c:v>
                </c:pt>
                <c:pt idx="922">
                  <c:v>46231</c:v>
                </c:pt>
                <c:pt idx="923">
                  <c:v>46238</c:v>
                </c:pt>
                <c:pt idx="924">
                  <c:v>46245</c:v>
                </c:pt>
                <c:pt idx="925">
                  <c:v>46252</c:v>
                </c:pt>
                <c:pt idx="926">
                  <c:v>46259</c:v>
                </c:pt>
                <c:pt idx="927">
                  <c:v>46266</c:v>
                </c:pt>
                <c:pt idx="928">
                  <c:v>46273</c:v>
                </c:pt>
                <c:pt idx="929">
                  <c:v>46280</c:v>
                </c:pt>
                <c:pt idx="930">
                  <c:v>46287</c:v>
                </c:pt>
                <c:pt idx="931">
                  <c:v>46294</c:v>
                </c:pt>
                <c:pt idx="932">
                  <c:v>46301</c:v>
                </c:pt>
                <c:pt idx="933">
                  <c:v>46308</c:v>
                </c:pt>
                <c:pt idx="934">
                  <c:v>46315</c:v>
                </c:pt>
                <c:pt idx="935">
                  <c:v>46322</c:v>
                </c:pt>
                <c:pt idx="936">
                  <c:v>46329</c:v>
                </c:pt>
                <c:pt idx="937">
                  <c:v>46336</c:v>
                </c:pt>
                <c:pt idx="938">
                  <c:v>46343</c:v>
                </c:pt>
                <c:pt idx="939">
                  <c:v>46350</c:v>
                </c:pt>
                <c:pt idx="940">
                  <c:v>46357</c:v>
                </c:pt>
                <c:pt idx="941">
                  <c:v>46364</c:v>
                </c:pt>
                <c:pt idx="942">
                  <c:v>46371</c:v>
                </c:pt>
                <c:pt idx="943">
                  <c:v>46378</c:v>
                </c:pt>
                <c:pt idx="944">
                  <c:v>46385</c:v>
                </c:pt>
                <c:pt idx="945">
                  <c:v>46392</c:v>
                </c:pt>
                <c:pt idx="946">
                  <c:v>46399</c:v>
                </c:pt>
                <c:pt idx="947">
                  <c:v>46406</c:v>
                </c:pt>
                <c:pt idx="948">
                  <c:v>46413</c:v>
                </c:pt>
                <c:pt idx="949">
                  <c:v>46420</c:v>
                </c:pt>
                <c:pt idx="950">
                  <c:v>46427</c:v>
                </c:pt>
                <c:pt idx="951">
                  <c:v>46434</c:v>
                </c:pt>
                <c:pt idx="952">
                  <c:v>46441</c:v>
                </c:pt>
                <c:pt idx="953">
                  <c:v>46448</c:v>
                </c:pt>
                <c:pt idx="954">
                  <c:v>46455</c:v>
                </c:pt>
                <c:pt idx="955">
                  <c:v>46462</c:v>
                </c:pt>
                <c:pt idx="956">
                  <c:v>46469</c:v>
                </c:pt>
                <c:pt idx="957">
                  <c:v>46476</c:v>
                </c:pt>
                <c:pt idx="958">
                  <c:v>46483</c:v>
                </c:pt>
                <c:pt idx="959">
                  <c:v>46490</c:v>
                </c:pt>
                <c:pt idx="960">
                  <c:v>46497</c:v>
                </c:pt>
                <c:pt idx="961">
                  <c:v>46504</c:v>
                </c:pt>
                <c:pt idx="962">
                  <c:v>46511</c:v>
                </c:pt>
                <c:pt idx="963">
                  <c:v>46518</c:v>
                </c:pt>
                <c:pt idx="964">
                  <c:v>46525</c:v>
                </c:pt>
                <c:pt idx="965">
                  <c:v>46532</c:v>
                </c:pt>
                <c:pt idx="966">
                  <c:v>46539</c:v>
                </c:pt>
                <c:pt idx="967">
                  <c:v>46546</c:v>
                </c:pt>
                <c:pt idx="968">
                  <c:v>46553</c:v>
                </c:pt>
                <c:pt idx="969">
                  <c:v>46560</c:v>
                </c:pt>
                <c:pt idx="970">
                  <c:v>46567</c:v>
                </c:pt>
                <c:pt idx="971">
                  <c:v>46574</c:v>
                </c:pt>
                <c:pt idx="972">
                  <c:v>46581</c:v>
                </c:pt>
                <c:pt idx="973">
                  <c:v>46588</c:v>
                </c:pt>
                <c:pt idx="974">
                  <c:v>46595</c:v>
                </c:pt>
                <c:pt idx="975">
                  <c:v>46602</c:v>
                </c:pt>
                <c:pt idx="976">
                  <c:v>46609</c:v>
                </c:pt>
                <c:pt idx="977">
                  <c:v>46616</c:v>
                </c:pt>
                <c:pt idx="978">
                  <c:v>46623</c:v>
                </c:pt>
                <c:pt idx="979">
                  <c:v>46630</c:v>
                </c:pt>
                <c:pt idx="980">
                  <c:v>46637</c:v>
                </c:pt>
                <c:pt idx="981">
                  <c:v>46644</c:v>
                </c:pt>
                <c:pt idx="982">
                  <c:v>46651</c:v>
                </c:pt>
                <c:pt idx="983">
                  <c:v>46658</c:v>
                </c:pt>
                <c:pt idx="984">
                  <c:v>46665</c:v>
                </c:pt>
                <c:pt idx="985">
                  <c:v>46672</c:v>
                </c:pt>
                <c:pt idx="986">
                  <c:v>46679</c:v>
                </c:pt>
                <c:pt idx="987">
                  <c:v>46686</c:v>
                </c:pt>
                <c:pt idx="988">
                  <c:v>46693</c:v>
                </c:pt>
                <c:pt idx="989">
                  <c:v>46700</c:v>
                </c:pt>
                <c:pt idx="990">
                  <c:v>46707</c:v>
                </c:pt>
                <c:pt idx="991">
                  <c:v>46714</c:v>
                </c:pt>
                <c:pt idx="992">
                  <c:v>46721</c:v>
                </c:pt>
                <c:pt idx="993">
                  <c:v>46728</c:v>
                </c:pt>
                <c:pt idx="994">
                  <c:v>46735</c:v>
                </c:pt>
                <c:pt idx="995">
                  <c:v>46742</c:v>
                </c:pt>
                <c:pt idx="996">
                  <c:v>46750</c:v>
                </c:pt>
                <c:pt idx="997">
                  <c:v>46757</c:v>
                </c:pt>
                <c:pt idx="998">
                  <c:v>46764</c:v>
                </c:pt>
                <c:pt idx="999">
                  <c:v>46771</c:v>
                </c:pt>
                <c:pt idx="1000">
                  <c:v>46778</c:v>
                </c:pt>
                <c:pt idx="1001">
                  <c:v>46785</c:v>
                </c:pt>
                <c:pt idx="1002">
                  <c:v>46792</c:v>
                </c:pt>
                <c:pt idx="1003">
                  <c:v>46799</c:v>
                </c:pt>
                <c:pt idx="1004">
                  <c:v>46806</c:v>
                </c:pt>
                <c:pt idx="1005">
                  <c:v>46813</c:v>
                </c:pt>
                <c:pt idx="1006">
                  <c:v>46820</c:v>
                </c:pt>
                <c:pt idx="1007">
                  <c:v>46827</c:v>
                </c:pt>
                <c:pt idx="1008">
                  <c:v>46834</c:v>
                </c:pt>
                <c:pt idx="1009">
                  <c:v>46841</c:v>
                </c:pt>
                <c:pt idx="1010">
                  <c:v>46848</c:v>
                </c:pt>
                <c:pt idx="1011">
                  <c:v>46855</c:v>
                </c:pt>
                <c:pt idx="1012">
                  <c:v>46862</c:v>
                </c:pt>
                <c:pt idx="1013">
                  <c:v>46869</c:v>
                </c:pt>
                <c:pt idx="1014">
                  <c:v>46876</c:v>
                </c:pt>
                <c:pt idx="1015">
                  <c:v>46883</c:v>
                </c:pt>
                <c:pt idx="1016">
                  <c:v>46890</c:v>
                </c:pt>
                <c:pt idx="1017">
                  <c:v>46897</c:v>
                </c:pt>
                <c:pt idx="1018">
                  <c:v>46904</c:v>
                </c:pt>
                <c:pt idx="1019">
                  <c:v>46911</c:v>
                </c:pt>
                <c:pt idx="1020">
                  <c:v>46918</c:v>
                </c:pt>
                <c:pt idx="1021">
                  <c:v>46925</c:v>
                </c:pt>
                <c:pt idx="1022">
                  <c:v>46932</c:v>
                </c:pt>
                <c:pt idx="1023">
                  <c:v>46939</c:v>
                </c:pt>
                <c:pt idx="1024">
                  <c:v>46946</c:v>
                </c:pt>
                <c:pt idx="1025">
                  <c:v>46953</c:v>
                </c:pt>
                <c:pt idx="1026">
                  <c:v>46960</c:v>
                </c:pt>
                <c:pt idx="1027">
                  <c:v>46967</c:v>
                </c:pt>
                <c:pt idx="1028">
                  <c:v>46974</c:v>
                </c:pt>
                <c:pt idx="1029">
                  <c:v>46981</c:v>
                </c:pt>
                <c:pt idx="1030">
                  <c:v>46988</c:v>
                </c:pt>
                <c:pt idx="1031">
                  <c:v>46995</c:v>
                </c:pt>
                <c:pt idx="1032">
                  <c:v>47002</c:v>
                </c:pt>
                <c:pt idx="1033">
                  <c:v>47009</c:v>
                </c:pt>
                <c:pt idx="1034">
                  <c:v>47016</c:v>
                </c:pt>
                <c:pt idx="1035">
                  <c:v>47023</c:v>
                </c:pt>
                <c:pt idx="1036">
                  <c:v>47030</c:v>
                </c:pt>
                <c:pt idx="1037">
                  <c:v>47037</c:v>
                </c:pt>
                <c:pt idx="1038">
                  <c:v>47044</c:v>
                </c:pt>
                <c:pt idx="1039">
                  <c:v>47051</c:v>
                </c:pt>
                <c:pt idx="1040">
                  <c:v>47058</c:v>
                </c:pt>
                <c:pt idx="1041">
                  <c:v>47065</c:v>
                </c:pt>
                <c:pt idx="1042">
                  <c:v>47072</c:v>
                </c:pt>
                <c:pt idx="1043">
                  <c:v>47079</c:v>
                </c:pt>
                <c:pt idx="1044">
                  <c:v>47086</c:v>
                </c:pt>
                <c:pt idx="1045">
                  <c:v>47093</c:v>
                </c:pt>
                <c:pt idx="1046">
                  <c:v>47100</c:v>
                </c:pt>
                <c:pt idx="1047">
                  <c:v>47107</c:v>
                </c:pt>
                <c:pt idx="1048">
                  <c:v>47114</c:v>
                </c:pt>
                <c:pt idx="1049">
                  <c:v>47121</c:v>
                </c:pt>
                <c:pt idx="1050">
                  <c:v>47128</c:v>
                </c:pt>
                <c:pt idx="1051">
                  <c:v>47135</c:v>
                </c:pt>
                <c:pt idx="1052">
                  <c:v>47142</c:v>
                </c:pt>
                <c:pt idx="1053">
                  <c:v>47149</c:v>
                </c:pt>
                <c:pt idx="1054">
                  <c:v>47156</c:v>
                </c:pt>
                <c:pt idx="1055">
                  <c:v>47163</c:v>
                </c:pt>
                <c:pt idx="1056">
                  <c:v>47170</c:v>
                </c:pt>
                <c:pt idx="1057">
                  <c:v>47177</c:v>
                </c:pt>
                <c:pt idx="1058">
                  <c:v>47184</c:v>
                </c:pt>
                <c:pt idx="1059">
                  <c:v>47191</c:v>
                </c:pt>
                <c:pt idx="1060">
                  <c:v>47198</c:v>
                </c:pt>
                <c:pt idx="1061">
                  <c:v>47205</c:v>
                </c:pt>
                <c:pt idx="1062">
                  <c:v>47212</c:v>
                </c:pt>
                <c:pt idx="1063">
                  <c:v>47219</c:v>
                </c:pt>
                <c:pt idx="1064">
                  <c:v>47226</c:v>
                </c:pt>
                <c:pt idx="1065">
                  <c:v>47233</c:v>
                </c:pt>
                <c:pt idx="1066">
                  <c:v>47240</c:v>
                </c:pt>
                <c:pt idx="1067">
                  <c:v>47247</c:v>
                </c:pt>
                <c:pt idx="1068">
                  <c:v>47254</c:v>
                </c:pt>
                <c:pt idx="1069">
                  <c:v>47261</c:v>
                </c:pt>
                <c:pt idx="1070">
                  <c:v>47268</c:v>
                </c:pt>
                <c:pt idx="1071">
                  <c:v>47275</c:v>
                </c:pt>
                <c:pt idx="1072">
                  <c:v>47282</c:v>
                </c:pt>
                <c:pt idx="1073">
                  <c:v>47289</c:v>
                </c:pt>
                <c:pt idx="1074">
                  <c:v>47296</c:v>
                </c:pt>
                <c:pt idx="1075">
                  <c:v>47303</c:v>
                </c:pt>
                <c:pt idx="1076">
                  <c:v>47310</c:v>
                </c:pt>
                <c:pt idx="1077">
                  <c:v>47317</c:v>
                </c:pt>
                <c:pt idx="1078">
                  <c:v>47324</c:v>
                </c:pt>
                <c:pt idx="1079">
                  <c:v>47331</c:v>
                </c:pt>
                <c:pt idx="1080">
                  <c:v>47338</c:v>
                </c:pt>
                <c:pt idx="1081">
                  <c:v>47345</c:v>
                </c:pt>
                <c:pt idx="1082">
                  <c:v>47352</c:v>
                </c:pt>
                <c:pt idx="1083">
                  <c:v>47359</c:v>
                </c:pt>
                <c:pt idx="1084">
                  <c:v>47366</c:v>
                </c:pt>
                <c:pt idx="1085">
                  <c:v>47373</c:v>
                </c:pt>
                <c:pt idx="1086">
                  <c:v>47380</c:v>
                </c:pt>
                <c:pt idx="1087">
                  <c:v>47387</c:v>
                </c:pt>
                <c:pt idx="1088">
                  <c:v>47394</c:v>
                </c:pt>
                <c:pt idx="1089">
                  <c:v>47401</c:v>
                </c:pt>
                <c:pt idx="1090">
                  <c:v>47408</c:v>
                </c:pt>
                <c:pt idx="1091">
                  <c:v>47415</c:v>
                </c:pt>
                <c:pt idx="1092">
                  <c:v>47422</c:v>
                </c:pt>
                <c:pt idx="1093">
                  <c:v>47429</c:v>
                </c:pt>
                <c:pt idx="1094">
                  <c:v>47436</c:v>
                </c:pt>
                <c:pt idx="1095">
                  <c:v>47443</c:v>
                </c:pt>
                <c:pt idx="1096">
                  <c:v>47450</c:v>
                </c:pt>
                <c:pt idx="1097">
                  <c:v>47457</c:v>
                </c:pt>
                <c:pt idx="1098">
                  <c:v>47464</c:v>
                </c:pt>
                <c:pt idx="1099">
                  <c:v>47471</c:v>
                </c:pt>
                <c:pt idx="1100">
                  <c:v>47479</c:v>
                </c:pt>
                <c:pt idx="1101">
                  <c:v>47486</c:v>
                </c:pt>
                <c:pt idx="1102">
                  <c:v>47493</c:v>
                </c:pt>
                <c:pt idx="1103">
                  <c:v>47500</c:v>
                </c:pt>
                <c:pt idx="1104">
                  <c:v>47507</c:v>
                </c:pt>
                <c:pt idx="1105">
                  <c:v>47514</c:v>
                </c:pt>
                <c:pt idx="1106">
                  <c:v>47521</c:v>
                </c:pt>
                <c:pt idx="1107">
                  <c:v>47528</c:v>
                </c:pt>
                <c:pt idx="1108">
                  <c:v>47535</c:v>
                </c:pt>
                <c:pt idx="1109">
                  <c:v>47542</c:v>
                </c:pt>
                <c:pt idx="1110">
                  <c:v>47549</c:v>
                </c:pt>
                <c:pt idx="1111">
                  <c:v>47556</c:v>
                </c:pt>
                <c:pt idx="1112">
                  <c:v>47563</c:v>
                </c:pt>
                <c:pt idx="1113">
                  <c:v>47570</c:v>
                </c:pt>
                <c:pt idx="1114">
                  <c:v>47577</c:v>
                </c:pt>
                <c:pt idx="1115">
                  <c:v>47584</c:v>
                </c:pt>
                <c:pt idx="1116">
                  <c:v>47591</c:v>
                </c:pt>
                <c:pt idx="1117">
                  <c:v>47598</c:v>
                </c:pt>
                <c:pt idx="1118">
                  <c:v>47605</c:v>
                </c:pt>
                <c:pt idx="1119">
                  <c:v>47612</c:v>
                </c:pt>
                <c:pt idx="1120">
                  <c:v>47619</c:v>
                </c:pt>
                <c:pt idx="1121">
                  <c:v>47626</c:v>
                </c:pt>
                <c:pt idx="1122">
                  <c:v>47633</c:v>
                </c:pt>
                <c:pt idx="1123">
                  <c:v>47640</c:v>
                </c:pt>
                <c:pt idx="1124">
                  <c:v>47647</c:v>
                </c:pt>
                <c:pt idx="1125">
                  <c:v>47654</c:v>
                </c:pt>
                <c:pt idx="1126">
                  <c:v>47661</c:v>
                </c:pt>
                <c:pt idx="1127">
                  <c:v>47668</c:v>
                </c:pt>
                <c:pt idx="1128">
                  <c:v>47675</c:v>
                </c:pt>
                <c:pt idx="1129">
                  <c:v>47682</c:v>
                </c:pt>
                <c:pt idx="1130">
                  <c:v>47689</c:v>
                </c:pt>
                <c:pt idx="1131">
                  <c:v>47696</c:v>
                </c:pt>
                <c:pt idx="1132">
                  <c:v>47703</c:v>
                </c:pt>
                <c:pt idx="1133">
                  <c:v>47710</c:v>
                </c:pt>
                <c:pt idx="1134">
                  <c:v>47717</c:v>
                </c:pt>
                <c:pt idx="1135">
                  <c:v>47724</c:v>
                </c:pt>
                <c:pt idx="1136">
                  <c:v>47731</c:v>
                </c:pt>
                <c:pt idx="1137">
                  <c:v>47738</c:v>
                </c:pt>
                <c:pt idx="1138">
                  <c:v>47745</c:v>
                </c:pt>
                <c:pt idx="1139">
                  <c:v>47752</c:v>
                </c:pt>
                <c:pt idx="1140">
                  <c:v>47759</c:v>
                </c:pt>
                <c:pt idx="1141">
                  <c:v>47766</c:v>
                </c:pt>
                <c:pt idx="1142">
                  <c:v>47773</c:v>
                </c:pt>
                <c:pt idx="1143">
                  <c:v>47780</c:v>
                </c:pt>
                <c:pt idx="1144">
                  <c:v>47787</c:v>
                </c:pt>
                <c:pt idx="1145">
                  <c:v>47794</c:v>
                </c:pt>
                <c:pt idx="1146">
                  <c:v>47801</c:v>
                </c:pt>
                <c:pt idx="1147">
                  <c:v>47808</c:v>
                </c:pt>
                <c:pt idx="1148">
                  <c:v>47815</c:v>
                </c:pt>
                <c:pt idx="1149">
                  <c:v>47822</c:v>
                </c:pt>
                <c:pt idx="1150">
                  <c:v>47829</c:v>
                </c:pt>
                <c:pt idx="1151">
                  <c:v>47836</c:v>
                </c:pt>
                <c:pt idx="1152">
                  <c:v>47844</c:v>
                </c:pt>
                <c:pt idx="1153">
                  <c:v>47851</c:v>
                </c:pt>
                <c:pt idx="1154">
                  <c:v>47858</c:v>
                </c:pt>
                <c:pt idx="1155">
                  <c:v>47865</c:v>
                </c:pt>
                <c:pt idx="1156">
                  <c:v>47872</c:v>
                </c:pt>
                <c:pt idx="1157">
                  <c:v>47879</c:v>
                </c:pt>
                <c:pt idx="1158">
                  <c:v>47886</c:v>
                </c:pt>
                <c:pt idx="1159">
                  <c:v>47893</c:v>
                </c:pt>
                <c:pt idx="1160">
                  <c:v>47900</c:v>
                </c:pt>
                <c:pt idx="1161">
                  <c:v>47907</c:v>
                </c:pt>
                <c:pt idx="1162">
                  <c:v>47914</c:v>
                </c:pt>
                <c:pt idx="1163">
                  <c:v>47921</c:v>
                </c:pt>
                <c:pt idx="1164">
                  <c:v>47928</c:v>
                </c:pt>
                <c:pt idx="1165">
                  <c:v>47935</c:v>
                </c:pt>
                <c:pt idx="1166">
                  <c:v>47942</c:v>
                </c:pt>
                <c:pt idx="1167">
                  <c:v>47953</c:v>
                </c:pt>
                <c:pt idx="1168">
                  <c:v>47960</c:v>
                </c:pt>
                <c:pt idx="1169">
                  <c:v>47967</c:v>
                </c:pt>
                <c:pt idx="1170">
                  <c:v>47974</c:v>
                </c:pt>
                <c:pt idx="1171">
                  <c:v>47981</c:v>
                </c:pt>
                <c:pt idx="1172">
                  <c:v>47988</c:v>
                </c:pt>
                <c:pt idx="1173">
                  <c:v>47995</c:v>
                </c:pt>
                <c:pt idx="1174">
                  <c:v>48002</c:v>
                </c:pt>
                <c:pt idx="1175">
                  <c:v>48009</c:v>
                </c:pt>
                <c:pt idx="1176">
                  <c:v>48016</c:v>
                </c:pt>
                <c:pt idx="1177">
                  <c:v>48023</c:v>
                </c:pt>
                <c:pt idx="1178">
                  <c:v>48030</c:v>
                </c:pt>
                <c:pt idx="1179">
                  <c:v>48037</c:v>
                </c:pt>
                <c:pt idx="1180">
                  <c:v>48044</c:v>
                </c:pt>
                <c:pt idx="1181">
                  <c:v>48051</c:v>
                </c:pt>
                <c:pt idx="1182">
                  <c:v>48058</c:v>
                </c:pt>
                <c:pt idx="1183">
                  <c:v>48065</c:v>
                </c:pt>
                <c:pt idx="1184">
                  <c:v>48072</c:v>
                </c:pt>
                <c:pt idx="1185">
                  <c:v>48079</c:v>
                </c:pt>
                <c:pt idx="1186">
                  <c:v>48086</c:v>
                </c:pt>
                <c:pt idx="1187">
                  <c:v>48093</c:v>
                </c:pt>
                <c:pt idx="1188">
                  <c:v>48100</c:v>
                </c:pt>
                <c:pt idx="1189">
                  <c:v>48107</c:v>
                </c:pt>
                <c:pt idx="1190">
                  <c:v>48114</c:v>
                </c:pt>
                <c:pt idx="1191">
                  <c:v>48121</c:v>
                </c:pt>
                <c:pt idx="1192">
                  <c:v>48128</c:v>
                </c:pt>
                <c:pt idx="1193">
                  <c:v>48135</c:v>
                </c:pt>
                <c:pt idx="1194">
                  <c:v>48142</c:v>
                </c:pt>
                <c:pt idx="1195">
                  <c:v>48149</c:v>
                </c:pt>
                <c:pt idx="1196">
                  <c:v>48156</c:v>
                </c:pt>
                <c:pt idx="1197">
                  <c:v>48163</c:v>
                </c:pt>
                <c:pt idx="1198">
                  <c:v>48170</c:v>
                </c:pt>
                <c:pt idx="1199">
                  <c:v>48177</c:v>
                </c:pt>
                <c:pt idx="1200">
                  <c:v>48184</c:v>
                </c:pt>
                <c:pt idx="1201">
                  <c:v>48191</c:v>
                </c:pt>
                <c:pt idx="1202">
                  <c:v>48198</c:v>
                </c:pt>
                <c:pt idx="1203">
                  <c:v>48205</c:v>
                </c:pt>
                <c:pt idx="1204">
                  <c:v>48212</c:v>
                </c:pt>
                <c:pt idx="1205">
                  <c:v>48219</c:v>
                </c:pt>
                <c:pt idx="1206">
                  <c:v>48226</c:v>
                </c:pt>
                <c:pt idx="1207">
                  <c:v>48233</c:v>
                </c:pt>
                <c:pt idx="1208">
                  <c:v>48240</c:v>
                </c:pt>
                <c:pt idx="1209">
                  <c:v>48247</c:v>
                </c:pt>
                <c:pt idx="1210">
                  <c:v>48254</c:v>
                </c:pt>
                <c:pt idx="1211">
                  <c:v>48261</c:v>
                </c:pt>
                <c:pt idx="1212">
                  <c:v>48268</c:v>
                </c:pt>
                <c:pt idx="1213">
                  <c:v>48275</c:v>
                </c:pt>
                <c:pt idx="1214">
                  <c:v>48282</c:v>
                </c:pt>
                <c:pt idx="1215">
                  <c:v>48289</c:v>
                </c:pt>
                <c:pt idx="1216">
                  <c:v>48296</c:v>
                </c:pt>
                <c:pt idx="1217">
                  <c:v>48303</c:v>
                </c:pt>
                <c:pt idx="1218">
                  <c:v>48310</c:v>
                </c:pt>
                <c:pt idx="1219">
                  <c:v>48317</c:v>
                </c:pt>
                <c:pt idx="1220">
                  <c:v>48324</c:v>
                </c:pt>
                <c:pt idx="1221">
                  <c:v>48331</c:v>
                </c:pt>
                <c:pt idx="1222">
                  <c:v>48338</c:v>
                </c:pt>
                <c:pt idx="1223">
                  <c:v>48345</c:v>
                </c:pt>
                <c:pt idx="1224">
                  <c:v>48352</c:v>
                </c:pt>
                <c:pt idx="1225">
                  <c:v>48359</c:v>
                </c:pt>
                <c:pt idx="1226">
                  <c:v>48366</c:v>
                </c:pt>
                <c:pt idx="1227">
                  <c:v>48373</c:v>
                </c:pt>
                <c:pt idx="1228">
                  <c:v>48380</c:v>
                </c:pt>
                <c:pt idx="1229">
                  <c:v>48387</c:v>
                </c:pt>
                <c:pt idx="1230">
                  <c:v>48394</c:v>
                </c:pt>
                <c:pt idx="1231">
                  <c:v>48401</c:v>
                </c:pt>
                <c:pt idx="1232">
                  <c:v>48408</c:v>
                </c:pt>
                <c:pt idx="1233">
                  <c:v>48415</c:v>
                </c:pt>
                <c:pt idx="1234">
                  <c:v>48422</c:v>
                </c:pt>
                <c:pt idx="1235">
                  <c:v>48429</c:v>
                </c:pt>
                <c:pt idx="1236">
                  <c:v>48436</c:v>
                </c:pt>
                <c:pt idx="1237">
                  <c:v>48443</c:v>
                </c:pt>
                <c:pt idx="1238">
                  <c:v>48450</c:v>
                </c:pt>
                <c:pt idx="1239">
                  <c:v>48457</c:v>
                </c:pt>
                <c:pt idx="1240">
                  <c:v>48464</c:v>
                </c:pt>
                <c:pt idx="1241">
                  <c:v>48471</c:v>
                </c:pt>
                <c:pt idx="1242">
                  <c:v>48478</c:v>
                </c:pt>
                <c:pt idx="1243">
                  <c:v>48485</c:v>
                </c:pt>
                <c:pt idx="1244">
                  <c:v>48492</c:v>
                </c:pt>
                <c:pt idx="1245">
                  <c:v>48499</c:v>
                </c:pt>
                <c:pt idx="1246">
                  <c:v>48506</c:v>
                </c:pt>
                <c:pt idx="1247">
                  <c:v>48513</c:v>
                </c:pt>
                <c:pt idx="1248">
                  <c:v>48520</c:v>
                </c:pt>
                <c:pt idx="1249">
                  <c:v>48527</c:v>
                </c:pt>
                <c:pt idx="1250">
                  <c:v>48534</c:v>
                </c:pt>
                <c:pt idx="1251">
                  <c:v>48541</c:v>
                </c:pt>
                <c:pt idx="1252">
                  <c:v>48548</c:v>
                </c:pt>
                <c:pt idx="1253">
                  <c:v>48555</c:v>
                </c:pt>
                <c:pt idx="1254">
                  <c:v>48562</c:v>
                </c:pt>
                <c:pt idx="1255">
                  <c:v>48569</c:v>
                </c:pt>
                <c:pt idx="1256">
                  <c:v>48577</c:v>
                </c:pt>
                <c:pt idx="1257">
                  <c:v>48584</c:v>
                </c:pt>
                <c:pt idx="1258">
                  <c:v>48591</c:v>
                </c:pt>
                <c:pt idx="1259">
                  <c:v>48598</c:v>
                </c:pt>
                <c:pt idx="1260">
                  <c:v>48605</c:v>
                </c:pt>
                <c:pt idx="1261">
                  <c:v>48612</c:v>
                </c:pt>
                <c:pt idx="1262">
                  <c:v>48619</c:v>
                </c:pt>
                <c:pt idx="1263">
                  <c:v>48626</c:v>
                </c:pt>
                <c:pt idx="1264">
                  <c:v>48633</c:v>
                </c:pt>
                <c:pt idx="1265">
                  <c:v>48640</c:v>
                </c:pt>
                <c:pt idx="1266">
                  <c:v>48647</c:v>
                </c:pt>
                <c:pt idx="1267">
                  <c:v>48654</c:v>
                </c:pt>
                <c:pt idx="1268">
                  <c:v>48661</c:v>
                </c:pt>
                <c:pt idx="1269">
                  <c:v>48668</c:v>
                </c:pt>
                <c:pt idx="1270">
                  <c:v>48675</c:v>
                </c:pt>
                <c:pt idx="1271">
                  <c:v>48682</c:v>
                </c:pt>
                <c:pt idx="1272">
                  <c:v>48689</c:v>
                </c:pt>
                <c:pt idx="1273">
                  <c:v>48696</c:v>
                </c:pt>
                <c:pt idx="1274">
                  <c:v>48703</c:v>
                </c:pt>
                <c:pt idx="1275">
                  <c:v>48710</c:v>
                </c:pt>
                <c:pt idx="1276">
                  <c:v>48717</c:v>
                </c:pt>
                <c:pt idx="1277">
                  <c:v>48724</c:v>
                </c:pt>
                <c:pt idx="1278">
                  <c:v>48731</c:v>
                </c:pt>
                <c:pt idx="1279">
                  <c:v>48738</c:v>
                </c:pt>
                <c:pt idx="1280">
                  <c:v>48745</c:v>
                </c:pt>
                <c:pt idx="1281">
                  <c:v>48752</c:v>
                </c:pt>
                <c:pt idx="1282">
                  <c:v>48759</c:v>
                </c:pt>
                <c:pt idx="1283">
                  <c:v>48766</c:v>
                </c:pt>
                <c:pt idx="1284">
                  <c:v>48773</c:v>
                </c:pt>
                <c:pt idx="1285">
                  <c:v>48780</c:v>
                </c:pt>
                <c:pt idx="1286">
                  <c:v>48787</c:v>
                </c:pt>
                <c:pt idx="1287">
                  <c:v>48794</c:v>
                </c:pt>
                <c:pt idx="1288">
                  <c:v>48801</c:v>
                </c:pt>
                <c:pt idx="1289">
                  <c:v>48808</c:v>
                </c:pt>
                <c:pt idx="1290">
                  <c:v>48815</c:v>
                </c:pt>
                <c:pt idx="1291">
                  <c:v>48822</c:v>
                </c:pt>
                <c:pt idx="1292">
                  <c:v>48829</c:v>
                </c:pt>
                <c:pt idx="1293">
                  <c:v>48836</c:v>
                </c:pt>
                <c:pt idx="1294">
                  <c:v>48843</c:v>
                </c:pt>
                <c:pt idx="1295">
                  <c:v>48850</c:v>
                </c:pt>
                <c:pt idx="1296">
                  <c:v>48857</c:v>
                </c:pt>
                <c:pt idx="1297">
                  <c:v>48864</c:v>
                </c:pt>
                <c:pt idx="1298">
                  <c:v>48871</c:v>
                </c:pt>
                <c:pt idx="1299">
                  <c:v>48878</c:v>
                </c:pt>
                <c:pt idx="1300">
                  <c:v>48885</c:v>
                </c:pt>
                <c:pt idx="1301">
                  <c:v>48892</c:v>
                </c:pt>
                <c:pt idx="1302">
                  <c:v>48899</c:v>
                </c:pt>
                <c:pt idx="1303">
                  <c:v>48906</c:v>
                </c:pt>
                <c:pt idx="1304">
                  <c:v>48913</c:v>
                </c:pt>
                <c:pt idx="1305">
                  <c:v>48920</c:v>
                </c:pt>
                <c:pt idx="1306">
                  <c:v>48927</c:v>
                </c:pt>
                <c:pt idx="1307">
                  <c:v>48934</c:v>
                </c:pt>
                <c:pt idx="1308">
                  <c:v>48941</c:v>
                </c:pt>
                <c:pt idx="1309">
                  <c:v>48948</c:v>
                </c:pt>
                <c:pt idx="1310">
                  <c:v>48955</c:v>
                </c:pt>
                <c:pt idx="1311">
                  <c:v>48962</c:v>
                </c:pt>
                <c:pt idx="1312">
                  <c:v>48969</c:v>
                </c:pt>
                <c:pt idx="1313">
                  <c:v>48976</c:v>
                </c:pt>
                <c:pt idx="1314">
                  <c:v>48983</c:v>
                </c:pt>
                <c:pt idx="1315">
                  <c:v>48990</c:v>
                </c:pt>
                <c:pt idx="1316">
                  <c:v>48997</c:v>
                </c:pt>
                <c:pt idx="1317">
                  <c:v>49004</c:v>
                </c:pt>
                <c:pt idx="1318">
                  <c:v>49011</c:v>
                </c:pt>
                <c:pt idx="1319">
                  <c:v>49018</c:v>
                </c:pt>
                <c:pt idx="1320">
                  <c:v>49025</c:v>
                </c:pt>
                <c:pt idx="1321">
                  <c:v>49032</c:v>
                </c:pt>
                <c:pt idx="1322">
                  <c:v>49039</c:v>
                </c:pt>
                <c:pt idx="1323">
                  <c:v>49046</c:v>
                </c:pt>
                <c:pt idx="1324">
                  <c:v>49053</c:v>
                </c:pt>
                <c:pt idx="1325">
                  <c:v>49060</c:v>
                </c:pt>
                <c:pt idx="1326">
                  <c:v>49067</c:v>
                </c:pt>
                <c:pt idx="1327">
                  <c:v>49074</c:v>
                </c:pt>
                <c:pt idx="1328">
                  <c:v>49081</c:v>
                </c:pt>
                <c:pt idx="1329">
                  <c:v>49088</c:v>
                </c:pt>
                <c:pt idx="1330">
                  <c:v>49095</c:v>
                </c:pt>
                <c:pt idx="1331">
                  <c:v>49102</c:v>
                </c:pt>
                <c:pt idx="1332">
                  <c:v>49109</c:v>
                </c:pt>
                <c:pt idx="1333">
                  <c:v>49116</c:v>
                </c:pt>
                <c:pt idx="1334">
                  <c:v>49123</c:v>
                </c:pt>
                <c:pt idx="1335">
                  <c:v>49130</c:v>
                </c:pt>
                <c:pt idx="1336">
                  <c:v>49137</c:v>
                </c:pt>
                <c:pt idx="1337">
                  <c:v>49144</c:v>
                </c:pt>
                <c:pt idx="1338">
                  <c:v>49151</c:v>
                </c:pt>
                <c:pt idx="1339">
                  <c:v>49158</c:v>
                </c:pt>
                <c:pt idx="1340">
                  <c:v>49165</c:v>
                </c:pt>
                <c:pt idx="1341">
                  <c:v>49172</c:v>
                </c:pt>
                <c:pt idx="1342">
                  <c:v>49179</c:v>
                </c:pt>
                <c:pt idx="1343">
                  <c:v>49186</c:v>
                </c:pt>
                <c:pt idx="1344">
                  <c:v>49193</c:v>
                </c:pt>
                <c:pt idx="1345">
                  <c:v>49200</c:v>
                </c:pt>
                <c:pt idx="1346">
                  <c:v>49207</c:v>
                </c:pt>
                <c:pt idx="1347">
                  <c:v>49214</c:v>
                </c:pt>
                <c:pt idx="1348">
                  <c:v>49221</c:v>
                </c:pt>
                <c:pt idx="1349">
                  <c:v>49228</c:v>
                </c:pt>
                <c:pt idx="1350">
                  <c:v>49235</c:v>
                </c:pt>
                <c:pt idx="1351">
                  <c:v>49242</c:v>
                </c:pt>
                <c:pt idx="1352">
                  <c:v>49249</c:v>
                </c:pt>
                <c:pt idx="1353">
                  <c:v>49256</c:v>
                </c:pt>
                <c:pt idx="1354">
                  <c:v>49263</c:v>
                </c:pt>
                <c:pt idx="1355">
                  <c:v>49270</c:v>
                </c:pt>
                <c:pt idx="1356">
                  <c:v>49277</c:v>
                </c:pt>
                <c:pt idx="1357">
                  <c:v>49284</c:v>
                </c:pt>
                <c:pt idx="1358">
                  <c:v>49291</c:v>
                </c:pt>
                <c:pt idx="1359">
                  <c:v>49298</c:v>
                </c:pt>
                <c:pt idx="1360">
                  <c:v>49305</c:v>
                </c:pt>
                <c:pt idx="1361">
                  <c:v>49312</c:v>
                </c:pt>
                <c:pt idx="1362">
                  <c:v>49319</c:v>
                </c:pt>
                <c:pt idx="1363">
                  <c:v>49326</c:v>
                </c:pt>
                <c:pt idx="1364">
                  <c:v>49333</c:v>
                </c:pt>
                <c:pt idx="1365">
                  <c:v>49340</c:v>
                </c:pt>
                <c:pt idx="1366">
                  <c:v>49347</c:v>
                </c:pt>
                <c:pt idx="1367">
                  <c:v>49354</c:v>
                </c:pt>
                <c:pt idx="1368">
                  <c:v>49361</c:v>
                </c:pt>
                <c:pt idx="1369">
                  <c:v>49368</c:v>
                </c:pt>
                <c:pt idx="1370">
                  <c:v>49375</c:v>
                </c:pt>
                <c:pt idx="1371">
                  <c:v>49382</c:v>
                </c:pt>
                <c:pt idx="1372">
                  <c:v>49389</c:v>
                </c:pt>
                <c:pt idx="1373">
                  <c:v>49396</c:v>
                </c:pt>
                <c:pt idx="1374">
                  <c:v>49403</c:v>
                </c:pt>
                <c:pt idx="1375">
                  <c:v>49410</c:v>
                </c:pt>
                <c:pt idx="1376">
                  <c:v>49417</c:v>
                </c:pt>
                <c:pt idx="1377">
                  <c:v>49424</c:v>
                </c:pt>
                <c:pt idx="1378">
                  <c:v>49431</c:v>
                </c:pt>
                <c:pt idx="1379">
                  <c:v>49438</c:v>
                </c:pt>
                <c:pt idx="1380">
                  <c:v>49445</c:v>
                </c:pt>
                <c:pt idx="1381">
                  <c:v>49452</c:v>
                </c:pt>
                <c:pt idx="1382">
                  <c:v>49459</c:v>
                </c:pt>
                <c:pt idx="1383">
                  <c:v>49466</c:v>
                </c:pt>
                <c:pt idx="1384">
                  <c:v>49473</c:v>
                </c:pt>
                <c:pt idx="1385">
                  <c:v>49480</c:v>
                </c:pt>
                <c:pt idx="1386">
                  <c:v>49487</c:v>
                </c:pt>
                <c:pt idx="1387">
                  <c:v>49494</c:v>
                </c:pt>
                <c:pt idx="1388">
                  <c:v>49501</c:v>
                </c:pt>
                <c:pt idx="1389">
                  <c:v>49508</c:v>
                </c:pt>
                <c:pt idx="1390">
                  <c:v>49515</c:v>
                </c:pt>
                <c:pt idx="1391">
                  <c:v>49522</c:v>
                </c:pt>
                <c:pt idx="1392">
                  <c:v>49529</c:v>
                </c:pt>
                <c:pt idx="1393">
                  <c:v>49536</c:v>
                </c:pt>
                <c:pt idx="1394">
                  <c:v>49543</c:v>
                </c:pt>
                <c:pt idx="1395">
                  <c:v>49550</c:v>
                </c:pt>
                <c:pt idx="1396">
                  <c:v>49557</c:v>
                </c:pt>
                <c:pt idx="1397">
                  <c:v>49564</c:v>
                </c:pt>
                <c:pt idx="1398">
                  <c:v>49571</c:v>
                </c:pt>
                <c:pt idx="1399">
                  <c:v>49578</c:v>
                </c:pt>
                <c:pt idx="1400">
                  <c:v>49585</c:v>
                </c:pt>
                <c:pt idx="1401">
                  <c:v>49592</c:v>
                </c:pt>
                <c:pt idx="1402">
                  <c:v>49599</c:v>
                </c:pt>
                <c:pt idx="1403">
                  <c:v>49606</c:v>
                </c:pt>
                <c:pt idx="1404">
                  <c:v>49613</c:v>
                </c:pt>
                <c:pt idx="1405">
                  <c:v>49620</c:v>
                </c:pt>
                <c:pt idx="1406">
                  <c:v>49627</c:v>
                </c:pt>
                <c:pt idx="1407">
                  <c:v>49634</c:v>
                </c:pt>
                <c:pt idx="1408">
                  <c:v>49641</c:v>
                </c:pt>
                <c:pt idx="1409">
                  <c:v>49648</c:v>
                </c:pt>
                <c:pt idx="1410">
                  <c:v>49655</c:v>
                </c:pt>
                <c:pt idx="1411">
                  <c:v>49662</c:v>
                </c:pt>
                <c:pt idx="1412">
                  <c:v>49670</c:v>
                </c:pt>
                <c:pt idx="1413">
                  <c:v>49677</c:v>
                </c:pt>
                <c:pt idx="1414">
                  <c:v>49684</c:v>
                </c:pt>
                <c:pt idx="1415">
                  <c:v>49691</c:v>
                </c:pt>
                <c:pt idx="1416">
                  <c:v>49698</c:v>
                </c:pt>
                <c:pt idx="1417">
                  <c:v>49705</c:v>
                </c:pt>
                <c:pt idx="1418">
                  <c:v>49712</c:v>
                </c:pt>
                <c:pt idx="1419">
                  <c:v>49719</c:v>
                </c:pt>
                <c:pt idx="1420">
                  <c:v>49726</c:v>
                </c:pt>
                <c:pt idx="1421">
                  <c:v>49733</c:v>
                </c:pt>
                <c:pt idx="1422">
                  <c:v>49740</c:v>
                </c:pt>
                <c:pt idx="1423">
                  <c:v>49747</c:v>
                </c:pt>
                <c:pt idx="1424">
                  <c:v>49754</c:v>
                </c:pt>
                <c:pt idx="1425">
                  <c:v>49761</c:v>
                </c:pt>
                <c:pt idx="1426">
                  <c:v>49768</c:v>
                </c:pt>
                <c:pt idx="1427">
                  <c:v>49775</c:v>
                </c:pt>
                <c:pt idx="1428">
                  <c:v>49782</c:v>
                </c:pt>
                <c:pt idx="1429">
                  <c:v>49789</c:v>
                </c:pt>
                <c:pt idx="1430">
                  <c:v>49796</c:v>
                </c:pt>
                <c:pt idx="1431">
                  <c:v>49803</c:v>
                </c:pt>
                <c:pt idx="1432">
                  <c:v>49810</c:v>
                </c:pt>
                <c:pt idx="1433">
                  <c:v>49817</c:v>
                </c:pt>
                <c:pt idx="1434">
                  <c:v>49824</c:v>
                </c:pt>
                <c:pt idx="1435">
                  <c:v>49831</c:v>
                </c:pt>
                <c:pt idx="1436">
                  <c:v>49838</c:v>
                </c:pt>
                <c:pt idx="1437">
                  <c:v>49845</c:v>
                </c:pt>
                <c:pt idx="1438">
                  <c:v>49852</c:v>
                </c:pt>
                <c:pt idx="1439">
                  <c:v>49859</c:v>
                </c:pt>
                <c:pt idx="1440">
                  <c:v>49866</c:v>
                </c:pt>
                <c:pt idx="1441">
                  <c:v>49873</c:v>
                </c:pt>
                <c:pt idx="1442">
                  <c:v>49880</c:v>
                </c:pt>
                <c:pt idx="1443">
                  <c:v>49887</c:v>
                </c:pt>
                <c:pt idx="1444">
                  <c:v>49894</c:v>
                </c:pt>
                <c:pt idx="1445">
                  <c:v>49901</c:v>
                </c:pt>
                <c:pt idx="1446">
                  <c:v>49908</c:v>
                </c:pt>
                <c:pt idx="1447">
                  <c:v>49915</c:v>
                </c:pt>
                <c:pt idx="1448">
                  <c:v>49922</c:v>
                </c:pt>
                <c:pt idx="1449">
                  <c:v>49929</c:v>
                </c:pt>
                <c:pt idx="1450">
                  <c:v>49936</c:v>
                </c:pt>
                <c:pt idx="1451">
                  <c:v>49943</c:v>
                </c:pt>
                <c:pt idx="1452">
                  <c:v>49950</c:v>
                </c:pt>
                <c:pt idx="1453">
                  <c:v>49957</c:v>
                </c:pt>
                <c:pt idx="1454">
                  <c:v>49964</c:v>
                </c:pt>
                <c:pt idx="1455">
                  <c:v>49971</c:v>
                </c:pt>
                <c:pt idx="1456">
                  <c:v>49978</c:v>
                </c:pt>
                <c:pt idx="1457">
                  <c:v>49985</c:v>
                </c:pt>
                <c:pt idx="1458">
                  <c:v>49992</c:v>
                </c:pt>
                <c:pt idx="1459">
                  <c:v>49999</c:v>
                </c:pt>
                <c:pt idx="1460">
                  <c:v>50006</c:v>
                </c:pt>
                <c:pt idx="1461">
                  <c:v>50013</c:v>
                </c:pt>
                <c:pt idx="1462">
                  <c:v>50020</c:v>
                </c:pt>
                <c:pt idx="1463">
                  <c:v>50027</c:v>
                </c:pt>
                <c:pt idx="1464">
                  <c:v>50038</c:v>
                </c:pt>
                <c:pt idx="1465">
                  <c:v>50045</c:v>
                </c:pt>
                <c:pt idx="1466">
                  <c:v>50052</c:v>
                </c:pt>
                <c:pt idx="1467">
                  <c:v>50059</c:v>
                </c:pt>
                <c:pt idx="1468">
                  <c:v>50066</c:v>
                </c:pt>
                <c:pt idx="1469">
                  <c:v>50073</c:v>
                </c:pt>
                <c:pt idx="1470">
                  <c:v>50080</c:v>
                </c:pt>
                <c:pt idx="1471">
                  <c:v>50087</c:v>
                </c:pt>
                <c:pt idx="1472">
                  <c:v>50094</c:v>
                </c:pt>
                <c:pt idx="1473">
                  <c:v>50101</c:v>
                </c:pt>
                <c:pt idx="1474">
                  <c:v>50108</c:v>
                </c:pt>
                <c:pt idx="1475">
                  <c:v>50115</c:v>
                </c:pt>
                <c:pt idx="1476">
                  <c:v>50122</c:v>
                </c:pt>
                <c:pt idx="1477">
                  <c:v>50129</c:v>
                </c:pt>
                <c:pt idx="1478">
                  <c:v>50137</c:v>
                </c:pt>
                <c:pt idx="1479">
                  <c:v>50144</c:v>
                </c:pt>
                <c:pt idx="1480">
                  <c:v>50151</c:v>
                </c:pt>
                <c:pt idx="1481">
                  <c:v>50158</c:v>
                </c:pt>
                <c:pt idx="1482">
                  <c:v>50165</c:v>
                </c:pt>
                <c:pt idx="1483">
                  <c:v>50172</c:v>
                </c:pt>
                <c:pt idx="1484">
                  <c:v>50179</c:v>
                </c:pt>
                <c:pt idx="1485">
                  <c:v>50186</c:v>
                </c:pt>
                <c:pt idx="1486">
                  <c:v>50193</c:v>
                </c:pt>
                <c:pt idx="1487">
                  <c:v>50200</c:v>
                </c:pt>
                <c:pt idx="1488">
                  <c:v>50207</c:v>
                </c:pt>
                <c:pt idx="1489">
                  <c:v>50214</c:v>
                </c:pt>
                <c:pt idx="1490">
                  <c:v>50221</c:v>
                </c:pt>
                <c:pt idx="1491">
                  <c:v>50228</c:v>
                </c:pt>
                <c:pt idx="1492">
                  <c:v>50235</c:v>
                </c:pt>
                <c:pt idx="1493">
                  <c:v>50242</c:v>
                </c:pt>
                <c:pt idx="1494">
                  <c:v>50249</c:v>
                </c:pt>
                <c:pt idx="1495">
                  <c:v>50256</c:v>
                </c:pt>
                <c:pt idx="1496">
                  <c:v>50263</c:v>
                </c:pt>
                <c:pt idx="1497">
                  <c:v>50270</c:v>
                </c:pt>
                <c:pt idx="1498">
                  <c:v>50277</c:v>
                </c:pt>
                <c:pt idx="1499">
                  <c:v>50284</c:v>
                </c:pt>
                <c:pt idx="1500">
                  <c:v>50291</c:v>
                </c:pt>
                <c:pt idx="1501">
                  <c:v>50298</c:v>
                </c:pt>
                <c:pt idx="1502">
                  <c:v>50305</c:v>
                </c:pt>
                <c:pt idx="1503">
                  <c:v>50312</c:v>
                </c:pt>
                <c:pt idx="1504">
                  <c:v>50319</c:v>
                </c:pt>
                <c:pt idx="1505">
                  <c:v>50326</c:v>
                </c:pt>
                <c:pt idx="1506">
                  <c:v>50333</c:v>
                </c:pt>
                <c:pt idx="1507">
                  <c:v>50340</c:v>
                </c:pt>
                <c:pt idx="1508">
                  <c:v>50347</c:v>
                </c:pt>
                <c:pt idx="1509">
                  <c:v>50354</c:v>
                </c:pt>
                <c:pt idx="1510">
                  <c:v>50361</c:v>
                </c:pt>
                <c:pt idx="1511">
                  <c:v>50368</c:v>
                </c:pt>
                <c:pt idx="1512">
                  <c:v>50375</c:v>
                </c:pt>
                <c:pt idx="1513">
                  <c:v>50382</c:v>
                </c:pt>
                <c:pt idx="1514">
                  <c:v>50389</c:v>
                </c:pt>
                <c:pt idx="1515">
                  <c:v>50396</c:v>
                </c:pt>
                <c:pt idx="1516">
                  <c:v>50403</c:v>
                </c:pt>
                <c:pt idx="1517">
                  <c:v>50410</c:v>
                </c:pt>
                <c:pt idx="1518">
                  <c:v>50417</c:v>
                </c:pt>
                <c:pt idx="1519">
                  <c:v>50424</c:v>
                </c:pt>
                <c:pt idx="1520">
                  <c:v>50431</c:v>
                </c:pt>
                <c:pt idx="1521">
                  <c:v>50438</c:v>
                </c:pt>
                <c:pt idx="1522">
                  <c:v>50445</c:v>
                </c:pt>
                <c:pt idx="1523">
                  <c:v>50452</c:v>
                </c:pt>
                <c:pt idx="1524">
                  <c:v>50459</c:v>
                </c:pt>
                <c:pt idx="1525">
                  <c:v>50466</c:v>
                </c:pt>
                <c:pt idx="1526">
                  <c:v>50473</c:v>
                </c:pt>
                <c:pt idx="1527">
                  <c:v>50480</c:v>
                </c:pt>
                <c:pt idx="1528">
                  <c:v>50487</c:v>
                </c:pt>
                <c:pt idx="1529">
                  <c:v>50494</c:v>
                </c:pt>
                <c:pt idx="1530">
                  <c:v>50501</c:v>
                </c:pt>
                <c:pt idx="1531">
                  <c:v>50508</c:v>
                </c:pt>
                <c:pt idx="1532">
                  <c:v>50515</c:v>
                </c:pt>
                <c:pt idx="1533">
                  <c:v>50522</c:v>
                </c:pt>
                <c:pt idx="1534">
                  <c:v>50529</c:v>
                </c:pt>
                <c:pt idx="1535">
                  <c:v>50536</c:v>
                </c:pt>
                <c:pt idx="1536">
                  <c:v>50543</c:v>
                </c:pt>
                <c:pt idx="1537">
                  <c:v>50550</c:v>
                </c:pt>
                <c:pt idx="1538">
                  <c:v>50557</c:v>
                </c:pt>
                <c:pt idx="1539">
                  <c:v>50564</c:v>
                </c:pt>
                <c:pt idx="1540">
                  <c:v>50571</c:v>
                </c:pt>
                <c:pt idx="1541">
                  <c:v>50578</c:v>
                </c:pt>
                <c:pt idx="1542">
                  <c:v>50585</c:v>
                </c:pt>
                <c:pt idx="1543">
                  <c:v>50592</c:v>
                </c:pt>
                <c:pt idx="1544">
                  <c:v>50599</c:v>
                </c:pt>
                <c:pt idx="1545">
                  <c:v>50606</c:v>
                </c:pt>
                <c:pt idx="1546">
                  <c:v>50613</c:v>
                </c:pt>
                <c:pt idx="1547">
                  <c:v>50620</c:v>
                </c:pt>
                <c:pt idx="1548">
                  <c:v>50627</c:v>
                </c:pt>
                <c:pt idx="1549">
                  <c:v>50634</c:v>
                </c:pt>
                <c:pt idx="1550">
                  <c:v>50641</c:v>
                </c:pt>
                <c:pt idx="1551">
                  <c:v>50648</c:v>
                </c:pt>
                <c:pt idx="1552">
                  <c:v>50655</c:v>
                </c:pt>
                <c:pt idx="1553">
                  <c:v>50662</c:v>
                </c:pt>
                <c:pt idx="1554">
                  <c:v>50669</c:v>
                </c:pt>
                <c:pt idx="1555">
                  <c:v>50676</c:v>
                </c:pt>
                <c:pt idx="1556">
                  <c:v>50683</c:v>
                </c:pt>
                <c:pt idx="1557">
                  <c:v>50690</c:v>
                </c:pt>
                <c:pt idx="1558">
                  <c:v>50697</c:v>
                </c:pt>
                <c:pt idx="1559">
                  <c:v>50704</c:v>
                </c:pt>
                <c:pt idx="1560">
                  <c:v>50711</c:v>
                </c:pt>
                <c:pt idx="1561">
                  <c:v>50718</c:v>
                </c:pt>
                <c:pt idx="1562">
                  <c:v>50725</c:v>
                </c:pt>
                <c:pt idx="1563">
                  <c:v>50732</c:v>
                </c:pt>
                <c:pt idx="1564">
                  <c:v>50739</c:v>
                </c:pt>
                <c:pt idx="1565">
                  <c:v>50746</c:v>
                </c:pt>
                <c:pt idx="1566">
                  <c:v>50753</c:v>
                </c:pt>
                <c:pt idx="1567">
                  <c:v>50760</c:v>
                </c:pt>
                <c:pt idx="1568">
                  <c:v>50768</c:v>
                </c:pt>
                <c:pt idx="1569">
                  <c:v>50775</c:v>
                </c:pt>
                <c:pt idx="1570">
                  <c:v>50782</c:v>
                </c:pt>
                <c:pt idx="1571">
                  <c:v>50789</c:v>
                </c:pt>
                <c:pt idx="1572">
                  <c:v>50796</c:v>
                </c:pt>
                <c:pt idx="1573">
                  <c:v>50803</c:v>
                </c:pt>
                <c:pt idx="1574">
                  <c:v>50810</c:v>
                </c:pt>
                <c:pt idx="1575">
                  <c:v>50817</c:v>
                </c:pt>
                <c:pt idx="1576">
                  <c:v>50824</c:v>
                </c:pt>
                <c:pt idx="1577">
                  <c:v>50831</c:v>
                </c:pt>
                <c:pt idx="1578">
                  <c:v>50838</c:v>
                </c:pt>
                <c:pt idx="1579">
                  <c:v>50845</c:v>
                </c:pt>
                <c:pt idx="1580">
                  <c:v>50852</c:v>
                </c:pt>
                <c:pt idx="1581">
                  <c:v>50859</c:v>
                </c:pt>
                <c:pt idx="1582">
                  <c:v>50866</c:v>
                </c:pt>
                <c:pt idx="1583">
                  <c:v>50873</c:v>
                </c:pt>
                <c:pt idx="1584">
                  <c:v>50880</c:v>
                </c:pt>
                <c:pt idx="1585">
                  <c:v>50887</c:v>
                </c:pt>
                <c:pt idx="1586">
                  <c:v>50894</c:v>
                </c:pt>
                <c:pt idx="1587">
                  <c:v>50901</c:v>
                </c:pt>
                <c:pt idx="1588">
                  <c:v>50908</c:v>
                </c:pt>
                <c:pt idx="1589">
                  <c:v>50915</c:v>
                </c:pt>
                <c:pt idx="1590">
                  <c:v>50922</c:v>
                </c:pt>
                <c:pt idx="1591">
                  <c:v>50929</c:v>
                </c:pt>
                <c:pt idx="1592">
                  <c:v>50936</c:v>
                </c:pt>
                <c:pt idx="1593">
                  <c:v>50943</c:v>
                </c:pt>
                <c:pt idx="1594">
                  <c:v>50950</c:v>
                </c:pt>
                <c:pt idx="1595">
                  <c:v>50957</c:v>
                </c:pt>
                <c:pt idx="1596">
                  <c:v>50964</c:v>
                </c:pt>
                <c:pt idx="1597">
                  <c:v>50971</c:v>
                </c:pt>
                <c:pt idx="1598">
                  <c:v>50978</c:v>
                </c:pt>
                <c:pt idx="1599">
                  <c:v>50985</c:v>
                </c:pt>
                <c:pt idx="1600">
                  <c:v>50992</c:v>
                </c:pt>
                <c:pt idx="1601">
                  <c:v>50999</c:v>
                </c:pt>
                <c:pt idx="1602">
                  <c:v>51006</c:v>
                </c:pt>
                <c:pt idx="1603">
                  <c:v>51013</c:v>
                </c:pt>
                <c:pt idx="1604">
                  <c:v>51020</c:v>
                </c:pt>
                <c:pt idx="1605">
                  <c:v>51027</c:v>
                </c:pt>
                <c:pt idx="1606">
                  <c:v>51034</c:v>
                </c:pt>
                <c:pt idx="1607">
                  <c:v>51041</c:v>
                </c:pt>
                <c:pt idx="1608">
                  <c:v>51048</c:v>
                </c:pt>
                <c:pt idx="1609">
                  <c:v>51055</c:v>
                </c:pt>
                <c:pt idx="1610">
                  <c:v>51062</c:v>
                </c:pt>
                <c:pt idx="1611">
                  <c:v>51069</c:v>
                </c:pt>
                <c:pt idx="1612">
                  <c:v>51076</c:v>
                </c:pt>
                <c:pt idx="1613">
                  <c:v>51083</c:v>
                </c:pt>
                <c:pt idx="1614">
                  <c:v>51090</c:v>
                </c:pt>
                <c:pt idx="1615">
                  <c:v>51097</c:v>
                </c:pt>
                <c:pt idx="1616">
                  <c:v>51104</c:v>
                </c:pt>
                <c:pt idx="1617">
                  <c:v>51111</c:v>
                </c:pt>
                <c:pt idx="1618">
                  <c:v>51118</c:v>
                </c:pt>
                <c:pt idx="1619">
                  <c:v>51125</c:v>
                </c:pt>
                <c:pt idx="1620">
                  <c:v>51132</c:v>
                </c:pt>
                <c:pt idx="1621">
                  <c:v>51139</c:v>
                </c:pt>
                <c:pt idx="1622">
                  <c:v>51146</c:v>
                </c:pt>
                <c:pt idx="1623">
                  <c:v>51153</c:v>
                </c:pt>
                <c:pt idx="1624">
                  <c:v>51160</c:v>
                </c:pt>
                <c:pt idx="1625">
                  <c:v>51167</c:v>
                </c:pt>
                <c:pt idx="1626">
                  <c:v>51174</c:v>
                </c:pt>
                <c:pt idx="1627">
                  <c:v>51181</c:v>
                </c:pt>
                <c:pt idx="1628">
                  <c:v>51188</c:v>
                </c:pt>
                <c:pt idx="1629">
                  <c:v>51195</c:v>
                </c:pt>
                <c:pt idx="1630">
                  <c:v>51202</c:v>
                </c:pt>
                <c:pt idx="1631">
                  <c:v>51209</c:v>
                </c:pt>
                <c:pt idx="1632">
                  <c:v>51216</c:v>
                </c:pt>
                <c:pt idx="1633">
                  <c:v>51223</c:v>
                </c:pt>
                <c:pt idx="1634">
                  <c:v>51230</c:v>
                </c:pt>
                <c:pt idx="1635">
                  <c:v>51237</c:v>
                </c:pt>
                <c:pt idx="1636">
                  <c:v>51244</c:v>
                </c:pt>
                <c:pt idx="1637">
                  <c:v>51251</c:v>
                </c:pt>
                <c:pt idx="1638">
                  <c:v>51258</c:v>
                </c:pt>
                <c:pt idx="1639">
                  <c:v>51265</c:v>
                </c:pt>
                <c:pt idx="1640">
                  <c:v>51272</c:v>
                </c:pt>
                <c:pt idx="1641">
                  <c:v>51279</c:v>
                </c:pt>
                <c:pt idx="1642">
                  <c:v>51286</c:v>
                </c:pt>
                <c:pt idx="1643">
                  <c:v>51293</c:v>
                </c:pt>
                <c:pt idx="1644">
                  <c:v>51300</c:v>
                </c:pt>
                <c:pt idx="1645">
                  <c:v>51307</c:v>
                </c:pt>
                <c:pt idx="1646">
                  <c:v>51314</c:v>
                </c:pt>
                <c:pt idx="1647">
                  <c:v>51321</c:v>
                </c:pt>
                <c:pt idx="1648">
                  <c:v>51328</c:v>
                </c:pt>
                <c:pt idx="1649">
                  <c:v>51335</c:v>
                </c:pt>
                <c:pt idx="1650">
                  <c:v>51342</c:v>
                </c:pt>
                <c:pt idx="1651">
                  <c:v>51349</c:v>
                </c:pt>
                <c:pt idx="1652">
                  <c:v>51356</c:v>
                </c:pt>
                <c:pt idx="1653">
                  <c:v>51363</c:v>
                </c:pt>
                <c:pt idx="1654">
                  <c:v>51370</c:v>
                </c:pt>
                <c:pt idx="1655">
                  <c:v>51377</c:v>
                </c:pt>
                <c:pt idx="1656">
                  <c:v>51384</c:v>
                </c:pt>
                <c:pt idx="1657">
                  <c:v>51391</c:v>
                </c:pt>
                <c:pt idx="1658">
                  <c:v>51398</c:v>
                </c:pt>
                <c:pt idx="1659">
                  <c:v>51405</c:v>
                </c:pt>
                <c:pt idx="1660">
                  <c:v>51412</c:v>
                </c:pt>
                <c:pt idx="1661">
                  <c:v>51419</c:v>
                </c:pt>
                <c:pt idx="1662">
                  <c:v>51426</c:v>
                </c:pt>
                <c:pt idx="1663">
                  <c:v>51433</c:v>
                </c:pt>
                <c:pt idx="1664">
                  <c:v>51440</c:v>
                </c:pt>
                <c:pt idx="1665">
                  <c:v>51447</c:v>
                </c:pt>
                <c:pt idx="1666">
                  <c:v>51454</c:v>
                </c:pt>
                <c:pt idx="1667">
                  <c:v>51461</c:v>
                </c:pt>
                <c:pt idx="1668">
                  <c:v>51468</c:v>
                </c:pt>
                <c:pt idx="1669">
                  <c:v>51475</c:v>
                </c:pt>
                <c:pt idx="1670">
                  <c:v>51482</c:v>
                </c:pt>
                <c:pt idx="1671">
                  <c:v>51489</c:v>
                </c:pt>
                <c:pt idx="1672">
                  <c:v>51497</c:v>
                </c:pt>
                <c:pt idx="1673">
                  <c:v>51504</c:v>
                </c:pt>
                <c:pt idx="1674">
                  <c:v>51511</c:v>
                </c:pt>
                <c:pt idx="1675">
                  <c:v>51518</c:v>
                </c:pt>
                <c:pt idx="1676">
                  <c:v>51525</c:v>
                </c:pt>
                <c:pt idx="1677">
                  <c:v>51532</c:v>
                </c:pt>
                <c:pt idx="1678">
                  <c:v>51539</c:v>
                </c:pt>
                <c:pt idx="1679">
                  <c:v>51546</c:v>
                </c:pt>
                <c:pt idx="1680">
                  <c:v>51553</c:v>
                </c:pt>
                <c:pt idx="1681">
                  <c:v>51560</c:v>
                </c:pt>
                <c:pt idx="1682">
                  <c:v>51567</c:v>
                </c:pt>
                <c:pt idx="1683">
                  <c:v>51574</c:v>
                </c:pt>
                <c:pt idx="1684">
                  <c:v>51581</c:v>
                </c:pt>
                <c:pt idx="1685">
                  <c:v>51588</c:v>
                </c:pt>
                <c:pt idx="1686">
                  <c:v>51595</c:v>
                </c:pt>
                <c:pt idx="1687">
                  <c:v>51602</c:v>
                </c:pt>
                <c:pt idx="1688">
                  <c:v>51609</c:v>
                </c:pt>
                <c:pt idx="1689">
                  <c:v>51616</c:v>
                </c:pt>
                <c:pt idx="1690">
                  <c:v>51623</c:v>
                </c:pt>
                <c:pt idx="1691">
                  <c:v>51630</c:v>
                </c:pt>
                <c:pt idx="1692">
                  <c:v>51637</c:v>
                </c:pt>
                <c:pt idx="1693">
                  <c:v>51644</c:v>
                </c:pt>
                <c:pt idx="1694">
                  <c:v>51651</c:v>
                </c:pt>
                <c:pt idx="1695">
                  <c:v>51658</c:v>
                </c:pt>
                <c:pt idx="1696">
                  <c:v>51665</c:v>
                </c:pt>
                <c:pt idx="1697">
                  <c:v>51672</c:v>
                </c:pt>
                <c:pt idx="1698">
                  <c:v>51679</c:v>
                </c:pt>
                <c:pt idx="1699">
                  <c:v>51686</c:v>
                </c:pt>
                <c:pt idx="1700">
                  <c:v>51693</c:v>
                </c:pt>
                <c:pt idx="1701">
                  <c:v>51700</c:v>
                </c:pt>
                <c:pt idx="1702">
                  <c:v>51707</c:v>
                </c:pt>
                <c:pt idx="1703">
                  <c:v>51714</c:v>
                </c:pt>
                <c:pt idx="1704">
                  <c:v>51721</c:v>
                </c:pt>
                <c:pt idx="1705">
                  <c:v>51728</c:v>
                </c:pt>
                <c:pt idx="1706">
                  <c:v>51735</c:v>
                </c:pt>
                <c:pt idx="1707">
                  <c:v>51742</c:v>
                </c:pt>
                <c:pt idx="1708">
                  <c:v>51749</c:v>
                </c:pt>
                <c:pt idx="1709">
                  <c:v>51756</c:v>
                </c:pt>
                <c:pt idx="1710">
                  <c:v>51763</c:v>
                </c:pt>
                <c:pt idx="1711">
                  <c:v>51770</c:v>
                </c:pt>
                <c:pt idx="1712">
                  <c:v>51777</c:v>
                </c:pt>
                <c:pt idx="1713">
                  <c:v>51784</c:v>
                </c:pt>
                <c:pt idx="1714">
                  <c:v>51791</c:v>
                </c:pt>
                <c:pt idx="1715">
                  <c:v>51798</c:v>
                </c:pt>
                <c:pt idx="1716">
                  <c:v>51805</c:v>
                </c:pt>
                <c:pt idx="1717">
                  <c:v>51812</c:v>
                </c:pt>
                <c:pt idx="1718">
                  <c:v>51819</c:v>
                </c:pt>
                <c:pt idx="1719">
                  <c:v>51826</c:v>
                </c:pt>
                <c:pt idx="1720">
                  <c:v>51833</c:v>
                </c:pt>
                <c:pt idx="1721">
                  <c:v>51840</c:v>
                </c:pt>
                <c:pt idx="1722">
                  <c:v>51847</c:v>
                </c:pt>
                <c:pt idx="1723">
                  <c:v>51854</c:v>
                </c:pt>
                <c:pt idx="1724">
                  <c:v>51862</c:v>
                </c:pt>
                <c:pt idx="1725">
                  <c:v>51869</c:v>
                </c:pt>
                <c:pt idx="1726">
                  <c:v>51876</c:v>
                </c:pt>
                <c:pt idx="1727">
                  <c:v>51883</c:v>
                </c:pt>
                <c:pt idx="1728">
                  <c:v>51890</c:v>
                </c:pt>
                <c:pt idx="1729">
                  <c:v>51897</c:v>
                </c:pt>
                <c:pt idx="1730">
                  <c:v>51904</c:v>
                </c:pt>
                <c:pt idx="1731">
                  <c:v>51911</c:v>
                </c:pt>
                <c:pt idx="1732">
                  <c:v>51918</c:v>
                </c:pt>
                <c:pt idx="1733">
                  <c:v>51925</c:v>
                </c:pt>
                <c:pt idx="1734">
                  <c:v>51932</c:v>
                </c:pt>
                <c:pt idx="1735">
                  <c:v>51939</c:v>
                </c:pt>
                <c:pt idx="1736">
                  <c:v>51946</c:v>
                </c:pt>
                <c:pt idx="1737">
                  <c:v>51953</c:v>
                </c:pt>
                <c:pt idx="1738">
                  <c:v>51964</c:v>
                </c:pt>
                <c:pt idx="1739">
                  <c:v>51971</c:v>
                </c:pt>
                <c:pt idx="1740">
                  <c:v>51978</c:v>
                </c:pt>
                <c:pt idx="1741">
                  <c:v>51985</c:v>
                </c:pt>
                <c:pt idx="1742">
                  <c:v>51992</c:v>
                </c:pt>
                <c:pt idx="1743">
                  <c:v>51999</c:v>
                </c:pt>
                <c:pt idx="1744">
                  <c:v>52006</c:v>
                </c:pt>
                <c:pt idx="1745">
                  <c:v>52013</c:v>
                </c:pt>
                <c:pt idx="1746">
                  <c:v>52020</c:v>
                </c:pt>
                <c:pt idx="1747">
                  <c:v>52027</c:v>
                </c:pt>
                <c:pt idx="1748">
                  <c:v>52034</c:v>
                </c:pt>
                <c:pt idx="1749">
                  <c:v>52041</c:v>
                </c:pt>
                <c:pt idx="1750">
                  <c:v>52048</c:v>
                </c:pt>
                <c:pt idx="1751">
                  <c:v>52055</c:v>
                </c:pt>
                <c:pt idx="1752">
                  <c:v>52062</c:v>
                </c:pt>
                <c:pt idx="1753">
                  <c:v>52069</c:v>
                </c:pt>
                <c:pt idx="1754">
                  <c:v>52076</c:v>
                </c:pt>
                <c:pt idx="1755">
                  <c:v>52083</c:v>
                </c:pt>
                <c:pt idx="1756">
                  <c:v>52090</c:v>
                </c:pt>
                <c:pt idx="1757">
                  <c:v>52097</c:v>
                </c:pt>
                <c:pt idx="1758">
                  <c:v>52104</c:v>
                </c:pt>
                <c:pt idx="1759">
                  <c:v>52111</c:v>
                </c:pt>
                <c:pt idx="1760">
                  <c:v>52118</c:v>
                </c:pt>
                <c:pt idx="1761">
                  <c:v>52125</c:v>
                </c:pt>
                <c:pt idx="1762">
                  <c:v>52132</c:v>
                </c:pt>
                <c:pt idx="1763">
                  <c:v>52139</c:v>
                </c:pt>
                <c:pt idx="1764">
                  <c:v>52146</c:v>
                </c:pt>
                <c:pt idx="1765">
                  <c:v>52153</c:v>
                </c:pt>
                <c:pt idx="1766">
                  <c:v>52160</c:v>
                </c:pt>
                <c:pt idx="1767">
                  <c:v>52167</c:v>
                </c:pt>
                <c:pt idx="1768">
                  <c:v>52174</c:v>
                </c:pt>
                <c:pt idx="1769">
                  <c:v>52181</c:v>
                </c:pt>
                <c:pt idx="1770">
                  <c:v>52188</c:v>
                </c:pt>
                <c:pt idx="1771">
                  <c:v>52195</c:v>
                </c:pt>
                <c:pt idx="1772">
                  <c:v>52202</c:v>
                </c:pt>
                <c:pt idx="1773">
                  <c:v>52209</c:v>
                </c:pt>
                <c:pt idx="1774">
                  <c:v>52216</c:v>
                </c:pt>
                <c:pt idx="1775">
                  <c:v>52223</c:v>
                </c:pt>
                <c:pt idx="1776">
                  <c:v>52230</c:v>
                </c:pt>
                <c:pt idx="1777">
                  <c:v>52237</c:v>
                </c:pt>
                <c:pt idx="1778">
                  <c:v>52244</c:v>
                </c:pt>
                <c:pt idx="1779">
                  <c:v>52251</c:v>
                </c:pt>
                <c:pt idx="1780">
                  <c:v>52258</c:v>
                </c:pt>
                <c:pt idx="1781">
                  <c:v>52265</c:v>
                </c:pt>
                <c:pt idx="1782">
                  <c:v>52272</c:v>
                </c:pt>
                <c:pt idx="1783">
                  <c:v>52279</c:v>
                </c:pt>
                <c:pt idx="1784">
                  <c:v>52286</c:v>
                </c:pt>
                <c:pt idx="1785">
                  <c:v>52293</c:v>
                </c:pt>
                <c:pt idx="1786">
                  <c:v>52300</c:v>
                </c:pt>
                <c:pt idx="1787">
                  <c:v>52307</c:v>
                </c:pt>
                <c:pt idx="1788">
                  <c:v>52314</c:v>
                </c:pt>
                <c:pt idx="1789">
                  <c:v>52321</c:v>
                </c:pt>
                <c:pt idx="1790">
                  <c:v>52328</c:v>
                </c:pt>
                <c:pt idx="1791">
                  <c:v>52335</c:v>
                </c:pt>
                <c:pt idx="1792">
                  <c:v>52342</c:v>
                </c:pt>
                <c:pt idx="1793">
                  <c:v>52349</c:v>
                </c:pt>
                <c:pt idx="1794">
                  <c:v>52356</c:v>
                </c:pt>
                <c:pt idx="1795">
                  <c:v>52363</c:v>
                </c:pt>
                <c:pt idx="1796">
                  <c:v>52370</c:v>
                </c:pt>
                <c:pt idx="1797">
                  <c:v>52377</c:v>
                </c:pt>
                <c:pt idx="1798">
                  <c:v>52384</c:v>
                </c:pt>
                <c:pt idx="1799">
                  <c:v>52391</c:v>
                </c:pt>
                <c:pt idx="1800">
                  <c:v>52398</c:v>
                </c:pt>
                <c:pt idx="1801">
                  <c:v>52405</c:v>
                </c:pt>
                <c:pt idx="1802">
                  <c:v>52412</c:v>
                </c:pt>
                <c:pt idx="1803">
                  <c:v>52419</c:v>
                </c:pt>
                <c:pt idx="1804">
                  <c:v>52426</c:v>
                </c:pt>
                <c:pt idx="1805">
                  <c:v>52433</c:v>
                </c:pt>
                <c:pt idx="1806">
                  <c:v>52440</c:v>
                </c:pt>
                <c:pt idx="1807">
                  <c:v>52447</c:v>
                </c:pt>
                <c:pt idx="1808">
                  <c:v>52454</c:v>
                </c:pt>
                <c:pt idx="1809">
                  <c:v>52461</c:v>
                </c:pt>
                <c:pt idx="1810">
                  <c:v>52468</c:v>
                </c:pt>
                <c:pt idx="1811">
                  <c:v>52475</c:v>
                </c:pt>
                <c:pt idx="1812">
                  <c:v>52482</c:v>
                </c:pt>
                <c:pt idx="1813">
                  <c:v>52489</c:v>
                </c:pt>
                <c:pt idx="1814">
                  <c:v>52496</c:v>
                </c:pt>
                <c:pt idx="1815">
                  <c:v>52503</c:v>
                </c:pt>
                <c:pt idx="1816">
                  <c:v>52510</c:v>
                </c:pt>
                <c:pt idx="1817">
                  <c:v>52517</c:v>
                </c:pt>
                <c:pt idx="1818">
                  <c:v>52524</c:v>
                </c:pt>
                <c:pt idx="1819">
                  <c:v>52531</c:v>
                </c:pt>
                <c:pt idx="1820">
                  <c:v>52538</c:v>
                </c:pt>
                <c:pt idx="1821">
                  <c:v>52545</c:v>
                </c:pt>
                <c:pt idx="1822">
                  <c:v>52552</c:v>
                </c:pt>
                <c:pt idx="1823">
                  <c:v>52559</c:v>
                </c:pt>
                <c:pt idx="1824">
                  <c:v>52566</c:v>
                </c:pt>
                <c:pt idx="1825">
                  <c:v>52573</c:v>
                </c:pt>
                <c:pt idx="1826">
                  <c:v>52580</c:v>
                </c:pt>
                <c:pt idx="1827">
                  <c:v>52587</c:v>
                </c:pt>
                <c:pt idx="1828">
                  <c:v>52594</c:v>
                </c:pt>
                <c:pt idx="1829">
                  <c:v>52601</c:v>
                </c:pt>
                <c:pt idx="1830">
                  <c:v>52608</c:v>
                </c:pt>
                <c:pt idx="1831">
                  <c:v>52615</c:v>
                </c:pt>
                <c:pt idx="1832">
                  <c:v>52622</c:v>
                </c:pt>
                <c:pt idx="1833">
                  <c:v>52629</c:v>
                </c:pt>
                <c:pt idx="1834">
                  <c:v>52636</c:v>
                </c:pt>
                <c:pt idx="1835">
                  <c:v>52643</c:v>
                </c:pt>
                <c:pt idx="1836">
                  <c:v>52650</c:v>
                </c:pt>
                <c:pt idx="1837">
                  <c:v>52657</c:v>
                </c:pt>
                <c:pt idx="1838">
                  <c:v>52664</c:v>
                </c:pt>
                <c:pt idx="1839">
                  <c:v>52671</c:v>
                </c:pt>
                <c:pt idx="1840">
                  <c:v>52678</c:v>
                </c:pt>
                <c:pt idx="1841">
                  <c:v>52685</c:v>
                </c:pt>
                <c:pt idx="1842">
                  <c:v>52692</c:v>
                </c:pt>
                <c:pt idx="1843">
                  <c:v>52699</c:v>
                </c:pt>
                <c:pt idx="1844">
                  <c:v>52706</c:v>
                </c:pt>
                <c:pt idx="1845">
                  <c:v>52713</c:v>
                </c:pt>
                <c:pt idx="1846">
                  <c:v>52720</c:v>
                </c:pt>
                <c:pt idx="1847">
                  <c:v>52727</c:v>
                </c:pt>
                <c:pt idx="1848">
                  <c:v>52734</c:v>
                </c:pt>
                <c:pt idx="1849">
                  <c:v>52741</c:v>
                </c:pt>
                <c:pt idx="1850">
                  <c:v>52748</c:v>
                </c:pt>
                <c:pt idx="1851">
                  <c:v>52755</c:v>
                </c:pt>
                <c:pt idx="1852">
                  <c:v>52762</c:v>
                </c:pt>
                <c:pt idx="1853">
                  <c:v>52769</c:v>
                </c:pt>
                <c:pt idx="1854">
                  <c:v>52776</c:v>
                </c:pt>
                <c:pt idx="1855">
                  <c:v>52783</c:v>
                </c:pt>
                <c:pt idx="1856">
                  <c:v>52790</c:v>
                </c:pt>
                <c:pt idx="1857">
                  <c:v>52797</c:v>
                </c:pt>
                <c:pt idx="1858">
                  <c:v>52804</c:v>
                </c:pt>
                <c:pt idx="1859">
                  <c:v>52811</c:v>
                </c:pt>
                <c:pt idx="1860">
                  <c:v>52818</c:v>
                </c:pt>
                <c:pt idx="1861">
                  <c:v>52825</c:v>
                </c:pt>
                <c:pt idx="1862">
                  <c:v>52832</c:v>
                </c:pt>
                <c:pt idx="1863">
                  <c:v>52839</c:v>
                </c:pt>
                <c:pt idx="1864">
                  <c:v>52846</c:v>
                </c:pt>
                <c:pt idx="1865">
                  <c:v>52853</c:v>
                </c:pt>
                <c:pt idx="1866">
                  <c:v>52860</c:v>
                </c:pt>
                <c:pt idx="1867">
                  <c:v>52867</c:v>
                </c:pt>
                <c:pt idx="1868">
                  <c:v>52874</c:v>
                </c:pt>
                <c:pt idx="1869">
                  <c:v>52881</c:v>
                </c:pt>
                <c:pt idx="1870">
                  <c:v>52888</c:v>
                </c:pt>
                <c:pt idx="1871">
                  <c:v>52895</c:v>
                </c:pt>
                <c:pt idx="1872">
                  <c:v>52902</c:v>
                </c:pt>
                <c:pt idx="1873">
                  <c:v>52909</c:v>
                </c:pt>
                <c:pt idx="1874">
                  <c:v>52916</c:v>
                </c:pt>
                <c:pt idx="1875">
                  <c:v>52923</c:v>
                </c:pt>
                <c:pt idx="1876">
                  <c:v>52930</c:v>
                </c:pt>
                <c:pt idx="1877">
                  <c:v>52937</c:v>
                </c:pt>
                <c:pt idx="1878">
                  <c:v>52944</c:v>
                </c:pt>
                <c:pt idx="1879">
                  <c:v>52951</c:v>
                </c:pt>
                <c:pt idx="1880">
                  <c:v>52959</c:v>
                </c:pt>
                <c:pt idx="1881">
                  <c:v>52966</c:v>
                </c:pt>
                <c:pt idx="1882">
                  <c:v>52973</c:v>
                </c:pt>
                <c:pt idx="1883">
                  <c:v>52980</c:v>
                </c:pt>
                <c:pt idx="1884">
                  <c:v>52987</c:v>
                </c:pt>
                <c:pt idx="1885">
                  <c:v>52994</c:v>
                </c:pt>
                <c:pt idx="1886">
                  <c:v>53001</c:v>
                </c:pt>
                <c:pt idx="1887">
                  <c:v>53008</c:v>
                </c:pt>
                <c:pt idx="1888">
                  <c:v>53015</c:v>
                </c:pt>
                <c:pt idx="1889">
                  <c:v>53022</c:v>
                </c:pt>
                <c:pt idx="1890">
                  <c:v>53029</c:v>
                </c:pt>
                <c:pt idx="1891">
                  <c:v>53036</c:v>
                </c:pt>
                <c:pt idx="1892">
                  <c:v>53043</c:v>
                </c:pt>
                <c:pt idx="1893">
                  <c:v>53050</c:v>
                </c:pt>
                <c:pt idx="1894">
                  <c:v>53057</c:v>
                </c:pt>
                <c:pt idx="1895">
                  <c:v>53064</c:v>
                </c:pt>
                <c:pt idx="1896">
                  <c:v>53071</c:v>
                </c:pt>
                <c:pt idx="1897">
                  <c:v>53078</c:v>
                </c:pt>
                <c:pt idx="1898">
                  <c:v>53085</c:v>
                </c:pt>
                <c:pt idx="1899">
                  <c:v>53092</c:v>
                </c:pt>
                <c:pt idx="1900">
                  <c:v>53099</c:v>
                </c:pt>
                <c:pt idx="1901">
                  <c:v>53106</c:v>
                </c:pt>
                <c:pt idx="1902">
                  <c:v>53113</c:v>
                </c:pt>
                <c:pt idx="1903">
                  <c:v>53120</c:v>
                </c:pt>
                <c:pt idx="1904">
                  <c:v>53127</c:v>
                </c:pt>
                <c:pt idx="1905">
                  <c:v>53134</c:v>
                </c:pt>
                <c:pt idx="1906">
                  <c:v>53141</c:v>
                </c:pt>
                <c:pt idx="1907">
                  <c:v>53148</c:v>
                </c:pt>
                <c:pt idx="1908">
                  <c:v>53155</c:v>
                </c:pt>
                <c:pt idx="1909">
                  <c:v>53162</c:v>
                </c:pt>
                <c:pt idx="1910">
                  <c:v>53169</c:v>
                </c:pt>
                <c:pt idx="1911">
                  <c:v>53176</c:v>
                </c:pt>
                <c:pt idx="1912">
                  <c:v>53183</c:v>
                </c:pt>
                <c:pt idx="1913">
                  <c:v>53190</c:v>
                </c:pt>
                <c:pt idx="1914">
                  <c:v>53197</c:v>
                </c:pt>
                <c:pt idx="1915">
                  <c:v>53204</c:v>
                </c:pt>
                <c:pt idx="1916">
                  <c:v>53211</c:v>
                </c:pt>
                <c:pt idx="1917">
                  <c:v>53218</c:v>
                </c:pt>
                <c:pt idx="1918">
                  <c:v>53225</c:v>
                </c:pt>
                <c:pt idx="1919">
                  <c:v>53232</c:v>
                </c:pt>
                <c:pt idx="1920">
                  <c:v>53239</c:v>
                </c:pt>
                <c:pt idx="1921">
                  <c:v>53246</c:v>
                </c:pt>
                <c:pt idx="1922">
                  <c:v>53253</c:v>
                </c:pt>
                <c:pt idx="1923">
                  <c:v>53260</c:v>
                </c:pt>
                <c:pt idx="1924">
                  <c:v>53267</c:v>
                </c:pt>
                <c:pt idx="1925">
                  <c:v>53274</c:v>
                </c:pt>
                <c:pt idx="1926">
                  <c:v>53281</c:v>
                </c:pt>
                <c:pt idx="1927">
                  <c:v>53288</c:v>
                </c:pt>
                <c:pt idx="1928">
                  <c:v>53295</c:v>
                </c:pt>
                <c:pt idx="1929">
                  <c:v>53302</c:v>
                </c:pt>
                <c:pt idx="1930">
                  <c:v>53309</c:v>
                </c:pt>
                <c:pt idx="1931">
                  <c:v>53316</c:v>
                </c:pt>
                <c:pt idx="1932">
                  <c:v>53323</c:v>
                </c:pt>
                <c:pt idx="1933">
                  <c:v>53330</c:v>
                </c:pt>
                <c:pt idx="1934">
                  <c:v>53337</c:v>
                </c:pt>
                <c:pt idx="1935">
                  <c:v>53344</c:v>
                </c:pt>
                <c:pt idx="1936">
                  <c:v>53351</c:v>
                </c:pt>
                <c:pt idx="1937">
                  <c:v>53358</c:v>
                </c:pt>
                <c:pt idx="1938">
                  <c:v>53365</c:v>
                </c:pt>
                <c:pt idx="1939">
                  <c:v>53372</c:v>
                </c:pt>
                <c:pt idx="1940">
                  <c:v>53379</c:v>
                </c:pt>
                <c:pt idx="1941">
                  <c:v>53386</c:v>
                </c:pt>
                <c:pt idx="1942">
                  <c:v>53393</c:v>
                </c:pt>
                <c:pt idx="1943">
                  <c:v>53400</c:v>
                </c:pt>
                <c:pt idx="1944">
                  <c:v>53407</c:v>
                </c:pt>
                <c:pt idx="1945">
                  <c:v>53414</c:v>
                </c:pt>
                <c:pt idx="1946">
                  <c:v>53421</c:v>
                </c:pt>
                <c:pt idx="1947">
                  <c:v>53428</c:v>
                </c:pt>
                <c:pt idx="1948">
                  <c:v>53435</c:v>
                </c:pt>
                <c:pt idx="1949">
                  <c:v>53442</c:v>
                </c:pt>
                <c:pt idx="1950">
                  <c:v>53449</c:v>
                </c:pt>
                <c:pt idx="1951">
                  <c:v>53456</c:v>
                </c:pt>
                <c:pt idx="1952">
                  <c:v>53463</c:v>
                </c:pt>
                <c:pt idx="1953">
                  <c:v>53470</c:v>
                </c:pt>
                <c:pt idx="1954">
                  <c:v>53477</c:v>
                </c:pt>
                <c:pt idx="1955">
                  <c:v>53484</c:v>
                </c:pt>
                <c:pt idx="1956">
                  <c:v>53491</c:v>
                </c:pt>
                <c:pt idx="1957">
                  <c:v>53498</c:v>
                </c:pt>
                <c:pt idx="1958">
                  <c:v>53505</c:v>
                </c:pt>
                <c:pt idx="1959">
                  <c:v>53512</c:v>
                </c:pt>
                <c:pt idx="1960">
                  <c:v>53519</c:v>
                </c:pt>
                <c:pt idx="1961">
                  <c:v>53526</c:v>
                </c:pt>
                <c:pt idx="1962">
                  <c:v>53533</c:v>
                </c:pt>
                <c:pt idx="1963">
                  <c:v>53540</c:v>
                </c:pt>
                <c:pt idx="1964">
                  <c:v>53547</c:v>
                </c:pt>
                <c:pt idx="1965">
                  <c:v>53554</c:v>
                </c:pt>
                <c:pt idx="1966">
                  <c:v>53561</c:v>
                </c:pt>
                <c:pt idx="1967">
                  <c:v>53568</c:v>
                </c:pt>
                <c:pt idx="1968">
                  <c:v>53575</c:v>
                </c:pt>
                <c:pt idx="1969">
                  <c:v>53582</c:v>
                </c:pt>
                <c:pt idx="1970">
                  <c:v>53589</c:v>
                </c:pt>
                <c:pt idx="1971">
                  <c:v>53596</c:v>
                </c:pt>
                <c:pt idx="1972">
                  <c:v>53603</c:v>
                </c:pt>
                <c:pt idx="1973">
                  <c:v>53610</c:v>
                </c:pt>
                <c:pt idx="1974">
                  <c:v>53617</c:v>
                </c:pt>
                <c:pt idx="1975">
                  <c:v>53624</c:v>
                </c:pt>
                <c:pt idx="1976">
                  <c:v>53631</c:v>
                </c:pt>
                <c:pt idx="1977">
                  <c:v>53638</c:v>
                </c:pt>
                <c:pt idx="1978">
                  <c:v>53645</c:v>
                </c:pt>
                <c:pt idx="1979">
                  <c:v>53652</c:v>
                </c:pt>
                <c:pt idx="1980">
                  <c:v>53659</c:v>
                </c:pt>
                <c:pt idx="1981">
                  <c:v>53666</c:v>
                </c:pt>
                <c:pt idx="1982">
                  <c:v>53673</c:v>
                </c:pt>
                <c:pt idx="1983">
                  <c:v>53680</c:v>
                </c:pt>
                <c:pt idx="1984">
                  <c:v>53688</c:v>
                </c:pt>
                <c:pt idx="1985">
                  <c:v>53695</c:v>
                </c:pt>
                <c:pt idx="1986">
                  <c:v>53702</c:v>
                </c:pt>
                <c:pt idx="1987">
                  <c:v>53709</c:v>
                </c:pt>
                <c:pt idx="1988">
                  <c:v>53716</c:v>
                </c:pt>
                <c:pt idx="1989">
                  <c:v>53723</c:v>
                </c:pt>
                <c:pt idx="1990">
                  <c:v>53730</c:v>
                </c:pt>
                <c:pt idx="1991">
                  <c:v>53737</c:v>
                </c:pt>
                <c:pt idx="1992">
                  <c:v>53744</c:v>
                </c:pt>
                <c:pt idx="1993">
                  <c:v>53751</c:v>
                </c:pt>
                <c:pt idx="1994">
                  <c:v>53758</c:v>
                </c:pt>
                <c:pt idx="1995">
                  <c:v>53765</c:v>
                </c:pt>
                <c:pt idx="1996">
                  <c:v>53772</c:v>
                </c:pt>
                <c:pt idx="1997">
                  <c:v>53779</c:v>
                </c:pt>
                <c:pt idx="1998">
                  <c:v>53786</c:v>
                </c:pt>
                <c:pt idx="1999">
                  <c:v>53793</c:v>
                </c:pt>
                <c:pt idx="2000">
                  <c:v>53800</c:v>
                </c:pt>
                <c:pt idx="2001">
                  <c:v>53807</c:v>
                </c:pt>
                <c:pt idx="2002">
                  <c:v>53814</c:v>
                </c:pt>
                <c:pt idx="2003">
                  <c:v>53821</c:v>
                </c:pt>
                <c:pt idx="2004">
                  <c:v>53828</c:v>
                </c:pt>
                <c:pt idx="2005">
                  <c:v>53835</c:v>
                </c:pt>
                <c:pt idx="2006">
                  <c:v>53842</c:v>
                </c:pt>
                <c:pt idx="2007">
                  <c:v>53849</c:v>
                </c:pt>
                <c:pt idx="2008">
                  <c:v>53856</c:v>
                </c:pt>
                <c:pt idx="2009">
                  <c:v>53863</c:v>
                </c:pt>
                <c:pt idx="2010">
                  <c:v>53870</c:v>
                </c:pt>
                <c:pt idx="2011">
                  <c:v>53877</c:v>
                </c:pt>
                <c:pt idx="2012">
                  <c:v>53884</c:v>
                </c:pt>
                <c:pt idx="2013">
                  <c:v>53891</c:v>
                </c:pt>
                <c:pt idx="2014">
                  <c:v>53898</c:v>
                </c:pt>
                <c:pt idx="2015">
                  <c:v>53905</c:v>
                </c:pt>
                <c:pt idx="2016">
                  <c:v>53912</c:v>
                </c:pt>
                <c:pt idx="2017">
                  <c:v>53919</c:v>
                </c:pt>
                <c:pt idx="2018">
                  <c:v>53926</c:v>
                </c:pt>
                <c:pt idx="2019">
                  <c:v>53933</c:v>
                </c:pt>
                <c:pt idx="2020">
                  <c:v>53940</c:v>
                </c:pt>
                <c:pt idx="2021">
                  <c:v>53947</c:v>
                </c:pt>
                <c:pt idx="2022">
                  <c:v>53954</c:v>
                </c:pt>
                <c:pt idx="2023">
                  <c:v>53961</c:v>
                </c:pt>
                <c:pt idx="2024">
                  <c:v>53968</c:v>
                </c:pt>
                <c:pt idx="2025">
                  <c:v>53975</c:v>
                </c:pt>
                <c:pt idx="2026">
                  <c:v>53982</c:v>
                </c:pt>
                <c:pt idx="2027">
                  <c:v>53989</c:v>
                </c:pt>
                <c:pt idx="2028">
                  <c:v>53996</c:v>
                </c:pt>
                <c:pt idx="2029">
                  <c:v>54003</c:v>
                </c:pt>
                <c:pt idx="2030">
                  <c:v>54010</c:v>
                </c:pt>
                <c:pt idx="2031">
                  <c:v>54017</c:v>
                </c:pt>
                <c:pt idx="2032">
                  <c:v>54024</c:v>
                </c:pt>
                <c:pt idx="2033">
                  <c:v>54031</c:v>
                </c:pt>
                <c:pt idx="2034">
                  <c:v>54038</c:v>
                </c:pt>
                <c:pt idx="2035">
                  <c:v>54045</c:v>
                </c:pt>
                <c:pt idx="2036">
                  <c:v>54053</c:v>
                </c:pt>
                <c:pt idx="2037">
                  <c:v>54060</c:v>
                </c:pt>
                <c:pt idx="2038">
                  <c:v>54067</c:v>
                </c:pt>
                <c:pt idx="2039">
                  <c:v>54074</c:v>
                </c:pt>
                <c:pt idx="2040">
                  <c:v>54081</c:v>
                </c:pt>
                <c:pt idx="2041">
                  <c:v>54088</c:v>
                </c:pt>
                <c:pt idx="2042">
                  <c:v>54095</c:v>
                </c:pt>
                <c:pt idx="2043">
                  <c:v>54102</c:v>
                </c:pt>
                <c:pt idx="2044">
                  <c:v>54109</c:v>
                </c:pt>
                <c:pt idx="2045">
                  <c:v>54116</c:v>
                </c:pt>
                <c:pt idx="2046">
                  <c:v>54123</c:v>
                </c:pt>
                <c:pt idx="2047">
                  <c:v>54130</c:v>
                </c:pt>
                <c:pt idx="2048">
                  <c:v>54137</c:v>
                </c:pt>
                <c:pt idx="2049">
                  <c:v>54144</c:v>
                </c:pt>
                <c:pt idx="2050">
                  <c:v>54155</c:v>
                </c:pt>
                <c:pt idx="2051">
                  <c:v>54162</c:v>
                </c:pt>
                <c:pt idx="2052">
                  <c:v>54169</c:v>
                </c:pt>
                <c:pt idx="2053">
                  <c:v>54176</c:v>
                </c:pt>
                <c:pt idx="2054">
                  <c:v>54183</c:v>
                </c:pt>
                <c:pt idx="2055">
                  <c:v>54190</c:v>
                </c:pt>
                <c:pt idx="2056">
                  <c:v>54197</c:v>
                </c:pt>
                <c:pt idx="2057">
                  <c:v>54204</c:v>
                </c:pt>
                <c:pt idx="2058">
                  <c:v>54211</c:v>
                </c:pt>
                <c:pt idx="2059">
                  <c:v>54218</c:v>
                </c:pt>
                <c:pt idx="2060">
                  <c:v>54225</c:v>
                </c:pt>
                <c:pt idx="2061">
                  <c:v>54232</c:v>
                </c:pt>
                <c:pt idx="2062">
                  <c:v>54239</c:v>
                </c:pt>
                <c:pt idx="2063">
                  <c:v>54246</c:v>
                </c:pt>
                <c:pt idx="2064">
                  <c:v>54253</c:v>
                </c:pt>
                <c:pt idx="2065">
                  <c:v>54260</c:v>
                </c:pt>
                <c:pt idx="2066">
                  <c:v>54267</c:v>
                </c:pt>
                <c:pt idx="2067">
                  <c:v>54274</c:v>
                </c:pt>
                <c:pt idx="2068">
                  <c:v>54281</c:v>
                </c:pt>
                <c:pt idx="2069">
                  <c:v>54288</c:v>
                </c:pt>
                <c:pt idx="2070">
                  <c:v>54295</c:v>
                </c:pt>
                <c:pt idx="2071">
                  <c:v>54302</c:v>
                </c:pt>
                <c:pt idx="2072">
                  <c:v>54309</c:v>
                </c:pt>
                <c:pt idx="2073">
                  <c:v>54316</c:v>
                </c:pt>
                <c:pt idx="2074">
                  <c:v>54323</c:v>
                </c:pt>
                <c:pt idx="2075">
                  <c:v>54330</c:v>
                </c:pt>
                <c:pt idx="2076">
                  <c:v>54337</c:v>
                </c:pt>
                <c:pt idx="2077">
                  <c:v>54344</c:v>
                </c:pt>
                <c:pt idx="2078">
                  <c:v>54351</c:v>
                </c:pt>
                <c:pt idx="2079">
                  <c:v>54358</c:v>
                </c:pt>
                <c:pt idx="2080">
                  <c:v>54365</c:v>
                </c:pt>
                <c:pt idx="2081">
                  <c:v>54372</c:v>
                </c:pt>
                <c:pt idx="2082">
                  <c:v>54379</c:v>
                </c:pt>
                <c:pt idx="2083">
                  <c:v>54386</c:v>
                </c:pt>
                <c:pt idx="2084">
                  <c:v>54393</c:v>
                </c:pt>
                <c:pt idx="2085">
                  <c:v>54400</c:v>
                </c:pt>
                <c:pt idx="2086">
                  <c:v>54407</c:v>
                </c:pt>
                <c:pt idx="2087">
                  <c:v>54414</c:v>
                </c:pt>
                <c:pt idx="2088">
                  <c:v>54421</c:v>
                </c:pt>
                <c:pt idx="2089">
                  <c:v>54428</c:v>
                </c:pt>
                <c:pt idx="2090">
                  <c:v>54435</c:v>
                </c:pt>
                <c:pt idx="2091">
                  <c:v>54442</c:v>
                </c:pt>
                <c:pt idx="2092">
                  <c:v>54449</c:v>
                </c:pt>
                <c:pt idx="2093">
                  <c:v>54456</c:v>
                </c:pt>
                <c:pt idx="2094">
                  <c:v>54463</c:v>
                </c:pt>
                <c:pt idx="2095">
                  <c:v>54470</c:v>
                </c:pt>
                <c:pt idx="2096">
                  <c:v>54477</c:v>
                </c:pt>
                <c:pt idx="2097">
                  <c:v>54484</c:v>
                </c:pt>
                <c:pt idx="2098">
                  <c:v>54491</c:v>
                </c:pt>
                <c:pt idx="2099">
                  <c:v>54498</c:v>
                </c:pt>
                <c:pt idx="2100">
                  <c:v>54505</c:v>
                </c:pt>
                <c:pt idx="2101">
                  <c:v>54512</c:v>
                </c:pt>
                <c:pt idx="2102">
                  <c:v>54519</c:v>
                </c:pt>
                <c:pt idx="2103">
                  <c:v>54526</c:v>
                </c:pt>
                <c:pt idx="2104">
                  <c:v>54533</c:v>
                </c:pt>
                <c:pt idx="2105">
                  <c:v>54540</c:v>
                </c:pt>
                <c:pt idx="2106">
                  <c:v>54547</c:v>
                </c:pt>
                <c:pt idx="2107">
                  <c:v>54554</c:v>
                </c:pt>
                <c:pt idx="2108">
                  <c:v>54561</c:v>
                </c:pt>
                <c:pt idx="2109">
                  <c:v>54568</c:v>
                </c:pt>
                <c:pt idx="2110">
                  <c:v>54575</c:v>
                </c:pt>
                <c:pt idx="2111">
                  <c:v>54582</c:v>
                </c:pt>
                <c:pt idx="2112">
                  <c:v>54589</c:v>
                </c:pt>
                <c:pt idx="2113">
                  <c:v>54596</c:v>
                </c:pt>
                <c:pt idx="2114">
                  <c:v>54603</c:v>
                </c:pt>
                <c:pt idx="2115">
                  <c:v>54610</c:v>
                </c:pt>
                <c:pt idx="2116">
                  <c:v>54617</c:v>
                </c:pt>
                <c:pt idx="2117">
                  <c:v>54624</c:v>
                </c:pt>
                <c:pt idx="2118">
                  <c:v>54631</c:v>
                </c:pt>
                <c:pt idx="2119">
                  <c:v>54638</c:v>
                </c:pt>
                <c:pt idx="2120">
                  <c:v>54645</c:v>
                </c:pt>
                <c:pt idx="2121">
                  <c:v>54652</c:v>
                </c:pt>
                <c:pt idx="2122">
                  <c:v>54659</c:v>
                </c:pt>
                <c:pt idx="2123">
                  <c:v>54666</c:v>
                </c:pt>
                <c:pt idx="2124">
                  <c:v>54673</c:v>
                </c:pt>
                <c:pt idx="2125">
                  <c:v>54680</c:v>
                </c:pt>
                <c:pt idx="2126">
                  <c:v>54687</c:v>
                </c:pt>
                <c:pt idx="2127">
                  <c:v>54694</c:v>
                </c:pt>
                <c:pt idx="2128">
                  <c:v>54701</c:v>
                </c:pt>
                <c:pt idx="2129">
                  <c:v>54708</c:v>
                </c:pt>
                <c:pt idx="2130">
                  <c:v>54715</c:v>
                </c:pt>
                <c:pt idx="2131">
                  <c:v>54722</c:v>
                </c:pt>
                <c:pt idx="2132">
                  <c:v>54729</c:v>
                </c:pt>
                <c:pt idx="2133">
                  <c:v>54736</c:v>
                </c:pt>
                <c:pt idx="2134">
                  <c:v>54743</c:v>
                </c:pt>
                <c:pt idx="2135">
                  <c:v>54750</c:v>
                </c:pt>
                <c:pt idx="2136">
                  <c:v>54757</c:v>
                </c:pt>
                <c:pt idx="2137">
                  <c:v>54764</c:v>
                </c:pt>
                <c:pt idx="2138">
                  <c:v>54771</c:v>
                </c:pt>
                <c:pt idx="2139">
                  <c:v>54778</c:v>
                </c:pt>
                <c:pt idx="2140">
                  <c:v>54786</c:v>
                </c:pt>
                <c:pt idx="2141">
                  <c:v>54793</c:v>
                </c:pt>
                <c:pt idx="2142">
                  <c:v>54800</c:v>
                </c:pt>
                <c:pt idx="2143">
                  <c:v>54807</c:v>
                </c:pt>
                <c:pt idx="2144">
                  <c:v>54814</c:v>
                </c:pt>
                <c:pt idx="2145">
                  <c:v>54821</c:v>
                </c:pt>
                <c:pt idx="2146">
                  <c:v>54828</c:v>
                </c:pt>
                <c:pt idx="2147">
                  <c:v>54835</c:v>
                </c:pt>
                <c:pt idx="2148">
                  <c:v>54842</c:v>
                </c:pt>
                <c:pt idx="2149">
                  <c:v>54849</c:v>
                </c:pt>
                <c:pt idx="2150">
                  <c:v>54856</c:v>
                </c:pt>
                <c:pt idx="2151">
                  <c:v>54863</c:v>
                </c:pt>
                <c:pt idx="2152">
                  <c:v>54870</c:v>
                </c:pt>
                <c:pt idx="2153">
                  <c:v>54877</c:v>
                </c:pt>
                <c:pt idx="2154">
                  <c:v>54884</c:v>
                </c:pt>
                <c:pt idx="2155">
                  <c:v>54891</c:v>
                </c:pt>
                <c:pt idx="2156">
                  <c:v>54898</c:v>
                </c:pt>
                <c:pt idx="2157">
                  <c:v>54905</c:v>
                </c:pt>
                <c:pt idx="2158">
                  <c:v>54912</c:v>
                </c:pt>
                <c:pt idx="2159">
                  <c:v>54919</c:v>
                </c:pt>
                <c:pt idx="2160">
                  <c:v>54926</c:v>
                </c:pt>
                <c:pt idx="2161">
                  <c:v>54933</c:v>
                </c:pt>
                <c:pt idx="2162">
                  <c:v>54940</c:v>
                </c:pt>
                <c:pt idx="2163">
                  <c:v>54947</c:v>
                </c:pt>
                <c:pt idx="2164">
                  <c:v>54954</c:v>
                </c:pt>
                <c:pt idx="2165">
                  <c:v>54961</c:v>
                </c:pt>
                <c:pt idx="2166">
                  <c:v>54968</c:v>
                </c:pt>
                <c:pt idx="2167">
                  <c:v>54975</c:v>
                </c:pt>
                <c:pt idx="2168">
                  <c:v>54982</c:v>
                </c:pt>
                <c:pt idx="2169">
                  <c:v>54989</c:v>
                </c:pt>
                <c:pt idx="2170">
                  <c:v>54996</c:v>
                </c:pt>
                <c:pt idx="2171">
                  <c:v>55003</c:v>
                </c:pt>
                <c:pt idx="2172">
                  <c:v>55010</c:v>
                </c:pt>
                <c:pt idx="2173">
                  <c:v>55017</c:v>
                </c:pt>
                <c:pt idx="2174">
                  <c:v>55024</c:v>
                </c:pt>
                <c:pt idx="2175">
                  <c:v>55031</c:v>
                </c:pt>
                <c:pt idx="2176">
                  <c:v>55038</c:v>
                </c:pt>
                <c:pt idx="2177">
                  <c:v>55045</c:v>
                </c:pt>
                <c:pt idx="2178">
                  <c:v>55052</c:v>
                </c:pt>
                <c:pt idx="2179">
                  <c:v>55059</c:v>
                </c:pt>
                <c:pt idx="2180">
                  <c:v>55066</c:v>
                </c:pt>
                <c:pt idx="2181">
                  <c:v>55073</c:v>
                </c:pt>
                <c:pt idx="2182">
                  <c:v>55080</c:v>
                </c:pt>
                <c:pt idx="2183">
                  <c:v>55087</c:v>
                </c:pt>
                <c:pt idx="2184">
                  <c:v>55094</c:v>
                </c:pt>
                <c:pt idx="2185">
                  <c:v>55101</c:v>
                </c:pt>
                <c:pt idx="2186">
                  <c:v>55108</c:v>
                </c:pt>
                <c:pt idx="2187">
                  <c:v>55115</c:v>
                </c:pt>
                <c:pt idx="2188">
                  <c:v>55122</c:v>
                </c:pt>
                <c:pt idx="2189">
                  <c:v>55129</c:v>
                </c:pt>
                <c:pt idx="2190">
                  <c:v>55136</c:v>
                </c:pt>
                <c:pt idx="2191">
                  <c:v>55143</c:v>
                </c:pt>
                <c:pt idx="2192">
                  <c:v>55150</c:v>
                </c:pt>
                <c:pt idx="2193">
                  <c:v>55157</c:v>
                </c:pt>
                <c:pt idx="2194">
                  <c:v>55164</c:v>
                </c:pt>
                <c:pt idx="2195">
                  <c:v>55171</c:v>
                </c:pt>
                <c:pt idx="2196">
                  <c:v>55178</c:v>
                </c:pt>
                <c:pt idx="2197">
                  <c:v>55185</c:v>
                </c:pt>
                <c:pt idx="2198">
                  <c:v>55192</c:v>
                </c:pt>
                <c:pt idx="2199">
                  <c:v>55199</c:v>
                </c:pt>
                <c:pt idx="2200">
                  <c:v>55206</c:v>
                </c:pt>
                <c:pt idx="2201">
                  <c:v>55213</c:v>
                </c:pt>
                <c:pt idx="2202">
                  <c:v>55220</c:v>
                </c:pt>
                <c:pt idx="2203">
                  <c:v>55227</c:v>
                </c:pt>
                <c:pt idx="2204">
                  <c:v>55234</c:v>
                </c:pt>
                <c:pt idx="2205">
                  <c:v>55241</c:v>
                </c:pt>
                <c:pt idx="2206">
                  <c:v>55248</c:v>
                </c:pt>
                <c:pt idx="2207">
                  <c:v>55255</c:v>
                </c:pt>
                <c:pt idx="2208">
                  <c:v>55262</c:v>
                </c:pt>
                <c:pt idx="2209">
                  <c:v>55269</c:v>
                </c:pt>
                <c:pt idx="2210">
                  <c:v>55276</c:v>
                </c:pt>
                <c:pt idx="2211">
                  <c:v>55283</c:v>
                </c:pt>
                <c:pt idx="2212">
                  <c:v>55290</c:v>
                </c:pt>
                <c:pt idx="2213">
                  <c:v>55297</c:v>
                </c:pt>
                <c:pt idx="2214">
                  <c:v>55304</c:v>
                </c:pt>
                <c:pt idx="2215">
                  <c:v>55311</c:v>
                </c:pt>
                <c:pt idx="2216">
                  <c:v>55318</c:v>
                </c:pt>
                <c:pt idx="2217">
                  <c:v>55325</c:v>
                </c:pt>
                <c:pt idx="2218">
                  <c:v>55332</c:v>
                </c:pt>
                <c:pt idx="2219">
                  <c:v>55339</c:v>
                </c:pt>
                <c:pt idx="2220">
                  <c:v>55346</c:v>
                </c:pt>
                <c:pt idx="2221">
                  <c:v>55353</c:v>
                </c:pt>
                <c:pt idx="2222">
                  <c:v>55360</c:v>
                </c:pt>
                <c:pt idx="2223">
                  <c:v>55367</c:v>
                </c:pt>
                <c:pt idx="2224">
                  <c:v>55374</c:v>
                </c:pt>
                <c:pt idx="2225">
                  <c:v>55381</c:v>
                </c:pt>
                <c:pt idx="2226">
                  <c:v>55388</c:v>
                </c:pt>
                <c:pt idx="2227">
                  <c:v>55395</c:v>
                </c:pt>
                <c:pt idx="2228">
                  <c:v>55402</c:v>
                </c:pt>
                <c:pt idx="2229">
                  <c:v>55409</c:v>
                </c:pt>
                <c:pt idx="2230">
                  <c:v>55416</c:v>
                </c:pt>
                <c:pt idx="2231">
                  <c:v>55423</c:v>
                </c:pt>
                <c:pt idx="2232">
                  <c:v>55430</c:v>
                </c:pt>
                <c:pt idx="2233">
                  <c:v>55437</c:v>
                </c:pt>
                <c:pt idx="2234">
                  <c:v>55444</c:v>
                </c:pt>
                <c:pt idx="2235">
                  <c:v>55451</c:v>
                </c:pt>
                <c:pt idx="2236">
                  <c:v>55458</c:v>
                </c:pt>
                <c:pt idx="2237">
                  <c:v>55465</c:v>
                </c:pt>
                <c:pt idx="2238">
                  <c:v>55472</c:v>
                </c:pt>
                <c:pt idx="2239">
                  <c:v>55479</c:v>
                </c:pt>
                <c:pt idx="2240">
                  <c:v>55486</c:v>
                </c:pt>
                <c:pt idx="2241">
                  <c:v>55493</c:v>
                </c:pt>
                <c:pt idx="2242">
                  <c:v>55500</c:v>
                </c:pt>
                <c:pt idx="2243">
                  <c:v>55507</c:v>
                </c:pt>
                <c:pt idx="2244">
                  <c:v>55514</c:v>
                </c:pt>
                <c:pt idx="2245">
                  <c:v>55521</c:v>
                </c:pt>
                <c:pt idx="2246">
                  <c:v>55528</c:v>
                </c:pt>
                <c:pt idx="2247">
                  <c:v>55535</c:v>
                </c:pt>
                <c:pt idx="2248">
                  <c:v>55542</c:v>
                </c:pt>
                <c:pt idx="2249">
                  <c:v>55549</c:v>
                </c:pt>
                <c:pt idx="2250">
                  <c:v>55556</c:v>
                </c:pt>
                <c:pt idx="2251">
                  <c:v>55563</c:v>
                </c:pt>
                <c:pt idx="2252">
                  <c:v>55570</c:v>
                </c:pt>
                <c:pt idx="2253">
                  <c:v>55577</c:v>
                </c:pt>
                <c:pt idx="2254">
                  <c:v>55584</c:v>
                </c:pt>
                <c:pt idx="2255">
                  <c:v>55591</c:v>
                </c:pt>
                <c:pt idx="2256">
                  <c:v>55598</c:v>
                </c:pt>
                <c:pt idx="2257">
                  <c:v>55605</c:v>
                </c:pt>
                <c:pt idx="2258">
                  <c:v>55612</c:v>
                </c:pt>
                <c:pt idx="2259">
                  <c:v>55619</c:v>
                </c:pt>
                <c:pt idx="2260">
                  <c:v>55626</c:v>
                </c:pt>
                <c:pt idx="2261">
                  <c:v>55633</c:v>
                </c:pt>
                <c:pt idx="2262">
                  <c:v>55640</c:v>
                </c:pt>
                <c:pt idx="2263">
                  <c:v>55647</c:v>
                </c:pt>
                <c:pt idx="2264">
                  <c:v>55654</c:v>
                </c:pt>
                <c:pt idx="2265">
                  <c:v>55661</c:v>
                </c:pt>
                <c:pt idx="2266">
                  <c:v>55668</c:v>
                </c:pt>
                <c:pt idx="2267">
                  <c:v>55675</c:v>
                </c:pt>
                <c:pt idx="2268">
                  <c:v>55682</c:v>
                </c:pt>
                <c:pt idx="2269">
                  <c:v>55689</c:v>
                </c:pt>
                <c:pt idx="2270">
                  <c:v>55696</c:v>
                </c:pt>
                <c:pt idx="2271">
                  <c:v>55703</c:v>
                </c:pt>
                <c:pt idx="2272">
                  <c:v>55710</c:v>
                </c:pt>
                <c:pt idx="2273">
                  <c:v>55717</c:v>
                </c:pt>
                <c:pt idx="2274">
                  <c:v>55724</c:v>
                </c:pt>
                <c:pt idx="2275">
                  <c:v>55731</c:v>
                </c:pt>
                <c:pt idx="2276">
                  <c:v>55738</c:v>
                </c:pt>
                <c:pt idx="2277">
                  <c:v>55745</c:v>
                </c:pt>
                <c:pt idx="2278">
                  <c:v>55752</c:v>
                </c:pt>
                <c:pt idx="2279">
                  <c:v>55759</c:v>
                </c:pt>
                <c:pt idx="2280">
                  <c:v>55766</c:v>
                </c:pt>
                <c:pt idx="2281">
                  <c:v>55773</c:v>
                </c:pt>
                <c:pt idx="2282">
                  <c:v>55780</c:v>
                </c:pt>
                <c:pt idx="2283">
                  <c:v>55787</c:v>
                </c:pt>
                <c:pt idx="2284">
                  <c:v>55794</c:v>
                </c:pt>
                <c:pt idx="2285">
                  <c:v>55801</c:v>
                </c:pt>
                <c:pt idx="2286">
                  <c:v>55808</c:v>
                </c:pt>
                <c:pt idx="2287">
                  <c:v>55815</c:v>
                </c:pt>
                <c:pt idx="2288">
                  <c:v>55822</c:v>
                </c:pt>
                <c:pt idx="2289">
                  <c:v>55829</c:v>
                </c:pt>
                <c:pt idx="2290">
                  <c:v>55836</c:v>
                </c:pt>
                <c:pt idx="2291">
                  <c:v>55843</c:v>
                </c:pt>
                <c:pt idx="2292">
                  <c:v>55850</c:v>
                </c:pt>
                <c:pt idx="2293">
                  <c:v>55857</c:v>
                </c:pt>
                <c:pt idx="2294">
                  <c:v>55864</c:v>
                </c:pt>
                <c:pt idx="2295">
                  <c:v>55871</c:v>
                </c:pt>
                <c:pt idx="2296">
                  <c:v>55880</c:v>
                </c:pt>
                <c:pt idx="2297">
                  <c:v>55887</c:v>
                </c:pt>
                <c:pt idx="2298">
                  <c:v>55894</c:v>
                </c:pt>
                <c:pt idx="2299">
                  <c:v>55901</c:v>
                </c:pt>
                <c:pt idx="2300">
                  <c:v>55908</c:v>
                </c:pt>
                <c:pt idx="2301">
                  <c:v>55915</c:v>
                </c:pt>
                <c:pt idx="2302">
                  <c:v>55922</c:v>
                </c:pt>
                <c:pt idx="2303">
                  <c:v>55929</c:v>
                </c:pt>
                <c:pt idx="2304">
                  <c:v>55936</c:v>
                </c:pt>
                <c:pt idx="2305">
                  <c:v>55943</c:v>
                </c:pt>
                <c:pt idx="2306">
                  <c:v>55950</c:v>
                </c:pt>
                <c:pt idx="2307">
                  <c:v>55957</c:v>
                </c:pt>
                <c:pt idx="2308">
                  <c:v>55964</c:v>
                </c:pt>
                <c:pt idx="2309">
                  <c:v>55971</c:v>
                </c:pt>
                <c:pt idx="2310">
                  <c:v>55982</c:v>
                </c:pt>
                <c:pt idx="2311">
                  <c:v>55989</c:v>
                </c:pt>
                <c:pt idx="2312">
                  <c:v>55996</c:v>
                </c:pt>
                <c:pt idx="2313">
                  <c:v>56003</c:v>
                </c:pt>
                <c:pt idx="2314">
                  <c:v>56010</c:v>
                </c:pt>
                <c:pt idx="2315">
                  <c:v>56017</c:v>
                </c:pt>
                <c:pt idx="2316">
                  <c:v>56024</c:v>
                </c:pt>
                <c:pt idx="2317">
                  <c:v>56031</c:v>
                </c:pt>
                <c:pt idx="2318">
                  <c:v>56038</c:v>
                </c:pt>
                <c:pt idx="2319">
                  <c:v>56045</c:v>
                </c:pt>
                <c:pt idx="2320">
                  <c:v>56052</c:v>
                </c:pt>
                <c:pt idx="2321">
                  <c:v>56059</c:v>
                </c:pt>
                <c:pt idx="2322">
                  <c:v>56066</c:v>
                </c:pt>
                <c:pt idx="2323">
                  <c:v>56073</c:v>
                </c:pt>
                <c:pt idx="2324">
                  <c:v>56080</c:v>
                </c:pt>
                <c:pt idx="2325">
                  <c:v>56087</c:v>
                </c:pt>
                <c:pt idx="2326">
                  <c:v>56094</c:v>
                </c:pt>
                <c:pt idx="2327">
                  <c:v>56101</c:v>
                </c:pt>
                <c:pt idx="2328">
                  <c:v>56108</c:v>
                </c:pt>
                <c:pt idx="2329">
                  <c:v>56115</c:v>
                </c:pt>
                <c:pt idx="2330">
                  <c:v>56122</c:v>
                </c:pt>
                <c:pt idx="2331">
                  <c:v>56129</c:v>
                </c:pt>
                <c:pt idx="2332">
                  <c:v>56136</c:v>
                </c:pt>
                <c:pt idx="2333">
                  <c:v>56143</c:v>
                </c:pt>
                <c:pt idx="2334">
                  <c:v>56150</c:v>
                </c:pt>
                <c:pt idx="2335">
                  <c:v>56157</c:v>
                </c:pt>
                <c:pt idx="2336">
                  <c:v>56164</c:v>
                </c:pt>
                <c:pt idx="2337">
                  <c:v>56171</c:v>
                </c:pt>
                <c:pt idx="2338">
                  <c:v>56178</c:v>
                </c:pt>
                <c:pt idx="2339">
                  <c:v>56185</c:v>
                </c:pt>
                <c:pt idx="2340">
                  <c:v>56192</c:v>
                </c:pt>
                <c:pt idx="2341">
                  <c:v>56199</c:v>
                </c:pt>
                <c:pt idx="2342">
                  <c:v>56206</c:v>
                </c:pt>
                <c:pt idx="2343">
                  <c:v>56213</c:v>
                </c:pt>
                <c:pt idx="2344">
                  <c:v>56220</c:v>
                </c:pt>
                <c:pt idx="2345">
                  <c:v>56227</c:v>
                </c:pt>
                <c:pt idx="2346">
                  <c:v>56234</c:v>
                </c:pt>
                <c:pt idx="2347">
                  <c:v>56241</c:v>
                </c:pt>
                <c:pt idx="2348">
                  <c:v>56248</c:v>
                </c:pt>
                <c:pt idx="2349">
                  <c:v>56255</c:v>
                </c:pt>
                <c:pt idx="2350">
                  <c:v>56262</c:v>
                </c:pt>
                <c:pt idx="2351">
                  <c:v>56269</c:v>
                </c:pt>
                <c:pt idx="2352">
                  <c:v>56276</c:v>
                </c:pt>
                <c:pt idx="2353">
                  <c:v>56283</c:v>
                </c:pt>
                <c:pt idx="2354">
                  <c:v>56290</c:v>
                </c:pt>
                <c:pt idx="2355">
                  <c:v>56297</c:v>
                </c:pt>
                <c:pt idx="2356">
                  <c:v>56304</c:v>
                </c:pt>
                <c:pt idx="2357">
                  <c:v>56311</c:v>
                </c:pt>
                <c:pt idx="2358">
                  <c:v>56318</c:v>
                </c:pt>
                <c:pt idx="2359">
                  <c:v>56325</c:v>
                </c:pt>
                <c:pt idx="2360">
                  <c:v>56332</c:v>
                </c:pt>
                <c:pt idx="2361">
                  <c:v>56339</c:v>
                </c:pt>
                <c:pt idx="2362">
                  <c:v>56346</c:v>
                </c:pt>
                <c:pt idx="2363">
                  <c:v>56353</c:v>
                </c:pt>
                <c:pt idx="2364">
                  <c:v>56360</c:v>
                </c:pt>
                <c:pt idx="2365">
                  <c:v>56367</c:v>
                </c:pt>
                <c:pt idx="2366">
                  <c:v>56374</c:v>
                </c:pt>
                <c:pt idx="2367">
                  <c:v>56381</c:v>
                </c:pt>
                <c:pt idx="2368">
                  <c:v>56388</c:v>
                </c:pt>
                <c:pt idx="2369">
                  <c:v>56395</c:v>
                </c:pt>
                <c:pt idx="2370">
                  <c:v>56402</c:v>
                </c:pt>
                <c:pt idx="2371">
                  <c:v>56409</c:v>
                </c:pt>
                <c:pt idx="2372">
                  <c:v>56416</c:v>
                </c:pt>
                <c:pt idx="2373">
                  <c:v>56423</c:v>
                </c:pt>
                <c:pt idx="2374">
                  <c:v>56430</c:v>
                </c:pt>
                <c:pt idx="2375">
                  <c:v>56437</c:v>
                </c:pt>
                <c:pt idx="2376">
                  <c:v>56444</c:v>
                </c:pt>
                <c:pt idx="2377">
                  <c:v>56451</c:v>
                </c:pt>
                <c:pt idx="2378">
                  <c:v>56458</c:v>
                </c:pt>
                <c:pt idx="2379">
                  <c:v>56465</c:v>
                </c:pt>
                <c:pt idx="2380">
                  <c:v>56472</c:v>
                </c:pt>
                <c:pt idx="2381">
                  <c:v>56479</c:v>
                </c:pt>
                <c:pt idx="2382">
                  <c:v>56486</c:v>
                </c:pt>
                <c:pt idx="2383">
                  <c:v>56493</c:v>
                </c:pt>
                <c:pt idx="2384">
                  <c:v>56500</c:v>
                </c:pt>
                <c:pt idx="2385">
                  <c:v>56507</c:v>
                </c:pt>
                <c:pt idx="2386">
                  <c:v>56514</c:v>
                </c:pt>
                <c:pt idx="2387">
                  <c:v>56521</c:v>
                </c:pt>
                <c:pt idx="2388">
                  <c:v>56528</c:v>
                </c:pt>
                <c:pt idx="2389">
                  <c:v>56535</c:v>
                </c:pt>
                <c:pt idx="2390">
                  <c:v>56542</c:v>
                </c:pt>
                <c:pt idx="2391">
                  <c:v>56549</c:v>
                </c:pt>
                <c:pt idx="2392">
                  <c:v>56556</c:v>
                </c:pt>
                <c:pt idx="2393">
                  <c:v>56563</c:v>
                </c:pt>
                <c:pt idx="2394">
                  <c:v>56570</c:v>
                </c:pt>
                <c:pt idx="2395">
                  <c:v>56577</c:v>
                </c:pt>
                <c:pt idx="2396">
                  <c:v>56584</c:v>
                </c:pt>
                <c:pt idx="2397">
                  <c:v>56591</c:v>
                </c:pt>
                <c:pt idx="2398">
                  <c:v>56598</c:v>
                </c:pt>
                <c:pt idx="2399">
                  <c:v>56605</c:v>
                </c:pt>
                <c:pt idx="2400">
                  <c:v>56612</c:v>
                </c:pt>
                <c:pt idx="2401">
                  <c:v>56619</c:v>
                </c:pt>
                <c:pt idx="2402">
                  <c:v>56626</c:v>
                </c:pt>
                <c:pt idx="2403">
                  <c:v>56633</c:v>
                </c:pt>
                <c:pt idx="2404">
                  <c:v>56640</c:v>
                </c:pt>
                <c:pt idx="2405">
                  <c:v>56647</c:v>
                </c:pt>
                <c:pt idx="2406">
                  <c:v>56654</c:v>
                </c:pt>
                <c:pt idx="2407">
                  <c:v>56661</c:v>
                </c:pt>
                <c:pt idx="2408">
                  <c:v>56668</c:v>
                </c:pt>
                <c:pt idx="2409">
                  <c:v>56675</c:v>
                </c:pt>
                <c:pt idx="2410">
                  <c:v>56682</c:v>
                </c:pt>
                <c:pt idx="2411">
                  <c:v>56689</c:v>
                </c:pt>
                <c:pt idx="2412">
                  <c:v>56696</c:v>
                </c:pt>
                <c:pt idx="2413">
                  <c:v>56703</c:v>
                </c:pt>
                <c:pt idx="2414">
                  <c:v>56710</c:v>
                </c:pt>
                <c:pt idx="2415">
                  <c:v>56717</c:v>
                </c:pt>
                <c:pt idx="2416">
                  <c:v>56724</c:v>
                </c:pt>
                <c:pt idx="2417">
                  <c:v>56731</c:v>
                </c:pt>
                <c:pt idx="2418">
                  <c:v>56738</c:v>
                </c:pt>
                <c:pt idx="2419">
                  <c:v>56745</c:v>
                </c:pt>
                <c:pt idx="2420">
                  <c:v>56752</c:v>
                </c:pt>
                <c:pt idx="2421">
                  <c:v>56759</c:v>
                </c:pt>
                <c:pt idx="2422">
                  <c:v>56766</c:v>
                </c:pt>
                <c:pt idx="2423">
                  <c:v>56773</c:v>
                </c:pt>
                <c:pt idx="2424">
                  <c:v>56780</c:v>
                </c:pt>
                <c:pt idx="2425">
                  <c:v>56787</c:v>
                </c:pt>
                <c:pt idx="2426">
                  <c:v>56794</c:v>
                </c:pt>
                <c:pt idx="2427">
                  <c:v>56801</c:v>
                </c:pt>
                <c:pt idx="2428">
                  <c:v>56808</c:v>
                </c:pt>
                <c:pt idx="2429">
                  <c:v>56815</c:v>
                </c:pt>
                <c:pt idx="2430">
                  <c:v>56822</c:v>
                </c:pt>
                <c:pt idx="2431">
                  <c:v>56829</c:v>
                </c:pt>
                <c:pt idx="2432">
                  <c:v>56836</c:v>
                </c:pt>
                <c:pt idx="2433">
                  <c:v>56843</c:v>
                </c:pt>
                <c:pt idx="2434">
                  <c:v>56850</c:v>
                </c:pt>
                <c:pt idx="2435">
                  <c:v>56857</c:v>
                </c:pt>
                <c:pt idx="2436">
                  <c:v>56864</c:v>
                </c:pt>
                <c:pt idx="2437">
                  <c:v>56871</c:v>
                </c:pt>
                <c:pt idx="2438">
                  <c:v>56878</c:v>
                </c:pt>
                <c:pt idx="2439">
                  <c:v>56885</c:v>
                </c:pt>
                <c:pt idx="2440">
                  <c:v>56892</c:v>
                </c:pt>
                <c:pt idx="2441">
                  <c:v>56899</c:v>
                </c:pt>
                <c:pt idx="2442">
                  <c:v>56906</c:v>
                </c:pt>
                <c:pt idx="2443">
                  <c:v>56913</c:v>
                </c:pt>
                <c:pt idx="2444">
                  <c:v>56920</c:v>
                </c:pt>
                <c:pt idx="2445">
                  <c:v>56927</c:v>
                </c:pt>
                <c:pt idx="2446">
                  <c:v>56934</c:v>
                </c:pt>
                <c:pt idx="2447">
                  <c:v>56941</c:v>
                </c:pt>
                <c:pt idx="2448">
                  <c:v>56948</c:v>
                </c:pt>
                <c:pt idx="2449">
                  <c:v>56955</c:v>
                </c:pt>
                <c:pt idx="2450">
                  <c:v>56962</c:v>
                </c:pt>
                <c:pt idx="2451">
                  <c:v>56969</c:v>
                </c:pt>
                <c:pt idx="2452">
                  <c:v>56977</c:v>
                </c:pt>
                <c:pt idx="2453">
                  <c:v>56984</c:v>
                </c:pt>
                <c:pt idx="2454">
                  <c:v>56991</c:v>
                </c:pt>
                <c:pt idx="2455">
                  <c:v>56998</c:v>
                </c:pt>
                <c:pt idx="2456">
                  <c:v>57005</c:v>
                </c:pt>
                <c:pt idx="2457">
                  <c:v>57012</c:v>
                </c:pt>
                <c:pt idx="2458">
                  <c:v>57019</c:v>
                </c:pt>
                <c:pt idx="2459">
                  <c:v>57026</c:v>
                </c:pt>
                <c:pt idx="2460">
                  <c:v>57033</c:v>
                </c:pt>
                <c:pt idx="2461">
                  <c:v>57040</c:v>
                </c:pt>
                <c:pt idx="2462">
                  <c:v>57047</c:v>
                </c:pt>
                <c:pt idx="2463">
                  <c:v>57054</c:v>
                </c:pt>
                <c:pt idx="2464">
                  <c:v>57061</c:v>
                </c:pt>
                <c:pt idx="2465">
                  <c:v>57068</c:v>
                </c:pt>
                <c:pt idx="2466">
                  <c:v>57075</c:v>
                </c:pt>
                <c:pt idx="2467">
                  <c:v>57082</c:v>
                </c:pt>
                <c:pt idx="2468">
                  <c:v>57089</c:v>
                </c:pt>
                <c:pt idx="2469">
                  <c:v>57096</c:v>
                </c:pt>
                <c:pt idx="2470">
                  <c:v>57103</c:v>
                </c:pt>
                <c:pt idx="2471">
                  <c:v>57110</c:v>
                </c:pt>
                <c:pt idx="2472">
                  <c:v>57117</c:v>
                </c:pt>
                <c:pt idx="2473">
                  <c:v>57124</c:v>
                </c:pt>
                <c:pt idx="2474">
                  <c:v>57131</c:v>
                </c:pt>
                <c:pt idx="2475">
                  <c:v>57138</c:v>
                </c:pt>
                <c:pt idx="2476">
                  <c:v>57145</c:v>
                </c:pt>
                <c:pt idx="2477">
                  <c:v>57152</c:v>
                </c:pt>
                <c:pt idx="2478">
                  <c:v>57159</c:v>
                </c:pt>
                <c:pt idx="2479">
                  <c:v>57166</c:v>
                </c:pt>
                <c:pt idx="2480">
                  <c:v>57173</c:v>
                </c:pt>
                <c:pt idx="2481">
                  <c:v>57180</c:v>
                </c:pt>
                <c:pt idx="2482">
                  <c:v>57187</c:v>
                </c:pt>
                <c:pt idx="2483">
                  <c:v>57194</c:v>
                </c:pt>
                <c:pt idx="2484">
                  <c:v>57201</c:v>
                </c:pt>
                <c:pt idx="2485">
                  <c:v>57208</c:v>
                </c:pt>
                <c:pt idx="2486">
                  <c:v>57215</c:v>
                </c:pt>
                <c:pt idx="2487">
                  <c:v>57222</c:v>
                </c:pt>
                <c:pt idx="2488">
                  <c:v>57229</c:v>
                </c:pt>
                <c:pt idx="2489">
                  <c:v>57236</c:v>
                </c:pt>
                <c:pt idx="2490">
                  <c:v>57243</c:v>
                </c:pt>
                <c:pt idx="2491">
                  <c:v>57250</c:v>
                </c:pt>
                <c:pt idx="2492">
                  <c:v>57257</c:v>
                </c:pt>
                <c:pt idx="2493">
                  <c:v>57264</c:v>
                </c:pt>
                <c:pt idx="2494">
                  <c:v>57271</c:v>
                </c:pt>
                <c:pt idx="2495">
                  <c:v>57278</c:v>
                </c:pt>
                <c:pt idx="2496">
                  <c:v>57285</c:v>
                </c:pt>
                <c:pt idx="2497">
                  <c:v>57292</c:v>
                </c:pt>
                <c:pt idx="2498">
                  <c:v>57299</c:v>
                </c:pt>
                <c:pt idx="2499">
                  <c:v>57306</c:v>
                </c:pt>
                <c:pt idx="2500">
                  <c:v>57313</c:v>
                </c:pt>
                <c:pt idx="2501">
                  <c:v>57320</c:v>
                </c:pt>
                <c:pt idx="2502">
                  <c:v>57327</c:v>
                </c:pt>
                <c:pt idx="2503">
                  <c:v>57334</c:v>
                </c:pt>
                <c:pt idx="2504">
                  <c:v>57341</c:v>
                </c:pt>
                <c:pt idx="2505">
                  <c:v>57348</c:v>
                </c:pt>
                <c:pt idx="2506">
                  <c:v>57355</c:v>
                </c:pt>
                <c:pt idx="2507">
                  <c:v>57362</c:v>
                </c:pt>
                <c:pt idx="2508">
                  <c:v>57369</c:v>
                </c:pt>
                <c:pt idx="2509">
                  <c:v>57376</c:v>
                </c:pt>
                <c:pt idx="2510">
                  <c:v>57383</c:v>
                </c:pt>
                <c:pt idx="2511">
                  <c:v>57390</c:v>
                </c:pt>
                <c:pt idx="2512">
                  <c:v>57397</c:v>
                </c:pt>
                <c:pt idx="2513">
                  <c:v>57404</c:v>
                </c:pt>
                <c:pt idx="2514">
                  <c:v>57411</c:v>
                </c:pt>
                <c:pt idx="2515">
                  <c:v>57418</c:v>
                </c:pt>
                <c:pt idx="2516">
                  <c:v>57425</c:v>
                </c:pt>
                <c:pt idx="2517">
                  <c:v>57432</c:v>
                </c:pt>
                <c:pt idx="2518">
                  <c:v>57439</c:v>
                </c:pt>
                <c:pt idx="2519">
                  <c:v>57446</c:v>
                </c:pt>
                <c:pt idx="2520">
                  <c:v>57453</c:v>
                </c:pt>
                <c:pt idx="2521">
                  <c:v>57460</c:v>
                </c:pt>
                <c:pt idx="2522">
                  <c:v>57467</c:v>
                </c:pt>
                <c:pt idx="2523">
                  <c:v>57474</c:v>
                </c:pt>
                <c:pt idx="2524">
                  <c:v>57481</c:v>
                </c:pt>
                <c:pt idx="2525">
                  <c:v>57488</c:v>
                </c:pt>
                <c:pt idx="2526">
                  <c:v>57495</c:v>
                </c:pt>
                <c:pt idx="2527">
                  <c:v>57502</c:v>
                </c:pt>
                <c:pt idx="2528">
                  <c:v>57509</c:v>
                </c:pt>
                <c:pt idx="2529">
                  <c:v>57516</c:v>
                </c:pt>
                <c:pt idx="2530">
                  <c:v>57523</c:v>
                </c:pt>
                <c:pt idx="2531">
                  <c:v>57530</c:v>
                </c:pt>
                <c:pt idx="2532">
                  <c:v>57537</c:v>
                </c:pt>
                <c:pt idx="2533">
                  <c:v>57544</c:v>
                </c:pt>
                <c:pt idx="2534">
                  <c:v>57551</c:v>
                </c:pt>
                <c:pt idx="2535">
                  <c:v>57558</c:v>
                </c:pt>
                <c:pt idx="2536">
                  <c:v>57565</c:v>
                </c:pt>
                <c:pt idx="2537">
                  <c:v>57572</c:v>
                </c:pt>
                <c:pt idx="2538">
                  <c:v>57579</c:v>
                </c:pt>
                <c:pt idx="2539">
                  <c:v>57586</c:v>
                </c:pt>
                <c:pt idx="2540">
                  <c:v>57593</c:v>
                </c:pt>
                <c:pt idx="2541">
                  <c:v>57600</c:v>
                </c:pt>
                <c:pt idx="2542">
                  <c:v>57607</c:v>
                </c:pt>
                <c:pt idx="2543">
                  <c:v>57614</c:v>
                </c:pt>
                <c:pt idx="2544">
                  <c:v>57621</c:v>
                </c:pt>
                <c:pt idx="2545">
                  <c:v>57628</c:v>
                </c:pt>
                <c:pt idx="2546">
                  <c:v>57635</c:v>
                </c:pt>
                <c:pt idx="2547">
                  <c:v>57642</c:v>
                </c:pt>
                <c:pt idx="2548">
                  <c:v>57649</c:v>
                </c:pt>
                <c:pt idx="2549">
                  <c:v>57656</c:v>
                </c:pt>
                <c:pt idx="2550">
                  <c:v>57663</c:v>
                </c:pt>
                <c:pt idx="2551">
                  <c:v>57670</c:v>
                </c:pt>
                <c:pt idx="2552">
                  <c:v>57677</c:v>
                </c:pt>
                <c:pt idx="2553">
                  <c:v>57684</c:v>
                </c:pt>
                <c:pt idx="2554">
                  <c:v>57691</c:v>
                </c:pt>
                <c:pt idx="2555">
                  <c:v>57698</c:v>
                </c:pt>
                <c:pt idx="2556">
                  <c:v>57706</c:v>
                </c:pt>
                <c:pt idx="2557">
                  <c:v>57713</c:v>
                </c:pt>
                <c:pt idx="2558">
                  <c:v>57720</c:v>
                </c:pt>
                <c:pt idx="2559">
                  <c:v>57727</c:v>
                </c:pt>
                <c:pt idx="2560">
                  <c:v>57734</c:v>
                </c:pt>
                <c:pt idx="2561">
                  <c:v>57741</c:v>
                </c:pt>
                <c:pt idx="2562">
                  <c:v>57748</c:v>
                </c:pt>
                <c:pt idx="2563">
                  <c:v>57755</c:v>
                </c:pt>
                <c:pt idx="2564">
                  <c:v>57762</c:v>
                </c:pt>
                <c:pt idx="2565">
                  <c:v>57769</c:v>
                </c:pt>
                <c:pt idx="2566">
                  <c:v>57776</c:v>
                </c:pt>
                <c:pt idx="2567">
                  <c:v>57783</c:v>
                </c:pt>
                <c:pt idx="2568">
                  <c:v>57790</c:v>
                </c:pt>
                <c:pt idx="2569">
                  <c:v>57797</c:v>
                </c:pt>
                <c:pt idx="2570">
                  <c:v>57804</c:v>
                </c:pt>
                <c:pt idx="2571">
                  <c:v>57811</c:v>
                </c:pt>
                <c:pt idx="2572">
                  <c:v>57818</c:v>
                </c:pt>
                <c:pt idx="2573">
                  <c:v>57825</c:v>
                </c:pt>
                <c:pt idx="2574">
                  <c:v>57832</c:v>
                </c:pt>
                <c:pt idx="2575">
                  <c:v>57839</c:v>
                </c:pt>
                <c:pt idx="2576">
                  <c:v>57846</c:v>
                </c:pt>
                <c:pt idx="2577">
                  <c:v>57853</c:v>
                </c:pt>
                <c:pt idx="2578">
                  <c:v>57860</c:v>
                </c:pt>
                <c:pt idx="2579">
                  <c:v>57867</c:v>
                </c:pt>
                <c:pt idx="2580">
                  <c:v>57874</c:v>
                </c:pt>
                <c:pt idx="2581">
                  <c:v>57881</c:v>
                </c:pt>
                <c:pt idx="2582">
                  <c:v>57888</c:v>
                </c:pt>
                <c:pt idx="2583">
                  <c:v>57895</c:v>
                </c:pt>
                <c:pt idx="2584">
                  <c:v>57902</c:v>
                </c:pt>
                <c:pt idx="2585">
                  <c:v>57909</c:v>
                </c:pt>
                <c:pt idx="2586">
                  <c:v>57916</c:v>
                </c:pt>
                <c:pt idx="2587">
                  <c:v>57923</c:v>
                </c:pt>
                <c:pt idx="2588">
                  <c:v>57930</c:v>
                </c:pt>
                <c:pt idx="2589">
                  <c:v>57937</c:v>
                </c:pt>
                <c:pt idx="2590">
                  <c:v>57944</c:v>
                </c:pt>
                <c:pt idx="2591">
                  <c:v>57951</c:v>
                </c:pt>
                <c:pt idx="2592">
                  <c:v>57958</c:v>
                </c:pt>
                <c:pt idx="2593">
                  <c:v>57965</c:v>
                </c:pt>
                <c:pt idx="2594">
                  <c:v>57972</c:v>
                </c:pt>
                <c:pt idx="2595">
                  <c:v>57979</c:v>
                </c:pt>
                <c:pt idx="2596">
                  <c:v>57986</c:v>
                </c:pt>
                <c:pt idx="2597">
                  <c:v>57993</c:v>
                </c:pt>
                <c:pt idx="2598">
                  <c:v>58000</c:v>
                </c:pt>
                <c:pt idx="2599">
                  <c:v>58007</c:v>
                </c:pt>
                <c:pt idx="2600">
                  <c:v>58014</c:v>
                </c:pt>
                <c:pt idx="2601">
                  <c:v>58021</c:v>
                </c:pt>
                <c:pt idx="2602">
                  <c:v>58028</c:v>
                </c:pt>
                <c:pt idx="2603">
                  <c:v>58035</c:v>
                </c:pt>
                <c:pt idx="2604">
                  <c:v>58042</c:v>
                </c:pt>
                <c:pt idx="2605">
                  <c:v>58049</c:v>
                </c:pt>
                <c:pt idx="2606">
                  <c:v>58056</c:v>
                </c:pt>
                <c:pt idx="2607">
                  <c:v>58063</c:v>
                </c:pt>
                <c:pt idx="2608">
                  <c:v>58071</c:v>
                </c:pt>
                <c:pt idx="2609">
                  <c:v>58078</c:v>
                </c:pt>
                <c:pt idx="2610">
                  <c:v>58085</c:v>
                </c:pt>
                <c:pt idx="2611">
                  <c:v>58092</c:v>
                </c:pt>
                <c:pt idx="2612">
                  <c:v>58099</c:v>
                </c:pt>
                <c:pt idx="2613">
                  <c:v>58106</c:v>
                </c:pt>
                <c:pt idx="2614">
                  <c:v>58113</c:v>
                </c:pt>
                <c:pt idx="2615">
                  <c:v>58120</c:v>
                </c:pt>
                <c:pt idx="2616">
                  <c:v>58127</c:v>
                </c:pt>
                <c:pt idx="2617">
                  <c:v>58134</c:v>
                </c:pt>
                <c:pt idx="2618">
                  <c:v>58141</c:v>
                </c:pt>
                <c:pt idx="2619">
                  <c:v>58148</c:v>
                </c:pt>
                <c:pt idx="2620">
                  <c:v>58155</c:v>
                </c:pt>
                <c:pt idx="2621">
                  <c:v>58166</c:v>
                </c:pt>
                <c:pt idx="2622">
                  <c:v>58173</c:v>
                </c:pt>
                <c:pt idx="2623">
                  <c:v>58180</c:v>
                </c:pt>
                <c:pt idx="2624">
                  <c:v>58187</c:v>
                </c:pt>
                <c:pt idx="2625">
                  <c:v>58194</c:v>
                </c:pt>
                <c:pt idx="2626">
                  <c:v>58201</c:v>
                </c:pt>
                <c:pt idx="2627">
                  <c:v>58208</c:v>
                </c:pt>
                <c:pt idx="2628">
                  <c:v>58215</c:v>
                </c:pt>
                <c:pt idx="2629">
                  <c:v>58222</c:v>
                </c:pt>
                <c:pt idx="2630">
                  <c:v>58229</c:v>
                </c:pt>
                <c:pt idx="2631">
                  <c:v>58236</c:v>
                </c:pt>
                <c:pt idx="2632">
                  <c:v>58243</c:v>
                </c:pt>
                <c:pt idx="2633">
                  <c:v>58250</c:v>
                </c:pt>
                <c:pt idx="2634">
                  <c:v>58257</c:v>
                </c:pt>
                <c:pt idx="2635">
                  <c:v>58264</c:v>
                </c:pt>
                <c:pt idx="2636">
                  <c:v>58271</c:v>
                </c:pt>
                <c:pt idx="2637">
                  <c:v>58278</c:v>
                </c:pt>
                <c:pt idx="2638">
                  <c:v>58285</c:v>
                </c:pt>
                <c:pt idx="2639">
                  <c:v>58292</c:v>
                </c:pt>
                <c:pt idx="2640">
                  <c:v>58299</c:v>
                </c:pt>
                <c:pt idx="2641">
                  <c:v>58306</c:v>
                </c:pt>
                <c:pt idx="2642">
                  <c:v>58313</c:v>
                </c:pt>
                <c:pt idx="2643">
                  <c:v>58320</c:v>
                </c:pt>
                <c:pt idx="2644">
                  <c:v>58327</c:v>
                </c:pt>
                <c:pt idx="2645">
                  <c:v>58334</c:v>
                </c:pt>
                <c:pt idx="2646">
                  <c:v>58341</c:v>
                </c:pt>
                <c:pt idx="2647">
                  <c:v>58348</c:v>
                </c:pt>
                <c:pt idx="2648">
                  <c:v>58355</c:v>
                </c:pt>
                <c:pt idx="2649">
                  <c:v>58362</c:v>
                </c:pt>
                <c:pt idx="2650">
                  <c:v>58369</c:v>
                </c:pt>
                <c:pt idx="2651">
                  <c:v>58376</c:v>
                </c:pt>
                <c:pt idx="2652">
                  <c:v>58383</c:v>
                </c:pt>
                <c:pt idx="2653">
                  <c:v>58390</c:v>
                </c:pt>
                <c:pt idx="2654">
                  <c:v>58397</c:v>
                </c:pt>
                <c:pt idx="2655">
                  <c:v>58404</c:v>
                </c:pt>
                <c:pt idx="2656">
                  <c:v>58411</c:v>
                </c:pt>
                <c:pt idx="2657">
                  <c:v>58418</c:v>
                </c:pt>
                <c:pt idx="2658">
                  <c:v>58425</c:v>
                </c:pt>
                <c:pt idx="2659">
                  <c:v>58432</c:v>
                </c:pt>
                <c:pt idx="2660">
                  <c:v>58439</c:v>
                </c:pt>
                <c:pt idx="2661">
                  <c:v>58446</c:v>
                </c:pt>
                <c:pt idx="2662">
                  <c:v>58453</c:v>
                </c:pt>
                <c:pt idx="2663">
                  <c:v>58460</c:v>
                </c:pt>
                <c:pt idx="2664">
                  <c:v>58467</c:v>
                </c:pt>
                <c:pt idx="2665">
                  <c:v>58474</c:v>
                </c:pt>
                <c:pt idx="2666">
                  <c:v>58481</c:v>
                </c:pt>
                <c:pt idx="2667">
                  <c:v>58488</c:v>
                </c:pt>
                <c:pt idx="2668">
                  <c:v>58495</c:v>
                </c:pt>
                <c:pt idx="2669">
                  <c:v>58502</c:v>
                </c:pt>
                <c:pt idx="2670">
                  <c:v>58509</c:v>
                </c:pt>
                <c:pt idx="2671">
                  <c:v>58516</c:v>
                </c:pt>
                <c:pt idx="2672">
                  <c:v>58523</c:v>
                </c:pt>
                <c:pt idx="2673">
                  <c:v>58530</c:v>
                </c:pt>
                <c:pt idx="2674">
                  <c:v>58537</c:v>
                </c:pt>
                <c:pt idx="2675">
                  <c:v>58544</c:v>
                </c:pt>
                <c:pt idx="2676">
                  <c:v>58551</c:v>
                </c:pt>
                <c:pt idx="2677">
                  <c:v>58558</c:v>
                </c:pt>
                <c:pt idx="2678">
                  <c:v>58565</c:v>
                </c:pt>
                <c:pt idx="2679">
                  <c:v>58572</c:v>
                </c:pt>
                <c:pt idx="2680">
                  <c:v>58579</c:v>
                </c:pt>
                <c:pt idx="2681">
                  <c:v>58586</c:v>
                </c:pt>
                <c:pt idx="2682">
                  <c:v>58593</c:v>
                </c:pt>
                <c:pt idx="2683">
                  <c:v>58600</c:v>
                </c:pt>
                <c:pt idx="2684">
                  <c:v>58607</c:v>
                </c:pt>
                <c:pt idx="2685">
                  <c:v>58614</c:v>
                </c:pt>
                <c:pt idx="2686">
                  <c:v>58621</c:v>
                </c:pt>
                <c:pt idx="2687">
                  <c:v>58628</c:v>
                </c:pt>
                <c:pt idx="2688">
                  <c:v>58635</c:v>
                </c:pt>
                <c:pt idx="2689">
                  <c:v>58642</c:v>
                </c:pt>
                <c:pt idx="2690">
                  <c:v>58649</c:v>
                </c:pt>
                <c:pt idx="2691">
                  <c:v>58656</c:v>
                </c:pt>
                <c:pt idx="2692">
                  <c:v>58663</c:v>
                </c:pt>
                <c:pt idx="2693">
                  <c:v>58670</c:v>
                </c:pt>
                <c:pt idx="2694">
                  <c:v>58677</c:v>
                </c:pt>
                <c:pt idx="2695">
                  <c:v>58684</c:v>
                </c:pt>
                <c:pt idx="2696">
                  <c:v>58691</c:v>
                </c:pt>
                <c:pt idx="2697">
                  <c:v>58698</c:v>
                </c:pt>
                <c:pt idx="2698">
                  <c:v>58705</c:v>
                </c:pt>
                <c:pt idx="2699">
                  <c:v>58712</c:v>
                </c:pt>
                <c:pt idx="2700">
                  <c:v>58719</c:v>
                </c:pt>
                <c:pt idx="2701">
                  <c:v>58726</c:v>
                </c:pt>
                <c:pt idx="2702">
                  <c:v>58733</c:v>
                </c:pt>
                <c:pt idx="2703">
                  <c:v>58740</c:v>
                </c:pt>
                <c:pt idx="2704">
                  <c:v>58747</c:v>
                </c:pt>
                <c:pt idx="2705">
                  <c:v>58754</c:v>
                </c:pt>
                <c:pt idx="2706">
                  <c:v>58761</c:v>
                </c:pt>
                <c:pt idx="2707">
                  <c:v>58768</c:v>
                </c:pt>
                <c:pt idx="2708">
                  <c:v>58775</c:v>
                </c:pt>
                <c:pt idx="2709">
                  <c:v>58782</c:v>
                </c:pt>
                <c:pt idx="2710">
                  <c:v>58789</c:v>
                </c:pt>
                <c:pt idx="2711">
                  <c:v>58796</c:v>
                </c:pt>
                <c:pt idx="2712">
                  <c:v>58804</c:v>
                </c:pt>
                <c:pt idx="2713">
                  <c:v>58811</c:v>
                </c:pt>
                <c:pt idx="2714">
                  <c:v>58818</c:v>
                </c:pt>
                <c:pt idx="2715">
                  <c:v>58825</c:v>
                </c:pt>
                <c:pt idx="2716">
                  <c:v>58832</c:v>
                </c:pt>
                <c:pt idx="2717">
                  <c:v>58839</c:v>
                </c:pt>
                <c:pt idx="2718">
                  <c:v>58846</c:v>
                </c:pt>
                <c:pt idx="2719">
                  <c:v>58853</c:v>
                </c:pt>
                <c:pt idx="2720">
                  <c:v>58860</c:v>
                </c:pt>
                <c:pt idx="2721">
                  <c:v>58867</c:v>
                </c:pt>
                <c:pt idx="2722">
                  <c:v>58874</c:v>
                </c:pt>
                <c:pt idx="2723">
                  <c:v>58881</c:v>
                </c:pt>
                <c:pt idx="2724">
                  <c:v>58888</c:v>
                </c:pt>
                <c:pt idx="2725">
                  <c:v>58895</c:v>
                </c:pt>
                <c:pt idx="2726">
                  <c:v>58902</c:v>
                </c:pt>
                <c:pt idx="2727">
                  <c:v>58909</c:v>
                </c:pt>
                <c:pt idx="2728">
                  <c:v>58916</c:v>
                </c:pt>
                <c:pt idx="2729">
                  <c:v>58923</c:v>
                </c:pt>
                <c:pt idx="2730">
                  <c:v>58930</c:v>
                </c:pt>
                <c:pt idx="2731">
                  <c:v>58937</c:v>
                </c:pt>
                <c:pt idx="2732">
                  <c:v>58944</c:v>
                </c:pt>
                <c:pt idx="2733">
                  <c:v>58951</c:v>
                </c:pt>
                <c:pt idx="2734">
                  <c:v>58958</c:v>
                </c:pt>
                <c:pt idx="2735">
                  <c:v>58965</c:v>
                </c:pt>
                <c:pt idx="2736">
                  <c:v>58972</c:v>
                </c:pt>
                <c:pt idx="2737">
                  <c:v>58979</c:v>
                </c:pt>
                <c:pt idx="2738">
                  <c:v>58986</c:v>
                </c:pt>
                <c:pt idx="2739">
                  <c:v>58993</c:v>
                </c:pt>
                <c:pt idx="2740">
                  <c:v>59000</c:v>
                </c:pt>
                <c:pt idx="2741">
                  <c:v>59007</c:v>
                </c:pt>
                <c:pt idx="2742">
                  <c:v>59014</c:v>
                </c:pt>
                <c:pt idx="2743">
                  <c:v>59021</c:v>
                </c:pt>
                <c:pt idx="2744">
                  <c:v>59028</c:v>
                </c:pt>
                <c:pt idx="2745">
                  <c:v>59035</c:v>
                </c:pt>
                <c:pt idx="2746">
                  <c:v>59042</c:v>
                </c:pt>
                <c:pt idx="2747">
                  <c:v>59049</c:v>
                </c:pt>
                <c:pt idx="2748">
                  <c:v>59056</c:v>
                </c:pt>
                <c:pt idx="2749">
                  <c:v>59063</c:v>
                </c:pt>
                <c:pt idx="2750">
                  <c:v>59070</c:v>
                </c:pt>
                <c:pt idx="2751">
                  <c:v>59077</c:v>
                </c:pt>
                <c:pt idx="2752">
                  <c:v>59084</c:v>
                </c:pt>
                <c:pt idx="2753">
                  <c:v>59091</c:v>
                </c:pt>
                <c:pt idx="2754">
                  <c:v>59098</c:v>
                </c:pt>
                <c:pt idx="2755">
                  <c:v>59105</c:v>
                </c:pt>
                <c:pt idx="2756">
                  <c:v>59112</c:v>
                </c:pt>
                <c:pt idx="2757">
                  <c:v>59119</c:v>
                </c:pt>
                <c:pt idx="2758">
                  <c:v>59126</c:v>
                </c:pt>
                <c:pt idx="2759">
                  <c:v>59133</c:v>
                </c:pt>
                <c:pt idx="2760">
                  <c:v>59140</c:v>
                </c:pt>
                <c:pt idx="2761">
                  <c:v>59147</c:v>
                </c:pt>
                <c:pt idx="2762">
                  <c:v>59154</c:v>
                </c:pt>
                <c:pt idx="2763">
                  <c:v>59161</c:v>
                </c:pt>
                <c:pt idx="2764">
                  <c:v>59168</c:v>
                </c:pt>
                <c:pt idx="2765">
                  <c:v>59175</c:v>
                </c:pt>
                <c:pt idx="2766">
                  <c:v>59182</c:v>
                </c:pt>
                <c:pt idx="2767">
                  <c:v>59189</c:v>
                </c:pt>
                <c:pt idx="2768">
                  <c:v>59196</c:v>
                </c:pt>
                <c:pt idx="2769">
                  <c:v>59203</c:v>
                </c:pt>
                <c:pt idx="2770">
                  <c:v>59210</c:v>
                </c:pt>
                <c:pt idx="2771">
                  <c:v>59217</c:v>
                </c:pt>
                <c:pt idx="2772">
                  <c:v>59224</c:v>
                </c:pt>
                <c:pt idx="2773">
                  <c:v>59231</c:v>
                </c:pt>
                <c:pt idx="2774">
                  <c:v>59238</c:v>
                </c:pt>
                <c:pt idx="2775">
                  <c:v>59245</c:v>
                </c:pt>
                <c:pt idx="2776">
                  <c:v>59252</c:v>
                </c:pt>
                <c:pt idx="2777">
                  <c:v>59259</c:v>
                </c:pt>
                <c:pt idx="2778">
                  <c:v>59266</c:v>
                </c:pt>
                <c:pt idx="2779">
                  <c:v>59273</c:v>
                </c:pt>
                <c:pt idx="2780">
                  <c:v>59280</c:v>
                </c:pt>
                <c:pt idx="2781">
                  <c:v>59287</c:v>
                </c:pt>
                <c:pt idx="2782">
                  <c:v>59294</c:v>
                </c:pt>
                <c:pt idx="2783">
                  <c:v>59301</c:v>
                </c:pt>
                <c:pt idx="2784">
                  <c:v>59308</c:v>
                </c:pt>
                <c:pt idx="2785">
                  <c:v>59315</c:v>
                </c:pt>
                <c:pt idx="2786">
                  <c:v>59322</c:v>
                </c:pt>
                <c:pt idx="2787">
                  <c:v>59329</c:v>
                </c:pt>
                <c:pt idx="2788">
                  <c:v>59336</c:v>
                </c:pt>
                <c:pt idx="2789">
                  <c:v>59343</c:v>
                </c:pt>
                <c:pt idx="2790">
                  <c:v>59350</c:v>
                </c:pt>
                <c:pt idx="2791">
                  <c:v>59357</c:v>
                </c:pt>
                <c:pt idx="2792">
                  <c:v>59364</c:v>
                </c:pt>
                <c:pt idx="2793">
                  <c:v>59371</c:v>
                </c:pt>
                <c:pt idx="2794">
                  <c:v>59378</c:v>
                </c:pt>
                <c:pt idx="2795">
                  <c:v>59385</c:v>
                </c:pt>
                <c:pt idx="2796">
                  <c:v>59392</c:v>
                </c:pt>
                <c:pt idx="2797">
                  <c:v>59399</c:v>
                </c:pt>
                <c:pt idx="2798">
                  <c:v>59406</c:v>
                </c:pt>
                <c:pt idx="2799">
                  <c:v>59413</c:v>
                </c:pt>
                <c:pt idx="2800">
                  <c:v>59420</c:v>
                </c:pt>
                <c:pt idx="2801">
                  <c:v>59427</c:v>
                </c:pt>
                <c:pt idx="2802">
                  <c:v>59434</c:v>
                </c:pt>
                <c:pt idx="2803">
                  <c:v>59441</c:v>
                </c:pt>
                <c:pt idx="2804">
                  <c:v>59448</c:v>
                </c:pt>
                <c:pt idx="2805">
                  <c:v>59455</c:v>
                </c:pt>
                <c:pt idx="2806">
                  <c:v>59462</c:v>
                </c:pt>
                <c:pt idx="2807">
                  <c:v>59469</c:v>
                </c:pt>
                <c:pt idx="2808">
                  <c:v>59476</c:v>
                </c:pt>
                <c:pt idx="2809">
                  <c:v>59483</c:v>
                </c:pt>
                <c:pt idx="2810">
                  <c:v>59490</c:v>
                </c:pt>
                <c:pt idx="2811">
                  <c:v>59497</c:v>
                </c:pt>
                <c:pt idx="2812">
                  <c:v>59504</c:v>
                </c:pt>
                <c:pt idx="2813">
                  <c:v>59511</c:v>
                </c:pt>
                <c:pt idx="2814">
                  <c:v>59518</c:v>
                </c:pt>
                <c:pt idx="2815">
                  <c:v>59525</c:v>
                </c:pt>
                <c:pt idx="2816">
                  <c:v>59532</c:v>
                </c:pt>
                <c:pt idx="2817">
                  <c:v>59539</c:v>
                </c:pt>
                <c:pt idx="2818">
                  <c:v>59546</c:v>
                </c:pt>
                <c:pt idx="2819">
                  <c:v>59553</c:v>
                </c:pt>
                <c:pt idx="2820">
                  <c:v>59560</c:v>
                </c:pt>
                <c:pt idx="2821">
                  <c:v>59567</c:v>
                </c:pt>
                <c:pt idx="2822">
                  <c:v>59574</c:v>
                </c:pt>
                <c:pt idx="2823">
                  <c:v>59581</c:v>
                </c:pt>
                <c:pt idx="2824">
                  <c:v>59588</c:v>
                </c:pt>
                <c:pt idx="2825">
                  <c:v>59595</c:v>
                </c:pt>
                <c:pt idx="2826">
                  <c:v>59602</c:v>
                </c:pt>
                <c:pt idx="2827">
                  <c:v>59609</c:v>
                </c:pt>
                <c:pt idx="2828">
                  <c:v>59616</c:v>
                </c:pt>
                <c:pt idx="2829">
                  <c:v>59623</c:v>
                </c:pt>
                <c:pt idx="2830">
                  <c:v>59630</c:v>
                </c:pt>
                <c:pt idx="2831">
                  <c:v>59637</c:v>
                </c:pt>
                <c:pt idx="2832">
                  <c:v>59644</c:v>
                </c:pt>
                <c:pt idx="2833">
                  <c:v>59651</c:v>
                </c:pt>
                <c:pt idx="2834">
                  <c:v>59658</c:v>
                </c:pt>
                <c:pt idx="2835">
                  <c:v>59665</c:v>
                </c:pt>
                <c:pt idx="2836">
                  <c:v>59672</c:v>
                </c:pt>
                <c:pt idx="2837">
                  <c:v>59679</c:v>
                </c:pt>
                <c:pt idx="2838">
                  <c:v>59686</c:v>
                </c:pt>
                <c:pt idx="2839">
                  <c:v>59693</c:v>
                </c:pt>
                <c:pt idx="2840">
                  <c:v>59700</c:v>
                </c:pt>
                <c:pt idx="2841">
                  <c:v>59707</c:v>
                </c:pt>
                <c:pt idx="2842">
                  <c:v>59714</c:v>
                </c:pt>
                <c:pt idx="2843">
                  <c:v>59721</c:v>
                </c:pt>
                <c:pt idx="2844">
                  <c:v>59728</c:v>
                </c:pt>
                <c:pt idx="2845">
                  <c:v>59735</c:v>
                </c:pt>
                <c:pt idx="2846">
                  <c:v>59742</c:v>
                </c:pt>
                <c:pt idx="2847">
                  <c:v>59749</c:v>
                </c:pt>
                <c:pt idx="2848">
                  <c:v>59756</c:v>
                </c:pt>
                <c:pt idx="2849">
                  <c:v>59763</c:v>
                </c:pt>
                <c:pt idx="2850">
                  <c:v>59770</c:v>
                </c:pt>
                <c:pt idx="2851">
                  <c:v>59777</c:v>
                </c:pt>
                <c:pt idx="2852">
                  <c:v>59784</c:v>
                </c:pt>
                <c:pt idx="2853">
                  <c:v>59791</c:v>
                </c:pt>
                <c:pt idx="2854">
                  <c:v>59798</c:v>
                </c:pt>
                <c:pt idx="2855">
                  <c:v>59805</c:v>
                </c:pt>
                <c:pt idx="2856">
                  <c:v>59812</c:v>
                </c:pt>
                <c:pt idx="2857">
                  <c:v>59819</c:v>
                </c:pt>
                <c:pt idx="2858">
                  <c:v>59826</c:v>
                </c:pt>
                <c:pt idx="2859">
                  <c:v>59833</c:v>
                </c:pt>
                <c:pt idx="2860">
                  <c:v>59840</c:v>
                </c:pt>
                <c:pt idx="2861">
                  <c:v>59847</c:v>
                </c:pt>
                <c:pt idx="2862">
                  <c:v>59854</c:v>
                </c:pt>
                <c:pt idx="2863">
                  <c:v>59861</c:v>
                </c:pt>
                <c:pt idx="2864">
                  <c:v>59868</c:v>
                </c:pt>
                <c:pt idx="2865">
                  <c:v>59875</c:v>
                </c:pt>
                <c:pt idx="2866">
                  <c:v>59882</c:v>
                </c:pt>
                <c:pt idx="2867">
                  <c:v>59889</c:v>
                </c:pt>
                <c:pt idx="2868">
                  <c:v>59897</c:v>
                </c:pt>
                <c:pt idx="2869">
                  <c:v>59904</c:v>
                </c:pt>
                <c:pt idx="2870">
                  <c:v>59911</c:v>
                </c:pt>
                <c:pt idx="2871">
                  <c:v>59918</c:v>
                </c:pt>
                <c:pt idx="2872">
                  <c:v>59925</c:v>
                </c:pt>
                <c:pt idx="2873">
                  <c:v>59932</c:v>
                </c:pt>
                <c:pt idx="2874">
                  <c:v>59939</c:v>
                </c:pt>
                <c:pt idx="2875">
                  <c:v>59946</c:v>
                </c:pt>
                <c:pt idx="2876">
                  <c:v>59953</c:v>
                </c:pt>
                <c:pt idx="2877">
                  <c:v>59960</c:v>
                </c:pt>
                <c:pt idx="2878">
                  <c:v>59967</c:v>
                </c:pt>
                <c:pt idx="2879">
                  <c:v>59974</c:v>
                </c:pt>
                <c:pt idx="2880">
                  <c:v>59981</c:v>
                </c:pt>
                <c:pt idx="2881">
                  <c:v>59988</c:v>
                </c:pt>
                <c:pt idx="2882">
                  <c:v>59995</c:v>
                </c:pt>
                <c:pt idx="2883">
                  <c:v>60002</c:v>
                </c:pt>
                <c:pt idx="2884">
                  <c:v>60009</c:v>
                </c:pt>
                <c:pt idx="2885">
                  <c:v>60016</c:v>
                </c:pt>
                <c:pt idx="2886">
                  <c:v>60023</c:v>
                </c:pt>
                <c:pt idx="2887">
                  <c:v>60030</c:v>
                </c:pt>
                <c:pt idx="2888">
                  <c:v>60037</c:v>
                </c:pt>
                <c:pt idx="2889">
                  <c:v>60044</c:v>
                </c:pt>
                <c:pt idx="2890">
                  <c:v>60051</c:v>
                </c:pt>
                <c:pt idx="2891">
                  <c:v>60058</c:v>
                </c:pt>
                <c:pt idx="2892">
                  <c:v>60065</c:v>
                </c:pt>
                <c:pt idx="2893">
                  <c:v>60072</c:v>
                </c:pt>
                <c:pt idx="2894">
                  <c:v>60079</c:v>
                </c:pt>
                <c:pt idx="2895">
                  <c:v>60086</c:v>
                </c:pt>
                <c:pt idx="2896">
                  <c:v>60093</c:v>
                </c:pt>
                <c:pt idx="2897">
                  <c:v>60100</c:v>
                </c:pt>
                <c:pt idx="2898">
                  <c:v>60107</c:v>
                </c:pt>
                <c:pt idx="2899">
                  <c:v>60114</c:v>
                </c:pt>
                <c:pt idx="2900">
                  <c:v>60121</c:v>
                </c:pt>
                <c:pt idx="2901">
                  <c:v>60128</c:v>
                </c:pt>
                <c:pt idx="2902">
                  <c:v>60135</c:v>
                </c:pt>
                <c:pt idx="2903">
                  <c:v>60142</c:v>
                </c:pt>
                <c:pt idx="2904">
                  <c:v>60149</c:v>
                </c:pt>
                <c:pt idx="2905">
                  <c:v>60156</c:v>
                </c:pt>
                <c:pt idx="2906">
                  <c:v>60163</c:v>
                </c:pt>
                <c:pt idx="2907">
                  <c:v>60170</c:v>
                </c:pt>
                <c:pt idx="2908">
                  <c:v>60177</c:v>
                </c:pt>
                <c:pt idx="2909">
                  <c:v>60184</c:v>
                </c:pt>
                <c:pt idx="2910">
                  <c:v>60191</c:v>
                </c:pt>
                <c:pt idx="2911">
                  <c:v>60198</c:v>
                </c:pt>
                <c:pt idx="2912">
                  <c:v>60205</c:v>
                </c:pt>
                <c:pt idx="2913">
                  <c:v>60212</c:v>
                </c:pt>
                <c:pt idx="2914">
                  <c:v>60219</c:v>
                </c:pt>
                <c:pt idx="2915">
                  <c:v>60226</c:v>
                </c:pt>
                <c:pt idx="2916">
                  <c:v>60233</c:v>
                </c:pt>
                <c:pt idx="2917">
                  <c:v>60240</c:v>
                </c:pt>
                <c:pt idx="2918">
                  <c:v>60247</c:v>
                </c:pt>
                <c:pt idx="2919">
                  <c:v>60254</c:v>
                </c:pt>
                <c:pt idx="2920">
                  <c:v>60265</c:v>
                </c:pt>
                <c:pt idx="2921">
                  <c:v>60272</c:v>
                </c:pt>
                <c:pt idx="2922">
                  <c:v>60279</c:v>
                </c:pt>
                <c:pt idx="2923">
                  <c:v>60286</c:v>
                </c:pt>
                <c:pt idx="2924">
                  <c:v>60293</c:v>
                </c:pt>
                <c:pt idx="2925">
                  <c:v>60300</c:v>
                </c:pt>
                <c:pt idx="2926">
                  <c:v>60307</c:v>
                </c:pt>
                <c:pt idx="2927">
                  <c:v>60314</c:v>
                </c:pt>
                <c:pt idx="2928">
                  <c:v>60321</c:v>
                </c:pt>
                <c:pt idx="2929">
                  <c:v>60328</c:v>
                </c:pt>
                <c:pt idx="2930">
                  <c:v>60335</c:v>
                </c:pt>
                <c:pt idx="2931">
                  <c:v>60342</c:v>
                </c:pt>
                <c:pt idx="2932">
                  <c:v>60349</c:v>
                </c:pt>
                <c:pt idx="2933">
                  <c:v>60357</c:v>
                </c:pt>
                <c:pt idx="2934">
                  <c:v>60364</c:v>
                </c:pt>
                <c:pt idx="2935">
                  <c:v>60371</c:v>
                </c:pt>
                <c:pt idx="2936">
                  <c:v>60378</c:v>
                </c:pt>
                <c:pt idx="2937">
                  <c:v>60385</c:v>
                </c:pt>
                <c:pt idx="2938">
                  <c:v>60392</c:v>
                </c:pt>
                <c:pt idx="2939">
                  <c:v>60399</c:v>
                </c:pt>
                <c:pt idx="2940">
                  <c:v>60406</c:v>
                </c:pt>
                <c:pt idx="2941">
                  <c:v>60413</c:v>
                </c:pt>
                <c:pt idx="2942">
                  <c:v>60420</c:v>
                </c:pt>
                <c:pt idx="2943">
                  <c:v>60427</c:v>
                </c:pt>
                <c:pt idx="2944">
                  <c:v>60434</c:v>
                </c:pt>
                <c:pt idx="2945">
                  <c:v>60441</c:v>
                </c:pt>
                <c:pt idx="2946">
                  <c:v>60448</c:v>
                </c:pt>
                <c:pt idx="2947">
                  <c:v>60455</c:v>
                </c:pt>
                <c:pt idx="2948">
                  <c:v>60462</c:v>
                </c:pt>
                <c:pt idx="2949">
                  <c:v>60469</c:v>
                </c:pt>
                <c:pt idx="2950">
                  <c:v>60476</c:v>
                </c:pt>
                <c:pt idx="2951">
                  <c:v>60483</c:v>
                </c:pt>
                <c:pt idx="2952">
                  <c:v>60490</c:v>
                </c:pt>
                <c:pt idx="2953">
                  <c:v>60497</c:v>
                </c:pt>
                <c:pt idx="2954">
                  <c:v>60504</c:v>
                </c:pt>
                <c:pt idx="2955">
                  <c:v>60511</c:v>
                </c:pt>
                <c:pt idx="2956">
                  <c:v>60518</c:v>
                </c:pt>
                <c:pt idx="2957">
                  <c:v>60525</c:v>
                </c:pt>
                <c:pt idx="2958">
                  <c:v>60532</c:v>
                </c:pt>
                <c:pt idx="2959">
                  <c:v>60539</c:v>
                </c:pt>
                <c:pt idx="2960">
                  <c:v>60546</c:v>
                </c:pt>
                <c:pt idx="2961">
                  <c:v>60553</c:v>
                </c:pt>
                <c:pt idx="2962">
                  <c:v>60560</c:v>
                </c:pt>
                <c:pt idx="2963">
                  <c:v>60567</c:v>
                </c:pt>
                <c:pt idx="2964">
                  <c:v>60574</c:v>
                </c:pt>
                <c:pt idx="2965">
                  <c:v>60581</c:v>
                </c:pt>
                <c:pt idx="2966">
                  <c:v>60588</c:v>
                </c:pt>
                <c:pt idx="2967">
                  <c:v>60595</c:v>
                </c:pt>
                <c:pt idx="2968">
                  <c:v>60602</c:v>
                </c:pt>
                <c:pt idx="2969">
                  <c:v>60609</c:v>
                </c:pt>
                <c:pt idx="2970">
                  <c:v>60616</c:v>
                </c:pt>
                <c:pt idx="2971">
                  <c:v>60623</c:v>
                </c:pt>
                <c:pt idx="2972">
                  <c:v>60630</c:v>
                </c:pt>
                <c:pt idx="2973">
                  <c:v>60637</c:v>
                </c:pt>
                <c:pt idx="2974">
                  <c:v>60644</c:v>
                </c:pt>
                <c:pt idx="2975">
                  <c:v>60651</c:v>
                </c:pt>
                <c:pt idx="2976">
                  <c:v>60658</c:v>
                </c:pt>
                <c:pt idx="2977">
                  <c:v>60665</c:v>
                </c:pt>
                <c:pt idx="2978">
                  <c:v>60672</c:v>
                </c:pt>
                <c:pt idx="2979">
                  <c:v>60679</c:v>
                </c:pt>
                <c:pt idx="2980">
                  <c:v>60686</c:v>
                </c:pt>
                <c:pt idx="2981">
                  <c:v>60693</c:v>
                </c:pt>
                <c:pt idx="2982">
                  <c:v>60700</c:v>
                </c:pt>
                <c:pt idx="2983">
                  <c:v>60707</c:v>
                </c:pt>
                <c:pt idx="2984">
                  <c:v>60714</c:v>
                </c:pt>
                <c:pt idx="2985">
                  <c:v>60721</c:v>
                </c:pt>
                <c:pt idx="2986">
                  <c:v>60728</c:v>
                </c:pt>
                <c:pt idx="2987">
                  <c:v>60735</c:v>
                </c:pt>
                <c:pt idx="2988">
                  <c:v>60742</c:v>
                </c:pt>
                <c:pt idx="2989">
                  <c:v>60749</c:v>
                </c:pt>
                <c:pt idx="2990">
                  <c:v>60756</c:v>
                </c:pt>
                <c:pt idx="2991">
                  <c:v>60763</c:v>
                </c:pt>
                <c:pt idx="2992">
                  <c:v>60770</c:v>
                </c:pt>
                <c:pt idx="2993">
                  <c:v>60777</c:v>
                </c:pt>
                <c:pt idx="2994">
                  <c:v>60784</c:v>
                </c:pt>
                <c:pt idx="2995">
                  <c:v>60791</c:v>
                </c:pt>
                <c:pt idx="2996">
                  <c:v>60798</c:v>
                </c:pt>
                <c:pt idx="2997">
                  <c:v>60805</c:v>
                </c:pt>
                <c:pt idx="2998">
                  <c:v>60812</c:v>
                </c:pt>
                <c:pt idx="2999">
                  <c:v>60819</c:v>
                </c:pt>
                <c:pt idx="3000">
                  <c:v>60826</c:v>
                </c:pt>
                <c:pt idx="3001">
                  <c:v>60833</c:v>
                </c:pt>
                <c:pt idx="3002">
                  <c:v>60840</c:v>
                </c:pt>
                <c:pt idx="3003">
                  <c:v>60847</c:v>
                </c:pt>
                <c:pt idx="3004">
                  <c:v>60854</c:v>
                </c:pt>
                <c:pt idx="3005">
                  <c:v>60861</c:v>
                </c:pt>
                <c:pt idx="3006">
                  <c:v>60868</c:v>
                </c:pt>
                <c:pt idx="3007">
                  <c:v>60875</c:v>
                </c:pt>
                <c:pt idx="3008">
                  <c:v>60882</c:v>
                </c:pt>
                <c:pt idx="3009">
                  <c:v>60889</c:v>
                </c:pt>
                <c:pt idx="3010">
                  <c:v>60896</c:v>
                </c:pt>
                <c:pt idx="3011">
                  <c:v>60903</c:v>
                </c:pt>
                <c:pt idx="3012">
                  <c:v>60910</c:v>
                </c:pt>
                <c:pt idx="3013">
                  <c:v>60917</c:v>
                </c:pt>
                <c:pt idx="3014">
                  <c:v>60924</c:v>
                </c:pt>
                <c:pt idx="3015">
                  <c:v>60931</c:v>
                </c:pt>
                <c:pt idx="3016">
                  <c:v>60938</c:v>
                </c:pt>
                <c:pt idx="3017">
                  <c:v>60945</c:v>
                </c:pt>
                <c:pt idx="3018">
                  <c:v>60952</c:v>
                </c:pt>
                <c:pt idx="3019">
                  <c:v>60959</c:v>
                </c:pt>
                <c:pt idx="3020">
                  <c:v>60966</c:v>
                </c:pt>
                <c:pt idx="3021">
                  <c:v>60973</c:v>
                </c:pt>
                <c:pt idx="3022">
                  <c:v>60980</c:v>
                </c:pt>
                <c:pt idx="3023">
                  <c:v>60987</c:v>
                </c:pt>
                <c:pt idx="3024">
                  <c:v>60995</c:v>
                </c:pt>
                <c:pt idx="3025">
                  <c:v>61002</c:v>
                </c:pt>
                <c:pt idx="3026">
                  <c:v>61009</c:v>
                </c:pt>
                <c:pt idx="3027">
                  <c:v>61016</c:v>
                </c:pt>
                <c:pt idx="3028">
                  <c:v>61023</c:v>
                </c:pt>
                <c:pt idx="3029">
                  <c:v>61030</c:v>
                </c:pt>
                <c:pt idx="3030">
                  <c:v>61037</c:v>
                </c:pt>
                <c:pt idx="3031">
                  <c:v>61044</c:v>
                </c:pt>
                <c:pt idx="3032">
                  <c:v>61051</c:v>
                </c:pt>
                <c:pt idx="3033">
                  <c:v>61058</c:v>
                </c:pt>
                <c:pt idx="3034">
                  <c:v>61065</c:v>
                </c:pt>
                <c:pt idx="3035">
                  <c:v>61072</c:v>
                </c:pt>
                <c:pt idx="3036">
                  <c:v>61079</c:v>
                </c:pt>
                <c:pt idx="3037">
                  <c:v>61086</c:v>
                </c:pt>
                <c:pt idx="3038">
                  <c:v>61093</c:v>
                </c:pt>
                <c:pt idx="3039">
                  <c:v>61100</c:v>
                </c:pt>
                <c:pt idx="3040">
                  <c:v>61107</c:v>
                </c:pt>
                <c:pt idx="3041">
                  <c:v>61114</c:v>
                </c:pt>
                <c:pt idx="3042">
                  <c:v>61121</c:v>
                </c:pt>
                <c:pt idx="3043">
                  <c:v>61128</c:v>
                </c:pt>
                <c:pt idx="3044">
                  <c:v>61135</c:v>
                </c:pt>
                <c:pt idx="3045">
                  <c:v>61142</c:v>
                </c:pt>
                <c:pt idx="3046">
                  <c:v>61149</c:v>
                </c:pt>
                <c:pt idx="3047">
                  <c:v>61156</c:v>
                </c:pt>
                <c:pt idx="3048">
                  <c:v>61163</c:v>
                </c:pt>
                <c:pt idx="3049">
                  <c:v>61170</c:v>
                </c:pt>
                <c:pt idx="3050">
                  <c:v>61177</c:v>
                </c:pt>
                <c:pt idx="3051">
                  <c:v>61184</c:v>
                </c:pt>
                <c:pt idx="3052">
                  <c:v>61191</c:v>
                </c:pt>
                <c:pt idx="3053">
                  <c:v>61198</c:v>
                </c:pt>
                <c:pt idx="3054">
                  <c:v>61205</c:v>
                </c:pt>
                <c:pt idx="3055">
                  <c:v>61212</c:v>
                </c:pt>
                <c:pt idx="3056">
                  <c:v>61219</c:v>
                </c:pt>
                <c:pt idx="3057">
                  <c:v>61226</c:v>
                </c:pt>
                <c:pt idx="3058">
                  <c:v>61233</c:v>
                </c:pt>
                <c:pt idx="3059">
                  <c:v>61240</c:v>
                </c:pt>
                <c:pt idx="3060">
                  <c:v>61247</c:v>
                </c:pt>
                <c:pt idx="3061">
                  <c:v>61254</c:v>
                </c:pt>
                <c:pt idx="3062">
                  <c:v>61261</c:v>
                </c:pt>
                <c:pt idx="3063">
                  <c:v>61268</c:v>
                </c:pt>
                <c:pt idx="3064">
                  <c:v>61275</c:v>
                </c:pt>
                <c:pt idx="3065">
                  <c:v>61282</c:v>
                </c:pt>
                <c:pt idx="3066">
                  <c:v>61289</c:v>
                </c:pt>
                <c:pt idx="3067">
                  <c:v>61296</c:v>
                </c:pt>
                <c:pt idx="3068">
                  <c:v>61303</c:v>
                </c:pt>
                <c:pt idx="3069">
                  <c:v>61310</c:v>
                </c:pt>
                <c:pt idx="3070">
                  <c:v>61317</c:v>
                </c:pt>
                <c:pt idx="3071">
                  <c:v>61324</c:v>
                </c:pt>
                <c:pt idx="3072">
                  <c:v>61331</c:v>
                </c:pt>
                <c:pt idx="3073">
                  <c:v>61338</c:v>
                </c:pt>
                <c:pt idx="3074">
                  <c:v>61345</c:v>
                </c:pt>
                <c:pt idx="3075">
                  <c:v>61352</c:v>
                </c:pt>
                <c:pt idx="3076">
                  <c:v>61359</c:v>
                </c:pt>
                <c:pt idx="3077">
                  <c:v>61366</c:v>
                </c:pt>
                <c:pt idx="3078">
                  <c:v>61373</c:v>
                </c:pt>
                <c:pt idx="3079">
                  <c:v>61380</c:v>
                </c:pt>
                <c:pt idx="3080">
                  <c:v>61387</c:v>
                </c:pt>
                <c:pt idx="3081">
                  <c:v>61394</c:v>
                </c:pt>
                <c:pt idx="3082">
                  <c:v>61401</c:v>
                </c:pt>
                <c:pt idx="3083">
                  <c:v>61408</c:v>
                </c:pt>
                <c:pt idx="3084">
                  <c:v>61415</c:v>
                </c:pt>
                <c:pt idx="3085">
                  <c:v>61422</c:v>
                </c:pt>
                <c:pt idx="3086">
                  <c:v>61429</c:v>
                </c:pt>
                <c:pt idx="3087">
                  <c:v>61436</c:v>
                </c:pt>
                <c:pt idx="3088">
                  <c:v>61443</c:v>
                </c:pt>
                <c:pt idx="3089">
                  <c:v>61450</c:v>
                </c:pt>
                <c:pt idx="3090">
                  <c:v>61457</c:v>
                </c:pt>
                <c:pt idx="3091">
                  <c:v>61464</c:v>
                </c:pt>
                <c:pt idx="3092">
                  <c:v>61471</c:v>
                </c:pt>
                <c:pt idx="3093">
                  <c:v>61478</c:v>
                </c:pt>
                <c:pt idx="3094">
                  <c:v>61485</c:v>
                </c:pt>
                <c:pt idx="3095">
                  <c:v>61492</c:v>
                </c:pt>
                <c:pt idx="3096">
                  <c:v>61499</c:v>
                </c:pt>
                <c:pt idx="3097">
                  <c:v>61506</c:v>
                </c:pt>
                <c:pt idx="3098">
                  <c:v>61513</c:v>
                </c:pt>
                <c:pt idx="3099">
                  <c:v>61520</c:v>
                </c:pt>
                <c:pt idx="3100">
                  <c:v>61527</c:v>
                </c:pt>
                <c:pt idx="3101">
                  <c:v>61534</c:v>
                </c:pt>
                <c:pt idx="3102">
                  <c:v>61541</c:v>
                </c:pt>
                <c:pt idx="3103">
                  <c:v>61548</c:v>
                </c:pt>
                <c:pt idx="3104">
                  <c:v>61555</c:v>
                </c:pt>
                <c:pt idx="3105">
                  <c:v>61562</c:v>
                </c:pt>
                <c:pt idx="3106">
                  <c:v>61569</c:v>
                </c:pt>
                <c:pt idx="3107">
                  <c:v>61576</c:v>
                </c:pt>
                <c:pt idx="3108">
                  <c:v>61583</c:v>
                </c:pt>
                <c:pt idx="3109">
                  <c:v>61590</c:v>
                </c:pt>
                <c:pt idx="3110">
                  <c:v>61597</c:v>
                </c:pt>
                <c:pt idx="3111">
                  <c:v>61604</c:v>
                </c:pt>
                <c:pt idx="3112">
                  <c:v>61611</c:v>
                </c:pt>
                <c:pt idx="3113">
                  <c:v>61618</c:v>
                </c:pt>
                <c:pt idx="3114">
                  <c:v>61625</c:v>
                </c:pt>
                <c:pt idx="3115">
                  <c:v>61632</c:v>
                </c:pt>
                <c:pt idx="3116">
                  <c:v>61639</c:v>
                </c:pt>
                <c:pt idx="3117">
                  <c:v>61646</c:v>
                </c:pt>
                <c:pt idx="3118">
                  <c:v>61653</c:v>
                </c:pt>
                <c:pt idx="3119">
                  <c:v>61660</c:v>
                </c:pt>
                <c:pt idx="3120">
                  <c:v>61667</c:v>
                </c:pt>
                <c:pt idx="3121">
                  <c:v>61674</c:v>
                </c:pt>
                <c:pt idx="3122">
                  <c:v>61681</c:v>
                </c:pt>
                <c:pt idx="3123">
                  <c:v>61688</c:v>
                </c:pt>
                <c:pt idx="3124">
                  <c:v>61695</c:v>
                </c:pt>
                <c:pt idx="3125">
                  <c:v>61702</c:v>
                </c:pt>
                <c:pt idx="3126">
                  <c:v>61709</c:v>
                </c:pt>
                <c:pt idx="3127">
                  <c:v>61716</c:v>
                </c:pt>
                <c:pt idx="3128">
                  <c:v>61724</c:v>
                </c:pt>
                <c:pt idx="3129">
                  <c:v>61731</c:v>
                </c:pt>
                <c:pt idx="3130">
                  <c:v>61738</c:v>
                </c:pt>
                <c:pt idx="3131">
                  <c:v>61745</c:v>
                </c:pt>
                <c:pt idx="3132">
                  <c:v>61752</c:v>
                </c:pt>
                <c:pt idx="3133">
                  <c:v>61759</c:v>
                </c:pt>
                <c:pt idx="3134">
                  <c:v>61766</c:v>
                </c:pt>
                <c:pt idx="3135">
                  <c:v>61773</c:v>
                </c:pt>
                <c:pt idx="3136">
                  <c:v>61780</c:v>
                </c:pt>
                <c:pt idx="3137">
                  <c:v>61787</c:v>
                </c:pt>
                <c:pt idx="3138">
                  <c:v>61794</c:v>
                </c:pt>
                <c:pt idx="3139">
                  <c:v>61801</c:v>
                </c:pt>
                <c:pt idx="3140">
                  <c:v>61808</c:v>
                </c:pt>
                <c:pt idx="3141">
                  <c:v>61815</c:v>
                </c:pt>
                <c:pt idx="3142">
                  <c:v>61822</c:v>
                </c:pt>
                <c:pt idx="3143">
                  <c:v>61829</c:v>
                </c:pt>
                <c:pt idx="3144">
                  <c:v>61836</c:v>
                </c:pt>
                <c:pt idx="3145">
                  <c:v>61843</c:v>
                </c:pt>
                <c:pt idx="3146">
                  <c:v>61850</c:v>
                </c:pt>
                <c:pt idx="3147">
                  <c:v>61857</c:v>
                </c:pt>
                <c:pt idx="3148">
                  <c:v>61864</c:v>
                </c:pt>
                <c:pt idx="3149">
                  <c:v>61871</c:v>
                </c:pt>
                <c:pt idx="3150">
                  <c:v>61878</c:v>
                </c:pt>
                <c:pt idx="3151">
                  <c:v>61885</c:v>
                </c:pt>
                <c:pt idx="3152">
                  <c:v>61892</c:v>
                </c:pt>
                <c:pt idx="3153">
                  <c:v>61899</c:v>
                </c:pt>
                <c:pt idx="3154">
                  <c:v>61906</c:v>
                </c:pt>
                <c:pt idx="3155">
                  <c:v>61913</c:v>
                </c:pt>
                <c:pt idx="3156">
                  <c:v>61920</c:v>
                </c:pt>
                <c:pt idx="3157">
                  <c:v>61927</c:v>
                </c:pt>
                <c:pt idx="3158">
                  <c:v>61934</c:v>
                </c:pt>
                <c:pt idx="3159">
                  <c:v>61941</c:v>
                </c:pt>
                <c:pt idx="3160">
                  <c:v>61948</c:v>
                </c:pt>
                <c:pt idx="3161">
                  <c:v>61955</c:v>
                </c:pt>
                <c:pt idx="3162">
                  <c:v>61962</c:v>
                </c:pt>
                <c:pt idx="3163">
                  <c:v>61969</c:v>
                </c:pt>
                <c:pt idx="3164">
                  <c:v>61976</c:v>
                </c:pt>
                <c:pt idx="3165">
                  <c:v>61983</c:v>
                </c:pt>
                <c:pt idx="3166">
                  <c:v>61990</c:v>
                </c:pt>
                <c:pt idx="3167">
                  <c:v>61997</c:v>
                </c:pt>
                <c:pt idx="3168">
                  <c:v>62004</c:v>
                </c:pt>
                <c:pt idx="3169">
                  <c:v>62011</c:v>
                </c:pt>
                <c:pt idx="3170">
                  <c:v>62018</c:v>
                </c:pt>
                <c:pt idx="3171">
                  <c:v>62025</c:v>
                </c:pt>
                <c:pt idx="3172">
                  <c:v>62032</c:v>
                </c:pt>
                <c:pt idx="3173">
                  <c:v>62039</c:v>
                </c:pt>
                <c:pt idx="3174">
                  <c:v>62046</c:v>
                </c:pt>
                <c:pt idx="3175">
                  <c:v>62053</c:v>
                </c:pt>
                <c:pt idx="3176">
                  <c:v>62060</c:v>
                </c:pt>
                <c:pt idx="3177">
                  <c:v>62067</c:v>
                </c:pt>
                <c:pt idx="3178">
                  <c:v>62074</c:v>
                </c:pt>
                <c:pt idx="3179">
                  <c:v>62081</c:v>
                </c:pt>
                <c:pt idx="3180">
                  <c:v>62089</c:v>
                </c:pt>
                <c:pt idx="3181">
                  <c:v>62096</c:v>
                </c:pt>
                <c:pt idx="3182">
                  <c:v>62103</c:v>
                </c:pt>
                <c:pt idx="3183">
                  <c:v>62110</c:v>
                </c:pt>
                <c:pt idx="3184">
                  <c:v>62117</c:v>
                </c:pt>
                <c:pt idx="3185">
                  <c:v>62124</c:v>
                </c:pt>
                <c:pt idx="3186">
                  <c:v>62131</c:v>
                </c:pt>
                <c:pt idx="3187">
                  <c:v>62138</c:v>
                </c:pt>
                <c:pt idx="3188">
                  <c:v>62145</c:v>
                </c:pt>
                <c:pt idx="3189">
                  <c:v>62152</c:v>
                </c:pt>
                <c:pt idx="3190">
                  <c:v>62159</c:v>
                </c:pt>
                <c:pt idx="3191">
                  <c:v>62166</c:v>
                </c:pt>
                <c:pt idx="3192">
                  <c:v>62173</c:v>
                </c:pt>
                <c:pt idx="3193">
                  <c:v>62184</c:v>
                </c:pt>
                <c:pt idx="3194">
                  <c:v>62191</c:v>
                </c:pt>
                <c:pt idx="3195">
                  <c:v>62198</c:v>
                </c:pt>
                <c:pt idx="3196">
                  <c:v>62205</c:v>
                </c:pt>
                <c:pt idx="3197">
                  <c:v>62212</c:v>
                </c:pt>
                <c:pt idx="3198">
                  <c:v>62219</c:v>
                </c:pt>
                <c:pt idx="3199">
                  <c:v>62226</c:v>
                </c:pt>
                <c:pt idx="3200">
                  <c:v>62233</c:v>
                </c:pt>
                <c:pt idx="3201">
                  <c:v>62240</c:v>
                </c:pt>
                <c:pt idx="3202">
                  <c:v>62247</c:v>
                </c:pt>
                <c:pt idx="3203">
                  <c:v>62254</c:v>
                </c:pt>
                <c:pt idx="3204">
                  <c:v>62261</c:v>
                </c:pt>
                <c:pt idx="3205">
                  <c:v>62268</c:v>
                </c:pt>
                <c:pt idx="3206">
                  <c:v>62275</c:v>
                </c:pt>
                <c:pt idx="3207">
                  <c:v>62282</c:v>
                </c:pt>
                <c:pt idx="3208">
                  <c:v>62289</c:v>
                </c:pt>
                <c:pt idx="3209">
                  <c:v>62296</c:v>
                </c:pt>
                <c:pt idx="3210">
                  <c:v>62303</c:v>
                </c:pt>
                <c:pt idx="3211">
                  <c:v>62310</c:v>
                </c:pt>
                <c:pt idx="3212">
                  <c:v>62317</c:v>
                </c:pt>
                <c:pt idx="3213">
                  <c:v>62324</c:v>
                </c:pt>
                <c:pt idx="3214">
                  <c:v>62331</c:v>
                </c:pt>
                <c:pt idx="3215">
                  <c:v>62338</c:v>
                </c:pt>
                <c:pt idx="3216">
                  <c:v>62345</c:v>
                </c:pt>
                <c:pt idx="3217">
                  <c:v>62352</c:v>
                </c:pt>
                <c:pt idx="3218">
                  <c:v>62359</c:v>
                </c:pt>
                <c:pt idx="3219">
                  <c:v>62366</c:v>
                </c:pt>
                <c:pt idx="3220">
                  <c:v>62373</c:v>
                </c:pt>
                <c:pt idx="3221">
                  <c:v>62380</c:v>
                </c:pt>
                <c:pt idx="3222">
                  <c:v>62387</c:v>
                </c:pt>
                <c:pt idx="3223">
                  <c:v>62394</c:v>
                </c:pt>
                <c:pt idx="3224">
                  <c:v>62401</c:v>
                </c:pt>
                <c:pt idx="3225">
                  <c:v>62408</c:v>
                </c:pt>
                <c:pt idx="3226">
                  <c:v>62415</c:v>
                </c:pt>
                <c:pt idx="3227">
                  <c:v>62422</c:v>
                </c:pt>
                <c:pt idx="3228">
                  <c:v>62429</c:v>
                </c:pt>
                <c:pt idx="3229">
                  <c:v>62436</c:v>
                </c:pt>
                <c:pt idx="3230">
                  <c:v>62443</c:v>
                </c:pt>
                <c:pt idx="3231">
                  <c:v>62450</c:v>
                </c:pt>
                <c:pt idx="3232">
                  <c:v>62457</c:v>
                </c:pt>
                <c:pt idx="3233">
                  <c:v>62464</c:v>
                </c:pt>
                <c:pt idx="3234">
                  <c:v>62471</c:v>
                </c:pt>
                <c:pt idx="3235">
                  <c:v>62478</c:v>
                </c:pt>
                <c:pt idx="3236">
                  <c:v>62485</c:v>
                </c:pt>
                <c:pt idx="3237">
                  <c:v>62492</c:v>
                </c:pt>
                <c:pt idx="3238">
                  <c:v>62499</c:v>
                </c:pt>
                <c:pt idx="3239">
                  <c:v>62506</c:v>
                </c:pt>
                <c:pt idx="3240">
                  <c:v>62513</c:v>
                </c:pt>
                <c:pt idx="3241">
                  <c:v>62520</c:v>
                </c:pt>
                <c:pt idx="3242">
                  <c:v>62527</c:v>
                </c:pt>
                <c:pt idx="3243">
                  <c:v>62534</c:v>
                </c:pt>
                <c:pt idx="3244">
                  <c:v>62541</c:v>
                </c:pt>
                <c:pt idx="3245">
                  <c:v>62548</c:v>
                </c:pt>
                <c:pt idx="3246">
                  <c:v>62555</c:v>
                </c:pt>
                <c:pt idx="3247">
                  <c:v>62562</c:v>
                </c:pt>
                <c:pt idx="3248">
                  <c:v>62569</c:v>
                </c:pt>
                <c:pt idx="3249">
                  <c:v>62576</c:v>
                </c:pt>
                <c:pt idx="3250">
                  <c:v>62583</c:v>
                </c:pt>
                <c:pt idx="3251">
                  <c:v>62590</c:v>
                </c:pt>
                <c:pt idx="3252">
                  <c:v>62597</c:v>
                </c:pt>
                <c:pt idx="3253">
                  <c:v>62604</c:v>
                </c:pt>
                <c:pt idx="3254">
                  <c:v>62611</c:v>
                </c:pt>
                <c:pt idx="3255">
                  <c:v>62618</c:v>
                </c:pt>
                <c:pt idx="3256">
                  <c:v>62625</c:v>
                </c:pt>
                <c:pt idx="3257">
                  <c:v>62632</c:v>
                </c:pt>
                <c:pt idx="3258">
                  <c:v>62639</c:v>
                </c:pt>
                <c:pt idx="3259">
                  <c:v>62646</c:v>
                </c:pt>
                <c:pt idx="3260">
                  <c:v>62653</c:v>
                </c:pt>
                <c:pt idx="3261">
                  <c:v>62660</c:v>
                </c:pt>
                <c:pt idx="3262">
                  <c:v>62667</c:v>
                </c:pt>
                <c:pt idx="3263">
                  <c:v>62674</c:v>
                </c:pt>
                <c:pt idx="3264">
                  <c:v>62681</c:v>
                </c:pt>
                <c:pt idx="3265">
                  <c:v>62688</c:v>
                </c:pt>
                <c:pt idx="3266">
                  <c:v>62695</c:v>
                </c:pt>
                <c:pt idx="3267">
                  <c:v>62702</c:v>
                </c:pt>
                <c:pt idx="3268">
                  <c:v>62709</c:v>
                </c:pt>
                <c:pt idx="3269">
                  <c:v>62716</c:v>
                </c:pt>
                <c:pt idx="3270">
                  <c:v>62723</c:v>
                </c:pt>
                <c:pt idx="3271">
                  <c:v>62730</c:v>
                </c:pt>
                <c:pt idx="3272">
                  <c:v>62737</c:v>
                </c:pt>
                <c:pt idx="3273">
                  <c:v>62744</c:v>
                </c:pt>
                <c:pt idx="3274">
                  <c:v>62751</c:v>
                </c:pt>
                <c:pt idx="3275">
                  <c:v>62758</c:v>
                </c:pt>
                <c:pt idx="3276">
                  <c:v>62765</c:v>
                </c:pt>
                <c:pt idx="3277">
                  <c:v>62772</c:v>
                </c:pt>
                <c:pt idx="3278">
                  <c:v>62779</c:v>
                </c:pt>
                <c:pt idx="3279">
                  <c:v>62786</c:v>
                </c:pt>
                <c:pt idx="3280">
                  <c:v>62793</c:v>
                </c:pt>
                <c:pt idx="3281">
                  <c:v>62800</c:v>
                </c:pt>
                <c:pt idx="3282">
                  <c:v>62807</c:v>
                </c:pt>
                <c:pt idx="3283">
                  <c:v>62814</c:v>
                </c:pt>
                <c:pt idx="3284">
                  <c:v>62821</c:v>
                </c:pt>
                <c:pt idx="3285">
                  <c:v>62828</c:v>
                </c:pt>
                <c:pt idx="3286">
                  <c:v>62835</c:v>
                </c:pt>
                <c:pt idx="3287">
                  <c:v>62842</c:v>
                </c:pt>
                <c:pt idx="3288">
                  <c:v>62849</c:v>
                </c:pt>
                <c:pt idx="3289">
                  <c:v>62856</c:v>
                </c:pt>
                <c:pt idx="3290">
                  <c:v>62863</c:v>
                </c:pt>
                <c:pt idx="3291">
                  <c:v>62870</c:v>
                </c:pt>
                <c:pt idx="3292">
                  <c:v>62877</c:v>
                </c:pt>
                <c:pt idx="3293">
                  <c:v>62884</c:v>
                </c:pt>
                <c:pt idx="3294">
                  <c:v>62891</c:v>
                </c:pt>
                <c:pt idx="3295">
                  <c:v>62898</c:v>
                </c:pt>
                <c:pt idx="3296">
                  <c:v>62905</c:v>
                </c:pt>
                <c:pt idx="3297">
                  <c:v>62912</c:v>
                </c:pt>
                <c:pt idx="3298">
                  <c:v>62919</c:v>
                </c:pt>
                <c:pt idx="3299">
                  <c:v>62926</c:v>
                </c:pt>
                <c:pt idx="3300">
                  <c:v>62933</c:v>
                </c:pt>
                <c:pt idx="3301">
                  <c:v>62940</c:v>
                </c:pt>
                <c:pt idx="3302">
                  <c:v>62947</c:v>
                </c:pt>
                <c:pt idx="3303">
                  <c:v>62954</c:v>
                </c:pt>
                <c:pt idx="3304">
                  <c:v>62961</c:v>
                </c:pt>
                <c:pt idx="3305">
                  <c:v>62968</c:v>
                </c:pt>
                <c:pt idx="3306">
                  <c:v>62975</c:v>
                </c:pt>
                <c:pt idx="3307">
                  <c:v>62982</c:v>
                </c:pt>
                <c:pt idx="3308">
                  <c:v>62989</c:v>
                </c:pt>
                <c:pt idx="3309">
                  <c:v>62996</c:v>
                </c:pt>
                <c:pt idx="3310">
                  <c:v>63003</c:v>
                </c:pt>
                <c:pt idx="3311">
                  <c:v>63010</c:v>
                </c:pt>
                <c:pt idx="3312">
                  <c:v>63017</c:v>
                </c:pt>
                <c:pt idx="3313">
                  <c:v>63024</c:v>
                </c:pt>
                <c:pt idx="3314">
                  <c:v>63031</c:v>
                </c:pt>
                <c:pt idx="3315">
                  <c:v>63038</c:v>
                </c:pt>
                <c:pt idx="3316">
                  <c:v>63045</c:v>
                </c:pt>
                <c:pt idx="3317">
                  <c:v>63052</c:v>
                </c:pt>
                <c:pt idx="3318">
                  <c:v>63059</c:v>
                </c:pt>
                <c:pt idx="3319">
                  <c:v>63066</c:v>
                </c:pt>
                <c:pt idx="3320">
                  <c:v>63073</c:v>
                </c:pt>
                <c:pt idx="3321">
                  <c:v>63080</c:v>
                </c:pt>
                <c:pt idx="3322">
                  <c:v>63087</c:v>
                </c:pt>
                <c:pt idx="3323">
                  <c:v>63094</c:v>
                </c:pt>
                <c:pt idx="3324">
                  <c:v>63101</c:v>
                </c:pt>
                <c:pt idx="3325">
                  <c:v>63108</c:v>
                </c:pt>
                <c:pt idx="3326">
                  <c:v>63115</c:v>
                </c:pt>
                <c:pt idx="3327">
                  <c:v>63122</c:v>
                </c:pt>
                <c:pt idx="3328">
                  <c:v>63129</c:v>
                </c:pt>
                <c:pt idx="3329">
                  <c:v>63136</c:v>
                </c:pt>
                <c:pt idx="3330">
                  <c:v>63143</c:v>
                </c:pt>
                <c:pt idx="3331">
                  <c:v>63150</c:v>
                </c:pt>
                <c:pt idx="3332">
                  <c:v>63157</c:v>
                </c:pt>
                <c:pt idx="3333">
                  <c:v>63164</c:v>
                </c:pt>
                <c:pt idx="3334">
                  <c:v>63171</c:v>
                </c:pt>
                <c:pt idx="3335">
                  <c:v>63178</c:v>
                </c:pt>
                <c:pt idx="3336">
                  <c:v>63186</c:v>
                </c:pt>
                <c:pt idx="3337">
                  <c:v>63193</c:v>
                </c:pt>
                <c:pt idx="3338">
                  <c:v>63200</c:v>
                </c:pt>
                <c:pt idx="3339">
                  <c:v>63207</c:v>
                </c:pt>
                <c:pt idx="3340">
                  <c:v>63214</c:v>
                </c:pt>
                <c:pt idx="3341">
                  <c:v>63221</c:v>
                </c:pt>
                <c:pt idx="3342">
                  <c:v>63228</c:v>
                </c:pt>
                <c:pt idx="3343">
                  <c:v>63235</c:v>
                </c:pt>
                <c:pt idx="3344">
                  <c:v>63242</c:v>
                </c:pt>
                <c:pt idx="3345">
                  <c:v>63249</c:v>
                </c:pt>
                <c:pt idx="3346">
                  <c:v>63256</c:v>
                </c:pt>
                <c:pt idx="3347">
                  <c:v>63263</c:v>
                </c:pt>
                <c:pt idx="3348">
                  <c:v>63270</c:v>
                </c:pt>
                <c:pt idx="3349">
                  <c:v>63277</c:v>
                </c:pt>
                <c:pt idx="3350">
                  <c:v>63284</c:v>
                </c:pt>
                <c:pt idx="3351">
                  <c:v>63291</c:v>
                </c:pt>
                <c:pt idx="3352">
                  <c:v>63298</c:v>
                </c:pt>
                <c:pt idx="3353">
                  <c:v>63305</c:v>
                </c:pt>
                <c:pt idx="3354">
                  <c:v>63312</c:v>
                </c:pt>
                <c:pt idx="3355">
                  <c:v>63319</c:v>
                </c:pt>
                <c:pt idx="3356">
                  <c:v>63326</c:v>
                </c:pt>
                <c:pt idx="3357">
                  <c:v>63333</c:v>
                </c:pt>
                <c:pt idx="3358">
                  <c:v>63340</c:v>
                </c:pt>
                <c:pt idx="3359">
                  <c:v>63347</c:v>
                </c:pt>
                <c:pt idx="3360">
                  <c:v>63354</c:v>
                </c:pt>
                <c:pt idx="3361">
                  <c:v>63361</c:v>
                </c:pt>
                <c:pt idx="3362">
                  <c:v>63368</c:v>
                </c:pt>
                <c:pt idx="3363">
                  <c:v>63375</c:v>
                </c:pt>
                <c:pt idx="3364">
                  <c:v>63382</c:v>
                </c:pt>
                <c:pt idx="3365">
                  <c:v>63389</c:v>
                </c:pt>
                <c:pt idx="3366">
                  <c:v>63396</c:v>
                </c:pt>
                <c:pt idx="3367">
                  <c:v>63403</c:v>
                </c:pt>
                <c:pt idx="3368">
                  <c:v>63410</c:v>
                </c:pt>
                <c:pt idx="3369">
                  <c:v>63417</c:v>
                </c:pt>
                <c:pt idx="3370">
                  <c:v>63424</c:v>
                </c:pt>
                <c:pt idx="3371">
                  <c:v>63431</c:v>
                </c:pt>
                <c:pt idx="3372">
                  <c:v>63438</c:v>
                </c:pt>
                <c:pt idx="3373">
                  <c:v>63445</c:v>
                </c:pt>
                <c:pt idx="3374">
                  <c:v>63452</c:v>
                </c:pt>
                <c:pt idx="3375">
                  <c:v>63459</c:v>
                </c:pt>
                <c:pt idx="3376">
                  <c:v>63466</c:v>
                </c:pt>
                <c:pt idx="3377">
                  <c:v>63473</c:v>
                </c:pt>
                <c:pt idx="3378">
                  <c:v>63480</c:v>
                </c:pt>
                <c:pt idx="3379">
                  <c:v>63487</c:v>
                </c:pt>
                <c:pt idx="3380">
                  <c:v>63494</c:v>
                </c:pt>
                <c:pt idx="3381">
                  <c:v>63501</c:v>
                </c:pt>
                <c:pt idx="3382">
                  <c:v>63508</c:v>
                </c:pt>
                <c:pt idx="3383">
                  <c:v>63515</c:v>
                </c:pt>
                <c:pt idx="3384">
                  <c:v>63522</c:v>
                </c:pt>
                <c:pt idx="3385">
                  <c:v>63529</c:v>
                </c:pt>
                <c:pt idx="3386">
                  <c:v>63536</c:v>
                </c:pt>
                <c:pt idx="3387">
                  <c:v>63543</c:v>
                </c:pt>
                <c:pt idx="3388">
                  <c:v>63550</c:v>
                </c:pt>
                <c:pt idx="3389">
                  <c:v>63557</c:v>
                </c:pt>
                <c:pt idx="3390">
                  <c:v>63564</c:v>
                </c:pt>
                <c:pt idx="3391">
                  <c:v>63571</c:v>
                </c:pt>
                <c:pt idx="3392">
                  <c:v>63578</c:v>
                </c:pt>
                <c:pt idx="3393">
                  <c:v>63585</c:v>
                </c:pt>
                <c:pt idx="3394">
                  <c:v>63592</c:v>
                </c:pt>
                <c:pt idx="3395">
                  <c:v>63599</c:v>
                </c:pt>
                <c:pt idx="3396">
                  <c:v>63606</c:v>
                </c:pt>
                <c:pt idx="3397">
                  <c:v>63613</c:v>
                </c:pt>
                <c:pt idx="3398">
                  <c:v>63620</c:v>
                </c:pt>
                <c:pt idx="3399">
                  <c:v>63627</c:v>
                </c:pt>
                <c:pt idx="3400">
                  <c:v>63634</c:v>
                </c:pt>
                <c:pt idx="3401">
                  <c:v>63641</c:v>
                </c:pt>
                <c:pt idx="3402">
                  <c:v>63648</c:v>
                </c:pt>
                <c:pt idx="3403">
                  <c:v>63655</c:v>
                </c:pt>
                <c:pt idx="3404">
                  <c:v>63662</c:v>
                </c:pt>
                <c:pt idx="3405">
                  <c:v>63669</c:v>
                </c:pt>
                <c:pt idx="3406">
                  <c:v>63676</c:v>
                </c:pt>
                <c:pt idx="3407">
                  <c:v>63683</c:v>
                </c:pt>
                <c:pt idx="3408">
                  <c:v>63690</c:v>
                </c:pt>
                <c:pt idx="3409">
                  <c:v>63697</c:v>
                </c:pt>
                <c:pt idx="3410">
                  <c:v>63704</c:v>
                </c:pt>
                <c:pt idx="3411">
                  <c:v>63711</c:v>
                </c:pt>
                <c:pt idx="3412">
                  <c:v>63718</c:v>
                </c:pt>
                <c:pt idx="3413">
                  <c:v>63725</c:v>
                </c:pt>
                <c:pt idx="3414">
                  <c:v>63732</c:v>
                </c:pt>
                <c:pt idx="3415">
                  <c:v>63739</c:v>
                </c:pt>
                <c:pt idx="3416">
                  <c:v>63746</c:v>
                </c:pt>
                <c:pt idx="3417">
                  <c:v>63753</c:v>
                </c:pt>
                <c:pt idx="3418">
                  <c:v>63760</c:v>
                </c:pt>
                <c:pt idx="3419">
                  <c:v>63767</c:v>
                </c:pt>
                <c:pt idx="3420">
                  <c:v>63774</c:v>
                </c:pt>
                <c:pt idx="3421">
                  <c:v>63781</c:v>
                </c:pt>
                <c:pt idx="3422">
                  <c:v>63788</c:v>
                </c:pt>
                <c:pt idx="3423">
                  <c:v>63795</c:v>
                </c:pt>
                <c:pt idx="3424">
                  <c:v>63802</c:v>
                </c:pt>
                <c:pt idx="3425">
                  <c:v>63809</c:v>
                </c:pt>
                <c:pt idx="3426">
                  <c:v>63816</c:v>
                </c:pt>
                <c:pt idx="3427">
                  <c:v>63823</c:v>
                </c:pt>
                <c:pt idx="3428">
                  <c:v>63830</c:v>
                </c:pt>
                <c:pt idx="3429">
                  <c:v>63837</c:v>
                </c:pt>
                <c:pt idx="3430">
                  <c:v>63844</c:v>
                </c:pt>
                <c:pt idx="3431">
                  <c:v>63851</c:v>
                </c:pt>
                <c:pt idx="3432">
                  <c:v>63858</c:v>
                </c:pt>
                <c:pt idx="3433">
                  <c:v>63865</c:v>
                </c:pt>
                <c:pt idx="3434">
                  <c:v>63872</c:v>
                </c:pt>
                <c:pt idx="3435">
                  <c:v>63879</c:v>
                </c:pt>
                <c:pt idx="3436">
                  <c:v>63886</c:v>
                </c:pt>
                <c:pt idx="3437">
                  <c:v>63893</c:v>
                </c:pt>
                <c:pt idx="3438">
                  <c:v>63900</c:v>
                </c:pt>
                <c:pt idx="3439">
                  <c:v>63907</c:v>
                </c:pt>
                <c:pt idx="3440">
                  <c:v>63915</c:v>
                </c:pt>
                <c:pt idx="3441">
                  <c:v>63922</c:v>
                </c:pt>
                <c:pt idx="3442">
                  <c:v>63929</c:v>
                </c:pt>
                <c:pt idx="3443">
                  <c:v>63936</c:v>
                </c:pt>
                <c:pt idx="3444">
                  <c:v>63943</c:v>
                </c:pt>
                <c:pt idx="3445">
                  <c:v>63950</c:v>
                </c:pt>
                <c:pt idx="3446">
                  <c:v>63957</c:v>
                </c:pt>
                <c:pt idx="3447">
                  <c:v>63964</c:v>
                </c:pt>
                <c:pt idx="3448">
                  <c:v>63971</c:v>
                </c:pt>
                <c:pt idx="3449">
                  <c:v>63978</c:v>
                </c:pt>
                <c:pt idx="3450">
                  <c:v>63985</c:v>
                </c:pt>
                <c:pt idx="3451">
                  <c:v>63992</c:v>
                </c:pt>
                <c:pt idx="3452">
                  <c:v>63999</c:v>
                </c:pt>
                <c:pt idx="3453">
                  <c:v>64006</c:v>
                </c:pt>
                <c:pt idx="3454">
                  <c:v>64013</c:v>
                </c:pt>
                <c:pt idx="3455">
                  <c:v>64020</c:v>
                </c:pt>
                <c:pt idx="3456">
                  <c:v>64027</c:v>
                </c:pt>
                <c:pt idx="3457">
                  <c:v>64034</c:v>
                </c:pt>
                <c:pt idx="3458">
                  <c:v>64041</c:v>
                </c:pt>
                <c:pt idx="3459">
                  <c:v>64048</c:v>
                </c:pt>
                <c:pt idx="3460">
                  <c:v>64055</c:v>
                </c:pt>
                <c:pt idx="3461">
                  <c:v>64062</c:v>
                </c:pt>
                <c:pt idx="3462">
                  <c:v>64069</c:v>
                </c:pt>
                <c:pt idx="3463">
                  <c:v>64076</c:v>
                </c:pt>
                <c:pt idx="3464">
                  <c:v>64083</c:v>
                </c:pt>
                <c:pt idx="3465">
                  <c:v>64090</c:v>
                </c:pt>
                <c:pt idx="3466">
                  <c:v>64097</c:v>
                </c:pt>
                <c:pt idx="3467">
                  <c:v>64104</c:v>
                </c:pt>
                <c:pt idx="3468">
                  <c:v>64111</c:v>
                </c:pt>
                <c:pt idx="3469">
                  <c:v>64118</c:v>
                </c:pt>
                <c:pt idx="3470">
                  <c:v>64125</c:v>
                </c:pt>
                <c:pt idx="3471">
                  <c:v>64132</c:v>
                </c:pt>
                <c:pt idx="3472">
                  <c:v>64139</c:v>
                </c:pt>
                <c:pt idx="3473">
                  <c:v>64146</c:v>
                </c:pt>
                <c:pt idx="3474">
                  <c:v>64153</c:v>
                </c:pt>
                <c:pt idx="3475">
                  <c:v>64160</c:v>
                </c:pt>
                <c:pt idx="3476">
                  <c:v>64167</c:v>
                </c:pt>
                <c:pt idx="3477">
                  <c:v>64174</c:v>
                </c:pt>
                <c:pt idx="3478">
                  <c:v>64181</c:v>
                </c:pt>
                <c:pt idx="3479">
                  <c:v>64188</c:v>
                </c:pt>
                <c:pt idx="3480">
                  <c:v>64195</c:v>
                </c:pt>
                <c:pt idx="3481">
                  <c:v>64202</c:v>
                </c:pt>
                <c:pt idx="3482">
                  <c:v>64209</c:v>
                </c:pt>
                <c:pt idx="3483">
                  <c:v>64216</c:v>
                </c:pt>
                <c:pt idx="3484">
                  <c:v>64223</c:v>
                </c:pt>
                <c:pt idx="3485">
                  <c:v>64230</c:v>
                </c:pt>
                <c:pt idx="3486">
                  <c:v>64237</c:v>
                </c:pt>
                <c:pt idx="3487">
                  <c:v>64244</c:v>
                </c:pt>
                <c:pt idx="3488">
                  <c:v>64251</c:v>
                </c:pt>
                <c:pt idx="3489">
                  <c:v>64258</c:v>
                </c:pt>
                <c:pt idx="3490">
                  <c:v>64265</c:v>
                </c:pt>
                <c:pt idx="3491">
                  <c:v>64272</c:v>
                </c:pt>
                <c:pt idx="3492">
                  <c:v>64280</c:v>
                </c:pt>
                <c:pt idx="3493">
                  <c:v>64287</c:v>
                </c:pt>
                <c:pt idx="3494">
                  <c:v>64294</c:v>
                </c:pt>
                <c:pt idx="3495">
                  <c:v>64301</c:v>
                </c:pt>
                <c:pt idx="3496">
                  <c:v>64308</c:v>
                </c:pt>
                <c:pt idx="3497">
                  <c:v>64315</c:v>
                </c:pt>
                <c:pt idx="3498">
                  <c:v>64322</c:v>
                </c:pt>
                <c:pt idx="3499">
                  <c:v>64329</c:v>
                </c:pt>
                <c:pt idx="3500">
                  <c:v>64336</c:v>
                </c:pt>
                <c:pt idx="3501">
                  <c:v>64343</c:v>
                </c:pt>
                <c:pt idx="3502">
                  <c:v>64350</c:v>
                </c:pt>
                <c:pt idx="3503">
                  <c:v>64357</c:v>
                </c:pt>
                <c:pt idx="3504">
                  <c:v>64364</c:v>
                </c:pt>
                <c:pt idx="3505">
                  <c:v>64371</c:v>
                </c:pt>
                <c:pt idx="3506">
                  <c:v>64378</c:v>
                </c:pt>
                <c:pt idx="3507">
                  <c:v>64385</c:v>
                </c:pt>
                <c:pt idx="3508">
                  <c:v>64396</c:v>
                </c:pt>
                <c:pt idx="3509">
                  <c:v>64403</c:v>
                </c:pt>
                <c:pt idx="3510">
                  <c:v>64410</c:v>
                </c:pt>
                <c:pt idx="3511">
                  <c:v>64417</c:v>
                </c:pt>
                <c:pt idx="3512">
                  <c:v>64424</c:v>
                </c:pt>
                <c:pt idx="3513">
                  <c:v>64431</c:v>
                </c:pt>
                <c:pt idx="3514">
                  <c:v>64438</c:v>
                </c:pt>
                <c:pt idx="3515">
                  <c:v>64445</c:v>
                </c:pt>
                <c:pt idx="3516">
                  <c:v>64452</c:v>
                </c:pt>
                <c:pt idx="3517">
                  <c:v>64459</c:v>
                </c:pt>
                <c:pt idx="3518">
                  <c:v>64466</c:v>
                </c:pt>
                <c:pt idx="3519">
                  <c:v>64473</c:v>
                </c:pt>
                <c:pt idx="3520">
                  <c:v>64480</c:v>
                </c:pt>
                <c:pt idx="3521">
                  <c:v>64487</c:v>
                </c:pt>
                <c:pt idx="3522">
                  <c:v>64494</c:v>
                </c:pt>
                <c:pt idx="3523">
                  <c:v>64501</c:v>
                </c:pt>
                <c:pt idx="3524">
                  <c:v>64508</c:v>
                </c:pt>
                <c:pt idx="3525">
                  <c:v>64515</c:v>
                </c:pt>
                <c:pt idx="3526">
                  <c:v>64522</c:v>
                </c:pt>
                <c:pt idx="3527">
                  <c:v>64529</c:v>
                </c:pt>
                <c:pt idx="3528">
                  <c:v>64536</c:v>
                </c:pt>
                <c:pt idx="3529">
                  <c:v>64543</c:v>
                </c:pt>
                <c:pt idx="3530">
                  <c:v>64550</c:v>
                </c:pt>
                <c:pt idx="3531">
                  <c:v>64557</c:v>
                </c:pt>
                <c:pt idx="3532">
                  <c:v>64564</c:v>
                </c:pt>
                <c:pt idx="3533">
                  <c:v>64571</c:v>
                </c:pt>
              </c:numCache>
            </c:numRef>
          </c:cat>
          <c:val>
            <c:numRef>
              <c:f>[0]!ONFwd6M</c:f>
              <c:numCache>
                <c:formatCode>0.0000%</c:formatCode>
                <c:ptCount val="3534"/>
                <c:pt idx="0">
                  <c:v>5.6241698866321688E-3</c:v>
                </c:pt>
                <c:pt idx="1">
                  <c:v>5.6239602359509089E-3</c:v>
                </c:pt>
                <c:pt idx="2">
                  <c:v>5.6229287198713198E-3</c:v>
                </c:pt>
                <c:pt idx="3">
                  <c:v>5.621025127142687E-3</c:v>
                </c:pt>
                <c:pt idx="4">
                  <c:v>5.6197672232982665E-3</c:v>
                </c:pt>
                <c:pt idx="5">
                  <c:v>5.6182996688536324E-3</c:v>
                </c:pt>
                <c:pt idx="6">
                  <c:v>5.6166224638087847E-3</c:v>
                </c:pt>
                <c:pt idx="7">
                  <c:v>5.6126555227054018E-3</c:v>
                </c:pt>
                <c:pt idx="8">
                  <c:v>5.6078171374651653E-3</c:v>
                </c:pt>
                <c:pt idx="9">
                  <c:v>5.6050916793382033E-3</c:v>
                </c:pt>
                <c:pt idx="10">
                  <c:v>5.6021565706110277E-3</c:v>
                </c:pt>
                <c:pt idx="11">
                  <c:v>5.5990118112836385E-3</c:v>
                </c:pt>
                <c:pt idx="12">
                  <c:v>5.5921091310210764E-3</c:v>
                </c:pt>
                <c:pt idx="13">
                  <c:v>5.5843362681340381E-3</c:v>
                </c:pt>
                <c:pt idx="14">
                  <c:v>5.5801432559676734E-3</c:v>
                </c:pt>
                <c:pt idx="15">
                  <c:v>5.5757405932010951E-3</c:v>
                </c:pt>
                <c:pt idx="16">
                  <c:v>5.5711282798343031E-3</c:v>
                </c:pt>
                <c:pt idx="17">
                  <c:v>5.5612895499782917E-3</c:v>
                </c:pt>
                <c:pt idx="18">
                  <c:v>5.5505825211754622E-3</c:v>
                </c:pt>
                <c:pt idx="19">
                  <c:v>5.5449219552128337E-3</c:v>
                </c:pt>
                <c:pt idx="20">
                  <c:v>5.5390517388120841E-3</c:v>
                </c:pt>
                <c:pt idx="21">
                  <c:v>5.5329718718111209E-3</c:v>
                </c:pt>
                <c:pt idx="22">
                  <c:v>5.5209577967244945E-3</c:v>
                </c:pt>
                <c:pt idx="23">
                  <c:v>5.5096843985191768E-3</c:v>
                </c:pt>
                <c:pt idx="24">
                  <c:v>5.5045855759994211E-3</c:v>
                </c:pt>
                <c:pt idx="25">
                  <c:v>5.4997844271487129E-3</c:v>
                </c:pt>
                <c:pt idx="26">
                  <c:v>5.495280951967052E-3</c:v>
                </c:pt>
                <c:pt idx="27">
                  <c:v>5.4873487409075796E-3</c:v>
                </c:pt>
                <c:pt idx="28">
                  <c:v>5.4802437877687904E-3</c:v>
                </c:pt>
                <c:pt idx="29">
                  <c:v>5.4772286807702741E-3</c:v>
                </c:pt>
                <c:pt idx="30">
                  <c:v>5.474511247359759E-3</c:v>
                </c:pt>
                <c:pt idx="31">
                  <c:v>5.4720914876993376E-3</c:v>
                </c:pt>
                <c:pt idx="32">
                  <c:v>5.4683261364141264E-3</c:v>
                </c:pt>
                <c:pt idx="33">
                  <c:v>5.4653891846945246E-3</c:v>
                </c:pt>
                <c:pt idx="34">
                  <c:v>5.4644577930551552E-3</c:v>
                </c:pt>
                <c:pt idx="35">
                  <c:v>5.4638240747606481E-3</c:v>
                </c:pt>
                <c:pt idx="36">
                  <c:v>5.4634880302162347E-3</c:v>
                </c:pt>
                <c:pt idx="37">
                  <c:v>5.4638899763552002E-3</c:v>
                </c:pt>
                <c:pt idx="38">
                  <c:v>5.4651205878375464E-3</c:v>
                </c:pt>
                <c:pt idx="39">
                  <c:v>5.4662729110710462E-3</c:v>
                </c:pt>
                <c:pt idx="40">
                  <c:v>5.4677229080546397E-3</c:v>
                </c:pt>
                <c:pt idx="41">
                  <c:v>5.469470578545188E-3</c:v>
                </c:pt>
                <c:pt idx="42">
                  <c:v>5.4740402591639077E-3</c:v>
                </c:pt>
                <c:pt idx="43">
                  <c:v>5.4793385435236708E-3</c:v>
                </c:pt>
                <c:pt idx="44">
                  <c:v>5.481977862178411E-3</c:v>
                </c:pt>
                <c:pt idx="45">
                  <c:v>5.4843181347263847E-3</c:v>
                </c:pt>
                <c:pt idx="46">
                  <c:v>5.4863593609244532E-3</c:v>
                </c:pt>
                <c:pt idx="47">
                  <c:v>5.4895275520013467E-3</c:v>
                </c:pt>
                <c:pt idx="48">
                  <c:v>5.4915338035144146E-3</c:v>
                </c:pt>
                <c:pt idx="49">
                  <c:v>5.4920797984492342E-3</c:v>
                </c:pt>
                <c:pt idx="50">
                  <c:v>5.4923267471962411E-3</c:v>
                </c:pt>
                <c:pt idx="51">
                  <c:v>5.4922746495933428E-3</c:v>
                </c:pt>
                <c:pt idx="52">
                  <c:v>5.491256244964938E-3</c:v>
                </c:pt>
                <c:pt idx="53">
                  <c:v>5.4890757968173443E-3</c:v>
                </c:pt>
                <c:pt idx="54">
                  <c:v>5.4875284678701508E-3</c:v>
                </c:pt>
                <c:pt idx="55">
                  <c:v>5.4856820928161909E-3</c:v>
                </c:pt>
                <c:pt idx="56">
                  <c:v>5.483536671493372E-3</c:v>
                </c:pt>
                <c:pt idx="57">
                  <c:v>5.4783312308622403E-3</c:v>
                </c:pt>
                <c:pt idx="58">
                  <c:v>5.4719645236755987E-3</c:v>
                </c:pt>
                <c:pt idx="59">
                  <c:v>5.4683238711705773E-3</c:v>
                </c:pt>
                <c:pt idx="60">
                  <c:v>5.4643841724777431E-3</c:v>
                </c:pt>
                <c:pt idx="61">
                  <c:v>5.4601454275970962E-3</c:v>
                </c:pt>
                <c:pt idx="62">
                  <c:v>5.4454983470098028E-3</c:v>
                </c:pt>
                <c:pt idx="63">
                  <c:v>5.4284544478844232E-3</c:v>
                </c:pt>
                <c:pt idx="64">
                  <c:v>5.4222511349977243E-3</c:v>
                </c:pt>
                <c:pt idx="65">
                  <c:v>5.4060114954182503E-3</c:v>
                </c:pt>
                <c:pt idx="66">
                  <c:v>5.3886802037295123E-3</c:v>
                </c:pt>
                <c:pt idx="67">
                  <c:v>5.3814551441899727E-3</c:v>
                </c:pt>
                <c:pt idx="68">
                  <c:v>5.3740597936902113E-3</c:v>
                </c:pt>
                <c:pt idx="69">
                  <c:v>5.3587801291861883E-3</c:v>
                </c:pt>
                <c:pt idx="70">
                  <c:v>5.3427754811163908E-3</c:v>
                </c:pt>
                <c:pt idx="71">
                  <c:v>5.3345286754102883E-3</c:v>
                </c:pt>
                <c:pt idx="72">
                  <c:v>5.3261115787439639E-3</c:v>
                </c:pt>
                <c:pt idx="73">
                  <c:v>5.3175241911174176E-3</c:v>
                </c:pt>
                <c:pt idx="74">
                  <c:v>5.2998587321795307E-3</c:v>
                </c:pt>
                <c:pt idx="75">
                  <c:v>5.2814717310090131E-3</c:v>
                </c:pt>
                <c:pt idx="76">
                  <c:v>5.2720328886624035E-3</c:v>
                </c:pt>
                <c:pt idx="77">
                  <c:v>5.2624237554366182E-3</c:v>
                </c:pt>
                <c:pt idx="78">
                  <c:v>5.252644331250611E-3</c:v>
                </c:pt>
                <c:pt idx="79">
                  <c:v>5.232592858621655E-3</c:v>
                </c:pt>
                <c:pt idx="80">
                  <c:v>5.211823726039011E-3</c:v>
                </c:pt>
                <c:pt idx="81">
                  <c:v>5.2011928476192182E-3</c:v>
                </c:pt>
                <c:pt idx="82">
                  <c:v>5.190391678401296E-3</c:v>
                </c:pt>
                <c:pt idx="83">
                  <c:v>5.1794202184662907E-3</c:v>
                </c:pt>
                <c:pt idx="84">
                  <c:v>5.1569825223174446E-3</c:v>
                </c:pt>
                <c:pt idx="85">
                  <c:v>5.1338696675329309E-3</c:v>
                </c:pt>
                <c:pt idx="86">
                  <c:v>5.1222759334434986E-3</c:v>
                </c:pt>
                <c:pt idx="87">
                  <c:v>5.1107410883111104E-3</c:v>
                </c:pt>
                <c:pt idx="88">
                  <c:v>5.09926513205472E-3</c:v>
                </c:pt>
                <c:pt idx="89">
                  <c:v>5.0765801214510322E-3</c:v>
                </c:pt>
                <c:pt idx="90">
                  <c:v>5.0539501960322752E-3</c:v>
                </c:pt>
                <c:pt idx="91">
                  <c:v>5.0427686842369202E-3</c:v>
                </c:pt>
                <c:pt idx="92">
                  <c:v>5.0316460613175629E-3</c:v>
                </c:pt>
                <c:pt idx="93">
                  <c:v>5.0205823273552497E-3</c:v>
                </c:pt>
                <c:pt idx="94">
                  <c:v>4.998719611830257E-3</c:v>
                </c:pt>
                <c:pt idx="95">
                  <c:v>4.9769162797796973E-3</c:v>
                </c:pt>
                <c:pt idx="96">
                  <c:v>4.9661469899542343E-3</c:v>
                </c:pt>
                <c:pt idx="97">
                  <c:v>4.9554365890047691E-3</c:v>
                </c:pt>
                <c:pt idx="98">
                  <c:v>4.9447850769313018E-3</c:v>
                </c:pt>
                <c:pt idx="99">
                  <c:v>4.923744767059147E-3</c:v>
                </c:pt>
                <c:pt idx="100">
                  <c:v>4.9027679167490401E-3</c:v>
                </c:pt>
                <c:pt idx="101">
                  <c:v>4.8924108487313767E-3</c:v>
                </c:pt>
                <c:pt idx="102">
                  <c:v>4.8821126695086647E-3</c:v>
                </c:pt>
                <c:pt idx="103">
                  <c:v>4.8718733790809043E-3</c:v>
                </c:pt>
                <c:pt idx="104">
                  <c:v>4.8516555818967086E-3</c:v>
                </c:pt>
                <c:pt idx="105">
                  <c:v>4.8315051052383318E-3</c:v>
                </c:pt>
                <c:pt idx="106">
                  <c:v>4.8215460950562505E-3</c:v>
                </c:pt>
                <c:pt idx="107">
                  <c:v>4.8115751548616359E-3</c:v>
                </c:pt>
                <c:pt idx="108">
                  <c:v>4.8015781210064556E-3</c:v>
                </c:pt>
                <c:pt idx="109">
                  <c:v>4.7815597122883675E-3</c:v>
                </c:pt>
                <c:pt idx="110">
                  <c:v>4.7613290491421711E-3</c:v>
                </c:pt>
                <c:pt idx="111">
                  <c:v>4.7512015470652091E-3</c:v>
                </c:pt>
                <c:pt idx="112">
                  <c:v>4.7410479513276815E-3</c:v>
                </c:pt>
                <c:pt idx="113">
                  <c:v>4.7308682619295883E-3</c:v>
                </c:pt>
                <c:pt idx="114">
                  <c:v>4.7104826937031481E-3</c:v>
                </c:pt>
                <c:pt idx="115">
                  <c:v>4.6898885678936519E-3</c:v>
                </c:pt>
                <c:pt idx="116">
                  <c:v>4.679578410273777E-3</c:v>
                </c:pt>
                <c:pt idx="117">
                  <c:v>4.6692421590743827E-3</c:v>
                </c:pt>
                <c:pt idx="118">
                  <c:v>4.6588798142144228E-3</c:v>
                </c:pt>
                <c:pt idx="119">
                  <c:v>4.6381270819950702E-3</c:v>
                </c:pt>
                <c:pt idx="120">
                  <c:v>4.6171694984931122E-3</c:v>
                </c:pt>
                <c:pt idx="121">
                  <c:v>4.6066766854924168E-3</c:v>
                </c:pt>
                <c:pt idx="122">
                  <c:v>4.5961577789122021E-3</c:v>
                </c:pt>
                <c:pt idx="123">
                  <c:v>4.5856127787524681E-3</c:v>
                </c:pt>
                <c:pt idx="124">
                  <c:v>4.5644928793793973E-3</c:v>
                </c:pt>
                <c:pt idx="125">
                  <c:v>4.5431718417510147E-3</c:v>
                </c:pt>
                <c:pt idx="126">
                  <c:v>4.5323638636729502E-3</c:v>
                </c:pt>
                <c:pt idx="127">
                  <c:v>4.520867242803206E-3</c:v>
                </c:pt>
                <c:pt idx="128">
                  <c:v>4.508549469364187E-3</c:v>
                </c:pt>
                <c:pt idx="129">
                  <c:v>4.4812317640371049E-3</c:v>
                </c:pt>
                <c:pt idx="130">
                  <c:v>4.4510668517794283E-3</c:v>
                </c:pt>
                <c:pt idx="131">
                  <c:v>4.4346433168718224E-3</c:v>
                </c:pt>
                <c:pt idx="132">
                  <c:v>4.4173986300433121E-3</c:v>
                </c:pt>
                <c:pt idx="133">
                  <c:v>4.3993327913749436E-3</c:v>
                </c:pt>
                <c:pt idx="134">
                  <c:v>4.3605160337626776E-3</c:v>
                </c:pt>
                <c:pt idx="135">
                  <c:v>4.318857920491137E-3</c:v>
                </c:pt>
                <c:pt idx="136">
                  <c:v>4.2966863244064957E-3</c:v>
                </c:pt>
                <c:pt idx="137">
                  <c:v>4.2736935773735052E-3</c:v>
                </c:pt>
                <c:pt idx="138">
                  <c:v>4.1990638903040001E-3</c:v>
                </c:pt>
                <c:pt idx="139">
                  <c:v>4.1184929319060259E-3</c:v>
                </c:pt>
                <c:pt idx="140">
                  <c:v>4.0897521322058594E-3</c:v>
                </c:pt>
                <c:pt idx="141">
                  <c:v>4.0601901828540843E-3</c:v>
                </c:pt>
                <c:pt idx="142">
                  <c:v>3.9983729178383332E-3</c:v>
                </c:pt>
                <c:pt idx="143">
                  <c:v>3.933730892821119E-3</c:v>
                </c:pt>
                <c:pt idx="144">
                  <c:v>3.9000631983721057E-3</c:v>
                </c:pt>
                <c:pt idx="145">
                  <c:v>3.865574355487178E-3</c:v>
                </c:pt>
                <c:pt idx="146">
                  <c:v>3.830264364490521E-3</c:v>
                </c:pt>
                <c:pt idx="147">
                  <c:v>3.7473680377692054E-3</c:v>
                </c:pt>
                <c:pt idx="148">
                  <c:v>3.6773364175324286E-3</c:v>
                </c:pt>
                <c:pt idx="149">
                  <c:v>3.6547745654513797E-3</c:v>
                </c:pt>
                <c:pt idx="150">
                  <c:v>3.6349265688306875E-3</c:v>
                </c:pt>
                <c:pt idx="151">
                  <c:v>3.6043123502834304E-3</c:v>
                </c:pt>
                <c:pt idx="152">
                  <c:v>3.5826731308730153E-3</c:v>
                </c:pt>
                <c:pt idx="153">
                  <c:v>3.5763944069344689E-3</c:v>
                </c:pt>
                <c:pt idx="154">
                  <c:v>3.5728295368353535E-3</c:v>
                </c:pt>
                <c:pt idx="155">
                  <c:v>3.5719785206567156E-3</c:v>
                </c:pt>
                <c:pt idx="156">
                  <c:v>3.5793577675576524E-3</c:v>
                </c:pt>
                <c:pt idx="157">
                  <c:v>3.5957129938501975E-3</c:v>
                </c:pt>
                <c:pt idx="158">
                  <c:v>3.6084312474360392E-3</c:v>
                </c:pt>
                <c:pt idx="159">
                  <c:v>3.6238633555907285E-3</c:v>
                </c:pt>
                <c:pt idx="160">
                  <c:v>3.6420093186384506E-3</c:v>
                </c:pt>
                <c:pt idx="161">
                  <c:v>3.6873846803094543E-3</c:v>
                </c:pt>
                <c:pt idx="162">
                  <c:v>3.7417317291610352E-3</c:v>
                </c:pt>
                <c:pt idx="163">
                  <c:v>3.7734469740491328E-3</c:v>
                </c:pt>
                <c:pt idx="164">
                  <c:v>3.8078760772342068E-3</c:v>
                </c:pt>
                <c:pt idx="165">
                  <c:v>3.8450190395267203E-3</c:v>
                </c:pt>
                <c:pt idx="166">
                  <c:v>3.9515099115991492E-3</c:v>
                </c:pt>
                <c:pt idx="167">
                  <c:v>4.0706571087811838E-3</c:v>
                </c:pt>
                <c:pt idx="168">
                  <c:v>4.1193752927337624E-3</c:v>
                </c:pt>
                <c:pt idx="169">
                  <c:v>4.1660993890313414E-3</c:v>
                </c:pt>
                <c:pt idx="170">
                  <c:v>4.2529501714738682E-3</c:v>
                </c:pt>
                <c:pt idx="171">
                  <c:v>4.3330548826781001E-3</c:v>
                </c:pt>
                <c:pt idx="172">
                  <c:v>4.3698085296783873E-3</c:v>
                </c:pt>
                <c:pt idx="173">
                  <c:v>4.4045680849713609E-3</c:v>
                </c:pt>
                <c:pt idx="174">
                  <c:v>4.4373335479086506E-3</c:v>
                </c:pt>
                <c:pt idx="175">
                  <c:v>4.4962728822402678E-3</c:v>
                </c:pt>
                <c:pt idx="176">
                  <c:v>4.548454465564955E-3</c:v>
                </c:pt>
                <c:pt idx="177">
                  <c:v>4.5712494592675679E-3</c:v>
                </c:pt>
                <c:pt idx="178">
                  <c:v>4.5920503578589233E-3</c:v>
                </c:pt>
                <c:pt idx="179">
                  <c:v>4.6108571610148363E-3</c:v>
                </c:pt>
                <c:pt idx="180">
                  <c:v>4.641882812708535E-3</c:v>
                </c:pt>
                <c:pt idx="181">
                  <c:v>4.6661434136108237E-3</c:v>
                </c:pt>
                <c:pt idx="182">
                  <c:v>4.6749797356182565E-3</c:v>
                </c:pt>
                <c:pt idx="183">
                  <c:v>4.68182196081246E-3</c:v>
                </c:pt>
                <c:pt idx="184">
                  <c:v>4.686670089112388E-3</c:v>
                </c:pt>
                <c:pt idx="185">
                  <c:v>4.6897796120563369E-3</c:v>
                </c:pt>
                <c:pt idx="186">
                  <c:v>4.6861216322346966E-3</c:v>
                </c:pt>
                <c:pt idx="187">
                  <c:v>4.6809992754148766E-3</c:v>
                </c:pt>
                <c:pt idx="188">
                  <c:v>4.6740358912178426E-3</c:v>
                </c:pt>
                <c:pt idx="189">
                  <c:v>4.6658437570634703E-3</c:v>
                </c:pt>
                <c:pt idx="190">
                  <c:v>4.6459330223817359E-3</c:v>
                </c:pt>
                <c:pt idx="191">
                  <c:v>4.6223184173399545E-3</c:v>
                </c:pt>
                <c:pt idx="192">
                  <c:v>4.6087478821998928E-3</c:v>
                </c:pt>
                <c:pt idx="193">
                  <c:v>4.5941016670247858E-3</c:v>
                </c:pt>
                <c:pt idx="194">
                  <c:v>4.5783797721388186E-3</c:v>
                </c:pt>
                <c:pt idx="195">
                  <c:v>4.5434069372633319E-3</c:v>
                </c:pt>
                <c:pt idx="196">
                  <c:v>4.5047353977556437E-3</c:v>
                </c:pt>
                <c:pt idx="197">
                  <c:v>4.4836351063415325E-3</c:v>
                </c:pt>
                <c:pt idx="198">
                  <c:v>4.4614591361080702E-3</c:v>
                </c:pt>
                <c:pt idx="199">
                  <c:v>4.4382074872173494E-3</c:v>
                </c:pt>
                <c:pt idx="200">
                  <c:v>4.3881713498805652E-3</c:v>
                </c:pt>
                <c:pt idx="201">
                  <c:v>4.3344441101067499E-3</c:v>
                </c:pt>
                <c:pt idx="202">
                  <c:v>4.3058140715768189E-3</c:v>
                </c:pt>
                <c:pt idx="203">
                  <c:v>4.2761083557674162E-3</c:v>
                </c:pt>
                <c:pt idx="204">
                  <c:v>4.2453269630837731E-3</c:v>
                </c:pt>
                <c:pt idx="205">
                  <c:v>4.1802264619846454E-3</c:v>
                </c:pt>
                <c:pt idx="206">
                  <c:v>4.1114446281453887E-3</c:v>
                </c:pt>
                <c:pt idx="207">
                  <c:v>4.0752848549807652E-3</c:v>
                </c:pt>
                <c:pt idx="208">
                  <c:v>4.038049406562827E-3</c:v>
                </c:pt>
                <c:pt idx="209">
                  <c:v>3.9997382832968054E-3</c:v>
                </c:pt>
                <c:pt idx="210">
                  <c:v>3.9243529242009396E-3</c:v>
                </c:pt>
                <c:pt idx="211">
                  <c:v>3.8553892969350745E-3</c:v>
                </c:pt>
                <c:pt idx="212">
                  <c:v>3.8244472057669121E-3</c:v>
                </c:pt>
                <c:pt idx="213">
                  <c:v>3.7956162898156176E-3</c:v>
                </c:pt>
                <c:pt idx="214">
                  <c:v>3.768896548513867E-3</c:v>
                </c:pt>
                <c:pt idx="215">
                  <c:v>3.7225322768201048E-3</c:v>
                </c:pt>
                <c:pt idx="216">
                  <c:v>3.6831293219408145E-3</c:v>
                </c:pt>
                <c:pt idx="217">
                  <c:v>3.6669654481324976E-3</c:v>
                </c:pt>
                <c:pt idx="218">
                  <c:v>3.652912746785475E-3</c:v>
                </c:pt>
                <c:pt idx="219">
                  <c:v>3.6409712176566078E-3</c:v>
                </c:pt>
                <c:pt idx="220">
                  <c:v>3.6241613837021775E-3</c:v>
                </c:pt>
                <c:pt idx="221">
                  <c:v>3.6143168200808429E-3</c:v>
                </c:pt>
                <c:pt idx="222">
                  <c:v>3.6129311498545036E-3</c:v>
                </c:pt>
                <c:pt idx="223">
                  <c:v>3.6136566511979495E-3</c:v>
                </c:pt>
                <c:pt idx="224">
                  <c:v>3.6164933240301345E-3</c:v>
                </c:pt>
                <c:pt idx="225">
                  <c:v>3.6292399939819035E-3</c:v>
                </c:pt>
                <c:pt idx="226">
                  <c:v>3.6489517327586984E-3</c:v>
                </c:pt>
                <c:pt idx="227">
                  <c:v>3.6623442648986426E-3</c:v>
                </c:pt>
                <c:pt idx="228">
                  <c:v>3.6778479694998811E-3</c:v>
                </c:pt>
                <c:pt idx="229">
                  <c:v>3.6954628468055528E-3</c:v>
                </c:pt>
                <c:pt idx="230">
                  <c:v>3.7501136985051975E-3</c:v>
                </c:pt>
                <c:pt idx="231">
                  <c:v>3.814621234432547E-3</c:v>
                </c:pt>
                <c:pt idx="232">
                  <c:v>3.8414015493193343E-3</c:v>
                </c:pt>
                <c:pt idx="233">
                  <c:v>3.8667914329160169E-3</c:v>
                </c:pt>
                <c:pt idx="234">
                  <c:v>3.9129783752393328E-3</c:v>
                </c:pt>
                <c:pt idx="235">
                  <c:v>3.9544466479990437E-3</c:v>
                </c:pt>
                <c:pt idx="236">
                  <c:v>3.9728843707687034E-3</c:v>
                </c:pt>
                <c:pt idx="237">
                  <c:v>3.9899316606273327E-3</c:v>
                </c:pt>
                <c:pt idx="238">
                  <c:v>4.0055885174128392E-3</c:v>
                </c:pt>
                <c:pt idx="239">
                  <c:v>4.0323119990814948E-3</c:v>
                </c:pt>
                <c:pt idx="240">
                  <c:v>4.0543116109059696E-3</c:v>
                </c:pt>
                <c:pt idx="241">
                  <c:v>4.0630163000565656E-3</c:v>
                </c:pt>
                <c:pt idx="242">
                  <c:v>4.0703305554046221E-3</c:v>
                </c:pt>
                <c:pt idx="243">
                  <c:v>4.0762543767070003E-3</c:v>
                </c:pt>
                <c:pt idx="244">
                  <c:v>4.0835129234351175E-3</c:v>
                </c:pt>
                <c:pt idx="245">
                  <c:v>4.0860453212165915E-3</c:v>
                </c:pt>
                <c:pt idx="246">
                  <c:v>4.0850169720474394E-3</c:v>
                </c:pt>
                <c:pt idx="247">
                  <c:v>4.0825981885894702E-3</c:v>
                </c:pt>
                <c:pt idx="248">
                  <c:v>4.078788971166869E-3</c:v>
                </c:pt>
                <c:pt idx="249">
                  <c:v>4.0665810622290506E-3</c:v>
                </c:pt>
                <c:pt idx="250">
                  <c:v>4.0496477611817738E-3</c:v>
                </c:pt>
                <c:pt idx="251">
                  <c:v>4.0388863741791514E-3</c:v>
                </c:pt>
                <c:pt idx="252">
                  <c:v>4.0267345534550358E-3</c:v>
                </c:pt>
                <c:pt idx="253">
                  <c:v>4.0134589353568728E-3</c:v>
                </c:pt>
                <c:pt idx="254">
                  <c:v>3.9871159221845556E-3</c:v>
                </c:pt>
                <c:pt idx="255">
                  <c:v>3.9613837458885026E-3</c:v>
                </c:pt>
                <c:pt idx="256">
                  <c:v>3.9488884051541717E-3</c:v>
                </c:pt>
                <c:pt idx="257">
                  <c:v>3.9366024470810501E-3</c:v>
                </c:pt>
                <c:pt idx="258">
                  <c:v>3.9245258716691378E-3</c:v>
                </c:pt>
                <c:pt idx="259">
                  <c:v>3.9011123567952079E-3</c:v>
                </c:pt>
                <c:pt idx="260">
                  <c:v>3.8783133954989335E-3</c:v>
                </c:pt>
                <c:pt idx="261">
                  <c:v>3.8672837327446974E-3</c:v>
                </c:pt>
                <c:pt idx="262">
                  <c:v>3.856463452489578E-3</c:v>
                </c:pt>
                <c:pt idx="263">
                  <c:v>3.8458525547335753E-3</c:v>
                </c:pt>
                <c:pt idx="264">
                  <c:v>3.8253687915087067E-3</c:v>
                </c:pt>
                <c:pt idx="265">
                  <c:v>3.8055027879713155E-3</c:v>
                </c:pt>
                <c:pt idx="266">
                  <c:v>3.795938802305665E-3</c:v>
                </c:pt>
                <c:pt idx="267">
                  <c:v>3.7865841988959925E-3</c:v>
                </c:pt>
                <c:pt idx="268">
                  <c:v>3.7774389779854367E-3</c:v>
                </c:pt>
                <c:pt idx="269">
                  <c:v>3.7598852071170832E-3</c:v>
                </c:pt>
                <c:pt idx="270">
                  <c:v>3.7429519172271775E-3</c:v>
                </c:pt>
                <c:pt idx="271">
                  <c:v>3.7348536076775574E-3</c:v>
                </c:pt>
                <c:pt idx="272">
                  <c:v>3.7269646805460077E-3</c:v>
                </c:pt>
                <c:pt idx="273">
                  <c:v>3.7192851355893897E-3</c:v>
                </c:pt>
                <c:pt idx="274">
                  <c:v>3.7046615871139115E-3</c:v>
                </c:pt>
                <c:pt idx="275">
                  <c:v>3.6906607778364187E-3</c:v>
                </c:pt>
                <c:pt idx="276">
                  <c:v>3.6840281439975975E-3</c:v>
                </c:pt>
                <c:pt idx="277">
                  <c:v>3.6776048922526616E-3</c:v>
                </c:pt>
                <c:pt idx="278">
                  <c:v>3.6713910226016111E-3</c:v>
                </c:pt>
                <c:pt idx="279">
                  <c:v>3.6596979175052007E-3</c:v>
                </c:pt>
                <c:pt idx="280">
                  <c:v>3.6486293656656787E-3</c:v>
                </c:pt>
                <c:pt idx="281">
                  <c:v>3.6434624067271937E-3</c:v>
                </c:pt>
                <c:pt idx="282">
                  <c:v>3.6385048298825939E-3</c:v>
                </c:pt>
                <c:pt idx="283">
                  <c:v>3.6337566351318795E-3</c:v>
                </c:pt>
                <c:pt idx="284">
                  <c:v>3.6249941869174558E-3</c:v>
                </c:pt>
                <c:pt idx="285">
                  <c:v>3.6168576769868288E-3</c:v>
                </c:pt>
                <c:pt idx="286">
                  <c:v>3.6131563925434484E-3</c:v>
                </c:pt>
                <c:pt idx="287">
                  <c:v>3.6096644901939534E-3</c:v>
                </c:pt>
                <c:pt idx="288">
                  <c:v>3.6063819699383437E-3</c:v>
                </c:pt>
                <c:pt idx="289">
                  <c:v>3.6005503865706632E-3</c:v>
                </c:pt>
                <c:pt idx="290">
                  <c:v>3.5953457090442953E-3</c:v>
                </c:pt>
                <c:pt idx="291">
                  <c:v>3.5931100989339271E-3</c:v>
                </c:pt>
                <c:pt idx="292">
                  <c:v>3.5910838707553516E-3</c:v>
                </c:pt>
                <c:pt idx="293">
                  <c:v>3.5892670246706615E-3</c:v>
                </c:pt>
                <c:pt idx="294">
                  <c:v>3.5863665102512749E-3</c:v>
                </c:pt>
                <c:pt idx="295">
                  <c:v>3.5840934602171526E-3</c:v>
                </c:pt>
                <c:pt idx="296">
                  <c:v>3.5833235241156114E-3</c:v>
                </c:pt>
                <c:pt idx="297">
                  <c:v>3.582762969945863E-3</c:v>
                </c:pt>
                <c:pt idx="298">
                  <c:v>3.5824117978699999E-3</c:v>
                </c:pt>
                <c:pt idx="299">
                  <c:v>3.5824425544202696E-3</c:v>
                </c:pt>
                <c:pt idx="300">
                  <c:v>3.583100929451799E-3</c:v>
                </c:pt>
                <c:pt idx="301">
                  <c:v>3.5837966672780386E-3</c:v>
                </c:pt>
                <c:pt idx="302">
                  <c:v>3.5847017871981635E-3</c:v>
                </c:pt>
                <c:pt idx="303">
                  <c:v>3.5858162890500811E-3</c:v>
                </c:pt>
                <c:pt idx="304">
                  <c:v>3.5887785180780769E-3</c:v>
                </c:pt>
                <c:pt idx="305">
                  <c:v>3.5923681166671884E-3</c:v>
                </c:pt>
                <c:pt idx="306">
                  <c:v>3.5945295285022549E-3</c:v>
                </c:pt>
                <c:pt idx="307">
                  <c:v>3.5969003225122531E-3</c:v>
                </c:pt>
                <c:pt idx="308">
                  <c:v>3.5994804984540441E-3</c:v>
                </c:pt>
                <c:pt idx="309">
                  <c:v>3.605374402791591E-3</c:v>
                </c:pt>
                <c:pt idx="310">
                  <c:v>3.6118950225927371E-3</c:v>
                </c:pt>
                <c:pt idx="311">
                  <c:v>3.6155221087608158E-3</c:v>
                </c:pt>
                <c:pt idx="312">
                  <c:v>3.6193585769417336E-3</c:v>
                </c:pt>
                <c:pt idx="313">
                  <c:v>3.6234044272165367E-3</c:v>
                </c:pt>
                <c:pt idx="314">
                  <c:v>3.6370801343970083E-3</c:v>
                </c:pt>
                <c:pt idx="315">
                  <c:v>3.6520765524317156E-3</c:v>
                </c:pt>
                <c:pt idx="316">
                  <c:v>3.6575380906112009E-3</c:v>
                </c:pt>
                <c:pt idx="317">
                  <c:v>3.6709195893738777E-3</c:v>
                </c:pt>
                <c:pt idx="318">
                  <c:v>3.6837376405740585E-3</c:v>
                </c:pt>
                <c:pt idx="319">
                  <c:v>3.6887059355461549E-3</c:v>
                </c:pt>
                <c:pt idx="320">
                  <c:v>3.6935836923401855E-3</c:v>
                </c:pt>
                <c:pt idx="321">
                  <c:v>3.7030749798971922E-3</c:v>
                </c:pt>
                <c:pt idx="322">
                  <c:v>3.7121893359526315E-3</c:v>
                </c:pt>
                <c:pt idx="323">
                  <c:v>3.7166144009648239E-3</c:v>
                </c:pt>
                <c:pt idx="324">
                  <c:v>3.7209489277179042E-3</c:v>
                </c:pt>
                <c:pt idx="325">
                  <c:v>3.7251929161308261E-3</c:v>
                </c:pt>
                <c:pt idx="326">
                  <c:v>3.7334172850655993E-3</c:v>
                </c:pt>
                <c:pt idx="327">
                  <c:v>3.7412634860567451E-3</c:v>
                </c:pt>
                <c:pt idx="328">
                  <c:v>3.7450547826067826E-3</c:v>
                </c:pt>
                <c:pt idx="329">
                  <c:v>3.748755540897708E-3</c:v>
                </c:pt>
                <c:pt idx="330">
                  <c:v>3.7523657607674288E-3</c:v>
                </c:pt>
                <c:pt idx="331">
                  <c:v>3.7593231244414942E-3</c:v>
                </c:pt>
                <c:pt idx="332">
                  <c:v>3.765901256520543E-3</c:v>
                </c:pt>
                <c:pt idx="333">
                  <c:v>3.7690587845273793E-3</c:v>
                </c:pt>
                <c:pt idx="334">
                  <c:v>3.772125774113011E-3</c:v>
                </c:pt>
                <c:pt idx="335">
                  <c:v>3.7751022253584843E-3</c:v>
                </c:pt>
                <c:pt idx="336">
                  <c:v>3.780792495242288E-3</c:v>
                </c:pt>
                <c:pt idx="337">
                  <c:v>3.7861026463714698E-3</c:v>
                </c:pt>
                <c:pt idx="338">
                  <c:v>3.7886264056730123E-3</c:v>
                </c:pt>
                <c:pt idx="339">
                  <c:v>3.7910596265533503E-3</c:v>
                </c:pt>
                <c:pt idx="340">
                  <c:v>3.7934023090124835E-3</c:v>
                </c:pt>
                <c:pt idx="341">
                  <c:v>3.7978253950636072E-3</c:v>
                </c:pt>
                <c:pt idx="342">
                  <c:v>3.8018676549611552E-3</c:v>
                </c:pt>
                <c:pt idx="343">
                  <c:v>3.8037576453953115E-3</c:v>
                </c:pt>
                <c:pt idx="344">
                  <c:v>3.8055570974893094E-3</c:v>
                </c:pt>
                <c:pt idx="345">
                  <c:v>3.8072660111621026E-3</c:v>
                </c:pt>
                <c:pt idx="346">
                  <c:v>3.8104218220143728E-3</c:v>
                </c:pt>
                <c:pt idx="347">
                  <c:v>3.813196281641229E-3</c:v>
                </c:pt>
                <c:pt idx="348">
                  <c:v>3.8144525032890453E-3</c:v>
                </c:pt>
                <c:pt idx="349">
                  <c:v>3.8156181864346106E-3</c:v>
                </c:pt>
                <c:pt idx="350">
                  <c:v>3.8166933311589712E-3</c:v>
                </c:pt>
                <c:pt idx="351">
                  <c:v>3.8185817747978437E-3</c:v>
                </c:pt>
                <c:pt idx="352">
                  <c:v>3.8200885260875062E-3</c:v>
                </c:pt>
                <c:pt idx="353">
                  <c:v>3.8207109787868898E-3</c:v>
                </c:pt>
                <c:pt idx="354">
                  <c:v>3.8212428929029763E-3</c:v>
                </c:pt>
                <c:pt idx="355">
                  <c:v>3.8216842688409969E-3</c:v>
                </c:pt>
                <c:pt idx="356">
                  <c:v>3.8223052524684799E-3</c:v>
                </c:pt>
                <c:pt idx="357">
                  <c:v>3.8225443878947551E-3</c:v>
                </c:pt>
                <c:pt idx="358">
                  <c:v>3.8225330716457062E-3</c:v>
                </c:pt>
                <c:pt idx="359">
                  <c:v>3.8224312168944063E-3</c:v>
                </c:pt>
                <c:pt idx="360">
                  <c:v>3.8222388238029481E-3</c:v>
                </c:pt>
                <c:pt idx="361">
                  <c:v>3.8215922546210503E-3</c:v>
                </c:pt>
                <c:pt idx="362">
                  <c:v>3.820563867062976E-3</c:v>
                </c:pt>
                <c:pt idx="363">
                  <c:v>3.8199187819465408E-3</c:v>
                </c:pt>
                <c:pt idx="364">
                  <c:v>3.8191831582468083E-3</c:v>
                </c:pt>
                <c:pt idx="365">
                  <c:v>3.8183569962069175E-3</c:v>
                </c:pt>
                <c:pt idx="366">
                  <c:v>3.8164427813636164E-3</c:v>
                </c:pt>
                <c:pt idx="367">
                  <c:v>3.8141469637542613E-3</c:v>
                </c:pt>
                <c:pt idx="368">
                  <c:v>3.8128681096083472E-3</c:v>
                </c:pt>
                <c:pt idx="369">
                  <c:v>3.8114987170412284E-3</c:v>
                </c:pt>
                <c:pt idx="370">
                  <c:v>3.810038786052905E-3</c:v>
                </c:pt>
                <c:pt idx="371">
                  <c:v>3.8068568332635024E-3</c:v>
                </c:pt>
                <c:pt idx="372">
                  <c:v>3.8032936780496573E-3</c:v>
                </c:pt>
                <c:pt idx="373">
                  <c:v>3.8013810550363569E-3</c:v>
                </c:pt>
                <c:pt idx="374">
                  <c:v>3.7993778936018519E-3</c:v>
                </c:pt>
                <c:pt idx="375">
                  <c:v>3.7972841937461421E-3</c:v>
                </c:pt>
                <c:pt idx="376">
                  <c:v>3.7928344113202788E-3</c:v>
                </c:pt>
                <c:pt idx="377">
                  <c:v>3.7880040103543955E-3</c:v>
                </c:pt>
                <c:pt idx="378">
                  <c:v>3.7854576186358013E-3</c:v>
                </c:pt>
                <c:pt idx="379">
                  <c:v>3.7828394785899278E-3</c:v>
                </c:pt>
                <c:pt idx="380">
                  <c:v>3.7751621973369787E-3</c:v>
                </c:pt>
                <c:pt idx="381">
                  <c:v>3.767484155950962E-3</c:v>
                </c:pt>
                <c:pt idx="382">
                  <c:v>3.7650026452651364E-3</c:v>
                </c:pt>
                <c:pt idx="383">
                  <c:v>3.7625433373700279E-3</c:v>
                </c:pt>
                <c:pt idx="384">
                  <c:v>3.7577374168655071E-3</c:v>
                </c:pt>
                <c:pt idx="385">
                  <c:v>3.7529281338588572E-3</c:v>
                </c:pt>
                <c:pt idx="386">
                  <c:v>3.7505798399983803E-3</c:v>
                </c:pt>
                <c:pt idx="387">
                  <c:v>3.7482537488475742E-3</c:v>
                </c:pt>
                <c:pt idx="388">
                  <c:v>3.7459498605685315E-3</c:v>
                </c:pt>
                <c:pt idx="389">
                  <c:v>3.7414544445479874E-3</c:v>
                </c:pt>
                <c:pt idx="390">
                  <c:v>3.7369563351163926E-3</c:v>
                </c:pt>
                <c:pt idx="391">
                  <c:v>3.7347634607909352E-3</c:v>
                </c:pt>
                <c:pt idx="392">
                  <c:v>3.7325927891751487E-3</c:v>
                </c:pt>
                <c:pt idx="393">
                  <c:v>3.7304443204311255E-3</c:v>
                </c:pt>
                <c:pt idx="394">
                  <c:v>3.726259432560072E-3</c:v>
                </c:pt>
                <c:pt idx="395">
                  <c:v>3.7220724730380184E-3</c:v>
                </c:pt>
                <c:pt idx="396">
                  <c:v>3.7200350181665343E-3</c:v>
                </c:pt>
                <c:pt idx="397">
                  <c:v>3.7180197661668135E-3</c:v>
                </c:pt>
                <c:pt idx="398">
                  <c:v>3.7160267167957173E-3</c:v>
                </c:pt>
                <c:pt idx="399">
                  <c:v>3.7121523804965291E-3</c:v>
                </c:pt>
                <c:pt idx="400">
                  <c:v>3.7082765474616419E-3</c:v>
                </c:pt>
                <c:pt idx="401">
                  <c:v>3.7063945121251773E-3</c:v>
                </c:pt>
                <c:pt idx="402">
                  <c:v>3.7045346794983836E-3</c:v>
                </c:pt>
                <c:pt idx="403">
                  <c:v>3.7026970496623068E-3</c:v>
                </c:pt>
                <c:pt idx="404">
                  <c:v>3.6982701954318964E-3</c:v>
                </c:pt>
                <c:pt idx="405">
                  <c:v>3.6938419423426794E-3</c:v>
                </c:pt>
                <c:pt idx="406">
                  <c:v>3.6921375292509051E-3</c:v>
                </c:pt>
                <c:pt idx="407">
                  <c:v>3.6904553188688016E-3</c:v>
                </c:pt>
                <c:pt idx="408">
                  <c:v>3.6872021546837295E-3</c:v>
                </c:pt>
                <c:pt idx="409">
                  <c:v>3.6839485053286047E-3</c:v>
                </c:pt>
                <c:pt idx="410">
                  <c:v>3.6823773089000866E-3</c:v>
                </c:pt>
                <c:pt idx="411">
                  <c:v>3.6808283151812393E-3</c:v>
                </c:pt>
                <c:pt idx="412">
                  <c:v>3.6793015243341554E-3</c:v>
                </c:pt>
                <c:pt idx="413">
                  <c:v>3.6763589802590872E-3</c:v>
                </c:pt>
                <c:pt idx="414">
                  <c:v>3.6734163885288051E-3</c:v>
                </c:pt>
                <c:pt idx="415">
                  <c:v>3.6720006115542603E-3</c:v>
                </c:pt>
                <c:pt idx="416">
                  <c:v>3.6706070372893862E-3</c:v>
                </c:pt>
                <c:pt idx="417">
                  <c:v>3.6692356658152292E-3</c:v>
                </c:pt>
                <c:pt idx="418">
                  <c:v>3.66597348005121E-3</c:v>
                </c:pt>
                <c:pt idx="419">
                  <c:v>3.662711850224154E-3</c:v>
                </c:pt>
                <c:pt idx="420">
                  <c:v>3.6614736954132532E-3</c:v>
                </c:pt>
                <c:pt idx="421">
                  <c:v>3.6602577433930694E-3</c:v>
                </c:pt>
                <c:pt idx="422">
                  <c:v>3.6579365068874679E-3</c:v>
                </c:pt>
                <c:pt idx="423">
                  <c:v>3.6556159630574125E-3</c:v>
                </c:pt>
                <c:pt idx="424">
                  <c:v>3.6545110249097679E-3</c:v>
                </c:pt>
                <c:pt idx="425">
                  <c:v>3.653428289471794E-3</c:v>
                </c:pt>
                <c:pt idx="426">
                  <c:v>3.6523677569055835E-3</c:v>
                </c:pt>
                <c:pt idx="427">
                  <c:v>3.6503572074812292E-3</c:v>
                </c:pt>
                <c:pt idx="428">
                  <c:v>3.648347654223727E-3</c:v>
                </c:pt>
                <c:pt idx="429">
                  <c:v>3.6473981354490093E-3</c:v>
                </c:pt>
                <c:pt idx="430">
                  <c:v>3.6464708194650086E-3</c:v>
                </c:pt>
                <c:pt idx="431">
                  <c:v>3.645565706271725E-3</c:v>
                </c:pt>
                <c:pt idx="432">
                  <c:v>3.6438658659461907E-3</c:v>
                </c:pt>
                <c:pt idx="433">
                  <c:v>3.642167281243669E-3</c:v>
                </c:pt>
                <c:pt idx="434">
                  <c:v>3.6413731818418782E-3</c:v>
                </c:pt>
                <c:pt idx="435">
                  <c:v>3.6406012853118508E-3</c:v>
                </c:pt>
                <c:pt idx="436">
                  <c:v>3.6398515914914942E-3</c:v>
                </c:pt>
                <c:pt idx="437">
                  <c:v>3.638462482147276E-3</c:v>
                </c:pt>
                <c:pt idx="438">
                  <c:v>3.6370748439551459E-3</c:v>
                </c:pt>
                <c:pt idx="439">
                  <c:v>3.6364361640883747E-3</c:v>
                </c:pt>
                <c:pt idx="440">
                  <c:v>3.6358196868502279E-3</c:v>
                </c:pt>
                <c:pt idx="441">
                  <c:v>3.6352254124027983E-3</c:v>
                </c:pt>
                <c:pt idx="442">
                  <c:v>3.6341470558953763E-3</c:v>
                </c:pt>
                <c:pt idx="443">
                  <c:v>3.6330703425202504E-3</c:v>
                </c:pt>
                <c:pt idx="444">
                  <c:v>3.6325870819453598E-3</c:v>
                </c:pt>
                <c:pt idx="445">
                  <c:v>3.6321260241611864E-3</c:v>
                </c:pt>
                <c:pt idx="446">
                  <c:v>3.6316871691677299E-3</c:v>
                </c:pt>
                <c:pt idx="447">
                  <c:v>3.6309195871094455E-3</c:v>
                </c:pt>
                <c:pt idx="448">
                  <c:v>3.6301537767768899E-3</c:v>
                </c:pt>
                <c:pt idx="449">
                  <c:v>3.6298259355749263E-3</c:v>
                </c:pt>
                <c:pt idx="450">
                  <c:v>3.6295202971636797E-3</c:v>
                </c:pt>
                <c:pt idx="451">
                  <c:v>3.6292368615431503E-3</c:v>
                </c:pt>
                <c:pt idx="452">
                  <c:v>3.6287800757084381E-3</c:v>
                </c:pt>
                <c:pt idx="453">
                  <c:v>3.6283251466440181E-3</c:v>
                </c:pt>
                <c:pt idx="454">
                  <c:v>3.6281527248149814E-3</c:v>
                </c:pt>
                <c:pt idx="455">
                  <c:v>3.6280025058577081E-3</c:v>
                </c:pt>
                <c:pt idx="456">
                  <c:v>3.6278744895290593E-3</c:v>
                </c:pt>
                <c:pt idx="457">
                  <c:v>3.6277285216113069E-3</c:v>
                </c:pt>
                <c:pt idx="458">
                  <c:v>3.6275844522026812E-3</c:v>
                </c:pt>
                <c:pt idx="459">
                  <c:v>3.6275674498276178E-3</c:v>
                </c:pt>
                <c:pt idx="460">
                  <c:v>3.6275726501622252E-3</c:v>
                </c:pt>
                <c:pt idx="461">
                  <c:v>3.6276000532875496E-3</c:v>
                </c:pt>
                <c:pt idx="462">
                  <c:v>3.6277649247910366E-3</c:v>
                </c:pt>
                <c:pt idx="463">
                  <c:v>3.6279316934528794E-3</c:v>
                </c:pt>
                <c:pt idx="464">
                  <c:v>3.6280701103696966E-3</c:v>
                </c:pt>
                <c:pt idx="465">
                  <c:v>3.628230730077231E-3</c:v>
                </c:pt>
                <c:pt idx="466">
                  <c:v>3.6284135526565287E-3</c:v>
                </c:pt>
                <c:pt idx="467">
                  <c:v>3.628889285274643E-3</c:v>
                </c:pt>
                <c:pt idx="468">
                  <c:v>3.6293668703135662E-3</c:v>
                </c:pt>
                <c:pt idx="469">
                  <c:v>3.6296607066843567E-3</c:v>
                </c:pt>
                <c:pt idx="470">
                  <c:v>3.629976745764818E-3</c:v>
                </c:pt>
                <c:pt idx="471">
                  <c:v>3.6303149876359964E-3</c:v>
                </c:pt>
                <c:pt idx="472">
                  <c:v>3.6311016030351104E-3</c:v>
                </c:pt>
                <c:pt idx="473">
                  <c:v>3.631889982865788E-3</c:v>
                </c:pt>
                <c:pt idx="474">
                  <c:v>3.6323392386095055E-3</c:v>
                </c:pt>
                <c:pt idx="475">
                  <c:v>3.6328106970628937E-3</c:v>
                </c:pt>
                <c:pt idx="476">
                  <c:v>3.633304358306999E-3</c:v>
                </c:pt>
                <c:pt idx="477">
                  <c:v>3.6344018782075165E-3</c:v>
                </c:pt>
                <c:pt idx="478">
                  <c:v>3.6355010311095448E-3</c:v>
                </c:pt>
                <c:pt idx="479">
                  <c:v>3.6361057062261892E-3</c:v>
                </c:pt>
                <c:pt idx="480">
                  <c:v>3.6367325840525044E-3</c:v>
                </c:pt>
                <c:pt idx="481">
                  <c:v>3.637381664750583E-3</c:v>
                </c:pt>
                <c:pt idx="482">
                  <c:v>3.6391698045465382E-3</c:v>
                </c:pt>
                <c:pt idx="483">
                  <c:v>3.640960109534408E-3</c:v>
                </c:pt>
                <c:pt idx="484">
                  <c:v>3.6417424068957427E-3</c:v>
                </c:pt>
                <c:pt idx="485">
                  <c:v>3.6425469068857019E-3</c:v>
                </c:pt>
                <c:pt idx="486">
                  <c:v>3.6442663010312812E-3</c:v>
                </c:pt>
                <c:pt idx="487">
                  <c:v>3.6459869348337559E-3</c:v>
                </c:pt>
                <c:pt idx="488">
                  <c:v>3.6469024486962542E-3</c:v>
                </c:pt>
                <c:pt idx="489">
                  <c:v>3.6478401654305159E-3</c:v>
                </c:pt>
                <c:pt idx="490">
                  <c:v>3.6488000848744484E-3</c:v>
                </c:pt>
                <c:pt idx="491">
                  <c:v>3.6508304489798102E-3</c:v>
                </c:pt>
                <c:pt idx="492">
                  <c:v>3.6528617903142102E-3</c:v>
                </c:pt>
                <c:pt idx="493">
                  <c:v>3.6539327237117281E-3</c:v>
                </c:pt>
                <c:pt idx="494">
                  <c:v>3.6550258597378704E-3</c:v>
                </c:pt>
                <c:pt idx="495">
                  <c:v>3.6561411986357761E-3</c:v>
                </c:pt>
                <c:pt idx="496">
                  <c:v>3.6584825548265552E-3</c:v>
                </c:pt>
                <c:pt idx="497">
                  <c:v>3.6608245818103846E-3</c:v>
                </c:pt>
                <c:pt idx="498">
                  <c:v>3.6620509345808294E-3</c:v>
                </c:pt>
                <c:pt idx="499">
                  <c:v>3.6632994899798987E-3</c:v>
                </c:pt>
                <c:pt idx="500">
                  <c:v>3.6645702483317777E-3</c:v>
                </c:pt>
                <c:pt idx="501">
                  <c:v>3.6672226187606243E-3</c:v>
                </c:pt>
                <c:pt idx="502">
                  <c:v>3.6698753092412328E-3</c:v>
                </c:pt>
                <c:pt idx="503">
                  <c:v>3.6712570813035583E-3</c:v>
                </c:pt>
                <c:pt idx="504">
                  <c:v>3.6726610562376472E-3</c:v>
                </c:pt>
                <c:pt idx="505">
                  <c:v>3.6740872339624531E-3</c:v>
                </c:pt>
                <c:pt idx="506">
                  <c:v>3.6770217422177347E-3</c:v>
                </c:pt>
                <c:pt idx="507">
                  <c:v>3.6798951686467518E-3</c:v>
                </c:pt>
                <c:pt idx="508">
                  <c:v>3.6813552981984632E-3</c:v>
                </c:pt>
                <c:pt idx="509">
                  <c:v>3.6828183650294832E-3</c:v>
                </c:pt>
                <c:pt idx="510">
                  <c:v>3.6842843691398119E-3</c:v>
                </c:pt>
                <c:pt idx="511">
                  <c:v>3.6872634166218447E-3</c:v>
                </c:pt>
                <c:pt idx="512">
                  <c:v>3.6901777582121209E-3</c:v>
                </c:pt>
                <c:pt idx="513">
                  <c:v>3.6916584485569004E-3</c:v>
                </c:pt>
                <c:pt idx="514">
                  <c:v>3.6931420762620348E-3</c:v>
                </c:pt>
                <c:pt idx="515">
                  <c:v>3.6946286412464779E-3</c:v>
                </c:pt>
                <c:pt idx="516">
                  <c:v>3.6976490206567609E-3</c:v>
                </c:pt>
                <c:pt idx="517">
                  <c:v>3.7006042738152445E-3</c:v>
                </c:pt>
                <c:pt idx="518">
                  <c:v>3.7111747156182151E-3</c:v>
                </c:pt>
                <c:pt idx="519">
                  <c:v>3.7218890835399865E-3</c:v>
                </c:pt>
                <c:pt idx="520">
                  <c:v>3.7327473776616049E-3</c:v>
                </c:pt>
                <c:pt idx="521">
                  <c:v>3.7437495978209778E-3</c:v>
                </c:pt>
                <c:pt idx="522">
                  <c:v>3.7548957442612441E-3</c:v>
                </c:pt>
                <c:pt idx="523">
                  <c:v>3.7661858169824036E-3</c:v>
                </c:pt>
                <c:pt idx="524">
                  <c:v>3.7776198158223639E-3</c:v>
                </c:pt>
                <c:pt idx="525">
                  <c:v>3.7891977409432176E-3</c:v>
                </c:pt>
                <c:pt idx="526">
                  <c:v>3.8009195922639183E-3</c:v>
                </c:pt>
                <c:pt idx="527">
                  <c:v>3.8145330732338358E-3</c:v>
                </c:pt>
                <c:pt idx="528">
                  <c:v>3.8256788330698344E-3</c:v>
                </c:pt>
                <c:pt idx="529">
                  <c:v>3.836948703830334E-3</c:v>
                </c:pt>
                <c:pt idx="530">
                  <c:v>3.8492462601935618E-3</c:v>
                </c:pt>
                <c:pt idx="531">
                  <c:v>3.8616877429187291E-3</c:v>
                </c:pt>
                <c:pt idx="532">
                  <c:v>3.874273152005836E-3</c:v>
                </c:pt>
                <c:pt idx="533">
                  <c:v>3.8870024874548825E-3</c:v>
                </c:pt>
                <c:pt idx="534">
                  <c:v>3.8998757492658687E-3</c:v>
                </c:pt>
                <c:pt idx="535">
                  <c:v>3.9128929373577481E-3</c:v>
                </c:pt>
                <c:pt idx="536">
                  <c:v>3.9260540518926135E-3</c:v>
                </c:pt>
                <c:pt idx="537">
                  <c:v>3.9393590927083721E-3</c:v>
                </c:pt>
                <c:pt idx="538">
                  <c:v>3.9528080601292093E-3</c:v>
                </c:pt>
                <c:pt idx="539">
                  <c:v>3.9664009538309397E-3</c:v>
                </c:pt>
                <c:pt idx="540">
                  <c:v>3.9801377740567023E-3</c:v>
                </c:pt>
                <c:pt idx="541">
                  <c:v>3.9940185207254508E-3</c:v>
                </c:pt>
                <c:pt idx="542">
                  <c:v>4.0080431939182315E-3</c:v>
                </c:pt>
                <c:pt idx="543">
                  <c:v>4.0222117936350443E-3</c:v>
                </c:pt>
                <c:pt idx="544">
                  <c:v>4.0385807155063347E-3</c:v>
                </c:pt>
                <c:pt idx="545">
                  <c:v>4.0530577291453262E-3</c:v>
                </c:pt>
                <c:pt idx="546">
                  <c:v>4.06767866930835E-3</c:v>
                </c:pt>
                <c:pt idx="547">
                  <c:v>4.0824435360764522E-3</c:v>
                </c:pt>
                <c:pt idx="548">
                  <c:v>4.0973523294496328E-3</c:v>
                </c:pt>
                <c:pt idx="549">
                  <c:v>4.1124050494278919E-3</c:v>
                </c:pt>
                <c:pt idx="550">
                  <c:v>4.1276016959301831E-3</c:v>
                </c:pt>
                <c:pt idx="551">
                  <c:v>4.1429422691996454E-3</c:v>
                </c:pt>
                <c:pt idx="552">
                  <c:v>4.1584267690741861E-3</c:v>
                </c:pt>
                <c:pt idx="553">
                  <c:v>4.1740551956348515E-3</c:v>
                </c:pt>
                <c:pt idx="554">
                  <c:v>4.1898275488816417E-3</c:v>
                </c:pt>
                <c:pt idx="555">
                  <c:v>4.2057438288145566E-3</c:v>
                </c:pt>
                <c:pt idx="556">
                  <c:v>4.2218040355146425E-3</c:v>
                </c:pt>
                <c:pt idx="557">
                  <c:v>4.2380081689818994E-3</c:v>
                </c:pt>
                <c:pt idx="558">
                  <c:v>4.254356229135281E-3</c:v>
                </c:pt>
                <c:pt idx="559">
                  <c:v>4.2708482161368799E-3</c:v>
                </c:pt>
                <c:pt idx="560">
                  <c:v>4.2874841299866961E-3</c:v>
                </c:pt>
                <c:pt idx="561">
                  <c:v>4.3042639706847297E-3</c:v>
                </c:pt>
                <c:pt idx="562">
                  <c:v>4.3211877381499342E-3</c:v>
                </c:pt>
                <c:pt idx="563">
                  <c:v>4.3382554325444023E-3</c:v>
                </c:pt>
                <c:pt idx="564">
                  <c:v>4.3554670537870877E-3</c:v>
                </c:pt>
                <c:pt idx="565">
                  <c:v>4.3728226018779903E-3</c:v>
                </c:pt>
                <c:pt idx="566">
                  <c:v>4.3903220769792028E-3</c:v>
                </c:pt>
                <c:pt idx="567">
                  <c:v>4.4079633269067386E-3</c:v>
                </c:pt>
                <c:pt idx="568">
                  <c:v>4.4256860909142048E-3</c:v>
                </c:pt>
                <c:pt idx="569">
                  <c:v>4.4434623908529147E-3</c:v>
                </c:pt>
                <c:pt idx="570">
                  <c:v>4.4612922268039146E-3</c:v>
                </c:pt>
                <c:pt idx="571">
                  <c:v>4.4791755987672044E-3</c:v>
                </c:pt>
                <c:pt idx="572">
                  <c:v>4.4971125067427842E-3</c:v>
                </c:pt>
                <c:pt idx="573">
                  <c:v>4.5151029506496076E-3</c:v>
                </c:pt>
                <c:pt idx="574">
                  <c:v>4.5331469306497674E-3</c:v>
                </c:pt>
                <c:pt idx="575">
                  <c:v>4.5512444465811708E-3</c:v>
                </c:pt>
                <c:pt idx="576">
                  <c:v>4.5693954985248642E-3</c:v>
                </c:pt>
                <c:pt idx="577">
                  <c:v>4.5876000865618938E-3</c:v>
                </c:pt>
                <c:pt idx="578">
                  <c:v>4.6058582106922596E-3</c:v>
                </c:pt>
                <c:pt idx="579">
                  <c:v>4.6268492067932012E-3</c:v>
                </c:pt>
                <c:pt idx="580">
                  <c:v>4.6438785933933246E-3</c:v>
                </c:pt>
                <c:pt idx="581">
                  <c:v>4.6609537992381433E-3</c:v>
                </c:pt>
                <c:pt idx="582">
                  <c:v>4.6794260674987154E-3</c:v>
                </c:pt>
                <c:pt idx="583">
                  <c:v>4.6979518719336699E-3</c:v>
                </c:pt>
                <c:pt idx="584">
                  <c:v>4.7165312124619607E-3</c:v>
                </c:pt>
                <c:pt idx="585">
                  <c:v>4.7351640890025415E-3</c:v>
                </c:pt>
                <c:pt idx="586">
                  <c:v>4.7538505017175048E-3</c:v>
                </c:pt>
                <c:pt idx="587">
                  <c:v>4.7725904505258043E-3</c:v>
                </c:pt>
                <c:pt idx="588">
                  <c:v>4.7913839355084864E-3</c:v>
                </c:pt>
                <c:pt idx="589">
                  <c:v>4.8102309565845047E-3</c:v>
                </c:pt>
                <c:pt idx="590">
                  <c:v>4.8291315138349056E-3</c:v>
                </c:pt>
                <c:pt idx="591">
                  <c:v>4.8480856071786427E-3</c:v>
                </c:pt>
                <c:pt idx="592">
                  <c:v>4.8670932366967623E-3</c:v>
                </c:pt>
                <c:pt idx="593">
                  <c:v>4.8861544023892645E-3</c:v>
                </c:pt>
                <c:pt idx="594">
                  <c:v>4.9052691042561491E-3</c:v>
                </c:pt>
                <c:pt idx="595">
                  <c:v>4.9244373422974164E-3</c:v>
                </c:pt>
                <c:pt idx="596">
                  <c:v>4.9436591165130661E-3</c:v>
                </c:pt>
                <c:pt idx="597">
                  <c:v>4.9629344269841447E-3</c:v>
                </c:pt>
                <c:pt idx="598">
                  <c:v>4.9822632736296057E-3</c:v>
                </c:pt>
                <c:pt idx="599">
                  <c:v>5.0016456564494494E-3</c:v>
                </c:pt>
                <c:pt idx="600">
                  <c:v>5.0210815756057681E-3</c:v>
                </c:pt>
                <c:pt idx="601">
                  <c:v>5.0405710309364693E-3</c:v>
                </c:pt>
                <c:pt idx="602">
                  <c:v>5.0601140224415531E-3</c:v>
                </c:pt>
                <c:pt idx="603">
                  <c:v>5.0797105502831119E-3</c:v>
                </c:pt>
                <c:pt idx="604">
                  <c:v>5.0993606142990533E-3</c:v>
                </c:pt>
                <c:pt idx="605">
                  <c:v>5.1190642146514698E-3</c:v>
                </c:pt>
                <c:pt idx="606">
                  <c:v>5.1388213512593151E-3</c:v>
                </c:pt>
                <c:pt idx="607">
                  <c:v>5.1586320242036354E-3</c:v>
                </c:pt>
                <c:pt idx="608">
                  <c:v>5.1784962334033846E-3</c:v>
                </c:pt>
                <c:pt idx="609">
                  <c:v>5.1984139788585626E-3</c:v>
                </c:pt>
                <c:pt idx="610">
                  <c:v>5.2183852606502157E-3</c:v>
                </c:pt>
                <c:pt idx="611">
                  <c:v>5.2384100787783439E-3</c:v>
                </c:pt>
                <c:pt idx="612">
                  <c:v>5.2584884333239934E-3</c:v>
                </c:pt>
                <c:pt idx="613">
                  <c:v>5.2786203240440255E-3</c:v>
                </c:pt>
                <c:pt idx="614">
                  <c:v>5.2988057511815789E-3</c:v>
                </c:pt>
                <c:pt idx="615">
                  <c:v>5.3190447146556075E-3</c:v>
                </c:pt>
                <c:pt idx="616">
                  <c:v>5.3393372145471574E-3</c:v>
                </c:pt>
                <c:pt idx="617">
                  <c:v>5.3596832507751824E-3</c:v>
                </c:pt>
                <c:pt idx="618">
                  <c:v>5.3800828233396825E-3</c:v>
                </c:pt>
                <c:pt idx="619">
                  <c:v>5.4005366472309468E-3</c:v>
                </c:pt>
                <c:pt idx="620">
                  <c:v>5.4210647385299904E-3</c:v>
                </c:pt>
                <c:pt idx="621">
                  <c:v>5.4416763903275545E-3</c:v>
                </c:pt>
                <c:pt idx="622">
                  <c:v>5.4623716027046854E-3</c:v>
                </c:pt>
                <c:pt idx="623">
                  <c:v>5.4831503756613831E-3</c:v>
                </c:pt>
                <c:pt idx="624">
                  <c:v>5.5040127093597402E-3</c:v>
                </c:pt>
                <c:pt idx="625">
                  <c:v>5.5249586035566178E-3</c:v>
                </c:pt>
                <c:pt idx="626">
                  <c:v>5.5459880584951549E-3</c:v>
                </c:pt>
                <c:pt idx="627">
                  <c:v>5.5671010740132587E-3</c:v>
                </c:pt>
                <c:pt idx="628">
                  <c:v>5.5882976502730219E-3</c:v>
                </c:pt>
                <c:pt idx="629">
                  <c:v>5.6095777871933983E-3</c:v>
                </c:pt>
                <c:pt idx="630">
                  <c:v>5.630941484855434E-3</c:v>
                </c:pt>
                <c:pt idx="631">
                  <c:v>5.6523887431780828E-3</c:v>
                </c:pt>
                <c:pt idx="632">
                  <c:v>5.6739195621613447E-3</c:v>
                </c:pt>
                <c:pt idx="633">
                  <c:v>5.6955339420483586E-3</c:v>
                </c:pt>
                <c:pt idx="634">
                  <c:v>5.7172318825959856E-3</c:v>
                </c:pt>
                <c:pt idx="635">
                  <c:v>5.7390133840473645E-3</c:v>
                </c:pt>
                <c:pt idx="636">
                  <c:v>5.7608784461593565E-3</c:v>
                </c:pt>
                <c:pt idx="637">
                  <c:v>5.7828270690940542E-3</c:v>
                </c:pt>
                <c:pt idx="638">
                  <c:v>5.8048592529325038E-3</c:v>
                </c:pt>
                <c:pt idx="639">
                  <c:v>5.8269749975126128E-3</c:v>
                </c:pt>
                <c:pt idx="640">
                  <c:v>5.8491743029964738E-3</c:v>
                </c:pt>
                <c:pt idx="641">
                  <c:v>5.8714571693840867E-3</c:v>
                </c:pt>
                <c:pt idx="642">
                  <c:v>5.8938235965944052E-3</c:v>
                </c:pt>
                <c:pt idx="643">
                  <c:v>5.9162735847084758E-3</c:v>
                </c:pt>
                <c:pt idx="644">
                  <c:v>5.9388071337262982E-3</c:v>
                </c:pt>
                <c:pt idx="645">
                  <c:v>5.9614242437289189E-3</c:v>
                </c:pt>
                <c:pt idx="646">
                  <c:v>5.9841249146352915E-3</c:v>
                </c:pt>
                <c:pt idx="647">
                  <c:v>6.0069091465264624E-3</c:v>
                </c:pt>
                <c:pt idx="648">
                  <c:v>6.0297769394024314E-3</c:v>
                </c:pt>
                <c:pt idx="649">
                  <c:v>6.0527282931821524E-3</c:v>
                </c:pt>
                <c:pt idx="650">
                  <c:v>6.0757632081087642E-3</c:v>
                </c:pt>
                <c:pt idx="651">
                  <c:v>6.098881683939128E-3</c:v>
                </c:pt>
                <c:pt idx="652">
                  <c:v>6.1220837209163825E-3</c:v>
                </c:pt>
                <c:pt idx="653">
                  <c:v>6.1453693188784353E-3</c:v>
                </c:pt>
                <c:pt idx="654">
                  <c:v>6.1687384779063326E-3</c:v>
                </c:pt>
                <c:pt idx="655">
                  <c:v>6.1921911980000743E-3</c:v>
                </c:pt>
                <c:pt idx="656">
                  <c:v>6.2157274792407069E-3</c:v>
                </c:pt>
                <c:pt idx="657">
                  <c:v>6.2393473216282302E-3</c:v>
                </c:pt>
                <c:pt idx="658">
                  <c:v>6.2630507250815981E-3</c:v>
                </c:pt>
                <c:pt idx="659">
                  <c:v>6.286837689762903E-3</c:v>
                </c:pt>
                <c:pt idx="660">
                  <c:v>6.3107082155910987E-3</c:v>
                </c:pt>
                <c:pt idx="661">
                  <c:v>6.3346623025661852E-3</c:v>
                </c:pt>
                <c:pt idx="662">
                  <c:v>6.3586999508502551E-3</c:v>
                </c:pt>
                <c:pt idx="663">
                  <c:v>6.3828211602001694E-3</c:v>
                </c:pt>
                <c:pt idx="664">
                  <c:v>6.4070259309401134E-3</c:v>
                </c:pt>
                <c:pt idx="665">
                  <c:v>6.4313142628269482E-3</c:v>
                </c:pt>
                <c:pt idx="666">
                  <c:v>6.4556861560227663E-3</c:v>
                </c:pt>
                <c:pt idx="667">
                  <c:v>6.4801416104465215E-3</c:v>
                </c:pt>
                <c:pt idx="668">
                  <c:v>6.50468062617926E-3</c:v>
                </c:pt>
                <c:pt idx="669">
                  <c:v>6.5293032033020282E-3</c:v>
                </c:pt>
                <c:pt idx="670">
                  <c:v>6.5540093416527334E-3</c:v>
                </c:pt>
                <c:pt idx="671">
                  <c:v>6.5787988250809448E-3</c:v>
                </c:pt>
                <c:pt idx="672">
                  <c:v>6.6036357256082923E-3</c:v>
                </c:pt>
                <c:pt idx="673">
                  <c:v>6.6284925566317821E-3</c:v>
                </c:pt>
                <c:pt idx="674">
                  <c:v>6.6533693180703679E-3</c:v>
                </c:pt>
                <c:pt idx="675">
                  <c:v>6.6782660099240498E-3</c:v>
                </c:pt>
                <c:pt idx="676">
                  <c:v>6.7031826322738741E-3</c:v>
                </c:pt>
                <c:pt idx="677">
                  <c:v>6.7281191850387945E-3</c:v>
                </c:pt>
                <c:pt idx="678">
                  <c:v>6.7530756682998572E-3</c:v>
                </c:pt>
                <c:pt idx="679">
                  <c:v>6.7780520819760159E-3</c:v>
                </c:pt>
                <c:pt idx="680">
                  <c:v>6.8030484259862245E-3</c:v>
                </c:pt>
                <c:pt idx="681">
                  <c:v>6.828064700654668E-3</c:v>
                </c:pt>
                <c:pt idx="682">
                  <c:v>6.8531009056571612E-3</c:v>
                </c:pt>
                <c:pt idx="683">
                  <c:v>6.8781570411557968E-3</c:v>
                </c:pt>
                <c:pt idx="684">
                  <c:v>6.9068170292041486E-3</c:v>
                </c:pt>
                <c:pt idx="685">
                  <c:v>6.9319158728509134E-3</c:v>
                </c:pt>
                <c:pt idx="686">
                  <c:v>6.9570346469938205E-3</c:v>
                </c:pt>
                <c:pt idx="687">
                  <c:v>6.9821733516328699E-3</c:v>
                </c:pt>
                <c:pt idx="688">
                  <c:v>7.0073319866870154E-3</c:v>
                </c:pt>
                <c:pt idx="689">
                  <c:v>7.0325105523183495E-3</c:v>
                </c:pt>
                <c:pt idx="690">
                  <c:v>7.0577090483647797E-3</c:v>
                </c:pt>
                <c:pt idx="691">
                  <c:v>7.0829274749883986E-3</c:v>
                </c:pt>
                <c:pt idx="692">
                  <c:v>7.1081658320271135E-3</c:v>
                </c:pt>
                <c:pt idx="693">
                  <c:v>7.1334241195619708E-3</c:v>
                </c:pt>
                <c:pt idx="694">
                  <c:v>7.1587023377550629E-3</c:v>
                </c:pt>
                <c:pt idx="695">
                  <c:v>7.1840004863632512E-3</c:v>
                </c:pt>
                <c:pt idx="696">
                  <c:v>7.2093185654675818E-3</c:v>
                </c:pt>
                <c:pt idx="697">
                  <c:v>7.234656575149101E-3</c:v>
                </c:pt>
                <c:pt idx="698">
                  <c:v>7.2600145154078088E-3</c:v>
                </c:pt>
                <c:pt idx="699">
                  <c:v>7.2853923860816128E-3</c:v>
                </c:pt>
                <c:pt idx="700">
                  <c:v>7.3107901873326053E-3</c:v>
                </c:pt>
                <c:pt idx="701">
                  <c:v>7.3362079191607865E-3</c:v>
                </c:pt>
                <c:pt idx="702">
                  <c:v>7.3616455814851101E-3</c:v>
                </c:pt>
                <c:pt idx="703">
                  <c:v>7.3871031743866222E-3</c:v>
                </c:pt>
                <c:pt idx="704">
                  <c:v>7.412580697865323E-3</c:v>
                </c:pt>
                <c:pt idx="705">
                  <c:v>7.4380781518401662E-3</c:v>
                </c:pt>
                <c:pt idx="706">
                  <c:v>7.463595536392198E-3</c:v>
                </c:pt>
                <c:pt idx="707">
                  <c:v>7.4891328516024647E-3</c:v>
                </c:pt>
                <c:pt idx="708">
                  <c:v>7.5146900973088737E-3</c:v>
                </c:pt>
                <c:pt idx="709">
                  <c:v>7.5402672735924714E-3</c:v>
                </c:pt>
                <c:pt idx="710">
                  <c:v>7.5658643804532577E-3</c:v>
                </c:pt>
                <c:pt idx="711">
                  <c:v>7.5914814178101864E-3</c:v>
                </c:pt>
                <c:pt idx="712">
                  <c:v>7.6171183859063962E-3</c:v>
                </c:pt>
                <c:pt idx="713">
                  <c:v>7.6427752844987484E-3</c:v>
                </c:pt>
                <c:pt idx="714">
                  <c:v>7.6684521136682893E-3</c:v>
                </c:pt>
                <c:pt idx="715">
                  <c:v>7.6941488735771113E-3</c:v>
                </c:pt>
                <c:pt idx="716">
                  <c:v>7.7198655639820757E-3</c:v>
                </c:pt>
                <c:pt idx="717">
                  <c:v>7.7456021849642287E-3</c:v>
                </c:pt>
                <c:pt idx="718">
                  <c:v>7.7713587366046166E-3</c:v>
                </c:pt>
                <c:pt idx="719">
                  <c:v>7.7971352189032395E-3</c:v>
                </c:pt>
                <c:pt idx="720">
                  <c:v>7.8229316316980047E-3</c:v>
                </c:pt>
                <c:pt idx="721">
                  <c:v>7.8487479753130973E-3</c:v>
                </c:pt>
                <c:pt idx="722">
                  <c:v>7.874584249343286E-3</c:v>
                </c:pt>
                <c:pt idx="723">
                  <c:v>7.900440559472921E-3</c:v>
                </c:pt>
                <c:pt idx="724">
                  <c:v>7.9263343935442876E-3</c:v>
                </c:pt>
                <c:pt idx="725">
                  <c:v>7.952279131001605E-3</c:v>
                </c:pt>
                <c:pt idx="726">
                  <c:v>7.9782747716827807E-3</c:v>
                </c:pt>
                <c:pt idx="727">
                  <c:v>8.0043213158309534E-3</c:v>
                </c:pt>
                <c:pt idx="728">
                  <c:v>8.0304187632840307E-3</c:v>
                </c:pt>
                <c:pt idx="729">
                  <c:v>8.0565671141230588E-3</c:v>
                </c:pt>
                <c:pt idx="730">
                  <c:v>8.0827663683480377E-3</c:v>
                </c:pt>
                <c:pt idx="731">
                  <c:v>8.1090165259589675E-3</c:v>
                </c:pt>
                <c:pt idx="732">
                  <c:v>8.1353175869558481E-3</c:v>
                </c:pt>
                <c:pt idx="733">
                  <c:v>8.1616695514197257E-3</c:v>
                </c:pt>
                <c:pt idx="734">
                  <c:v>8.1880724192695542E-3</c:v>
                </c:pt>
                <c:pt idx="735">
                  <c:v>8.2145261906674261E-3</c:v>
                </c:pt>
                <c:pt idx="736">
                  <c:v>8.2410308653702025E-3</c:v>
                </c:pt>
                <c:pt idx="737">
                  <c:v>8.2675864436210222E-3</c:v>
                </c:pt>
                <c:pt idx="738">
                  <c:v>8.2941929253388391E-3</c:v>
                </c:pt>
                <c:pt idx="739">
                  <c:v>8.3208503105236531E-3</c:v>
                </c:pt>
                <c:pt idx="740">
                  <c:v>8.3475585992565104E-3</c:v>
                </c:pt>
                <c:pt idx="741">
                  <c:v>8.3743177913753186E-3</c:v>
                </c:pt>
                <c:pt idx="742">
                  <c:v>8.4011278870421702E-3</c:v>
                </c:pt>
                <c:pt idx="743">
                  <c:v>8.4279888863381114E-3</c:v>
                </c:pt>
                <c:pt idx="744">
                  <c:v>8.4549007891010497E-3</c:v>
                </c:pt>
                <c:pt idx="745">
                  <c:v>8.4818635954120314E-3</c:v>
                </c:pt>
                <c:pt idx="746">
                  <c:v>8.5088773053521027E-3</c:v>
                </c:pt>
                <c:pt idx="747">
                  <c:v>8.5359419188402175E-3</c:v>
                </c:pt>
                <c:pt idx="748">
                  <c:v>8.5630574358763756E-3</c:v>
                </c:pt>
                <c:pt idx="749">
                  <c:v>8.5902238564605771E-3</c:v>
                </c:pt>
                <c:pt idx="750">
                  <c:v>8.6174411807549145E-3</c:v>
                </c:pt>
                <c:pt idx="751">
                  <c:v>8.6447094086783416E-3</c:v>
                </c:pt>
                <c:pt idx="752">
                  <c:v>8.6720285401498121E-3</c:v>
                </c:pt>
                <c:pt idx="753">
                  <c:v>8.6993985753314185E-3</c:v>
                </c:pt>
                <c:pt idx="754">
                  <c:v>8.7268195141421145E-3</c:v>
                </c:pt>
                <c:pt idx="755">
                  <c:v>8.7542913565819003E-3</c:v>
                </c:pt>
                <c:pt idx="756">
                  <c:v>8.7818141027318219E-3</c:v>
                </c:pt>
                <c:pt idx="757">
                  <c:v>8.8093877525918796E-3</c:v>
                </c:pt>
                <c:pt idx="758">
                  <c:v>8.8370123061620731E-3</c:v>
                </c:pt>
                <c:pt idx="759">
                  <c:v>8.8646877634424026E-3</c:v>
                </c:pt>
                <c:pt idx="760">
                  <c:v>8.8924141244328681E-3</c:v>
                </c:pt>
                <c:pt idx="761">
                  <c:v>8.9201913891334694E-3</c:v>
                </c:pt>
                <c:pt idx="762">
                  <c:v>8.9480195575442067E-3</c:v>
                </c:pt>
                <c:pt idx="763">
                  <c:v>8.9758986297461263E-3</c:v>
                </c:pt>
                <c:pt idx="764">
                  <c:v>9.0038286057392281E-3</c:v>
                </c:pt>
                <c:pt idx="765">
                  <c:v>9.031809485523512E-3</c:v>
                </c:pt>
                <c:pt idx="766">
                  <c:v>9.0598412690989782E-3</c:v>
                </c:pt>
                <c:pt idx="767">
                  <c:v>9.0879239564656267E-3</c:v>
                </c:pt>
                <c:pt idx="768">
                  <c:v>9.1160575476234573E-3</c:v>
                </c:pt>
                <c:pt idx="769">
                  <c:v>9.1442420425724702E-3</c:v>
                </c:pt>
                <c:pt idx="770">
                  <c:v>9.1724774414747579E-3</c:v>
                </c:pt>
                <c:pt idx="771">
                  <c:v>9.2007637441682277E-3</c:v>
                </c:pt>
                <c:pt idx="772">
                  <c:v>9.2291009507339261E-3</c:v>
                </c:pt>
                <c:pt idx="773">
                  <c:v>9.257489061171853E-3</c:v>
                </c:pt>
                <c:pt idx="774">
                  <c:v>9.2859280754820084E-3</c:v>
                </c:pt>
                <c:pt idx="775">
                  <c:v>9.3144179937454386E-3</c:v>
                </c:pt>
                <c:pt idx="776">
                  <c:v>9.3428625946567756E-3</c:v>
                </c:pt>
                <c:pt idx="777">
                  <c:v>9.371136108652367E-3</c:v>
                </c:pt>
                <c:pt idx="778">
                  <c:v>9.3992377780305336E-3</c:v>
                </c:pt>
                <c:pt idx="779">
                  <c:v>9.4271676028723217E-3</c:v>
                </c:pt>
                <c:pt idx="780">
                  <c:v>9.4549255830156387E-3</c:v>
                </c:pt>
                <c:pt idx="781">
                  <c:v>9.4825117184604846E-3</c:v>
                </c:pt>
                <c:pt idx="782">
                  <c:v>9.5099260091258131E-3</c:v>
                </c:pt>
                <c:pt idx="783">
                  <c:v>9.5371684551737168E-3</c:v>
                </c:pt>
                <c:pt idx="784">
                  <c:v>9.5642390562800106E-3</c:v>
                </c:pt>
                <c:pt idx="785">
                  <c:v>9.5911378125257407E-3</c:v>
                </c:pt>
                <c:pt idx="786">
                  <c:v>9.6178647239919535E-3</c:v>
                </c:pt>
                <c:pt idx="787">
                  <c:v>9.64441979043551E-3</c:v>
                </c:pt>
                <c:pt idx="788">
                  <c:v>9.6708030119374566E-3</c:v>
                </c:pt>
                <c:pt idx="789">
                  <c:v>9.6970143884977933E-3</c:v>
                </c:pt>
                <c:pt idx="790">
                  <c:v>9.7230539199544275E-3</c:v>
                </c:pt>
                <c:pt idx="791">
                  <c:v>9.7489216063073592E-3</c:v>
                </c:pt>
                <c:pt idx="792">
                  <c:v>9.7746174476376346E-3</c:v>
                </c:pt>
                <c:pt idx="793">
                  <c:v>9.8001414437831613E-3</c:v>
                </c:pt>
                <c:pt idx="794">
                  <c:v>9.8254935947439392E-3</c:v>
                </c:pt>
                <c:pt idx="795">
                  <c:v>9.8506739005199684E-3</c:v>
                </c:pt>
                <c:pt idx="796">
                  <c:v>9.8756823610302025E-3</c:v>
                </c:pt>
                <c:pt idx="797">
                  <c:v>9.9005189762746415E-3</c:v>
                </c:pt>
                <c:pt idx="798">
                  <c:v>9.9251837461722392E-3</c:v>
                </c:pt>
                <c:pt idx="799">
                  <c:v>9.9496766706419493E-3</c:v>
                </c:pt>
                <c:pt idx="800">
                  <c:v>9.973997749764818E-3</c:v>
                </c:pt>
                <c:pt idx="801">
                  <c:v>9.9981469834597991E-3</c:v>
                </c:pt>
                <c:pt idx="802">
                  <c:v>1.0022124371726893E-2</c:v>
                </c:pt>
                <c:pt idx="803">
                  <c:v>1.0045929914485052E-2</c:v>
                </c:pt>
                <c:pt idx="804">
                  <c:v>1.0069563611734278E-2</c:v>
                </c:pt>
                <c:pt idx="805">
                  <c:v>1.0093025463312477E-2</c:v>
                </c:pt>
                <c:pt idx="806">
                  <c:v>1.0116315469381743E-2</c:v>
                </c:pt>
                <c:pt idx="807">
                  <c:v>1.0139433629861028E-2</c:v>
                </c:pt>
                <c:pt idx="808">
                  <c:v>1.0162379944669286E-2</c:v>
                </c:pt>
                <c:pt idx="809">
                  <c:v>1.0185154413644426E-2</c:v>
                </c:pt>
                <c:pt idx="810">
                  <c:v>1.0207757037029586E-2</c:v>
                </c:pt>
                <c:pt idx="811">
                  <c:v>1.0230187814581626E-2</c:v>
                </c:pt>
                <c:pt idx="812">
                  <c:v>1.025244674646264E-2</c:v>
                </c:pt>
                <c:pt idx="813">
                  <c:v>1.0274533832429489E-2</c:v>
                </c:pt>
                <c:pt idx="814">
                  <c:v>1.0296449072563219E-2</c:v>
                </c:pt>
                <c:pt idx="815">
                  <c:v>1.0318192466782783E-2</c:v>
                </c:pt>
                <c:pt idx="816">
                  <c:v>1.0339764015169228E-2</c:v>
                </c:pt>
                <c:pt idx="817">
                  <c:v>1.0361163717560462E-2</c:v>
                </c:pt>
                <c:pt idx="818">
                  <c:v>1.0382391573956484E-2</c:v>
                </c:pt>
                <c:pt idx="819">
                  <c:v>1.0403447584357295E-2</c:v>
                </c:pt>
                <c:pt idx="820">
                  <c:v>1.0424331748681848E-2</c:v>
                </c:pt>
                <c:pt idx="821">
                  <c:v>1.0445044067011189E-2</c:v>
                </c:pt>
                <c:pt idx="822">
                  <c:v>1.0465584539264272E-2</c:v>
                </c:pt>
                <c:pt idx="823">
                  <c:v>1.0485953165360051E-2</c:v>
                </c:pt>
                <c:pt idx="824">
                  <c:v>1.0506149945379573E-2</c:v>
                </c:pt>
                <c:pt idx="825">
                  <c:v>1.0526174879079697E-2</c:v>
                </c:pt>
                <c:pt idx="826">
                  <c:v>1.0546027966703564E-2</c:v>
                </c:pt>
                <c:pt idx="827">
                  <c:v>1.0565709207926988E-2</c:v>
                </c:pt>
                <c:pt idx="828">
                  <c:v>1.0585228259900603E-2</c:v>
                </c:pt>
                <c:pt idx="829">
                  <c:v>1.0604693889488814E-2</c:v>
                </c:pt>
                <c:pt idx="830">
                  <c:v>1.0624137100379016E-2</c:v>
                </c:pt>
                <c:pt idx="831">
                  <c:v>1.0643557892571209E-2</c:v>
                </c:pt>
                <c:pt idx="832">
                  <c:v>1.0662956266065393E-2</c:v>
                </c:pt>
                <c:pt idx="833">
                  <c:v>1.0682332220780522E-2</c:v>
                </c:pt>
                <c:pt idx="834">
                  <c:v>1.0701685756878687E-2</c:v>
                </c:pt>
                <c:pt idx="835">
                  <c:v>1.0721016874197797E-2</c:v>
                </c:pt>
                <c:pt idx="836">
                  <c:v>1.0740325572818898E-2</c:v>
                </c:pt>
                <c:pt idx="837">
                  <c:v>1.075961185274199E-2</c:v>
                </c:pt>
                <c:pt idx="838">
                  <c:v>1.0778875713886027E-2</c:v>
                </c:pt>
                <c:pt idx="839">
                  <c:v>1.0798117156332054E-2</c:v>
                </c:pt>
                <c:pt idx="840">
                  <c:v>1.0825886968665046E-2</c:v>
                </c:pt>
                <c:pt idx="841">
                  <c:v>1.0845075104783943E-2</c:v>
                </c:pt>
                <c:pt idx="842">
                  <c:v>1.0864240822826185E-2</c:v>
                </c:pt>
                <c:pt idx="843">
                  <c:v>1.0883384122818789E-2</c:v>
                </c:pt>
                <c:pt idx="844">
                  <c:v>1.0902505004734738E-2</c:v>
                </c:pt>
                <c:pt idx="845">
                  <c:v>1.0921603468547019E-2</c:v>
                </c:pt>
                <c:pt idx="846">
                  <c:v>1.0940679514282644E-2</c:v>
                </c:pt>
                <c:pt idx="847">
                  <c:v>1.0959733141887586E-2</c:v>
                </c:pt>
                <c:pt idx="848">
                  <c:v>1.0978764351361841E-2</c:v>
                </c:pt>
                <c:pt idx="849">
                  <c:v>1.0997773142732427E-2</c:v>
                </c:pt>
                <c:pt idx="850">
                  <c:v>1.1016759515945312E-2</c:v>
                </c:pt>
                <c:pt idx="851">
                  <c:v>1.1035723471027511E-2</c:v>
                </c:pt>
                <c:pt idx="852">
                  <c:v>1.1054665007924996E-2</c:v>
                </c:pt>
                <c:pt idx="853">
                  <c:v>1.1073584126637764E-2</c:v>
                </c:pt>
                <c:pt idx="854">
                  <c:v>1.1092480827165815E-2</c:v>
                </c:pt>
                <c:pt idx="855">
                  <c:v>1.1111355109536166E-2</c:v>
                </c:pt>
                <c:pt idx="856">
                  <c:v>1.1137939757250859E-2</c:v>
                </c:pt>
                <c:pt idx="857">
                  <c:v>1.1156758445843851E-2</c:v>
                </c:pt>
                <c:pt idx="858">
                  <c:v>1.1175554715657787E-2</c:v>
                </c:pt>
                <c:pt idx="859">
                  <c:v>1.1194328566692668E-2</c:v>
                </c:pt>
                <c:pt idx="860">
                  <c:v>1.1213079998948494E-2</c:v>
                </c:pt>
                <c:pt idx="861">
                  <c:v>1.1231809012344218E-2</c:v>
                </c:pt>
                <c:pt idx="862">
                  <c:v>1.1250515606960887E-2</c:v>
                </c:pt>
                <c:pt idx="863">
                  <c:v>1.1269199782717454E-2</c:v>
                </c:pt>
                <c:pt idx="864">
                  <c:v>1.1287861539694966E-2</c:v>
                </c:pt>
                <c:pt idx="865">
                  <c:v>1.1306500877812375E-2</c:v>
                </c:pt>
                <c:pt idx="866">
                  <c:v>1.132511779715073E-2</c:v>
                </c:pt>
                <c:pt idx="867">
                  <c:v>1.1343712297710029E-2</c:v>
                </c:pt>
                <c:pt idx="868">
                  <c:v>1.136228437932818E-2</c:v>
                </c:pt>
                <c:pt idx="869">
                  <c:v>1.1380834042167276E-2</c:v>
                </c:pt>
                <c:pt idx="870">
                  <c:v>1.1399361286065224E-2</c:v>
                </c:pt>
                <c:pt idx="871">
                  <c:v>1.1417866111265162E-2</c:v>
                </c:pt>
                <c:pt idx="872">
                  <c:v>1.1436348517604999E-2</c:v>
                </c:pt>
                <c:pt idx="873">
                  <c:v>1.1454808505084735E-2</c:v>
                </c:pt>
                <c:pt idx="874">
                  <c:v>1.1473246073623322E-2</c:v>
                </c:pt>
                <c:pt idx="875">
                  <c:v>1.1491661223301808E-2</c:v>
                </c:pt>
                <c:pt idx="876">
                  <c:v>1.1510053954282284E-2</c:v>
                </c:pt>
                <c:pt idx="877">
                  <c:v>1.1528424266240567E-2</c:v>
                </c:pt>
                <c:pt idx="878">
                  <c:v>1.1546772159419794E-2</c:v>
                </c:pt>
                <c:pt idx="879">
                  <c:v>1.1565095711402185E-2</c:v>
                </c:pt>
                <c:pt idx="880">
                  <c:v>1.1583341098542199E-2</c:v>
                </c:pt>
                <c:pt idx="881">
                  <c:v>1.1601483331110662E-2</c:v>
                </c:pt>
                <c:pt idx="882">
                  <c:v>1.1619522409350713E-2</c:v>
                </c:pt>
                <c:pt idx="883">
                  <c:v>1.1637458332938166E-2</c:v>
                </c:pt>
                <c:pt idx="884">
                  <c:v>1.1655291102035115E-2</c:v>
                </c:pt>
                <c:pt idx="885">
                  <c:v>1.1673020716641558E-2</c:v>
                </c:pt>
                <c:pt idx="886">
                  <c:v>1.169064717667645E-2</c:v>
                </c:pt>
                <c:pt idx="887">
                  <c:v>1.1708170482058744E-2</c:v>
                </c:pt>
                <c:pt idx="888">
                  <c:v>1.1725590632950533E-2</c:v>
                </c:pt>
                <c:pt idx="889">
                  <c:v>1.1742907629189725E-2</c:v>
                </c:pt>
                <c:pt idx="890">
                  <c:v>1.1760121470857365E-2</c:v>
                </c:pt>
                <c:pt idx="891">
                  <c:v>1.1777232157872408E-2</c:v>
                </c:pt>
                <c:pt idx="892">
                  <c:v>1.1794239690234853E-2</c:v>
                </c:pt>
                <c:pt idx="893">
                  <c:v>1.1811144067944701E-2</c:v>
                </c:pt>
                <c:pt idx="894">
                  <c:v>1.1827945291001951E-2</c:v>
                </c:pt>
                <c:pt idx="895">
                  <c:v>1.1844643359325557E-2</c:v>
                </c:pt>
                <c:pt idx="896">
                  <c:v>1.186123827291552E-2</c:v>
                </c:pt>
                <c:pt idx="897">
                  <c:v>1.1877730031933931E-2</c:v>
                </c:pt>
                <c:pt idx="898">
                  <c:v>1.1894118636137652E-2</c:v>
                </c:pt>
                <c:pt idx="899">
                  <c:v>1.1910404085526682E-2</c:v>
                </c:pt>
                <c:pt idx="900">
                  <c:v>1.1926586380263116E-2</c:v>
                </c:pt>
                <c:pt idx="901">
                  <c:v>1.1942665520184859E-2</c:v>
                </c:pt>
                <c:pt idx="902">
                  <c:v>1.1958641505372958E-2</c:v>
                </c:pt>
                <c:pt idx="903">
                  <c:v>1.1974514335665321E-2</c:v>
                </c:pt>
                <c:pt idx="904">
                  <c:v>1.1990284011224039E-2</c:v>
                </c:pt>
                <c:pt idx="905">
                  <c:v>1.2005950531968068E-2</c:v>
                </c:pt>
                <c:pt idx="906">
                  <c:v>1.202151389781636E-2</c:v>
                </c:pt>
                <c:pt idx="907">
                  <c:v>1.2036974108849963E-2</c:v>
                </c:pt>
                <c:pt idx="908">
                  <c:v>1.2052331164987828E-2</c:v>
                </c:pt>
                <c:pt idx="909">
                  <c:v>1.2067585066229958E-2</c:v>
                </c:pt>
                <c:pt idx="910">
                  <c:v>1.2082735812657397E-2</c:v>
                </c:pt>
                <c:pt idx="911">
                  <c:v>1.20977834041891E-2</c:v>
                </c:pt>
                <c:pt idx="912">
                  <c:v>1.211272784074402E-2</c:v>
                </c:pt>
                <c:pt idx="913">
                  <c:v>1.2127569122322157E-2</c:v>
                </c:pt>
                <c:pt idx="914">
                  <c:v>1.2142307249004558E-2</c:v>
                </c:pt>
                <c:pt idx="915">
                  <c:v>1.2156942220791223E-2</c:v>
                </c:pt>
                <c:pt idx="916">
                  <c:v>1.2171474037520058E-2</c:v>
                </c:pt>
                <c:pt idx="917">
                  <c:v>1.2185902699353157E-2</c:v>
                </c:pt>
                <c:pt idx="918">
                  <c:v>1.2200228206128427E-2</c:v>
                </c:pt>
                <c:pt idx="919">
                  <c:v>1.2214450557926915E-2</c:v>
                </c:pt>
                <c:pt idx="920">
                  <c:v>1.2228569754748619E-2</c:v>
                </c:pt>
                <c:pt idx="921">
                  <c:v>1.2242585796512495E-2</c:v>
                </c:pt>
                <c:pt idx="922">
                  <c:v>1.2256498683218542E-2</c:v>
                </c:pt>
                <c:pt idx="923">
                  <c:v>1.227030841486676E-2</c:v>
                </c:pt>
                <c:pt idx="924">
                  <c:v>1.2284014991538195E-2</c:v>
                </c:pt>
                <c:pt idx="925">
                  <c:v>1.2297618413070754E-2</c:v>
                </c:pt>
                <c:pt idx="926">
                  <c:v>1.2311118679545485E-2</c:v>
                </c:pt>
                <c:pt idx="927">
                  <c:v>1.2324515790881341E-2</c:v>
                </c:pt>
                <c:pt idx="928">
                  <c:v>1.2337809747078321E-2</c:v>
                </c:pt>
                <c:pt idx="929">
                  <c:v>1.2351000548217472E-2</c:v>
                </c:pt>
                <c:pt idx="930">
                  <c:v>1.2364088194217748E-2</c:v>
                </c:pt>
                <c:pt idx="931">
                  <c:v>1.2377063910522512E-2</c:v>
                </c:pt>
                <c:pt idx="932">
                  <c:v>1.2389682008816516E-2</c:v>
                </c:pt>
                <c:pt idx="933">
                  <c:v>1.2401828419620342E-2</c:v>
                </c:pt>
                <c:pt idx="934">
                  <c:v>1.241350314293399E-2</c:v>
                </c:pt>
                <c:pt idx="935">
                  <c:v>1.2424706178595368E-2</c:v>
                </c:pt>
                <c:pt idx="936">
                  <c:v>1.2435437526604476E-2</c:v>
                </c:pt>
                <c:pt idx="937">
                  <c:v>1.2445697186961313E-2</c:v>
                </c:pt>
                <c:pt idx="938">
                  <c:v>1.2455485159584834E-2</c:v>
                </c:pt>
                <c:pt idx="939">
                  <c:v>1.2464801444393991E-2</c:v>
                </c:pt>
                <c:pt idx="940">
                  <c:v>1.2473646041469832E-2</c:v>
                </c:pt>
                <c:pt idx="941">
                  <c:v>1.2482018950650264E-2</c:v>
                </c:pt>
                <c:pt idx="942">
                  <c:v>1.2489920172016333E-2</c:v>
                </c:pt>
                <c:pt idx="943">
                  <c:v>1.2497349705486993E-2</c:v>
                </c:pt>
                <c:pt idx="944">
                  <c:v>1.2504307551062244E-2</c:v>
                </c:pt>
                <c:pt idx="945">
                  <c:v>1.2510793708579993E-2</c:v>
                </c:pt>
                <c:pt idx="946">
                  <c:v>1.2516808178202332E-2</c:v>
                </c:pt>
                <c:pt idx="947">
                  <c:v>1.252235095976717E-2</c:v>
                </c:pt>
                <c:pt idx="948">
                  <c:v>1.2527422053436599E-2</c:v>
                </c:pt>
                <c:pt idx="949">
                  <c:v>1.2532021458886433E-2</c:v>
                </c:pt>
                <c:pt idx="950">
                  <c:v>1.2536149176359812E-2</c:v>
                </c:pt>
                <c:pt idx="951">
                  <c:v>1.2539805205856736E-2</c:v>
                </c:pt>
                <c:pt idx="952">
                  <c:v>1.2542989547134065E-2</c:v>
                </c:pt>
                <c:pt idx="953">
                  <c:v>1.2545702200353892E-2</c:v>
                </c:pt>
                <c:pt idx="954">
                  <c:v>1.2547943165435171E-2</c:v>
                </c:pt>
                <c:pt idx="955">
                  <c:v>1.2549712442377903E-2</c:v>
                </c:pt>
                <c:pt idx="956">
                  <c:v>1.2551010031263132E-2</c:v>
                </c:pt>
                <c:pt idx="957">
                  <c:v>1.2551835931928768E-2</c:v>
                </c:pt>
                <c:pt idx="958">
                  <c:v>1.2552190144536901E-2</c:v>
                </c:pt>
                <c:pt idx="959">
                  <c:v>1.2552072669006487E-2</c:v>
                </c:pt>
                <c:pt idx="960">
                  <c:v>1.2551483505256478E-2</c:v>
                </c:pt>
                <c:pt idx="961">
                  <c:v>1.2550422653448967E-2</c:v>
                </c:pt>
                <c:pt idx="962">
                  <c:v>1.2548890113502909E-2</c:v>
                </c:pt>
                <c:pt idx="963">
                  <c:v>1.2546885885418302E-2</c:v>
                </c:pt>
                <c:pt idx="964">
                  <c:v>1.2544409969195147E-2</c:v>
                </c:pt>
                <c:pt idx="965">
                  <c:v>1.2541462364833444E-2</c:v>
                </c:pt>
                <c:pt idx="966">
                  <c:v>1.253804307241424E-2</c:v>
                </c:pt>
                <c:pt idx="967">
                  <c:v>1.253415209201858E-2</c:v>
                </c:pt>
                <c:pt idx="968">
                  <c:v>1.2529789423403326E-2</c:v>
                </c:pt>
                <c:pt idx="969">
                  <c:v>1.2524955066811616E-2</c:v>
                </c:pt>
                <c:pt idx="970">
                  <c:v>1.2519649022162405E-2</c:v>
                </c:pt>
                <c:pt idx="971">
                  <c:v>1.2513871289455691E-2</c:v>
                </c:pt>
                <c:pt idx="972">
                  <c:v>1.2507621868853569E-2</c:v>
                </c:pt>
                <c:pt idx="973">
                  <c:v>1.2500900760274991E-2</c:v>
                </c:pt>
                <c:pt idx="974">
                  <c:v>1.2493707963638911E-2</c:v>
                </c:pt>
                <c:pt idx="975">
                  <c:v>1.2486043479188469E-2</c:v>
                </c:pt>
                <c:pt idx="976">
                  <c:v>1.2477907306923663E-2</c:v>
                </c:pt>
                <c:pt idx="977">
                  <c:v>1.2469299446682403E-2</c:v>
                </c:pt>
                <c:pt idx="978">
                  <c:v>1.2460219898707825E-2</c:v>
                </c:pt>
                <c:pt idx="979">
                  <c:v>1.2450668662918885E-2</c:v>
                </c:pt>
                <c:pt idx="980">
                  <c:v>1.2440645739396627E-2</c:v>
                </c:pt>
                <c:pt idx="981">
                  <c:v>1.2430151128141054E-2</c:v>
                </c:pt>
                <c:pt idx="982">
                  <c:v>1.241918482923321E-2</c:v>
                </c:pt>
                <c:pt idx="983">
                  <c:v>1.2407749418323899E-2</c:v>
                </c:pt>
                <c:pt idx="984">
                  <c:v>1.2396272450690971E-2</c:v>
                </c:pt>
                <c:pt idx="985">
                  <c:v>1.238508103204139E-2</c:v>
                </c:pt>
                <c:pt idx="986">
                  <c:v>1.2374175162132017E-2</c:v>
                </c:pt>
                <c:pt idx="987">
                  <c:v>1.2363554840962854E-2</c:v>
                </c:pt>
                <c:pt idx="988">
                  <c:v>1.2353220068614945E-2</c:v>
                </c:pt>
                <c:pt idx="989">
                  <c:v>1.2343170845007245E-2</c:v>
                </c:pt>
                <c:pt idx="990">
                  <c:v>1.2333407170139754E-2</c:v>
                </c:pt>
                <c:pt idx="991">
                  <c:v>1.2323929043931425E-2</c:v>
                </c:pt>
                <c:pt idx="992">
                  <c:v>1.2314736466382259E-2</c:v>
                </c:pt>
                <c:pt idx="993">
                  <c:v>1.2305829437573301E-2</c:v>
                </c:pt>
                <c:pt idx="994">
                  <c:v>1.229720795734246E-2</c:v>
                </c:pt>
                <c:pt idx="995">
                  <c:v>1.2288872025689734E-2</c:v>
                </c:pt>
                <c:pt idx="996">
                  <c:v>1.2279694898074123E-2</c:v>
                </c:pt>
                <c:pt idx="997">
                  <c:v>1.2271970856196912E-2</c:v>
                </c:pt>
                <c:pt idx="998">
                  <c:v>1.2264532362978864E-2</c:v>
                </c:pt>
                <c:pt idx="999">
                  <c:v>1.2257379418257885E-2</c:v>
                </c:pt>
                <c:pt idx="1000">
                  <c:v>1.2250512022033977E-2</c:v>
                </c:pt>
                <c:pt idx="1001">
                  <c:v>1.2243930174388185E-2</c:v>
                </c:pt>
                <c:pt idx="1002">
                  <c:v>1.2237633875158416E-2</c:v>
                </c:pt>
                <c:pt idx="1003">
                  <c:v>1.2231623124425717E-2</c:v>
                </c:pt>
                <c:pt idx="1004">
                  <c:v>1.2225897922109041E-2</c:v>
                </c:pt>
                <c:pt idx="1005">
                  <c:v>1.2220458268289436E-2</c:v>
                </c:pt>
                <c:pt idx="1006">
                  <c:v>1.2215304162804808E-2</c:v>
                </c:pt>
                <c:pt idx="1007">
                  <c:v>1.2210435605898295E-2</c:v>
                </c:pt>
                <c:pt idx="1008">
                  <c:v>1.2205852597326761E-2</c:v>
                </c:pt>
                <c:pt idx="1009">
                  <c:v>1.2201555137090203E-2</c:v>
                </c:pt>
                <c:pt idx="1010">
                  <c:v>1.2197543225350715E-2</c:v>
                </c:pt>
                <c:pt idx="1011">
                  <c:v>1.2193816861946205E-2</c:v>
                </c:pt>
                <c:pt idx="1012">
                  <c:v>1.2190376046876672E-2</c:v>
                </c:pt>
                <c:pt idx="1013">
                  <c:v>1.2187220780142116E-2</c:v>
                </c:pt>
                <c:pt idx="1014">
                  <c:v>1.2184351061823584E-2</c:v>
                </c:pt>
                <c:pt idx="1015">
                  <c:v>1.2181766891840029E-2</c:v>
                </c:pt>
                <c:pt idx="1016">
                  <c:v>1.2179468270191451E-2</c:v>
                </c:pt>
                <c:pt idx="1017">
                  <c:v>1.2177455196877851E-2</c:v>
                </c:pt>
                <c:pt idx="1018">
                  <c:v>1.2175727671899228E-2</c:v>
                </c:pt>
                <c:pt idx="1019">
                  <c:v>1.2174285695174536E-2</c:v>
                </c:pt>
                <c:pt idx="1020">
                  <c:v>1.2173129266946914E-2</c:v>
                </c:pt>
                <c:pt idx="1021">
                  <c:v>1.2172258386892176E-2</c:v>
                </c:pt>
                <c:pt idx="1022">
                  <c:v>1.2171673055172416E-2</c:v>
                </c:pt>
                <c:pt idx="1023">
                  <c:v>1.2171373271787633E-2</c:v>
                </c:pt>
                <c:pt idx="1024">
                  <c:v>1.2171359036737828E-2</c:v>
                </c:pt>
                <c:pt idx="1025">
                  <c:v>1.2171630350022999E-2</c:v>
                </c:pt>
                <c:pt idx="1026">
                  <c:v>1.2172187211562102E-2</c:v>
                </c:pt>
                <c:pt idx="1027">
                  <c:v>1.2173029621436182E-2</c:v>
                </c:pt>
                <c:pt idx="1028">
                  <c:v>1.2174157579645239E-2</c:v>
                </c:pt>
                <c:pt idx="1029">
                  <c:v>1.2175571086189274E-2</c:v>
                </c:pt>
                <c:pt idx="1030">
                  <c:v>1.2177270141068286E-2</c:v>
                </c:pt>
                <c:pt idx="1031">
                  <c:v>1.2179254744282275E-2</c:v>
                </c:pt>
                <c:pt idx="1032">
                  <c:v>1.2181524895750195E-2</c:v>
                </c:pt>
                <c:pt idx="1033">
                  <c:v>1.2184080595634139E-2</c:v>
                </c:pt>
                <c:pt idx="1034">
                  <c:v>1.218692184385306E-2</c:v>
                </c:pt>
                <c:pt idx="1035">
                  <c:v>1.2190048640406959E-2</c:v>
                </c:pt>
                <c:pt idx="1036">
                  <c:v>1.2193305157044421E-2</c:v>
                </c:pt>
                <c:pt idx="1037">
                  <c:v>1.2196487712547999E-2</c:v>
                </c:pt>
                <c:pt idx="1038">
                  <c:v>1.2199595079958048E-2</c:v>
                </c:pt>
                <c:pt idx="1039">
                  <c:v>1.2202627259355614E-2</c:v>
                </c:pt>
                <c:pt idx="1040">
                  <c:v>1.2205584250578605E-2</c:v>
                </c:pt>
                <c:pt idx="1041">
                  <c:v>1.2208466053789113E-2</c:v>
                </c:pt>
                <c:pt idx="1042">
                  <c:v>1.2211272668906092E-2</c:v>
                </c:pt>
                <c:pt idx="1043">
                  <c:v>1.2214004095929543E-2</c:v>
                </c:pt>
                <c:pt idx="1044">
                  <c:v>1.2216660334859464E-2</c:v>
                </c:pt>
                <c:pt idx="1045">
                  <c:v>1.221924138561481E-2</c:v>
                </c:pt>
                <c:pt idx="1046">
                  <c:v>1.2221747248438719E-2</c:v>
                </c:pt>
                <c:pt idx="1047">
                  <c:v>1.2224177923088053E-2</c:v>
                </c:pt>
                <c:pt idx="1048">
                  <c:v>1.2226533409643858E-2</c:v>
                </c:pt>
                <c:pt idx="1049">
                  <c:v>1.2228813708106134E-2</c:v>
                </c:pt>
                <c:pt idx="1050">
                  <c:v>1.2231018818474881E-2</c:v>
                </c:pt>
                <c:pt idx="1051">
                  <c:v>1.2233148740750099E-2</c:v>
                </c:pt>
                <c:pt idx="1052">
                  <c:v>1.2235203474850742E-2</c:v>
                </c:pt>
                <c:pt idx="1053">
                  <c:v>1.2237183020938902E-2</c:v>
                </c:pt>
                <c:pt idx="1054">
                  <c:v>1.2239087378933533E-2</c:v>
                </c:pt>
                <c:pt idx="1055">
                  <c:v>1.2240916548672542E-2</c:v>
                </c:pt>
                <c:pt idx="1056">
                  <c:v>1.2242670530480115E-2</c:v>
                </c:pt>
                <c:pt idx="1057">
                  <c:v>1.2244349324113113E-2</c:v>
                </c:pt>
                <c:pt idx="1058">
                  <c:v>1.2245952929652582E-2</c:v>
                </c:pt>
                <c:pt idx="1059">
                  <c:v>1.2247481347017475E-2</c:v>
                </c:pt>
                <c:pt idx="1060">
                  <c:v>1.2248934576369885E-2</c:v>
                </c:pt>
                <c:pt idx="1061">
                  <c:v>1.2250312617547721E-2</c:v>
                </c:pt>
                <c:pt idx="1062">
                  <c:v>1.2251615470632027E-2</c:v>
                </c:pt>
                <c:pt idx="1063">
                  <c:v>1.2252843135622804E-2</c:v>
                </c:pt>
                <c:pt idx="1064">
                  <c:v>1.2253995612520052E-2</c:v>
                </c:pt>
                <c:pt idx="1065">
                  <c:v>1.2255072901242725E-2</c:v>
                </c:pt>
                <c:pt idx="1066">
                  <c:v>1.2256075001871869E-2</c:v>
                </c:pt>
                <c:pt idx="1067">
                  <c:v>1.2257001914326437E-2</c:v>
                </c:pt>
                <c:pt idx="1068">
                  <c:v>1.2257853638768523E-2</c:v>
                </c:pt>
                <c:pt idx="1069">
                  <c:v>1.2258630175036034E-2</c:v>
                </c:pt>
                <c:pt idx="1070">
                  <c:v>1.2259331523210015E-2</c:v>
                </c:pt>
                <c:pt idx="1071">
                  <c:v>1.2259957683209421E-2</c:v>
                </c:pt>
                <c:pt idx="1072">
                  <c:v>1.2260508655196345E-2</c:v>
                </c:pt>
                <c:pt idx="1073">
                  <c:v>1.2260984439008693E-2</c:v>
                </c:pt>
                <c:pt idx="1074">
                  <c:v>1.2261385034727512E-2</c:v>
                </c:pt>
                <c:pt idx="1075">
                  <c:v>1.2261710442271756E-2</c:v>
                </c:pt>
                <c:pt idx="1076">
                  <c:v>1.2261960661722471E-2</c:v>
                </c:pt>
                <c:pt idx="1077">
                  <c:v>1.2262135693160703E-2</c:v>
                </c:pt>
                <c:pt idx="1078">
                  <c:v>1.2262235536343313E-2</c:v>
                </c:pt>
                <c:pt idx="1079">
                  <c:v>1.2262260191432395E-2</c:v>
                </c:pt>
                <c:pt idx="1080">
                  <c:v>1.2262209658427947E-2</c:v>
                </c:pt>
                <c:pt idx="1081">
                  <c:v>1.2262083937248924E-2</c:v>
                </c:pt>
                <c:pt idx="1082">
                  <c:v>1.2261883027976372E-2</c:v>
                </c:pt>
                <c:pt idx="1083">
                  <c:v>1.2261606930691338E-2</c:v>
                </c:pt>
                <c:pt idx="1084">
                  <c:v>1.2261255645150682E-2</c:v>
                </c:pt>
                <c:pt idx="1085">
                  <c:v>1.2260829171516496E-2</c:v>
                </c:pt>
                <c:pt idx="1086">
                  <c:v>1.2260327509788782E-2</c:v>
                </c:pt>
                <c:pt idx="1087">
                  <c:v>1.2259750659967539E-2</c:v>
                </c:pt>
                <c:pt idx="1088">
                  <c:v>1.225909862197172E-2</c:v>
                </c:pt>
                <c:pt idx="1089">
                  <c:v>1.2258371395882373E-2</c:v>
                </c:pt>
                <c:pt idx="1090">
                  <c:v>1.2257568981699496E-2</c:v>
                </c:pt>
                <c:pt idx="1091">
                  <c:v>1.225669137942309E-2</c:v>
                </c:pt>
                <c:pt idx="1092">
                  <c:v>1.2255738589053156E-2</c:v>
                </c:pt>
                <c:pt idx="1093">
                  <c:v>1.2254710610427599E-2</c:v>
                </c:pt>
                <c:pt idx="1094">
                  <c:v>1.225360744378956E-2</c:v>
                </c:pt>
                <c:pt idx="1095">
                  <c:v>1.2252429088976946E-2</c:v>
                </c:pt>
                <c:pt idx="1096">
                  <c:v>1.2251175546070803E-2</c:v>
                </c:pt>
                <c:pt idx="1097">
                  <c:v>1.2249846815152177E-2</c:v>
                </c:pt>
                <c:pt idx="1098">
                  <c:v>1.2248442896058975E-2</c:v>
                </c:pt>
                <c:pt idx="1099">
                  <c:v>1.2246963788791199E-2</c:v>
                </c:pt>
                <c:pt idx="1100">
                  <c:v>1.2245181313461639E-2</c:v>
                </c:pt>
                <c:pt idx="1101">
                  <c:v>1.2243541088862164E-2</c:v>
                </c:pt>
                <c:pt idx="1102">
                  <c:v>1.224182567616916E-2</c:v>
                </c:pt>
                <c:pt idx="1103">
                  <c:v>1.2240035075382627E-2</c:v>
                </c:pt>
                <c:pt idx="1104">
                  <c:v>1.2238169286421519E-2</c:v>
                </c:pt>
                <c:pt idx="1105">
                  <c:v>1.2236228309447927E-2</c:v>
                </c:pt>
                <c:pt idx="1106">
                  <c:v>1.2234212144299761E-2</c:v>
                </c:pt>
                <c:pt idx="1107">
                  <c:v>1.2232120791058065E-2</c:v>
                </c:pt>
                <c:pt idx="1108">
                  <c:v>1.2229954249803887E-2</c:v>
                </c:pt>
                <c:pt idx="1109">
                  <c:v>1.2227712520375134E-2</c:v>
                </c:pt>
                <c:pt idx="1110">
                  <c:v>1.2225395602771805E-2</c:v>
                </c:pt>
                <c:pt idx="1111">
                  <c:v>1.2223003497237039E-2</c:v>
                </c:pt>
                <c:pt idx="1112">
                  <c:v>1.2220536203446652E-2</c:v>
                </c:pt>
                <c:pt idx="1113">
                  <c:v>1.2217993721643783E-2</c:v>
                </c:pt>
                <c:pt idx="1114">
                  <c:v>1.221537605182843E-2</c:v>
                </c:pt>
                <c:pt idx="1115">
                  <c:v>1.2212683193838503E-2</c:v>
                </c:pt>
                <c:pt idx="1116">
                  <c:v>1.2209925740179761E-2</c:v>
                </c:pt>
                <c:pt idx="1117">
                  <c:v>1.220707191357806E-2</c:v>
                </c:pt>
                <c:pt idx="1118">
                  <c:v>1.2204153491307546E-2</c:v>
                </c:pt>
                <c:pt idx="1119">
                  <c:v>1.2201159881024548E-2</c:v>
                </c:pt>
                <c:pt idx="1120">
                  <c:v>1.2198091082566975E-2</c:v>
                </c:pt>
                <c:pt idx="1121">
                  <c:v>1.219494709609692E-2</c:v>
                </c:pt>
                <c:pt idx="1122">
                  <c:v>1.2191727921533335E-2</c:v>
                </c:pt>
                <c:pt idx="1123">
                  <c:v>1.2188433558876222E-2</c:v>
                </c:pt>
                <c:pt idx="1124">
                  <c:v>1.2185064008125579E-2</c:v>
                </c:pt>
                <c:pt idx="1125">
                  <c:v>1.2181619269362454E-2</c:v>
                </c:pt>
                <c:pt idx="1126">
                  <c:v>1.2178099342505799E-2</c:v>
                </c:pt>
                <c:pt idx="1127">
                  <c:v>1.2174504227555616E-2</c:v>
                </c:pt>
                <c:pt idx="1128">
                  <c:v>1.217083392459295E-2</c:v>
                </c:pt>
                <c:pt idx="1129">
                  <c:v>1.2167088433536755E-2</c:v>
                </c:pt>
                <c:pt idx="1130">
                  <c:v>1.216326775438703E-2</c:v>
                </c:pt>
                <c:pt idx="1131">
                  <c:v>1.215937188730587E-2</c:v>
                </c:pt>
                <c:pt idx="1132">
                  <c:v>1.2155400832050134E-2</c:v>
                </c:pt>
                <c:pt idx="1133">
                  <c:v>1.2151354588781915E-2</c:v>
                </c:pt>
                <c:pt idx="1134">
                  <c:v>1.2147233157420168E-2</c:v>
                </c:pt>
                <c:pt idx="1135">
                  <c:v>1.2143036538045937E-2</c:v>
                </c:pt>
                <c:pt idx="1136">
                  <c:v>1.2138764730578178E-2</c:v>
                </c:pt>
                <c:pt idx="1137">
                  <c:v>1.2134417735097935E-2</c:v>
                </c:pt>
                <c:pt idx="1138">
                  <c:v>1.2129995551686257E-2</c:v>
                </c:pt>
                <c:pt idx="1139">
                  <c:v>1.2125498180100003E-2</c:v>
                </c:pt>
                <c:pt idx="1140">
                  <c:v>1.2120925620501266E-2</c:v>
                </c:pt>
                <c:pt idx="1141">
                  <c:v>1.2116277872890047E-2</c:v>
                </c:pt>
                <c:pt idx="1142">
                  <c:v>1.2111554937266344E-2</c:v>
                </c:pt>
                <c:pt idx="1143">
                  <c:v>1.210675681363016E-2</c:v>
                </c:pt>
                <c:pt idx="1144">
                  <c:v>1.2101883501981492E-2</c:v>
                </c:pt>
                <c:pt idx="1145">
                  <c:v>1.2096935002239295E-2</c:v>
                </c:pt>
                <c:pt idx="1146">
                  <c:v>1.2091911314484616E-2</c:v>
                </c:pt>
                <c:pt idx="1147">
                  <c:v>1.20868124387985E-2</c:v>
                </c:pt>
                <c:pt idx="1148">
                  <c:v>1.2081638375018855E-2</c:v>
                </c:pt>
                <c:pt idx="1149">
                  <c:v>1.2076389123226727E-2</c:v>
                </c:pt>
                <c:pt idx="1150">
                  <c:v>1.2071064683503163E-2</c:v>
                </c:pt>
                <c:pt idx="1151">
                  <c:v>1.2065665055767116E-2</c:v>
                </c:pt>
                <c:pt idx="1152">
                  <c:v>1.2059010073659506E-2</c:v>
                </c:pt>
                <c:pt idx="1153">
                  <c:v>1.2053438219578052E-2</c:v>
                </c:pt>
                <c:pt idx="1154">
                  <c:v>1.2047791172675367E-2</c:v>
                </c:pt>
                <c:pt idx="1155">
                  <c:v>1.2042068933032503E-2</c:v>
                </c:pt>
                <c:pt idx="1156">
                  <c:v>1.2036271500622439E-2</c:v>
                </c:pt>
                <c:pt idx="1157">
                  <c:v>1.2030398875472194E-2</c:v>
                </c:pt>
                <c:pt idx="1158">
                  <c:v>1.2024451057581766E-2</c:v>
                </c:pt>
                <c:pt idx="1159">
                  <c:v>1.2018428046951154E-2</c:v>
                </c:pt>
                <c:pt idx="1160">
                  <c:v>1.2012329843580362E-2</c:v>
                </c:pt>
                <c:pt idx="1161">
                  <c:v>1.2006156447550433E-2</c:v>
                </c:pt>
                <c:pt idx="1162">
                  <c:v>1.199990785878032E-2</c:v>
                </c:pt>
                <c:pt idx="1163">
                  <c:v>1.1993584077351073E-2</c:v>
                </c:pt>
                <c:pt idx="1164">
                  <c:v>1.1987185103235673E-2</c:v>
                </c:pt>
                <c:pt idx="1165">
                  <c:v>1.1980710936488153E-2</c:v>
                </c:pt>
                <c:pt idx="1166">
                  <c:v>1.1974161577081496E-2</c:v>
                </c:pt>
                <c:pt idx="1167">
                  <c:v>1.1964283244851881E-2</c:v>
                </c:pt>
                <c:pt idx="1168">
                  <c:v>1.1957551715909842E-2</c:v>
                </c:pt>
                <c:pt idx="1169">
                  <c:v>1.1950744999117413E-2</c:v>
                </c:pt>
                <c:pt idx="1170">
                  <c:v>1.1943863094312501E-2</c:v>
                </c:pt>
                <c:pt idx="1171">
                  <c:v>1.1936906001657199E-2</c:v>
                </c:pt>
                <c:pt idx="1172">
                  <c:v>1.1929873721151507E-2</c:v>
                </c:pt>
                <c:pt idx="1173">
                  <c:v>1.1922766252552286E-2</c:v>
                </c:pt>
                <c:pt idx="1174">
                  <c:v>1.1915583596183721E-2</c:v>
                </c:pt>
                <c:pt idx="1175">
                  <c:v>1.1908325751802673E-2</c:v>
                </c:pt>
                <c:pt idx="1176">
                  <c:v>1.1900992719652281E-2</c:v>
                </c:pt>
                <c:pt idx="1177">
                  <c:v>1.1893584499489407E-2</c:v>
                </c:pt>
                <c:pt idx="1178">
                  <c:v>1.1886101091476142E-2</c:v>
                </c:pt>
                <c:pt idx="1179">
                  <c:v>1.1878542495612487E-2</c:v>
                </c:pt>
                <c:pt idx="1180">
                  <c:v>1.1870908711817396E-2</c:v>
                </c:pt>
                <c:pt idx="1181">
                  <c:v>1.1863199740171915E-2</c:v>
                </c:pt>
                <c:pt idx="1182">
                  <c:v>1.1855415580676043E-2</c:v>
                </c:pt>
                <c:pt idx="1183">
                  <c:v>1.1847556233248735E-2</c:v>
                </c:pt>
                <c:pt idx="1184">
                  <c:v>1.1839621697971037E-2</c:v>
                </c:pt>
                <c:pt idx="1185">
                  <c:v>1.1831611974923995E-2</c:v>
                </c:pt>
                <c:pt idx="1186">
                  <c:v>1.1823527063945516E-2</c:v>
                </c:pt>
                <c:pt idx="1187">
                  <c:v>1.1815366965116647E-2</c:v>
                </c:pt>
                <c:pt idx="1188">
                  <c:v>1.1807131678437388E-2</c:v>
                </c:pt>
                <c:pt idx="1189">
                  <c:v>1.1798821203907739E-2</c:v>
                </c:pt>
                <c:pt idx="1190">
                  <c:v>1.1790435541608746E-2</c:v>
                </c:pt>
                <c:pt idx="1191">
                  <c:v>1.1781976456566312E-2</c:v>
                </c:pt>
                <c:pt idx="1192">
                  <c:v>1.1773493371207699E-2</c:v>
                </c:pt>
                <c:pt idx="1193">
                  <c:v>1.1765009231680112E-2</c:v>
                </c:pt>
                <c:pt idx="1194">
                  <c:v>1.1756524038064597E-2</c:v>
                </c:pt>
                <c:pt idx="1195">
                  <c:v>1.1748037790199062E-2</c:v>
                </c:pt>
                <c:pt idx="1196">
                  <c:v>1.1739550488245598E-2</c:v>
                </c:pt>
                <c:pt idx="1197">
                  <c:v>1.1731062132204206E-2</c:v>
                </c:pt>
                <c:pt idx="1198">
                  <c:v>1.172257272199384E-2</c:v>
                </c:pt>
                <c:pt idx="1199">
                  <c:v>1.1714082257533454E-2</c:v>
                </c:pt>
                <c:pt idx="1200">
                  <c:v>1.1705590738985139E-2</c:v>
                </c:pt>
                <c:pt idx="1201">
                  <c:v>1.1697098166348896E-2</c:v>
                </c:pt>
                <c:pt idx="1202">
                  <c:v>1.1688604539462633E-2</c:v>
                </c:pt>
                <c:pt idx="1203">
                  <c:v>1.1680109858407395E-2</c:v>
                </c:pt>
                <c:pt idx="1204">
                  <c:v>1.1671614123264229E-2</c:v>
                </c:pt>
                <c:pt idx="1205">
                  <c:v>1.1663117334033135E-2</c:v>
                </c:pt>
                <c:pt idx="1206">
                  <c:v>1.1654619490552021E-2</c:v>
                </c:pt>
                <c:pt idx="1207">
                  <c:v>1.1646120592982978E-2</c:v>
                </c:pt>
                <c:pt idx="1208">
                  <c:v>1.1637620641244961E-2</c:v>
                </c:pt>
                <c:pt idx="1209">
                  <c:v>1.1629119635419016E-2</c:v>
                </c:pt>
                <c:pt idx="1210">
                  <c:v>1.1620617575343051E-2</c:v>
                </c:pt>
                <c:pt idx="1211">
                  <c:v>1.1612114461179157E-2</c:v>
                </c:pt>
                <c:pt idx="1212">
                  <c:v>1.1603610292846289E-2</c:v>
                </c:pt>
                <c:pt idx="1213">
                  <c:v>1.1595105070344447E-2</c:v>
                </c:pt>
                <c:pt idx="1214">
                  <c:v>1.1586598793754677E-2</c:v>
                </c:pt>
                <c:pt idx="1215">
                  <c:v>1.1578091462995932E-2</c:v>
                </c:pt>
                <c:pt idx="1216">
                  <c:v>1.1569583077987167E-2</c:v>
                </c:pt>
                <c:pt idx="1217">
                  <c:v>1.156107363897152E-2</c:v>
                </c:pt>
                <c:pt idx="1218">
                  <c:v>1.1552563145705852E-2</c:v>
                </c:pt>
                <c:pt idx="1219">
                  <c:v>1.1544051598433303E-2</c:v>
                </c:pt>
                <c:pt idx="1220">
                  <c:v>1.1535538996910732E-2</c:v>
                </c:pt>
                <c:pt idx="1221">
                  <c:v>1.1527025341219188E-2</c:v>
                </c:pt>
                <c:pt idx="1222">
                  <c:v>1.1518510631439716E-2</c:v>
                </c:pt>
                <c:pt idx="1223">
                  <c:v>1.1509994867491269E-2</c:v>
                </c:pt>
                <c:pt idx="1224">
                  <c:v>1.1501478049373848E-2</c:v>
                </c:pt>
                <c:pt idx="1225">
                  <c:v>1.1492960177168499E-2</c:v>
                </c:pt>
                <c:pt idx="1226">
                  <c:v>1.1484441250713129E-2</c:v>
                </c:pt>
                <c:pt idx="1227">
                  <c:v>1.1475921270169831E-2</c:v>
                </c:pt>
                <c:pt idx="1228">
                  <c:v>1.1467400235538605E-2</c:v>
                </c:pt>
                <c:pt idx="1229">
                  <c:v>1.1458878146657359E-2</c:v>
                </c:pt>
                <c:pt idx="1230">
                  <c:v>1.1450355003688184E-2</c:v>
                </c:pt>
                <c:pt idx="1231">
                  <c:v>1.1441830806550035E-2</c:v>
                </c:pt>
                <c:pt idx="1232">
                  <c:v>1.1433305555323958E-2</c:v>
                </c:pt>
                <c:pt idx="1233">
                  <c:v>1.1424779249928907E-2</c:v>
                </c:pt>
                <c:pt idx="1234">
                  <c:v>1.1416251890364881E-2</c:v>
                </c:pt>
                <c:pt idx="1235">
                  <c:v>1.1407723476631881E-2</c:v>
                </c:pt>
                <c:pt idx="1236">
                  <c:v>1.1399194008729907E-2</c:v>
                </c:pt>
                <c:pt idx="1237">
                  <c:v>1.1390663486740005E-2</c:v>
                </c:pt>
                <c:pt idx="1238">
                  <c:v>1.1382131910581128E-2</c:v>
                </c:pt>
                <c:pt idx="1239">
                  <c:v>1.1373599280334323E-2</c:v>
                </c:pt>
                <c:pt idx="1240">
                  <c:v>1.1365065595918544E-2</c:v>
                </c:pt>
                <c:pt idx="1241">
                  <c:v>1.1356530857252745E-2</c:v>
                </c:pt>
                <c:pt idx="1242">
                  <c:v>1.1347995064499017E-2</c:v>
                </c:pt>
                <c:pt idx="1243">
                  <c:v>1.1339458217657361E-2</c:v>
                </c:pt>
                <c:pt idx="1244">
                  <c:v>1.1330920316646731E-2</c:v>
                </c:pt>
                <c:pt idx="1245">
                  <c:v>1.1322381361467126E-2</c:v>
                </c:pt>
                <c:pt idx="1246">
                  <c:v>1.1313841352199594E-2</c:v>
                </c:pt>
                <c:pt idx="1247">
                  <c:v>1.1305300288682041E-2</c:v>
                </c:pt>
                <c:pt idx="1248">
                  <c:v>1.129675817107656E-2</c:v>
                </c:pt>
                <c:pt idx="1249">
                  <c:v>1.1288214999302104E-2</c:v>
                </c:pt>
                <c:pt idx="1250">
                  <c:v>1.1279670773439721E-2</c:v>
                </c:pt>
                <c:pt idx="1251">
                  <c:v>1.1271125493408363E-2</c:v>
                </c:pt>
                <c:pt idx="1252">
                  <c:v>1.126257915920803E-2</c:v>
                </c:pt>
                <c:pt idx="1253">
                  <c:v>1.125403177091977E-2</c:v>
                </c:pt>
                <c:pt idx="1254">
                  <c:v>1.1245483328381489E-2</c:v>
                </c:pt>
                <c:pt idx="1255">
                  <c:v>1.123693383175528E-2</c:v>
                </c:pt>
                <c:pt idx="1256">
                  <c:v>1.1227161687713538E-2</c:v>
                </c:pt>
                <c:pt idx="1257">
                  <c:v>1.1218609932165391E-2</c:v>
                </c:pt>
                <c:pt idx="1258">
                  <c:v>1.1210057122529316E-2</c:v>
                </c:pt>
                <c:pt idx="1259">
                  <c:v>1.1201503258805312E-2</c:v>
                </c:pt>
                <c:pt idx="1260">
                  <c:v>1.1192948340831288E-2</c:v>
                </c:pt>
                <c:pt idx="1261">
                  <c:v>1.1184392368769336E-2</c:v>
                </c:pt>
                <c:pt idx="1262">
                  <c:v>1.1175835342538409E-2</c:v>
                </c:pt>
                <c:pt idx="1263">
                  <c:v>1.1167277262138509E-2</c:v>
                </c:pt>
                <c:pt idx="1264">
                  <c:v>1.1158718127569633E-2</c:v>
                </c:pt>
                <c:pt idx="1265">
                  <c:v>1.1150157938993877E-2</c:v>
                </c:pt>
                <c:pt idx="1266">
                  <c:v>1.1141596696168099E-2</c:v>
                </c:pt>
                <c:pt idx="1267">
                  <c:v>1.1133034399254393E-2</c:v>
                </c:pt>
                <c:pt idx="1268">
                  <c:v>1.1124471048090667E-2</c:v>
                </c:pt>
                <c:pt idx="1269">
                  <c:v>1.1115906642920059E-2</c:v>
                </c:pt>
                <c:pt idx="1270">
                  <c:v>1.1107341183499431E-2</c:v>
                </c:pt>
                <c:pt idx="1271">
                  <c:v>1.1098774669990874E-2</c:v>
                </c:pt>
                <c:pt idx="1272">
                  <c:v>1.1090207102313343E-2</c:v>
                </c:pt>
                <c:pt idx="1273">
                  <c:v>1.1081638480547884E-2</c:v>
                </c:pt>
                <c:pt idx="1274">
                  <c:v>1.1073068804532404E-2</c:v>
                </c:pt>
                <c:pt idx="1275">
                  <c:v>1.1064498074428997E-2</c:v>
                </c:pt>
                <c:pt idx="1276">
                  <c:v>1.1055926290237661E-2</c:v>
                </c:pt>
                <c:pt idx="1277">
                  <c:v>1.1047353451796305E-2</c:v>
                </c:pt>
                <c:pt idx="1278">
                  <c:v>1.1038779559348066E-2</c:v>
                </c:pt>
                <c:pt idx="1279">
                  <c:v>1.1030204612649808E-2</c:v>
                </c:pt>
                <c:pt idx="1280">
                  <c:v>1.1021628611863621E-2</c:v>
                </c:pt>
                <c:pt idx="1281">
                  <c:v>1.101305155690846E-2</c:v>
                </c:pt>
                <c:pt idx="1282">
                  <c:v>1.1004473447784324E-2</c:v>
                </c:pt>
                <c:pt idx="1283">
                  <c:v>1.0995894284572261E-2</c:v>
                </c:pt>
                <c:pt idx="1284">
                  <c:v>1.0987314067191223E-2</c:v>
                </c:pt>
                <c:pt idx="1285">
                  <c:v>1.0978732795641211E-2</c:v>
                </c:pt>
                <c:pt idx="1286">
                  <c:v>1.097015047000327E-2</c:v>
                </c:pt>
                <c:pt idx="1287">
                  <c:v>1.0961567090196356E-2</c:v>
                </c:pt>
                <c:pt idx="1288">
                  <c:v>1.0952982656220467E-2</c:v>
                </c:pt>
                <c:pt idx="1289">
                  <c:v>1.0944397168075604E-2</c:v>
                </c:pt>
                <c:pt idx="1290">
                  <c:v>1.0935810625923859E-2</c:v>
                </c:pt>
                <c:pt idx="1291">
                  <c:v>1.0927223029522093E-2</c:v>
                </c:pt>
                <c:pt idx="1292">
                  <c:v>1.0918634379032399E-2</c:v>
                </c:pt>
                <c:pt idx="1293">
                  <c:v>1.0910044674373731E-2</c:v>
                </c:pt>
                <c:pt idx="1294">
                  <c:v>1.0901453915546089E-2</c:v>
                </c:pt>
                <c:pt idx="1295">
                  <c:v>1.0892862102630518E-2</c:v>
                </c:pt>
                <c:pt idx="1296">
                  <c:v>1.0884269235545974E-2</c:v>
                </c:pt>
                <c:pt idx="1297">
                  <c:v>1.0875675314292454E-2</c:v>
                </c:pt>
                <c:pt idx="1298">
                  <c:v>1.0867080338869961E-2</c:v>
                </c:pt>
                <c:pt idx="1299">
                  <c:v>1.0858484309440586E-2</c:v>
                </c:pt>
                <c:pt idx="1300">
                  <c:v>1.084988722576119E-2</c:v>
                </c:pt>
                <c:pt idx="1301">
                  <c:v>1.084128908791282E-2</c:v>
                </c:pt>
                <c:pt idx="1302">
                  <c:v>1.0832689895976522E-2</c:v>
                </c:pt>
                <c:pt idx="1303">
                  <c:v>1.0824089649952295E-2</c:v>
                </c:pt>
                <c:pt idx="1304">
                  <c:v>1.0815488349759095E-2</c:v>
                </c:pt>
                <c:pt idx="1305">
                  <c:v>1.080688599539692E-2</c:v>
                </c:pt>
                <c:pt idx="1306">
                  <c:v>1.0798282586865771E-2</c:v>
                </c:pt>
                <c:pt idx="1307">
                  <c:v>1.0789678124165647E-2</c:v>
                </c:pt>
                <c:pt idx="1308">
                  <c:v>1.0781072607377595E-2</c:v>
                </c:pt>
                <c:pt idx="1309">
                  <c:v>1.0772466036501616E-2</c:v>
                </c:pt>
                <c:pt idx="1310">
                  <c:v>1.0763858411375615E-2</c:v>
                </c:pt>
                <c:pt idx="1311">
                  <c:v>1.0755249732242733E-2</c:v>
                </c:pt>
                <c:pt idx="1312">
                  <c:v>1.0746639998940877E-2</c:v>
                </c:pt>
                <c:pt idx="1313">
                  <c:v>1.0738029211389E-2</c:v>
                </c:pt>
                <c:pt idx="1314">
                  <c:v>1.0729417369749195E-2</c:v>
                </c:pt>
                <c:pt idx="1315">
                  <c:v>1.0720804474021461E-2</c:v>
                </c:pt>
                <c:pt idx="1316">
                  <c:v>1.0712190524043708E-2</c:v>
                </c:pt>
                <c:pt idx="1317">
                  <c:v>1.0703575519978026E-2</c:v>
                </c:pt>
                <c:pt idx="1318">
                  <c:v>1.0694959461824416E-2</c:v>
                </c:pt>
                <c:pt idx="1319">
                  <c:v>1.0686342349582878E-2</c:v>
                </c:pt>
                <c:pt idx="1320">
                  <c:v>1.0677724183010273E-2</c:v>
                </c:pt>
                <c:pt idx="1321">
                  <c:v>1.0669104962430787E-2</c:v>
                </c:pt>
                <c:pt idx="1322">
                  <c:v>1.0660484687682326E-2</c:v>
                </c:pt>
                <c:pt idx="1323">
                  <c:v>1.0651863358845937E-2</c:v>
                </c:pt>
                <c:pt idx="1324">
                  <c:v>1.0643240975840573E-2</c:v>
                </c:pt>
                <c:pt idx="1325">
                  <c:v>1.0634617538666236E-2</c:v>
                </c:pt>
                <c:pt idx="1326">
                  <c:v>1.0625993047322924E-2</c:v>
                </c:pt>
                <c:pt idx="1327">
                  <c:v>1.0617367501891684E-2</c:v>
                </c:pt>
                <c:pt idx="1328">
                  <c:v>1.0608740902291469E-2</c:v>
                </c:pt>
                <c:pt idx="1329">
                  <c:v>1.0600113248603327E-2</c:v>
                </c:pt>
                <c:pt idx="1330">
                  <c:v>1.059148454074621E-2</c:v>
                </c:pt>
                <c:pt idx="1331">
                  <c:v>1.0582854778720119E-2</c:v>
                </c:pt>
                <c:pt idx="1332">
                  <c:v>1.0574223962525053E-2</c:v>
                </c:pt>
                <c:pt idx="1333">
                  <c:v>1.056559209224206E-2</c:v>
                </c:pt>
                <c:pt idx="1334">
                  <c:v>1.0556959167871138E-2</c:v>
                </c:pt>
                <c:pt idx="1335">
                  <c:v>1.0548325189331242E-2</c:v>
                </c:pt>
                <c:pt idx="1336">
                  <c:v>1.0539690156622372E-2</c:v>
                </c:pt>
                <c:pt idx="1337">
                  <c:v>1.0531054069744528E-2</c:v>
                </c:pt>
                <c:pt idx="1338">
                  <c:v>1.0522416928778755E-2</c:v>
                </c:pt>
                <c:pt idx="1339">
                  <c:v>1.0513778733644008E-2</c:v>
                </c:pt>
                <c:pt idx="1340">
                  <c:v>1.0505139484421333E-2</c:v>
                </c:pt>
                <c:pt idx="1341">
                  <c:v>1.0496499181029684E-2</c:v>
                </c:pt>
                <c:pt idx="1342">
                  <c:v>1.048785782346906E-2</c:v>
                </c:pt>
                <c:pt idx="1343">
                  <c:v>1.0479215411901555E-2</c:v>
                </c:pt>
                <c:pt idx="1344">
                  <c:v>1.0470571946084029E-2</c:v>
                </c:pt>
                <c:pt idx="1345">
                  <c:v>1.0461927426097528E-2</c:v>
                </c:pt>
                <c:pt idx="1346">
                  <c:v>1.04532818520231E-2</c:v>
                </c:pt>
                <c:pt idx="1347">
                  <c:v>1.0444635223779697E-2</c:v>
                </c:pt>
                <c:pt idx="1348">
                  <c:v>1.0435987541448366E-2</c:v>
                </c:pt>
                <c:pt idx="1349">
                  <c:v>1.0427338804948061E-2</c:v>
                </c:pt>
                <c:pt idx="1350">
                  <c:v>1.0418689014359828E-2</c:v>
                </c:pt>
                <c:pt idx="1351">
                  <c:v>1.0410038169521574E-2</c:v>
                </c:pt>
                <c:pt idx="1352">
                  <c:v>1.0401386270676438E-2</c:v>
                </c:pt>
                <c:pt idx="1353">
                  <c:v>1.0392733317581282E-2</c:v>
                </c:pt>
                <c:pt idx="1354">
                  <c:v>1.0384079310398198E-2</c:v>
                </c:pt>
                <c:pt idx="1355">
                  <c:v>1.0375424249127185E-2</c:v>
                </c:pt>
                <c:pt idx="1356">
                  <c:v>1.0366768133606152E-2</c:v>
                </c:pt>
                <c:pt idx="1357">
                  <c:v>1.0358110964078238E-2</c:v>
                </c:pt>
                <c:pt idx="1358">
                  <c:v>1.0349452740300302E-2</c:v>
                </c:pt>
                <c:pt idx="1359">
                  <c:v>1.0340793462515485E-2</c:v>
                </c:pt>
                <c:pt idx="1360">
                  <c:v>1.0332133130399601E-2</c:v>
                </c:pt>
                <c:pt idx="1361">
                  <c:v>1.0323471744276835E-2</c:v>
                </c:pt>
                <c:pt idx="1362">
                  <c:v>1.0314809303985095E-2</c:v>
                </c:pt>
                <c:pt idx="1363">
                  <c:v>1.0306145809605427E-2</c:v>
                </c:pt>
                <c:pt idx="1364">
                  <c:v>1.0297481261056785E-2</c:v>
                </c:pt>
                <c:pt idx="1365">
                  <c:v>1.0288815658420214E-2</c:v>
                </c:pt>
                <c:pt idx="1366">
                  <c:v>1.0280149001533623E-2</c:v>
                </c:pt>
                <c:pt idx="1367">
                  <c:v>1.0271481290559104E-2</c:v>
                </c:pt>
                <c:pt idx="1368">
                  <c:v>1.0262812525577703E-2</c:v>
                </c:pt>
                <c:pt idx="1369">
                  <c:v>1.0254142706265235E-2</c:v>
                </c:pt>
                <c:pt idx="1370">
                  <c:v>1.0245471832945885E-2</c:v>
                </c:pt>
                <c:pt idx="1371">
                  <c:v>1.0236799905376515E-2</c:v>
                </c:pt>
                <c:pt idx="1372">
                  <c:v>1.0228126923719216E-2</c:v>
                </c:pt>
                <c:pt idx="1373">
                  <c:v>1.021945288797399E-2</c:v>
                </c:pt>
                <c:pt idx="1374">
                  <c:v>1.0210777797978743E-2</c:v>
                </c:pt>
                <c:pt idx="1375">
                  <c:v>1.020210165405766E-2</c:v>
                </c:pt>
                <c:pt idx="1376">
                  <c:v>1.0193424455805511E-2</c:v>
                </c:pt>
                <c:pt idx="1377">
                  <c:v>1.018474620354648E-2</c:v>
                </c:pt>
                <c:pt idx="1378">
                  <c:v>1.0176066897037428E-2</c:v>
                </c:pt>
                <c:pt idx="1379">
                  <c:v>1.0167386536440448E-2</c:v>
                </c:pt>
                <c:pt idx="1380">
                  <c:v>1.015870512175554E-2</c:v>
                </c:pt>
                <c:pt idx="1381">
                  <c:v>1.0150022652901658E-2</c:v>
                </c:pt>
                <c:pt idx="1382">
                  <c:v>1.0141339129797755E-2</c:v>
                </c:pt>
                <c:pt idx="1383">
                  <c:v>1.013265455268697E-2</c:v>
                </c:pt>
                <c:pt idx="1384">
                  <c:v>1.0123968921488258E-2</c:v>
                </c:pt>
                <c:pt idx="1385">
                  <c:v>1.0115282236039524E-2</c:v>
                </c:pt>
                <c:pt idx="1386">
                  <c:v>1.0106594496502863E-2</c:v>
                </c:pt>
                <c:pt idx="1387">
                  <c:v>1.0097905702878274E-2</c:v>
                </c:pt>
                <c:pt idx="1388">
                  <c:v>1.0089215855003664E-2</c:v>
                </c:pt>
                <c:pt idx="1389">
                  <c:v>1.0080524953041126E-2</c:v>
                </c:pt>
                <c:pt idx="1390">
                  <c:v>1.0071832996990659E-2</c:v>
                </c:pt>
                <c:pt idx="1391">
                  <c:v>1.0063139986771219E-2</c:v>
                </c:pt>
                <c:pt idx="1392">
                  <c:v>1.005444592246385E-2</c:v>
                </c:pt>
                <c:pt idx="1393">
                  <c:v>1.0045750803987508E-2</c:v>
                </c:pt>
                <c:pt idx="1394">
                  <c:v>1.003705463134219E-2</c:v>
                </c:pt>
                <c:pt idx="1395">
                  <c:v>1.0028357404608945E-2</c:v>
                </c:pt>
                <c:pt idx="1396">
                  <c:v>1.0019659123706726E-2</c:v>
                </c:pt>
                <c:pt idx="1397">
                  <c:v>1.0010959788635532E-2</c:v>
                </c:pt>
                <c:pt idx="1398">
                  <c:v>1.000225939947641E-2</c:v>
                </c:pt>
                <c:pt idx="1399">
                  <c:v>9.9935579562293597E-3</c:v>
                </c:pt>
                <c:pt idx="1400">
                  <c:v>9.9848554588133354E-3</c:v>
                </c:pt>
                <c:pt idx="1401">
                  <c:v>9.9761519072283367E-3</c:v>
                </c:pt>
                <c:pt idx="1402">
                  <c:v>9.9674473015554099E-3</c:v>
                </c:pt>
                <c:pt idx="1403">
                  <c:v>9.9587416417945551E-3</c:v>
                </c:pt>
                <c:pt idx="1404">
                  <c:v>9.9500349277836797E-3</c:v>
                </c:pt>
                <c:pt idx="1405">
                  <c:v>9.9413271596848762E-3</c:v>
                </c:pt>
                <c:pt idx="1406">
                  <c:v>9.9326183374981447E-3</c:v>
                </c:pt>
                <c:pt idx="1407">
                  <c:v>9.9239084611424389E-3</c:v>
                </c:pt>
                <c:pt idx="1408">
                  <c:v>9.9151975306177587E-3</c:v>
                </c:pt>
                <c:pt idx="1409">
                  <c:v>9.9064855460051504E-3</c:v>
                </c:pt>
                <c:pt idx="1410">
                  <c:v>9.8977725072235678E-3</c:v>
                </c:pt>
                <c:pt idx="1411">
                  <c:v>9.8890584142730109E-3</c:v>
                </c:pt>
                <c:pt idx="1412">
                  <c:v>9.8790981602736583E-3</c:v>
                </c:pt>
                <c:pt idx="1413">
                  <c:v>9.8703818084822093E-3</c:v>
                </c:pt>
                <c:pt idx="1414">
                  <c:v>9.8616644026028322E-3</c:v>
                </c:pt>
                <c:pt idx="1415">
                  <c:v>9.852945942635527E-3</c:v>
                </c:pt>
                <c:pt idx="1416">
                  <c:v>9.8442264284992476E-3</c:v>
                </c:pt>
                <c:pt idx="1417">
                  <c:v>9.8355058601939938E-3</c:v>
                </c:pt>
                <c:pt idx="1418">
                  <c:v>9.8267842378008119E-3</c:v>
                </c:pt>
                <c:pt idx="1419">
                  <c:v>9.8180615612386557E-3</c:v>
                </c:pt>
                <c:pt idx="1420">
                  <c:v>9.8093378305885714E-3</c:v>
                </c:pt>
                <c:pt idx="1421">
                  <c:v>9.8006130457695129E-3</c:v>
                </c:pt>
                <c:pt idx="1422">
                  <c:v>9.7918872067814799E-3</c:v>
                </c:pt>
                <c:pt idx="1423">
                  <c:v>9.783160313705519E-3</c:v>
                </c:pt>
                <c:pt idx="1424">
                  <c:v>9.7744323665416299E-3</c:v>
                </c:pt>
                <c:pt idx="1425">
                  <c:v>9.7657033652087666E-3</c:v>
                </c:pt>
                <c:pt idx="1426">
                  <c:v>9.7569733097069289E-3</c:v>
                </c:pt>
                <c:pt idx="1427">
                  <c:v>9.7462678322703944E-3</c:v>
                </c:pt>
                <c:pt idx="1428">
                  <c:v>9.7395100363584231E-3</c:v>
                </c:pt>
                <c:pt idx="1429">
                  <c:v>9.7307768185928012E-3</c:v>
                </c:pt>
                <c:pt idx="1430">
                  <c:v>9.7220425465771587E-3</c:v>
                </c:pt>
                <c:pt idx="1431">
                  <c:v>9.7133072203925419E-3</c:v>
                </c:pt>
                <c:pt idx="1432">
                  <c:v>9.7045708402010433E-3</c:v>
                </c:pt>
                <c:pt idx="1433">
                  <c:v>9.6958334057595241E-3</c:v>
                </c:pt>
                <c:pt idx="1434">
                  <c:v>9.6870949172300769E-3</c:v>
                </c:pt>
                <c:pt idx="1435">
                  <c:v>9.6783553745316553E-3</c:v>
                </c:pt>
                <c:pt idx="1436">
                  <c:v>9.6696147777453056E-3</c:v>
                </c:pt>
                <c:pt idx="1437">
                  <c:v>9.6608731268710279E-3</c:v>
                </c:pt>
                <c:pt idx="1438">
                  <c:v>9.6521304219088222E-3</c:v>
                </c:pt>
                <c:pt idx="1439">
                  <c:v>9.6433866626155496E-3</c:v>
                </c:pt>
                <c:pt idx="1440">
                  <c:v>9.6346418493964414E-3</c:v>
                </c:pt>
                <c:pt idx="1441">
                  <c:v>9.6258959819273127E-3</c:v>
                </c:pt>
                <c:pt idx="1442">
                  <c:v>9.6171490603702559E-3</c:v>
                </c:pt>
                <c:pt idx="1443">
                  <c:v>9.6084010846442247E-3</c:v>
                </c:pt>
                <c:pt idx="1444">
                  <c:v>9.5996520547492192E-3</c:v>
                </c:pt>
                <c:pt idx="1445">
                  <c:v>9.590901970847332E-3</c:v>
                </c:pt>
                <c:pt idx="1446">
                  <c:v>9.5821508326954241E-3</c:v>
                </c:pt>
                <c:pt idx="1447">
                  <c:v>9.5733986405366345E-3</c:v>
                </c:pt>
                <c:pt idx="1448">
                  <c:v>9.5646453941278242E-3</c:v>
                </c:pt>
                <c:pt idx="1449">
                  <c:v>9.5558910937121322E-3</c:v>
                </c:pt>
                <c:pt idx="1450">
                  <c:v>9.5471357390464195E-3</c:v>
                </c:pt>
                <c:pt idx="1451">
                  <c:v>9.5383793303738251E-3</c:v>
                </c:pt>
                <c:pt idx="1452">
                  <c:v>9.5296259328137012E-3</c:v>
                </c:pt>
                <c:pt idx="1453">
                  <c:v>9.5208997193108047E-3</c:v>
                </c:pt>
                <c:pt idx="1454">
                  <c:v>9.5122047549034416E-3</c:v>
                </c:pt>
                <c:pt idx="1455">
                  <c:v>9.5035410398347508E-3</c:v>
                </c:pt>
                <c:pt idx="1456">
                  <c:v>9.4949085741047323E-3</c:v>
                </c:pt>
                <c:pt idx="1457">
                  <c:v>9.4863073575512935E-3</c:v>
                </c:pt>
                <c:pt idx="1458">
                  <c:v>9.4777373902554807E-3</c:v>
                </c:pt>
                <c:pt idx="1459">
                  <c:v>9.4691986722983401E-3</c:v>
                </c:pt>
                <c:pt idx="1460">
                  <c:v>9.4606912035177793E-3</c:v>
                </c:pt>
                <c:pt idx="1461">
                  <c:v>9.4522149840758907E-3</c:v>
                </c:pt>
                <c:pt idx="1462">
                  <c:v>9.4437700138105818E-3</c:v>
                </c:pt>
                <c:pt idx="1463">
                  <c:v>9.4353562928839452E-3</c:v>
                </c:pt>
                <c:pt idx="1464">
                  <c:v>9.422197867545723E-3</c:v>
                </c:pt>
                <c:pt idx="1465">
                  <c:v>9.4138645017372014E-3</c:v>
                </c:pt>
                <c:pt idx="1466">
                  <c:v>9.405562385267352E-3</c:v>
                </c:pt>
                <c:pt idx="1467">
                  <c:v>9.3972915179740824E-3</c:v>
                </c:pt>
                <c:pt idx="1468">
                  <c:v>9.3890518999384387E-3</c:v>
                </c:pt>
                <c:pt idx="1469">
                  <c:v>9.3808435310793747E-3</c:v>
                </c:pt>
                <c:pt idx="1470">
                  <c:v>9.3726664115589831E-3</c:v>
                </c:pt>
                <c:pt idx="1471">
                  <c:v>9.3645205412151711E-3</c:v>
                </c:pt>
                <c:pt idx="1472">
                  <c:v>9.3564059201289851E-3</c:v>
                </c:pt>
                <c:pt idx="1473">
                  <c:v>9.3483225483004251E-3</c:v>
                </c:pt>
                <c:pt idx="1474">
                  <c:v>9.3402704255673985E-3</c:v>
                </c:pt>
                <c:pt idx="1475">
                  <c:v>9.3322495521730442E-3</c:v>
                </c:pt>
                <c:pt idx="1476">
                  <c:v>9.3242599279552696E-3</c:v>
                </c:pt>
                <c:pt idx="1477">
                  <c:v>9.316301552995121E-3</c:v>
                </c:pt>
                <c:pt idx="1478">
                  <c:v>9.3072445316721986E-3</c:v>
                </c:pt>
                <c:pt idx="1479">
                  <c:v>9.2993531193374945E-3</c:v>
                </c:pt>
                <c:pt idx="1480">
                  <c:v>9.2914929561793702E-3</c:v>
                </c:pt>
                <c:pt idx="1481">
                  <c:v>9.2836640422788719E-3</c:v>
                </c:pt>
                <c:pt idx="1482">
                  <c:v>9.275866377473907E-3</c:v>
                </c:pt>
                <c:pt idx="1483">
                  <c:v>9.2680999620076143E-3</c:v>
                </c:pt>
                <c:pt idx="1484">
                  <c:v>9.2603647957179014E-3</c:v>
                </c:pt>
                <c:pt idx="1485">
                  <c:v>9.2526608786047682E-3</c:v>
                </c:pt>
                <c:pt idx="1486">
                  <c:v>9.2449882106682146E-3</c:v>
                </c:pt>
                <c:pt idx="1487">
                  <c:v>9.2373467919892871E-3</c:v>
                </c:pt>
                <c:pt idx="1488">
                  <c:v>9.2297366224869393E-3</c:v>
                </c:pt>
                <c:pt idx="1489">
                  <c:v>9.2221577022422174E-3</c:v>
                </c:pt>
                <c:pt idx="1490">
                  <c:v>9.214610031093029E-3</c:v>
                </c:pt>
                <c:pt idx="1491">
                  <c:v>9.2070936092014666E-3</c:v>
                </c:pt>
                <c:pt idx="1492">
                  <c:v>9.1996084364864839E-3</c:v>
                </c:pt>
                <c:pt idx="1493">
                  <c:v>9.1921545129480808E-3</c:v>
                </c:pt>
                <c:pt idx="1494">
                  <c:v>9.1847318385862575E-3</c:v>
                </c:pt>
                <c:pt idx="1495">
                  <c:v>9.1773404134010139E-3</c:v>
                </c:pt>
                <c:pt idx="1496">
                  <c:v>9.1699802374733963E-3</c:v>
                </c:pt>
                <c:pt idx="1497">
                  <c:v>9.1626513107223584E-3</c:v>
                </c:pt>
                <c:pt idx="1498">
                  <c:v>9.1553536330668539E-3</c:v>
                </c:pt>
                <c:pt idx="1499">
                  <c:v>9.1480872045879291E-3</c:v>
                </c:pt>
                <c:pt idx="1500">
                  <c:v>9.1408520253666303E-3</c:v>
                </c:pt>
                <c:pt idx="1501">
                  <c:v>9.1336480953219112E-3</c:v>
                </c:pt>
                <c:pt idx="1502">
                  <c:v>9.1264754143727256E-3</c:v>
                </c:pt>
                <c:pt idx="1503">
                  <c:v>9.1193339826001196E-3</c:v>
                </c:pt>
                <c:pt idx="1504">
                  <c:v>9.1122238000851397E-3</c:v>
                </c:pt>
                <c:pt idx="1505">
                  <c:v>9.1051448666656931E-3</c:v>
                </c:pt>
                <c:pt idx="1506">
                  <c:v>9.0980971824228263E-3</c:v>
                </c:pt>
                <c:pt idx="1507">
                  <c:v>9.0910807473565391E-3</c:v>
                </c:pt>
                <c:pt idx="1508">
                  <c:v>9.0840955614668317E-3</c:v>
                </c:pt>
                <c:pt idx="1509">
                  <c:v>9.077141624753704E-3</c:v>
                </c:pt>
                <c:pt idx="1510">
                  <c:v>9.0702189370550634E-3</c:v>
                </c:pt>
                <c:pt idx="1511">
                  <c:v>9.0633274986950951E-3</c:v>
                </c:pt>
                <c:pt idx="1512">
                  <c:v>9.056467309349614E-3</c:v>
                </c:pt>
                <c:pt idx="1513">
                  <c:v>9.0496383691807125E-3</c:v>
                </c:pt>
                <c:pt idx="1514">
                  <c:v>9.042840678269437E-3</c:v>
                </c:pt>
                <c:pt idx="1515">
                  <c:v>9.036074236453695E-3</c:v>
                </c:pt>
                <c:pt idx="1516">
                  <c:v>9.0293390437334864E-3</c:v>
                </c:pt>
                <c:pt idx="1517">
                  <c:v>9.0226351001898575E-3</c:v>
                </c:pt>
                <c:pt idx="1518">
                  <c:v>9.0159624058228083E-3</c:v>
                </c:pt>
                <c:pt idx="1519">
                  <c:v>9.0093209605512925E-3</c:v>
                </c:pt>
                <c:pt idx="1520">
                  <c:v>9.0027107643753101E-3</c:v>
                </c:pt>
                <c:pt idx="1521">
                  <c:v>8.9961318175380001E-3</c:v>
                </c:pt>
                <c:pt idx="1522">
                  <c:v>8.9895841196341308E-3</c:v>
                </c:pt>
                <c:pt idx="1523">
                  <c:v>8.9830676709878876E-3</c:v>
                </c:pt>
                <c:pt idx="1524">
                  <c:v>8.9765824713561315E-3</c:v>
                </c:pt>
                <c:pt idx="1525">
                  <c:v>8.9701285209009551E-3</c:v>
                </c:pt>
                <c:pt idx="1526">
                  <c:v>8.9637058197034047E-3</c:v>
                </c:pt>
                <c:pt idx="1527">
                  <c:v>8.9573143674392952E-3</c:v>
                </c:pt>
                <c:pt idx="1528">
                  <c:v>8.9509541644328117E-3</c:v>
                </c:pt>
                <c:pt idx="1529">
                  <c:v>8.9446252105218615E-3</c:v>
                </c:pt>
                <c:pt idx="1530">
                  <c:v>8.9383275057064449E-3</c:v>
                </c:pt>
                <c:pt idx="1531">
                  <c:v>8.9320610500676079E-3</c:v>
                </c:pt>
                <c:pt idx="1532">
                  <c:v>8.925825843443258E-3</c:v>
                </c:pt>
                <c:pt idx="1533">
                  <c:v>8.9196218860765342E-3</c:v>
                </c:pt>
                <c:pt idx="1534">
                  <c:v>8.9134491777242975E-3</c:v>
                </c:pt>
                <c:pt idx="1535">
                  <c:v>8.9073077184675942E-3</c:v>
                </c:pt>
                <c:pt idx="1536">
                  <c:v>8.9011975083874706E-3</c:v>
                </c:pt>
                <c:pt idx="1537">
                  <c:v>8.8951185474028804E-3</c:v>
                </c:pt>
                <c:pt idx="1538">
                  <c:v>8.88907083559487E-3</c:v>
                </c:pt>
                <c:pt idx="1539">
                  <c:v>8.8830543728013467E-3</c:v>
                </c:pt>
                <c:pt idx="1540">
                  <c:v>8.8770691592654494E-3</c:v>
                </c:pt>
                <c:pt idx="1541">
                  <c:v>8.8711151947440392E-3</c:v>
                </c:pt>
                <c:pt idx="1542">
                  <c:v>8.8651924792371162E-3</c:v>
                </c:pt>
                <c:pt idx="1543">
                  <c:v>8.8593010129067729E-3</c:v>
                </c:pt>
                <c:pt idx="1544">
                  <c:v>8.8534407957530092E-3</c:v>
                </c:pt>
                <c:pt idx="1545">
                  <c:v>8.8476118275326865E-3</c:v>
                </c:pt>
                <c:pt idx="1546">
                  <c:v>8.8418141085699897E-3</c:v>
                </c:pt>
                <c:pt idx="1547">
                  <c:v>8.8360476386217801E-3</c:v>
                </c:pt>
                <c:pt idx="1548">
                  <c:v>8.8303124177691039E-3</c:v>
                </c:pt>
                <c:pt idx="1549">
                  <c:v>8.8246084460119611E-3</c:v>
                </c:pt>
                <c:pt idx="1550">
                  <c:v>8.8189357234313981E-3</c:v>
                </c:pt>
                <c:pt idx="1551">
                  <c:v>8.8132942497842759E-3</c:v>
                </c:pt>
                <c:pt idx="1552">
                  <c:v>8.8076840253947797E-3</c:v>
                </c:pt>
                <c:pt idx="1553">
                  <c:v>8.8021050500197706E-3</c:v>
                </c:pt>
                <c:pt idx="1554">
                  <c:v>8.796557323740295E-3</c:v>
                </c:pt>
                <c:pt idx="1555">
                  <c:v>8.7910408465563528E-3</c:v>
                </c:pt>
                <c:pt idx="1556">
                  <c:v>8.7855556183868977E-3</c:v>
                </c:pt>
                <c:pt idx="1557">
                  <c:v>8.780101639312976E-3</c:v>
                </c:pt>
                <c:pt idx="1558">
                  <c:v>8.7746789094156341E-3</c:v>
                </c:pt>
                <c:pt idx="1559">
                  <c:v>8.7692874285327793E-3</c:v>
                </c:pt>
                <c:pt idx="1560">
                  <c:v>8.7639271967454579E-3</c:v>
                </c:pt>
                <c:pt idx="1561">
                  <c:v>8.7585982141347163E-3</c:v>
                </c:pt>
                <c:pt idx="1562">
                  <c:v>8.7533004804574155E-3</c:v>
                </c:pt>
                <c:pt idx="1563">
                  <c:v>8.7480339958756481E-3</c:v>
                </c:pt>
                <c:pt idx="1564">
                  <c:v>8.7427987603083679E-3</c:v>
                </c:pt>
                <c:pt idx="1565">
                  <c:v>8.7375947739176674E-3</c:v>
                </c:pt>
                <c:pt idx="1566">
                  <c:v>8.7324220366225003E-3</c:v>
                </c:pt>
                <c:pt idx="1567">
                  <c:v>8.7272805483418203E-3</c:v>
                </c:pt>
                <c:pt idx="1568">
                  <c:v>8.7214428259074772E-3</c:v>
                </c:pt>
                <c:pt idx="1569">
                  <c:v>8.7163682999280567E-3</c:v>
                </c:pt>
                <c:pt idx="1570">
                  <c:v>8.7113250230441697E-3</c:v>
                </c:pt>
                <c:pt idx="1571">
                  <c:v>8.7063129950937235E-3</c:v>
                </c:pt>
                <c:pt idx="1572">
                  <c:v>8.701332216319857E-3</c:v>
                </c:pt>
                <c:pt idx="1573">
                  <c:v>8.6963826866415239E-3</c:v>
                </c:pt>
                <c:pt idx="1574">
                  <c:v>8.691464405977678E-3</c:v>
                </c:pt>
                <c:pt idx="1575">
                  <c:v>8.6865773743283192E-3</c:v>
                </c:pt>
                <c:pt idx="1576">
                  <c:v>8.6817215917744939E-3</c:v>
                </c:pt>
                <c:pt idx="1577">
                  <c:v>8.6768970582351557E-3</c:v>
                </c:pt>
                <c:pt idx="1578">
                  <c:v>8.6721037737913509E-3</c:v>
                </c:pt>
                <c:pt idx="1579">
                  <c:v>8.6673417383620333E-3</c:v>
                </c:pt>
                <c:pt idx="1580">
                  <c:v>8.6626109521092953E-3</c:v>
                </c:pt>
                <c:pt idx="1581">
                  <c:v>8.6579114148710445E-3</c:v>
                </c:pt>
                <c:pt idx="1582">
                  <c:v>8.6532431265662346E-3</c:v>
                </c:pt>
                <c:pt idx="1583">
                  <c:v>8.6486060873569581E-3</c:v>
                </c:pt>
                <c:pt idx="1584">
                  <c:v>8.6440002972432151E-3</c:v>
                </c:pt>
                <c:pt idx="1585">
                  <c:v>8.6394257561439591E-3</c:v>
                </c:pt>
                <c:pt idx="1586">
                  <c:v>8.6348824640591904E-3</c:v>
                </c:pt>
                <c:pt idx="1587">
                  <c:v>8.6303704211510013E-3</c:v>
                </c:pt>
                <c:pt idx="1588">
                  <c:v>8.6258896270952068E-3</c:v>
                </c:pt>
                <c:pt idx="1589">
                  <c:v>8.621440082215992E-3</c:v>
                </c:pt>
                <c:pt idx="1590">
                  <c:v>8.6170217863512644E-3</c:v>
                </c:pt>
                <c:pt idx="1591">
                  <c:v>8.6126347395010239E-3</c:v>
                </c:pt>
                <c:pt idx="1592">
                  <c:v>8.6082789417463168E-3</c:v>
                </c:pt>
                <c:pt idx="1593">
                  <c:v>8.6039543929250506E-3</c:v>
                </c:pt>
                <c:pt idx="1594">
                  <c:v>8.5996610931993178E-3</c:v>
                </c:pt>
                <c:pt idx="1595">
                  <c:v>8.5953990425691185E-3</c:v>
                </c:pt>
                <c:pt idx="1596">
                  <c:v>8.59116824087236E-3</c:v>
                </c:pt>
                <c:pt idx="1597">
                  <c:v>8.5869686882711349E-3</c:v>
                </c:pt>
                <c:pt idx="1598">
                  <c:v>8.582800384684397E-3</c:v>
                </c:pt>
                <c:pt idx="1599">
                  <c:v>8.5786633301121462E-3</c:v>
                </c:pt>
                <c:pt idx="1600">
                  <c:v>8.5745575245543826E-3</c:v>
                </c:pt>
                <c:pt idx="1601">
                  <c:v>8.5704829680921524E-3</c:v>
                </c:pt>
                <c:pt idx="1602">
                  <c:v>8.5664396606444093E-3</c:v>
                </c:pt>
                <c:pt idx="1603">
                  <c:v>8.5624276022111534E-3</c:v>
                </c:pt>
                <c:pt idx="1604">
                  <c:v>8.5584467927923846E-3</c:v>
                </c:pt>
                <c:pt idx="1605">
                  <c:v>8.5544972323070567E-3</c:v>
                </c:pt>
                <c:pt idx="1606">
                  <c:v>8.5505789209983085E-3</c:v>
                </c:pt>
                <c:pt idx="1607">
                  <c:v>8.5466918587040475E-3</c:v>
                </c:pt>
                <c:pt idx="1608">
                  <c:v>8.5428360453432273E-3</c:v>
                </c:pt>
                <c:pt idx="1609">
                  <c:v>8.5390114810779405E-3</c:v>
                </c:pt>
                <c:pt idx="1610">
                  <c:v>8.5352181657460946E-3</c:v>
                </c:pt>
                <c:pt idx="1611">
                  <c:v>8.5314560995097821E-3</c:v>
                </c:pt>
                <c:pt idx="1612">
                  <c:v>8.5277252822879568E-3</c:v>
                </c:pt>
                <c:pt idx="1613">
                  <c:v>8.5240257140806186E-3</c:v>
                </c:pt>
                <c:pt idx="1614">
                  <c:v>8.5203573948067213E-3</c:v>
                </c:pt>
                <c:pt idx="1615">
                  <c:v>8.5167203246283574E-3</c:v>
                </c:pt>
                <c:pt idx="1616">
                  <c:v>8.5131145034644806E-3</c:v>
                </c:pt>
                <c:pt idx="1617">
                  <c:v>8.5095399312340447E-3</c:v>
                </c:pt>
                <c:pt idx="1618">
                  <c:v>8.5059966080991423E-3</c:v>
                </c:pt>
                <c:pt idx="1619">
                  <c:v>8.5024845339787269E-3</c:v>
                </c:pt>
                <c:pt idx="1620">
                  <c:v>8.4990037088727988E-3</c:v>
                </c:pt>
                <c:pt idx="1621">
                  <c:v>8.4955541327003115E-3</c:v>
                </c:pt>
                <c:pt idx="1622">
                  <c:v>8.4921358055423113E-3</c:v>
                </c:pt>
                <c:pt idx="1623">
                  <c:v>8.4887487274798445E-3</c:v>
                </c:pt>
                <c:pt idx="1624">
                  <c:v>8.4853928983508187E-3</c:v>
                </c:pt>
                <c:pt idx="1625">
                  <c:v>8.4820683182362799E-3</c:v>
                </c:pt>
                <c:pt idx="1626">
                  <c:v>8.4787749871362283E-3</c:v>
                </c:pt>
                <c:pt idx="1627">
                  <c:v>8.4755129050506639E-3</c:v>
                </c:pt>
                <c:pt idx="1628">
                  <c:v>8.4722820719795866E-3</c:v>
                </c:pt>
                <c:pt idx="1629">
                  <c:v>8.4690824879229964E-3</c:v>
                </c:pt>
                <c:pt idx="1630">
                  <c:v>8.4659141528808934E-3</c:v>
                </c:pt>
                <c:pt idx="1631">
                  <c:v>8.4627770667722313E-3</c:v>
                </c:pt>
                <c:pt idx="1632">
                  <c:v>8.4596712296780563E-3</c:v>
                </c:pt>
                <c:pt idx="1633">
                  <c:v>8.4565966415983684E-3</c:v>
                </c:pt>
                <c:pt idx="1634">
                  <c:v>8.4535533025331677E-3</c:v>
                </c:pt>
                <c:pt idx="1635">
                  <c:v>8.4505412124014079E-3</c:v>
                </c:pt>
                <c:pt idx="1636">
                  <c:v>8.4475603713651815E-3</c:v>
                </c:pt>
                <c:pt idx="1637">
                  <c:v>8.4446107792623959E-3</c:v>
                </c:pt>
                <c:pt idx="1638">
                  <c:v>8.4416924361740975E-3</c:v>
                </c:pt>
                <c:pt idx="1639">
                  <c:v>8.4388053421002862E-3</c:v>
                </c:pt>
                <c:pt idx="1640">
                  <c:v>8.4359494970409621E-3</c:v>
                </c:pt>
                <c:pt idx="1641">
                  <c:v>8.4331249009150788E-3</c:v>
                </c:pt>
                <c:pt idx="1642">
                  <c:v>8.4303315537226364E-3</c:v>
                </c:pt>
                <c:pt idx="1643">
                  <c:v>8.4275694556257275E-3</c:v>
                </c:pt>
                <c:pt idx="1644">
                  <c:v>8.4248386065433056E-3</c:v>
                </c:pt>
                <c:pt idx="1645">
                  <c:v>8.4221390063132784E-3</c:v>
                </c:pt>
                <c:pt idx="1646">
                  <c:v>8.4194706552598308E-3</c:v>
                </c:pt>
                <c:pt idx="1647">
                  <c:v>8.4168335530587779E-3</c:v>
                </c:pt>
                <c:pt idx="1648">
                  <c:v>8.4142276998722121E-3</c:v>
                </c:pt>
                <c:pt idx="1649">
                  <c:v>8.4116530957001334E-3</c:v>
                </c:pt>
                <c:pt idx="1650">
                  <c:v>8.4091097404614956E-3</c:v>
                </c:pt>
                <c:pt idx="1651">
                  <c:v>8.4065976343183912E-3</c:v>
                </c:pt>
                <c:pt idx="1652">
                  <c:v>8.4041167770276815E-3</c:v>
                </c:pt>
                <c:pt idx="1653">
                  <c:v>8.4016671688325051E-3</c:v>
                </c:pt>
                <c:pt idx="1654">
                  <c:v>8.3992488095707696E-3</c:v>
                </c:pt>
                <c:pt idx="1655">
                  <c:v>8.3968616992424749E-3</c:v>
                </c:pt>
                <c:pt idx="1656">
                  <c:v>8.3945058379286674E-3</c:v>
                </c:pt>
                <c:pt idx="1657">
                  <c:v>8.3921812256293471E-3</c:v>
                </c:pt>
                <c:pt idx="1658">
                  <c:v>8.3898878623445139E-3</c:v>
                </c:pt>
                <c:pt idx="1659">
                  <c:v>8.3876257479931215E-3</c:v>
                </c:pt>
                <c:pt idx="1660">
                  <c:v>8.3853948826562164E-3</c:v>
                </c:pt>
                <c:pt idx="1661">
                  <c:v>8.383195266252752E-3</c:v>
                </c:pt>
                <c:pt idx="1662">
                  <c:v>8.3810268988637748E-3</c:v>
                </c:pt>
                <c:pt idx="1663">
                  <c:v>8.3788897804082385E-3</c:v>
                </c:pt>
                <c:pt idx="1664">
                  <c:v>8.3767839109671893E-3</c:v>
                </c:pt>
                <c:pt idx="1665">
                  <c:v>8.374709290459581E-3</c:v>
                </c:pt>
                <c:pt idx="1666">
                  <c:v>8.3726659190475061E-3</c:v>
                </c:pt>
                <c:pt idx="1667">
                  <c:v>8.3706537965688721E-3</c:v>
                </c:pt>
                <c:pt idx="1668">
                  <c:v>8.3686729229426327E-3</c:v>
                </c:pt>
                <c:pt idx="1669">
                  <c:v>8.3667232984119266E-3</c:v>
                </c:pt>
                <c:pt idx="1670">
                  <c:v>8.3648049228957078E-3</c:v>
                </c:pt>
                <c:pt idx="1671">
                  <c:v>8.3629177962318835E-3</c:v>
                </c:pt>
                <c:pt idx="1672">
                  <c:v>8.3607993441126016E-3</c:v>
                </c:pt>
                <c:pt idx="1673">
                  <c:v>8.3589791795879442E-3</c:v>
                </c:pt>
                <c:pt idx="1674">
                  <c:v>8.357190264077774E-3</c:v>
                </c:pt>
                <c:pt idx="1675">
                  <c:v>8.3554325975010446E-3</c:v>
                </c:pt>
                <c:pt idx="1676">
                  <c:v>8.3537061798577561E-3</c:v>
                </c:pt>
                <c:pt idx="1677">
                  <c:v>8.352011011310001E-3</c:v>
                </c:pt>
                <c:pt idx="1678">
                  <c:v>8.3503470916146405E-3</c:v>
                </c:pt>
                <c:pt idx="1679">
                  <c:v>8.3487144209337671E-3</c:v>
                </c:pt>
                <c:pt idx="1680">
                  <c:v>8.3471129991863346E-3</c:v>
                </c:pt>
                <c:pt idx="1681">
                  <c:v>8.3455428264533893E-3</c:v>
                </c:pt>
                <c:pt idx="1682">
                  <c:v>8.3440039026538848E-3</c:v>
                </c:pt>
                <c:pt idx="1683">
                  <c:v>8.3424962278688675E-3</c:v>
                </c:pt>
                <c:pt idx="1684">
                  <c:v>8.3410198020983373E-3</c:v>
                </c:pt>
                <c:pt idx="1685">
                  <c:v>8.3395746252612479E-3</c:v>
                </c:pt>
                <c:pt idx="1686">
                  <c:v>8.3381606972765532E-3</c:v>
                </c:pt>
                <c:pt idx="1687">
                  <c:v>8.3367780183873919E-3</c:v>
                </c:pt>
                <c:pt idx="1688">
                  <c:v>8.3354275255860255E-3</c:v>
                </c:pt>
                <c:pt idx="1689">
                  <c:v>8.3341064074093918E-3</c:v>
                </c:pt>
                <c:pt idx="1690">
                  <c:v>8.3328174754015993E-3</c:v>
                </c:pt>
                <c:pt idx="1691">
                  <c:v>8.3315597923272477E-3</c:v>
                </c:pt>
                <c:pt idx="1692">
                  <c:v>8.3303333582673833E-3</c:v>
                </c:pt>
                <c:pt idx="1693">
                  <c:v>8.3291381730599134E-3</c:v>
                </c:pt>
                <c:pt idx="1694">
                  <c:v>8.327974236947977E-3</c:v>
                </c:pt>
                <c:pt idx="1695">
                  <c:v>8.3268415496884352E-3</c:v>
                </c:pt>
                <c:pt idx="1696">
                  <c:v>8.3257401115244267E-3</c:v>
                </c:pt>
                <c:pt idx="1697">
                  <c:v>8.3246699222128129E-3</c:v>
                </c:pt>
                <c:pt idx="1698">
                  <c:v>8.3236309819967325E-3</c:v>
                </c:pt>
                <c:pt idx="1699">
                  <c:v>8.3226232906330466E-3</c:v>
                </c:pt>
                <c:pt idx="1700">
                  <c:v>8.3216468482838479E-3</c:v>
                </c:pt>
                <c:pt idx="1701">
                  <c:v>8.3207016548680901E-3</c:v>
                </c:pt>
                <c:pt idx="1702">
                  <c:v>8.3197877103857731E-3</c:v>
                </c:pt>
                <c:pt idx="1703">
                  <c:v>8.3189050149989896E-3</c:v>
                </c:pt>
                <c:pt idx="1704">
                  <c:v>8.3180535683835544E-3</c:v>
                </c:pt>
                <c:pt idx="1705">
                  <c:v>8.3172333708636526E-3</c:v>
                </c:pt>
                <c:pt idx="1706">
                  <c:v>8.3164444222771916E-3</c:v>
                </c:pt>
                <c:pt idx="1707">
                  <c:v>8.3156867226241715E-3</c:v>
                </c:pt>
                <c:pt idx="1708">
                  <c:v>8.3149602719045923E-3</c:v>
                </c:pt>
                <c:pt idx="1709">
                  <c:v>8.3142650702805465E-3</c:v>
                </c:pt>
                <c:pt idx="1710">
                  <c:v>8.3136011175899416E-3</c:v>
                </c:pt>
                <c:pt idx="1711">
                  <c:v>8.3129684137517312E-3</c:v>
                </c:pt>
                <c:pt idx="1712">
                  <c:v>8.3123598843171109E-3</c:v>
                </c:pt>
                <c:pt idx="1713">
                  <c:v>8.3117334639970508E-3</c:v>
                </c:pt>
                <c:pt idx="1714">
                  <c:v>8.3110820782617001E-3</c:v>
                </c:pt>
                <c:pt idx="1715">
                  <c:v>8.3104057269489662E-3</c:v>
                </c:pt>
                <c:pt idx="1716">
                  <c:v>8.3097044102209416E-3</c:v>
                </c:pt>
                <c:pt idx="1717">
                  <c:v>8.3089781279155339E-3</c:v>
                </c:pt>
                <c:pt idx="1718">
                  <c:v>8.3082268801948356E-3</c:v>
                </c:pt>
                <c:pt idx="1719">
                  <c:v>8.3074506669778003E-3</c:v>
                </c:pt>
                <c:pt idx="1720">
                  <c:v>8.3066494881833819E-3</c:v>
                </c:pt>
                <c:pt idx="1721">
                  <c:v>8.3058233439736728E-3</c:v>
                </c:pt>
                <c:pt idx="1722">
                  <c:v>8.3049722343486732E-3</c:v>
                </c:pt>
                <c:pt idx="1723">
                  <c:v>8.3040961591462903E-3</c:v>
                </c:pt>
                <c:pt idx="1724">
                  <c:v>8.3031217974982585E-3</c:v>
                </c:pt>
                <c:pt idx="1725">
                  <c:v>8.302188615897748E-3</c:v>
                </c:pt>
                <c:pt idx="1726">
                  <c:v>8.3012304676662509E-3</c:v>
                </c:pt>
                <c:pt idx="1727">
                  <c:v>8.3002473528307856E-3</c:v>
                </c:pt>
                <c:pt idx="1728">
                  <c:v>8.2992392713643337E-3</c:v>
                </c:pt>
                <c:pt idx="1729">
                  <c:v>8.2982062232939136E-3</c:v>
                </c:pt>
                <c:pt idx="1730">
                  <c:v>8.2971482085925086E-3</c:v>
                </c:pt>
                <c:pt idx="1731">
                  <c:v>8.2960652273141502E-3</c:v>
                </c:pt>
                <c:pt idx="1732">
                  <c:v>8.2949572793777904E-3</c:v>
                </c:pt>
                <c:pt idx="1733">
                  <c:v>8.2938243648644772E-3</c:v>
                </c:pt>
                <c:pt idx="1734">
                  <c:v>8.2926664837201791E-3</c:v>
                </c:pt>
                <c:pt idx="1735">
                  <c:v>8.2914836359719128E-3</c:v>
                </c:pt>
                <c:pt idx="1736">
                  <c:v>8.29027582159266E-3</c:v>
                </c:pt>
                <c:pt idx="1737">
                  <c:v>8.2890430406364537E-3</c:v>
                </c:pt>
                <c:pt idx="1738">
                  <c:v>8.2870506326926385E-3</c:v>
                </c:pt>
                <c:pt idx="1739">
                  <c:v>8.2857572772598864E-3</c:v>
                </c:pt>
                <c:pt idx="1740">
                  <c:v>8.2844389563307974E-3</c:v>
                </c:pt>
                <c:pt idx="1741">
                  <c:v>8.2830956699053715E-3</c:v>
                </c:pt>
                <c:pt idx="1742">
                  <c:v>8.281727418064655E-3</c:v>
                </c:pt>
                <c:pt idx="1743">
                  <c:v>8.2803342006465552E-3</c:v>
                </c:pt>
                <c:pt idx="1744">
                  <c:v>8.2789160178131649E-3</c:v>
                </c:pt>
                <c:pt idx="1745">
                  <c:v>8.2774728694834376E-3</c:v>
                </c:pt>
                <c:pt idx="1746">
                  <c:v>8.2760047556573735E-3</c:v>
                </c:pt>
                <c:pt idx="1747">
                  <c:v>8.2745116763349724E-3</c:v>
                </c:pt>
                <c:pt idx="1748">
                  <c:v>8.2729936315162345E-3</c:v>
                </c:pt>
                <c:pt idx="1749">
                  <c:v>8.2714506212822059E-3</c:v>
                </c:pt>
                <c:pt idx="1750">
                  <c:v>8.2698826455518404E-3</c:v>
                </c:pt>
                <c:pt idx="1751">
                  <c:v>8.268289704325138E-3</c:v>
                </c:pt>
                <c:pt idx="1752">
                  <c:v>8.2666717976020987E-3</c:v>
                </c:pt>
                <c:pt idx="1753">
                  <c:v>8.2650289254637688E-3</c:v>
                </c:pt>
                <c:pt idx="1754">
                  <c:v>8.2633610877480557E-3</c:v>
                </c:pt>
                <c:pt idx="1755">
                  <c:v>8.2616682846980982E-3</c:v>
                </c:pt>
                <c:pt idx="1756">
                  <c:v>8.2599505160707576E-3</c:v>
                </c:pt>
                <c:pt idx="1757">
                  <c:v>8.2582077819470801E-3</c:v>
                </c:pt>
                <c:pt idx="1758">
                  <c:v>8.2564400823270656E-3</c:v>
                </c:pt>
                <c:pt idx="1759">
                  <c:v>8.2546474173728068E-3</c:v>
                </c:pt>
                <c:pt idx="1760">
                  <c:v>8.2528297868411649E-3</c:v>
                </c:pt>
                <c:pt idx="1761">
                  <c:v>8.250987190813186E-3</c:v>
                </c:pt>
                <c:pt idx="1762">
                  <c:v>8.2491196292888702E-3</c:v>
                </c:pt>
                <c:pt idx="1763">
                  <c:v>8.2472271023492638E-3</c:v>
                </c:pt>
                <c:pt idx="1764">
                  <c:v>8.2453096099133205E-3</c:v>
                </c:pt>
                <c:pt idx="1765">
                  <c:v>8.2433671519810403E-3</c:v>
                </c:pt>
                <c:pt idx="1766">
                  <c:v>8.2413997286334695E-3</c:v>
                </c:pt>
                <c:pt idx="1767">
                  <c:v>8.2394073397895617E-3</c:v>
                </c:pt>
                <c:pt idx="1768">
                  <c:v>8.2373899854493171E-3</c:v>
                </c:pt>
                <c:pt idx="1769">
                  <c:v>8.2353476656127356E-3</c:v>
                </c:pt>
                <c:pt idx="1770">
                  <c:v>8.2332803803608634E-3</c:v>
                </c:pt>
                <c:pt idx="1771">
                  <c:v>8.2311881296126543E-3</c:v>
                </c:pt>
                <c:pt idx="1772">
                  <c:v>8.2290709133681084E-3</c:v>
                </c:pt>
                <c:pt idx="1773">
                  <c:v>8.2269287317082718E-3</c:v>
                </c:pt>
                <c:pt idx="1774">
                  <c:v>8.2247615845520983E-3</c:v>
                </c:pt>
                <c:pt idx="1775">
                  <c:v>8.2225694719806341E-3</c:v>
                </c:pt>
                <c:pt idx="1776">
                  <c:v>8.2203523937507406E-3</c:v>
                </c:pt>
                <c:pt idx="1777">
                  <c:v>8.2181103502676489E-3</c:v>
                </c:pt>
                <c:pt idx="1778">
                  <c:v>8.2158433412071741E-3</c:v>
                </c:pt>
                <c:pt idx="1779">
                  <c:v>8.2135513667314086E-3</c:v>
                </c:pt>
                <c:pt idx="1780">
                  <c:v>8.21123442667826E-3</c:v>
                </c:pt>
                <c:pt idx="1781">
                  <c:v>8.208892521290867E-3</c:v>
                </c:pt>
                <c:pt idx="1782">
                  <c:v>8.2065256504071371E-3</c:v>
                </c:pt>
                <c:pt idx="1783">
                  <c:v>8.2041338140270703E-3</c:v>
                </c:pt>
                <c:pt idx="1784">
                  <c:v>8.2017170121506666E-3</c:v>
                </c:pt>
                <c:pt idx="1785">
                  <c:v>8.199275244777926E-3</c:v>
                </c:pt>
                <c:pt idx="1786">
                  <c:v>8.1968085119898948E-3</c:v>
                </c:pt>
                <c:pt idx="1787">
                  <c:v>8.194316813786573E-3</c:v>
                </c:pt>
                <c:pt idx="1788">
                  <c:v>8.1918001500869142E-3</c:v>
                </c:pt>
                <c:pt idx="1789">
                  <c:v>8.1892585208909185E-3</c:v>
                </c:pt>
                <c:pt idx="1790">
                  <c:v>8.1866919262796323E-3</c:v>
                </c:pt>
                <c:pt idx="1791">
                  <c:v>8.1841003661720091E-3</c:v>
                </c:pt>
                <c:pt idx="1792">
                  <c:v>8.181483840568049E-3</c:v>
                </c:pt>
                <c:pt idx="1793">
                  <c:v>8.1788423495487983E-3</c:v>
                </c:pt>
                <c:pt idx="1794">
                  <c:v>8.176175893114257E-3</c:v>
                </c:pt>
                <c:pt idx="1795">
                  <c:v>8.1734844711833787E-3</c:v>
                </c:pt>
                <c:pt idx="1796">
                  <c:v>8.1707680836751173E-3</c:v>
                </c:pt>
                <c:pt idx="1797">
                  <c:v>8.1680267309136578E-3</c:v>
                </c:pt>
                <c:pt idx="1798">
                  <c:v>8.1652604125748152E-3</c:v>
                </c:pt>
                <c:pt idx="1799">
                  <c:v>8.1624691287396356E-3</c:v>
                </c:pt>
                <c:pt idx="1800">
                  <c:v>8.1596528794891654E-3</c:v>
                </c:pt>
                <c:pt idx="1801">
                  <c:v>8.1568116647423583E-3</c:v>
                </c:pt>
                <c:pt idx="1802">
                  <c:v>8.1539454846613069E-3</c:v>
                </c:pt>
                <c:pt idx="1803">
                  <c:v>8.1510543390028722E-3</c:v>
                </c:pt>
                <c:pt idx="1804">
                  <c:v>8.1481382280101933E-3</c:v>
                </c:pt>
                <c:pt idx="1805">
                  <c:v>8.1451971514401311E-3</c:v>
                </c:pt>
                <c:pt idx="1806">
                  <c:v>8.1422311094547783E-3</c:v>
                </c:pt>
                <c:pt idx="1807">
                  <c:v>8.1392401019730887E-3</c:v>
                </c:pt>
                <c:pt idx="1808">
                  <c:v>8.1362241291571546E-3</c:v>
                </c:pt>
                <c:pt idx="1809">
                  <c:v>8.1331831908448837E-3</c:v>
                </c:pt>
                <c:pt idx="1810">
                  <c:v>8.1301172870362759E-3</c:v>
                </c:pt>
                <c:pt idx="1811">
                  <c:v>8.1270264178123774E-3</c:v>
                </c:pt>
                <c:pt idx="1812">
                  <c:v>8.1239105830921421E-3</c:v>
                </c:pt>
                <c:pt idx="1813">
                  <c:v>8.1207697829566161E-3</c:v>
                </c:pt>
                <c:pt idx="1814">
                  <c:v>8.1176040173247532E-3</c:v>
                </c:pt>
                <c:pt idx="1815">
                  <c:v>8.1144132862775997E-3</c:v>
                </c:pt>
                <c:pt idx="1816">
                  <c:v>8.1111975898151556E-3</c:v>
                </c:pt>
                <c:pt idx="1817">
                  <c:v>8.1079569278563746E-3</c:v>
                </c:pt>
                <c:pt idx="1818">
                  <c:v>8.1046913004823029E-3</c:v>
                </c:pt>
                <c:pt idx="1819">
                  <c:v>8.1014007076929406E-3</c:v>
                </c:pt>
                <c:pt idx="1820">
                  <c:v>8.0980851494072414E-3</c:v>
                </c:pt>
                <c:pt idx="1821">
                  <c:v>8.0947446257062516E-3</c:v>
                </c:pt>
                <c:pt idx="1822">
                  <c:v>8.0913791364278786E-3</c:v>
                </c:pt>
                <c:pt idx="1823">
                  <c:v>8.0879886818963076E-3</c:v>
                </c:pt>
                <c:pt idx="1824">
                  <c:v>8.0845732618683996E-3</c:v>
                </c:pt>
                <c:pt idx="1825">
                  <c:v>8.0811328763441548E-3</c:v>
                </c:pt>
                <c:pt idx="1826">
                  <c:v>8.0776675254046193E-3</c:v>
                </c:pt>
                <c:pt idx="1827">
                  <c:v>8.0741772090497932E-3</c:v>
                </c:pt>
                <c:pt idx="1828">
                  <c:v>8.0706619271986302E-3</c:v>
                </c:pt>
                <c:pt idx="1829">
                  <c:v>8.0671216800132228E-3</c:v>
                </c:pt>
                <c:pt idx="1830">
                  <c:v>8.0635564672504323E-3</c:v>
                </c:pt>
                <c:pt idx="1831">
                  <c:v>8.0599662891533974E-3</c:v>
                </c:pt>
                <c:pt idx="1832">
                  <c:v>8.0563511456410719E-3</c:v>
                </c:pt>
                <c:pt idx="1833">
                  <c:v>8.0527110365513632E-3</c:v>
                </c:pt>
                <c:pt idx="1834">
                  <c:v>8.0490459621274102E-3</c:v>
                </c:pt>
                <c:pt idx="1835">
                  <c:v>8.0453559222071203E-3</c:v>
                </c:pt>
                <c:pt idx="1836">
                  <c:v>8.041640916952586E-3</c:v>
                </c:pt>
                <c:pt idx="1837">
                  <c:v>8.0379009462017148E-3</c:v>
                </c:pt>
                <c:pt idx="1838">
                  <c:v>8.034136010035553E-3</c:v>
                </c:pt>
                <c:pt idx="1839">
                  <c:v>8.0303461084541006E-3</c:v>
                </c:pt>
                <c:pt idx="1840">
                  <c:v>8.0265312413763112E-3</c:v>
                </c:pt>
                <c:pt idx="1841">
                  <c:v>8.0226914089642776E-3</c:v>
                </c:pt>
                <c:pt idx="1842">
                  <c:v>8.018826611055907E-3</c:v>
                </c:pt>
                <c:pt idx="1843">
                  <c:v>8.0149368477322458E-3</c:v>
                </c:pt>
                <c:pt idx="1844">
                  <c:v>8.011022118993294E-3</c:v>
                </c:pt>
                <c:pt idx="1845">
                  <c:v>8.0070824248390515E-3</c:v>
                </c:pt>
                <c:pt idx="1846">
                  <c:v>8.0031177651884722E-3</c:v>
                </c:pt>
                <c:pt idx="1847">
                  <c:v>7.9991281401226022E-3</c:v>
                </c:pt>
                <c:pt idx="1848">
                  <c:v>7.9951135496414416E-3</c:v>
                </c:pt>
                <c:pt idx="1849">
                  <c:v>7.9910739938260367E-3</c:v>
                </c:pt>
                <c:pt idx="1850">
                  <c:v>7.9870094725953411E-3</c:v>
                </c:pt>
                <c:pt idx="1851">
                  <c:v>7.9829199857872624E-3</c:v>
                </c:pt>
                <c:pt idx="1852">
                  <c:v>7.9788055337259856E-3</c:v>
                </c:pt>
                <c:pt idx="1853">
                  <c:v>7.9746661161683718E-3</c:v>
                </c:pt>
                <c:pt idx="1854">
                  <c:v>7.9705017331144212E-3</c:v>
                </c:pt>
                <c:pt idx="1855">
                  <c:v>7.9663123847262263E-3</c:v>
                </c:pt>
                <c:pt idx="1856">
                  <c:v>7.9620980709227407E-3</c:v>
                </c:pt>
                <c:pt idx="1857">
                  <c:v>7.9578587917039645E-3</c:v>
                </c:pt>
                <c:pt idx="1858">
                  <c:v>7.9535945469888514E-3</c:v>
                </c:pt>
                <c:pt idx="1859">
                  <c:v>7.9493053369394939E-3</c:v>
                </c:pt>
                <c:pt idx="1860">
                  <c:v>7.9449911614748459E-3</c:v>
                </c:pt>
                <c:pt idx="1861">
                  <c:v>7.9406520205949072E-3</c:v>
                </c:pt>
                <c:pt idx="1862">
                  <c:v>7.9362879142996778E-3</c:v>
                </c:pt>
                <c:pt idx="1863">
                  <c:v>7.9318988425081116E-3</c:v>
                </c:pt>
                <c:pt idx="1864">
                  <c:v>7.9274848054633473E-3</c:v>
                </c:pt>
                <c:pt idx="1865">
                  <c:v>7.9230458028411999E-3</c:v>
                </c:pt>
                <c:pt idx="1866">
                  <c:v>7.918581834884808E-3</c:v>
                </c:pt>
                <c:pt idx="1867">
                  <c:v>7.9140929015941719E-3</c:v>
                </c:pt>
                <c:pt idx="1868">
                  <c:v>7.9095790027261526E-3</c:v>
                </c:pt>
                <c:pt idx="1869">
                  <c:v>7.9050401386049352E-3</c:v>
                </c:pt>
                <c:pt idx="1870">
                  <c:v>7.9004763090684271E-3</c:v>
                </c:pt>
                <c:pt idx="1871">
                  <c:v>7.8958875140355822E-3</c:v>
                </c:pt>
                <c:pt idx="1872">
                  <c:v>7.8912737536684929E-3</c:v>
                </c:pt>
                <c:pt idx="1873">
                  <c:v>7.886635027886113E-3</c:v>
                </c:pt>
                <c:pt idx="1874">
                  <c:v>7.8819713367694888E-3</c:v>
                </c:pt>
                <c:pt idx="1875">
                  <c:v>7.8772826800754814E-3</c:v>
                </c:pt>
                <c:pt idx="1876">
                  <c:v>7.8725690581282759E-3</c:v>
                </c:pt>
                <c:pt idx="1877">
                  <c:v>7.8678304707657798E-3</c:v>
                </c:pt>
                <c:pt idx="1878">
                  <c:v>7.8630669179879931E-3</c:v>
                </c:pt>
                <c:pt idx="1879">
                  <c:v>7.858278399875962E-3</c:v>
                </c:pt>
                <c:pt idx="1880">
                  <c:v>7.8527752377044457E-3</c:v>
                </c:pt>
                <c:pt idx="1881">
                  <c:v>7.8479332222392006E-3</c:v>
                </c:pt>
                <c:pt idx="1882">
                  <c:v>7.8430662414397112E-3</c:v>
                </c:pt>
                <c:pt idx="1883">
                  <c:v>7.8381742951438849E-3</c:v>
                </c:pt>
                <c:pt idx="1884">
                  <c:v>7.8332573835948605E-3</c:v>
                </c:pt>
                <c:pt idx="1885">
                  <c:v>7.8283155065494991E-3</c:v>
                </c:pt>
                <c:pt idx="1886">
                  <c:v>7.8233486641698935E-3</c:v>
                </c:pt>
                <c:pt idx="1887">
                  <c:v>7.8183568563749972E-3</c:v>
                </c:pt>
                <c:pt idx="1888">
                  <c:v>7.8133400831648103E-3</c:v>
                </c:pt>
                <c:pt idx="1889">
                  <c:v>7.8082983446203791E-3</c:v>
                </c:pt>
                <c:pt idx="1890">
                  <c:v>7.8032316405796109E-3</c:v>
                </c:pt>
                <c:pt idx="1891">
                  <c:v>7.7981399712856447E-3</c:v>
                </c:pt>
                <c:pt idx="1892">
                  <c:v>7.7930233364953416E-3</c:v>
                </c:pt>
                <c:pt idx="1893">
                  <c:v>7.7878817363707942E-3</c:v>
                </c:pt>
                <c:pt idx="1894">
                  <c:v>7.7827151709120024E-3</c:v>
                </c:pt>
                <c:pt idx="1895">
                  <c:v>7.77752364003792E-3</c:v>
                </c:pt>
                <c:pt idx="1896">
                  <c:v>7.7723071438295932E-3</c:v>
                </c:pt>
                <c:pt idx="1897">
                  <c:v>7.7670656822059758E-3</c:v>
                </c:pt>
                <c:pt idx="1898">
                  <c:v>7.7617992552481141E-3</c:v>
                </c:pt>
                <c:pt idx="1899">
                  <c:v>7.7565078627939155E-3</c:v>
                </c:pt>
                <c:pt idx="1900">
                  <c:v>7.7511915050054725E-3</c:v>
                </c:pt>
                <c:pt idx="1901">
                  <c:v>7.7458501819638315E-3</c:v>
                </c:pt>
                <c:pt idx="1902">
                  <c:v>7.7404838934258535E-3</c:v>
                </c:pt>
                <c:pt idx="1903">
                  <c:v>7.7350926396346775E-3</c:v>
                </c:pt>
                <c:pt idx="1904">
                  <c:v>7.7296764202661183E-3</c:v>
                </c:pt>
                <c:pt idx="1905">
                  <c:v>7.7242352357254074E-3</c:v>
                </c:pt>
                <c:pt idx="1906">
                  <c:v>7.7187690856883595E-3</c:v>
                </c:pt>
                <c:pt idx="1907">
                  <c:v>7.7132779703170673E-3</c:v>
                </c:pt>
                <c:pt idx="1908">
                  <c:v>7.7077618896115307E-3</c:v>
                </c:pt>
                <c:pt idx="1909">
                  <c:v>7.7022208435717499E-3</c:v>
                </c:pt>
                <c:pt idx="1910">
                  <c:v>7.6966548321977246E-3</c:v>
                </c:pt>
                <c:pt idx="1911">
                  <c:v>7.6910638553273625E-3</c:v>
                </c:pt>
                <c:pt idx="1912">
                  <c:v>7.6854479132038023E-3</c:v>
                </c:pt>
                <c:pt idx="1913">
                  <c:v>7.6798070056649514E-3</c:v>
                </c:pt>
                <c:pt idx="1914">
                  <c:v>7.6741411327918563E-3</c:v>
                </c:pt>
                <c:pt idx="1915">
                  <c:v>7.6684502945034705E-3</c:v>
                </c:pt>
                <c:pt idx="1916">
                  <c:v>7.6627344909618866E-3</c:v>
                </c:pt>
                <c:pt idx="1917">
                  <c:v>7.6569937219239659E-3</c:v>
                </c:pt>
                <c:pt idx="1918">
                  <c:v>7.6512279876328471E-3</c:v>
                </c:pt>
                <c:pt idx="1919">
                  <c:v>7.6454372879264376E-3</c:v>
                </c:pt>
                <c:pt idx="1920">
                  <c:v>7.6396216230478764E-3</c:v>
                </c:pt>
                <c:pt idx="1921">
                  <c:v>7.633780992591932E-3</c:v>
                </c:pt>
                <c:pt idx="1922">
                  <c:v>7.6279153968827895E-3</c:v>
                </c:pt>
                <c:pt idx="1923">
                  <c:v>7.6220248358394027E-3</c:v>
                </c:pt>
                <c:pt idx="1924">
                  <c:v>7.6161093094617716E-3</c:v>
                </c:pt>
                <c:pt idx="1925">
                  <c:v>7.6101688176688498E-3</c:v>
                </c:pt>
                <c:pt idx="1926">
                  <c:v>7.6042033606227299E-3</c:v>
                </c:pt>
                <c:pt idx="1927">
                  <c:v>7.5982129380802732E-3</c:v>
                </c:pt>
                <c:pt idx="1928">
                  <c:v>7.5921975503656647E-3</c:v>
                </c:pt>
                <c:pt idx="1929">
                  <c:v>7.5861571972357655E-3</c:v>
                </c:pt>
                <c:pt idx="1930">
                  <c:v>7.580091878771622E-3</c:v>
                </c:pt>
                <c:pt idx="1931">
                  <c:v>7.5740015949732342E-3</c:v>
                </c:pt>
                <c:pt idx="1932">
                  <c:v>7.5678863457595558E-3</c:v>
                </c:pt>
                <c:pt idx="1933">
                  <c:v>7.5617461313737255E-3</c:v>
                </c:pt>
                <c:pt idx="1934">
                  <c:v>7.5555809514915584E-3</c:v>
                </c:pt>
                <c:pt idx="1935">
                  <c:v>7.5493908063561932E-3</c:v>
                </c:pt>
                <c:pt idx="1936">
                  <c:v>7.5431756958865837E-3</c:v>
                </c:pt>
                <c:pt idx="1937">
                  <c:v>7.5369356200827298E-3</c:v>
                </c:pt>
                <c:pt idx="1938">
                  <c:v>7.5306705789446315E-3</c:v>
                </c:pt>
                <c:pt idx="1939">
                  <c:v>7.5243805725533353E-3</c:v>
                </c:pt>
                <c:pt idx="1940">
                  <c:v>7.5180656006657021E-3</c:v>
                </c:pt>
                <c:pt idx="1941">
                  <c:v>7.5117256635248708E-3</c:v>
                </c:pt>
                <c:pt idx="1942">
                  <c:v>7.5053607611308415E-3</c:v>
                </c:pt>
                <c:pt idx="1943">
                  <c:v>7.4989708933215216E-3</c:v>
                </c:pt>
                <c:pt idx="1944">
                  <c:v>7.4925560602590036E-3</c:v>
                </c:pt>
                <c:pt idx="1945">
                  <c:v>7.4861162618622412E-3</c:v>
                </c:pt>
                <c:pt idx="1946">
                  <c:v>7.4796514981312345E-3</c:v>
                </c:pt>
                <c:pt idx="1947">
                  <c:v>7.4731617691470298E-3</c:v>
                </c:pt>
                <c:pt idx="1948">
                  <c:v>7.4666470747475344E-3</c:v>
                </c:pt>
                <c:pt idx="1949">
                  <c:v>7.460107415094841E-3</c:v>
                </c:pt>
                <c:pt idx="1950">
                  <c:v>7.4535427900268569E-3</c:v>
                </c:pt>
                <c:pt idx="1951">
                  <c:v>7.4469531997867211E-3</c:v>
                </c:pt>
                <c:pt idx="1952">
                  <c:v>7.4403386441312946E-3</c:v>
                </c:pt>
                <c:pt idx="1953">
                  <c:v>7.4336991232226701E-3</c:v>
                </c:pt>
                <c:pt idx="1954">
                  <c:v>7.4270346369798013E-3</c:v>
                </c:pt>
                <c:pt idx="1955">
                  <c:v>7.4203451854837343E-3</c:v>
                </c:pt>
                <c:pt idx="1956">
                  <c:v>7.4136307685723768E-3</c:v>
                </c:pt>
                <c:pt idx="1957">
                  <c:v>7.4068913864888675E-3</c:v>
                </c:pt>
                <c:pt idx="1958">
                  <c:v>7.4001270389900675E-3</c:v>
                </c:pt>
                <c:pt idx="1959">
                  <c:v>7.3933377262380695E-3</c:v>
                </c:pt>
                <c:pt idx="1960">
                  <c:v>7.3865234481518272E-3</c:v>
                </c:pt>
                <c:pt idx="1961">
                  <c:v>7.3796842048123867E-3</c:v>
                </c:pt>
                <c:pt idx="1962">
                  <c:v>7.372819996138702E-3</c:v>
                </c:pt>
                <c:pt idx="1963">
                  <c:v>7.3659308222118192E-3</c:v>
                </c:pt>
                <c:pt idx="1964">
                  <c:v>7.3590166830317383E-3</c:v>
                </c:pt>
                <c:pt idx="1965">
                  <c:v>7.3520775784363668E-3</c:v>
                </c:pt>
                <c:pt idx="1966">
                  <c:v>7.3451135086688435E-3</c:v>
                </c:pt>
                <c:pt idx="1967">
                  <c:v>7.3381244734860296E-3</c:v>
                </c:pt>
                <c:pt idx="1968">
                  <c:v>7.3311104731310639E-3</c:v>
                </c:pt>
                <c:pt idx="1969">
                  <c:v>7.3240715073608076E-3</c:v>
                </c:pt>
                <c:pt idx="1970">
                  <c:v>7.3170075764183995E-3</c:v>
                </c:pt>
                <c:pt idx="1971">
                  <c:v>7.3099186801417471E-3</c:v>
                </c:pt>
                <c:pt idx="1972">
                  <c:v>7.3028170205347021E-3</c:v>
                </c:pt>
                <c:pt idx="1973">
                  <c:v>7.2957288787178776E-3</c:v>
                </c:pt>
                <c:pt idx="1974">
                  <c:v>7.2886551933692978E-3</c:v>
                </c:pt>
                <c:pt idx="1975">
                  <c:v>7.2815959643268702E-3</c:v>
                </c:pt>
                <c:pt idx="1976">
                  <c:v>7.274551191671641E-3</c:v>
                </c:pt>
                <c:pt idx="1977">
                  <c:v>7.2675208754036102E-3</c:v>
                </c:pt>
                <c:pt idx="1978">
                  <c:v>7.2605050156038242E-3</c:v>
                </c:pt>
                <c:pt idx="1979">
                  <c:v>7.2535036121912366E-3</c:v>
                </c:pt>
                <c:pt idx="1980">
                  <c:v>7.2465166650848012E-3</c:v>
                </c:pt>
                <c:pt idx="1981">
                  <c:v>7.2395441744466105E-3</c:v>
                </c:pt>
                <c:pt idx="1982">
                  <c:v>7.2325861401145719E-3</c:v>
                </c:pt>
                <c:pt idx="1983">
                  <c:v>7.2256425622507781E-3</c:v>
                </c:pt>
                <c:pt idx="1984">
                  <c:v>7.2177247463345306E-3</c:v>
                </c:pt>
                <c:pt idx="1985">
                  <c:v>7.210812146466461E-3</c:v>
                </c:pt>
                <c:pt idx="1986">
                  <c:v>7.2039140029045434E-3</c:v>
                </c:pt>
                <c:pt idx="1987">
                  <c:v>7.1970303157298243E-3</c:v>
                </c:pt>
                <c:pt idx="1988">
                  <c:v>7.1901610849423037E-3</c:v>
                </c:pt>
                <c:pt idx="1989">
                  <c:v>7.1833063106230277E-3</c:v>
                </c:pt>
                <c:pt idx="1990">
                  <c:v>7.1764659926099039E-3</c:v>
                </c:pt>
                <c:pt idx="1991">
                  <c:v>7.1696401310650248E-3</c:v>
                </c:pt>
                <c:pt idx="1992">
                  <c:v>7.1628287258262979E-3</c:v>
                </c:pt>
                <c:pt idx="1993">
                  <c:v>7.1560317768937232E-3</c:v>
                </c:pt>
                <c:pt idx="1994">
                  <c:v>7.1492492844293931E-3</c:v>
                </c:pt>
                <c:pt idx="1995">
                  <c:v>7.1424812482712152E-3</c:v>
                </c:pt>
                <c:pt idx="1996">
                  <c:v>7.135727668581282E-3</c:v>
                </c:pt>
                <c:pt idx="1997">
                  <c:v>7.1289885452785473E-3</c:v>
                </c:pt>
                <c:pt idx="1998">
                  <c:v>7.1222638782819647E-3</c:v>
                </c:pt>
                <c:pt idx="1999">
                  <c:v>7.1139167018143823E-3</c:v>
                </c:pt>
                <c:pt idx="2000">
                  <c:v>7.1088579135314411E-3</c:v>
                </c:pt>
                <c:pt idx="2001">
                  <c:v>7.1021766156964539E-3</c:v>
                </c:pt>
                <c:pt idx="2002">
                  <c:v>7.0955097741676187E-3</c:v>
                </c:pt>
                <c:pt idx="2003">
                  <c:v>7.0888573891070283E-3</c:v>
                </c:pt>
                <c:pt idx="2004">
                  <c:v>7.0822194603525901E-3</c:v>
                </c:pt>
                <c:pt idx="2005">
                  <c:v>7.0755959879853503E-3</c:v>
                </c:pt>
                <c:pt idx="2006">
                  <c:v>7.0689869720863552E-3</c:v>
                </c:pt>
                <c:pt idx="2007">
                  <c:v>7.0623924123314197E-3</c:v>
                </c:pt>
                <c:pt idx="2008">
                  <c:v>7.0558123091257752E-3</c:v>
                </c:pt>
                <c:pt idx="2009">
                  <c:v>7.0492466623073291E-3</c:v>
                </c:pt>
                <c:pt idx="2010">
                  <c:v>7.0426954717950352E-3</c:v>
                </c:pt>
                <c:pt idx="2011">
                  <c:v>7.0361587376699397E-3</c:v>
                </c:pt>
                <c:pt idx="2012">
                  <c:v>7.0296364598509964E-3</c:v>
                </c:pt>
                <c:pt idx="2013">
                  <c:v>7.0231286384192515E-3</c:v>
                </c:pt>
                <c:pt idx="2014">
                  <c:v>7.0166352733747051E-3</c:v>
                </c:pt>
                <c:pt idx="2015">
                  <c:v>7.0101563646363108E-3</c:v>
                </c:pt>
                <c:pt idx="2016">
                  <c:v>7.0036919122851149E-3</c:v>
                </c:pt>
                <c:pt idx="2017">
                  <c:v>6.9972419163211175E-3</c:v>
                </c:pt>
                <c:pt idx="2018">
                  <c:v>6.9908063768253648E-3</c:v>
                </c:pt>
                <c:pt idx="2019">
                  <c:v>6.9843852934736717E-3</c:v>
                </c:pt>
                <c:pt idx="2020">
                  <c:v>6.9779786665902233E-3</c:v>
                </c:pt>
                <c:pt idx="2021">
                  <c:v>6.9715864961750196E-3</c:v>
                </c:pt>
                <c:pt idx="2022">
                  <c:v>6.9652087819038755E-3</c:v>
                </c:pt>
                <c:pt idx="2023">
                  <c:v>6.9588455241009761E-3</c:v>
                </c:pt>
                <c:pt idx="2024">
                  <c:v>6.9524967226852752E-3</c:v>
                </c:pt>
                <c:pt idx="2025">
                  <c:v>6.9461623775757264E-3</c:v>
                </c:pt>
                <c:pt idx="2026">
                  <c:v>6.9398424888533761E-3</c:v>
                </c:pt>
                <c:pt idx="2027">
                  <c:v>6.9335370563561316E-3</c:v>
                </c:pt>
                <c:pt idx="2028">
                  <c:v>6.9272460803271318E-3</c:v>
                </c:pt>
                <c:pt idx="2029">
                  <c:v>6.9209695606853305E-3</c:v>
                </c:pt>
                <c:pt idx="2030">
                  <c:v>6.9147074973496814E-3</c:v>
                </c:pt>
                <c:pt idx="2031">
                  <c:v>6.9084598903201844E-3</c:v>
                </c:pt>
                <c:pt idx="2032">
                  <c:v>6.9022267396778858E-3</c:v>
                </c:pt>
                <c:pt idx="2033">
                  <c:v>6.8960080454227857E-3</c:v>
                </c:pt>
                <c:pt idx="2034">
                  <c:v>6.8898038074738377E-3</c:v>
                </c:pt>
                <c:pt idx="2035">
                  <c:v>6.8836140258310419E-3</c:v>
                </c:pt>
                <c:pt idx="2036">
                  <c:v>6.8758065967592747E-3</c:v>
                </c:pt>
                <c:pt idx="2037">
                  <c:v>6.8696496264060904E-3</c:v>
                </c:pt>
                <c:pt idx="2038">
                  <c:v>6.8635071131154897E-3</c:v>
                </c:pt>
                <c:pt idx="2039">
                  <c:v>6.8573790569415047E-3</c:v>
                </c:pt>
                <c:pt idx="2040">
                  <c:v>6.8512654578571182E-3</c:v>
                </c:pt>
                <c:pt idx="2041">
                  <c:v>6.8451663158623317E-3</c:v>
                </c:pt>
                <c:pt idx="2042">
                  <c:v>6.8390816309571454E-3</c:v>
                </c:pt>
                <c:pt idx="2043">
                  <c:v>6.8330114031415574E-3</c:v>
                </c:pt>
                <c:pt idx="2044">
                  <c:v>6.8269556323885547E-3</c:v>
                </c:pt>
                <c:pt idx="2045">
                  <c:v>6.8209143187251504E-3</c:v>
                </c:pt>
                <c:pt idx="2046">
                  <c:v>6.8148874621513462E-3</c:v>
                </c:pt>
                <c:pt idx="2047">
                  <c:v>6.8088750626671421E-3</c:v>
                </c:pt>
                <c:pt idx="2048">
                  <c:v>6.8028771202455216E-3</c:v>
                </c:pt>
                <c:pt idx="2049">
                  <c:v>6.7968936348864846E-3</c:v>
                </c:pt>
                <c:pt idx="2050">
                  <c:v>6.7882445308142803E-3</c:v>
                </c:pt>
                <c:pt idx="2051">
                  <c:v>6.782296376662833E-3</c:v>
                </c:pt>
                <c:pt idx="2052">
                  <c:v>6.776362678817538E-3</c:v>
                </c:pt>
                <c:pt idx="2053">
                  <c:v>6.7704434373594413E-3</c:v>
                </c:pt>
                <c:pt idx="2054">
                  <c:v>6.7645386521264506E-3</c:v>
                </c:pt>
                <c:pt idx="2055">
                  <c:v>6.7586483233617045E-3</c:v>
                </c:pt>
                <c:pt idx="2056">
                  <c:v>6.7527724508220643E-3</c:v>
                </c:pt>
                <c:pt idx="2057">
                  <c:v>6.7469110345885763E-3</c:v>
                </c:pt>
                <c:pt idx="2058">
                  <c:v>6.741064074823333E-3</c:v>
                </c:pt>
                <c:pt idx="2059">
                  <c:v>6.7352315712831956E-3</c:v>
                </c:pt>
                <c:pt idx="2060">
                  <c:v>6.7294135240492103E-3</c:v>
                </c:pt>
                <c:pt idx="2061">
                  <c:v>6.7236099332024235E-3</c:v>
                </c:pt>
                <c:pt idx="2062">
                  <c:v>6.7178207987428351E-3</c:v>
                </c:pt>
                <c:pt idx="2063">
                  <c:v>6.7120461205083526E-3</c:v>
                </c:pt>
                <c:pt idx="2064">
                  <c:v>6.7062858986610685E-3</c:v>
                </c:pt>
                <c:pt idx="2065">
                  <c:v>6.7005401330388903E-3</c:v>
                </c:pt>
                <c:pt idx="2066">
                  <c:v>6.6948088238039105E-3</c:v>
                </c:pt>
                <c:pt idx="2067">
                  <c:v>6.6890919709561292E-3</c:v>
                </c:pt>
                <c:pt idx="2068">
                  <c:v>6.6833895744145E-3</c:v>
                </c:pt>
                <c:pt idx="2069">
                  <c:v>6.677701634179023E-3</c:v>
                </c:pt>
                <c:pt idx="2070">
                  <c:v>6.6720281502496981E-3</c:v>
                </c:pt>
                <c:pt idx="2071">
                  <c:v>6.6663691226265254E-3</c:v>
                </c:pt>
                <c:pt idx="2072">
                  <c:v>6.6607245513095048E-3</c:v>
                </c:pt>
                <c:pt idx="2073">
                  <c:v>6.6550944363796827E-3</c:v>
                </c:pt>
                <c:pt idx="2074">
                  <c:v>6.6494787776749664E-3</c:v>
                </c:pt>
                <c:pt idx="2075">
                  <c:v>6.6438775753574486E-3</c:v>
                </c:pt>
                <c:pt idx="2076">
                  <c:v>6.6382908293460829E-3</c:v>
                </c:pt>
                <c:pt idx="2077">
                  <c:v>6.6327185397219157E-3</c:v>
                </c:pt>
                <c:pt idx="2078">
                  <c:v>6.6271607063228544E-3</c:v>
                </c:pt>
                <c:pt idx="2079">
                  <c:v>6.6216173293109915E-3</c:v>
                </c:pt>
                <c:pt idx="2080">
                  <c:v>6.6160884084431881E-3</c:v>
                </c:pt>
                <c:pt idx="2081">
                  <c:v>6.6105739441246758E-3</c:v>
                </c:pt>
                <c:pt idx="2082">
                  <c:v>6.6050739359502231E-3</c:v>
                </c:pt>
                <c:pt idx="2083">
                  <c:v>6.5995883841629688E-3</c:v>
                </c:pt>
                <c:pt idx="2084">
                  <c:v>6.5941172887629129E-3</c:v>
                </c:pt>
                <c:pt idx="2085">
                  <c:v>6.5886606495069167E-3</c:v>
                </c:pt>
                <c:pt idx="2086">
                  <c:v>6.5832184667191651E-3</c:v>
                </c:pt>
                <c:pt idx="2087">
                  <c:v>6.5777907401565194E-3</c:v>
                </c:pt>
                <c:pt idx="2088">
                  <c:v>6.5723774699000259E-3</c:v>
                </c:pt>
                <c:pt idx="2089">
                  <c:v>6.5669786560307308E-3</c:v>
                </c:pt>
                <c:pt idx="2090">
                  <c:v>6.5615942983865416E-3</c:v>
                </c:pt>
                <c:pt idx="2091">
                  <c:v>6.5562243970485046E-3</c:v>
                </c:pt>
                <c:pt idx="2092">
                  <c:v>6.550868952097666E-3</c:v>
                </c:pt>
                <c:pt idx="2093">
                  <c:v>6.5455279633719332E-3</c:v>
                </c:pt>
                <c:pt idx="2094">
                  <c:v>6.5402014309523526E-3</c:v>
                </c:pt>
                <c:pt idx="2095">
                  <c:v>6.5348893549199705E-3</c:v>
                </c:pt>
                <c:pt idx="2096">
                  <c:v>6.5295917351126942E-3</c:v>
                </c:pt>
                <c:pt idx="2097">
                  <c:v>6.5243085716115701E-3</c:v>
                </c:pt>
                <c:pt idx="2098">
                  <c:v>6.5190398644976444E-3</c:v>
                </c:pt>
                <c:pt idx="2099">
                  <c:v>6.5137856136898709E-3</c:v>
                </c:pt>
                <c:pt idx="2100">
                  <c:v>6.5085458191072032E-3</c:v>
                </c:pt>
                <c:pt idx="2101">
                  <c:v>6.5033204808306877E-3</c:v>
                </c:pt>
                <c:pt idx="2102">
                  <c:v>6.4981095988603244E-3</c:v>
                </c:pt>
                <c:pt idx="2103">
                  <c:v>6.4929131732771594E-3</c:v>
                </c:pt>
                <c:pt idx="2104">
                  <c:v>6.4877312038380541E-3</c:v>
                </c:pt>
                <c:pt idx="2105">
                  <c:v>6.4825636908671935E-3</c:v>
                </c:pt>
                <c:pt idx="2106">
                  <c:v>6.4774106340403925E-3</c:v>
                </c:pt>
                <c:pt idx="2107">
                  <c:v>6.47227203360079E-3</c:v>
                </c:pt>
                <c:pt idx="2108">
                  <c:v>6.4671478894673395E-3</c:v>
                </c:pt>
                <c:pt idx="2109">
                  <c:v>6.4620382016400413E-3</c:v>
                </c:pt>
                <c:pt idx="2110">
                  <c:v>6.4569429700378489E-3</c:v>
                </c:pt>
                <c:pt idx="2111">
                  <c:v>6.4518621948228549E-3</c:v>
                </c:pt>
                <c:pt idx="2112">
                  <c:v>6.4467958758329669E-3</c:v>
                </c:pt>
                <c:pt idx="2113">
                  <c:v>6.441744013149231E-3</c:v>
                </c:pt>
                <c:pt idx="2114">
                  <c:v>6.4367066067716472E-3</c:v>
                </c:pt>
                <c:pt idx="2115">
                  <c:v>6.4316836567002156E-3</c:v>
                </c:pt>
                <c:pt idx="2116">
                  <c:v>6.4266751628538898E-3</c:v>
                </c:pt>
                <c:pt idx="2117">
                  <c:v>6.4216811253947625E-3</c:v>
                </c:pt>
                <c:pt idx="2118">
                  <c:v>6.4167015441607411E-3</c:v>
                </c:pt>
                <c:pt idx="2119">
                  <c:v>6.4117364193139181E-3</c:v>
                </c:pt>
                <c:pt idx="2120">
                  <c:v>6.406785750692201E-3</c:v>
                </c:pt>
                <c:pt idx="2121">
                  <c:v>6.4018495382955898E-3</c:v>
                </c:pt>
                <c:pt idx="2122">
                  <c:v>6.396927782286177E-3</c:v>
                </c:pt>
                <c:pt idx="2123">
                  <c:v>6.39202048250187E-3</c:v>
                </c:pt>
                <c:pt idx="2124">
                  <c:v>6.3871276390237153E-3</c:v>
                </c:pt>
                <c:pt idx="2125">
                  <c:v>6.3822492519327589E-3</c:v>
                </c:pt>
                <c:pt idx="2126">
                  <c:v>6.3773853209858622E-3</c:v>
                </c:pt>
                <c:pt idx="2127">
                  <c:v>6.3725358463451176E-3</c:v>
                </c:pt>
                <c:pt idx="2128">
                  <c:v>6.3677008280915715E-3</c:v>
                </c:pt>
                <c:pt idx="2129">
                  <c:v>6.3628802660631312E-3</c:v>
                </c:pt>
                <c:pt idx="2130">
                  <c:v>6.3580741602597968E-3</c:v>
                </c:pt>
                <c:pt idx="2131">
                  <c:v>6.3532825108436608E-3</c:v>
                </c:pt>
                <c:pt idx="2132">
                  <c:v>6.3485053176526307E-3</c:v>
                </c:pt>
                <c:pt idx="2133">
                  <c:v>6.3437425807677528E-3</c:v>
                </c:pt>
                <c:pt idx="2134">
                  <c:v>6.338994300189027E-3</c:v>
                </c:pt>
                <c:pt idx="2135">
                  <c:v>6.3342604758354071E-3</c:v>
                </c:pt>
                <c:pt idx="2136">
                  <c:v>6.3295411077879393E-3</c:v>
                </c:pt>
                <c:pt idx="2137">
                  <c:v>6.3248361960466237E-3</c:v>
                </c:pt>
                <c:pt idx="2138">
                  <c:v>6.320145740530414E-3</c:v>
                </c:pt>
                <c:pt idx="2139">
                  <c:v>6.3154697413203564E-3</c:v>
                </c:pt>
                <c:pt idx="2140">
                  <c:v>6.3101434438539439E-3</c:v>
                </c:pt>
                <c:pt idx="2141">
                  <c:v>6.3054984223154253E-3</c:v>
                </c:pt>
                <c:pt idx="2142">
                  <c:v>6.3008678571641052E-3</c:v>
                </c:pt>
                <c:pt idx="2143">
                  <c:v>6.296251748237891E-3</c:v>
                </c:pt>
                <c:pt idx="2144">
                  <c:v>6.291650095617829E-3</c:v>
                </c:pt>
                <c:pt idx="2145">
                  <c:v>6.2870628992228728E-3</c:v>
                </c:pt>
                <c:pt idx="2146">
                  <c:v>6.2824901591340687E-3</c:v>
                </c:pt>
                <c:pt idx="2147">
                  <c:v>6.2779318754324631E-3</c:v>
                </c:pt>
                <c:pt idx="2148">
                  <c:v>6.2733880478749171E-3</c:v>
                </c:pt>
                <c:pt idx="2149">
                  <c:v>6.2688586766235233E-3</c:v>
                </c:pt>
                <c:pt idx="2150">
                  <c:v>6.2643437615972353E-3</c:v>
                </c:pt>
                <c:pt idx="2151">
                  <c:v>6.2598433029581457E-3</c:v>
                </c:pt>
                <c:pt idx="2152">
                  <c:v>6.2553573004631158E-3</c:v>
                </c:pt>
                <c:pt idx="2153">
                  <c:v>6.2508857543552843E-3</c:v>
                </c:pt>
                <c:pt idx="2154">
                  <c:v>6.2464286644725586E-3</c:v>
                </c:pt>
                <c:pt idx="2155">
                  <c:v>6.2419860308149389E-3</c:v>
                </c:pt>
                <c:pt idx="2156">
                  <c:v>6.2375578534634712E-3</c:v>
                </c:pt>
                <c:pt idx="2157">
                  <c:v>6.2331441324181558E-3</c:v>
                </c:pt>
                <c:pt idx="2158">
                  <c:v>6.2287448675979462E-3</c:v>
                </c:pt>
                <c:pt idx="2159">
                  <c:v>6.2243600590838888E-3</c:v>
                </c:pt>
                <c:pt idx="2160">
                  <c:v>6.2199897067949372E-3</c:v>
                </c:pt>
                <c:pt idx="2161">
                  <c:v>6.2156338108121378E-3</c:v>
                </c:pt>
                <c:pt idx="2162">
                  <c:v>6.2112923710544443E-3</c:v>
                </c:pt>
                <c:pt idx="2163">
                  <c:v>6.206965387602903E-3</c:v>
                </c:pt>
                <c:pt idx="2164">
                  <c:v>6.2026528604575137E-3</c:v>
                </c:pt>
                <c:pt idx="2165">
                  <c:v>6.1983547895372304E-3</c:v>
                </c:pt>
                <c:pt idx="2166">
                  <c:v>6.1940711748420529E-3</c:v>
                </c:pt>
                <c:pt idx="2167">
                  <c:v>6.1898020164530276E-3</c:v>
                </c:pt>
                <c:pt idx="2168">
                  <c:v>6.1855473142891082E-3</c:v>
                </c:pt>
                <c:pt idx="2169">
                  <c:v>6.1813070684313409E-3</c:v>
                </c:pt>
                <c:pt idx="2170">
                  <c:v>6.1770812787986795E-3</c:v>
                </c:pt>
                <c:pt idx="2171">
                  <c:v>6.172869945391124E-3</c:v>
                </c:pt>
                <c:pt idx="2172">
                  <c:v>6.1686730683707669E-3</c:v>
                </c:pt>
                <c:pt idx="2173">
                  <c:v>6.1644906475755157E-3</c:v>
                </c:pt>
                <c:pt idx="2174">
                  <c:v>6.1603226830053703E-3</c:v>
                </c:pt>
                <c:pt idx="2175">
                  <c:v>6.1561691747413771E-3</c:v>
                </c:pt>
                <c:pt idx="2176">
                  <c:v>6.1520301227024898E-3</c:v>
                </c:pt>
                <c:pt idx="2177">
                  <c:v>6.1479055268887084E-3</c:v>
                </c:pt>
                <c:pt idx="2178">
                  <c:v>6.1437953873000328E-3</c:v>
                </c:pt>
                <c:pt idx="2179">
                  <c:v>6.1396997040985557E-3</c:v>
                </c:pt>
                <c:pt idx="2180">
                  <c:v>6.1356184771221844E-3</c:v>
                </c:pt>
                <c:pt idx="2181">
                  <c:v>6.1315517063709191E-3</c:v>
                </c:pt>
                <c:pt idx="2182">
                  <c:v>6.1274993918447596E-3</c:v>
                </c:pt>
                <c:pt idx="2183">
                  <c:v>6.1234615337057985E-3</c:v>
                </c:pt>
                <c:pt idx="2184">
                  <c:v>6.119438131710897E-3</c:v>
                </c:pt>
                <c:pt idx="2185">
                  <c:v>6.1154291859411014E-3</c:v>
                </c:pt>
                <c:pt idx="2186">
                  <c:v>6.111434696477458E-3</c:v>
                </c:pt>
                <c:pt idx="2187">
                  <c:v>6.1074546633199667E-3</c:v>
                </c:pt>
                <c:pt idx="2188">
                  <c:v>6.1034890863875813E-3</c:v>
                </c:pt>
                <c:pt idx="2189">
                  <c:v>6.0995379656803017E-3</c:v>
                </c:pt>
                <c:pt idx="2190">
                  <c:v>6.095601301198128E-3</c:v>
                </c:pt>
                <c:pt idx="2191">
                  <c:v>6.0916790930221065E-3</c:v>
                </c:pt>
                <c:pt idx="2192">
                  <c:v>6.0877713411522372E-3</c:v>
                </c:pt>
                <c:pt idx="2193">
                  <c:v>6.0838780454264274E-3</c:v>
                </c:pt>
                <c:pt idx="2194">
                  <c:v>6.0799992060067698E-3</c:v>
                </c:pt>
                <c:pt idx="2195">
                  <c:v>6.0761348228122181E-3</c:v>
                </c:pt>
                <c:pt idx="2196">
                  <c:v>6.0722848959238185E-3</c:v>
                </c:pt>
                <c:pt idx="2197">
                  <c:v>6.0684494251794785E-3</c:v>
                </c:pt>
                <c:pt idx="2198">
                  <c:v>6.0646284108223369E-3</c:v>
                </c:pt>
                <c:pt idx="2199">
                  <c:v>6.060821852609255E-3</c:v>
                </c:pt>
                <c:pt idx="2200">
                  <c:v>6.0570297507833715E-3</c:v>
                </c:pt>
                <c:pt idx="2201">
                  <c:v>6.0532521050205013E-3</c:v>
                </c:pt>
                <c:pt idx="2202">
                  <c:v>6.0494889155637832E-3</c:v>
                </c:pt>
                <c:pt idx="2203">
                  <c:v>6.0457401824132173E-3</c:v>
                </c:pt>
                <c:pt idx="2204">
                  <c:v>6.042005905406711E-3</c:v>
                </c:pt>
                <c:pt idx="2205">
                  <c:v>6.0382860847874031E-3</c:v>
                </c:pt>
                <c:pt idx="2206">
                  <c:v>6.0345807203932011E-3</c:v>
                </c:pt>
                <c:pt idx="2207">
                  <c:v>6.0308898121430587E-3</c:v>
                </c:pt>
                <c:pt idx="2208">
                  <c:v>6.0272133601990685E-3</c:v>
                </c:pt>
                <c:pt idx="2209">
                  <c:v>6.0235513645612304E-3</c:v>
                </c:pt>
                <c:pt idx="2210">
                  <c:v>6.0199038250674519E-3</c:v>
                </c:pt>
                <c:pt idx="2211">
                  <c:v>6.0162707417987793E-3</c:v>
                </c:pt>
                <c:pt idx="2212">
                  <c:v>6.0126521148362588E-3</c:v>
                </c:pt>
                <c:pt idx="2213">
                  <c:v>6.0090479441798905E-3</c:v>
                </c:pt>
                <c:pt idx="2214">
                  <c:v>6.0054582296675818E-3</c:v>
                </c:pt>
                <c:pt idx="2215">
                  <c:v>6.0018829714614252E-3</c:v>
                </c:pt>
                <c:pt idx="2216">
                  <c:v>5.9983221693993283E-3</c:v>
                </c:pt>
                <c:pt idx="2217">
                  <c:v>5.9947758237244297E-3</c:v>
                </c:pt>
                <c:pt idx="2218">
                  <c:v>5.9912439341935908E-3</c:v>
                </c:pt>
                <c:pt idx="2219">
                  <c:v>5.9877265008068115E-3</c:v>
                </c:pt>
                <c:pt idx="2220">
                  <c:v>5.9842235238882768E-3</c:v>
                </c:pt>
                <c:pt idx="2221">
                  <c:v>5.9807350030327555E-3</c:v>
                </c:pt>
                <c:pt idx="2222">
                  <c:v>5.9772609385644326E-3</c:v>
                </c:pt>
                <c:pt idx="2223">
                  <c:v>5.9738013302401693E-3</c:v>
                </c:pt>
                <c:pt idx="2224">
                  <c:v>5.9703561781410119E-3</c:v>
                </c:pt>
                <c:pt idx="2225">
                  <c:v>5.9669254822669604E-3</c:v>
                </c:pt>
                <c:pt idx="2226">
                  <c:v>5.963509242699061E-3</c:v>
                </c:pt>
                <c:pt idx="2227">
                  <c:v>5.9601074593562675E-3</c:v>
                </c:pt>
                <c:pt idx="2228">
                  <c:v>5.9567201322385799E-3</c:v>
                </c:pt>
                <c:pt idx="2229">
                  <c:v>5.9533472613459981E-3</c:v>
                </c:pt>
                <c:pt idx="2230">
                  <c:v>5.9499888466785222E-3</c:v>
                </c:pt>
                <c:pt idx="2231">
                  <c:v>5.9466448883171985E-3</c:v>
                </c:pt>
                <c:pt idx="2232">
                  <c:v>5.9433153860999344E-3</c:v>
                </c:pt>
                <c:pt idx="2233">
                  <c:v>5.9400003401888224E-3</c:v>
                </c:pt>
                <c:pt idx="2234">
                  <c:v>5.93669975042177E-3</c:v>
                </c:pt>
                <c:pt idx="2235">
                  <c:v>5.9334136170419161E-3</c:v>
                </c:pt>
                <c:pt idx="2236">
                  <c:v>5.9301419397250754E-3</c:v>
                </c:pt>
                <c:pt idx="2237">
                  <c:v>5.9268847187143869E-3</c:v>
                </c:pt>
                <c:pt idx="2238">
                  <c:v>5.9236419539288043E-3</c:v>
                </c:pt>
                <c:pt idx="2239">
                  <c:v>5.9204136453683276E-3</c:v>
                </c:pt>
                <c:pt idx="2240">
                  <c:v>5.917199793114003E-3</c:v>
                </c:pt>
                <c:pt idx="2241">
                  <c:v>5.914000397003738E-3</c:v>
                </c:pt>
                <c:pt idx="2242">
                  <c:v>5.9108154571996252E-3</c:v>
                </c:pt>
                <c:pt idx="2243">
                  <c:v>5.907644973539572E-3</c:v>
                </c:pt>
                <c:pt idx="2244">
                  <c:v>5.9044889461856709E-3</c:v>
                </c:pt>
                <c:pt idx="2245">
                  <c:v>5.901347375137922E-3</c:v>
                </c:pt>
                <c:pt idx="2246">
                  <c:v>5.8982202601531863E-3</c:v>
                </c:pt>
                <c:pt idx="2247">
                  <c:v>5.8951076014746029E-3</c:v>
                </c:pt>
                <c:pt idx="2248">
                  <c:v>5.8920093990211253E-3</c:v>
                </c:pt>
                <c:pt idx="2249">
                  <c:v>5.8889256527927536E-3</c:v>
                </c:pt>
                <c:pt idx="2250">
                  <c:v>5.8858563627084415E-3</c:v>
                </c:pt>
                <c:pt idx="2251">
                  <c:v>5.8828015290113278E-3</c:v>
                </c:pt>
                <c:pt idx="2252">
                  <c:v>5.8797611514582737E-3</c:v>
                </c:pt>
                <c:pt idx="2253">
                  <c:v>5.8767352300492792E-3</c:v>
                </c:pt>
                <c:pt idx="2254">
                  <c:v>5.8737237650274832E-3</c:v>
                </c:pt>
                <c:pt idx="2255">
                  <c:v>5.8707267561497467E-3</c:v>
                </c:pt>
                <c:pt idx="2256">
                  <c:v>5.8677442034971161E-3</c:v>
                </c:pt>
                <c:pt idx="2257">
                  <c:v>5.8647761071506377E-3</c:v>
                </c:pt>
                <c:pt idx="2258">
                  <c:v>5.8618224668671726E-3</c:v>
                </c:pt>
                <c:pt idx="2259">
                  <c:v>5.8588832830519522E-3</c:v>
                </c:pt>
                <c:pt idx="2260">
                  <c:v>5.8559585552186988E-3</c:v>
                </c:pt>
                <c:pt idx="2261">
                  <c:v>5.8530482837726439E-3</c:v>
                </c:pt>
                <c:pt idx="2262">
                  <c:v>5.8501524684706485E-3</c:v>
                </c:pt>
                <c:pt idx="2263">
                  <c:v>5.847271109393759E-3</c:v>
                </c:pt>
                <c:pt idx="2264">
                  <c:v>5.8444042065419755E-3</c:v>
                </c:pt>
                <c:pt idx="2265">
                  <c:v>5.8415517599152977E-3</c:v>
                </c:pt>
                <c:pt idx="2266">
                  <c:v>5.8387137695947722E-3</c:v>
                </c:pt>
                <c:pt idx="2267">
                  <c:v>5.8358902354183062E-3</c:v>
                </c:pt>
                <c:pt idx="2268">
                  <c:v>5.8330811574669461E-3</c:v>
                </c:pt>
                <c:pt idx="2269">
                  <c:v>5.8302865358217382E-3</c:v>
                </c:pt>
                <c:pt idx="2270">
                  <c:v>5.8275063702395435E-3</c:v>
                </c:pt>
                <c:pt idx="2271">
                  <c:v>5.8247406609635011E-3</c:v>
                </c:pt>
                <c:pt idx="2272">
                  <c:v>5.8219894079125645E-3</c:v>
                </c:pt>
                <c:pt idx="2273">
                  <c:v>5.8192526110867338E-3</c:v>
                </c:pt>
                <c:pt idx="2274">
                  <c:v>5.8165302704860089E-3</c:v>
                </c:pt>
                <c:pt idx="2275">
                  <c:v>5.8138223861103899E-3</c:v>
                </c:pt>
                <c:pt idx="2276">
                  <c:v>5.8111289579598768E-3</c:v>
                </c:pt>
                <c:pt idx="2277">
                  <c:v>5.8084499859534233E-3</c:v>
                </c:pt>
                <c:pt idx="2278">
                  <c:v>5.805785470253122E-3</c:v>
                </c:pt>
                <c:pt idx="2279">
                  <c:v>5.8031354106968802E-3</c:v>
                </c:pt>
                <c:pt idx="2280">
                  <c:v>5.8004998074467906E-3</c:v>
                </c:pt>
                <c:pt idx="2281">
                  <c:v>5.7978786603407606E-3</c:v>
                </c:pt>
                <c:pt idx="2282">
                  <c:v>5.7952719694598365E-3</c:v>
                </c:pt>
                <c:pt idx="2283">
                  <c:v>5.7926797348040182E-3</c:v>
                </c:pt>
                <c:pt idx="2284">
                  <c:v>5.7901019563733058E-3</c:v>
                </c:pt>
                <c:pt idx="2285">
                  <c:v>5.7875386341676993E-3</c:v>
                </c:pt>
                <c:pt idx="2286">
                  <c:v>5.7849897681871987E-3</c:v>
                </c:pt>
                <c:pt idx="2287">
                  <c:v>5.7824553584318039E-3</c:v>
                </c:pt>
                <c:pt idx="2288">
                  <c:v>5.7799354048204687E-3</c:v>
                </c:pt>
                <c:pt idx="2289">
                  <c:v>5.7774299075152857E-3</c:v>
                </c:pt>
                <c:pt idx="2290">
                  <c:v>5.7749388664352086E-3</c:v>
                </c:pt>
                <c:pt idx="2291">
                  <c:v>5.7724622814991911E-3</c:v>
                </c:pt>
                <c:pt idx="2292">
                  <c:v>5.7700001527882794E-3</c:v>
                </c:pt>
                <c:pt idx="2293">
                  <c:v>5.7675524803024736E-3</c:v>
                </c:pt>
                <c:pt idx="2294">
                  <c:v>5.7651192640417737E-3</c:v>
                </c:pt>
                <c:pt idx="2295">
                  <c:v>5.7627005040061796E-3</c:v>
                </c:pt>
                <c:pt idx="2296">
                  <c:v>5.7593611829239357E-3</c:v>
                </c:pt>
                <c:pt idx="2297">
                  <c:v>5.7569774555754636E-3</c:v>
                </c:pt>
                <c:pt idx="2298">
                  <c:v>5.7546081849653898E-3</c:v>
                </c:pt>
                <c:pt idx="2299">
                  <c:v>5.7522533710666996E-3</c:v>
                </c:pt>
                <c:pt idx="2300">
                  <c:v>5.7499130138523782E-3</c:v>
                </c:pt>
                <c:pt idx="2301">
                  <c:v>5.7475871133224245E-3</c:v>
                </c:pt>
                <c:pt idx="2302">
                  <c:v>5.7452756695038545E-3</c:v>
                </c:pt>
                <c:pt idx="2303">
                  <c:v>5.7429786823696522E-3</c:v>
                </c:pt>
                <c:pt idx="2304">
                  <c:v>5.7406961519468344E-3</c:v>
                </c:pt>
                <c:pt idx="2305">
                  <c:v>5.7384280782083836E-3</c:v>
                </c:pt>
                <c:pt idx="2306">
                  <c:v>5.7361744611813172E-3</c:v>
                </c:pt>
                <c:pt idx="2307">
                  <c:v>5.7339353008386187E-3</c:v>
                </c:pt>
                <c:pt idx="2308">
                  <c:v>5.7317105971532731E-3</c:v>
                </c:pt>
                <c:pt idx="2309">
                  <c:v>5.7295003501793102E-3</c:v>
                </c:pt>
                <c:pt idx="2310">
                  <c:v>5.7262779973588085E-3</c:v>
                </c:pt>
                <c:pt idx="2311">
                  <c:v>5.7241029276855482E-3</c:v>
                </c:pt>
                <c:pt idx="2312">
                  <c:v>5.7219423142373937E-3</c:v>
                </c:pt>
                <c:pt idx="2313">
                  <c:v>5.7197961570953915E-3</c:v>
                </c:pt>
                <c:pt idx="2314">
                  <c:v>5.7176644560164025E-3</c:v>
                </c:pt>
                <c:pt idx="2315">
                  <c:v>5.7155472112435657E-3</c:v>
                </c:pt>
                <c:pt idx="2316">
                  <c:v>5.7134444226958347E-3</c:v>
                </c:pt>
                <c:pt idx="2317">
                  <c:v>5.7113560902921634E-3</c:v>
                </c:pt>
                <c:pt idx="2318">
                  <c:v>5.7092822141135979E-3</c:v>
                </c:pt>
                <c:pt idx="2319">
                  <c:v>5.7072227941601383E-3</c:v>
                </c:pt>
                <c:pt idx="2320">
                  <c:v>5.7051778304317846E-3</c:v>
                </c:pt>
                <c:pt idx="2321">
                  <c:v>5.7031473228474905E-3</c:v>
                </c:pt>
                <c:pt idx="2322">
                  <c:v>5.7011312714883022E-3</c:v>
                </c:pt>
                <c:pt idx="2323">
                  <c:v>5.6991296764352661E-3</c:v>
                </c:pt>
                <c:pt idx="2324">
                  <c:v>5.6971425374452433E-3</c:v>
                </c:pt>
                <c:pt idx="2325">
                  <c:v>5.6951698547613727E-3</c:v>
                </c:pt>
                <c:pt idx="2326">
                  <c:v>5.6932116282215617E-3</c:v>
                </c:pt>
                <c:pt idx="2327">
                  <c:v>5.6912678579068565E-3</c:v>
                </c:pt>
                <c:pt idx="2328">
                  <c:v>5.6893385438172572E-3</c:v>
                </c:pt>
                <c:pt idx="2329">
                  <c:v>5.6874236859527638E-3</c:v>
                </c:pt>
                <c:pt idx="2330">
                  <c:v>5.68552328423233E-3</c:v>
                </c:pt>
                <c:pt idx="2331">
                  <c:v>5.6836373387370021E-3</c:v>
                </c:pt>
                <c:pt idx="2332">
                  <c:v>5.68176584946678E-3</c:v>
                </c:pt>
                <c:pt idx="2333">
                  <c:v>5.6799088164216638E-3</c:v>
                </c:pt>
                <c:pt idx="2334">
                  <c:v>5.6780662395206072E-3</c:v>
                </c:pt>
                <c:pt idx="2335">
                  <c:v>5.6762381188446565E-3</c:v>
                </c:pt>
                <c:pt idx="2336">
                  <c:v>5.6744244543938116E-3</c:v>
                </c:pt>
                <c:pt idx="2337">
                  <c:v>5.6726252460870263E-3</c:v>
                </c:pt>
                <c:pt idx="2338">
                  <c:v>5.670840494005347E-3</c:v>
                </c:pt>
                <c:pt idx="2339">
                  <c:v>5.6690701981487734E-3</c:v>
                </c:pt>
                <c:pt idx="2340">
                  <c:v>5.6673143585173058E-3</c:v>
                </c:pt>
                <c:pt idx="2341">
                  <c:v>5.6655729750298978E-3</c:v>
                </c:pt>
                <c:pt idx="2342">
                  <c:v>5.6638460477675956E-3</c:v>
                </c:pt>
                <c:pt idx="2343">
                  <c:v>5.6621335767303993E-3</c:v>
                </c:pt>
                <c:pt idx="2344">
                  <c:v>5.6604355619183089E-3</c:v>
                </c:pt>
                <c:pt idx="2345">
                  <c:v>5.6587520032502781E-3</c:v>
                </c:pt>
                <c:pt idx="2346">
                  <c:v>5.6570829007263068E-3</c:v>
                </c:pt>
                <c:pt idx="2347">
                  <c:v>5.655428254589534E-3</c:v>
                </c:pt>
                <c:pt idx="2348">
                  <c:v>5.6537880645157745E-3</c:v>
                </c:pt>
                <c:pt idx="2349">
                  <c:v>5.6521623306671209E-3</c:v>
                </c:pt>
                <c:pt idx="2350">
                  <c:v>5.6505510530435732E-3</c:v>
                </c:pt>
                <c:pt idx="2351">
                  <c:v>5.6489542316451313E-3</c:v>
                </c:pt>
                <c:pt idx="2352">
                  <c:v>5.6473718663907491E-3</c:v>
                </c:pt>
                <c:pt idx="2353">
                  <c:v>5.6458039573614727E-3</c:v>
                </c:pt>
                <c:pt idx="2354">
                  <c:v>5.6442505044762559E-3</c:v>
                </c:pt>
                <c:pt idx="2355">
                  <c:v>5.6427115078161449E-3</c:v>
                </c:pt>
                <c:pt idx="2356">
                  <c:v>5.6411869673811399E-3</c:v>
                </c:pt>
                <c:pt idx="2357">
                  <c:v>5.6396768830901944E-3</c:v>
                </c:pt>
                <c:pt idx="2358">
                  <c:v>5.6381812551054011E-3</c:v>
                </c:pt>
                <c:pt idx="2359">
                  <c:v>5.6367000832646674E-3</c:v>
                </c:pt>
                <c:pt idx="2360">
                  <c:v>5.6352333675679933E-3</c:v>
                </c:pt>
                <c:pt idx="2361">
                  <c:v>5.6337811081774714E-3</c:v>
                </c:pt>
                <c:pt idx="2362">
                  <c:v>5.632343304931009E-3</c:v>
                </c:pt>
                <c:pt idx="2363">
                  <c:v>5.6309199579096525E-3</c:v>
                </c:pt>
                <c:pt idx="2364">
                  <c:v>5.6295110669513093E-3</c:v>
                </c:pt>
                <c:pt idx="2365">
                  <c:v>5.6281166322991183E-3</c:v>
                </c:pt>
                <c:pt idx="2366">
                  <c:v>5.6267366539530794E-3</c:v>
                </c:pt>
                <c:pt idx="2367">
                  <c:v>5.6253711315890076E-3</c:v>
                </c:pt>
                <c:pt idx="2368">
                  <c:v>5.6240200656121342E-3</c:v>
                </c:pt>
                <c:pt idx="2369">
                  <c:v>5.6226834556982741E-3</c:v>
                </c:pt>
                <c:pt idx="2370">
                  <c:v>5.6213613020095199E-3</c:v>
                </c:pt>
                <c:pt idx="2371">
                  <c:v>5.6200536045458716E-3</c:v>
                </c:pt>
                <c:pt idx="2372">
                  <c:v>5.6187603633073291E-3</c:v>
                </c:pt>
                <c:pt idx="2373">
                  <c:v>5.6174815782938925E-3</c:v>
                </c:pt>
                <c:pt idx="2374">
                  <c:v>5.6162172493434692E-3</c:v>
                </c:pt>
                <c:pt idx="2375">
                  <c:v>5.6149673766991981E-3</c:v>
                </c:pt>
                <c:pt idx="2376">
                  <c:v>5.6137319601989866E-3</c:v>
                </c:pt>
                <c:pt idx="2377">
                  <c:v>5.6125109999238809E-3</c:v>
                </c:pt>
                <c:pt idx="2378">
                  <c:v>5.6113044958738811E-3</c:v>
                </c:pt>
                <c:pt idx="2379">
                  <c:v>5.610112447967941E-3</c:v>
                </c:pt>
                <c:pt idx="2380">
                  <c:v>5.6089348562060604E-3</c:v>
                </c:pt>
                <c:pt idx="2381">
                  <c:v>5.6077717206692856E-3</c:v>
                </c:pt>
                <c:pt idx="2382">
                  <c:v>5.6066230414386631E-3</c:v>
                </c:pt>
                <c:pt idx="2383">
                  <c:v>5.6054888183521001E-3</c:v>
                </c:pt>
                <c:pt idx="2384">
                  <c:v>5.6043690514095967E-3</c:v>
                </c:pt>
                <c:pt idx="2385">
                  <c:v>5.6032637406921992E-3</c:v>
                </c:pt>
                <c:pt idx="2386">
                  <c:v>5.6021728861188613E-3</c:v>
                </c:pt>
                <c:pt idx="2387">
                  <c:v>5.6010964877706293E-3</c:v>
                </c:pt>
                <c:pt idx="2388">
                  <c:v>5.6000345456475031E-3</c:v>
                </c:pt>
                <c:pt idx="2389">
                  <c:v>5.5989870596684366E-3</c:v>
                </c:pt>
                <c:pt idx="2390">
                  <c:v>5.5979540299955222E-3</c:v>
                </c:pt>
                <c:pt idx="2391">
                  <c:v>5.5969354563856211E-3</c:v>
                </c:pt>
                <c:pt idx="2392">
                  <c:v>5.5959313390818721E-3</c:v>
                </c:pt>
                <c:pt idx="2393">
                  <c:v>5.5949416779221828E-3</c:v>
                </c:pt>
                <c:pt idx="2394">
                  <c:v>5.5939664728255067E-3</c:v>
                </c:pt>
                <c:pt idx="2395">
                  <c:v>5.5930057241160291E-3</c:v>
                </c:pt>
                <c:pt idx="2396">
                  <c:v>5.5920594315506111E-3</c:v>
                </c:pt>
                <c:pt idx="2397">
                  <c:v>5.591127595210299E-3</c:v>
                </c:pt>
                <c:pt idx="2398">
                  <c:v>5.5902102149330002E-3</c:v>
                </c:pt>
                <c:pt idx="2399">
                  <c:v>5.5893072909618535E-3</c:v>
                </c:pt>
                <c:pt idx="2400">
                  <c:v>5.5884188231347665E-3</c:v>
                </c:pt>
                <c:pt idx="2401">
                  <c:v>5.587544811451739E-3</c:v>
                </c:pt>
                <c:pt idx="2402">
                  <c:v>5.5866852560748637E-3</c:v>
                </c:pt>
                <c:pt idx="2403">
                  <c:v>5.5858401568420479E-3</c:v>
                </c:pt>
                <c:pt idx="2404">
                  <c:v>5.5850095137532918E-3</c:v>
                </c:pt>
                <c:pt idx="2405">
                  <c:v>5.5841933269706878E-3</c:v>
                </c:pt>
                <c:pt idx="2406">
                  <c:v>5.5833915963321434E-3</c:v>
                </c:pt>
                <c:pt idx="2407">
                  <c:v>5.5826043218376586E-3</c:v>
                </c:pt>
                <c:pt idx="2408">
                  <c:v>5.5818315035682797E-3</c:v>
                </c:pt>
                <c:pt idx="2409">
                  <c:v>5.5810731414429604E-3</c:v>
                </c:pt>
                <c:pt idx="2410">
                  <c:v>5.5803292356237932E-3</c:v>
                </c:pt>
                <c:pt idx="2411">
                  <c:v>5.5795997858676394E-3</c:v>
                </c:pt>
                <c:pt idx="2412">
                  <c:v>5.5788847924176377E-3</c:v>
                </c:pt>
                <c:pt idx="2413">
                  <c:v>5.5781842551116956E-3</c:v>
                </c:pt>
                <c:pt idx="2414">
                  <c:v>5.5774981739498131E-3</c:v>
                </c:pt>
                <c:pt idx="2415">
                  <c:v>5.5768265490130364E-3</c:v>
                </c:pt>
                <c:pt idx="2416">
                  <c:v>5.5761693803013657E-3</c:v>
                </c:pt>
                <c:pt idx="2417">
                  <c:v>5.5755266677337545E-3</c:v>
                </c:pt>
                <c:pt idx="2418">
                  <c:v>5.5748984114722955E-3</c:v>
                </c:pt>
                <c:pt idx="2419">
                  <c:v>5.5742846112738498E-3</c:v>
                </c:pt>
                <c:pt idx="2420">
                  <c:v>5.5736852673005099E-3</c:v>
                </c:pt>
                <c:pt idx="2421">
                  <c:v>5.5731003794712297E-3</c:v>
                </c:pt>
                <c:pt idx="2422">
                  <c:v>5.5725299478670554E-3</c:v>
                </c:pt>
                <c:pt idx="2423">
                  <c:v>5.5719739725690332E-3</c:v>
                </c:pt>
                <c:pt idx="2424">
                  <c:v>5.571432453252978E-3</c:v>
                </c:pt>
                <c:pt idx="2425">
                  <c:v>5.5709053903241212E-3</c:v>
                </c:pt>
                <c:pt idx="2426">
                  <c:v>5.5703927834582778E-3</c:v>
                </c:pt>
                <c:pt idx="2427">
                  <c:v>5.5698946328985866E-3</c:v>
                </c:pt>
                <c:pt idx="2428">
                  <c:v>5.5694109384019086E-3</c:v>
                </c:pt>
                <c:pt idx="2429">
                  <c:v>5.5689417001303365E-3</c:v>
                </c:pt>
                <c:pt idx="2430">
                  <c:v>5.5684869180838703E-3</c:v>
                </c:pt>
                <c:pt idx="2431">
                  <c:v>5.56804659226251E-3</c:v>
                </c:pt>
                <c:pt idx="2432">
                  <c:v>5.5676207225852092E-3</c:v>
                </c:pt>
                <c:pt idx="2433">
                  <c:v>5.5672093090519681E-3</c:v>
                </c:pt>
                <c:pt idx="2434">
                  <c:v>5.5668123518248791E-3</c:v>
                </c:pt>
                <c:pt idx="2435">
                  <c:v>5.5664298507418497E-3</c:v>
                </c:pt>
                <c:pt idx="2436">
                  <c:v>5.5660618058028799E-3</c:v>
                </c:pt>
                <c:pt idx="2437">
                  <c:v>5.565708217089016E-3</c:v>
                </c:pt>
                <c:pt idx="2438">
                  <c:v>5.5653690845192116E-3</c:v>
                </c:pt>
                <c:pt idx="2439">
                  <c:v>5.5650444081745132E-3</c:v>
                </c:pt>
                <c:pt idx="2440">
                  <c:v>5.5647341880549206E-3</c:v>
                </c:pt>
                <c:pt idx="2441">
                  <c:v>5.5644384240793876E-3</c:v>
                </c:pt>
                <c:pt idx="2442">
                  <c:v>5.5641571163289605E-3</c:v>
                </c:pt>
                <c:pt idx="2443">
                  <c:v>5.563890264722593E-3</c:v>
                </c:pt>
                <c:pt idx="2444">
                  <c:v>5.5636378693413313E-3</c:v>
                </c:pt>
                <c:pt idx="2445">
                  <c:v>5.5633999301041293E-3</c:v>
                </c:pt>
                <c:pt idx="2446">
                  <c:v>5.5631764471730794E-3</c:v>
                </c:pt>
                <c:pt idx="2447">
                  <c:v>5.5629674203050428E-3</c:v>
                </c:pt>
                <c:pt idx="2448">
                  <c:v>5.5627728496621121E-3</c:v>
                </c:pt>
                <c:pt idx="2449">
                  <c:v>5.5625927352442872E-3</c:v>
                </c:pt>
                <c:pt idx="2450">
                  <c:v>5.562427076970522E-3</c:v>
                </c:pt>
                <c:pt idx="2451">
                  <c:v>5.5622758749218626E-3</c:v>
                </c:pt>
                <c:pt idx="2452">
                  <c:v>5.5621207739797729E-3</c:v>
                </c:pt>
                <c:pt idx="2453">
                  <c:v>5.5620005495216063E-3</c:v>
                </c:pt>
                <c:pt idx="2454">
                  <c:v>5.561894781126453E-3</c:v>
                </c:pt>
                <c:pt idx="2455">
                  <c:v>5.5618034690374518E-3</c:v>
                </c:pt>
                <c:pt idx="2456">
                  <c:v>5.5617266130925103E-3</c:v>
                </c:pt>
                <c:pt idx="2457">
                  <c:v>5.5616642132916283E-3</c:v>
                </c:pt>
                <c:pt idx="2458">
                  <c:v>5.5616162697968985E-3</c:v>
                </c:pt>
                <c:pt idx="2459">
                  <c:v>5.561582782365182E-3</c:v>
                </c:pt>
                <c:pt idx="2460">
                  <c:v>5.5615637512396177E-3</c:v>
                </c:pt>
                <c:pt idx="2461">
                  <c:v>5.5615591762581129E-3</c:v>
                </c:pt>
                <c:pt idx="2462">
                  <c:v>5.561569057501714E-3</c:v>
                </c:pt>
                <c:pt idx="2463">
                  <c:v>5.5615933948083285E-3</c:v>
                </c:pt>
                <c:pt idx="2464">
                  <c:v>5.5616321885021414E-3</c:v>
                </c:pt>
                <c:pt idx="2465">
                  <c:v>5.5616854382589676E-3</c:v>
                </c:pt>
                <c:pt idx="2466">
                  <c:v>5.5617531441598533E-3</c:v>
                </c:pt>
                <c:pt idx="2467">
                  <c:v>5.561835306285845E-3</c:v>
                </c:pt>
                <c:pt idx="2468">
                  <c:v>5.5619319246369425E-3</c:v>
                </c:pt>
                <c:pt idx="2469">
                  <c:v>5.5620429991320997E-3</c:v>
                </c:pt>
                <c:pt idx="2470">
                  <c:v>5.5621685298523627E-3</c:v>
                </c:pt>
                <c:pt idx="2471">
                  <c:v>5.5623085167977315E-3</c:v>
                </c:pt>
                <c:pt idx="2472">
                  <c:v>5.56246295988716E-3</c:v>
                </c:pt>
                <c:pt idx="2473">
                  <c:v>5.5626318592827406E-3</c:v>
                </c:pt>
                <c:pt idx="2474">
                  <c:v>5.5628152146602883E-3</c:v>
                </c:pt>
                <c:pt idx="2475">
                  <c:v>5.5630130263439881E-3</c:v>
                </c:pt>
                <c:pt idx="2476">
                  <c:v>5.5632252942527938E-3</c:v>
                </c:pt>
                <c:pt idx="2477">
                  <c:v>5.5634520182246128E-3</c:v>
                </c:pt>
                <c:pt idx="2478">
                  <c:v>5.5636931985025839E-3</c:v>
                </c:pt>
                <c:pt idx="2479">
                  <c:v>5.563948835005661E-3</c:v>
                </c:pt>
                <c:pt idx="2480">
                  <c:v>5.5642189275717513E-3</c:v>
                </c:pt>
                <c:pt idx="2481">
                  <c:v>5.5645034763629475E-3</c:v>
                </c:pt>
                <c:pt idx="2482">
                  <c:v>5.5648024813792496E-3</c:v>
                </c:pt>
                <c:pt idx="2483">
                  <c:v>5.5651159425396113E-3</c:v>
                </c:pt>
                <c:pt idx="2484">
                  <c:v>5.5654438599250788E-3</c:v>
                </c:pt>
                <c:pt idx="2485">
                  <c:v>5.565786233454606E-3</c:v>
                </c:pt>
                <c:pt idx="2486">
                  <c:v>5.5661430632902853E-3</c:v>
                </c:pt>
                <c:pt idx="2487">
                  <c:v>5.5665143492700242E-3</c:v>
                </c:pt>
                <c:pt idx="2488">
                  <c:v>5.5669000913938227E-3</c:v>
                </c:pt>
                <c:pt idx="2489">
                  <c:v>5.5673002897427271E-3</c:v>
                </c:pt>
                <c:pt idx="2490">
                  <c:v>5.567714944235691E-3</c:v>
                </c:pt>
                <c:pt idx="2491">
                  <c:v>5.5681440549537609E-3</c:v>
                </c:pt>
                <c:pt idx="2492">
                  <c:v>5.5685844942399143E-3</c:v>
                </c:pt>
                <c:pt idx="2493">
                  <c:v>5.5690321737955628E-3</c:v>
                </c:pt>
                <c:pt idx="2494">
                  <c:v>5.5694870691447296E-3</c:v>
                </c:pt>
                <c:pt idx="2495">
                  <c:v>5.5699491802063683E-3</c:v>
                </c:pt>
                <c:pt idx="2496">
                  <c:v>5.5704185070615253E-3</c:v>
                </c:pt>
                <c:pt idx="2497">
                  <c:v>5.5708950496291543E-3</c:v>
                </c:pt>
                <c:pt idx="2498">
                  <c:v>5.5713788079092552E-3</c:v>
                </c:pt>
                <c:pt idx="2499">
                  <c:v>5.5718697819828744E-3</c:v>
                </c:pt>
                <c:pt idx="2500">
                  <c:v>5.5723679717689656E-3</c:v>
                </c:pt>
                <c:pt idx="2501">
                  <c:v>5.5728733772675287E-3</c:v>
                </c:pt>
                <c:pt idx="2502">
                  <c:v>5.5733859985596101E-3</c:v>
                </c:pt>
                <c:pt idx="2503">
                  <c:v>5.5739058356452098E-3</c:v>
                </c:pt>
                <c:pt idx="2504">
                  <c:v>5.5744328884432814E-3</c:v>
                </c:pt>
                <c:pt idx="2505">
                  <c:v>5.5749671569538251E-3</c:v>
                </c:pt>
                <c:pt idx="2506">
                  <c:v>5.5755086410957944E-3</c:v>
                </c:pt>
                <c:pt idx="2507">
                  <c:v>5.5760573411933745E-3</c:v>
                </c:pt>
                <c:pt idx="2508">
                  <c:v>5.5766132569223803E-3</c:v>
                </c:pt>
                <c:pt idx="2509">
                  <c:v>5.5771763884449044E-3</c:v>
                </c:pt>
                <c:pt idx="2510">
                  <c:v>5.5777467355988541E-3</c:v>
                </c:pt>
                <c:pt idx="2511">
                  <c:v>5.5783242986273684E-3</c:v>
                </c:pt>
                <c:pt idx="2512">
                  <c:v>5.5789090773683547E-3</c:v>
                </c:pt>
                <c:pt idx="2513">
                  <c:v>5.5795010717407667E-3</c:v>
                </c:pt>
                <c:pt idx="2514">
                  <c:v>5.5801002819877432E-3</c:v>
                </c:pt>
                <c:pt idx="2515">
                  <c:v>5.5807067078661454E-3</c:v>
                </c:pt>
                <c:pt idx="2516">
                  <c:v>5.5813203496191122E-3</c:v>
                </c:pt>
                <c:pt idx="2517">
                  <c:v>5.5819412070845509E-3</c:v>
                </c:pt>
                <c:pt idx="2518">
                  <c:v>5.5825692801814153E-3</c:v>
                </c:pt>
                <c:pt idx="2519">
                  <c:v>5.5832045691528442E-3</c:v>
                </c:pt>
                <c:pt idx="2520">
                  <c:v>5.5838470738367452E-3</c:v>
                </c:pt>
                <c:pt idx="2521">
                  <c:v>5.5844967942331181E-3</c:v>
                </c:pt>
                <c:pt idx="2522">
                  <c:v>5.5851537304230092E-3</c:v>
                </c:pt>
                <c:pt idx="2523">
                  <c:v>5.5858178822443261E-3</c:v>
                </c:pt>
                <c:pt idx="2524">
                  <c:v>5.5864892498591612E-3</c:v>
                </c:pt>
                <c:pt idx="2525">
                  <c:v>5.5871678332675145E-3</c:v>
                </c:pt>
                <c:pt idx="2526">
                  <c:v>5.5878536323072936E-3</c:v>
                </c:pt>
                <c:pt idx="2527">
                  <c:v>5.5885466473026835E-3</c:v>
                </c:pt>
                <c:pt idx="2528">
                  <c:v>5.5892468778484528E-3</c:v>
                </c:pt>
                <c:pt idx="2529">
                  <c:v>5.5899543241877403E-3</c:v>
                </c:pt>
                <c:pt idx="2530">
                  <c:v>5.5906689863205461E-3</c:v>
                </c:pt>
                <c:pt idx="2531">
                  <c:v>5.5913908641658239E-3</c:v>
                </c:pt>
                <c:pt idx="2532">
                  <c:v>5.5921199577235736E-3</c:v>
                </c:pt>
                <c:pt idx="2533">
                  <c:v>5.5928562670748416E-3</c:v>
                </c:pt>
                <c:pt idx="2534">
                  <c:v>5.5935997921385816E-3</c:v>
                </c:pt>
                <c:pt idx="2535">
                  <c:v>5.5943505329147936E-3</c:v>
                </c:pt>
                <c:pt idx="2536">
                  <c:v>5.5951084895655701E-3</c:v>
                </c:pt>
                <c:pt idx="2537">
                  <c:v>5.5958736618477722E-3</c:v>
                </c:pt>
                <c:pt idx="2538">
                  <c:v>5.5966460497614001E-3</c:v>
                </c:pt>
                <c:pt idx="2539">
                  <c:v>5.5974256537116851E-3</c:v>
                </c:pt>
                <c:pt idx="2540">
                  <c:v>5.5982124732123495E-3</c:v>
                </c:pt>
                <c:pt idx="2541">
                  <c:v>5.5990065085065321E-3</c:v>
                </c:pt>
                <c:pt idx="2542">
                  <c:v>5.5998077594321405E-3</c:v>
                </c:pt>
                <c:pt idx="2543">
                  <c:v>5.6006162262323134E-3</c:v>
                </c:pt>
                <c:pt idx="2544">
                  <c:v>5.6014319087449582E-3</c:v>
                </c:pt>
                <c:pt idx="2545">
                  <c:v>5.6022548069700751E-3</c:v>
                </c:pt>
                <c:pt idx="2546">
                  <c:v>5.6030849210697564E-3</c:v>
                </c:pt>
                <c:pt idx="2547">
                  <c:v>5.6039222508008635E-3</c:v>
                </c:pt>
                <c:pt idx="2548">
                  <c:v>5.6047667962444425E-3</c:v>
                </c:pt>
                <c:pt idx="2549">
                  <c:v>5.6056185574815398E-3</c:v>
                </c:pt>
                <c:pt idx="2550">
                  <c:v>5.6064775344311091E-3</c:v>
                </c:pt>
                <c:pt idx="2551">
                  <c:v>5.6073437271741966E-3</c:v>
                </c:pt>
                <c:pt idx="2552">
                  <c:v>5.6082171357108024E-3</c:v>
                </c:pt>
                <c:pt idx="2553">
                  <c:v>5.6090977598788339E-3</c:v>
                </c:pt>
                <c:pt idx="2554">
                  <c:v>5.6099855998403836E-3</c:v>
                </c:pt>
                <c:pt idx="2555">
                  <c:v>5.6108806555954516E-3</c:v>
                </c:pt>
                <c:pt idx="2556">
                  <c:v>5.6119124119502484E-3</c:v>
                </c:pt>
                <c:pt idx="2557">
                  <c:v>5.6128229299579058E-3</c:v>
                </c:pt>
                <c:pt idx="2558">
                  <c:v>5.6137406637590814E-3</c:v>
                </c:pt>
                <c:pt idx="2559">
                  <c:v>5.6146656132727291E-3</c:v>
                </c:pt>
                <c:pt idx="2560">
                  <c:v>5.6155977784988487E-3</c:v>
                </c:pt>
                <c:pt idx="2561">
                  <c:v>5.6165371594374403E-3</c:v>
                </c:pt>
                <c:pt idx="2562">
                  <c:v>5.6174837562505964E-3</c:v>
                </c:pt>
                <c:pt idx="2563">
                  <c:v>5.6184375686951782E-3</c:v>
                </c:pt>
                <c:pt idx="2564">
                  <c:v>5.6193985970143245E-3</c:v>
                </c:pt>
                <c:pt idx="2565">
                  <c:v>5.6203668408838503E-3</c:v>
                </c:pt>
                <c:pt idx="2566">
                  <c:v>5.6213423007089869E-3</c:v>
                </c:pt>
                <c:pt idx="2567">
                  <c:v>5.6223249761655492E-3</c:v>
                </c:pt>
                <c:pt idx="2568">
                  <c:v>5.6233148674156297E-3</c:v>
                </c:pt>
                <c:pt idx="2569">
                  <c:v>5.6243119742971359E-3</c:v>
                </c:pt>
                <c:pt idx="2570">
                  <c:v>5.6253162970532067E-3</c:v>
                </c:pt>
                <c:pt idx="2571">
                  <c:v>5.626791794795194E-3</c:v>
                </c:pt>
                <c:pt idx="2572">
                  <c:v>5.6273465897027641E-3</c:v>
                </c:pt>
                <c:pt idx="2573">
                  <c:v>5.6283725595962508E-3</c:v>
                </c:pt>
                <c:pt idx="2574">
                  <c:v>5.6294057452832558E-3</c:v>
                </c:pt>
                <c:pt idx="2575">
                  <c:v>5.630446146763779E-3</c:v>
                </c:pt>
                <c:pt idx="2576">
                  <c:v>5.6314937639567741E-3</c:v>
                </c:pt>
                <c:pt idx="2577">
                  <c:v>5.6325485968622413E-3</c:v>
                </c:pt>
                <c:pt idx="2578">
                  <c:v>5.6336106455612267E-3</c:v>
                </c:pt>
                <c:pt idx="2579">
                  <c:v>5.6346799099726841E-3</c:v>
                </c:pt>
                <c:pt idx="2580">
                  <c:v>5.6357563901776597E-3</c:v>
                </c:pt>
                <c:pt idx="2581">
                  <c:v>5.6368400860951073E-3</c:v>
                </c:pt>
                <c:pt idx="2582">
                  <c:v>5.6379309977250269E-3</c:v>
                </c:pt>
                <c:pt idx="2583">
                  <c:v>5.6390291250674185E-3</c:v>
                </c:pt>
                <c:pt idx="2584">
                  <c:v>5.6401344682843746E-3</c:v>
                </c:pt>
                <c:pt idx="2585">
                  <c:v>5.6412470272138027E-3</c:v>
                </c:pt>
                <c:pt idx="2586">
                  <c:v>5.6423668018557027E-3</c:v>
                </c:pt>
                <c:pt idx="2587">
                  <c:v>5.6434937922100747E-3</c:v>
                </c:pt>
                <c:pt idx="2588">
                  <c:v>5.644627998357965E-3</c:v>
                </c:pt>
                <c:pt idx="2589">
                  <c:v>5.6457694202993736E-3</c:v>
                </c:pt>
                <c:pt idx="2590">
                  <c:v>5.6469180578722078E-3</c:v>
                </c:pt>
                <c:pt idx="2591">
                  <c:v>5.6480739113196066E-3</c:v>
                </c:pt>
                <c:pt idx="2592">
                  <c:v>5.649236980398431E-3</c:v>
                </c:pt>
                <c:pt idx="2593">
                  <c:v>5.65040726535182E-3</c:v>
                </c:pt>
                <c:pt idx="2594">
                  <c:v>5.6515847658555884E-3</c:v>
                </c:pt>
                <c:pt idx="2595">
                  <c:v>5.6527694822339214E-3</c:v>
                </c:pt>
                <c:pt idx="2596">
                  <c:v>5.6539614144057726E-3</c:v>
                </c:pt>
                <c:pt idx="2597">
                  <c:v>5.6551605622900958E-3</c:v>
                </c:pt>
                <c:pt idx="2598">
                  <c:v>5.6563669258868909E-3</c:v>
                </c:pt>
                <c:pt idx="2599">
                  <c:v>5.6575805052772044E-3</c:v>
                </c:pt>
                <c:pt idx="2600">
                  <c:v>5.6588013003799897E-3</c:v>
                </c:pt>
                <c:pt idx="2601">
                  <c:v>5.6600293111952471E-3</c:v>
                </c:pt>
                <c:pt idx="2602">
                  <c:v>5.661264537885069E-3</c:v>
                </c:pt>
                <c:pt idx="2603">
                  <c:v>5.6625069802873629E-3</c:v>
                </c:pt>
                <c:pt idx="2604">
                  <c:v>5.6637566383210824E-3</c:v>
                </c:pt>
                <c:pt idx="2605">
                  <c:v>5.6650135121483203E-3</c:v>
                </c:pt>
                <c:pt idx="2606">
                  <c:v>5.6662776017690764E-3</c:v>
                </c:pt>
                <c:pt idx="2607">
                  <c:v>5.6675489071023044E-3</c:v>
                </c:pt>
                <c:pt idx="2608">
                  <c:v>5.6692821489775138E-3</c:v>
                </c:pt>
                <c:pt idx="2609">
                  <c:v>5.67056998748187E-3</c:v>
                </c:pt>
                <c:pt idx="2610">
                  <c:v>5.6718650419418379E-3</c:v>
                </c:pt>
                <c:pt idx="2611">
                  <c:v>5.6731673124114463E-3</c:v>
                </c:pt>
                <c:pt idx="2612">
                  <c:v>5.6744767988636821E-3</c:v>
                </c:pt>
                <c:pt idx="2613">
                  <c:v>5.6757935012715279E-3</c:v>
                </c:pt>
                <c:pt idx="2614">
                  <c:v>5.6771174196890159E-3</c:v>
                </c:pt>
                <c:pt idx="2615">
                  <c:v>5.6784485540891296E-3</c:v>
                </c:pt>
                <c:pt idx="2616">
                  <c:v>5.6797869044718698E-3</c:v>
                </c:pt>
                <c:pt idx="2617">
                  <c:v>5.6811324708102209E-3</c:v>
                </c:pt>
                <c:pt idx="2618">
                  <c:v>5.6824852531582133E-3</c:v>
                </c:pt>
                <c:pt idx="2619">
                  <c:v>5.6838452515158479E-3</c:v>
                </c:pt>
                <c:pt idx="2620">
                  <c:v>5.6852124658020777E-3</c:v>
                </c:pt>
                <c:pt idx="2621">
                  <c:v>5.6870894861027477E-3</c:v>
                </c:pt>
                <c:pt idx="2622">
                  <c:v>5.6884741818286066E-3</c:v>
                </c:pt>
                <c:pt idx="2623">
                  <c:v>5.6898660932669376E-3</c:v>
                </c:pt>
                <c:pt idx="2624">
                  <c:v>5.6912652204987868E-3</c:v>
                </c:pt>
                <c:pt idx="2625">
                  <c:v>5.692671563443108E-3</c:v>
                </c:pt>
                <c:pt idx="2626">
                  <c:v>5.6940851220999011E-3</c:v>
                </c:pt>
                <c:pt idx="2627">
                  <c:v>5.6955058965502126E-3</c:v>
                </c:pt>
                <c:pt idx="2628">
                  <c:v>5.6969338867940422E-3</c:v>
                </c:pt>
                <c:pt idx="2629">
                  <c:v>5.6983690927503439E-3</c:v>
                </c:pt>
                <c:pt idx="2630">
                  <c:v>5.6998115143380712E-3</c:v>
                </c:pt>
                <c:pt idx="2631">
                  <c:v>5.7012611518003631E-3</c:v>
                </c:pt>
                <c:pt idx="2632">
                  <c:v>5.7027180049751269E-3</c:v>
                </c:pt>
                <c:pt idx="2633">
                  <c:v>5.704182073943409E-3</c:v>
                </c:pt>
                <c:pt idx="2634">
                  <c:v>5.7056533585431168E-3</c:v>
                </c:pt>
                <c:pt idx="2635">
                  <c:v>5.7071318590173892E-3</c:v>
                </c:pt>
                <c:pt idx="2636">
                  <c:v>5.7086175752851798E-3</c:v>
                </c:pt>
                <c:pt idx="2637">
                  <c:v>5.7101105071843961E-3</c:v>
                </c:pt>
                <c:pt idx="2638">
                  <c:v>5.7116106548771306E-3</c:v>
                </c:pt>
                <c:pt idx="2639">
                  <c:v>5.7131180183633834E-3</c:v>
                </c:pt>
                <c:pt idx="2640">
                  <c:v>5.7146325975621082E-3</c:v>
                </c:pt>
                <c:pt idx="2641">
                  <c:v>5.7161543924733049E-3</c:v>
                </c:pt>
                <c:pt idx="2642">
                  <c:v>5.7176834031780199E-3</c:v>
                </c:pt>
                <c:pt idx="2643">
                  <c:v>5.7192196295952069E-3</c:v>
                </c:pt>
                <c:pt idx="2644">
                  <c:v>5.7207630718059121E-3</c:v>
                </c:pt>
                <c:pt idx="2645">
                  <c:v>5.7223137297290894E-3</c:v>
                </c:pt>
                <c:pt idx="2646">
                  <c:v>5.7238716034457848E-3</c:v>
                </c:pt>
                <c:pt idx="2647">
                  <c:v>5.7254366929559986E-3</c:v>
                </c:pt>
                <c:pt idx="2648">
                  <c:v>5.7270089981786843E-3</c:v>
                </c:pt>
                <c:pt idx="2649">
                  <c:v>5.7285885191138419E-3</c:v>
                </c:pt>
                <c:pt idx="2650">
                  <c:v>5.7301752558425179E-3</c:v>
                </c:pt>
                <c:pt idx="2651">
                  <c:v>5.7317692082836658E-3</c:v>
                </c:pt>
                <c:pt idx="2652">
                  <c:v>5.7333703764372856E-3</c:v>
                </c:pt>
                <c:pt idx="2653">
                  <c:v>5.7349787605465163E-3</c:v>
                </c:pt>
                <c:pt idx="2654">
                  <c:v>5.7365943602061265E-3</c:v>
                </c:pt>
                <c:pt idx="2655">
                  <c:v>5.7382171756592548E-3</c:v>
                </c:pt>
                <c:pt idx="2656">
                  <c:v>5.7398472069059014E-3</c:v>
                </c:pt>
                <c:pt idx="2657">
                  <c:v>5.74148445386502E-3</c:v>
                </c:pt>
                <c:pt idx="2658">
                  <c:v>5.7431289166176569E-3</c:v>
                </c:pt>
                <c:pt idx="2659">
                  <c:v>5.7447805950827657E-3</c:v>
                </c:pt>
                <c:pt idx="2660">
                  <c:v>5.7464394893413928E-3</c:v>
                </c:pt>
                <c:pt idx="2661">
                  <c:v>5.7481055993935382E-3</c:v>
                </c:pt>
                <c:pt idx="2662">
                  <c:v>5.7497789250771092E-3</c:v>
                </c:pt>
                <c:pt idx="2663">
                  <c:v>5.7514594665541985E-3</c:v>
                </c:pt>
                <c:pt idx="2664">
                  <c:v>5.753147223824806E-3</c:v>
                </c:pt>
                <c:pt idx="2665">
                  <c:v>5.7548421968078856E-3</c:v>
                </c:pt>
                <c:pt idx="2666">
                  <c:v>5.7565443855034371E-3</c:v>
                </c:pt>
                <c:pt idx="2667">
                  <c:v>5.7582537900735531E-3</c:v>
                </c:pt>
                <c:pt idx="2668">
                  <c:v>5.7599704103561411E-3</c:v>
                </c:pt>
                <c:pt idx="2669">
                  <c:v>5.7616942463512011E-3</c:v>
                </c:pt>
                <c:pt idx="2670">
                  <c:v>5.7634252981397793E-3</c:v>
                </c:pt>
                <c:pt idx="2671">
                  <c:v>5.7651635657218758E-3</c:v>
                </c:pt>
                <c:pt idx="2672">
                  <c:v>5.7669090490164443E-3</c:v>
                </c:pt>
                <c:pt idx="2673">
                  <c:v>5.7686617479424385E-3</c:v>
                </c:pt>
                <c:pt idx="2674">
                  <c:v>5.7704216627429972E-3</c:v>
                </c:pt>
                <c:pt idx="2675">
                  <c:v>5.7721887933370741E-3</c:v>
                </c:pt>
                <c:pt idx="2676">
                  <c:v>5.7739631395625768E-3</c:v>
                </c:pt>
                <c:pt idx="2677">
                  <c:v>5.775744701662644E-3</c:v>
                </c:pt>
                <c:pt idx="2678">
                  <c:v>5.7775334794751831E-3</c:v>
                </c:pt>
                <c:pt idx="2679">
                  <c:v>5.7793294730812406E-3</c:v>
                </c:pt>
                <c:pt idx="2680">
                  <c:v>5.78113268239977E-3</c:v>
                </c:pt>
                <c:pt idx="2681">
                  <c:v>5.7829431074307713E-3</c:v>
                </c:pt>
                <c:pt idx="2682">
                  <c:v>5.784760748255291E-3</c:v>
                </c:pt>
                <c:pt idx="2683">
                  <c:v>5.7865856048733288E-3</c:v>
                </c:pt>
                <c:pt idx="2684">
                  <c:v>5.7884176771227924E-3</c:v>
                </c:pt>
                <c:pt idx="2685">
                  <c:v>5.7902569652468205E-3</c:v>
                </c:pt>
                <c:pt idx="2686">
                  <c:v>5.7921034691643669E-3</c:v>
                </c:pt>
                <c:pt idx="2687">
                  <c:v>5.793957188713339E-3</c:v>
                </c:pt>
                <c:pt idx="2688">
                  <c:v>5.7958181241368756E-3</c:v>
                </c:pt>
                <c:pt idx="2689">
                  <c:v>5.7976862751918379E-3</c:v>
                </c:pt>
                <c:pt idx="2690">
                  <c:v>5.7995616421213647E-3</c:v>
                </c:pt>
                <c:pt idx="2691">
                  <c:v>5.8014442247633635E-3</c:v>
                </c:pt>
                <c:pt idx="2692">
                  <c:v>5.8033340231178343E-3</c:v>
                </c:pt>
                <c:pt idx="2693">
                  <c:v>5.8052310371847771E-3</c:v>
                </c:pt>
                <c:pt idx="2694">
                  <c:v>5.8071352672073306E-3</c:v>
                </c:pt>
                <c:pt idx="2695">
                  <c:v>5.8090467127802636E-3</c:v>
                </c:pt>
                <c:pt idx="2696">
                  <c:v>5.8109653742277612E-3</c:v>
                </c:pt>
                <c:pt idx="2697">
                  <c:v>5.8128912513066844E-3</c:v>
                </c:pt>
                <c:pt idx="2698">
                  <c:v>5.8148243443412184E-3</c:v>
                </c:pt>
                <c:pt idx="2699">
                  <c:v>5.8167646530071782E-3</c:v>
                </c:pt>
                <c:pt idx="2700">
                  <c:v>5.8187121774666561E-3</c:v>
                </c:pt>
                <c:pt idx="2701">
                  <c:v>5.8206669176386061E-3</c:v>
                </c:pt>
                <c:pt idx="2702">
                  <c:v>5.8226288736040743E-3</c:v>
                </c:pt>
                <c:pt idx="2703">
                  <c:v>5.8245980452820145E-3</c:v>
                </c:pt>
                <c:pt idx="2704">
                  <c:v>5.826574432753473E-3</c:v>
                </c:pt>
                <c:pt idx="2705">
                  <c:v>5.8285580360184497E-3</c:v>
                </c:pt>
                <c:pt idx="2706">
                  <c:v>5.8305488549148521E-3</c:v>
                </c:pt>
                <c:pt idx="2707">
                  <c:v>5.8325468897668653E-3</c:v>
                </c:pt>
                <c:pt idx="2708">
                  <c:v>5.8345521402503042E-3</c:v>
                </c:pt>
                <c:pt idx="2709">
                  <c:v>5.8365646065272614E-3</c:v>
                </c:pt>
                <c:pt idx="2710">
                  <c:v>5.8385842885166905E-3</c:v>
                </c:pt>
                <c:pt idx="2711">
                  <c:v>5.8406111862996379E-3</c:v>
                </c:pt>
                <c:pt idx="2712">
                  <c:v>5.8429364765510972E-3</c:v>
                </c:pt>
                <c:pt idx="2713">
                  <c:v>5.8449788366676803E-3</c:v>
                </c:pt>
                <c:pt idx="2714">
                  <c:v>5.8470284124967353E-3</c:v>
                </c:pt>
                <c:pt idx="2715">
                  <c:v>5.8490852041193087E-3</c:v>
                </c:pt>
                <c:pt idx="2716">
                  <c:v>5.8511492115354002E-3</c:v>
                </c:pt>
                <c:pt idx="2717">
                  <c:v>5.8532204347450101E-3</c:v>
                </c:pt>
                <c:pt idx="2718">
                  <c:v>5.8552988736670919E-3</c:v>
                </c:pt>
                <c:pt idx="2719">
                  <c:v>5.8573845283016457E-3</c:v>
                </c:pt>
                <c:pt idx="2720">
                  <c:v>5.859477398810764E-3</c:v>
                </c:pt>
                <c:pt idx="2721">
                  <c:v>5.8615774850323543E-3</c:v>
                </c:pt>
                <c:pt idx="2722">
                  <c:v>5.8636847868853703E-3</c:v>
                </c:pt>
                <c:pt idx="2723">
                  <c:v>5.8657993046129508E-3</c:v>
                </c:pt>
                <c:pt idx="2724">
                  <c:v>5.8679210380530034E-3</c:v>
                </c:pt>
                <c:pt idx="2725">
                  <c:v>5.8700499872865741E-3</c:v>
                </c:pt>
                <c:pt idx="2726">
                  <c:v>5.8721861523136631E-3</c:v>
                </c:pt>
                <c:pt idx="2727">
                  <c:v>5.8743295331342704E-3</c:v>
                </c:pt>
                <c:pt idx="2728">
                  <c:v>5.8764801295863034E-3</c:v>
                </c:pt>
                <c:pt idx="2729">
                  <c:v>5.8786379418318546E-3</c:v>
                </c:pt>
                <c:pt idx="2730">
                  <c:v>5.8808029699519704E-3</c:v>
                </c:pt>
                <c:pt idx="2731">
                  <c:v>5.8829752137035118E-3</c:v>
                </c:pt>
                <c:pt idx="2732">
                  <c:v>5.8851546732485716E-3</c:v>
                </c:pt>
                <c:pt idx="2733">
                  <c:v>5.8873413485871495E-3</c:v>
                </c:pt>
                <c:pt idx="2734">
                  <c:v>5.8895352397192458E-3</c:v>
                </c:pt>
                <c:pt idx="2735">
                  <c:v>5.8917363464827677E-3</c:v>
                </c:pt>
                <c:pt idx="2736">
                  <c:v>5.8939446690398078E-3</c:v>
                </c:pt>
                <c:pt idx="2737">
                  <c:v>5.8961602074714126E-3</c:v>
                </c:pt>
                <c:pt idx="2738">
                  <c:v>5.8983829616154893E-3</c:v>
                </c:pt>
                <c:pt idx="2739">
                  <c:v>5.9006129314720379E-3</c:v>
                </c:pt>
                <c:pt idx="2740">
                  <c:v>5.9028501171221048E-3</c:v>
                </c:pt>
                <c:pt idx="2741">
                  <c:v>5.90509451856569E-3</c:v>
                </c:pt>
                <c:pt idx="2742">
                  <c:v>5.9073461357217472E-3</c:v>
                </c:pt>
                <c:pt idx="2743">
                  <c:v>5.9096049686713226E-3</c:v>
                </c:pt>
                <c:pt idx="2744">
                  <c:v>5.9118710174144162E-3</c:v>
                </c:pt>
                <c:pt idx="2745">
                  <c:v>5.9141442818699819E-3</c:v>
                </c:pt>
                <c:pt idx="2746">
                  <c:v>5.9164247620380195E-3</c:v>
                </c:pt>
                <c:pt idx="2747">
                  <c:v>5.9187124580806216E-3</c:v>
                </c:pt>
                <c:pt idx="2748">
                  <c:v>5.921007369916742E-3</c:v>
                </c:pt>
                <c:pt idx="2749">
                  <c:v>5.9233094973842881E-3</c:v>
                </c:pt>
                <c:pt idx="2750">
                  <c:v>5.9256188406453525E-3</c:v>
                </c:pt>
                <c:pt idx="2751">
                  <c:v>5.9279353996999351E-3</c:v>
                </c:pt>
                <c:pt idx="2752">
                  <c:v>5.930259174548036E-3</c:v>
                </c:pt>
                <c:pt idx="2753">
                  <c:v>5.9325901651086088E-3</c:v>
                </c:pt>
                <c:pt idx="2754">
                  <c:v>5.9349283713816536E-3</c:v>
                </c:pt>
                <c:pt idx="2755">
                  <c:v>5.937273793529263E-3</c:v>
                </c:pt>
                <c:pt idx="2756">
                  <c:v>5.939626431308298E-3</c:v>
                </c:pt>
                <c:pt idx="2757">
                  <c:v>5.9419862850429439E-3</c:v>
                </c:pt>
                <c:pt idx="2758">
                  <c:v>5.9443533544090155E-3</c:v>
                </c:pt>
                <c:pt idx="2759">
                  <c:v>5.9467276395686053E-3</c:v>
                </c:pt>
                <c:pt idx="2760">
                  <c:v>5.9491091405217134E-3</c:v>
                </c:pt>
                <c:pt idx="2761">
                  <c:v>5.9514978571872934E-3</c:v>
                </c:pt>
                <c:pt idx="2762">
                  <c:v>5.9538937895653454E-3</c:v>
                </c:pt>
                <c:pt idx="2763">
                  <c:v>5.956296937817962E-3</c:v>
                </c:pt>
                <c:pt idx="2764">
                  <c:v>5.9587073018640968E-3</c:v>
                </c:pt>
                <c:pt idx="2765">
                  <c:v>5.9611248816227036E-3</c:v>
                </c:pt>
                <c:pt idx="2766">
                  <c:v>5.9635496771748286E-3</c:v>
                </c:pt>
                <c:pt idx="2767">
                  <c:v>5.9659816884394257E-3</c:v>
                </c:pt>
                <c:pt idx="2768">
                  <c:v>5.9684209154975409E-3</c:v>
                </c:pt>
                <c:pt idx="2769">
                  <c:v>5.9708673582681282E-3</c:v>
                </c:pt>
                <c:pt idx="2770">
                  <c:v>5.9733210168322337E-3</c:v>
                </c:pt>
                <c:pt idx="2771">
                  <c:v>5.9757818911898575E-3</c:v>
                </c:pt>
                <c:pt idx="2772">
                  <c:v>5.9782499813409995E-3</c:v>
                </c:pt>
                <c:pt idx="2773">
                  <c:v>5.9807252872046135E-3</c:v>
                </c:pt>
                <c:pt idx="2774">
                  <c:v>5.9832078087806995E-3</c:v>
                </c:pt>
                <c:pt idx="2775">
                  <c:v>5.98569754623135E-3</c:v>
                </c:pt>
                <c:pt idx="2776">
                  <c:v>5.9881944994755187E-3</c:v>
                </c:pt>
                <c:pt idx="2777">
                  <c:v>5.9906986684321595E-3</c:v>
                </c:pt>
                <c:pt idx="2778">
                  <c:v>5.9932100531823185E-3</c:v>
                </c:pt>
                <c:pt idx="2779">
                  <c:v>5.9957286536449494E-3</c:v>
                </c:pt>
                <c:pt idx="2780">
                  <c:v>5.9982544699010987E-3</c:v>
                </c:pt>
                <c:pt idx="2781">
                  <c:v>6.0007875019507662E-3</c:v>
                </c:pt>
                <c:pt idx="2782">
                  <c:v>6.0033277497129056E-3</c:v>
                </c:pt>
                <c:pt idx="2783">
                  <c:v>6.0058752132685633E-3</c:v>
                </c:pt>
                <c:pt idx="2784">
                  <c:v>6.0084298926177393E-3</c:v>
                </c:pt>
                <c:pt idx="2785">
                  <c:v>6.0109917876793872E-3</c:v>
                </c:pt>
                <c:pt idx="2786">
                  <c:v>6.0135608985345534E-3</c:v>
                </c:pt>
                <c:pt idx="2787">
                  <c:v>6.0161372251832379E-3</c:v>
                </c:pt>
                <c:pt idx="2788">
                  <c:v>6.0187207675443943E-3</c:v>
                </c:pt>
                <c:pt idx="2789">
                  <c:v>6.021311525699069E-3</c:v>
                </c:pt>
                <c:pt idx="2790">
                  <c:v>6.0239094997283082E-3</c:v>
                </c:pt>
                <c:pt idx="2791">
                  <c:v>6.0265146893889732E-3</c:v>
                </c:pt>
                <c:pt idx="2792">
                  <c:v>6.0291270949242026E-3</c:v>
                </c:pt>
                <c:pt idx="2793">
                  <c:v>6.0317467161719041E-3</c:v>
                </c:pt>
                <c:pt idx="2794">
                  <c:v>6.0343735532131237E-3</c:v>
                </c:pt>
                <c:pt idx="2795">
                  <c:v>6.0370076058857691E-3</c:v>
                </c:pt>
                <c:pt idx="2796">
                  <c:v>6.0396488745140253E-3</c:v>
                </c:pt>
                <c:pt idx="2797">
                  <c:v>6.0422973588547535E-3</c:v>
                </c:pt>
                <c:pt idx="2798">
                  <c:v>6.0449530589079536E-3</c:v>
                </c:pt>
                <c:pt idx="2799">
                  <c:v>6.0476159748357183E-3</c:v>
                </c:pt>
                <c:pt idx="2800">
                  <c:v>6.050286106475955E-3</c:v>
                </c:pt>
                <c:pt idx="2801">
                  <c:v>6.0529634539097099E-3</c:v>
                </c:pt>
                <c:pt idx="2802">
                  <c:v>6.0556480170559368E-3</c:v>
                </c:pt>
                <c:pt idx="2803">
                  <c:v>6.058339795995682E-3</c:v>
                </c:pt>
                <c:pt idx="2804">
                  <c:v>6.0610387907289454E-3</c:v>
                </c:pt>
                <c:pt idx="2805">
                  <c:v>6.063745001255727E-3</c:v>
                </c:pt>
                <c:pt idx="2806">
                  <c:v>6.0664584275760269E-3</c:v>
                </c:pt>
                <c:pt idx="2807">
                  <c:v>6.0691790696087988E-3</c:v>
                </c:pt>
                <c:pt idx="2808">
                  <c:v>6.0719069273540427E-3</c:v>
                </c:pt>
                <c:pt idx="2809">
                  <c:v>6.0746420009738511E-3</c:v>
                </c:pt>
                <c:pt idx="2810">
                  <c:v>6.0773842903061315E-3</c:v>
                </c:pt>
                <c:pt idx="2811">
                  <c:v>6.0801337955129764E-3</c:v>
                </c:pt>
                <c:pt idx="2812">
                  <c:v>6.082890516351247E-3</c:v>
                </c:pt>
                <c:pt idx="2813">
                  <c:v>6.0856544530640821E-3</c:v>
                </c:pt>
                <c:pt idx="2814">
                  <c:v>6.0884256054893893E-3</c:v>
                </c:pt>
                <c:pt idx="2815">
                  <c:v>6.0912039737892609E-3</c:v>
                </c:pt>
                <c:pt idx="2816">
                  <c:v>6.0939895578016046E-3</c:v>
                </c:pt>
                <c:pt idx="2817">
                  <c:v>6.0967823575264202E-3</c:v>
                </c:pt>
                <c:pt idx="2818">
                  <c:v>6.0995823731258003E-3</c:v>
                </c:pt>
                <c:pt idx="2819">
                  <c:v>6.1023896043566062E-3</c:v>
                </c:pt>
                <c:pt idx="2820">
                  <c:v>6.1052040514619765E-3</c:v>
                </c:pt>
                <c:pt idx="2821">
                  <c:v>6.1080257143608652E-3</c:v>
                </c:pt>
                <c:pt idx="2822">
                  <c:v>6.1108545930532721E-3</c:v>
                </c:pt>
                <c:pt idx="2823">
                  <c:v>6.1136906874581509E-3</c:v>
                </c:pt>
                <c:pt idx="2824">
                  <c:v>6.116533997656548E-3</c:v>
                </c:pt>
                <c:pt idx="2825">
                  <c:v>6.1193845235674171E-3</c:v>
                </c:pt>
                <c:pt idx="2826">
                  <c:v>6.1222422653528508E-3</c:v>
                </c:pt>
                <c:pt idx="2827">
                  <c:v>6.1251072228507564E-3</c:v>
                </c:pt>
                <c:pt idx="2828">
                  <c:v>6.1279793961421802E-3</c:v>
                </c:pt>
                <c:pt idx="2829">
                  <c:v>6.1308587852271224E-3</c:v>
                </c:pt>
                <c:pt idx="2830">
                  <c:v>6.1337453901055827E-3</c:v>
                </c:pt>
                <c:pt idx="2831">
                  <c:v>6.1366392106965151E-3</c:v>
                </c:pt>
                <c:pt idx="2832">
                  <c:v>6.139540247162012E-3</c:v>
                </c:pt>
                <c:pt idx="2833">
                  <c:v>6.1424484993399808E-3</c:v>
                </c:pt>
                <c:pt idx="2834">
                  <c:v>6.1453639672304217E-3</c:v>
                </c:pt>
                <c:pt idx="2835">
                  <c:v>6.148286650995427E-3</c:v>
                </c:pt>
                <c:pt idx="2836">
                  <c:v>6.1512165504729044E-3</c:v>
                </c:pt>
                <c:pt idx="2837">
                  <c:v>6.1541536657439E-3</c:v>
                </c:pt>
                <c:pt idx="2838">
                  <c:v>6.1570979968894601E-3</c:v>
                </c:pt>
                <c:pt idx="2839">
                  <c:v>6.160049543666446E-3</c:v>
                </c:pt>
                <c:pt idx="2840">
                  <c:v>6.1630083063179963E-3</c:v>
                </c:pt>
                <c:pt idx="2841">
                  <c:v>6.1659742846820187E-3</c:v>
                </c:pt>
                <c:pt idx="2842">
                  <c:v>6.1689474788395593E-3</c:v>
                </c:pt>
                <c:pt idx="2843">
                  <c:v>6.1719278888716644E-3</c:v>
                </c:pt>
                <c:pt idx="2844">
                  <c:v>6.1749155145351953E-3</c:v>
                </c:pt>
                <c:pt idx="2845">
                  <c:v>6.1779103560732906E-3</c:v>
                </c:pt>
                <c:pt idx="2846">
                  <c:v>6.180912413323858E-3</c:v>
                </c:pt>
                <c:pt idx="2847">
                  <c:v>6.1839216864489899E-3</c:v>
                </c:pt>
                <c:pt idx="2848">
                  <c:v>6.1869381752055475E-3</c:v>
                </c:pt>
                <c:pt idx="2849">
                  <c:v>6.1899618798366696E-3</c:v>
                </c:pt>
                <c:pt idx="2850">
                  <c:v>6.1929928002613099E-3</c:v>
                </c:pt>
                <c:pt idx="2851">
                  <c:v>6.1960309364794686E-3</c:v>
                </c:pt>
                <c:pt idx="2852">
                  <c:v>6.1990762883290529E-3</c:v>
                </c:pt>
                <c:pt idx="2853">
                  <c:v>6.202128856134248E-3</c:v>
                </c:pt>
                <c:pt idx="2854">
                  <c:v>6.2051886396519151E-3</c:v>
                </c:pt>
                <c:pt idx="2855">
                  <c:v>6.2082556389631005E-3</c:v>
                </c:pt>
                <c:pt idx="2856">
                  <c:v>6.2113298540678041E-3</c:v>
                </c:pt>
                <c:pt idx="2857">
                  <c:v>6.2144112848849797E-3</c:v>
                </c:pt>
                <c:pt idx="2858">
                  <c:v>6.2174999315767199E-3</c:v>
                </c:pt>
                <c:pt idx="2859">
                  <c:v>6.220595793980932E-3</c:v>
                </c:pt>
                <c:pt idx="2860">
                  <c:v>6.2236988721786624E-3</c:v>
                </c:pt>
                <c:pt idx="2861">
                  <c:v>6.226809166169911E-3</c:v>
                </c:pt>
                <c:pt idx="2862">
                  <c:v>6.2299266759546779E-3</c:v>
                </c:pt>
                <c:pt idx="2863">
                  <c:v>6.2330514014519167E-3</c:v>
                </c:pt>
                <c:pt idx="2864">
                  <c:v>6.2361833428237201E-3</c:v>
                </c:pt>
                <c:pt idx="2865">
                  <c:v>6.2393224999890418E-3</c:v>
                </c:pt>
                <c:pt idx="2866">
                  <c:v>6.2424688727857891E-3</c:v>
                </c:pt>
                <c:pt idx="2867">
                  <c:v>6.245622461457101E-3</c:v>
                </c:pt>
                <c:pt idx="2868">
                  <c:v>6.2492353984844318E-3</c:v>
                </c:pt>
                <c:pt idx="2869">
                  <c:v>6.2524044495704256E-3</c:v>
                </c:pt>
                <c:pt idx="2870">
                  <c:v>6.2555807164499377E-3</c:v>
                </c:pt>
                <c:pt idx="2871">
                  <c:v>6.2587641991229681E-3</c:v>
                </c:pt>
                <c:pt idx="2872">
                  <c:v>6.2619548975084705E-3</c:v>
                </c:pt>
                <c:pt idx="2873">
                  <c:v>6.2651528116874911E-3</c:v>
                </c:pt>
                <c:pt idx="2874">
                  <c:v>6.2683579416600299E-3</c:v>
                </c:pt>
                <c:pt idx="2875">
                  <c:v>6.271570287426087E-3</c:v>
                </c:pt>
                <c:pt idx="2876">
                  <c:v>6.2747898489856624E-3</c:v>
                </c:pt>
                <c:pt idx="2877">
                  <c:v>6.278016626338756E-3</c:v>
                </c:pt>
                <c:pt idx="2878">
                  <c:v>6.2812506194853679E-3</c:v>
                </c:pt>
                <c:pt idx="2879">
                  <c:v>6.2844918283444517E-3</c:v>
                </c:pt>
                <c:pt idx="2880">
                  <c:v>6.2877402530781001E-3</c:v>
                </c:pt>
                <c:pt idx="2881">
                  <c:v>6.2909958936052668E-3</c:v>
                </c:pt>
                <c:pt idx="2882">
                  <c:v>6.295409618492176E-3</c:v>
                </c:pt>
                <c:pt idx="2883">
                  <c:v>6.2975288218780623E-3</c:v>
                </c:pt>
                <c:pt idx="2884">
                  <c:v>6.3008061097047374E-3</c:v>
                </c:pt>
                <c:pt idx="2885">
                  <c:v>6.3040906133249308E-3</c:v>
                </c:pt>
                <c:pt idx="2886">
                  <c:v>6.3073823327386425E-3</c:v>
                </c:pt>
                <c:pt idx="2887">
                  <c:v>6.3106812679458724E-3</c:v>
                </c:pt>
                <c:pt idx="2888">
                  <c:v>6.3139874189466205E-3</c:v>
                </c:pt>
                <c:pt idx="2889">
                  <c:v>6.3173007857408869E-3</c:v>
                </c:pt>
                <c:pt idx="2890">
                  <c:v>6.3206213682476253E-3</c:v>
                </c:pt>
                <c:pt idx="2891">
                  <c:v>6.3239491666289283E-3</c:v>
                </c:pt>
                <c:pt idx="2892">
                  <c:v>6.3272841807227032E-3</c:v>
                </c:pt>
                <c:pt idx="2893">
                  <c:v>6.3306264106910426E-3</c:v>
                </c:pt>
                <c:pt idx="2894">
                  <c:v>6.333975856371854E-3</c:v>
                </c:pt>
                <c:pt idx="2895">
                  <c:v>6.3373325178461837E-3</c:v>
                </c:pt>
                <c:pt idx="2896">
                  <c:v>6.3406963951950779E-3</c:v>
                </c:pt>
                <c:pt idx="2897">
                  <c:v>6.3440674881753978E-3</c:v>
                </c:pt>
                <c:pt idx="2898">
                  <c:v>6.3474457970302822E-3</c:v>
                </c:pt>
                <c:pt idx="2899">
                  <c:v>6.3508313216786849E-3</c:v>
                </c:pt>
                <c:pt idx="2900">
                  <c:v>6.3542240622016521E-3</c:v>
                </c:pt>
                <c:pt idx="2901">
                  <c:v>6.3576240183560451E-3</c:v>
                </c:pt>
                <c:pt idx="2902">
                  <c:v>6.3610311903850025E-3</c:v>
                </c:pt>
                <c:pt idx="2903">
                  <c:v>6.3644455782074782E-3</c:v>
                </c:pt>
                <c:pt idx="2904">
                  <c:v>6.3678671818234722E-3</c:v>
                </c:pt>
                <c:pt idx="2905">
                  <c:v>6.3712960011519382E-3</c:v>
                </c:pt>
                <c:pt idx="2906">
                  <c:v>6.3747320363549687E-3</c:v>
                </c:pt>
                <c:pt idx="2907">
                  <c:v>6.3781752873515174E-3</c:v>
                </c:pt>
                <c:pt idx="2908">
                  <c:v>6.3816257540605381E-3</c:v>
                </c:pt>
                <c:pt idx="2909">
                  <c:v>6.3850834365630771E-3</c:v>
                </c:pt>
                <c:pt idx="2910">
                  <c:v>6.3885483349401806E-3</c:v>
                </c:pt>
                <c:pt idx="2911">
                  <c:v>6.3920204490297561E-3</c:v>
                </c:pt>
                <c:pt idx="2912">
                  <c:v>6.3954997789938961E-3</c:v>
                </c:pt>
                <c:pt idx="2913">
                  <c:v>6.3989863246705081E-3</c:v>
                </c:pt>
                <c:pt idx="2914">
                  <c:v>6.4024800862216846E-3</c:v>
                </c:pt>
                <c:pt idx="2915">
                  <c:v>6.4059810634853331E-3</c:v>
                </c:pt>
                <c:pt idx="2916">
                  <c:v>6.4094892565424999E-3</c:v>
                </c:pt>
                <c:pt idx="2917">
                  <c:v>6.4130046654742312E-3</c:v>
                </c:pt>
                <c:pt idx="2918">
                  <c:v>6.4165272901184345E-3</c:v>
                </c:pt>
                <c:pt idx="2919">
                  <c:v>6.4200571306372023E-3</c:v>
                </c:pt>
                <c:pt idx="2920">
                  <c:v>6.4256186016364847E-3</c:v>
                </c:pt>
                <c:pt idx="2921">
                  <c:v>6.4291669969718246E-3</c:v>
                </c:pt>
                <c:pt idx="2922">
                  <c:v>6.4327226081006827E-3</c:v>
                </c:pt>
                <c:pt idx="2923">
                  <c:v>6.4362854351041054E-3</c:v>
                </c:pt>
                <c:pt idx="2924">
                  <c:v>6.4398554778200001E-3</c:v>
                </c:pt>
                <c:pt idx="2925">
                  <c:v>6.443432736329413E-3</c:v>
                </c:pt>
                <c:pt idx="2926">
                  <c:v>6.4470172107133905E-3</c:v>
                </c:pt>
                <c:pt idx="2927">
                  <c:v>6.45060890080984E-3</c:v>
                </c:pt>
                <c:pt idx="2928">
                  <c:v>6.4542078066998076E-3</c:v>
                </c:pt>
                <c:pt idx="2929">
                  <c:v>6.4578139284643399E-3</c:v>
                </c:pt>
                <c:pt idx="2930">
                  <c:v>6.4614272659413441E-3</c:v>
                </c:pt>
                <c:pt idx="2931">
                  <c:v>6.4650478192118666E-3</c:v>
                </c:pt>
                <c:pt idx="2932">
                  <c:v>6.4686755883569536E-3</c:v>
                </c:pt>
                <c:pt idx="2933">
                  <c:v>6.4728304457983832E-3</c:v>
                </c:pt>
                <c:pt idx="2934">
                  <c:v>6.4764736773581522E-3</c:v>
                </c:pt>
                <c:pt idx="2935">
                  <c:v>6.4801241247114394E-3</c:v>
                </c:pt>
                <c:pt idx="2936">
                  <c:v>6.4837817877771986E-3</c:v>
                </c:pt>
                <c:pt idx="2937">
                  <c:v>6.4874466667175223E-3</c:v>
                </c:pt>
                <c:pt idx="2938">
                  <c:v>6.4911187614513643E-3</c:v>
                </c:pt>
                <c:pt idx="2939">
                  <c:v>6.4947980718976783E-3</c:v>
                </c:pt>
                <c:pt idx="2940">
                  <c:v>6.4984845982185568E-3</c:v>
                </c:pt>
                <c:pt idx="2941">
                  <c:v>6.5021783403329536E-3</c:v>
                </c:pt>
                <c:pt idx="2942">
                  <c:v>6.5058792982408686E-3</c:v>
                </c:pt>
                <c:pt idx="2943">
                  <c:v>6.5095874718612556E-3</c:v>
                </c:pt>
                <c:pt idx="2944">
                  <c:v>6.5133028614372535E-3</c:v>
                </c:pt>
                <c:pt idx="2945">
                  <c:v>6.5170254667257232E-3</c:v>
                </c:pt>
                <c:pt idx="2946">
                  <c:v>6.5207552878077113E-3</c:v>
                </c:pt>
                <c:pt idx="2947">
                  <c:v>6.5244923246832176E-3</c:v>
                </c:pt>
                <c:pt idx="2948">
                  <c:v>6.5282365774332884E-3</c:v>
                </c:pt>
                <c:pt idx="2949">
                  <c:v>6.5319880458958313E-3</c:v>
                </c:pt>
                <c:pt idx="2950">
                  <c:v>6.5357467301518923E-3</c:v>
                </c:pt>
                <c:pt idx="2951">
                  <c:v>6.5395126302014717E-3</c:v>
                </c:pt>
                <c:pt idx="2952">
                  <c:v>6.5432857461256155E-3</c:v>
                </c:pt>
                <c:pt idx="2953">
                  <c:v>6.5470660778432777E-3</c:v>
                </c:pt>
                <c:pt idx="2954">
                  <c:v>6.5508536252734118E-3</c:v>
                </c:pt>
                <c:pt idx="2955">
                  <c:v>6.5546483885781104E-3</c:v>
                </c:pt>
                <c:pt idx="2956">
                  <c:v>6.5584503676763273E-3</c:v>
                </c:pt>
                <c:pt idx="2957">
                  <c:v>6.5622595626491087E-3</c:v>
                </c:pt>
                <c:pt idx="2958">
                  <c:v>6.5660759733343621E-3</c:v>
                </c:pt>
                <c:pt idx="2959">
                  <c:v>6.5698995997320875E-3</c:v>
                </c:pt>
                <c:pt idx="2960">
                  <c:v>6.5737304420043774E-3</c:v>
                </c:pt>
                <c:pt idx="2961">
                  <c:v>6.5775685002322781E-3</c:v>
                </c:pt>
                <c:pt idx="2962">
                  <c:v>6.5814137740916046E-3</c:v>
                </c:pt>
                <c:pt idx="2963">
                  <c:v>6.5852662638254955E-3</c:v>
                </c:pt>
                <c:pt idx="2964">
                  <c:v>6.5891259692718585E-3</c:v>
                </c:pt>
                <c:pt idx="2965">
                  <c:v>6.5929928906738322E-3</c:v>
                </c:pt>
                <c:pt idx="2966">
                  <c:v>6.5968670277072317E-3</c:v>
                </c:pt>
                <c:pt idx="2967">
                  <c:v>6.6007483806151956E-3</c:v>
                </c:pt>
                <c:pt idx="2968">
                  <c:v>6.6046369493977242E-3</c:v>
                </c:pt>
                <c:pt idx="2969">
                  <c:v>6.6085327338927247E-3</c:v>
                </c:pt>
                <c:pt idx="2970">
                  <c:v>6.6124357342622897E-3</c:v>
                </c:pt>
                <c:pt idx="2971">
                  <c:v>6.6163459503443267E-3</c:v>
                </c:pt>
                <c:pt idx="2972">
                  <c:v>6.6202633823009283E-3</c:v>
                </c:pt>
                <c:pt idx="2973">
                  <c:v>6.6241880299700018E-3</c:v>
                </c:pt>
                <c:pt idx="2974">
                  <c:v>6.6281198935946861E-3</c:v>
                </c:pt>
                <c:pt idx="2975">
                  <c:v>6.6320589729318424E-3</c:v>
                </c:pt>
                <c:pt idx="2976">
                  <c:v>6.6360052681435633E-3</c:v>
                </c:pt>
                <c:pt idx="2977">
                  <c:v>6.6399587790677561E-3</c:v>
                </c:pt>
                <c:pt idx="2978">
                  <c:v>6.6439195058665135E-3</c:v>
                </c:pt>
                <c:pt idx="2979">
                  <c:v>6.6478874483777428E-3</c:v>
                </c:pt>
                <c:pt idx="2980">
                  <c:v>6.6518626067635367E-3</c:v>
                </c:pt>
                <c:pt idx="2981">
                  <c:v>6.6558449810238951E-3</c:v>
                </c:pt>
                <c:pt idx="2982">
                  <c:v>6.6598345709967255E-3</c:v>
                </c:pt>
                <c:pt idx="2983">
                  <c:v>6.6638313767630741E-3</c:v>
                </c:pt>
                <c:pt idx="2984">
                  <c:v>6.6678353984039873E-3</c:v>
                </c:pt>
                <c:pt idx="2985">
                  <c:v>6.6718466358384187E-3</c:v>
                </c:pt>
                <c:pt idx="2986">
                  <c:v>6.6758650890663684E-3</c:v>
                </c:pt>
                <c:pt idx="2987">
                  <c:v>6.6798907580878364E-3</c:v>
                </c:pt>
                <c:pt idx="2988">
                  <c:v>6.6839236429838689E-3</c:v>
                </c:pt>
                <c:pt idx="2989">
                  <c:v>6.6879637435923733E-3</c:v>
                </c:pt>
                <c:pt idx="2990">
                  <c:v>6.692011059994396E-3</c:v>
                </c:pt>
                <c:pt idx="2991">
                  <c:v>6.6960655923520296E-3</c:v>
                </c:pt>
                <c:pt idx="2992">
                  <c:v>6.7001273404221351E-3</c:v>
                </c:pt>
                <c:pt idx="2993">
                  <c:v>6.7041963042857589E-3</c:v>
                </c:pt>
                <c:pt idx="2994">
                  <c:v>6.7082724840239472E-3</c:v>
                </c:pt>
                <c:pt idx="2995">
                  <c:v>6.7123558795556537E-3</c:v>
                </c:pt>
                <c:pt idx="2996">
                  <c:v>6.7164464907998322E-3</c:v>
                </c:pt>
                <c:pt idx="2997">
                  <c:v>6.7205443179996216E-3</c:v>
                </c:pt>
                <c:pt idx="2998">
                  <c:v>6.7246493609929292E-3</c:v>
                </c:pt>
                <c:pt idx="2999">
                  <c:v>6.7287616196987088E-3</c:v>
                </c:pt>
                <c:pt idx="3000">
                  <c:v>6.7328810942790529E-3</c:v>
                </c:pt>
                <c:pt idx="3001">
                  <c:v>6.737007784571869E-3</c:v>
                </c:pt>
                <c:pt idx="3002">
                  <c:v>6.7411416908202959E-3</c:v>
                </c:pt>
                <c:pt idx="3003">
                  <c:v>6.7452828128622411E-3</c:v>
                </c:pt>
                <c:pt idx="3004">
                  <c:v>6.7494311506166582E-3</c:v>
                </c:pt>
                <c:pt idx="3005">
                  <c:v>6.7535867042456399E-3</c:v>
                </c:pt>
                <c:pt idx="3006">
                  <c:v>6.7577494736681398E-3</c:v>
                </c:pt>
                <c:pt idx="3007">
                  <c:v>6.7619194589652043E-3</c:v>
                </c:pt>
                <c:pt idx="3008">
                  <c:v>6.766096660055787E-3</c:v>
                </c:pt>
                <c:pt idx="3009">
                  <c:v>6.7702810768588417E-3</c:v>
                </c:pt>
                <c:pt idx="3010">
                  <c:v>6.774472709536461E-3</c:v>
                </c:pt>
                <c:pt idx="3011">
                  <c:v>6.7786715061379788E-3</c:v>
                </c:pt>
                <c:pt idx="3012">
                  <c:v>6.7828688460946918E-3</c:v>
                </c:pt>
                <c:pt idx="3013">
                  <c:v>6.7870581341844538E-3</c:v>
                </c:pt>
                <c:pt idx="3014">
                  <c:v>6.7912393704072649E-3</c:v>
                </c:pt>
                <c:pt idx="3015">
                  <c:v>6.7954125548441713E-3</c:v>
                </c:pt>
                <c:pt idx="3016">
                  <c:v>6.7995776873330804E-3</c:v>
                </c:pt>
                <c:pt idx="3017">
                  <c:v>6.8037347680360849E-3</c:v>
                </c:pt>
                <c:pt idx="3018">
                  <c:v>6.8078837968721384E-3</c:v>
                </c:pt>
                <c:pt idx="3019">
                  <c:v>6.8120247738412409E-3</c:v>
                </c:pt>
                <c:pt idx="3020">
                  <c:v>6.8161576989433925E-3</c:v>
                </c:pt>
                <c:pt idx="3021">
                  <c:v>6.8202825721785931E-3</c:v>
                </c:pt>
                <c:pt idx="3022">
                  <c:v>6.8243993937089353E-3</c:v>
                </c:pt>
                <c:pt idx="3023">
                  <c:v>6.828508163210234E-3</c:v>
                </c:pt>
                <c:pt idx="3024">
                  <c:v>6.8331940404220415E-3</c:v>
                </c:pt>
                <c:pt idx="3025">
                  <c:v>6.8372855559806212E-3</c:v>
                </c:pt>
                <c:pt idx="3026">
                  <c:v>6.8413690198343424E-3</c:v>
                </c:pt>
                <c:pt idx="3027">
                  <c:v>6.8454444316590202E-3</c:v>
                </c:pt>
                <c:pt idx="3028">
                  <c:v>6.8495117916167469E-3</c:v>
                </c:pt>
                <c:pt idx="3029">
                  <c:v>6.8535710998696153E-3</c:v>
                </c:pt>
                <c:pt idx="3030">
                  <c:v>6.8576223561744865E-3</c:v>
                </c:pt>
                <c:pt idx="3031">
                  <c:v>6.8616655606124066E-3</c:v>
                </c:pt>
                <c:pt idx="3032">
                  <c:v>6.8657007131833758E-3</c:v>
                </c:pt>
                <c:pt idx="3033">
                  <c:v>6.8697278140494866E-3</c:v>
                </c:pt>
                <c:pt idx="3034">
                  <c:v>6.8737468628865539E-3</c:v>
                </c:pt>
                <c:pt idx="3035">
                  <c:v>6.8777578599377165E-3</c:v>
                </c:pt>
                <c:pt idx="3036">
                  <c:v>6.8817608050408818E-3</c:v>
                </c:pt>
                <c:pt idx="3037">
                  <c:v>6.8857556984391888E-3</c:v>
                </c:pt>
                <c:pt idx="3038">
                  <c:v>6.8897425398894985E-3</c:v>
                </c:pt>
                <c:pt idx="3039">
                  <c:v>6.8937213295539035E-3</c:v>
                </c:pt>
                <c:pt idx="3040">
                  <c:v>6.8976920672703113E-3</c:v>
                </c:pt>
                <c:pt idx="3041">
                  <c:v>6.9016547531197681E-3</c:v>
                </c:pt>
                <c:pt idx="3042">
                  <c:v>6.9056093871022739E-3</c:v>
                </c:pt>
                <c:pt idx="3043">
                  <c:v>6.9095559693799213E-3</c:v>
                </c:pt>
                <c:pt idx="3044">
                  <c:v>6.9134944997095715E-3</c:v>
                </c:pt>
                <c:pt idx="3045">
                  <c:v>6.9174249780912245E-3</c:v>
                </c:pt>
                <c:pt idx="3046">
                  <c:v>6.9213474046869727E-3</c:v>
                </c:pt>
                <c:pt idx="3047">
                  <c:v>6.92526177941577E-3</c:v>
                </c:pt>
                <c:pt idx="3048">
                  <c:v>6.9291681022776164E-3</c:v>
                </c:pt>
                <c:pt idx="3049">
                  <c:v>6.9330663732725117E-3</c:v>
                </c:pt>
                <c:pt idx="3050">
                  <c:v>6.9369565924815024E-3</c:v>
                </c:pt>
                <c:pt idx="3051">
                  <c:v>6.9408387597424959E-3</c:v>
                </c:pt>
                <c:pt idx="3052">
                  <c:v>6.9447128752175846E-3</c:v>
                </c:pt>
                <c:pt idx="3053">
                  <c:v>6.9485789386636299E-3</c:v>
                </c:pt>
                <c:pt idx="3054">
                  <c:v>6.9524369504048167E-3</c:v>
                </c:pt>
                <c:pt idx="3055">
                  <c:v>6.9562869102790525E-3</c:v>
                </c:pt>
                <c:pt idx="3056">
                  <c:v>6.9601288182863374E-3</c:v>
                </c:pt>
                <c:pt idx="3057">
                  <c:v>6.9639626744266714E-3</c:v>
                </c:pt>
                <c:pt idx="3058">
                  <c:v>6.9677884786190081E-3</c:v>
                </c:pt>
                <c:pt idx="3059">
                  <c:v>6.9716062309443938E-3</c:v>
                </c:pt>
                <c:pt idx="3060">
                  <c:v>6.9754159315649211E-3</c:v>
                </c:pt>
                <c:pt idx="3061">
                  <c:v>6.9792175802374512E-3</c:v>
                </c:pt>
                <c:pt idx="3062">
                  <c:v>6.9830111770430303E-3</c:v>
                </c:pt>
                <c:pt idx="3063">
                  <c:v>6.9867967219816585E-3</c:v>
                </c:pt>
                <c:pt idx="3064">
                  <c:v>6.9905742150533356E-3</c:v>
                </c:pt>
                <c:pt idx="3065">
                  <c:v>6.9943436561770156E-3</c:v>
                </c:pt>
                <c:pt idx="3066">
                  <c:v>6.9981050455958371E-3</c:v>
                </c:pt>
                <c:pt idx="3067">
                  <c:v>7.0018583830666614E-3</c:v>
                </c:pt>
                <c:pt idx="3068">
                  <c:v>7.0056036686705347E-3</c:v>
                </c:pt>
                <c:pt idx="3069">
                  <c:v>7.0093409024074571E-3</c:v>
                </c:pt>
                <c:pt idx="3070">
                  <c:v>7.0130700842774285E-3</c:v>
                </c:pt>
                <c:pt idx="3071">
                  <c:v>7.0167912142804489E-3</c:v>
                </c:pt>
                <c:pt idx="3072">
                  <c:v>7.0205042924165184E-3</c:v>
                </c:pt>
                <c:pt idx="3073">
                  <c:v>7.0242093186856369E-3</c:v>
                </c:pt>
                <c:pt idx="3074">
                  <c:v>7.0279062931688507E-3</c:v>
                </c:pt>
                <c:pt idx="3075">
                  <c:v>7.0315952157040673E-3</c:v>
                </c:pt>
                <c:pt idx="3076">
                  <c:v>7.0352760863723329E-3</c:v>
                </c:pt>
                <c:pt idx="3077">
                  <c:v>7.0389489051736476E-3</c:v>
                </c:pt>
                <c:pt idx="3078">
                  <c:v>7.0426136721080113E-3</c:v>
                </c:pt>
                <c:pt idx="3079">
                  <c:v>7.046270387175424E-3</c:v>
                </c:pt>
                <c:pt idx="3080">
                  <c:v>7.0499190503758857E-3</c:v>
                </c:pt>
                <c:pt idx="3081">
                  <c:v>7.0535596617093965E-3</c:v>
                </c:pt>
                <c:pt idx="3082">
                  <c:v>7.0571922211759563E-3</c:v>
                </c:pt>
                <c:pt idx="3083">
                  <c:v>7.0608167287755652E-3</c:v>
                </c:pt>
                <c:pt idx="3084">
                  <c:v>7.0644331845082231E-3</c:v>
                </c:pt>
                <c:pt idx="3085">
                  <c:v>7.0680415884549763E-3</c:v>
                </c:pt>
                <c:pt idx="3086">
                  <c:v>7.071641940372686E-3</c:v>
                </c:pt>
                <c:pt idx="3087">
                  <c:v>7.075234240504491E-3</c:v>
                </c:pt>
                <c:pt idx="3088">
                  <c:v>7.0788184887693451E-3</c:v>
                </c:pt>
                <c:pt idx="3089">
                  <c:v>7.0823946850862018E-3</c:v>
                </c:pt>
                <c:pt idx="3090">
                  <c:v>7.085962829617154E-3</c:v>
                </c:pt>
                <c:pt idx="3091">
                  <c:v>7.0895229222811551E-3</c:v>
                </c:pt>
                <c:pt idx="3092">
                  <c:v>7.0930749630782053E-3</c:v>
                </c:pt>
                <c:pt idx="3093">
                  <c:v>7.0966189519272582E-3</c:v>
                </c:pt>
                <c:pt idx="3094">
                  <c:v>7.1001548889904065E-3</c:v>
                </c:pt>
                <c:pt idx="3095">
                  <c:v>7.1036827741866038E-3</c:v>
                </c:pt>
                <c:pt idx="3096">
                  <c:v>7.1072026074348038E-3</c:v>
                </c:pt>
                <c:pt idx="3097">
                  <c:v>7.1107143888160529E-3</c:v>
                </c:pt>
                <c:pt idx="3098">
                  <c:v>7.114218118330351E-3</c:v>
                </c:pt>
                <c:pt idx="3099">
                  <c:v>7.1177137960587444E-3</c:v>
                </c:pt>
                <c:pt idx="3100">
                  <c:v>7.1212014218391406E-3</c:v>
                </c:pt>
                <c:pt idx="3101">
                  <c:v>7.1246809957525858E-3</c:v>
                </c:pt>
                <c:pt idx="3102">
                  <c:v>7.1281525177990801E-3</c:v>
                </c:pt>
                <c:pt idx="3103">
                  <c:v>7.1316159878975771E-3</c:v>
                </c:pt>
                <c:pt idx="3104">
                  <c:v>7.1350714062101694E-3</c:v>
                </c:pt>
                <c:pt idx="3105">
                  <c:v>7.1385187726558108E-3</c:v>
                </c:pt>
                <c:pt idx="3106">
                  <c:v>7.1419580872345012E-3</c:v>
                </c:pt>
                <c:pt idx="3107">
                  <c:v>7.1453893498651944E-3</c:v>
                </c:pt>
                <c:pt idx="3108">
                  <c:v>7.1488125607099828E-3</c:v>
                </c:pt>
                <c:pt idx="3109">
                  <c:v>7.1522277196067741E-3</c:v>
                </c:pt>
                <c:pt idx="3110">
                  <c:v>7.1556348266366143E-3</c:v>
                </c:pt>
                <c:pt idx="3111">
                  <c:v>7.1590338817995036E-3</c:v>
                </c:pt>
                <c:pt idx="3112">
                  <c:v>7.162424885095442E-3</c:v>
                </c:pt>
                <c:pt idx="3113">
                  <c:v>7.1658078365244293E-3</c:v>
                </c:pt>
                <c:pt idx="3114">
                  <c:v>7.1691827360864657E-3</c:v>
                </c:pt>
                <c:pt idx="3115">
                  <c:v>7.1725495837815512E-3</c:v>
                </c:pt>
                <c:pt idx="3116">
                  <c:v>7.1759083796096856E-3</c:v>
                </c:pt>
                <c:pt idx="3117">
                  <c:v>7.1792591234898229E-3</c:v>
                </c:pt>
                <c:pt idx="3118">
                  <c:v>7.1826018155030091E-3</c:v>
                </c:pt>
                <c:pt idx="3119">
                  <c:v>7.1859364556492444E-3</c:v>
                </c:pt>
                <c:pt idx="3120">
                  <c:v>7.1892630439285288E-3</c:v>
                </c:pt>
                <c:pt idx="3121">
                  <c:v>7.1925815803408621E-3</c:v>
                </c:pt>
                <c:pt idx="3122">
                  <c:v>7.1958920648051983E-3</c:v>
                </c:pt>
                <c:pt idx="3123">
                  <c:v>7.1991944974836297E-3</c:v>
                </c:pt>
                <c:pt idx="3124">
                  <c:v>7.2024888782951102E-3</c:v>
                </c:pt>
                <c:pt idx="3125">
                  <c:v>7.2057752072396397E-3</c:v>
                </c:pt>
                <c:pt idx="3126">
                  <c:v>7.209053484236172E-3</c:v>
                </c:pt>
                <c:pt idx="3127">
                  <c:v>7.212323709284707E-3</c:v>
                </c:pt>
                <c:pt idx="3128">
                  <c:v>7.2160512500485385E-3</c:v>
                </c:pt>
                <c:pt idx="3129">
                  <c:v>7.2193042210733083E-3</c:v>
                </c:pt>
                <c:pt idx="3130">
                  <c:v>7.2225491403121733E-3</c:v>
                </c:pt>
                <c:pt idx="3131">
                  <c:v>7.2257860076840874E-3</c:v>
                </c:pt>
                <c:pt idx="3132">
                  <c:v>7.2290148231890505E-3</c:v>
                </c:pt>
                <c:pt idx="3133">
                  <c:v>7.2322355867460164E-3</c:v>
                </c:pt>
                <c:pt idx="3134">
                  <c:v>7.2354482984360313E-3</c:v>
                </c:pt>
                <c:pt idx="3135">
                  <c:v>7.238652958178049E-3</c:v>
                </c:pt>
                <c:pt idx="3136">
                  <c:v>7.2418495662152083E-3</c:v>
                </c:pt>
                <c:pt idx="3137">
                  <c:v>7.2450381223043703E-3</c:v>
                </c:pt>
                <c:pt idx="3138">
                  <c:v>7.2482186264455351E-3</c:v>
                </c:pt>
                <c:pt idx="3139">
                  <c:v>7.2513910787197489E-3</c:v>
                </c:pt>
                <c:pt idx="3140">
                  <c:v>7.2545554791270117E-3</c:v>
                </c:pt>
                <c:pt idx="3141">
                  <c:v>7.2577118277483699E-3</c:v>
                </c:pt>
                <c:pt idx="3142">
                  <c:v>7.2608601243406845E-3</c:v>
                </c:pt>
                <c:pt idx="3143">
                  <c:v>7.2651851428413572E-3</c:v>
                </c:pt>
                <c:pt idx="3144">
                  <c:v>7.2671325620055072E-3</c:v>
                </c:pt>
                <c:pt idx="3145">
                  <c:v>7.2702567029969689E-3</c:v>
                </c:pt>
                <c:pt idx="3146">
                  <c:v>7.2733727921214797E-3</c:v>
                </c:pt>
                <c:pt idx="3147">
                  <c:v>7.2764808293790395E-3</c:v>
                </c:pt>
                <c:pt idx="3148">
                  <c:v>7.2795808147696484E-3</c:v>
                </c:pt>
                <c:pt idx="3149">
                  <c:v>7.28267274821226E-3</c:v>
                </c:pt>
                <c:pt idx="3150">
                  <c:v>7.2857566297068743E-3</c:v>
                </c:pt>
                <c:pt idx="3151">
                  <c:v>7.2888324594966303E-3</c:v>
                </c:pt>
                <c:pt idx="3152">
                  <c:v>7.2919002372573427E-3</c:v>
                </c:pt>
                <c:pt idx="3153">
                  <c:v>7.2949599632321505E-3</c:v>
                </c:pt>
                <c:pt idx="3154">
                  <c:v>7.298011637258961E-3</c:v>
                </c:pt>
                <c:pt idx="3155">
                  <c:v>7.3010552594188205E-3</c:v>
                </c:pt>
                <c:pt idx="3156">
                  <c:v>7.3040908296306828E-3</c:v>
                </c:pt>
                <c:pt idx="3157">
                  <c:v>7.3071183480566404E-3</c:v>
                </c:pt>
                <c:pt idx="3158">
                  <c:v>7.310137814615647E-3</c:v>
                </c:pt>
                <c:pt idx="3159">
                  <c:v>7.3131492292266564E-3</c:v>
                </c:pt>
                <c:pt idx="3160">
                  <c:v>7.3161525918896686E-3</c:v>
                </c:pt>
                <c:pt idx="3161">
                  <c:v>7.3191479028478224E-3</c:v>
                </c:pt>
                <c:pt idx="3162">
                  <c:v>7.3221351617769326E-3</c:v>
                </c:pt>
                <c:pt idx="3163">
                  <c:v>7.3251143688390918E-3</c:v>
                </c:pt>
                <c:pt idx="3164">
                  <c:v>7.3280855240343001E-3</c:v>
                </c:pt>
                <c:pt idx="3165">
                  <c:v>7.3310486272815112E-3</c:v>
                </c:pt>
                <c:pt idx="3166">
                  <c:v>7.3340036787428176E-3</c:v>
                </c:pt>
                <c:pt idx="3167">
                  <c:v>7.3369506782561267E-3</c:v>
                </c:pt>
                <c:pt idx="3168">
                  <c:v>7.3398896259024848E-3</c:v>
                </c:pt>
                <c:pt idx="3169">
                  <c:v>7.342820521681892E-3</c:v>
                </c:pt>
                <c:pt idx="3170">
                  <c:v>7.345743365513302E-3</c:v>
                </c:pt>
                <c:pt idx="3171">
                  <c:v>7.348658157477761E-3</c:v>
                </c:pt>
                <c:pt idx="3172">
                  <c:v>7.351564897575269E-3</c:v>
                </c:pt>
                <c:pt idx="3173">
                  <c:v>7.354463585805826E-3</c:v>
                </c:pt>
                <c:pt idx="3174">
                  <c:v>7.3573542220883859E-3</c:v>
                </c:pt>
                <c:pt idx="3175">
                  <c:v>7.3602368065039947E-3</c:v>
                </c:pt>
                <c:pt idx="3176">
                  <c:v>7.3631113389716063E-3</c:v>
                </c:pt>
                <c:pt idx="3177">
                  <c:v>7.3659778197343595E-3</c:v>
                </c:pt>
                <c:pt idx="3178">
                  <c:v>7.3688362484680692E-3</c:v>
                </c:pt>
                <c:pt idx="3179">
                  <c:v>7.3716866253348279E-3</c:v>
                </c:pt>
                <c:pt idx="3180">
                  <c:v>7.3754885395419896E-3</c:v>
                </c:pt>
                <c:pt idx="3181">
                  <c:v>7.3783206265594838E-3</c:v>
                </c:pt>
                <c:pt idx="3182">
                  <c:v>7.381144661385842E-3</c:v>
                </c:pt>
                <c:pt idx="3183">
                  <c:v>7.3839606440480789E-3</c:v>
                </c:pt>
                <c:pt idx="3184">
                  <c:v>7.3867685745461955E-3</c:v>
                </c:pt>
                <c:pt idx="3185">
                  <c:v>7.3895684528801917E-3</c:v>
                </c:pt>
                <c:pt idx="3186">
                  <c:v>7.3923602790230509E-3</c:v>
                </c:pt>
                <c:pt idx="3187">
                  <c:v>7.3951440530288055E-3</c:v>
                </c:pt>
                <c:pt idx="3188">
                  <c:v>7.3979197748164091E-3</c:v>
                </c:pt>
                <c:pt idx="3189">
                  <c:v>7.4006874444398916E-3</c:v>
                </c:pt>
                <c:pt idx="3190">
                  <c:v>7.4034470618722379E-3</c:v>
                </c:pt>
                <c:pt idx="3191">
                  <c:v>7.4061986271404638E-3</c:v>
                </c:pt>
                <c:pt idx="3192">
                  <c:v>7.4089421402445685E-3</c:v>
                </c:pt>
                <c:pt idx="3193">
                  <c:v>7.4126969876886495E-3</c:v>
                </c:pt>
                <c:pt idx="3194">
                  <c:v>7.4154208347776418E-3</c:v>
                </c:pt>
                <c:pt idx="3195">
                  <c:v>7.4181366300807294E-3</c:v>
                </c:pt>
                <c:pt idx="3196">
                  <c:v>7.4208443733547735E-3</c:v>
                </c:pt>
                <c:pt idx="3197">
                  <c:v>7.4235440649239592E-3</c:v>
                </c:pt>
                <c:pt idx="3198">
                  <c:v>7.4262357044641014E-3</c:v>
                </c:pt>
                <c:pt idx="3199">
                  <c:v>7.4289192920562463E-3</c:v>
                </c:pt>
                <c:pt idx="3200">
                  <c:v>7.4315948279435329E-3</c:v>
                </c:pt>
                <c:pt idx="3201">
                  <c:v>7.4342623118017759E-3</c:v>
                </c:pt>
                <c:pt idx="3202">
                  <c:v>7.4369217437930679E-3</c:v>
                </c:pt>
                <c:pt idx="3203">
                  <c:v>7.439573123917409E-3</c:v>
                </c:pt>
                <c:pt idx="3204">
                  <c:v>7.4422164520937528E-3</c:v>
                </c:pt>
                <c:pt idx="3205">
                  <c:v>7.4448517284031457E-3</c:v>
                </c:pt>
                <c:pt idx="3206">
                  <c:v>7.4474789528455876E-3</c:v>
                </c:pt>
                <c:pt idx="3207">
                  <c:v>7.4500981253400322E-3</c:v>
                </c:pt>
                <c:pt idx="3208">
                  <c:v>7.4527092459675259E-3</c:v>
                </c:pt>
                <c:pt idx="3209">
                  <c:v>7.4553123147280687E-3</c:v>
                </c:pt>
                <c:pt idx="3210">
                  <c:v>7.4579073314595679E-3</c:v>
                </c:pt>
                <c:pt idx="3211">
                  <c:v>7.4604942964862087E-3</c:v>
                </c:pt>
                <c:pt idx="3212">
                  <c:v>7.4630732095648522E-3</c:v>
                </c:pt>
                <c:pt idx="3213">
                  <c:v>7.4656440706954985E-3</c:v>
                </c:pt>
                <c:pt idx="3214">
                  <c:v>7.4682068799591939E-3</c:v>
                </c:pt>
                <c:pt idx="3215">
                  <c:v>7.4707616373559382E-3</c:v>
                </c:pt>
                <c:pt idx="3216">
                  <c:v>7.4733083427236391E-3</c:v>
                </c:pt>
                <c:pt idx="3217">
                  <c:v>7.4758469963054353E-3</c:v>
                </c:pt>
                <c:pt idx="3218">
                  <c:v>7.4783775980202805E-3</c:v>
                </c:pt>
                <c:pt idx="3219">
                  <c:v>7.4809001477871284E-3</c:v>
                </c:pt>
                <c:pt idx="3220">
                  <c:v>7.4834146456870254E-3</c:v>
                </c:pt>
                <c:pt idx="3221">
                  <c:v>7.4859210916389252E-3</c:v>
                </c:pt>
                <c:pt idx="3222">
                  <c:v>7.4884194856428277E-3</c:v>
                </c:pt>
                <c:pt idx="3223">
                  <c:v>7.4909098278608255E-3</c:v>
                </c:pt>
                <c:pt idx="3224">
                  <c:v>7.4933921181308261E-3</c:v>
                </c:pt>
                <c:pt idx="3225">
                  <c:v>7.4958663565338757E-3</c:v>
                </c:pt>
                <c:pt idx="3226">
                  <c:v>7.4983325430699743E-3</c:v>
                </c:pt>
                <c:pt idx="3227">
                  <c:v>7.5007906775770294E-3</c:v>
                </c:pt>
                <c:pt idx="3228">
                  <c:v>7.5032407602981799E-3</c:v>
                </c:pt>
                <c:pt idx="3229">
                  <c:v>7.5056827911523794E-3</c:v>
                </c:pt>
                <c:pt idx="3230">
                  <c:v>7.5081167700585816E-3</c:v>
                </c:pt>
                <c:pt idx="3231">
                  <c:v>7.5105426970167866E-3</c:v>
                </c:pt>
                <c:pt idx="3232">
                  <c:v>7.5129605721080406E-3</c:v>
                </c:pt>
                <c:pt idx="3233">
                  <c:v>7.5153703952512974E-3</c:v>
                </c:pt>
                <c:pt idx="3234">
                  <c:v>7.5177721666896957E-3</c:v>
                </c:pt>
                <c:pt idx="3235">
                  <c:v>7.5201658860180043E-3</c:v>
                </c:pt>
                <c:pt idx="3236">
                  <c:v>7.5225515533983156E-3</c:v>
                </c:pt>
                <c:pt idx="3237">
                  <c:v>7.5249291690737685E-3</c:v>
                </c:pt>
                <c:pt idx="3238">
                  <c:v>7.5272987328012242E-3</c:v>
                </c:pt>
                <c:pt idx="3239">
                  <c:v>7.5296602444996363E-3</c:v>
                </c:pt>
                <c:pt idx="3240">
                  <c:v>7.5320137044121438E-3</c:v>
                </c:pt>
                <c:pt idx="3241">
                  <c:v>7.5343591124577003E-3</c:v>
                </c:pt>
                <c:pt idx="3242">
                  <c:v>7.5366964685552595E-3</c:v>
                </c:pt>
                <c:pt idx="3243">
                  <c:v>7.5390257727858678E-3</c:v>
                </c:pt>
                <c:pt idx="3244">
                  <c:v>7.5413470250684789E-3</c:v>
                </c:pt>
                <c:pt idx="3245">
                  <c:v>7.5436602254030927E-3</c:v>
                </c:pt>
                <c:pt idx="3246">
                  <c:v>7.5459653739518018E-3</c:v>
                </c:pt>
                <c:pt idx="3247">
                  <c:v>7.5482624705525136E-3</c:v>
                </c:pt>
                <c:pt idx="3248">
                  <c:v>7.5505515152052283E-3</c:v>
                </c:pt>
                <c:pt idx="3249">
                  <c:v>7.5528325079909919E-3</c:v>
                </c:pt>
                <c:pt idx="3250">
                  <c:v>7.5551054488287583E-3</c:v>
                </c:pt>
                <c:pt idx="3251">
                  <c:v>7.5573703378806201E-3</c:v>
                </c:pt>
                <c:pt idx="3252">
                  <c:v>7.5596271749844846E-3</c:v>
                </c:pt>
                <c:pt idx="3253">
                  <c:v>7.5618759602213981E-3</c:v>
                </c:pt>
                <c:pt idx="3254">
                  <c:v>7.5641166934292681E-3</c:v>
                </c:pt>
                <c:pt idx="3255">
                  <c:v>7.5663493747701871E-3</c:v>
                </c:pt>
                <c:pt idx="3256">
                  <c:v>7.5685740042441552E-3</c:v>
                </c:pt>
                <c:pt idx="3257">
                  <c:v>7.5707905818511723E-3</c:v>
                </c:pt>
                <c:pt idx="3258">
                  <c:v>7.5729991075101921E-3</c:v>
                </c:pt>
                <c:pt idx="3259">
                  <c:v>7.575199581302261E-3</c:v>
                </c:pt>
                <c:pt idx="3260">
                  <c:v>7.5773920031463327E-3</c:v>
                </c:pt>
                <c:pt idx="3261">
                  <c:v>7.5795763730424071E-3</c:v>
                </c:pt>
                <c:pt idx="3262">
                  <c:v>7.5817526911525768E-3</c:v>
                </c:pt>
                <c:pt idx="3263">
                  <c:v>7.583920957233703E-3</c:v>
                </c:pt>
                <c:pt idx="3264">
                  <c:v>7.5860811715289245E-3</c:v>
                </c:pt>
                <c:pt idx="3265">
                  <c:v>7.5882333338761487E-3</c:v>
                </c:pt>
                <c:pt idx="3266">
                  <c:v>7.590377444356422E-3</c:v>
                </c:pt>
                <c:pt idx="3267">
                  <c:v>7.5925135028076518E-3</c:v>
                </c:pt>
                <c:pt idx="3268">
                  <c:v>7.5946415093919306E-3</c:v>
                </c:pt>
                <c:pt idx="3269">
                  <c:v>7.5967614641903047E-3</c:v>
                </c:pt>
                <c:pt idx="3270">
                  <c:v>7.5988733669596353E-3</c:v>
                </c:pt>
                <c:pt idx="3271">
                  <c:v>7.6009772179430612E-3</c:v>
                </c:pt>
                <c:pt idx="3272">
                  <c:v>7.6030730168974436E-3</c:v>
                </c:pt>
                <c:pt idx="3273">
                  <c:v>7.6051607639848751E-3</c:v>
                </c:pt>
                <c:pt idx="3274">
                  <c:v>7.6072404592053555E-3</c:v>
                </c:pt>
                <c:pt idx="3275">
                  <c:v>7.6093121024778387E-3</c:v>
                </c:pt>
                <c:pt idx="3276">
                  <c:v>7.6113756939644173E-3</c:v>
                </c:pt>
                <c:pt idx="3277">
                  <c:v>7.613431233340906E-3</c:v>
                </c:pt>
                <c:pt idx="3278">
                  <c:v>7.61547872093149E-3</c:v>
                </c:pt>
                <c:pt idx="3279">
                  <c:v>7.6175181565740768E-3</c:v>
                </c:pt>
                <c:pt idx="3280">
                  <c:v>7.6195495404307589E-3</c:v>
                </c:pt>
                <c:pt idx="3281">
                  <c:v>7.6215728722583975E-3</c:v>
                </c:pt>
                <c:pt idx="3282">
                  <c:v>7.6235881521380389E-3</c:v>
                </c:pt>
                <c:pt idx="3283">
                  <c:v>7.6255953802317755E-3</c:v>
                </c:pt>
                <c:pt idx="3284">
                  <c:v>7.6275945564585612E-3</c:v>
                </c:pt>
                <c:pt idx="3285">
                  <c:v>7.6295856805752571E-3</c:v>
                </c:pt>
                <c:pt idx="3286">
                  <c:v>7.6315687529060483E-3</c:v>
                </c:pt>
                <c:pt idx="3287">
                  <c:v>7.6335437732888423E-3</c:v>
                </c:pt>
                <c:pt idx="3288">
                  <c:v>7.6355107418857315E-3</c:v>
                </c:pt>
                <c:pt idx="3289">
                  <c:v>7.6374696584535773E-3</c:v>
                </c:pt>
                <c:pt idx="3290">
                  <c:v>7.6394205231544721E-3</c:v>
                </c:pt>
                <c:pt idx="3291">
                  <c:v>7.6413633359073696E-3</c:v>
                </c:pt>
                <c:pt idx="3292">
                  <c:v>7.6432980968743625E-3</c:v>
                </c:pt>
                <c:pt idx="3293">
                  <c:v>7.6452248057312655E-3</c:v>
                </c:pt>
                <c:pt idx="3294">
                  <c:v>7.6471434628022639E-3</c:v>
                </c:pt>
                <c:pt idx="3295">
                  <c:v>7.6490540680063113E-3</c:v>
                </c:pt>
                <c:pt idx="3296">
                  <c:v>7.6509566211813151E-3</c:v>
                </c:pt>
                <c:pt idx="3297">
                  <c:v>7.6528511225704143E-3</c:v>
                </c:pt>
                <c:pt idx="3298">
                  <c:v>7.6547375720115163E-3</c:v>
                </c:pt>
                <c:pt idx="3299">
                  <c:v>7.6566159695856673E-3</c:v>
                </c:pt>
                <c:pt idx="3300">
                  <c:v>7.6584863151307747E-3</c:v>
                </c:pt>
                <c:pt idx="3301">
                  <c:v>7.6603486088899775E-3</c:v>
                </c:pt>
                <c:pt idx="3302">
                  <c:v>7.6622028506201367E-3</c:v>
                </c:pt>
                <c:pt idx="3303">
                  <c:v>7.6640490405643913E-3</c:v>
                </c:pt>
                <c:pt idx="3304">
                  <c:v>7.6658871784796023E-3</c:v>
                </c:pt>
                <c:pt idx="3305">
                  <c:v>7.6677172646089087E-3</c:v>
                </c:pt>
                <c:pt idx="3306">
                  <c:v>7.6695392987091715E-3</c:v>
                </c:pt>
                <c:pt idx="3307">
                  <c:v>7.6713532810235296E-3</c:v>
                </c:pt>
                <c:pt idx="3308">
                  <c:v>7.6731592113088443E-3</c:v>
                </c:pt>
                <c:pt idx="3309">
                  <c:v>7.6749570897272079E-3</c:v>
                </c:pt>
                <c:pt idx="3310">
                  <c:v>7.6767469162786206E-3</c:v>
                </c:pt>
                <c:pt idx="3311">
                  <c:v>7.678528690882036E-3</c:v>
                </c:pt>
                <c:pt idx="3312">
                  <c:v>7.6803024135374542E-3</c:v>
                </c:pt>
                <c:pt idx="3313">
                  <c:v>7.6820680843259215E-3</c:v>
                </c:pt>
                <c:pt idx="3314">
                  <c:v>7.6838257032474377E-3</c:v>
                </c:pt>
                <c:pt idx="3315">
                  <c:v>7.6855752701399105E-3</c:v>
                </c:pt>
                <c:pt idx="3316">
                  <c:v>7.6873167852464785E-3</c:v>
                </c:pt>
                <c:pt idx="3317">
                  <c:v>7.6890502484050494E-3</c:v>
                </c:pt>
                <c:pt idx="3318">
                  <c:v>7.6907756596156229E-3</c:v>
                </c:pt>
                <c:pt idx="3319">
                  <c:v>7.6924930188781993E-3</c:v>
                </c:pt>
                <c:pt idx="3320">
                  <c:v>7.6942023263548709E-3</c:v>
                </c:pt>
                <c:pt idx="3321">
                  <c:v>7.6959035818835453E-3</c:v>
                </c:pt>
                <c:pt idx="3322">
                  <c:v>7.6975967854642224E-3</c:v>
                </c:pt>
                <c:pt idx="3323">
                  <c:v>7.6992819370969023E-3</c:v>
                </c:pt>
                <c:pt idx="3324">
                  <c:v>7.7009590368626313E-3</c:v>
                </c:pt>
                <c:pt idx="3325">
                  <c:v>7.7026280847614093E-3</c:v>
                </c:pt>
                <c:pt idx="3326">
                  <c:v>7.7042890806311437E-3</c:v>
                </c:pt>
                <c:pt idx="3327">
                  <c:v>7.7059420247149735E-3</c:v>
                </c:pt>
                <c:pt idx="3328">
                  <c:v>7.7075869167697597E-3</c:v>
                </c:pt>
                <c:pt idx="3329">
                  <c:v>7.7092237570386413E-3</c:v>
                </c:pt>
                <c:pt idx="3330">
                  <c:v>7.7108525452784793E-3</c:v>
                </c:pt>
                <c:pt idx="3331">
                  <c:v>7.7124732817324126E-3</c:v>
                </c:pt>
                <c:pt idx="3332">
                  <c:v>7.7140859662383487E-3</c:v>
                </c:pt>
                <c:pt idx="3333">
                  <c:v>7.7156905987152413E-3</c:v>
                </c:pt>
                <c:pt idx="3334">
                  <c:v>7.7172871794062292E-3</c:v>
                </c:pt>
                <c:pt idx="3335">
                  <c:v>7.7188757080681736E-3</c:v>
                </c:pt>
                <c:pt idx="3336">
                  <c:v>7.7206813099539584E-3</c:v>
                </c:pt>
                <c:pt idx="3337">
                  <c:v>7.72225258475423E-3</c:v>
                </c:pt>
                <c:pt idx="3338">
                  <c:v>7.7238158073633656E-3</c:v>
                </c:pt>
                <c:pt idx="3339">
                  <c:v>7.7253709781865965E-3</c:v>
                </c:pt>
                <c:pt idx="3340">
                  <c:v>7.7269180970618301E-3</c:v>
                </c:pt>
                <c:pt idx="3341">
                  <c:v>7.7284571640701127E-3</c:v>
                </c:pt>
                <c:pt idx="3342">
                  <c:v>7.7299881791303982E-3</c:v>
                </c:pt>
                <c:pt idx="3343">
                  <c:v>7.7315111422426863E-3</c:v>
                </c:pt>
                <c:pt idx="3344">
                  <c:v>7.7330260535690698E-3</c:v>
                </c:pt>
                <c:pt idx="3345">
                  <c:v>7.7345329128664098E-3</c:v>
                </c:pt>
                <c:pt idx="3346">
                  <c:v>7.7360317202967988E-3</c:v>
                </c:pt>
                <c:pt idx="3347">
                  <c:v>7.7375224757791905E-3</c:v>
                </c:pt>
                <c:pt idx="3348">
                  <c:v>7.739005179313585E-3</c:v>
                </c:pt>
                <c:pt idx="3349">
                  <c:v>7.7404798310620748E-3</c:v>
                </c:pt>
                <c:pt idx="3350">
                  <c:v>7.7419464307815211E-3</c:v>
                </c:pt>
                <c:pt idx="3351">
                  <c:v>7.7434049786340164E-3</c:v>
                </c:pt>
                <c:pt idx="3352">
                  <c:v>7.7448554744574682E-3</c:v>
                </c:pt>
                <c:pt idx="3353">
                  <c:v>7.7462979184950154E-3</c:v>
                </c:pt>
                <c:pt idx="3354">
                  <c:v>7.7477323106656115E-3</c:v>
                </c:pt>
                <c:pt idx="3355">
                  <c:v>7.7491586508071642E-3</c:v>
                </c:pt>
                <c:pt idx="3356">
                  <c:v>7.7505769390817658E-3</c:v>
                </c:pt>
                <c:pt idx="3357">
                  <c:v>7.7519871754083702E-3</c:v>
                </c:pt>
                <c:pt idx="3358">
                  <c:v>7.75338935994907E-3</c:v>
                </c:pt>
                <c:pt idx="3359">
                  <c:v>7.7547834924607262E-3</c:v>
                </c:pt>
                <c:pt idx="3360">
                  <c:v>7.7561695730243851E-3</c:v>
                </c:pt>
                <c:pt idx="3361">
                  <c:v>7.7575476017210931E-3</c:v>
                </c:pt>
                <c:pt idx="3362">
                  <c:v>7.7589175784698039E-3</c:v>
                </c:pt>
                <c:pt idx="3363">
                  <c:v>7.7602795033515637E-3</c:v>
                </c:pt>
                <c:pt idx="3364">
                  <c:v>7.7616333762853262E-3</c:v>
                </c:pt>
                <c:pt idx="3365">
                  <c:v>7.7629791973521378E-3</c:v>
                </c:pt>
                <c:pt idx="3366">
                  <c:v>7.7643169664709522E-3</c:v>
                </c:pt>
                <c:pt idx="3367">
                  <c:v>7.7656466836417692E-3</c:v>
                </c:pt>
                <c:pt idx="3368">
                  <c:v>7.7669683489456354E-3</c:v>
                </c:pt>
                <c:pt idx="3369">
                  <c:v>7.768281962220458E-3</c:v>
                </c:pt>
                <c:pt idx="3370">
                  <c:v>7.7695875237093759E-3</c:v>
                </c:pt>
                <c:pt idx="3371">
                  <c:v>7.7708850332502966E-3</c:v>
                </c:pt>
                <c:pt idx="3372">
                  <c:v>7.7721744909242663E-3</c:v>
                </c:pt>
                <c:pt idx="3373">
                  <c:v>7.7734558966502387E-3</c:v>
                </c:pt>
                <c:pt idx="3374">
                  <c:v>7.7747292503471677E-3</c:v>
                </c:pt>
                <c:pt idx="3375">
                  <c:v>7.7759945522581919E-3</c:v>
                </c:pt>
                <c:pt idx="3376">
                  <c:v>7.7772518022212189E-3</c:v>
                </c:pt>
                <c:pt idx="3377">
                  <c:v>7.7785010002362487E-3</c:v>
                </c:pt>
                <c:pt idx="3378">
                  <c:v>7.7797421463032812E-3</c:v>
                </c:pt>
                <c:pt idx="3379">
                  <c:v>7.7809752405033628E-3</c:v>
                </c:pt>
                <c:pt idx="3380">
                  <c:v>7.7822002828364933E-3</c:v>
                </c:pt>
                <c:pt idx="3381">
                  <c:v>7.7834172732216267E-3</c:v>
                </c:pt>
                <c:pt idx="3382">
                  <c:v>7.7846262115777165E-3</c:v>
                </c:pt>
                <c:pt idx="3383">
                  <c:v>7.7858270981479016E-3</c:v>
                </c:pt>
                <c:pt idx="3384">
                  <c:v>7.7870199328511358E-3</c:v>
                </c:pt>
                <c:pt idx="3385">
                  <c:v>7.7882047154442802E-3</c:v>
                </c:pt>
                <c:pt idx="3386">
                  <c:v>7.7893814462515198E-3</c:v>
                </c:pt>
                <c:pt idx="3387">
                  <c:v>7.7905501251107623E-3</c:v>
                </c:pt>
                <c:pt idx="3388">
                  <c:v>7.7917107520220075E-3</c:v>
                </c:pt>
                <c:pt idx="3389">
                  <c:v>7.7928633270663017E-3</c:v>
                </c:pt>
                <c:pt idx="3390">
                  <c:v>7.7940078501625987E-3</c:v>
                </c:pt>
                <c:pt idx="3391">
                  <c:v>7.7951443213919447E-3</c:v>
                </c:pt>
                <c:pt idx="3392">
                  <c:v>7.7962727406732935E-3</c:v>
                </c:pt>
                <c:pt idx="3393">
                  <c:v>7.7973931080876913E-3</c:v>
                </c:pt>
                <c:pt idx="3394">
                  <c:v>7.7985054234730455E-3</c:v>
                </c:pt>
                <c:pt idx="3395">
                  <c:v>7.7996096869914489E-3</c:v>
                </c:pt>
                <c:pt idx="3396">
                  <c:v>7.8007058985618549E-3</c:v>
                </c:pt>
                <c:pt idx="3397">
                  <c:v>7.80179405826531E-3</c:v>
                </c:pt>
                <c:pt idx="3398">
                  <c:v>7.8028741660207679E-3</c:v>
                </c:pt>
                <c:pt idx="3399">
                  <c:v>7.8039462219092748E-3</c:v>
                </c:pt>
                <c:pt idx="3400">
                  <c:v>7.8050102257687382E-3</c:v>
                </c:pt>
                <c:pt idx="3401">
                  <c:v>7.8060661778422968E-3</c:v>
                </c:pt>
                <c:pt idx="3402">
                  <c:v>7.8071140779678583E-3</c:v>
                </c:pt>
                <c:pt idx="3403">
                  <c:v>7.8081539260643762E-3</c:v>
                </c:pt>
                <c:pt idx="3404">
                  <c:v>7.8091857223749894E-3</c:v>
                </c:pt>
                <c:pt idx="3405">
                  <c:v>7.8102094666565591E-3</c:v>
                </c:pt>
                <c:pt idx="3406">
                  <c:v>7.8112251591522242E-3</c:v>
                </c:pt>
                <c:pt idx="3407">
                  <c:v>7.8122327995377994E-3</c:v>
                </c:pt>
                <c:pt idx="3408">
                  <c:v>7.8132323881374699E-3</c:v>
                </c:pt>
                <c:pt idx="3409">
                  <c:v>7.8142239247891432E-3</c:v>
                </c:pt>
                <c:pt idx="3410">
                  <c:v>7.8152074095738655E-3</c:v>
                </c:pt>
                <c:pt idx="3411">
                  <c:v>7.8161828424105906E-3</c:v>
                </c:pt>
                <c:pt idx="3412">
                  <c:v>7.8171502232993184E-3</c:v>
                </c:pt>
                <c:pt idx="3413">
                  <c:v>7.818109552240049E-3</c:v>
                </c:pt>
                <c:pt idx="3414">
                  <c:v>7.8190608293138286E-3</c:v>
                </c:pt>
                <c:pt idx="3415">
                  <c:v>7.8200040545206573E-3</c:v>
                </c:pt>
                <c:pt idx="3416">
                  <c:v>7.8209392276984424E-3</c:v>
                </c:pt>
                <c:pt idx="3417">
                  <c:v>7.8218663490092766E-3</c:v>
                </c:pt>
                <c:pt idx="3418">
                  <c:v>7.8227854183721135E-3</c:v>
                </c:pt>
                <c:pt idx="3419">
                  <c:v>7.8236964358679995E-3</c:v>
                </c:pt>
                <c:pt idx="3420">
                  <c:v>7.8245994014969344E-3</c:v>
                </c:pt>
                <c:pt idx="3421">
                  <c:v>7.8254943150157796E-3</c:v>
                </c:pt>
                <c:pt idx="3422">
                  <c:v>7.8263811767487201E-3</c:v>
                </c:pt>
                <c:pt idx="3423">
                  <c:v>7.8272599865336634E-3</c:v>
                </c:pt>
                <c:pt idx="3424">
                  <c:v>7.8281307443706094E-3</c:v>
                </c:pt>
                <c:pt idx="3425">
                  <c:v>7.8289934502595582E-3</c:v>
                </c:pt>
                <c:pt idx="3426">
                  <c:v>7.829848104281556E-3</c:v>
                </c:pt>
                <c:pt idx="3427">
                  <c:v>7.8306947065176491E-3</c:v>
                </c:pt>
                <c:pt idx="3428">
                  <c:v>7.8315332565626061E-3</c:v>
                </c:pt>
                <c:pt idx="3429">
                  <c:v>7.8323637549027048E-3</c:v>
                </c:pt>
                <c:pt idx="3430">
                  <c:v>7.8331862012137599E-3</c:v>
                </c:pt>
                <c:pt idx="3431">
                  <c:v>7.834000595657864E-3</c:v>
                </c:pt>
                <c:pt idx="3432">
                  <c:v>7.8348069381539709E-3</c:v>
                </c:pt>
                <c:pt idx="3433">
                  <c:v>7.8356052288641731E-3</c:v>
                </c:pt>
                <c:pt idx="3434">
                  <c:v>7.8363954673832392E-3</c:v>
                </c:pt>
                <c:pt idx="3435">
                  <c:v>7.8371776541164007E-3</c:v>
                </c:pt>
                <c:pt idx="3436">
                  <c:v>7.8379517889826111E-3</c:v>
                </c:pt>
                <c:pt idx="3437">
                  <c:v>7.8387178719008244E-3</c:v>
                </c:pt>
                <c:pt idx="3438">
                  <c:v>7.8394759028710403E-3</c:v>
                </c:pt>
                <c:pt idx="3439">
                  <c:v>7.8402258818932591E-3</c:v>
                </c:pt>
                <c:pt idx="3440">
                  <c:v>7.8410731413336432E-3</c:v>
                </c:pt>
                <c:pt idx="3441">
                  <c:v>7.8418058662510504E-3</c:v>
                </c:pt>
                <c:pt idx="3442">
                  <c:v>7.8425305393015066E-3</c:v>
                </c:pt>
                <c:pt idx="3443">
                  <c:v>7.8432471604039655E-3</c:v>
                </c:pt>
                <c:pt idx="3444">
                  <c:v>7.8439557295584272E-3</c:v>
                </c:pt>
                <c:pt idx="3445">
                  <c:v>7.8446562467648917E-3</c:v>
                </c:pt>
                <c:pt idx="3446">
                  <c:v>7.8453487121854515E-3</c:v>
                </c:pt>
                <c:pt idx="3447">
                  <c:v>7.8460331255769677E-3</c:v>
                </c:pt>
                <c:pt idx="3448">
                  <c:v>7.846709487101533E-3</c:v>
                </c:pt>
                <c:pt idx="3449">
                  <c:v>7.8473777966781011E-3</c:v>
                </c:pt>
                <c:pt idx="3450">
                  <c:v>7.8480380542256256E-3</c:v>
                </c:pt>
                <c:pt idx="3451">
                  <c:v>7.8486902599872455E-3</c:v>
                </c:pt>
                <c:pt idx="3452">
                  <c:v>7.8493344138819143E-3</c:v>
                </c:pt>
                <c:pt idx="3453">
                  <c:v>7.8499705157475397E-3</c:v>
                </c:pt>
                <c:pt idx="3454">
                  <c:v>7.8511140968753335E-3</c:v>
                </c:pt>
                <c:pt idx="3455">
                  <c:v>7.8512185637968912E-3</c:v>
                </c:pt>
                <c:pt idx="3456">
                  <c:v>7.8518305098995711E-3</c:v>
                </c:pt>
                <c:pt idx="3457">
                  <c:v>7.8524344040542537E-3</c:v>
                </c:pt>
                <c:pt idx="3458">
                  <c:v>7.8530302463419854E-3</c:v>
                </c:pt>
                <c:pt idx="3459">
                  <c:v>7.8536180366006736E-3</c:v>
                </c:pt>
                <c:pt idx="3460">
                  <c:v>7.8541977751545033E-3</c:v>
                </c:pt>
                <c:pt idx="3461">
                  <c:v>7.8547694616792896E-3</c:v>
                </c:pt>
                <c:pt idx="3462">
                  <c:v>7.8553330961750323E-3</c:v>
                </c:pt>
                <c:pt idx="3463">
                  <c:v>7.8558886789659166E-3</c:v>
                </c:pt>
                <c:pt idx="3464">
                  <c:v>7.8564362096467111E-3</c:v>
                </c:pt>
                <c:pt idx="3465">
                  <c:v>7.8569756884605546E-3</c:v>
                </c:pt>
                <c:pt idx="3466">
                  <c:v>7.8575071154074472E-3</c:v>
                </c:pt>
                <c:pt idx="3467">
                  <c:v>7.8580304903252962E-3</c:v>
                </c:pt>
                <c:pt idx="3468">
                  <c:v>7.8585458134572406E-3</c:v>
                </c:pt>
                <c:pt idx="3469">
                  <c:v>7.8590530845601414E-3</c:v>
                </c:pt>
                <c:pt idx="3470">
                  <c:v>7.859552303715045E-3</c:v>
                </c:pt>
                <c:pt idx="3471">
                  <c:v>7.8600434710840439E-3</c:v>
                </c:pt>
                <c:pt idx="3472">
                  <c:v>7.8605265864239993E-3</c:v>
                </c:pt>
                <c:pt idx="3473">
                  <c:v>7.8610016498159574E-3</c:v>
                </c:pt>
                <c:pt idx="3474">
                  <c:v>7.8614686614220108E-3</c:v>
                </c:pt>
                <c:pt idx="3475">
                  <c:v>7.8619276209990208E-3</c:v>
                </c:pt>
                <c:pt idx="3476">
                  <c:v>7.8623785287090797E-3</c:v>
                </c:pt>
                <c:pt idx="3477">
                  <c:v>7.8628213843900951E-3</c:v>
                </c:pt>
                <c:pt idx="3478">
                  <c:v>7.8632561883662522E-3</c:v>
                </c:pt>
                <c:pt idx="3479">
                  <c:v>7.8636829402323194E-3</c:v>
                </c:pt>
                <c:pt idx="3480">
                  <c:v>7.8641016402314357E-3</c:v>
                </c:pt>
                <c:pt idx="3481">
                  <c:v>7.8645122882825547E-3</c:v>
                </c:pt>
                <c:pt idx="3482">
                  <c:v>7.8649148843856764E-3</c:v>
                </c:pt>
                <c:pt idx="3483">
                  <c:v>7.8653094287028935E-3</c:v>
                </c:pt>
                <c:pt idx="3484">
                  <c:v>7.8656959209100208E-3</c:v>
                </c:pt>
                <c:pt idx="3485">
                  <c:v>7.8660743613312434E-3</c:v>
                </c:pt>
                <c:pt idx="3486">
                  <c:v>7.8664447497234224E-3</c:v>
                </c:pt>
                <c:pt idx="3487">
                  <c:v>7.8668070863296968E-3</c:v>
                </c:pt>
                <c:pt idx="3488">
                  <c:v>7.8671613709069277E-3</c:v>
                </c:pt>
                <c:pt idx="3489">
                  <c:v>7.8675076036172076E-3</c:v>
                </c:pt>
                <c:pt idx="3490">
                  <c:v>7.8678457843794902E-3</c:v>
                </c:pt>
                <c:pt idx="3491">
                  <c:v>7.8681759132748219E-3</c:v>
                </c:pt>
                <c:pt idx="3492">
                  <c:v>7.8687581089087466E-3</c:v>
                </c:pt>
                <c:pt idx="3493">
                  <c:v>7.8690698468090563E-3</c:v>
                </c:pt>
                <c:pt idx="3494">
                  <c:v>7.8693735324371818E-3</c:v>
                </c:pt>
                <c:pt idx="3495">
                  <c:v>7.869669165793125E-3</c:v>
                </c:pt>
                <c:pt idx="3496">
                  <c:v>7.869956746849871E-3</c:v>
                </c:pt>
                <c:pt idx="3497">
                  <c:v>7.8702362756614512E-3</c:v>
                </c:pt>
                <c:pt idx="3498">
                  <c:v>7.8705077522278621E-3</c:v>
                </c:pt>
                <c:pt idx="3499">
                  <c:v>7.870771176468061E-3</c:v>
                </c:pt>
                <c:pt idx="3500">
                  <c:v>7.871026548490109E-3</c:v>
                </c:pt>
                <c:pt idx="3501">
                  <c:v>7.8712738682129579E-3</c:v>
                </c:pt>
                <c:pt idx="3502">
                  <c:v>7.8715131356906411E-3</c:v>
                </c:pt>
                <c:pt idx="3503">
                  <c:v>7.8717443508691254E-3</c:v>
                </c:pt>
                <c:pt idx="3504">
                  <c:v>7.8719675138024438E-3</c:v>
                </c:pt>
                <c:pt idx="3505">
                  <c:v>7.8721826244365634E-3</c:v>
                </c:pt>
                <c:pt idx="3506">
                  <c:v>7.8723896828255171E-3</c:v>
                </c:pt>
                <c:pt idx="3507">
                  <c:v>7.8725886889693033E-3</c:v>
                </c:pt>
                <c:pt idx="3508">
                  <c:v>7.8726892625680112E-3</c:v>
                </c:pt>
                <c:pt idx="3509">
                  <c:v>7.8728687054363533E-3</c:v>
                </c:pt>
                <c:pt idx="3510">
                  <c:v>7.8730400963566982E-3</c:v>
                </c:pt>
                <c:pt idx="3511">
                  <c:v>7.8732034354100922E-3</c:v>
                </c:pt>
                <c:pt idx="3512">
                  <c:v>7.8733587225154889E-3</c:v>
                </c:pt>
                <c:pt idx="3513">
                  <c:v>7.8735059576728883E-3</c:v>
                </c:pt>
                <c:pt idx="3514">
                  <c:v>7.8736451409633368E-3</c:v>
                </c:pt>
                <c:pt idx="3515">
                  <c:v>7.8737762722247417E-3</c:v>
                </c:pt>
                <c:pt idx="3516">
                  <c:v>7.8738993516191957E-3</c:v>
                </c:pt>
                <c:pt idx="3517">
                  <c:v>7.8740143791466988E-3</c:v>
                </c:pt>
                <c:pt idx="3518">
                  <c:v>7.8741213546451583E-3</c:v>
                </c:pt>
                <c:pt idx="3519">
                  <c:v>7.8742202782766668E-3</c:v>
                </c:pt>
                <c:pt idx="3520">
                  <c:v>7.8743111499601781E-3</c:v>
                </c:pt>
                <c:pt idx="3521">
                  <c:v>7.8743939696956922E-3</c:v>
                </c:pt>
                <c:pt idx="3522">
                  <c:v>7.8744687376453015E-3</c:v>
                </c:pt>
                <c:pt idx="3523">
                  <c:v>7.8745354534848211E-3</c:v>
                </c:pt>
                <c:pt idx="3524">
                  <c:v>7.874594117538436E-3</c:v>
                </c:pt>
                <c:pt idx="3525">
                  <c:v>7.8746447297250999E-3</c:v>
                </c:pt>
                <c:pt idx="3526">
                  <c:v>7.874687289801674E-3</c:v>
                </c:pt>
                <c:pt idx="3527">
                  <c:v>7.8747217980112971E-3</c:v>
                </c:pt>
                <c:pt idx="3528">
                  <c:v>7.8747482543539693E-3</c:v>
                </c:pt>
                <c:pt idx="3529">
                  <c:v>7.8747666587486442E-3</c:v>
                </c:pt>
                <c:pt idx="3530">
                  <c:v>7.8747770112763682E-3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964416"/>
        <c:axId val="419965952"/>
      </c:lineChart>
      <c:dateAx>
        <c:axId val="419964416"/>
        <c:scaling>
          <c:orientation val="minMax"/>
          <c:max val="44467"/>
          <c:min val="42551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965952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419965952"/>
        <c:scaling>
          <c:orientation val="minMax"/>
          <c:max val="7.0000000000000001E-3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19964416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42641</c:v>
                </c:pt>
                <c:pt idx="1">
                  <c:v>42642</c:v>
                </c:pt>
                <c:pt idx="2">
                  <c:v>42643</c:v>
                </c:pt>
                <c:pt idx="3">
                  <c:v>42646</c:v>
                </c:pt>
                <c:pt idx="4">
                  <c:v>42647</c:v>
                </c:pt>
                <c:pt idx="5">
                  <c:v>42648</c:v>
                </c:pt>
                <c:pt idx="6">
                  <c:v>42649</c:v>
                </c:pt>
                <c:pt idx="7">
                  <c:v>42650</c:v>
                </c:pt>
                <c:pt idx="8">
                  <c:v>42653</c:v>
                </c:pt>
                <c:pt idx="9">
                  <c:v>42654</c:v>
                </c:pt>
                <c:pt idx="10">
                  <c:v>42655</c:v>
                </c:pt>
                <c:pt idx="11">
                  <c:v>42656</c:v>
                </c:pt>
                <c:pt idx="12">
                  <c:v>42657</c:v>
                </c:pt>
                <c:pt idx="13">
                  <c:v>42660</c:v>
                </c:pt>
                <c:pt idx="14">
                  <c:v>42661</c:v>
                </c:pt>
                <c:pt idx="15">
                  <c:v>42662</c:v>
                </c:pt>
                <c:pt idx="16">
                  <c:v>42663</c:v>
                </c:pt>
                <c:pt idx="17">
                  <c:v>42664</c:v>
                </c:pt>
                <c:pt idx="18">
                  <c:v>42667</c:v>
                </c:pt>
                <c:pt idx="19">
                  <c:v>42668</c:v>
                </c:pt>
                <c:pt idx="20">
                  <c:v>42669</c:v>
                </c:pt>
                <c:pt idx="21">
                  <c:v>42670</c:v>
                </c:pt>
                <c:pt idx="22">
                  <c:v>42671</c:v>
                </c:pt>
                <c:pt idx="23">
                  <c:v>42674</c:v>
                </c:pt>
                <c:pt idx="24">
                  <c:v>42675</c:v>
                </c:pt>
                <c:pt idx="25">
                  <c:v>42676</c:v>
                </c:pt>
                <c:pt idx="26">
                  <c:v>42677</c:v>
                </c:pt>
                <c:pt idx="27">
                  <c:v>42678</c:v>
                </c:pt>
                <c:pt idx="28">
                  <c:v>42681</c:v>
                </c:pt>
                <c:pt idx="29">
                  <c:v>42682</c:v>
                </c:pt>
                <c:pt idx="30">
                  <c:v>42683</c:v>
                </c:pt>
                <c:pt idx="31">
                  <c:v>42684</c:v>
                </c:pt>
                <c:pt idx="32">
                  <c:v>42685</c:v>
                </c:pt>
                <c:pt idx="33">
                  <c:v>42688</c:v>
                </c:pt>
                <c:pt idx="34">
                  <c:v>42689</c:v>
                </c:pt>
                <c:pt idx="35">
                  <c:v>42690</c:v>
                </c:pt>
                <c:pt idx="36">
                  <c:v>42691</c:v>
                </c:pt>
                <c:pt idx="37">
                  <c:v>42692</c:v>
                </c:pt>
                <c:pt idx="38">
                  <c:v>42695</c:v>
                </c:pt>
                <c:pt idx="39">
                  <c:v>42696</c:v>
                </c:pt>
                <c:pt idx="40">
                  <c:v>42697</c:v>
                </c:pt>
                <c:pt idx="41">
                  <c:v>42698</c:v>
                </c:pt>
                <c:pt idx="42">
                  <c:v>42699</c:v>
                </c:pt>
                <c:pt idx="43">
                  <c:v>42702</c:v>
                </c:pt>
                <c:pt idx="44">
                  <c:v>42703</c:v>
                </c:pt>
                <c:pt idx="45">
                  <c:v>42704</c:v>
                </c:pt>
                <c:pt idx="46">
                  <c:v>42705</c:v>
                </c:pt>
                <c:pt idx="47">
                  <c:v>42706</c:v>
                </c:pt>
                <c:pt idx="48">
                  <c:v>42709</c:v>
                </c:pt>
                <c:pt idx="49">
                  <c:v>42710</c:v>
                </c:pt>
                <c:pt idx="50">
                  <c:v>42711</c:v>
                </c:pt>
                <c:pt idx="51">
                  <c:v>42712</c:v>
                </c:pt>
                <c:pt idx="52">
                  <c:v>42713</c:v>
                </c:pt>
                <c:pt idx="53">
                  <c:v>42716</c:v>
                </c:pt>
                <c:pt idx="54">
                  <c:v>42717</c:v>
                </c:pt>
                <c:pt idx="55">
                  <c:v>42718</c:v>
                </c:pt>
                <c:pt idx="56">
                  <c:v>42719</c:v>
                </c:pt>
                <c:pt idx="57">
                  <c:v>42720</c:v>
                </c:pt>
                <c:pt idx="58">
                  <c:v>42723</c:v>
                </c:pt>
                <c:pt idx="59">
                  <c:v>42724</c:v>
                </c:pt>
                <c:pt idx="60">
                  <c:v>42725</c:v>
                </c:pt>
                <c:pt idx="61">
                  <c:v>42726</c:v>
                </c:pt>
                <c:pt idx="62">
                  <c:v>42727</c:v>
                </c:pt>
                <c:pt idx="63">
                  <c:v>42732</c:v>
                </c:pt>
                <c:pt idx="64">
                  <c:v>42733</c:v>
                </c:pt>
                <c:pt idx="65">
                  <c:v>42734</c:v>
                </c:pt>
                <c:pt idx="66">
                  <c:v>42738</c:v>
                </c:pt>
                <c:pt idx="67">
                  <c:v>42739</c:v>
                </c:pt>
                <c:pt idx="68">
                  <c:v>42740</c:v>
                </c:pt>
                <c:pt idx="69">
                  <c:v>42741</c:v>
                </c:pt>
                <c:pt idx="70">
                  <c:v>42744</c:v>
                </c:pt>
                <c:pt idx="71">
                  <c:v>42745</c:v>
                </c:pt>
                <c:pt idx="72">
                  <c:v>42746</c:v>
                </c:pt>
                <c:pt idx="73">
                  <c:v>42747</c:v>
                </c:pt>
                <c:pt idx="74">
                  <c:v>42748</c:v>
                </c:pt>
                <c:pt idx="75">
                  <c:v>42751</c:v>
                </c:pt>
                <c:pt idx="76">
                  <c:v>42752</c:v>
                </c:pt>
                <c:pt idx="77">
                  <c:v>42753</c:v>
                </c:pt>
                <c:pt idx="78">
                  <c:v>42754</c:v>
                </c:pt>
                <c:pt idx="79">
                  <c:v>42755</c:v>
                </c:pt>
                <c:pt idx="80">
                  <c:v>42758</c:v>
                </c:pt>
                <c:pt idx="81">
                  <c:v>42759</c:v>
                </c:pt>
                <c:pt idx="82">
                  <c:v>42760</c:v>
                </c:pt>
                <c:pt idx="83">
                  <c:v>42761</c:v>
                </c:pt>
                <c:pt idx="84">
                  <c:v>42762</c:v>
                </c:pt>
                <c:pt idx="85">
                  <c:v>42765</c:v>
                </c:pt>
                <c:pt idx="86">
                  <c:v>42766</c:v>
                </c:pt>
                <c:pt idx="87">
                  <c:v>42767</c:v>
                </c:pt>
                <c:pt idx="88">
                  <c:v>42768</c:v>
                </c:pt>
                <c:pt idx="89">
                  <c:v>42769</c:v>
                </c:pt>
                <c:pt idx="90">
                  <c:v>42772</c:v>
                </c:pt>
                <c:pt idx="91">
                  <c:v>42773</c:v>
                </c:pt>
                <c:pt idx="92">
                  <c:v>42774</c:v>
                </c:pt>
                <c:pt idx="93">
                  <c:v>42775</c:v>
                </c:pt>
                <c:pt idx="94">
                  <c:v>42776</c:v>
                </c:pt>
                <c:pt idx="95">
                  <c:v>42779</c:v>
                </c:pt>
                <c:pt idx="96">
                  <c:v>42780</c:v>
                </c:pt>
                <c:pt idx="97">
                  <c:v>42781</c:v>
                </c:pt>
                <c:pt idx="98">
                  <c:v>42782</c:v>
                </c:pt>
                <c:pt idx="99">
                  <c:v>42783</c:v>
                </c:pt>
                <c:pt idx="100">
                  <c:v>42786</c:v>
                </c:pt>
                <c:pt idx="101">
                  <c:v>42787</c:v>
                </c:pt>
                <c:pt idx="102">
                  <c:v>42788</c:v>
                </c:pt>
                <c:pt idx="103">
                  <c:v>42789</c:v>
                </c:pt>
                <c:pt idx="104">
                  <c:v>42790</c:v>
                </c:pt>
                <c:pt idx="105">
                  <c:v>42793</c:v>
                </c:pt>
                <c:pt idx="106">
                  <c:v>42794</c:v>
                </c:pt>
                <c:pt idx="107">
                  <c:v>42795</c:v>
                </c:pt>
                <c:pt idx="108">
                  <c:v>42796</c:v>
                </c:pt>
                <c:pt idx="109">
                  <c:v>42797</c:v>
                </c:pt>
                <c:pt idx="110">
                  <c:v>42800</c:v>
                </c:pt>
                <c:pt idx="111">
                  <c:v>42801</c:v>
                </c:pt>
                <c:pt idx="112">
                  <c:v>42802</c:v>
                </c:pt>
                <c:pt idx="113">
                  <c:v>42803</c:v>
                </c:pt>
                <c:pt idx="114">
                  <c:v>42804</c:v>
                </c:pt>
                <c:pt idx="115">
                  <c:v>42807</c:v>
                </c:pt>
                <c:pt idx="116">
                  <c:v>42808</c:v>
                </c:pt>
                <c:pt idx="117">
                  <c:v>42809</c:v>
                </c:pt>
                <c:pt idx="118">
                  <c:v>42810</c:v>
                </c:pt>
                <c:pt idx="119">
                  <c:v>42811</c:v>
                </c:pt>
                <c:pt idx="120">
                  <c:v>42814</c:v>
                </c:pt>
                <c:pt idx="121">
                  <c:v>42815</c:v>
                </c:pt>
                <c:pt idx="122">
                  <c:v>42816</c:v>
                </c:pt>
                <c:pt idx="123">
                  <c:v>42817</c:v>
                </c:pt>
                <c:pt idx="124">
                  <c:v>42818</c:v>
                </c:pt>
                <c:pt idx="125">
                  <c:v>42821</c:v>
                </c:pt>
                <c:pt idx="126">
                  <c:v>42822</c:v>
                </c:pt>
                <c:pt idx="127">
                  <c:v>42823</c:v>
                </c:pt>
                <c:pt idx="128">
                  <c:v>42824</c:v>
                </c:pt>
                <c:pt idx="129">
                  <c:v>42825</c:v>
                </c:pt>
                <c:pt idx="130">
                  <c:v>42828</c:v>
                </c:pt>
                <c:pt idx="131">
                  <c:v>42829</c:v>
                </c:pt>
                <c:pt idx="132">
                  <c:v>42830</c:v>
                </c:pt>
                <c:pt idx="133">
                  <c:v>42831</c:v>
                </c:pt>
                <c:pt idx="134">
                  <c:v>42832</c:v>
                </c:pt>
                <c:pt idx="135">
                  <c:v>42835</c:v>
                </c:pt>
                <c:pt idx="136">
                  <c:v>42836</c:v>
                </c:pt>
                <c:pt idx="137">
                  <c:v>42837</c:v>
                </c:pt>
                <c:pt idx="138">
                  <c:v>42838</c:v>
                </c:pt>
                <c:pt idx="139">
                  <c:v>42843</c:v>
                </c:pt>
                <c:pt idx="140">
                  <c:v>42844</c:v>
                </c:pt>
                <c:pt idx="141">
                  <c:v>42845</c:v>
                </c:pt>
                <c:pt idx="142">
                  <c:v>42846</c:v>
                </c:pt>
                <c:pt idx="143">
                  <c:v>42849</c:v>
                </c:pt>
                <c:pt idx="144">
                  <c:v>42850</c:v>
                </c:pt>
                <c:pt idx="145">
                  <c:v>42851</c:v>
                </c:pt>
                <c:pt idx="146">
                  <c:v>42852</c:v>
                </c:pt>
                <c:pt idx="147">
                  <c:v>42853</c:v>
                </c:pt>
                <c:pt idx="148">
                  <c:v>42857</c:v>
                </c:pt>
                <c:pt idx="149">
                  <c:v>42858</c:v>
                </c:pt>
                <c:pt idx="150">
                  <c:v>42859</c:v>
                </c:pt>
                <c:pt idx="151">
                  <c:v>42860</c:v>
                </c:pt>
                <c:pt idx="152">
                  <c:v>42863</c:v>
                </c:pt>
                <c:pt idx="153">
                  <c:v>42864</c:v>
                </c:pt>
                <c:pt idx="154">
                  <c:v>42865</c:v>
                </c:pt>
                <c:pt idx="155">
                  <c:v>42866</c:v>
                </c:pt>
                <c:pt idx="156">
                  <c:v>42867</c:v>
                </c:pt>
                <c:pt idx="157">
                  <c:v>42870</c:v>
                </c:pt>
                <c:pt idx="158">
                  <c:v>42871</c:v>
                </c:pt>
                <c:pt idx="159">
                  <c:v>42872</c:v>
                </c:pt>
                <c:pt idx="160">
                  <c:v>42873</c:v>
                </c:pt>
                <c:pt idx="161">
                  <c:v>42874</c:v>
                </c:pt>
                <c:pt idx="162">
                  <c:v>42877</c:v>
                </c:pt>
                <c:pt idx="163">
                  <c:v>42878</c:v>
                </c:pt>
                <c:pt idx="164">
                  <c:v>42879</c:v>
                </c:pt>
                <c:pt idx="165">
                  <c:v>42880</c:v>
                </c:pt>
                <c:pt idx="166">
                  <c:v>42881</c:v>
                </c:pt>
                <c:pt idx="167">
                  <c:v>42885</c:v>
                </c:pt>
                <c:pt idx="168">
                  <c:v>42886</c:v>
                </c:pt>
                <c:pt idx="169">
                  <c:v>42887</c:v>
                </c:pt>
                <c:pt idx="170">
                  <c:v>42888</c:v>
                </c:pt>
                <c:pt idx="171">
                  <c:v>42891</c:v>
                </c:pt>
                <c:pt idx="172">
                  <c:v>42892</c:v>
                </c:pt>
                <c:pt idx="173">
                  <c:v>42893</c:v>
                </c:pt>
                <c:pt idx="174">
                  <c:v>42894</c:v>
                </c:pt>
                <c:pt idx="175">
                  <c:v>42895</c:v>
                </c:pt>
                <c:pt idx="176">
                  <c:v>42898</c:v>
                </c:pt>
                <c:pt idx="177">
                  <c:v>42899</c:v>
                </c:pt>
                <c:pt idx="178">
                  <c:v>42900</c:v>
                </c:pt>
                <c:pt idx="179">
                  <c:v>42901</c:v>
                </c:pt>
                <c:pt idx="180">
                  <c:v>42902</c:v>
                </c:pt>
                <c:pt idx="181">
                  <c:v>42905</c:v>
                </c:pt>
                <c:pt idx="182">
                  <c:v>42906</c:v>
                </c:pt>
                <c:pt idx="183">
                  <c:v>42907</c:v>
                </c:pt>
                <c:pt idx="184">
                  <c:v>42908</c:v>
                </c:pt>
                <c:pt idx="185">
                  <c:v>42909</c:v>
                </c:pt>
                <c:pt idx="186">
                  <c:v>42912</c:v>
                </c:pt>
                <c:pt idx="187">
                  <c:v>42913</c:v>
                </c:pt>
                <c:pt idx="188">
                  <c:v>42914</c:v>
                </c:pt>
                <c:pt idx="189">
                  <c:v>42915</c:v>
                </c:pt>
                <c:pt idx="190">
                  <c:v>42916</c:v>
                </c:pt>
                <c:pt idx="191">
                  <c:v>42919</c:v>
                </c:pt>
                <c:pt idx="192">
                  <c:v>42920</c:v>
                </c:pt>
                <c:pt idx="193">
                  <c:v>42921</c:v>
                </c:pt>
                <c:pt idx="194">
                  <c:v>42922</c:v>
                </c:pt>
                <c:pt idx="195">
                  <c:v>42923</c:v>
                </c:pt>
                <c:pt idx="196">
                  <c:v>42926</c:v>
                </c:pt>
                <c:pt idx="197">
                  <c:v>42927</c:v>
                </c:pt>
                <c:pt idx="198">
                  <c:v>42928</c:v>
                </c:pt>
                <c:pt idx="199">
                  <c:v>42929</c:v>
                </c:pt>
                <c:pt idx="200">
                  <c:v>42930</c:v>
                </c:pt>
                <c:pt idx="201">
                  <c:v>42933</c:v>
                </c:pt>
                <c:pt idx="202">
                  <c:v>42934</c:v>
                </c:pt>
                <c:pt idx="203">
                  <c:v>42935</c:v>
                </c:pt>
                <c:pt idx="204">
                  <c:v>42936</c:v>
                </c:pt>
                <c:pt idx="205">
                  <c:v>42937</c:v>
                </c:pt>
                <c:pt idx="206">
                  <c:v>42940</c:v>
                </c:pt>
                <c:pt idx="207">
                  <c:v>42941</c:v>
                </c:pt>
                <c:pt idx="208">
                  <c:v>42942</c:v>
                </c:pt>
                <c:pt idx="209">
                  <c:v>42943</c:v>
                </c:pt>
                <c:pt idx="210">
                  <c:v>42944</c:v>
                </c:pt>
                <c:pt idx="211">
                  <c:v>42947</c:v>
                </c:pt>
                <c:pt idx="212">
                  <c:v>42948</c:v>
                </c:pt>
                <c:pt idx="213">
                  <c:v>42949</c:v>
                </c:pt>
                <c:pt idx="214">
                  <c:v>42950</c:v>
                </c:pt>
                <c:pt idx="215">
                  <c:v>42951</c:v>
                </c:pt>
                <c:pt idx="216">
                  <c:v>42954</c:v>
                </c:pt>
                <c:pt idx="217">
                  <c:v>42955</c:v>
                </c:pt>
                <c:pt idx="218">
                  <c:v>42956</c:v>
                </c:pt>
                <c:pt idx="219">
                  <c:v>42957</c:v>
                </c:pt>
                <c:pt idx="220">
                  <c:v>42958</c:v>
                </c:pt>
                <c:pt idx="221">
                  <c:v>42961</c:v>
                </c:pt>
                <c:pt idx="222">
                  <c:v>42962</c:v>
                </c:pt>
                <c:pt idx="223">
                  <c:v>42963</c:v>
                </c:pt>
                <c:pt idx="224">
                  <c:v>42964</c:v>
                </c:pt>
                <c:pt idx="225">
                  <c:v>42965</c:v>
                </c:pt>
                <c:pt idx="226">
                  <c:v>42968</c:v>
                </c:pt>
                <c:pt idx="227">
                  <c:v>42969</c:v>
                </c:pt>
                <c:pt idx="228">
                  <c:v>42970</c:v>
                </c:pt>
                <c:pt idx="229">
                  <c:v>42971</c:v>
                </c:pt>
                <c:pt idx="230">
                  <c:v>42972</c:v>
                </c:pt>
                <c:pt idx="231">
                  <c:v>42976</c:v>
                </c:pt>
                <c:pt idx="232">
                  <c:v>42977</c:v>
                </c:pt>
                <c:pt idx="233">
                  <c:v>42978</c:v>
                </c:pt>
                <c:pt idx="234">
                  <c:v>42979</c:v>
                </c:pt>
                <c:pt idx="235">
                  <c:v>42982</c:v>
                </c:pt>
                <c:pt idx="236">
                  <c:v>42983</c:v>
                </c:pt>
                <c:pt idx="237">
                  <c:v>42984</c:v>
                </c:pt>
                <c:pt idx="238">
                  <c:v>42985</c:v>
                </c:pt>
                <c:pt idx="239">
                  <c:v>42986</c:v>
                </c:pt>
                <c:pt idx="240">
                  <c:v>42989</c:v>
                </c:pt>
                <c:pt idx="241">
                  <c:v>42990</c:v>
                </c:pt>
                <c:pt idx="242">
                  <c:v>42991</c:v>
                </c:pt>
                <c:pt idx="243">
                  <c:v>42992</c:v>
                </c:pt>
                <c:pt idx="244">
                  <c:v>42993</c:v>
                </c:pt>
                <c:pt idx="245">
                  <c:v>42996</c:v>
                </c:pt>
                <c:pt idx="246">
                  <c:v>42997</c:v>
                </c:pt>
                <c:pt idx="247">
                  <c:v>42998</c:v>
                </c:pt>
                <c:pt idx="248">
                  <c:v>42999</c:v>
                </c:pt>
                <c:pt idx="249">
                  <c:v>43000</c:v>
                </c:pt>
                <c:pt idx="250">
                  <c:v>43003</c:v>
                </c:pt>
                <c:pt idx="251">
                  <c:v>43004</c:v>
                </c:pt>
                <c:pt idx="252">
                  <c:v>43005</c:v>
                </c:pt>
                <c:pt idx="253">
                  <c:v>43006</c:v>
                </c:pt>
                <c:pt idx="254">
                  <c:v>43007</c:v>
                </c:pt>
                <c:pt idx="255">
                  <c:v>43010</c:v>
                </c:pt>
                <c:pt idx="256">
                  <c:v>43011</c:v>
                </c:pt>
                <c:pt idx="257">
                  <c:v>43012</c:v>
                </c:pt>
                <c:pt idx="258">
                  <c:v>43013</c:v>
                </c:pt>
                <c:pt idx="259">
                  <c:v>43014</c:v>
                </c:pt>
                <c:pt idx="260">
                  <c:v>43017</c:v>
                </c:pt>
                <c:pt idx="261">
                  <c:v>43018</c:v>
                </c:pt>
                <c:pt idx="262">
                  <c:v>43019</c:v>
                </c:pt>
                <c:pt idx="263">
                  <c:v>43020</c:v>
                </c:pt>
                <c:pt idx="264">
                  <c:v>43021</c:v>
                </c:pt>
                <c:pt idx="265">
                  <c:v>43024</c:v>
                </c:pt>
                <c:pt idx="266">
                  <c:v>43025</c:v>
                </c:pt>
                <c:pt idx="267">
                  <c:v>43026</c:v>
                </c:pt>
                <c:pt idx="268">
                  <c:v>43027</c:v>
                </c:pt>
                <c:pt idx="269">
                  <c:v>43028</c:v>
                </c:pt>
                <c:pt idx="270">
                  <c:v>43031</c:v>
                </c:pt>
                <c:pt idx="271">
                  <c:v>43032</c:v>
                </c:pt>
                <c:pt idx="272">
                  <c:v>43033</c:v>
                </c:pt>
                <c:pt idx="273">
                  <c:v>43034</c:v>
                </c:pt>
                <c:pt idx="274">
                  <c:v>43035</c:v>
                </c:pt>
                <c:pt idx="275">
                  <c:v>43038</c:v>
                </c:pt>
                <c:pt idx="276">
                  <c:v>43039</c:v>
                </c:pt>
                <c:pt idx="277">
                  <c:v>43040</c:v>
                </c:pt>
                <c:pt idx="278">
                  <c:v>43041</c:v>
                </c:pt>
                <c:pt idx="279">
                  <c:v>43042</c:v>
                </c:pt>
                <c:pt idx="280">
                  <c:v>43045</c:v>
                </c:pt>
                <c:pt idx="281">
                  <c:v>43046</c:v>
                </c:pt>
                <c:pt idx="282">
                  <c:v>43047</c:v>
                </c:pt>
                <c:pt idx="283">
                  <c:v>43048</c:v>
                </c:pt>
                <c:pt idx="284">
                  <c:v>43049</c:v>
                </c:pt>
                <c:pt idx="285">
                  <c:v>43052</c:v>
                </c:pt>
                <c:pt idx="286">
                  <c:v>43053</c:v>
                </c:pt>
                <c:pt idx="287">
                  <c:v>43054</c:v>
                </c:pt>
                <c:pt idx="288">
                  <c:v>43055</c:v>
                </c:pt>
                <c:pt idx="289">
                  <c:v>43056</c:v>
                </c:pt>
                <c:pt idx="290">
                  <c:v>43059</c:v>
                </c:pt>
                <c:pt idx="291">
                  <c:v>43060</c:v>
                </c:pt>
                <c:pt idx="292">
                  <c:v>43061</c:v>
                </c:pt>
                <c:pt idx="293">
                  <c:v>43062</c:v>
                </c:pt>
                <c:pt idx="294">
                  <c:v>43063</c:v>
                </c:pt>
                <c:pt idx="295">
                  <c:v>43066</c:v>
                </c:pt>
                <c:pt idx="296">
                  <c:v>43067</c:v>
                </c:pt>
                <c:pt idx="297">
                  <c:v>43068</c:v>
                </c:pt>
                <c:pt idx="298">
                  <c:v>43069</c:v>
                </c:pt>
                <c:pt idx="299">
                  <c:v>43070</c:v>
                </c:pt>
                <c:pt idx="300">
                  <c:v>43073</c:v>
                </c:pt>
                <c:pt idx="301">
                  <c:v>43074</c:v>
                </c:pt>
                <c:pt idx="302">
                  <c:v>43075</c:v>
                </c:pt>
                <c:pt idx="303">
                  <c:v>43076</c:v>
                </c:pt>
                <c:pt idx="304">
                  <c:v>43077</c:v>
                </c:pt>
                <c:pt idx="305">
                  <c:v>43080</c:v>
                </c:pt>
                <c:pt idx="306">
                  <c:v>43081</c:v>
                </c:pt>
                <c:pt idx="307">
                  <c:v>43082</c:v>
                </c:pt>
                <c:pt idx="308">
                  <c:v>43083</c:v>
                </c:pt>
                <c:pt idx="309">
                  <c:v>43084</c:v>
                </c:pt>
                <c:pt idx="310">
                  <c:v>43087</c:v>
                </c:pt>
                <c:pt idx="311">
                  <c:v>43088</c:v>
                </c:pt>
                <c:pt idx="312">
                  <c:v>43089</c:v>
                </c:pt>
                <c:pt idx="313">
                  <c:v>43090</c:v>
                </c:pt>
                <c:pt idx="314">
                  <c:v>43091</c:v>
                </c:pt>
                <c:pt idx="315">
                  <c:v>43096</c:v>
                </c:pt>
                <c:pt idx="316">
                  <c:v>43097</c:v>
                </c:pt>
                <c:pt idx="317">
                  <c:v>43098</c:v>
                </c:pt>
                <c:pt idx="318">
                  <c:v>43102</c:v>
                </c:pt>
                <c:pt idx="319">
                  <c:v>43103</c:v>
                </c:pt>
                <c:pt idx="320">
                  <c:v>43104</c:v>
                </c:pt>
                <c:pt idx="321">
                  <c:v>43105</c:v>
                </c:pt>
                <c:pt idx="322">
                  <c:v>43108</c:v>
                </c:pt>
                <c:pt idx="323">
                  <c:v>43109</c:v>
                </c:pt>
                <c:pt idx="324">
                  <c:v>43110</c:v>
                </c:pt>
                <c:pt idx="325">
                  <c:v>43111</c:v>
                </c:pt>
                <c:pt idx="326">
                  <c:v>43112</c:v>
                </c:pt>
                <c:pt idx="327">
                  <c:v>43115</c:v>
                </c:pt>
                <c:pt idx="328">
                  <c:v>43116</c:v>
                </c:pt>
                <c:pt idx="329">
                  <c:v>43117</c:v>
                </c:pt>
                <c:pt idx="330">
                  <c:v>43118</c:v>
                </c:pt>
                <c:pt idx="331">
                  <c:v>43119</c:v>
                </c:pt>
                <c:pt idx="332">
                  <c:v>43122</c:v>
                </c:pt>
                <c:pt idx="333">
                  <c:v>43123</c:v>
                </c:pt>
                <c:pt idx="334">
                  <c:v>43124</c:v>
                </c:pt>
                <c:pt idx="335">
                  <c:v>43125</c:v>
                </c:pt>
                <c:pt idx="336">
                  <c:v>43126</c:v>
                </c:pt>
                <c:pt idx="337">
                  <c:v>43129</c:v>
                </c:pt>
                <c:pt idx="338">
                  <c:v>43130</c:v>
                </c:pt>
                <c:pt idx="339">
                  <c:v>43131</c:v>
                </c:pt>
                <c:pt idx="340">
                  <c:v>43132</c:v>
                </c:pt>
                <c:pt idx="341">
                  <c:v>43133</c:v>
                </c:pt>
                <c:pt idx="342">
                  <c:v>43136</c:v>
                </c:pt>
                <c:pt idx="343">
                  <c:v>43137</c:v>
                </c:pt>
                <c:pt idx="344">
                  <c:v>43138</c:v>
                </c:pt>
                <c:pt idx="345">
                  <c:v>43139</c:v>
                </c:pt>
                <c:pt idx="346">
                  <c:v>43140</c:v>
                </c:pt>
                <c:pt idx="347">
                  <c:v>43143</c:v>
                </c:pt>
                <c:pt idx="348">
                  <c:v>43144</c:v>
                </c:pt>
                <c:pt idx="349">
                  <c:v>43145</c:v>
                </c:pt>
                <c:pt idx="350">
                  <c:v>43146</c:v>
                </c:pt>
                <c:pt idx="351">
                  <c:v>43147</c:v>
                </c:pt>
                <c:pt idx="352">
                  <c:v>43150</c:v>
                </c:pt>
                <c:pt idx="353">
                  <c:v>43151</c:v>
                </c:pt>
                <c:pt idx="354">
                  <c:v>43152</c:v>
                </c:pt>
                <c:pt idx="355">
                  <c:v>43153</c:v>
                </c:pt>
                <c:pt idx="356">
                  <c:v>43154</c:v>
                </c:pt>
                <c:pt idx="357">
                  <c:v>43157</c:v>
                </c:pt>
                <c:pt idx="358">
                  <c:v>43158</c:v>
                </c:pt>
                <c:pt idx="359">
                  <c:v>43159</c:v>
                </c:pt>
                <c:pt idx="360">
                  <c:v>43160</c:v>
                </c:pt>
                <c:pt idx="361">
                  <c:v>43161</c:v>
                </c:pt>
                <c:pt idx="362">
                  <c:v>43164</c:v>
                </c:pt>
                <c:pt idx="363">
                  <c:v>43165</c:v>
                </c:pt>
                <c:pt idx="364">
                  <c:v>43166</c:v>
                </c:pt>
                <c:pt idx="365">
                  <c:v>43167</c:v>
                </c:pt>
                <c:pt idx="366">
                  <c:v>43168</c:v>
                </c:pt>
                <c:pt idx="367">
                  <c:v>43171</c:v>
                </c:pt>
                <c:pt idx="368">
                  <c:v>43172</c:v>
                </c:pt>
                <c:pt idx="369">
                  <c:v>43173</c:v>
                </c:pt>
                <c:pt idx="370">
                  <c:v>43174</c:v>
                </c:pt>
                <c:pt idx="371">
                  <c:v>43175</c:v>
                </c:pt>
                <c:pt idx="372">
                  <c:v>43178</c:v>
                </c:pt>
                <c:pt idx="373">
                  <c:v>43179</c:v>
                </c:pt>
                <c:pt idx="374">
                  <c:v>43180</c:v>
                </c:pt>
                <c:pt idx="375">
                  <c:v>43181</c:v>
                </c:pt>
                <c:pt idx="376">
                  <c:v>43182</c:v>
                </c:pt>
                <c:pt idx="377">
                  <c:v>43185</c:v>
                </c:pt>
                <c:pt idx="378">
                  <c:v>43186</c:v>
                </c:pt>
                <c:pt idx="379">
                  <c:v>43187</c:v>
                </c:pt>
                <c:pt idx="380">
                  <c:v>43188</c:v>
                </c:pt>
                <c:pt idx="381">
                  <c:v>43193</c:v>
                </c:pt>
                <c:pt idx="382">
                  <c:v>43194</c:v>
                </c:pt>
                <c:pt idx="383">
                  <c:v>43195</c:v>
                </c:pt>
                <c:pt idx="384">
                  <c:v>43196</c:v>
                </c:pt>
                <c:pt idx="385">
                  <c:v>43199</c:v>
                </c:pt>
                <c:pt idx="386">
                  <c:v>43200</c:v>
                </c:pt>
                <c:pt idx="387">
                  <c:v>43201</c:v>
                </c:pt>
                <c:pt idx="388">
                  <c:v>43202</c:v>
                </c:pt>
                <c:pt idx="389">
                  <c:v>43203</c:v>
                </c:pt>
                <c:pt idx="390">
                  <c:v>43206</c:v>
                </c:pt>
                <c:pt idx="391">
                  <c:v>43207</c:v>
                </c:pt>
                <c:pt idx="392">
                  <c:v>43208</c:v>
                </c:pt>
                <c:pt idx="393">
                  <c:v>43209</c:v>
                </c:pt>
                <c:pt idx="394">
                  <c:v>43210</c:v>
                </c:pt>
                <c:pt idx="395">
                  <c:v>43213</c:v>
                </c:pt>
                <c:pt idx="396">
                  <c:v>43214</c:v>
                </c:pt>
                <c:pt idx="397">
                  <c:v>43215</c:v>
                </c:pt>
                <c:pt idx="398">
                  <c:v>43216</c:v>
                </c:pt>
                <c:pt idx="399">
                  <c:v>43217</c:v>
                </c:pt>
                <c:pt idx="400">
                  <c:v>43220</c:v>
                </c:pt>
                <c:pt idx="401">
                  <c:v>43221</c:v>
                </c:pt>
                <c:pt idx="402">
                  <c:v>43222</c:v>
                </c:pt>
                <c:pt idx="403">
                  <c:v>43223</c:v>
                </c:pt>
                <c:pt idx="404">
                  <c:v>43224</c:v>
                </c:pt>
                <c:pt idx="405">
                  <c:v>43228</c:v>
                </c:pt>
                <c:pt idx="406">
                  <c:v>43229</c:v>
                </c:pt>
                <c:pt idx="407">
                  <c:v>43230</c:v>
                </c:pt>
                <c:pt idx="408">
                  <c:v>43231</c:v>
                </c:pt>
                <c:pt idx="409">
                  <c:v>43234</c:v>
                </c:pt>
                <c:pt idx="410">
                  <c:v>43235</c:v>
                </c:pt>
                <c:pt idx="411">
                  <c:v>43236</c:v>
                </c:pt>
                <c:pt idx="412">
                  <c:v>43237</c:v>
                </c:pt>
                <c:pt idx="413">
                  <c:v>43238</c:v>
                </c:pt>
                <c:pt idx="414">
                  <c:v>43241</c:v>
                </c:pt>
                <c:pt idx="415">
                  <c:v>43242</c:v>
                </c:pt>
                <c:pt idx="416">
                  <c:v>43243</c:v>
                </c:pt>
                <c:pt idx="417">
                  <c:v>43244</c:v>
                </c:pt>
                <c:pt idx="418">
                  <c:v>43245</c:v>
                </c:pt>
                <c:pt idx="419">
                  <c:v>43249</c:v>
                </c:pt>
                <c:pt idx="420">
                  <c:v>43250</c:v>
                </c:pt>
                <c:pt idx="421">
                  <c:v>43251</c:v>
                </c:pt>
                <c:pt idx="422">
                  <c:v>43252</c:v>
                </c:pt>
                <c:pt idx="423">
                  <c:v>43255</c:v>
                </c:pt>
                <c:pt idx="424">
                  <c:v>43256</c:v>
                </c:pt>
                <c:pt idx="425">
                  <c:v>43257</c:v>
                </c:pt>
                <c:pt idx="426">
                  <c:v>43258</c:v>
                </c:pt>
                <c:pt idx="427">
                  <c:v>43259</c:v>
                </c:pt>
                <c:pt idx="428">
                  <c:v>43262</c:v>
                </c:pt>
                <c:pt idx="429">
                  <c:v>43263</c:v>
                </c:pt>
                <c:pt idx="430">
                  <c:v>43264</c:v>
                </c:pt>
                <c:pt idx="431">
                  <c:v>43265</c:v>
                </c:pt>
                <c:pt idx="432">
                  <c:v>43266</c:v>
                </c:pt>
                <c:pt idx="433">
                  <c:v>43269</c:v>
                </c:pt>
                <c:pt idx="434">
                  <c:v>43270</c:v>
                </c:pt>
                <c:pt idx="435">
                  <c:v>43271</c:v>
                </c:pt>
                <c:pt idx="436">
                  <c:v>43272</c:v>
                </c:pt>
                <c:pt idx="437">
                  <c:v>43273</c:v>
                </c:pt>
                <c:pt idx="438">
                  <c:v>43276</c:v>
                </c:pt>
                <c:pt idx="439">
                  <c:v>43277</c:v>
                </c:pt>
                <c:pt idx="440">
                  <c:v>43278</c:v>
                </c:pt>
                <c:pt idx="441">
                  <c:v>43279</c:v>
                </c:pt>
                <c:pt idx="442">
                  <c:v>43280</c:v>
                </c:pt>
                <c:pt idx="443">
                  <c:v>43283</c:v>
                </c:pt>
                <c:pt idx="444">
                  <c:v>43284</c:v>
                </c:pt>
                <c:pt idx="445">
                  <c:v>43285</c:v>
                </c:pt>
                <c:pt idx="446">
                  <c:v>43286</c:v>
                </c:pt>
                <c:pt idx="447">
                  <c:v>43287</c:v>
                </c:pt>
                <c:pt idx="448">
                  <c:v>43290</c:v>
                </c:pt>
                <c:pt idx="449">
                  <c:v>43291</c:v>
                </c:pt>
                <c:pt idx="450">
                  <c:v>43292</c:v>
                </c:pt>
                <c:pt idx="451">
                  <c:v>43293</c:v>
                </c:pt>
                <c:pt idx="452">
                  <c:v>43294</c:v>
                </c:pt>
                <c:pt idx="453">
                  <c:v>43297</c:v>
                </c:pt>
                <c:pt idx="454">
                  <c:v>43298</c:v>
                </c:pt>
                <c:pt idx="455">
                  <c:v>43299</c:v>
                </c:pt>
                <c:pt idx="456">
                  <c:v>43300</c:v>
                </c:pt>
                <c:pt idx="457">
                  <c:v>43301</c:v>
                </c:pt>
                <c:pt idx="458">
                  <c:v>43304</c:v>
                </c:pt>
                <c:pt idx="459">
                  <c:v>43305</c:v>
                </c:pt>
                <c:pt idx="460">
                  <c:v>43306</c:v>
                </c:pt>
                <c:pt idx="461">
                  <c:v>43307</c:v>
                </c:pt>
                <c:pt idx="462">
                  <c:v>43308</c:v>
                </c:pt>
                <c:pt idx="463">
                  <c:v>43311</c:v>
                </c:pt>
                <c:pt idx="464">
                  <c:v>43312</c:v>
                </c:pt>
                <c:pt idx="465">
                  <c:v>43313</c:v>
                </c:pt>
                <c:pt idx="466">
                  <c:v>43314</c:v>
                </c:pt>
                <c:pt idx="467">
                  <c:v>43315</c:v>
                </c:pt>
                <c:pt idx="468">
                  <c:v>43318</c:v>
                </c:pt>
                <c:pt idx="469">
                  <c:v>43319</c:v>
                </c:pt>
                <c:pt idx="470">
                  <c:v>43320</c:v>
                </c:pt>
                <c:pt idx="471">
                  <c:v>43321</c:v>
                </c:pt>
                <c:pt idx="472">
                  <c:v>43322</c:v>
                </c:pt>
                <c:pt idx="473">
                  <c:v>43325</c:v>
                </c:pt>
                <c:pt idx="474">
                  <c:v>43326</c:v>
                </c:pt>
                <c:pt idx="475">
                  <c:v>43327</c:v>
                </c:pt>
                <c:pt idx="476">
                  <c:v>43328</c:v>
                </c:pt>
                <c:pt idx="477">
                  <c:v>43329</c:v>
                </c:pt>
                <c:pt idx="478">
                  <c:v>43332</c:v>
                </c:pt>
                <c:pt idx="479">
                  <c:v>43333</c:v>
                </c:pt>
                <c:pt idx="480">
                  <c:v>43334</c:v>
                </c:pt>
                <c:pt idx="481">
                  <c:v>43335</c:v>
                </c:pt>
                <c:pt idx="482">
                  <c:v>43336</c:v>
                </c:pt>
                <c:pt idx="483">
                  <c:v>43340</c:v>
                </c:pt>
                <c:pt idx="484">
                  <c:v>43341</c:v>
                </c:pt>
                <c:pt idx="485">
                  <c:v>43342</c:v>
                </c:pt>
                <c:pt idx="486">
                  <c:v>43343</c:v>
                </c:pt>
                <c:pt idx="487">
                  <c:v>43346</c:v>
                </c:pt>
                <c:pt idx="488">
                  <c:v>43347</c:v>
                </c:pt>
                <c:pt idx="489">
                  <c:v>43348</c:v>
                </c:pt>
                <c:pt idx="490">
                  <c:v>43349</c:v>
                </c:pt>
                <c:pt idx="491">
                  <c:v>43350</c:v>
                </c:pt>
                <c:pt idx="492">
                  <c:v>43353</c:v>
                </c:pt>
                <c:pt idx="493">
                  <c:v>43354</c:v>
                </c:pt>
                <c:pt idx="494">
                  <c:v>43355</c:v>
                </c:pt>
                <c:pt idx="495">
                  <c:v>43356</c:v>
                </c:pt>
                <c:pt idx="496">
                  <c:v>43357</c:v>
                </c:pt>
                <c:pt idx="497">
                  <c:v>43360</c:v>
                </c:pt>
                <c:pt idx="498">
                  <c:v>43361</c:v>
                </c:pt>
                <c:pt idx="499">
                  <c:v>43362</c:v>
                </c:pt>
                <c:pt idx="500">
                  <c:v>43363</c:v>
                </c:pt>
                <c:pt idx="501">
                  <c:v>43364</c:v>
                </c:pt>
                <c:pt idx="502">
                  <c:v>43367</c:v>
                </c:pt>
                <c:pt idx="503">
                  <c:v>43368</c:v>
                </c:pt>
                <c:pt idx="504">
                  <c:v>43369</c:v>
                </c:pt>
                <c:pt idx="505">
                  <c:v>43370</c:v>
                </c:pt>
                <c:pt idx="506">
                  <c:v>43371</c:v>
                </c:pt>
                <c:pt idx="507">
                  <c:v>43374</c:v>
                </c:pt>
                <c:pt idx="508">
                  <c:v>43375</c:v>
                </c:pt>
                <c:pt idx="509">
                  <c:v>43376</c:v>
                </c:pt>
                <c:pt idx="510">
                  <c:v>43377</c:v>
                </c:pt>
                <c:pt idx="511">
                  <c:v>43378</c:v>
                </c:pt>
                <c:pt idx="512">
                  <c:v>43381</c:v>
                </c:pt>
                <c:pt idx="513">
                  <c:v>43382</c:v>
                </c:pt>
                <c:pt idx="514">
                  <c:v>43383</c:v>
                </c:pt>
                <c:pt idx="515">
                  <c:v>43384</c:v>
                </c:pt>
                <c:pt idx="516">
                  <c:v>43385</c:v>
                </c:pt>
                <c:pt idx="517">
                  <c:v>43388</c:v>
                </c:pt>
                <c:pt idx="518">
                  <c:v>43395</c:v>
                </c:pt>
                <c:pt idx="519">
                  <c:v>43402</c:v>
                </c:pt>
                <c:pt idx="520">
                  <c:v>43409</c:v>
                </c:pt>
                <c:pt idx="521">
                  <c:v>43416</c:v>
                </c:pt>
                <c:pt idx="522">
                  <c:v>43423</c:v>
                </c:pt>
                <c:pt idx="523">
                  <c:v>43430</c:v>
                </c:pt>
                <c:pt idx="524">
                  <c:v>43437</c:v>
                </c:pt>
                <c:pt idx="525">
                  <c:v>43444</c:v>
                </c:pt>
                <c:pt idx="526">
                  <c:v>43451</c:v>
                </c:pt>
                <c:pt idx="527">
                  <c:v>43458</c:v>
                </c:pt>
                <c:pt idx="528">
                  <c:v>43465</c:v>
                </c:pt>
                <c:pt idx="529">
                  <c:v>43472</c:v>
                </c:pt>
                <c:pt idx="530">
                  <c:v>43479</c:v>
                </c:pt>
                <c:pt idx="531">
                  <c:v>43486</c:v>
                </c:pt>
                <c:pt idx="532">
                  <c:v>43493</c:v>
                </c:pt>
                <c:pt idx="533">
                  <c:v>43500</c:v>
                </c:pt>
                <c:pt idx="534">
                  <c:v>43507</c:v>
                </c:pt>
                <c:pt idx="535">
                  <c:v>43514</c:v>
                </c:pt>
                <c:pt idx="536">
                  <c:v>43521</c:v>
                </c:pt>
                <c:pt idx="537">
                  <c:v>43528</c:v>
                </c:pt>
                <c:pt idx="538">
                  <c:v>43535</c:v>
                </c:pt>
                <c:pt idx="539">
                  <c:v>43542</c:v>
                </c:pt>
                <c:pt idx="540">
                  <c:v>43549</c:v>
                </c:pt>
                <c:pt idx="541">
                  <c:v>43556</c:v>
                </c:pt>
                <c:pt idx="542">
                  <c:v>43563</c:v>
                </c:pt>
                <c:pt idx="543">
                  <c:v>43570</c:v>
                </c:pt>
                <c:pt idx="544">
                  <c:v>43578</c:v>
                </c:pt>
                <c:pt idx="545">
                  <c:v>43585</c:v>
                </c:pt>
                <c:pt idx="546">
                  <c:v>43592</c:v>
                </c:pt>
                <c:pt idx="547">
                  <c:v>43599</c:v>
                </c:pt>
                <c:pt idx="548">
                  <c:v>43606</c:v>
                </c:pt>
                <c:pt idx="549">
                  <c:v>43613</c:v>
                </c:pt>
                <c:pt idx="550">
                  <c:v>43620</c:v>
                </c:pt>
                <c:pt idx="551">
                  <c:v>43627</c:v>
                </c:pt>
                <c:pt idx="552">
                  <c:v>43634</c:v>
                </c:pt>
                <c:pt idx="553">
                  <c:v>43641</c:v>
                </c:pt>
                <c:pt idx="554">
                  <c:v>43648</c:v>
                </c:pt>
                <c:pt idx="555">
                  <c:v>43655</c:v>
                </c:pt>
                <c:pt idx="556">
                  <c:v>43662</c:v>
                </c:pt>
                <c:pt idx="557">
                  <c:v>43669</c:v>
                </c:pt>
                <c:pt idx="558">
                  <c:v>43676</c:v>
                </c:pt>
                <c:pt idx="559">
                  <c:v>43683</c:v>
                </c:pt>
                <c:pt idx="560">
                  <c:v>43690</c:v>
                </c:pt>
                <c:pt idx="561">
                  <c:v>43697</c:v>
                </c:pt>
                <c:pt idx="562">
                  <c:v>43704</c:v>
                </c:pt>
                <c:pt idx="563">
                  <c:v>43711</c:v>
                </c:pt>
                <c:pt idx="564">
                  <c:v>43718</c:v>
                </c:pt>
                <c:pt idx="565">
                  <c:v>43725</c:v>
                </c:pt>
                <c:pt idx="566">
                  <c:v>43732</c:v>
                </c:pt>
                <c:pt idx="567">
                  <c:v>43739</c:v>
                </c:pt>
                <c:pt idx="568">
                  <c:v>43746</c:v>
                </c:pt>
                <c:pt idx="569">
                  <c:v>43753</c:v>
                </c:pt>
                <c:pt idx="570">
                  <c:v>43760</c:v>
                </c:pt>
                <c:pt idx="571">
                  <c:v>43767</c:v>
                </c:pt>
                <c:pt idx="572">
                  <c:v>43774</c:v>
                </c:pt>
                <c:pt idx="573">
                  <c:v>43781</c:v>
                </c:pt>
                <c:pt idx="574">
                  <c:v>43788</c:v>
                </c:pt>
                <c:pt idx="575">
                  <c:v>43795</c:v>
                </c:pt>
                <c:pt idx="576">
                  <c:v>43802</c:v>
                </c:pt>
                <c:pt idx="577">
                  <c:v>43809</c:v>
                </c:pt>
                <c:pt idx="578">
                  <c:v>43816</c:v>
                </c:pt>
                <c:pt idx="579">
                  <c:v>43823</c:v>
                </c:pt>
                <c:pt idx="580">
                  <c:v>43830</c:v>
                </c:pt>
                <c:pt idx="581">
                  <c:v>43837</c:v>
                </c:pt>
                <c:pt idx="582">
                  <c:v>43844</c:v>
                </c:pt>
                <c:pt idx="583">
                  <c:v>43851</c:v>
                </c:pt>
                <c:pt idx="584">
                  <c:v>43858</c:v>
                </c:pt>
                <c:pt idx="585">
                  <c:v>43865</c:v>
                </c:pt>
                <c:pt idx="586">
                  <c:v>43872</c:v>
                </c:pt>
                <c:pt idx="587">
                  <c:v>43879</c:v>
                </c:pt>
                <c:pt idx="588">
                  <c:v>43886</c:v>
                </c:pt>
                <c:pt idx="589">
                  <c:v>43893</c:v>
                </c:pt>
                <c:pt idx="590">
                  <c:v>43900</c:v>
                </c:pt>
                <c:pt idx="591">
                  <c:v>43907</c:v>
                </c:pt>
                <c:pt idx="592">
                  <c:v>43914</c:v>
                </c:pt>
                <c:pt idx="593">
                  <c:v>43921</c:v>
                </c:pt>
                <c:pt idx="594">
                  <c:v>43928</c:v>
                </c:pt>
                <c:pt idx="595">
                  <c:v>43935</c:v>
                </c:pt>
                <c:pt idx="596">
                  <c:v>43942</c:v>
                </c:pt>
                <c:pt idx="597">
                  <c:v>43949</c:v>
                </c:pt>
                <c:pt idx="598">
                  <c:v>43956</c:v>
                </c:pt>
                <c:pt idx="599">
                  <c:v>43963</c:v>
                </c:pt>
                <c:pt idx="600">
                  <c:v>43970</c:v>
                </c:pt>
                <c:pt idx="601">
                  <c:v>43977</c:v>
                </c:pt>
                <c:pt idx="602">
                  <c:v>43984</c:v>
                </c:pt>
                <c:pt idx="603">
                  <c:v>43991</c:v>
                </c:pt>
                <c:pt idx="604">
                  <c:v>43998</c:v>
                </c:pt>
                <c:pt idx="605">
                  <c:v>44005</c:v>
                </c:pt>
                <c:pt idx="606">
                  <c:v>44012</c:v>
                </c:pt>
                <c:pt idx="607">
                  <c:v>44019</c:v>
                </c:pt>
                <c:pt idx="608">
                  <c:v>44026</c:v>
                </c:pt>
                <c:pt idx="609">
                  <c:v>44033</c:v>
                </c:pt>
                <c:pt idx="610">
                  <c:v>44040</c:v>
                </c:pt>
                <c:pt idx="611">
                  <c:v>44047</c:v>
                </c:pt>
                <c:pt idx="612">
                  <c:v>44054</c:v>
                </c:pt>
                <c:pt idx="613">
                  <c:v>44061</c:v>
                </c:pt>
                <c:pt idx="614">
                  <c:v>44068</c:v>
                </c:pt>
                <c:pt idx="615">
                  <c:v>44075</c:v>
                </c:pt>
                <c:pt idx="616">
                  <c:v>44082</c:v>
                </c:pt>
                <c:pt idx="617">
                  <c:v>44089</c:v>
                </c:pt>
                <c:pt idx="618">
                  <c:v>44096</c:v>
                </c:pt>
                <c:pt idx="619">
                  <c:v>44103</c:v>
                </c:pt>
                <c:pt idx="620">
                  <c:v>44110</c:v>
                </c:pt>
                <c:pt idx="621">
                  <c:v>44117</c:v>
                </c:pt>
                <c:pt idx="622">
                  <c:v>44124</c:v>
                </c:pt>
                <c:pt idx="623">
                  <c:v>44131</c:v>
                </c:pt>
                <c:pt idx="624">
                  <c:v>44138</c:v>
                </c:pt>
                <c:pt idx="625">
                  <c:v>44145</c:v>
                </c:pt>
                <c:pt idx="626">
                  <c:v>44152</c:v>
                </c:pt>
                <c:pt idx="627">
                  <c:v>44159</c:v>
                </c:pt>
                <c:pt idx="628">
                  <c:v>44166</c:v>
                </c:pt>
                <c:pt idx="629">
                  <c:v>44173</c:v>
                </c:pt>
                <c:pt idx="630">
                  <c:v>44180</c:v>
                </c:pt>
                <c:pt idx="631">
                  <c:v>44187</c:v>
                </c:pt>
                <c:pt idx="632">
                  <c:v>44194</c:v>
                </c:pt>
                <c:pt idx="633">
                  <c:v>44201</c:v>
                </c:pt>
                <c:pt idx="634">
                  <c:v>44208</c:v>
                </c:pt>
                <c:pt idx="635">
                  <c:v>44215</c:v>
                </c:pt>
                <c:pt idx="636">
                  <c:v>44222</c:v>
                </c:pt>
                <c:pt idx="637">
                  <c:v>44229</c:v>
                </c:pt>
                <c:pt idx="638">
                  <c:v>44236</c:v>
                </c:pt>
                <c:pt idx="639">
                  <c:v>44243</c:v>
                </c:pt>
                <c:pt idx="640">
                  <c:v>44250</c:v>
                </c:pt>
                <c:pt idx="641">
                  <c:v>44257</c:v>
                </c:pt>
                <c:pt idx="642">
                  <c:v>44264</c:v>
                </c:pt>
                <c:pt idx="643">
                  <c:v>44271</c:v>
                </c:pt>
                <c:pt idx="644">
                  <c:v>44278</c:v>
                </c:pt>
                <c:pt idx="645">
                  <c:v>44285</c:v>
                </c:pt>
                <c:pt idx="646">
                  <c:v>44292</c:v>
                </c:pt>
                <c:pt idx="647">
                  <c:v>44299</c:v>
                </c:pt>
                <c:pt idx="648">
                  <c:v>44306</c:v>
                </c:pt>
                <c:pt idx="649">
                  <c:v>44313</c:v>
                </c:pt>
                <c:pt idx="650">
                  <c:v>44320</c:v>
                </c:pt>
                <c:pt idx="651">
                  <c:v>44327</c:v>
                </c:pt>
                <c:pt idx="652">
                  <c:v>44334</c:v>
                </c:pt>
                <c:pt idx="653">
                  <c:v>44341</c:v>
                </c:pt>
                <c:pt idx="654">
                  <c:v>44348</c:v>
                </c:pt>
                <c:pt idx="655">
                  <c:v>44355</c:v>
                </c:pt>
                <c:pt idx="656">
                  <c:v>44362</c:v>
                </c:pt>
                <c:pt idx="657">
                  <c:v>44369</c:v>
                </c:pt>
                <c:pt idx="658">
                  <c:v>44376</c:v>
                </c:pt>
                <c:pt idx="659">
                  <c:v>44383</c:v>
                </c:pt>
                <c:pt idx="660">
                  <c:v>44390</c:v>
                </c:pt>
                <c:pt idx="661">
                  <c:v>44397</c:v>
                </c:pt>
                <c:pt idx="662">
                  <c:v>44404</c:v>
                </c:pt>
                <c:pt idx="663">
                  <c:v>44411</c:v>
                </c:pt>
                <c:pt idx="664">
                  <c:v>44418</c:v>
                </c:pt>
                <c:pt idx="665">
                  <c:v>44425</c:v>
                </c:pt>
                <c:pt idx="666">
                  <c:v>44432</c:v>
                </c:pt>
                <c:pt idx="667">
                  <c:v>44439</c:v>
                </c:pt>
                <c:pt idx="668">
                  <c:v>44446</c:v>
                </c:pt>
                <c:pt idx="669">
                  <c:v>44453</c:v>
                </c:pt>
                <c:pt idx="670">
                  <c:v>44460</c:v>
                </c:pt>
                <c:pt idx="671">
                  <c:v>44467</c:v>
                </c:pt>
                <c:pt idx="672">
                  <c:v>44474</c:v>
                </c:pt>
                <c:pt idx="673">
                  <c:v>44481</c:v>
                </c:pt>
                <c:pt idx="674">
                  <c:v>44488</c:v>
                </c:pt>
                <c:pt idx="675">
                  <c:v>44495</c:v>
                </c:pt>
                <c:pt idx="676">
                  <c:v>44502</c:v>
                </c:pt>
                <c:pt idx="677">
                  <c:v>44509</c:v>
                </c:pt>
                <c:pt idx="678">
                  <c:v>44516</c:v>
                </c:pt>
                <c:pt idx="679">
                  <c:v>44523</c:v>
                </c:pt>
                <c:pt idx="680">
                  <c:v>44530</c:v>
                </c:pt>
                <c:pt idx="681">
                  <c:v>44537</c:v>
                </c:pt>
                <c:pt idx="682">
                  <c:v>44544</c:v>
                </c:pt>
                <c:pt idx="683">
                  <c:v>44551</c:v>
                </c:pt>
                <c:pt idx="684">
                  <c:v>44559</c:v>
                </c:pt>
                <c:pt idx="685">
                  <c:v>44566</c:v>
                </c:pt>
                <c:pt idx="686">
                  <c:v>44573</c:v>
                </c:pt>
                <c:pt idx="687">
                  <c:v>44580</c:v>
                </c:pt>
                <c:pt idx="688">
                  <c:v>44587</c:v>
                </c:pt>
                <c:pt idx="689">
                  <c:v>44594</c:v>
                </c:pt>
                <c:pt idx="690">
                  <c:v>44601</c:v>
                </c:pt>
                <c:pt idx="691">
                  <c:v>44608</c:v>
                </c:pt>
                <c:pt idx="692">
                  <c:v>44615</c:v>
                </c:pt>
                <c:pt idx="693">
                  <c:v>44622</c:v>
                </c:pt>
                <c:pt idx="694">
                  <c:v>44629</c:v>
                </c:pt>
                <c:pt idx="695">
                  <c:v>44636</c:v>
                </c:pt>
                <c:pt idx="696">
                  <c:v>44643</c:v>
                </c:pt>
                <c:pt idx="697">
                  <c:v>44650</c:v>
                </c:pt>
                <c:pt idx="698">
                  <c:v>44657</c:v>
                </c:pt>
                <c:pt idx="699">
                  <c:v>44664</c:v>
                </c:pt>
                <c:pt idx="700">
                  <c:v>44671</c:v>
                </c:pt>
                <c:pt idx="701">
                  <c:v>44678</c:v>
                </c:pt>
                <c:pt idx="702">
                  <c:v>44685</c:v>
                </c:pt>
                <c:pt idx="703">
                  <c:v>44692</c:v>
                </c:pt>
                <c:pt idx="704">
                  <c:v>44699</c:v>
                </c:pt>
                <c:pt idx="705">
                  <c:v>44706</c:v>
                </c:pt>
                <c:pt idx="706">
                  <c:v>44713</c:v>
                </c:pt>
                <c:pt idx="707">
                  <c:v>44720</c:v>
                </c:pt>
                <c:pt idx="708">
                  <c:v>44727</c:v>
                </c:pt>
                <c:pt idx="709">
                  <c:v>44734</c:v>
                </c:pt>
                <c:pt idx="710">
                  <c:v>44741</c:v>
                </c:pt>
                <c:pt idx="711">
                  <c:v>44748</c:v>
                </c:pt>
                <c:pt idx="712">
                  <c:v>44755</c:v>
                </c:pt>
                <c:pt idx="713">
                  <c:v>44762</c:v>
                </c:pt>
                <c:pt idx="714">
                  <c:v>44769</c:v>
                </c:pt>
                <c:pt idx="715">
                  <c:v>44776</c:v>
                </c:pt>
                <c:pt idx="716">
                  <c:v>44783</c:v>
                </c:pt>
                <c:pt idx="717">
                  <c:v>44790</c:v>
                </c:pt>
                <c:pt idx="718">
                  <c:v>44797</c:v>
                </c:pt>
                <c:pt idx="719">
                  <c:v>44804</c:v>
                </c:pt>
                <c:pt idx="720">
                  <c:v>44811</c:v>
                </c:pt>
                <c:pt idx="721">
                  <c:v>44818</c:v>
                </c:pt>
                <c:pt idx="722">
                  <c:v>44825</c:v>
                </c:pt>
                <c:pt idx="723">
                  <c:v>44832</c:v>
                </c:pt>
                <c:pt idx="724">
                  <c:v>44839</c:v>
                </c:pt>
                <c:pt idx="725">
                  <c:v>44846</c:v>
                </c:pt>
                <c:pt idx="726">
                  <c:v>44853</c:v>
                </c:pt>
                <c:pt idx="727">
                  <c:v>44860</c:v>
                </c:pt>
                <c:pt idx="728">
                  <c:v>44867</c:v>
                </c:pt>
                <c:pt idx="729">
                  <c:v>44874</c:v>
                </c:pt>
                <c:pt idx="730">
                  <c:v>44881</c:v>
                </c:pt>
                <c:pt idx="731">
                  <c:v>44888</c:v>
                </c:pt>
                <c:pt idx="732">
                  <c:v>44895</c:v>
                </c:pt>
                <c:pt idx="733">
                  <c:v>44902</c:v>
                </c:pt>
                <c:pt idx="734">
                  <c:v>44909</c:v>
                </c:pt>
                <c:pt idx="735">
                  <c:v>44916</c:v>
                </c:pt>
                <c:pt idx="736">
                  <c:v>44923</c:v>
                </c:pt>
                <c:pt idx="737">
                  <c:v>44930</c:v>
                </c:pt>
                <c:pt idx="738">
                  <c:v>44937</c:v>
                </c:pt>
                <c:pt idx="739">
                  <c:v>44944</c:v>
                </c:pt>
                <c:pt idx="740">
                  <c:v>44951</c:v>
                </c:pt>
                <c:pt idx="741">
                  <c:v>44958</c:v>
                </c:pt>
                <c:pt idx="742">
                  <c:v>44965</c:v>
                </c:pt>
                <c:pt idx="743">
                  <c:v>44972</c:v>
                </c:pt>
                <c:pt idx="744">
                  <c:v>44979</c:v>
                </c:pt>
                <c:pt idx="745">
                  <c:v>44986</c:v>
                </c:pt>
                <c:pt idx="746">
                  <c:v>44993</c:v>
                </c:pt>
                <c:pt idx="747">
                  <c:v>45000</c:v>
                </c:pt>
                <c:pt idx="748">
                  <c:v>45007</c:v>
                </c:pt>
                <c:pt idx="749">
                  <c:v>45014</c:v>
                </c:pt>
                <c:pt idx="750">
                  <c:v>45021</c:v>
                </c:pt>
                <c:pt idx="751">
                  <c:v>45028</c:v>
                </c:pt>
                <c:pt idx="752">
                  <c:v>45035</c:v>
                </c:pt>
                <c:pt idx="753">
                  <c:v>45042</c:v>
                </c:pt>
                <c:pt idx="754">
                  <c:v>45049</c:v>
                </c:pt>
                <c:pt idx="755">
                  <c:v>45056</c:v>
                </c:pt>
                <c:pt idx="756">
                  <c:v>45063</c:v>
                </c:pt>
                <c:pt idx="757">
                  <c:v>45070</c:v>
                </c:pt>
                <c:pt idx="758">
                  <c:v>45077</c:v>
                </c:pt>
                <c:pt idx="759">
                  <c:v>45084</c:v>
                </c:pt>
                <c:pt idx="760">
                  <c:v>45091</c:v>
                </c:pt>
                <c:pt idx="761">
                  <c:v>45098</c:v>
                </c:pt>
                <c:pt idx="762">
                  <c:v>45105</c:v>
                </c:pt>
                <c:pt idx="763">
                  <c:v>45112</c:v>
                </c:pt>
                <c:pt idx="764">
                  <c:v>45119</c:v>
                </c:pt>
                <c:pt idx="765">
                  <c:v>45126</c:v>
                </c:pt>
                <c:pt idx="766">
                  <c:v>45133</c:v>
                </c:pt>
                <c:pt idx="767">
                  <c:v>45140</c:v>
                </c:pt>
                <c:pt idx="768">
                  <c:v>45147</c:v>
                </c:pt>
                <c:pt idx="769">
                  <c:v>45154</c:v>
                </c:pt>
                <c:pt idx="770">
                  <c:v>45161</c:v>
                </c:pt>
                <c:pt idx="771">
                  <c:v>45168</c:v>
                </c:pt>
                <c:pt idx="772">
                  <c:v>45175</c:v>
                </c:pt>
                <c:pt idx="773">
                  <c:v>45182</c:v>
                </c:pt>
                <c:pt idx="774">
                  <c:v>45189</c:v>
                </c:pt>
                <c:pt idx="775">
                  <c:v>45196</c:v>
                </c:pt>
                <c:pt idx="776">
                  <c:v>45203</c:v>
                </c:pt>
                <c:pt idx="777">
                  <c:v>45210</c:v>
                </c:pt>
                <c:pt idx="778">
                  <c:v>45217</c:v>
                </c:pt>
                <c:pt idx="779">
                  <c:v>45224</c:v>
                </c:pt>
                <c:pt idx="780">
                  <c:v>45231</c:v>
                </c:pt>
                <c:pt idx="781">
                  <c:v>45238</c:v>
                </c:pt>
                <c:pt idx="782">
                  <c:v>45245</c:v>
                </c:pt>
                <c:pt idx="783">
                  <c:v>45252</c:v>
                </c:pt>
                <c:pt idx="784">
                  <c:v>45259</c:v>
                </c:pt>
                <c:pt idx="785">
                  <c:v>45266</c:v>
                </c:pt>
                <c:pt idx="786">
                  <c:v>45273</c:v>
                </c:pt>
                <c:pt idx="787">
                  <c:v>45280</c:v>
                </c:pt>
                <c:pt idx="788">
                  <c:v>45287</c:v>
                </c:pt>
                <c:pt idx="789">
                  <c:v>45294</c:v>
                </c:pt>
                <c:pt idx="790">
                  <c:v>45301</c:v>
                </c:pt>
                <c:pt idx="791">
                  <c:v>45308</c:v>
                </c:pt>
                <c:pt idx="792">
                  <c:v>45315</c:v>
                </c:pt>
                <c:pt idx="793">
                  <c:v>45322</c:v>
                </c:pt>
                <c:pt idx="794">
                  <c:v>45329</c:v>
                </c:pt>
                <c:pt idx="795">
                  <c:v>45336</c:v>
                </c:pt>
                <c:pt idx="796">
                  <c:v>45343</c:v>
                </c:pt>
                <c:pt idx="797">
                  <c:v>45350</c:v>
                </c:pt>
                <c:pt idx="798">
                  <c:v>45357</c:v>
                </c:pt>
                <c:pt idx="799">
                  <c:v>45364</c:v>
                </c:pt>
                <c:pt idx="800">
                  <c:v>45371</c:v>
                </c:pt>
                <c:pt idx="801">
                  <c:v>45378</c:v>
                </c:pt>
                <c:pt idx="802">
                  <c:v>45385</c:v>
                </c:pt>
                <c:pt idx="803">
                  <c:v>45392</c:v>
                </c:pt>
                <c:pt idx="804">
                  <c:v>45399</c:v>
                </c:pt>
                <c:pt idx="805">
                  <c:v>45406</c:v>
                </c:pt>
                <c:pt idx="806">
                  <c:v>45413</c:v>
                </c:pt>
                <c:pt idx="807">
                  <c:v>45420</c:v>
                </c:pt>
                <c:pt idx="808">
                  <c:v>45427</c:v>
                </c:pt>
                <c:pt idx="809">
                  <c:v>45434</c:v>
                </c:pt>
                <c:pt idx="810">
                  <c:v>45441</c:v>
                </c:pt>
                <c:pt idx="811">
                  <c:v>45448</c:v>
                </c:pt>
                <c:pt idx="812">
                  <c:v>45455</c:v>
                </c:pt>
                <c:pt idx="813">
                  <c:v>45462</c:v>
                </c:pt>
                <c:pt idx="814">
                  <c:v>45469</c:v>
                </c:pt>
                <c:pt idx="815">
                  <c:v>45476</c:v>
                </c:pt>
                <c:pt idx="816">
                  <c:v>45483</c:v>
                </c:pt>
                <c:pt idx="817">
                  <c:v>45490</c:v>
                </c:pt>
                <c:pt idx="818">
                  <c:v>45497</c:v>
                </c:pt>
                <c:pt idx="819">
                  <c:v>45504</c:v>
                </c:pt>
                <c:pt idx="820">
                  <c:v>45511</c:v>
                </c:pt>
                <c:pt idx="821">
                  <c:v>45518</c:v>
                </c:pt>
                <c:pt idx="822">
                  <c:v>45525</c:v>
                </c:pt>
                <c:pt idx="823">
                  <c:v>45532</c:v>
                </c:pt>
                <c:pt idx="824">
                  <c:v>45539</c:v>
                </c:pt>
                <c:pt idx="825">
                  <c:v>45546</c:v>
                </c:pt>
                <c:pt idx="826">
                  <c:v>45553</c:v>
                </c:pt>
                <c:pt idx="827">
                  <c:v>45560</c:v>
                </c:pt>
                <c:pt idx="828">
                  <c:v>45567</c:v>
                </c:pt>
                <c:pt idx="829">
                  <c:v>45574</c:v>
                </c:pt>
                <c:pt idx="830">
                  <c:v>45581</c:v>
                </c:pt>
                <c:pt idx="831">
                  <c:v>45588</c:v>
                </c:pt>
                <c:pt idx="832">
                  <c:v>45595</c:v>
                </c:pt>
                <c:pt idx="833">
                  <c:v>45602</c:v>
                </c:pt>
                <c:pt idx="834">
                  <c:v>45609</c:v>
                </c:pt>
                <c:pt idx="835">
                  <c:v>45616</c:v>
                </c:pt>
                <c:pt idx="836">
                  <c:v>45623</c:v>
                </c:pt>
                <c:pt idx="837">
                  <c:v>45630</c:v>
                </c:pt>
                <c:pt idx="838">
                  <c:v>45637</c:v>
                </c:pt>
                <c:pt idx="839">
                  <c:v>45644</c:v>
                </c:pt>
                <c:pt idx="840">
                  <c:v>45653</c:v>
                </c:pt>
                <c:pt idx="841">
                  <c:v>45660</c:v>
                </c:pt>
                <c:pt idx="842">
                  <c:v>45667</c:v>
                </c:pt>
                <c:pt idx="843">
                  <c:v>45674</c:v>
                </c:pt>
                <c:pt idx="844">
                  <c:v>45681</c:v>
                </c:pt>
                <c:pt idx="845">
                  <c:v>45688</c:v>
                </c:pt>
                <c:pt idx="846">
                  <c:v>45695</c:v>
                </c:pt>
                <c:pt idx="847">
                  <c:v>45702</c:v>
                </c:pt>
                <c:pt idx="848">
                  <c:v>45709</c:v>
                </c:pt>
                <c:pt idx="849">
                  <c:v>45716</c:v>
                </c:pt>
                <c:pt idx="850">
                  <c:v>45723</c:v>
                </c:pt>
                <c:pt idx="851">
                  <c:v>45730</c:v>
                </c:pt>
                <c:pt idx="852">
                  <c:v>45737</c:v>
                </c:pt>
                <c:pt idx="853">
                  <c:v>45744</c:v>
                </c:pt>
                <c:pt idx="854">
                  <c:v>45751</c:v>
                </c:pt>
                <c:pt idx="855">
                  <c:v>45758</c:v>
                </c:pt>
                <c:pt idx="856">
                  <c:v>45769</c:v>
                </c:pt>
                <c:pt idx="857">
                  <c:v>45776</c:v>
                </c:pt>
                <c:pt idx="858">
                  <c:v>45783</c:v>
                </c:pt>
                <c:pt idx="859">
                  <c:v>45790</c:v>
                </c:pt>
                <c:pt idx="860">
                  <c:v>45797</c:v>
                </c:pt>
                <c:pt idx="861">
                  <c:v>45804</c:v>
                </c:pt>
                <c:pt idx="862">
                  <c:v>45811</c:v>
                </c:pt>
                <c:pt idx="863">
                  <c:v>45818</c:v>
                </c:pt>
                <c:pt idx="864">
                  <c:v>45825</c:v>
                </c:pt>
                <c:pt idx="865">
                  <c:v>45832</c:v>
                </c:pt>
                <c:pt idx="866">
                  <c:v>45839</c:v>
                </c:pt>
                <c:pt idx="867">
                  <c:v>45846</c:v>
                </c:pt>
                <c:pt idx="868">
                  <c:v>45853</c:v>
                </c:pt>
                <c:pt idx="869">
                  <c:v>45860</c:v>
                </c:pt>
                <c:pt idx="870">
                  <c:v>45867</c:v>
                </c:pt>
                <c:pt idx="871">
                  <c:v>45874</c:v>
                </c:pt>
                <c:pt idx="872">
                  <c:v>45881</c:v>
                </c:pt>
                <c:pt idx="873">
                  <c:v>45888</c:v>
                </c:pt>
                <c:pt idx="874">
                  <c:v>45895</c:v>
                </c:pt>
                <c:pt idx="875">
                  <c:v>45902</c:v>
                </c:pt>
                <c:pt idx="876">
                  <c:v>45909</c:v>
                </c:pt>
                <c:pt idx="877">
                  <c:v>45916</c:v>
                </c:pt>
                <c:pt idx="878">
                  <c:v>45923</c:v>
                </c:pt>
                <c:pt idx="879">
                  <c:v>45930</c:v>
                </c:pt>
                <c:pt idx="880">
                  <c:v>45937</c:v>
                </c:pt>
                <c:pt idx="881">
                  <c:v>45944</c:v>
                </c:pt>
                <c:pt idx="882">
                  <c:v>45951</c:v>
                </c:pt>
                <c:pt idx="883">
                  <c:v>45958</c:v>
                </c:pt>
                <c:pt idx="884">
                  <c:v>45965</c:v>
                </c:pt>
                <c:pt idx="885">
                  <c:v>45972</c:v>
                </c:pt>
                <c:pt idx="886">
                  <c:v>45979</c:v>
                </c:pt>
                <c:pt idx="887">
                  <c:v>45986</c:v>
                </c:pt>
                <c:pt idx="888">
                  <c:v>45993</c:v>
                </c:pt>
                <c:pt idx="889">
                  <c:v>46000</c:v>
                </c:pt>
                <c:pt idx="890">
                  <c:v>46007</c:v>
                </c:pt>
                <c:pt idx="891">
                  <c:v>46014</c:v>
                </c:pt>
                <c:pt idx="892">
                  <c:v>46021</c:v>
                </c:pt>
                <c:pt idx="893">
                  <c:v>46028</c:v>
                </c:pt>
                <c:pt idx="894">
                  <c:v>46035</c:v>
                </c:pt>
                <c:pt idx="895">
                  <c:v>46042</c:v>
                </c:pt>
                <c:pt idx="896">
                  <c:v>46049</c:v>
                </c:pt>
                <c:pt idx="897">
                  <c:v>46056</c:v>
                </c:pt>
                <c:pt idx="898">
                  <c:v>46063</c:v>
                </c:pt>
                <c:pt idx="899">
                  <c:v>46070</c:v>
                </c:pt>
                <c:pt idx="900">
                  <c:v>46077</c:v>
                </c:pt>
                <c:pt idx="901">
                  <c:v>46084</c:v>
                </c:pt>
                <c:pt idx="902">
                  <c:v>46091</c:v>
                </c:pt>
                <c:pt idx="903">
                  <c:v>46098</c:v>
                </c:pt>
                <c:pt idx="904">
                  <c:v>46105</c:v>
                </c:pt>
                <c:pt idx="905">
                  <c:v>46112</c:v>
                </c:pt>
                <c:pt idx="906">
                  <c:v>46119</c:v>
                </c:pt>
                <c:pt idx="907">
                  <c:v>46126</c:v>
                </c:pt>
                <c:pt idx="908">
                  <c:v>46133</c:v>
                </c:pt>
                <c:pt idx="909">
                  <c:v>46140</c:v>
                </c:pt>
                <c:pt idx="910">
                  <c:v>46147</c:v>
                </c:pt>
                <c:pt idx="911">
                  <c:v>46154</c:v>
                </c:pt>
                <c:pt idx="912">
                  <c:v>46161</c:v>
                </c:pt>
                <c:pt idx="913">
                  <c:v>46168</c:v>
                </c:pt>
                <c:pt idx="914">
                  <c:v>46175</c:v>
                </c:pt>
                <c:pt idx="915">
                  <c:v>46182</c:v>
                </c:pt>
                <c:pt idx="916">
                  <c:v>46189</c:v>
                </c:pt>
                <c:pt idx="917">
                  <c:v>46196</c:v>
                </c:pt>
                <c:pt idx="918">
                  <c:v>46203</c:v>
                </c:pt>
                <c:pt idx="919">
                  <c:v>46210</c:v>
                </c:pt>
                <c:pt idx="920">
                  <c:v>46217</c:v>
                </c:pt>
                <c:pt idx="921">
                  <c:v>46224</c:v>
                </c:pt>
                <c:pt idx="922">
                  <c:v>46231</c:v>
                </c:pt>
                <c:pt idx="923">
                  <c:v>46238</c:v>
                </c:pt>
                <c:pt idx="924">
                  <c:v>46245</c:v>
                </c:pt>
                <c:pt idx="925">
                  <c:v>46252</c:v>
                </c:pt>
                <c:pt idx="926">
                  <c:v>46259</c:v>
                </c:pt>
                <c:pt idx="927">
                  <c:v>46266</c:v>
                </c:pt>
                <c:pt idx="928">
                  <c:v>46273</c:v>
                </c:pt>
                <c:pt idx="929">
                  <c:v>46280</c:v>
                </c:pt>
                <c:pt idx="930">
                  <c:v>46287</c:v>
                </c:pt>
                <c:pt idx="931">
                  <c:v>46294</c:v>
                </c:pt>
                <c:pt idx="932">
                  <c:v>46301</c:v>
                </c:pt>
                <c:pt idx="933">
                  <c:v>46308</c:v>
                </c:pt>
                <c:pt idx="934">
                  <c:v>46315</c:v>
                </c:pt>
                <c:pt idx="935">
                  <c:v>46322</c:v>
                </c:pt>
                <c:pt idx="936">
                  <c:v>46329</c:v>
                </c:pt>
                <c:pt idx="937">
                  <c:v>46336</c:v>
                </c:pt>
                <c:pt idx="938">
                  <c:v>46343</c:v>
                </c:pt>
                <c:pt idx="939">
                  <c:v>46350</c:v>
                </c:pt>
                <c:pt idx="940">
                  <c:v>46357</c:v>
                </c:pt>
                <c:pt idx="941">
                  <c:v>46364</c:v>
                </c:pt>
                <c:pt idx="942">
                  <c:v>46371</c:v>
                </c:pt>
                <c:pt idx="943">
                  <c:v>46378</c:v>
                </c:pt>
                <c:pt idx="944">
                  <c:v>46385</c:v>
                </c:pt>
                <c:pt idx="945">
                  <c:v>46392</c:v>
                </c:pt>
                <c:pt idx="946">
                  <c:v>46399</c:v>
                </c:pt>
                <c:pt idx="947">
                  <c:v>46406</c:v>
                </c:pt>
                <c:pt idx="948">
                  <c:v>46413</c:v>
                </c:pt>
                <c:pt idx="949">
                  <c:v>46420</c:v>
                </c:pt>
                <c:pt idx="950">
                  <c:v>46427</c:v>
                </c:pt>
                <c:pt idx="951">
                  <c:v>46434</c:v>
                </c:pt>
                <c:pt idx="952">
                  <c:v>46441</c:v>
                </c:pt>
                <c:pt idx="953">
                  <c:v>46448</c:v>
                </c:pt>
                <c:pt idx="954">
                  <c:v>46455</c:v>
                </c:pt>
                <c:pt idx="955">
                  <c:v>46462</c:v>
                </c:pt>
                <c:pt idx="956">
                  <c:v>46469</c:v>
                </c:pt>
                <c:pt idx="957">
                  <c:v>46476</c:v>
                </c:pt>
                <c:pt idx="958">
                  <c:v>46483</c:v>
                </c:pt>
                <c:pt idx="959">
                  <c:v>46490</c:v>
                </c:pt>
                <c:pt idx="960">
                  <c:v>46497</c:v>
                </c:pt>
                <c:pt idx="961">
                  <c:v>46504</c:v>
                </c:pt>
                <c:pt idx="962">
                  <c:v>46511</c:v>
                </c:pt>
                <c:pt idx="963">
                  <c:v>46518</c:v>
                </c:pt>
                <c:pt idx="964">
                  <c:v>46525</c:v>
                </c:pt>
                <c:pt idx="965">
                  <c:v>46532</c:v>
                </c:pt>
                <c:pt idx="966">
                  <c:v>46539</c:v>
                </c:pt>
                <c:pt idx="967">
                  <c:v>46546</c:v>
                </c:pt>
                <c:pt idx="968">
                  <c:v>46553</c:v>
                </c:pt>
                <c:pt idx="969">
                  <c:v>46560</c:v>
                </c:pt>
                <c:pt idx="970">
                  <c:v>46567</c:v>
                </c:pt>
                <c:pt idx="971">
                  <c:v>46574</c:v>
                </c:pt>
                <c:pt idx="972">
                  <c:v>46581</c:v>
                </c:pt>
                <c:pt idx="973">
                  <c:v>46588</c:v>
                </c:pt>
                <c:pt idx="974">
                  <c:v>46595</c:v>
                </c:pt>
                <c:pt idx="975">
                  <c:v>46602</c:v>
                </c:pt>
                <c:pt idx="976">
                  <c:v>46609</c:v>
                </c:pt>
                <c:pt idx="977">
                  <c:v>46616</c:v>
                </c:pt>
                <c:pt idx="978">
                  <c:v>46623</c:v>
                </c:pt>
                <c:pt idx="979">
                  <c:v>46630</c:v>
                </c:pt>
                <c:pt idx="980">
                  <c:v>46637</c:v>
                </c:pt>
                <c:pt idx="981">
                  <c:v>46644</c:v>
                </c:pt>
                <c:pt idx="982">
                  <c:v>46651</c:v>
                </c:pt>
                <c:pt idx="983">
                  <c:v>46658</c:v>
                </c:pt>
                <c:pt idx="984">
                  <c:v>46665</c:v>
                </c:pt>
                <c:pt idx="985">
                  <c:v>46672</c:v>
                </c:pt>
                <c:pt idx="986">
                  <c:v>46679</c:v>
                </c:pt>
                <c:pt idx="987">
                  <c:v>46686</c:v>
                </c:pt>
                <c:pt idx="988">
                  <c:v>46693</c:v>
                </c:pt>
                <c:pt idx="989">
                  <c:v>46700</c:v>
                </c:pt>
                <c:pt idx="990">
                  <c:v>46707</c:v>
                </c:pt>
                <c:pt idx="991">
                  <c:v>46714</c:v>
                </c:pt>
                <c:pt idx="992">
                  <c:v>46721</c:v>
                </c:pt>
                <c:pt idx="993">
                  <c:v>46728</c:v>
                </c:pt>
                <c:pt idx="994">
                  <c:v>46735</c:v>
                </c:pt>
                <c:pt idx="995">
                  <c:v>46742</c:v>
                </c:pt>
                <c:pt idx="996">
                  <c:v>46750</c:v>
                </c:pt>
                <c:pt idx="997">
                  <c:v>46757</c:v>
                </c:pt>
                <c:pt idx="998">
                  <c:v>46764</c:v>
                </c:pt>
                <c:pt idx="999">
                  <c:v>46771</c:v>
                </c:pt>
                <c:pt idx="1000">
                  <c:v>46778</c:v>
                </c:pt>
                <c:pt idx="1001">
                  <c:v>46785</c:v>
                </c:pt>
                <c:pt idx="1002">
                  <c:v>46792</c:v>
                </c:pt>
                <c:pt idx="1003">
                  <c:v>46799</c:v>
                </c:pt>
                <c:pt idx="1004">
                  <c:v>46806</c:v>
                </c:pt>
                <c:pt idx="1005">
                  <c:v>46813</c:v>
                </c:pt>
                <c:pt idx="1006">
                  <c:v>46820</c:v>
                </c:pt>
                <c:pt idx="1007">
                  <c:v>46827</c:v>
                </c:pt>
                <c:pt idx="1008">
                  <c:v>46834</c:v>
                </c:pt>
                <c:pt idx="1009">
                  <c:v>46841</c:v>
                </c:pt>
                <c:pt idx="1010">
                  <c:v>46848</c:v>
                </c:pt>
                <c:pt idx="1011">
                  <c:v>46855</c:v>
                </c:pt>
                <c:pt idx="1012">
                  <c:v>46862</c:v>
                </c:pt>
                <c:pt idx="1013">
                  <c:v>46869</c:v>
                </c:pt>
                <c:pt idx="1014">
                  <c:v>46876</c:v>
                </c:pt>
                <c:pt idx="1015">
                  <c:v>46883</c:v>
                </c:pt>
                <c:pt idx="1016">
                  <c:v>46890</c:v>
                </c:pt>
                <c:pt idx="1017">
                  <c:v>46897</c:v>
                </c:pt>
                <c:pt idx="1018">
                  <c:v>46904</c:v>
                </c:pt>
                <c:pt idx="1019">
                  <c:v>46911</c:v>
                </c:pt>
                <c:pt idx="1020">
                  <c:v>46918</c:v>
                </c:pt>
                <c:pt idx="1021">
                  <c:v>46925</c:v>
                </c:pt>
                <c:pt idx="1022">
                  <c:v>46932</c:v>
                </c:pt>
                <c:pt idx="1023">
                  <c:v>46939</c:v>
                </c:pt>
                <c:pt idx="1024">
                  <c:v>46946</c:v>
                </c:pt>
                <c:pt idx="1025">
                  <c:v>46953</c:v>
                </c:pt>
                <c:pt idx="1026">
                  <c:v>46960</c:v>
                </c:pt>
                <c:pt idx="1027">
                  <c:v>46967</c:v>
                </c:pt>
                <c:pt idx="1028">
                  <c:v>46974</c:v>
                </c:pt>
                <c:pt idx="1029">
                  <c:v>46981</c:v>
                </c:pt>
                <c:pt idx="1030">
                  <c:v>46988</c:v>
                </c:pt>
                <c:pt idx="1031">
                  <c:v>46995</c:v>
                </c:pt>
                <c:pt idx="1032">
                  <c:v>47002</c:v>
                </c:pt>
                <c:pt idx="1033">
                  <c:v>47009</c:v>
                </c:pt>
                <c:pt idx="1034">
                  <c:v>47016</c:v>
                </c:pt>
                <c:pt idx="1035">
                  <c:v>47023</c:v>
                </c:pt>
                <c:pt idx="1036">
                  <c:v>47030</c:v>
                </c:pt>
                <c:pt idx="1037">
                  <c:v>47037</c:v>
                </c:pt>
                <c:pt idx="1038">
                  <c:v>47044</c:v>
                </c:pt>
                <c:pt idx="1039">
                  <c:v>47051</c:v>
                </c:pt>
                <c:pt idx="1040">
                  <c:v>47058</c:v>
                </c:pt>
                <c:pt idx="1041">
                  <c:v>47065</c:v>
                </c:pt>
                <c:pt idx="1042">
                  <c:v>47072</c:v>
                </c:pt>
                <c:pt idx="1043">
                  <c:v>47079</c:v>
                </c:pt>
                <c:pt idx="1044">
                  <c:v>47086</c:v>
                </c:pt>
                <c:pt idx="1045">
                  <c:v>47093</c:v>
                </c:pt>
                <c:pt idx="1046">
                  <c:v>47100</c:v>
                </c:pt>
                <c:pt idx="1047">
                  <c:v>47107</c:v>
                </c:pt>
                <c:pt idx="1048">
                  <c:v>47114</c:v>
                </c:pt>
                <c:pt idx="1049">
                  <c:v>47121</c:v>
                </c:pt>
                <c:pt idx="1050">
                  <c:v>47128</c:v>
                </c:pt>
                <c:pt idx="1051">
                  <c:v>47135</c:v>
                </c:pt>
                <c:pt idx="1052">
                  <c:v>47142</c:v>
                </c:pt>
                <c:pt idx="1053">
                  <c:v>47149</c:v>
                </c:pt>
                <c:pt idx="1054">
                  <c:v>47156</c:v>
                </c:pt>
                <c:pt idx="1055">
                  <c:v>47163</c:v>
                </c:pt>
                <c:pt idx="1056">
                  <c:v>47170</c:v>
                </c:pt>
                <c:pt idx="1057">
                  <c:v>47177</c:v>
                </c:pt>
                <c:pt idx="1058">
                  <c:v>47184</c:v>
                </c:pt>
                <c:pt idx="1059">
                  <c:v>47191</c:v>
                </c:pt>
                <c:pt idx="1060">
                  <c:v>47198</c:v>
                </c:pt>
                <c:pt idx="1061">
                  <c:v>47205</c:v>
                </c:pt>
                <c:pt idx="1062">
                  <c:v>47212</c:v>
                </c:pt>
                <c:pt idx="1063">
                  <c:v>47219</c:v>
                </c:pt>
                <c:pt idx="1064">
                  <c:v>47226</c:v>
                </c:pt>
                <c:pt idx="1065">
                  <c:v>47233</c:v>
                </c:pt>
                <c:pt idx="1066">
                  <c:v>47240</c:v>
                </c:pt>
                <c:pt idx="1067">
                  <c:v>47247</c:v>
                </c:pt>
                <c:pt idx="1068">
                  <c:v>47254</c:v>
                </c:pt>
                <c:pt idx="1069">
                  <c:v>47261</c:v>
                </c:pt>
                <c:pt idx="1070">
                  <c:v>47268</c:v>
                </c:pt>
                <c:pt idx="1071">
                  <c:v>47275</c:v>
                </c:pt>
                <c:pt idx="1072">
                  <c:v>47282</c:v>
                </c:pt>
                <c:pt idx="1073">
                  <c:v>47289</c:v>
                </c:pt>
                <c:pt idx="1074">
                  <c:v>47296</c:v>
                </c:pt>
                <c:pt idx="1075">
                  <c:v>47303</c:v>
                </c:pt>
                <c:pt idx="1076">
                  <c:v>47310</c:v>
                </c:pt>
                <c:pt idx="1077">
                  <c:v>47317</c:v>
                </c:pt>
                <c:pt idx="1078">
                  <c:v>47324</c:v>
                </c:pt>
                <c:pt idx="1079">
                  <c:v>47331</c:v>
                </c:pt>
                <c:pt idx="1080">
                  <c:v>47338</c:v>
                </c:pt>
                <c:pt idx="1081">
                  <c:v>47345</c:v>
                </c:pt>
                <c:pt idx="1082">
                  <c:v>47352</c:v>
                </c:pt>
                <c:pt idx="1083">
                  <c:v>47359</c:v>
                </c:pt>
                <c:pt idx="1084">
                  <c:v>47366</c:v>
                </c:pt>
                <c:pt idx="1085">
                  <c:v>47373</c:v>
                </c:pt>
                <c:pt idx="1086">
                  <c:v>47380</c:v>
                </c:pt>
                <c:pt idx="1087">
                  <c:v>47387</c:v>
                </c:pt>
                <c:pt idx="1088">
                  <c:v>47394</c:v>
                </c:pt>
                <c:pt idx="1089">
                  <c:v>47401</c:v>
                </c:pt>
                <c:pt idx="1090">
                  <c:v>47408</c:v>
                </c:pt>
                <c:pt idx="1091">
                  <c:v>47415</c:v>
                </c:pt>
                <c:pt idx="1092">
                  <c:v>47422</c:v>
                </c:pt>
                <c:pt idx="1093">
                  <c:v>47429</c:v>
                </c:pt>
                <c:pt idx="1094">
                  <c:v>47436</c:v>
                </c:pt>
                <c:pt idx="1095">
                  <c:v>47443</c:v>
                </c:pt>
                <c:pt idx="1096">
                  <c:v>47450</c:v>
                </c:pt>
                <c:pt idx="1097">
                  <c:v>47457</c:v>
                </c:pt>
                <c:pt idx="1098">
                  <c:v>47464</c:v>
                </c:pt>
                <c:pt idx="1099">
                  <c:v>47471</c:v>
                </c:pt>
                <c:pt idx="1100">
                  <c:v>47479</c:v>
                </c:pt>
                <c:pt idx="1101">
                  <c:v>47486</c:v>
                </c:pt>
                <c:pt idx="1102">
                  <c:v>47493</c:v>
                </c:pt>
                <c:pt idx="1103">
                  <c:v>47500</c:v>
                </c:pt>
                <c:pt idx="1104">
                  <c:v>47507</c:v>
                </c:pt>
                <c:pt idx="1105">
                  <c:v>47514</c:v>
                </c:pt>
                <c:pt idx="1106">
                  <c:v>47521</c:v>
                </c:pt>
                <c:pt idx="1107">
                  <c:v>47528</c:v>
                </c:pt>
                <c:pt idx="1108">
                  <c:v>47535</c:v>
                </c:pt>
                <c:pt idx="1109">
                  <c:v>47542</c:v>
                </c:pt>
                <c:pt idx="1110">
                  <c:v>47549</c:v>
                </c:pt>
                <c:pt idx="1111">
                  <c:v>47556</c:v>
                </c:pt>
                <c:pt idx="1112">
                  <c:v>47563</c:v>
                </c:pt>
                <c:pt idx="1113">
                  <c:v>47570</c:v>
                </c:pt>
                <c:pt idx="1114">
                  <c:v>47577</c:v>
                </c:pt>
                <c:pt idx="1115">
                  <c:v>47584</c:v>
                </c:pt>
                <c:pt idx="1116">
                  <c:v>47591</c:v>
                </c:pt>
                <c:pt idx="1117">
                  <c:v>47598</c:v>
                </c:pt>
                <c:pt idx="1118">
                  <c:v>47605</c:v>
                </c:pt>
                <c:pt idx="1119">
                  <c:v>47612</c:v>
                </c:pt>
                <c:pt idx="1120">
                  <c:v>47619</c:v>
                </c:pt>
                <c:pt idx="1121">
                  <c:v>47626</c:v>
                </c:pt>
                <c:pt idx="1122">
                  <c:v>47633</c:v>
                </c:pt>
                <c:pt idx="1123">
                  <c:v>47640</c:v>
                </c:pt>
                <c:pt idx="1124">
                  <c:v>47647</c:v>
                </c:pt>
                <c:pt idx="1125">
                  <c:v>47654</c:v>
                </c:pt>
                <c:pt idx="1126">
                  <c:v>47661</c:v>
                </c:pt>
                <c:pt idx="1127">
                  <c:v>47668</c:v>
                </c:pt>
                <c:pt idx="1128">
                  <c:v>47675</c:v>
                </c:pt>
                <c:pt idx="1129">
                  <c:v>47682</c:v>
                </c:pt>
                <c:pt idx="1130">
                  <c:v>47689</c:v>
                </c:pt>
                <c:pt idx="1131">
                  <c:v>47696</c:v>
                </c:pt>
                <c:pt idx="1132">
                  <c:v>47703</c:v>
                </c:pt>
                <c:pt idx="1133">
                  <c:v>47710</c:v>
                </c:pt>
                <c:pt idx="1134">
                  <c:v>47717</c:v>
                </c:pt>
                <c:pt idx="1135">
                  <c:v>47724</c:v>
                </c:pt>
                <c:pt idx="1136">
                  <c:v>47731</c:v>
                </c:pt>
                <c:pt idx="1137">
                  <c:v>47738</c:v>
                </c:pt>
                <c:pt idx="1138">
                  <c:v>47745</c:v>
                </c:pt>
                <c:pt idx="1139">
                  <c:v>47752</c:v>
                </c:pt>
                <c:pt idx="1140">
                  <c:v>47759</c:v>
                </c:pt>
                <c:pt idx="1141">
                  <c:v>47766</c:v>
                </c:pt>
                <c:pt idx="1142">
                  <c:v>47773</c:v>
                </c:pt>
                <c:pt idx="1143">
                  <c:v>47780</c:v>
                </c:pt>
                <c:pt idx="1144">
                  <c:v>47787</c:v>
                </c:pt>
                <c:pt idx="1145">
                  <c:v>47794</c:v>
                </c:pt>
                <c:pt idx="1146">
                  <c:v>47801</c:v>
                </c:pt>
                <c:pt idx="1147">
                  <c:v>47808</c:v>
                </c:pt>
                <c:pt idx="1148">
                  <c:v>47815</c:v>
                </c:pt>
                <c:pt idx="1149">
                  <c:v>47822</c:v>
                </c:pt>
                <c:pt idx="1150">
                  <c:v>47829</c:v>
                </c:pt>
                <c:pt idx="1151">
                  <c:v>47836</c:v>
                </c:pt>
                <c:pt idx="1152">
                  <c:v>47844</c:v>
                </c:pt>
                <c:pt idx="1153">
                  <c:v>47851</c:v>
                </c:pt>
                <c:pt idx="1154">
                  <c:v>47858</c:v>
                </c:pt>
                <c:pt idx="1155">
                  <c:v>47865</c:v>
                </c:pt>
                <c:pt idx="1156">
                  <c:v>47872</c:v>
                </c:pt>
                <c:pt idx="1157">
                  <c:v>47879</c:v>
                </c:pt>
                <c:pt idx="1158">
                  <c:v>47886</c:v>
                </c:pt>
                <c:pt idx="1159">
                  <c:v>47893</c:v>
                </c:pt>
                <c:pt idx="1160">
                  <c:v>47900</c:v>
                </c:pt>
                <c:pt idx="1161">
                  <c:v>47907</c:v>
                </c:pt>
                <c:pt idx="1162">
                  <c:v>47914</c:v>
                </c:pt>
                <c:pt idx="1163">
                  <c:v>47921</c:v>
                </c:pt>
                <c:pt idx="1164">
                  <c:v>47928</c:v>
                </c:pt>
                <c:pt idx="1165">
                  <c:v>47935</c:v>
                </c:pt>
                <c:pt idx="1166">
                  <c:v>47942</c:v>
                </c:pt>
                <c:pt idx="1167">
                  <c:v>47953</c:v>
                </c:pt>
                <c:pt idx="1168">
                  <c:v>47960</c:v>
                </c:pt>
                <c:pt idx="1169">
                  <c:v>47967</c:v>
                </c:pt>
                <c:pt idx="1170">
                  <c:v>47974</c:v>
                </c:pt>
                <c:pt idx="1171">
                  <c:v>47981</c:v>
                </c:pt>
                <c:pt idx="1172">
                  <c:v>47988</c:v>
                </c:pt>
                <c:pt idx="1173">
                  <c:v>47995</c:v>
                </c:pt>
                <c:pt idx="1174">
                  <c:v>48002</c:v>
                </c:pt>
                <c:pt idx="1175">
                  <c:v>48009</c:v>
                </c:pt>
                <c:pt idx="1176">
                  <c:v>48016</c:v>
                </c:pt>
                <c:pt idx="1177">
                  <c:v>48023</c:v>
                </c:pt>
                <c:pt idx="1178">
                  <c:v>48030</c:v>
                </c:pt>
                <c:pt idx="1179">
                  <c:v>48037</c:v>
                </c:pt>
                <c:pt idx="1180">
                  <c:v>48044</c:v>
                </c:pt>
                <c:pt idx="1181">
                  <c:v>48051</c:v>
                </c:pt>
                <c:pt idx="1182">
                  <c:v>48058</c:v>
                </c:pt>
                <c:pt idx="1183">
                  <c:v>48065</c:v>
                </c:pt>
                <c:pt idx="1184">
                  <c:v>48072</c:v>
                </c:pt>
                <c:pt idx="1185">
                  <c:v>48079</c:v>
                </c:pt>
                <c:pt idx="1186">
                  <c:v>48086</c:v>
                </c:pt>
                <c:pt idx="1187">
                  <c:v>48093</c:v>
                </c:pt>
                <c:pt idx="1188">
                  <c:v>48100</c:v>
                </c:pt>
                <c:pt idx="1189">
                  <c:v>48107</c:v>
                </c:pt>
                <c:pt idx="1190">
                  <c:v>48114</c:v>
                </c:pt>
                <c:pt idx="1191">
                  <c:v>48121</c:v>
                </c:pt>
                <c:pt idx="1192">
                  <c:v>48128</c:v>
                </c:pt>
                <c:pt idx="1193">
                  <c:v>48135</c:v>
                </c:pt>
                <c:pt idx="1194">
                  <c:v>48142</c:v>
                </c:pt>
                <c:pt idx="1195">
                  <c:v>48149</c:v>
                </c:pt>
                <c:pt idx="1196">
                  <c:v>48156</c:v>
                </c:pt>
                <c:pt idx="1197">
                  <c:v>48163</c:v>
                </c:pt>
                <c:pt idx="1198">
                  <c:v>48170</c:v>
                </c:pt>
                <c:pt idx="1199">
                  <c:v>48177</c:v>
                </c:pt>
                <c:pt idx="1200">
                  <c:v>48184</c:v>
                </c:pt>
                <c:pt idx="1201">
                  <c:v>48191</c:v>
                </c:pt>
                <c:pt idx="1202">
                  <c:v>48198</c:v>
                </c:pt>
                <c:pt idx="1203">
                  <c:v>48205</c:v>
                </c:pt>
                <c:pt idx="1204">
                  <c:v>48212</c:v>
                </c:pt>
                <c:pt idx="1205">
                  <c:v>48219</c:v>
                </c:pt>
                <c:pt idx="1206">
                  <c:v>48226</c:v>
                </c:pt>
                <c:pt idx="1207">
                  <c:v>48233</c:v>
                </c:pt>
                <c:pt idx="1208">
                  <c:v>48240</c:v>
                </c:pt>
                <c:pt idx="1209">
                  <c:v>48247</c:v>
                </c:pt>
                <c:pt idx="1210">
                  <c:v>48254</c:v>
                </c:pt>
                <c:pt idx="1211">
                  <c:v>48261</c:v>
                </c:pt>
                <c:pt idx="1212">
                  <c:v>48268</c:v>
                </c:pt>
                <c:pt idx="1213">
                  <c:v>48275</c:v>
                </c:pt>
                <c:pt idx="1214">
                  <c:v>48282</c:v>
                </c:pt>
                <c:pt idx="1215">
                  <c:v>48289</c:v>
                </c:pt>
                <c:pt idx="1216">
                  <c:v>48296</c:v>
                </c:pt>
                <c:pt idx="1217">
                  <c:v>48303</c:v>
                </c:pt>
                <c:pt idx="1218">
                  <c:v>48310</c:v>
                </c:pt>
                <c:pt idx="1219">
                  <c:v>48317</c:v>
                </c:pt>
                <c:pt idx="1220">
                  <c:v>48324</c:v>
                </c:pt>
                <c:pt idx="1221">
                  <c:v>48331</c:v>
                </c:pt>
                <c:pt idx="1222">
                  <c:v>48338</c:v>
                </c:pt>
                <c:pt idx="1223">
                  <c:v>48345</c:v>
                </c:pt>
                <c:pt idx="1224">
                  <c:v>48352</c:v>
                </c:pt>
                <c:pt idx="1225">
                  <c:v>48359</c:v>
                </c:pt>
                <c:pt idx="1226">
                  <c:v>48366</c:v>
                </c:pt>
                <c:pt idx="1227">
                  <c:v>48373</c:v>
                </c:pt>
                <c:pt idx="1228">
                  <c:v>48380</c:v>
                </c:pt>
                <c:pt idx="1229">
                  <c:v>48387</c:v>
                </c:pt>
                <c:pt idx="1230">
                  <c:v>48394</c:v>
                </c:pt>
                <c:pt idx="1231">
                  <c:v>48401</c:v>
                </c:pt>
                <c:pt idx="1232">
                  <c:v>48408</c:v>
                </c:pt>
                <c:pt idx="1233">
                  <c:v>48415</c:v>
                </c:pt>
                <c:pt idx="1234">
                  <c:v>48422</c:v>
                </c:pt>
                <c:pt idx="1235">
                  <c:v>48429</c:v>
                </c:pt>
                <c:pt idx="1236">
                  <c:v>48436</c:v>
                </c:pt>
                <c:pt idx="1237">
                  <c:v>48443</c:v>
                </c:pt>
                <c:pt idx="1238">
                  <c:v>48450</c:v>
                </c:pt>
                <c:pt idx="1239">
                  <c:v>48457</c:v>
                </c:pt>
                <c:pt idx="1240">
                  <c:v>48464</c:v>
                </c:pt>
                <c:pt idx="1241">
                  <c:v>48471</c:v>
                </c:pt>
                <c:pt idx="1242">
                  <c:v>48478</c:v>
                </c:pt>
                <c:pt idx="1243">
                  <c:v>48485</c:v>
                </c:pt>
                <c:pt idx="1244">
                  <c:v>48492</c:v>
                </c:pt>
                <c:pt idx="1245">
                  <c:v>48499</c:v>
                </c:pt>
                <c:pt idx="1246">
                  <c:v>48506</c:v>
                </c:pt>
                <c:pt idx="1247">
                  <c:v>48513</c:v>
                </c:pt>
                <c:pt idx="1248">
                  <c:v>48520</c:v>
                </c:pt>
                <c:pt idx="1249">
                  <c:v>48527</c:v>
                </c:pt>
                <c:pt idx="1250">
                  <c:v>48534</c:v>
                </c:pt>
                <c:pt idx="1251">
                  <c:v>48541</c:v>
                </c:pt>
                <c:pt idx="1252">
                  <c:v>48548</c:v>
                </c:pt>
                <c:pt idx="1253">
                  <c:v>48555</c:v>
                </c:pt>
                <c:pt idx="1254">
                  <c:v>48562</c:v>
                </c:pt>
                <c:pt idx="1255">
                  <c:v>48569</c:v>
                </c:pt>
                <c:pt idx="1256">
                  <c:v>48577</c:v>
                </c:pt>
                <c:pt idx="1257">
                  <c:v>48584</c:v>
                </c:pt>
                <c:pt idx="1258">
                  <c:v>48591</c:v>
                </c:pt>
                <c:pt idx="1259">
                  <c:v>48598</c:v>
                </c:pt>
                <c:pt idx="1260">
                  <c:v>48605</c:v>
                </c:pt>
                <c:pt idx="1261">
                  <c:v>48612</c:v>
                </c:pt>
                <c:pt idx="1262">
                  <c:v>48619</c:v>
                </c:pt>
                <c:pt idx="1263">
                  <c:v>48626</c:v>
                </c:pt>
                <c:pt idx="1264">
                  <c:v>48633</c:v>
                </c:pt>
                <c:pt idx="1265">
                  <c:v>48640</c:v>
                </c:pt>
                <c:pt idx="1266">
                  <c:v>48647</c:v>
                </c:pt>
                <c:pt idx="1267">
                  <c:v>48654</c:v>
                </c:pt>
                <c:pt idx="1268">
                  <c:v>48661</c:v>
                </c:pt>
                <c:pt idx="1269">
                  <c:v>48668</c:v>
                </c:pt>
                <c:pt idx="1270">
                  <c:v>48675</c:v>
                </c:pt>
                <c:pt idx="1271">
                  <c:v>48682</c:v>
                </c:pt>
                <c:pt idx="1272">
                  <c:v>48689</c:v>
                </c:pt>
                <c:pt idx="1273">
                  <c:v>48696</c:v>
                </c:pt>
                <c:pt idx="1274">
                  <c:v>48703</c:v>
                </c:pt>
                <c:pt idx="1275">
                  <c:v>48710</c:v>
                </c:pt>
                <c:pt idx="1276">
                  <c:v>48717</c:v>
                </c:pt>
                <c:pt idx="1277">
                  <c:v>48724</c:v>
                </c:pt>
                <c:pt idx="1278">
                  <c:v>48731</c:v>
                </c:pt>
                <c:pt idx="1279">
                  <c:v>48738</c:v>
                </c:pt>
                <c:pt idx="1280">
                  <c:v>48745</c:v>
                </c:pt>
                <c:pt idx="1281">
                  <c:v>48752</c:v>
                </c:pt>
                <c:pt idx="1282">
                  <c:v>48759</c:v>
                </c:pt>
                <c:pt idx="1283">
                  <c:v>48766</c:v>
                </c:pt>
                <c:pt idx="1284">
                  <c:v>48773</c:v>
                </c:pt>
                <c:pt idx="1285">
                  <c:v>48780</c:v>
                </c:pt>
                <c:pt idx="1286">
                  <c:v>48787</c:v>
                </c:pt>
                <c:pt idx="1287">
                  <c:v>48794</c:v>
                </c:pt>
                <c:pt idx="1288">
                  <c:v>48801</c:v>
                </c:pt>
                <c:pt idx="1289">
                  <c:v>48808</c:v>
                </c:pt>
                <c:pt idx="1290">
                  <c:v>48815</c:v>
                </c:pt>
                <c:pt idx="1291">
                  <c:v>48822</c:v>
                </c:pt>
                <c:pt idx="1292">
                  <c:v>48829</c:v>
                </c:pt>
                <c:pt idx="1293">
                  <c:v>48836</c:v>
                </c:pt>
                <c:pt idx="1294">
                  <c:v>48843</c:v>
                </c:pt>
                <c:pt idx="1295">
                  <c:v>48850</c:v>
                </c:pt>
                <c:pt idx="1296">
                  <c:v>48857</c:v>
                </c:pt>
                <c:pt idx="1297">
                  <c:v>48864</c:v>
                </c:pt>
                <c:pt idx="1298">
                  <c:v>48871</c:v>
                </c:pt>
                <c:pt idx="1299">
                  <c:v>48878</c:v>
                </c:pt>
                <c:pt idx="1300">
                  <c:v>48885</c:v>
                </c:pt>
                <c:pt idx="1301">
                  <c:v>48892</c:v>
                </c:pt>
                <c:pt idx="1302">
                  <c:v>48899</c:v>
                </c:pt>
                <c:pt idx="1303">
                  <c:v>48906</c:v>
                </c:pt>
                <c:pt idx="1304">
                  <c:v>48913</c:v>
                </c:pt>
                <c:pt idx="1305">
                  <c:v>48920</c:v>
                </c:pt>
                <c:pt idx="1306">
                  <c:v>48927</c:v>
                </c:pt>
                <c:pt idx="1307">
                  <c:v>48934</c:v>
                </c:pt>
                <c:pt idx="1308">
                  <c:v>48941</c:v>
                </c:pt>
                <c:pt idx="1309">
                  <c:v>48948</c:v>
                </c:pt>
                <c:pt idx="1310">
                  <c:v>48955</c:v>
                </c:pt>
                <c:pt idx="1311">
                  <c:v>48962</c:v>
                </c:pt>
                <c:pt idx="1312">
                  <c:v>48969</c:v>
                </c:pt>
                <c:pt idx="1313">
                  <c:v>48976</c:v>
                </c:pt>
                <c:pt idx="1314">
                  <c:v>48983</c:v>
                </c:pt>
                <c:pt idx="1315">
                  <c:v>48990</c:v>
                </c:pt>
                <c:pt idx="1316">
                  <c:v>48997</c:v>
                </c:pt>
                <c:pt idx="1317">
                  <c:v>49004</c:v>
                </c:pt>
                <c:pt idx="1318">
                  <c:v>49011</c:v>
                </c:pt>
                <c:pt idx="1319">
                  <c:v>49018</c:v>
                </c:pt>
                <c:pt idx="1320">
                  <c:v>49025</c:v>
                </c:pt>
                <c:pt idx="1321">
                  <c:v>49032</c:v>
                </c:pt>
                <c:pt idx="1322">
                  <c:v>49039</c:v>
                </c:pt>
                <c:pt idx="1323">
                  <c:v>49046</c:v>
                </c:pt>
                <c:pt idx="1324">
                  <c:v>49053</c:v>
                </c:pt>
                <c:pt idx="1325">
                  <c:v>49060</c:v>
                </c:pt>
                <c:pt idx="1326">
                  <c:v>49067</c:v>
                </c:pt>
                <c:pt idx="1327">
                  <c:v>49074</c:v>
                </c:pt>
                <c:pt idx="1328">
                  <c:v>49081</c:v>
                </c:pt>
                <c:pt idx="1329">
                  <c:v>49088</c:v>
                </c:pt>
                <c:pt idx="1330">
                  <c:v>49095</c:v>
                </c:pt>
                <c:pt idx="1331">
                  <c:v>49102</c:v>
                </c:pt>
                <c:pt idx="1332">
                  <c:v>49109</c:v>
                </c:pt>
                <c:pt idx="1333">
                  <c:v>49116</c:v>
                </c:pt>
                <c:pt idx="1334">
                  <c:v>49123</c:v>
                </c:pt>
                <c:pt idx="1335">
                  <c:v>49130</c:v>
                </c:pt>
                <c:pt idx="1336">
                  <c:v>49137</c:v>
                </c:pt>
                <c:pt idx="1337">
                  <c:v>49144</c:v>
                </c:pt>
                <c:pt idx="1338">
                  <c:v>49151</c:v>
                </c:pt>
                <c:pt idx="1339">
                  <c:v>49158</c:v>
                </c:pt>
                <c:pt idx="1340">
                  <c:v>49165</c:v>
                </c:pt>
                <c:pt idx="1341">
                  <c:v>49172</c:v>
                </c:pt>
                <c:pt idx="1342">
                  <c:v>49179</c:v>
                </c:pt>
                <c:pt idx="1343">
                  <c:v>49186</c:v>
                </c:pt>
                <c:pt idx="1344">
                  <c:v>49193</c:v>
                </c:pt>
                <c:pt idx="1345">
                  <c:v>49200</c:v>
                </c:pt>
                <c:pt idx="1346">
                  <c:v>49207</c:v>
                </c:pt>
                <c:pt idx="1347">
                  <c:v>49214</c:v>
                </c:pt>
                <c:pt idx="1348">
                  <c:v>49221</c:v>
                </c:pt>
                <c:pt idx="1349">
                  <c:v>49228</c:v>
                </c:pt>
                <c:pt idx="1350">
                  <c:v>49235</c:v>
                </c:pt>
                <c:pt idx="1351">
                  <c:v>49242</c:v>
                </c:pt>
                <c:pt idx="1352">
                  <c:v>49249</c:v>
                </c:pt>
                <c:pt idx="1353">
                  <c:v>49256</c:v>
                </c:pt>
                <c:pt idx="1354">
                  <c:v>49263</c:v>
                </c:pt>
                <c:pt idx="1355">
                  <c:v>49270</c:v>
                </c:pt>
                <c:pt idx="1356">
                  <c:v>49277</c:v>
                </c:pt>
                <c:pt idx="1357">
                  <c:v>49284</c:v>
                </c:pt>
                <c:pt idx="1358">
                  <c:v>49291</c:v>
                </c:pt>
                <c:pt idx="1359">
                  <c:v>49298</c:v>
                </c:pt>
                <c:pt idx="1360">
                  <c:v>49305</c:v>
                </c:pt>
                <c:pt idx="1361">
                  <c:v>49312</c:v>
                </c:pt>
                <c:pt idx="1362">
                  <c:v>49319</c:v>
                </c:pt>
                <c:pt idx="1363">
                  <c:v>49326</c:v>
                </c:pt>
                <c:pt idx="1364">
                  <c:v>49333</c:v>
                </c:pt>
                <c:pt idx="1365">
                  <c:v>49340</c:v>
                </c:pt>
                <c:pt idx="1366">
                  <c:v>49347</c:v>
                </c:pt>
                <c:pt idx="1367">
                  <c:v>49354</c:v>
                </c:pt>
                <c:pt idx="1368">
                  <c:v>49361</c:v>
                </c:pt>
                <c:pt idx="1369">
                  <c:v>49368</c:v>
                </c:pt>
                <c:pt idx="1370">
                  <c:v>49375</c:v>
                </c:pt>
                <c:pt idx="1371">
                  <c:v>49382</c:v>
                </c:pt>
                <c:pt idx="1372">
                  <c:v>49389</c:v>
                </c:pt>
                <c:pt idx="1373">
                  <c:v>49396</c:v>
                </c:pt>
                <c:pt idx="1374">
                  <c:v>49403</c:v>
                </c:pt>
                <c:pt idx="1375">
                  <c:v>49410</c:v>
                </c:pt>
                <c:pt idx="1376">
                  <c:v>49417</c:v>
                </c:pt>
                <c:pt idx="1377">
                  <c:v>49424</c:v>
                </c:pt>
                <c:pt idx="1378">
                  <c:v>49431</c:v>
                </c:pt>
                <c:pt idx="1379">
                  <c:v>49438</c:v>
                </c:pt>
                <c:pt idx="1380">
                  <c:v>49445</c:v>
                </c:pt>
                <c:pt idx="1381">
                  <c:v>49452</c:v>
                </c:pt>
                <c:pt idx="1382">
                  <c:v>49459</c:v>
                </c:pt>
                <c:pt idx="1383">
                  <c:v>49466</c:v>
                </c:pt>
                <c:pt idx="1384">
                  <c:v>49473</c:v>
                </c:pt>
                <c:pt idx="1385">
                  <c:v>49480</c:v>
                </c:pt>
                <c:pt idx="1386">
                  <c:v>49487</c:v>
                </c:pt>
                <c:pt idx="1387">
                  <c:v>49494</c:v>
                </c:pt>
                <c:pt idx="1388">
                  <c:v>49501</c:v>
                </c:pt>
                <c:pt idx="1389">
                  <c:v>49508</c:v>
                </c:pt>
                <c:pt idx="1390">
                  <c:v>49515</c:v>
                </c:pt>
                <c:pt idx="1391">
                  <c:v>49522</c:v>
                </c:pt>
                <c:pt idx="1392">
                  <c:v>49529</c:v>
                </c:pt>
                <c:pt idx="1393">
                  <c:v>49536</c:v>
                </c:pt>
                <c:pt idx="1394">
                  <c:v>49543</c:v>
                </c:pt>
                <c:pt idx="1395">
                  <c:v>49550</c:v>
                </c:pt>
                <c:pt idx="1396">
                  <c:v>49557</c:v>
                </c:pt>
                <c:pt idx="1397">
                  <c:v>49564</c:v>
                </c:pt>
                <c:pt idx="1398">
                  <c:v>49571</c:v>
                </c:pt>
                <c:pt idx="1399">
                  <c:v>49578</c:v>
                </c:pt>
                <c:pt idx="1400">
                  <c:v>49585</c:v>
                </c:pt>
                <c:pt idx="1401">
                  <c:v>49592</c:v>
                </c:pt>
                <c:pt idx="1402">
                  <c:v>49599</c:v>
                </c:pt>
                <c:pt idx="1403">
                  <c:v>49606</c:v>
                </c:pt>
                <c:pt idx="1404">
                  <c:v>49613</c:v>
                </c:pt>
                <c:pt idx="1405">
                  <c:v>49620</c:v>
                </c:pt>
                <c:pt idx="1406">
                  <c:v>49627</c:v>
                </c:pt>
                <c:pt idx="1407">
                  <c:v>49634</c:v>
                </c:pt>
                <c:pt idx="1408">
                  <c:v>49641</c:v>
                </c:pt>
                <c:pt idx="1409">
                  <c:v>49648</c:v>
                </c:pt>
                <c:pt idx="1410">
                  <c:v>49655</c:v>
                </c:pt>
                <c:pt idx="1411">
                  <c:v>49662</c:v>
                </c:pt>
                <c:pt idx="1412">
                  <c:v>49670</c:v>
                </c:pt>
                <c:pt idx="1413">
                  <c:v>49677</c:v>
                </c:pt>
                <c:pt idx="1414">
                  <c:v>49684</c:v>
                </c:pt>
                <c:pt idx="1415">
                  <c:v>49691</c:v>
                </c:pt>
                <c:pt idx="1416">
                  <c:v>49698</c:v>
                </c:pt>
                <c:pt idx="1417">
                  <c:v>49705</c:v>
                </c:pt>
                <c:pt idx="1418">
                  <c:v>49712</c:v>
                </c:pt>
                <c:pt idx="1419">
                  <c:v>49719</c:v>
                </c:pt>
                <c:pt idx="1420">
                  <c:v>49726</c:v>
                </c:pt>
                <c:pt idx="1421">
                  <c:v>49733</c:v>
                </c:pt>
                <c:pt idx="1422">
                  <c:v>49740</c:v>
                </c:pt>
                <c:pt idx="1423">
                  <c:v>49747</c:v>
                </c:pt>
                <c:pt idx="1424">
                  <c:v>49754</c:v>
                </c:pt>
                <c:pt idx="1425">
                  <c:v>49761</c:v>
                </c:pt>
                <c:pt idx="1426">
                  <c:v>49768</c:v>
                </c:pt>
                <c:pt idx="1427">
                  <c:v>49775</c:v>
                </c:pt>
                <c:pt idx="1428">
                  <c:v>49782</c:v>
                </c:pt>
                <c:pt idx="1429">
                  <c:v>49789</c:v>
                </c:pt>
                <c:pt idx="1430">
                  <c:v>49796</c:v>
                </c:pt>
                <c:pt idx="1431">
                  <c:v>49803</c:v>
                </c:pt>
                <c:pt idx="1432">
                  <c:v>49810</c:v>
                </c:pt>
                <c:pt idx="1433">
                  <c:v>49817</c:v>
                </c:pt>
                <c:pt idx="1434">
                  <c:v>49824</c:v>
                </c:pt>
                <c:pt idx="1435">
                  <c:v>49831</c:v>
                </c:pt>
                <c:pt idx="1436">
                  <c:v>49838</c:v>
                </c:pt>
                <c:pt idx="1437">
                  <c:v>49845</c:v>
                </c:pt>
                <c:pt idx="1438">
                  <c:v>49852</c:v>
                </c:pt>
                <c:pt idx="1439">
                  <c:v>49859</c:v>
                </c:pt>
                <c:pt idx="1440">
                  <c:v>49866</c:v>
                </c:pt>
                <c:pt idx="1441">
                  <c:v>49873</c:v>
                </c:pt>
                <c:pt idx="1442">
                  <c:v>49880</c:v>
                </c:pt>
                <c:pt idx="1443">
                  <c:v>49887</c:v>
                </c:pt>
                <c:pt idx="1444">
                  <c:v>49894</c:v>
                </c:pt>
                <c:pt idx="1445">
                  <c:v>49901</c:v>
                </c:pt>
                <c:pt idx="1446">
                  <c:v>49908</c:v>
                </c:pt>
                <c:pt idx="1447">
                  <c:v>49915</c:v>
                </c:pt>
                <c:pt idx="1448">
                  <c:v>49922</c:v>
                </c:pt>
                <c:pt idx="1449">
                  <c:v>49929</c:v>
                </c:pt>
                <c:pt idx="1450">
                  <c:v>49936</c:v>
                </c:pt>
                <c:pt idx="1451">
                  <c:v>49943</c:v>
                </c:pt>
                <c:pt idx="1452">
                  <c:v>49950</c:v>
                </c:pt>
                <c:pt idx="1453">
                  <c:v>49957</c:v>
                </c:pt>
                <c:pt idx="1454">
                  <c:v>49964</c:v>
                </c:pt>
                <c:pt idx="1455">
                  <c:v>49971</c:v>
                </c:pt>
                <c:pt idx="1456">
                  <c:v>49978</c:v>
                </c:pt>
                <c:pt idx="1457">
                  <c:v>49985</c:v>
                </c:pt>
                <c:pt idx="1458">
                  <c:v>49992</c:v>
                </c:pt>
                <c:pt idx="1459">
                  <c:v>49999</c:v>
                </c:pt>
                <c:pt idx="1460">
                  <c:v>50006</c:v>
                </c:pt>
                <c:pt idx="1461">
                  <c:v>50013</c:v>
                </c:pt>
                <c:pt idx="1462">
                  <c:v>50020</c:v>
                </c:pt>
                <c:pt idx="1463">
                  <c:v>50027</c:v>
                </c:pt>
                <c:pt idx="1464">
                  <c:v>50038</c:v>
                </c:pt>
                <c:pt idx="1465">
                  <c:v>50045</c:v>
                </c:pt>
                <c:pt idx="1466">
                  <c:v>50052</c:v>
                </c:pt>
                <c:pt idx="1467">
                  <c:v>50059</c:v>
                </c:pt>
                <c:pt idx="1468">
                  <c:v>50066</c:v>
                </c:pt>
                <c:pt idx="1469">
                  <c:v>50073</c:v>
                </c:pt>
                <c:pt idx="1470">
                  <c:v>50080</c:v>
                </c:pt>
                <c:pt idx="1471">
                  <c:v>50087</c:v>
                </c:pt>
                <c:pt idx="1472">
                  <c:v>50094</c:v>
                </c:pt>
                <c:pt idx="1473">
                  <c:v>50101</c:v>
                </c:pt>
                <c:pt idx="1474">
                  <c:v>50108</c:v>
                </c:pt>
                <c:pt idx="1475">
                  <c:v>50115</c:v>
                </c:pt>
                <c:pt idx="1476">
                  <c:v>50122</c:v>
                </c:pt>
                <c:pt idx="1477">
                  <c:v>50129</c:v>
                </c:pt>
                <c:pt idx="1478">
                  <c:v>50137</c:v>
                </c:pt>
                <c:pt idx="1479">
                  <c:v>50144</c:v>
                </c:pt>
                <c:pt idx="1480">
                  <c:v>50151</c:v>
                </c:pt>
                <c:pt idx="1481">
                  <c:v>50158</c:v>
                </c:pt>
                <c:pt idx="1482">
                  <c:v>50165</c:v>
                </c:pt>
                <c:pt idx="1483">
                  <c:v>50172</c:v>
                </c:pt>
                <c:pt idx="1484">
                  <c:v>50179</c:v>
                </c:pt>
                <c:pt idx="1485">
                  <c:v>50186</c:v>
                </c:pt>
                <c:pt idx="1486">
                  <c:v>50193</c:v>
                </c:pt>
                <c:pt idx="1487">
                  <c:v>50200</c:v>
                </c:pt>
                <c:pt idx="1488">
                  <c:v>50207</c:v>
                </c:pt>
                <c:pt idx="1489">
                  <c:v>50214</c:v>
                </c:pt>
                <c:pt idx="1490">
                  <c:v>50221</c:v>
                </c:pt>
                <c:pt idx="1491">
                  <c:v>50228</c:v>
                </c:pt>
                <c:pt idx="1492">
                  <c:v>50235</c:v>
                </c:pt>
                <c:pt idx="1493">
                  <c:v>50242</c:v>
                </c:pt>
                <c:pt idx="1494">
                  <c:v>50249</c:v>
                </c:pt>
                <c:pt idx="1495">
                  <c:v>50256</c:v>
                </c:pt>
                <c:pt idx="1496">
                  <c:v>50263</c:v>
                </c:pt>
                <c:pt idx="1497">
                  <c:v>50270</c:v>
                </c:pt>
                <c:pt idx="1498">
                  <c:v>50277</c:v>
                </c:pt>
                <c:pt idx="1499">
                  <c:v>50284</c:v>
                </c:pt>
                <c:pt idx="1500">
                  <c:v>50291</c:v>
                </c:pt>
                <c:pt idx="1501">
                  <c:v>50298</c:v>
                </c:pt>
                <c:pt idx="1502">
                  <c:v>50305</c:v>
                </c:pt>
                <c:pt idx="1503">
                  <c:v>50312</c:v>
                </c:pt>
                <c:pt idx="1504">
                  <c:v>50319</c:v>
                </c:pt>
                <c:pt idx="1505">
                  <c:v>50326</c:v>
                </c:pt>
                <c:pt idx="1506">
                  <c:v>50333</c:v>
                </c:pt>
                <c:pt idx="1507">
                  <c:v>50340</c:v>
                </c:pt>
                <c:pt idx="1508">
                  <c:v>50347</c:v>
                </c:pt>
                <c:pt idx="1509">
                  <c:v>50354</c:v>
                </c:pt>
                <c:pt idx="1510">
                  <c:v>50361</c:v>
                </c:pt>
                <c:pt idx="1511">
                  <c:v>50368</c:v>
                </c:pt>
                <c:pt idx="1512">
                  <c:v>50375</c:v>
                </c:pt>
                <c:pt idx="1513">
                  <c:v>50382</c:v>
                </c:pt>
                <c:pt idx="1514">
                  <c:v>50389</c:v>
                </c:pt>
                <c:pt idx="1515">
                  <c:v>50396</c:v>
                </c:pt>
                <c:pt idx="1516">
                  <c:v>50403</c:v>
                </c:pt>
                <c:pt idx="1517">
                  <c:v>50410</c:v>
                </c:pt>
                <c:pt idx="1518">
                  <c:v>50417</c:v>
                </c:pt>
                <c:pt idx="1519">
                  <c:v>50424</c:v>
                </c:pt>
                <c:pt idx="1520">
                  <c:v>50431</c:v>
                </c:pt>
                <c:pt idx="1521">
                  <c:v>50438</c:v>
                </c:pt>
                <c:pt idx="1522">
                  <c:v>50445</c:v>
                </c:pt>
                <c:pt idx="1523">
                  <c:v>50452</c:v>
                </c:pt>
                <c:pt idx="1524">
                  <c:v>50459</c:v>
                </c:pt>
                <c:pt idx="1525">
                  <c:v>50466</c:v>
                </c:pt>
                <c:pt idx="1526">
                  <c:v>50473</c:v>
                </c:pt>
                <c:pt idx="1527">
                  <c:v>50480</c:v>
                </c:pt>
                <c:pt idx="1528">
                  <c:v>50487</c:v>
                </c:pt>
                <c:pt idx="1529">
                  <c:v>50494</c:v>
                </c:pt>
                <c:pt idx="1530">
                  <c:v>50501</c:v>
                </c:pt>
                <c:pt idx="1531">
                  <c:v>50508</c:v>
                </c:pt>
                <c:pt idx="1532">
                  <c:v>50515</c:v>
                </c:pt>
                <c:pt idx="1533">
                  <c:v>50522</c:v>
                </c:pt>
                <c:pt idx="1534">
                  <c:v>50529</c:v>
                </c:pt>
                <c:pt idx="1535">
                  <c:v>50536</c:v>
                </c:pt>
                <c:pt idx="1536">
                  <c:v>50543</c:v>
                </c:pt>
                <c:pt idx="1537">
                  <c:v>50550</c:v>
                </c:pt>
                <c:pt idx="1538">
                  <c:v>50557</c:v>
                </c:pt>
                <c:pt idx="1539">
                  <c:v>50564</c:v>
                </c:pt>
                <c:pt idx="1540">
                  <c:v>50571</c:v>
                </c:pt>
                <c:pt idx="1541">
                  <c:v>50578</c:v>
                </c:pt>
                <c:pt idx="1542">
                  <c:v>50585</c:v>
                </c:pt>
                <c:pt idx="1543">
                  <c:v>50592</c:v>
                </c:pt>
                <c:pt idx="1544">
                  <c:v>50599</c:v>
                </c:pt>
                <c:pt idx="1545">
                  <c:v>50606</c:v>
                </c:pt>
                <c:pt idx="1546">
                  <c:v>50613</c:v>
                </c:pt>
                <c:pt idx="1547">
                  <c:v>50620</c:v>
                </c:pt>
                <c:pt idx="1548">
                  <c:v>50627</c:v>
                </c:pt>
                <c:pt idx="1549">
                  <c:v>50634</c:v>
                </c:pt>
                <c:pt idx="1550">
                  <c:v>50641</c:v>
                </c:pt>
                <c:pt idx="1551">
                  <c:v>50648</c:v>
                </c:pt>
                <c:pt idx="1552">
                  <c:v>50655</c:v>
                </c:pt>
                <c:pt idx="1553">
                  <c:v>50662</c:v>
                </c:pt>
                <c:pt idx="1554">
                  <c:v>50669</c:v>
                </c:pt>
                <c:pt idx="1555">
                  <c:v>50676</c:v>
                </c:pt>
                <c:pt idx="1556">
                  <c:v>50683</c:v>
                </c:pt>
                <c:pt idx="1557">
                  <c:v>50690</c:v>
                </c:pt>
                <c:pt idx="1558">
                  <c:v>50697</c:v>
                </c:pt>
                <c:pt idx="1559">
                  <c:v>50704</c:v>
                </c:pt>
                <c:pt idx="1560">
                  <c:v>50711</c:v>
                </c:pt>
                <c:pt idx="1561">
                  <c:v>50718</c:v>
                </c:pt>
                <c:pt idx="1562">
                  <c:v>50725</c:v>
                </c:pt>
                <c:pt idx="1563">
                  <c:v>50732</c:v>
                </c:pt>
                <c:pt idx="1564">
                  <c:v>50739</c:v>
                </c:pt>
                <c:pt idx="1565">
                  <c:v>50746</c:v>
                </c:pt>
                <c:pt idx="1566">
                  <c:v>50753</c:v>
                </c:pt>
                <c:pt idx="1567">
                  <c:v>50760</c:v>
                </c:pt>
                <c:pt idx="1568">
                  <c:v>50768</c:v>
                </c:pt>
                <c:pt idx="1569">
                  <c:v>50775</c:v>
                </c:pt>
                <c:pt idx="1570">
                  <c:v>50782</c:v>
                </c:pt>
                <c:pt idx="1571">
                  <c:v>50789</c:v>
                </c:pt>
                <c:pt idx="1572">
                  <c:v>50796</c:v>
                </c:pt>
                <c:pt idx="1573">
                  <c:v>50803</c:v>
                </c:pt>
                <c:pt idx="1574">
                  <c:v>50810</c:v>
                </c:pt>
                <c:pt idx="1575">
                  <c:v>50817</c:v>
                </c:pt>
                <c:pt idx="1576">
                  <c:v>50824</c:v>
                </c:pt>
                <c:pt idx="1577">
                  <c:v>50831</c:v>
                </c:pt>
                <c:pt idx="1578">
                  <c:v>50838</c:v>
                </c:pt>
                <c:pt idx="1579">
                  <c:v>50845</c:v>
                </c:pt>
                <c:pt idx="1580">
                  <c:v>50852</c:v>
                </c:pt>
                <c:pt idx="1581">
                  <c:v>50859</c:v>
                </c:pt>
                <c:pt idx="1582">
                  <c:v>50866</c:v>
                </c:pt>
                <c:pt idx="1583">
                  <c:v>50873</c:v>
                </c:pt>
                <c:pt idx="1584">
                  <c:v>50880</c:v>
                </c:pt>
                <c:pt idx="1585">
                  <c:v>50887</c:v>
                </c:pt>
                <c:pt idx="1586">
                  <c:v>50894</c:v>
                </c:pt>
                <c:pt idx="1587">
                  <c:v>50901</c:v>
                </c:pt>
                <c:pt idx="1588">
                  <c:v>50908</c:v>
                </c:pt>
                <c:pt idx="1589">
                  <c:v>50915</c:v>
                </c:pt>
                <c:pt idx="1590">
                  <c:v>50922</c:v>
                </c:pt>
                <c:pt idx="1591">
                  <c:v>50929</c:v>
                </c:pt>
                <c:pt idx="1592">
                  <c:v>50936</c:v>
                </c:pt>
                <c:pt idx="1593">
                  <c:v>50943</c:v>
                </c:pt>
                <c:pt idx="1594">
                  <c:v>50950</c:v>
                </c:pt>
                <c:pt idx="1595">
                  <c:v>50957</c:v>
                </c:pt>
                <c:pt idx="1596">
                  <c:v>50964</c:v>
                </c:pt>
                <c:pt idx="1597">
                  <c:v>50971</c:v>
                </c:pt>
                <c:pt idx="1598">
                  <c:v>50978</c:v>
                </c:pt>
                <c:pt idx="1599">
                  <c:v>50985</c:v>
                </c:pt>
                <c:pt idx="1600">
                  <c:v>50992</c:v>
                </c:pt>
                <c:pt idx="1601">
                  <c:v>50999</c:v>
                </c:pt>
                <c:pt idx="1602">
                  <c:v>51006</c:v>
                </c:pt>
                <c:pt idx="1603">
                  <c:v>51013</c:v>
                </c:pt>
                <c:pt idx="1604">
                  <c:v>51020</c:v>
                </c:pt>
                <c:pt idx="1605">
                  <c:v>51027</c:v>
                </c:pt>
                <c:pt idx="1606">
                  <c:v>51034</c:v>
                </c:pt>
                <c:pt idx="1607">
                  <c:v>51041</c:v>
                </c:pt>
                <c:pt idx="1608">
                  <c:v>51048</c:v>
                </c:pt>
                <c:pt idx="1609">
                  <c:v>51055</c:v>
                </c:pt>
                <c:pt idx="1610">
                  <c:v>51062</c:v>
                </c:pt>
                <c:pt idx="1611">
                  <c:v>51069</c:v>
                </c:pt>
                <c:pt idx="1612">
                  <c:v>51076</c:v>
                </c:pt>
                <c:pt idx="1613">
                  <c:v>51083</c:v>
                </c:pt>
                <c:pt idx="1614">
                  <c:v>51090</c:v>
                </c:pt>
                <c:pt idx="1615">
                  <c:v>51097</c:v>
                </c:pt>
                <c:pt idx="1616">
                  <c:v>51104</c:v>
                </c:pt>
                <c:pt idx="1617">
                  <c:v>51111</c:v>
                </c:pt>
                <c:pt idx="1618">
                  <c:v>51118</c:v>
                </c:pt>
                <c:pt idx="1619">
                  <c:v>51125</c:v>
                </c:pt>
                <c:pt idx="1620">
                  <c:v>51132</c:v>
                </c:pt>
                <c:pt idx="1621">
                  <c:v>51139</c:v>
                </c:pt>
                <c:pt idx="1622">
                  <c:v>51146</c:v>
                </c:pt>
                <c:pt idx="1623">
                  <c:v>51153</c:v>
                </c:pt>
                <c:pt idx="1624">
                  <c:v>51160</c:v>
                </c:pt>
                <c:pt idx="1625">
                  <c:v>51167</c:v>
                </c:pt>
                <c:pt idx="1626">
                  <c:v>51174</c:v>
                </c:pt>
                <c:pt idx="1627">
                  <c:v>51181</c:v>
                </c:pt>
                <c:pt idx="1628">
                  <c:v>51188</c:v>
                </c:pt>
                <c:pt idx="1629">
                  <c:v>51195</c:v>
                </c:pt>
                <c:pt idx="1630">
                  <c:v>51202</c:v>
                </c:pt>
                <c:pt idx="1631">
                  <c:v>51209</c:v>
                </c:pt>
                <c:pt idx="1632">
                  <c:v>51216</c:v>
                </c:pt>
                <c:pt idx="1633">
                  <c:v>51223</c:v>
                </c:pt>
                <c:pt idx="1634">
                  <c:v>51230</c:v>
                </c:pt>
                <c:pt idx="1635">
                  <c:v>51237</c:v>
                </c:pt>
                <c:pt idx="1636">
                  <c:v>51244</c:v>
                </c:pt>
                <c:pt idx="1637">
                  <c:v>51251</c:v>
                </c:pt>
                <c:pt idx="1638">
                  <c:v>51258</c:v>
                </c:pt>
                <c:pt idx="1639">
                  <c:v>51265</c:v>
                </c:pt>
                <c:pt idx="1640">
                  <c:v>51272</c:v>
                </c:pt>
                <c:pt idx="1641">
                  <c:v>51279</c:v>
                </c:pt>
                <c:pt idx="1642">
                  <c:v>51286</c:v>
                </c:pt>
                <c:pt idx="1643">
                  <c:v>51293</c:v>
                </c:pt>
                <c:pt idx="1644">
                  <c:v>51300</c:v>
                </c:pt>
                <c:pt idx="1645">
                  <c:v>51307</c:v>
                </c:pt>
                <c:pt idx="1646">
                  <c:v>51314</c:v>
                </c:pt>
                <c:pt idx="1647">
                  <c:v>51321</c:v>
                </c:pt>
                <c:pt idx="1648">
                  <c:v>51328</c:v>
                </c:pt>
                <c:pt idx="1649">
                  <c:v>51335</c:v>
                </c:pt>
                <c:pt idx="1650">
                  <c:v>51342</c:v>
                </c:pt>
                <c:pt idx="1651">
                  <c:v>51349</c:v>
                </c:pt>
                <c:pt idx="1652">
                  <c:v>51356</c:v>
                </c:pt>
                <c:pt idx="1653">
                  <c:v>51363</c:v>
                </c:pt>
                <c:pt idx="1654">
                  <c:v>51370</c:v>
                </c:pt>
                <c:pt idx="1655">
                  <c:v>51377</c:v>
                </c:pt>
                <c:pt idx="1656">
                  <c:v>51384</c:v>
                </c:pt>
                <c:pt idx="1657">
                  <c:v>51391</c:v>
                </c:pt>
                <c:pt idx="1658">
                  <c:v>51398</c:v>
                </c:pt>
                <c:pt idx="1659">
                  <c:v>51405</c:v>
                </c:pt>
                <c:pt idx="1660">
                  <c:v>51412</c:v>
                </c:pt>
                <c:pt idx="1661">
                  <c:v>51419</c:v>
                </c:pt>
                <c:pt idx="1662">
                  <c:v>51426</c:v>
                </c:pt>
                <c:pt idx="1663">
                  <c:v>51433</c:v>
                </c:pt>
                <c:pt idx="1664">
                  <c:v>51440</c:v>
                </c:pt>
                <c:pt idx="1665">
                  <c:v>51447</c:v>
                </c:pt>
                <c:pt idx="1666">
                  <c:v>51454</c:v>
                </c:pt>
                <c:pt idx="1667">
                  <c:v>51461</c:v>
                </c:pt>
                <c:pt idx="1668">
                  <c:v>51468</c:v>
                </c:pt>
                <c:pt idx="1669">
                  <c:v>51475</c:v>
                </c:pt>
                <c:pt idx="1670">
                  <c:v>51482</c:v>
                </c:pt>
                <c:pt idx="1671">
                  <c:v>51489</c:v>
                </c:pt>
                <c:pt idx="1672">
                  <c:v>51497</c:v>
                </c:pt>
                <c:pt idx="1673">
                  <c:v>51504</c:v>
                </c:pt>
                <c:pt idx="1674">
                  <c:v>51511</c:v>
                </c:pt>
                <c:pt idx="1675">
                  <c:v>51518</c:v>
                </c:pt>
                <c:pt idx="1676">
                  <c:v>51525</c:v>
                </c:pt>
                <c:pt idx="1677">
                  <c:v>51532</c:v>
                </c:pt>
                <c:pt idx="1678">
                  <c:v>51539</c:v>
                </c:pt>
                <c:pt idx="1679">
                  <c:v>51546</c:v>
                </c:pt>
                <c:pt idx="1680">
                  <c:v>51553</c:v>
                </c:pt>
                <c:pt idx="1681">
                  <c:v>51560</c:v>
                </c:pt>
                <c:pt idx="1682">
                  <c:v>51567</c:v>
                </c:pt>
                <c:pt idx="1683">
                  <c:v>51574</c:v>
                </c:pt>
                <c:pt idx="1684">
                  <c:v>51581</c:v>
                </c:pt>
                <c:pt idx="1685">
                  <c:v>51588</c:v>
                </c:pt>
                <c:pt idx="1686">
                  <c:v>51595</c:v>
                </c:pt>
                <c:pt idx="1687">
                  <c:v>51602</c:v>
                </c:pt>
                <c:pt idx="1688">
                  <c:v>51609</c:v>
                </c:pt>
                <c:pt idx="1689">
                  <c:v>51616</c:v>
                </c:pt>
                <c:pt idx="1690">
                  <c:v>51623</c:v>
                </c:pt>
                <c:pt idx="1691">
                  <c:v>51630</c:v>
                </c:pt>
                <c:pt idx="1692">
                  <c:v>51637</c:v>
                </c:pt>
                <c:pt idx="1693">
                  <c:v>51644</c:v>
                </c:pt>
                <c:pt idx="1694">
                  <c:v>51651</c:v>
                </c:pt>
                <c:pt idx="1695">
                  <c:v>51658</c:v>
                </c:pt>
                <c:pt idx="1696">
                  <c:v>51665</c:v>
                </c:pt>
                <c:pt idx="1697">
                  <c:v>51672</c:v>
                </c:pt>
                <c:pt idx="1698">
                  <c:v>51679</c:v>
                </c:pt>
                <c:pt idx="1699">
                  <c:v>51686</c:v>
                </c:pt>
                <c:pt idx="1700">
                  <c:v>51693</c:v>
                </c:pt>
                <c:pt idx="1701">
                  <c:v>51700</c:v>
                </c:pt>
                <c:pt idx="1702">
                  <c:v>51707</c:v>
                </c:pt>
                <c:pt idx="1703">
                  <c:v>51714</c:v>
                </c:pt>
                <c:pt idx="1704">
                  <c:v>51721</c:v>
                </c:pt>
                <c:pt idx="1705">
                  <c:v>51728</c:v>
                </c:pt>
                <c:pt idx="1706">
                  <c:v>51735</c:v>
                </c:pt>
                <c:pt idx="1707">
                  <c:v>51742</c:v>
                </c:pt>
                <c:pt idx="1708">
                  <c:v>51749</c:v>
                </c:pt>
                <c:pt idx="1709">
                  <c:v>51756</c:v>
                </c:pt>
                <c:pt idx="1710">
                  <c:v>51763</c:v>
                </c:pt>
                <c:pt idx="1711">
                  <c:v>51770</c:v>
                </c:pt>
                <c:pt idx="1712">
                  <c:v>51777</c:v>
                </c:pt>
                <c:pt idx="1713">
                  <c:v>51784</c:v>
                </c:pt>
                <c:pt idx="1714">
                  <c:v>51791</c:v>
                </c:pt>
                <c:pt idx="1715">
                  <c:v>51798</c:v>
                </c:pt>
                <c:pt idx="1716">
                  <c:v>51805</c:v>
                </c:pt>
                <c:pt idx="1717">
                  <c:v>51812</c:v>
                </c:pt>
                <c:pt idx="1718">
                  <c:v>51819</c:v>
                </c:pt>
                <c:pt idx="1719">
                  <c:v>51826</c:v>
                </c:pt>
                <c:pt idx="1720">
                  <c:v>51833</c:v>
                </c:pt>
                <c:pt idx="1721">
                  <c:v>51840</c:v>
                </c:pt>
                <c:pt idx="1722">
                  <c:v>51847</c:v>
                </c:pt>
                <c:pt idx="1723">
                  <c:v>51854</c:v>
                </c:pt>
                <c:pt idx="1724">
                  <c:v>51862</c:v>
                </c:pt>
                <c:pt idx="1725">
                  <c:v>51869</c:v>
                </c:pt>
                <c:pt idx="1726">
                  <c:v>51876</c:v>
                </c:pt>
                <c:pt idx="1727">
                  <c:v>51883</c:v>
                </c:pt>
                <c:pt idx="1728">
                  <c:v>51890</c:v>
                </c:pt>
                <c:pt idx="1729">
                  <c:v>51897</c:v>
                </c:pt>
                <c:pt idx="1730">
                  <c:v>51904</c:v>
                </c:pt>
                <c:pt idx="1731">
                  <c:v>51911</c:v>
                </c:pt>
                <c:pt idx="1732">
                  <c:v>51918</c:v>
                </c:pt>
                <c:pt idx="1733">
                  <c:v>51925</c:v>
                </c:pt>
                <c:pt idx="1734">
                  <c:v>51932</c:v>
                </c:pt>
                <c:pt idx="1735">
                  <c:v>51939</c:v>
                </c:pt>
                <c:pt idx="1736">
                  <c:v>51946</c:v>
                </c:pt>
                <c:pt idx="1737">
                  <c:v>51953</c:v>
                </c:pt>
                <c:pt idx="1738">
                  <c:v>51964</c:v>
                </c:pt>
                <c:pt idx="1739">
                  <c:v>51971</c:v>
                </c:pt>
                <c:pt idx="1740">
                  <c:v>51978</c:v>
                </c:pt>
                <c:pt idx="1741">
                  <c:v>51985</c:v>
                </c:pt>
                <c:pt idx="1742">
                  <c:v>51992</c:v>
                </c:pt>
                <c:pt idx="1743">
                  <c:v>51999</c:v>
                </c:pt>
                <c:pt idx="1744">
                  <c:v>52006</c:v>
                </c:pt>
                <c:pt idx="1745">
                  <c:v>52013</c:v>
                </c:pt>
                <c:pt idx="1746">
                  <c:v>52020</c:v>
                </c:pt>
                <c:pt idx="1747">
                  <c:v>52027</c:v>
                </c:pt>
                <c:pt idx="1748">
                  <c:v>52034</c:v>
                </c:pt>
                <c:pt idx="1749">
                  <c:v>52041</c:v>
                </c:pt>
                <c:pt idx="1750">
                  <c:v>52048</c:v>
                </c:pt>
                <c:pt idx="1751">
                  <c:v>52055</c:v>
                </c:pt>
                <c:pt idx="1752">
                  <c:v>52062</c:v>
                </c:pt>
                <c:pt idx="1753">
                  <c:v>52069</c:v>
                </c:pt>
                <c:pt idx="1754">
                  <c:v>52076</c:v>
                </c:pt>
                <c:pt idx="1755">
                  <c:v>52083</c:v>
                </c:pt>
                <c:pt idx="1756">
                  <c:v>52090</c:v>
                </c:pt>
                <c:pt idx="1757">
                  <c:v>52097</c:v>
                </c:pt>
                <c:pt idx="1758">
                  <c:v>52104</c:v>
                </c:pt>
                <c:pt idx="1759">
                  <c:v>52111</c:v>
                </c:pt>
                <c:pt idx="1760">
                  <c:v>52118</c:v>
                </c:pt>
                <c:pt idx="1761">
                  <c:v>52125</c:v>
                </c:pt>
                <c:pt idx="1762">
                  <c:v>52132</c:v>
                </c:pt>
                <c:pt idx="1763">
                  <c:v>52139</c:v>
                </c:pt>
                <c:pt idx="1764">
                  <c:v>52146</c:v>
                </c:pt>
                <c:pt idx="1765">
                  <c:v>52153</c:v>
                </c:pt>
                <c:pt idx="1766">
                  <c:v>52160</c:v>
                </c:pt>
                <c:pt idx="1767">
                  <c:v>52167</c:v>
                </c:pt>
                <c:pt idx="1768">
                  <c:v>52174</c:v>
                </c:pt>
                <c:pt idx="1769">
                  <c:v>52181</c:v>
                </c:pt>
                <c:pt idx="1770">
                  <c:v>52188</c:v>
                </c:pt>
                <c:pt idx="1771">
                  <c:v>52195</c:v>
                </c:pt>
                <c:pt idx="1772">
                  <c:v>52202</c:v>
                </c:pt>
                <c:pt idx="1773">
                  <c:v>52209</c:v>
                </c:pt>
                <c:pt idx="1774">
                  <c:v>52216</c:v>
                </c:pt>
                <c:pt idx="1775">
                  <c:v>52223</c:v>
                </c:pt>
                <c:pt idx="1776">
                  <c:v>52230</c:v>
                </c:pt>
                <c:pt idx="1777">
                  <c:v>52237</c:v>
                </c:pt>
                <c:pt idx="1778">
                  <c:v>52244</c:v>
                </c:pt>
                <c:pt idx="1779">
                  <c:v>52251</c:v>
                </c:pt>
                <c:pt idx="1780">
                  <c:v>52258</c:v>
                </c:pt>
                <c:pt idx="1781">
                  <c:v>52265</c:v>
                </c:pt>
                <c:pt idx="1782">
                  <c:v>52272</c:v>
                </c:pt>
                <c:pt idx="1783">
                  <c:v>52279</c:v>
                </c:pt>
                <c:pt idx="1784">
                  <c:v>52286</c:v>
                </c:pt>
                <c:pt idx="1785">
                  <c:v>52293</c:v>
                </c:pt>
                <c:pt idx="1786">
                  <c:v>52300</c:v>
                </c:pt>
                <c:pt idx="1787">
                  <c:v>52307</c:v>
                </c:pt>
                <c:pt idx="1788">
                  <c:v>52314</c:v>
                </c:pt>
                <c:pt idx="1789">
                  <c:v>52321</c:v>
                </c:pt>
                <c:pt idx="1790">
                  <c:v>52328</c:v>
                </c:pt>
                <c:pt idx="1791">
                  <c:v>52335</c:v>
                </c:pt>
                <c:pt idx="1792">
                  <c:v>52342</c:v>
                </c:pt>
                <c:pt idx="1793">
                  <c:v>52349</c:v>
                </c:pt>
                <c:pt idx="1794">
                  <c:v>52356</c:v>
                </c:pt>
                <c:pt idx="1795">
                  <c:v>52363</c:v>
                </c:pt>
                <c:pt idx="1796">
                  <c:v>52370</c:v>
                </c:pt>
                <c:pt idx="1797">
                  <c:v>52377</c:v>
                </c:pt>
                <c:pt idx="1798">
                  <c:v>52384</c:v>
                </c:pt>
                <c:pt idx="1799">
                  <c:v>52391</c:v>
                </c:pt>
                <c:pt idx="1800">
                  <c:v>52398</c:v>
                </c:pt>
                <c:pt idx="1801">
                  <c:v>52405</c:v>
                </c:pt>
                <c:pt idx="1802">
                  <c:v>52412</c:v>
                </c:pt>
                <c:pt idx="1803">
                  <c:v>52419</c:v>
                </c:pt>
                <c:pt idx="1804">
                  <c:v>52426</c:v>
                </c:pt>
                <c:pt idx="1805">
                  <c:v>52433</c:v>
                </c:pt>
                <c:pt idx="1806">
                  <c:v>52440</c:v>
                </c:pt>
                <c:pt idx="1807">
                  <c:v>52447</c:v>
                </c:pt>
                <c:pt idx="1808">
                  <c:v>52454</c:v>
                </c:pt>
                <c:pt idx="1809">
                  <c:v>52461</c:v>
                </c:pt>
                <c:pt idx="1810">
                  <c:v>52468</c:v>
                </c:pt>
                <c:pt idx="1811">
                  <c:v>52475</c:v>
                </c:pt>
                <c:pt idx="1812">
                  <c:v>52482</c:v>
                </c:pt>
                <c:pt idx="1813">
                  <c:v>52489</c:v>
                </c:pt>
                <c:pt idx="1814">
                  <c:v>52496</c:v>
                </c:pt>
                <c:pt idx="1815">
                  <c:v>52503</c:v>
                </c:pt>
                <c:pt idx="1816">
                  <c:v>52510</c:v>
                </c:pt>
                <c:pt idx="1817">
                  <c:v>52517</c:v>
                </c:pt>
                <c:pt idx="1818">
                  <c:v>52524</c:v>
                </c:pt>
                <c:pt idx="1819">
                  <c:v>52531</c:v>
                </c:pt>
                <c:pt idx="1820">
                  <c:v>52538</c:v>
                </c:pt>
                <c:pt idx="1821">
                  <c:v>52545</c:v>
                </c:pt>
                <c:pt idx="1822">
                  <c:v>52552</c:v>
                </c:pt>
                <c:pt idx="1823">
                  <c:v>52559</c:v>
                </c:pt>
                <c:pt idx="1824">
                  <c:v>52566</c:v>
                </c:pt>
                <c:pt idx="1825">
                  <c:v>52573</c:v>
                </c:pt>
                <c:pt idx="1826">
                  <c:v>52580</c:v>
                </c:pt>
                <c:pt idx="1827">
                  <c:v>52587</c:v>
                </c:pt>
                <c:pt idx="1828">
                  <c:v>52594</c:v>
                </c:pt>
                <c:pt idx="1829">
                  <c:v>52601</c:v>
                </c:pt>
                <c:pt idx="1830">
                  <c:v>52608</c:v>
                </c:pt>
                <c:pt idx="1831">
                  <c:v>52615</c:v>
                </c:pt>
                <c:pt idx="1832">
                  <c:v>52622</c:v>
                </c:pt>
                <c:pt idx="1833">
                  <c:v>52629</c:v>
                </c:pt>
                <c:pt idx="1834">
                  <c:v>52636</c:v>
                </c:pt>
                <c:pt idx="1835">
                  <c:v>52643</c:v>
                </c:pt>
                <c:pt idx="1836">
                  <c:v>52650</c:v>
                </c:pt>
                <c:pt idx="1837">
                  <c:v>52657</c:v>
                </c:pt>
                <c:pt idx="1838">
                  <c:v>52664</c:v>
                </c:pt>
                <c:pt idx="1839">
                  <c:v>52671</c:v>
                </c:pt>
                <c:pt idx="1840">
                  <c:v>52678</c:v>
                </c:pt>
                <c:pt idx="1841">
                  <c:v>52685</c:v>
                </c:pt>
                <c:pt idx="1842">
                  <c:v>52692</c:v>
                </c:pt>
                <c:pt idx="1843">
                  <c:v>52699</c:v>
                </c:pt>
                <c:pt idx="1844">
                  <c:v>52706</c:v>
                </c:pt>
                <c:pt idx="1845">
                  <c:v>52713</c:v>
                </c:pt>
                <c:pt idx="1846">
                  <c:v>52720</c:v>
                </c:pt>
                <c:pt idx="1847">
                  <c:v>52727</c:v>
                </c:pt>
                <c:pt idx="1848">
                  <c:v>52734</c:v>
                </c:pt>
                <c:pt idx="1849">
                  <c:v>52741</c:v>
                </c:pt>
                <c:pt idx="1850">
                  <c:v>52748</c:v>
                </c:pt>
                <c:pt idx="1851">
                  <c:v>52755</c:v>
                </c:pt>
                <c:pt idx="1852">
                  <c:v>52762</c:v>
                </c:pt>
                <c:pt idx="1853">
                  <c:v>52769</c:v>
                </c:pt>
                <c:pt idx="1854">
                  <c:v>52776</c:v>
                </c:pt>
                <c:pt idx="1855">
                  <c:v>52783</c:v>
                </c:pt>
                <c:pt idx="1856">
                  <c:v>52790</c:v>
                </c:pt>
                <c:pt idx="1857">
                  <c:v>52797</c:v>
                </c:pt>
                <c:pt idx="1858">
                  <c:v>52804</c:v>
                </c:pt>
                <c:pt idx="1859">
                  <c:v>52811</c:v>
                </c:pt>
                <c:pt idx="1860">
                  <c:v>52818</c:v>
                </c:pt>
                <c:pt idx="1861">
                  <c:v>52825</c:v>
                </c:pt>
                <c:pt idx="1862">
                  <c:v>52832</c:v>
                </c:pt>
                <c:pt idx="1863">
                  <c:v>52839</c:v>
                </c:pt>
                <c:pt idx="1864">
                  <c:v>52846</c:v>
                </c:pt>
                <c:pt idx="1865">
                  <c:v>52853</c:v>
                </c:pt>
                <c:pt idx="1866">
                  <c:v>52860</c:v>
                </c:pt>
                <c:pt idx="1867">
                  <c:v>52867</c:v>
                </c:pt>
                <c:pt idx="1868">
                  <c:v>52874</c:v>
                </c:pt>
                <c:pt idx="1869">
                  <c:v>52881</c:v>
                </c:pt>
                <c:pt idx="1870">
                  <c:v>52888</c:v>
                </c:pt>
                <c:pt idx="1871">
                  <c:v>52895</c:v>
                </c:pt>
                <c:pt idx="1872">
                  <c:v>52902</c:v>
                </c:pt>
                <c:pt idx="1873">
                  <c:v>52909</c:v>
                </c:pt>
                <c:pt idx="1874">
                  <c:v>52916</c:v>
                </c:pt>
                <c:pt idx="1875">
                  <c:v>52923</c:v>
                </c:pt>
                <c:pt idx="1876">
                  <c:v>52930</c:v>
                </c:pt>
                <c:pt idx="1877">
                  <c:v>52937</c:v>
                </c:pt>
                <c:pt idx="1878">
                  <c:v>52944</c:v>
                </c:pt>
                <c:pt idx="1879">
                  <c:v>52951</c:v>
                </c:pt>
                <c:pt idx="1880">
                  <c:v>52959</c:v>
                </c:pt>
                <c:pt idx="1881">
                  <c:v>52966</c:v>
                </c:pt>
                <c:pt idx="1882">
                  <c:v>52973</c:v>
                </c:pt>
                <c:pt idx="1883">
                  <c:v>52980</c:v>
                </c:pt>
                <c:pt idx="1884">
                  <c:v>52987</c:v>
                </c:pt>
                <c:pt idx="1885">
                  <c:v>52994</c:v>
                </c:pt>
                <c:pt idx="1886">
                  <c:v>53001</c:v>
                </c:pt>
                <c:pt idx="1887">
                  <c:v>53008</c:v>
                </c:pt>
                <c:pt idx="1888">
                  <c:v>53015</c:v>
                </c:pt>
                <c:pt idx="1889">
                  <c:v>53022</c:v>
                </c:pt>
                <c:pt idx="1890">
                  <c:v>53029</c:v>
                </c:pt>
                <c:pt idx="1891">
                  <c:v>53036</c:v>
                </c:pt>
                <c:pt idx="1892">
                  <c:v>53043</c:v>
                </c:pt>
                <c:pt idx="1893">
                  <c:v>53050</c:v>
                </c:pt>
                <c:pt idx="1894">
                  <c:v>53057</c:v>
                </c:pt>
                <c:pt idx="1895">
                  <c:v>53064</c:v>
                </c:pt>
                <c:pt idx="1896">
                  <c:v>53071</c:v>
                </c:pt>
                <c:pt idx="1897">
                  <c:v>53078</c:v>
                </c:pt>
                <c:pt idx="1898">
                  <c:v>53085</c:v>
                </c:pt>
                <c:pt idx="1899">
                  <c:v>53092</c:v>
                </c:pt>
                <c:pt idx="1900">
                  <c:v>53099</c:v>
                </c:pt>
                <c:pt idx="1901">
                  <c:v>53106</c:v>
                </c:pt>
                <c:pt idx="1902">
                  <c:v>53113</c:v>
                </c:pt>
                <c:pt idx="1903">
                  <c:v>53120</c:v>
                </c:pt>
                <c:pt idx="1904">
                  <c:v>53127</c:v>
                </c:pt>
                <c:pt idx="1905">
                  <c:v>53134</c:v>
                </c:pt>
                <c:pt idx="1906">
                  <c:v>53141</c:v>
                </c:pt>
                <c:pt idx="1907">
                  <c:v>53148</c:v>
                </c:pt>
                <c:pt idx="1908">
                  <c:v>53155</c:v>
                </c:pt>
                <c:pt idx="1909">
                  <c:v>53162</c:v>
                </c:pt>
                <c:pt idx="1910">
                  <c:v>53169</c:v>
                </c:pt>
                <c:pt idx="1911">
                  <c:v>53176</c:v>
                </c:pt>
                <c:pt idx="1912">
                  <c:v>53183</c:v>
                </c:pt>
                <c:pt idx="1913">
                  <c:v>53190</c:v>
                </c:pt>
                <c:pt idx="1914">
                  <c:v>53197</c:v>
                </c:pt>
                <c:pt idx="1915">
                  <c:v>53204</c:v>
                </c:pt>
                <c:pt idx="1916">
                  <c:v>53211</c:v>
                </c:pt>
                <c:pt idx="1917">
                  <c:v>53218</c:v>
                </c:pt>
                <c:pt idx="1918">
                  <c:v>53225</c:v>
                </c:pt>
                <c:pt idx="1919">
                  <c:v>53232</c:v>
                </c:pt>
                <c:pt idx="1920">
                  <c:v>53239</c:v>
                </c:pt>
                <c:pt idx="1921">
                  <c:v>53246</c:v>
                </c:pt>
                <c:pt idx="1922">
                  <c:v>53253</c:v>
                </c:pt>
                <c:pt idx="1923">
                  <c:v>53260</c:v>
                </c:pt>
                <c:pt idx="1924">
                  <c:v>53267</c:v>
                </c:pt>
                <c:pt idx="1925">
                  <c:v>53274</c:v>
                </c:pt>
                <c:pt idx="1926">
                  <c:v>53281</c:v>
                </c:pt>
                <c:pt idx="1927">
                  <c:v>53288</c:v>
                </c:pt>
                <c:pt idx="1928">
                  <c:v>53295</c:v>
                </c:pt>
                <c:pt idx="1929">
                  <c:v>53302</c:v>
                </c:pt>
                <c:pt idx="1930">
                  <c:v>53309</c:v>
                </c:pt>
                <c:pt idx="1931">
                  <c:v>53316</c:v>
                </c:pt>
                <c:pt idx="1932">
                  <c:v>53323</c:v>
                </c:pt>
                <c:pt idx="1933">
                  <c:v>53330</c:v>
                </c:pt>
                <c:pt idx="1934">
                  <c:v>53337</c:v>
                </c:pt>
                <c:pt idx="1935">
                  <c:v>53344</c:v>
                </c:pt>
                <c:pt idx="1936">
                  <c:v>53351</c:v>
                </c:pt>
                <c:pt idx="1937">
                  <c:v>53358</c:v>
                </c:pt>
                <c:pt idx="1938">
                  <c:v>53365</c:v>
                </c:pt>
                <c:pt idx="1939">
                  <c:v>53372</c:v>
                </c:pt>
                <c:pt idx="1940">
                  <c:v>53379</c:v>
                </c:pt>
                <c:pt idx="1941">
                  <c:v>53386</c:v>
                </c:pt>
                <c:pt idx="1942">
                  <c:v>53393</c:v>
                </c:pt>
                <c:pt idx="1943">
                  <c:v>53400</c:v>
                </c:pt>
                <c:pt idx="1944">
                  <c:v>53407</c:v>
                </c:pt>
                <c:pt idx="1945">
                  <c:v>53414</c:v>
                </c:pt>
                <c:pt idx="1946">
                  <c:v>53421</c:v>
                </c:pt>
                <c:pt idx="1947">
                  <c:v>53428</c:v>
                </c:pt>
                <c:pt idx="1948">
                  <c:v>53435</c:v>
                </c:pt>
                <c:pt idx="1949">
                  <c:v>53442</c:v>
                </c:pt>
                <c:pt idx="1950">
                  <c:v>53449</c:v>
                </c:pt>
                <c:pt idx="1951">
                  <c:v>53456</c:v>
                </c:pt>
                <c:pt idx="1952">
                  <c:v>53463</c:v>
                </c:pt>
                <c:pt idx="1953">
                  <c:v>53470</c:v>
                </c:pt>
                <c:pt idx="1954">
                  <c:v>53477</c:v>
                </c:pt>
                <c:pt idx="1955">
                  <c:v>53484</c:v>
                </c:pt>
                <c:pt idx="1956">
                  <c:v>53491</c:v>
                </c:pt>
                <c:pt idx="1957">
                  <c:v>53498</c:v>
                </c:pt>
                <c:pt idx="1958">
                  <c:v>53505</c:v>
                </c:pt>
                <c:pt idx="1959">
                  <c:v>53512</c:v>
                </c:pt>
                <c:pt idx="1960">
                  <c:v>53519</c:v>
                </c:pt>
                <c:pt idx="1961">
                  <c:v>53526</c:v>
                </c:pt>
                <c:pt idx="1962">
                  <c:v>53533</c:v>
                </c:pt>
                <c:pt idx="1963">
                  <c:v>53540</c:v>
                </c:pt>
                <c:pt idx="1964">
                  <c:v>53547</c:v>
                </c:pt>
                <c:pt idx="1965">
                  <c:v>53554</c:v>
                </c:pt>
                <c:pt idx="1966">
                  <c:v>53561</c:v>
                </c:pt>
                <c:pt idx="1967">
                  <c:v>53568</c:v>
                </c:pt>
                <c:pt idx="1968">
                  <c:v>53575</c:v>
                </c:pt>
                <c:pt idx="1969">
                  <c:v>53582</c:v>
                </c:pt>
                <c:pt idx="1970">
                  <c:v>53589</c:v>
                </c:pt>
                <c:pt idx="1971">
                  <c:v>53596</c:v>
                </c:pt>
                <c:pt idx="1972">
                  <c:v>53603</c:v>
                </c:pt>
                <c:pt idx="1973">
                  <c:v>53610</c:v>
                </c:pt>
                <c:pt idx="1974">
                  <c:v>53617</c:v>
                </c:pt>
                <c:pt idx="1975">
                  <c:v>53624</c:v>
                </c:pt>
                <c:pt idx="1976">
                  <c:v>53631</c:v>
                </c:pt>
                <c:pt idx="1977">
                  <c:v>53638</c:v>
                </c:pt>
                <c:pt idx="1978">
                  <c:v>53645</c:v>
                </c:pt>
                <c:pt idx="1979">
                  <c:v>53652</c:v>
                </c:pt>
                <c:pt idx="1980">
                  <c:v>53659</c:v>
                </c:pt>
                <c:pt idx="1981">
                  <c:v>53666</c:v>
                </c:pt>
                <c:pt idx="1982">
                  <c:v>53673</c:v>
                </c:pt>
                <c:pt idx="1983">
                  <c:v>53680</c:v>
                </c:pt>
                <c:pt idx="1984">
                  <c:v>53688</c:v>
                </c:pt>
                <c:pt idx="1985">
                  <c:v>53695</c:v>
                </c:pt>
                <c:pt idx="1986">
                  <c:v>53702</c:v>
                </c:pt>
                <c:pt idx="1987">
                  <c:v>53709</c:v>
                </c:pt>
                <c:pt idx="1988">
                  <c:v>53716</c:v>
                </c:pt>
                <c:pt idx="1989">
                  <c:v>53723</c:v>
                </c:pt>
                <c:pt idx="1990">
                  <c:v>53730</c:v>
                </c:pt>
                <c:pt idx="1991">
                  <c:v>53737</c:v>
                </c:pt>
                <c:pt idx="1992">
                  <c:v>53744</c:v>
                </c:pt>
                <c:pt idx="1993">
                  <c:v>53751</c:v>
                </c:pt>
                <c:pt idx="1994">
                  <c:v>53758</c:v>
                </c:pt>
                <c:pt idx="1995">
                  <c:v>53765</c:v>
                </c:pt>
                <c:pt idx="1996">
                  <c:v>53772</c:v>
                </c:pt>
                <c:pt idx="1997">
                  <c:v>53779</c:v>
                </c:pt>
                <c:pt idx="1998">
                  <c:v>53786</c:v>
                </c:pt>
                <c:pt idx="1999">
                  <c:v>53793</c:v>
                </c:pt>
                <c:pt idx="2000">
                  <c:v>53800</c:v>
                </c:pt>
                <c:pt idx="2001">
                  <c:v>53807</c:v>
                </c:pt>
                <c:pt idx="2002">
                  <c:v>53814</c:v>
                </c:pt>
                <c:pt idx="2003">
                  <c:v>53821</c:v>
                </c:pt>
                <c:pt idx="2004">
                  <c:v>53828</c:v>
                </c:pt>
                <c:pt idx="2005">
                  <c:v>53835</c:v>
                </c:pt>
                <c:pt idx="2006">
                  <c:v>53842</c:v>
                </c:pt>
                <c:pt idx="2007">
                  <c:v>53849</c:v>
                </c:pt>
                <c:pt idx="2008">
                  <c:v>53856</c:v>
                </c:pt>
                <c:pt idx="2009">
                  <c:v>53863</c:v>
                </c:pt>
                <c:pt idx="2010">
                  <c:v>53870</c:v>
                </c:pt>
                <c:pt idx="2011">
                  <c:v>53877</c:v>
                </c:pt>
                <c:pt idx="2012">
                  <c:v>53884</c:v>
                </c:pt>
                <c:pt idx="2013">
                  <c:v>53891</c:v>
                </c:pt>
                <c:pt idx="2014">
                  <c:v>53898</c:v>
                </c:pt>
                <c:pt idx="2015">
                  <c:v>53905</c:v>
                </c:pt>
                <c:pt idx="2016">
                  <c:v>53912</c:v>
                </c:pt>
                <c:pt idx="2017">
                  <c:v>53919</c:v>
                </c:pt>
                <c:pt idx="2018">
                  <c:v>53926</c:v>
                </c:pt>
                <c:pt idx="2019">
                  <c:v>53933</c:v>
                </c:pt>
                <c:pt idx="2020">
                  <c:v>53940</c:v>
                </c:pt>
                <c:pt idx="2021">
                  <c:v>53947</c:v>
                </c:pt>
                <c:pt idx="2022">
                  <c:v>53954</c:v>
                </c:pt>
                <c:pt idx="2023">
                  <c:v>53961</c:v>
                </c:pt>
                <c:pt idx="2024">
                  <c:v>53968</c:v>
                </c:pt>
                <c:pt idx="2025">
                  <c:v>53975</c:v>
                </c:pt>
                <c:pt idx="2026">
                  <c:v>53982</c:v>
                </c:pt>
                <c:pt idx="2027">
                  <c:v>53989</c:v>
                </c:pt>
                <c:pt idx="2028">
                  <c:v>53996</c:v>
                </c:pt>
                <c:pt idx="2029">
                  <c:v>54003</c:v>
                </c:pt>
                <c:pt idx="2030">
                  <c:v>54010</c:v>
                </c:pt>
                <c:pt idx="2031">
                  <c:v>54017</c:v>
                </c:pt>
                <c:pt idx="2032">
                  <c:v>54024</c:v>
                </c:pt>
                <c:pt idx="2033">
                  <c:v>54031</c:v>
                </c:pt>
                <c:pt idx="2034">
                  <c:v>54038</c:v>
                </c:pt>
                <c:pt idx="2035">
                  <c:v>54045</c:v>
                </c:pt>
                <c:pt idx="2036">
                  <c:v>54053</c:v>
                </c:pt>
                <c:pt idx="2037">
                  <c:v>54060</c:v>
                </c:pt>
                <c:pt idx="2038">
                  <c:v>54067</c:v>
                </c:pt>
                <c:pt idx="2039">
                  <c:v>54074</c:v>
                </c:pt>
                <c:pt idx="2040">
                  <c:v>54081</c:v>
                </c:pt>
                <c:pt idx="2041">
                  <c:v>54088</c:v>
                </c:pt>
                <c:pt idx="2042">
                  <c:v>54095</c:v>
                </c:pt>
                <c:pt idx="2043">
                  <c:v>54102</c:v>
                </c:pt>
                <c:pt idx="2044">
                  <c:v>54109</c:v>
                </c:pt>
                <c:pt idx="2045">
                  <c:v>54116</c:v>
                </c:pt>
                <c:pt idx="2046">
                  <c:v>54123</c:v>
                </c:pt>
                <c:pt idx="2047">
                  <c:v>54130</c:v>
                </c:pt>
                <c:pt idx="2048">
                  <c:v>54137</c:v>
                </c:pt>
                <c:pt idx="2049">
                  <c:v>54144</c:v>
                </c:pt>
                <c:pt idx="2050">
                  <c:v>54155</c:v>
                </c:pt>
                <c:pt idx="2051">
                  <c:v>54162</c:v>
                </c:pt>
                <c:pt idx="2052">
                  <c:v>54169</c:v>
                </c:pt>
                <c:pt idx="2053">
                  <c:v>54176</c:v>
                </c:pt>
                <c:pt idx="2054">
                  <c:v>54183</c:v>
                </c:pt>
                <c:pt idx="2055">
                  <c:v>54190</c:v>
                </c:pt>
                <c:pt idx="2056">
                  <c:v>54197</c:v>
                </c:pt>
                <c:pt idx="2057">
                  <c:v>54204</c:v>
                </c:pt>
                <c:pt idx="2058">
                  <c:v>54211</c:v>
                </c:pt>
                <c:pt idx="2059">
                  <c:v>54218</c:v>
                </c:pt>
                <c:pt idx="2060">
                  <c:v>54225</c:v>
                </c:pt>
                <c:pt idx="2061">
                  <c:v>54232</c:v>
                </c:pt>
                <c:pt idx="2062">
                  <c:v>54239</c:v>
                </c:pt>
                <c:pt idx="2063">
                  <c:v>54246</c:v>
                </c:pt>
                <c:pt idx="2064">
                  <c:v>54253</c:v>
                </c:pt>
                <c:pt idx="2065">
                  <c:v>54260</c:v>
                </c:pt>
                <c:pt idx="2066">
                  <c:v>54267</c:v>
                </c:pt>
                <c:pt idx="2067">
                  <c:v>54274</c:v>
                </c:pt>
                <c:pt idx="2068">
                  <c:v>54281</c:v>
                </c:pt>
                <c:pt idx="2069">
                  <c:v>54288</c:v>
                </c:pt>
                <c:pt idx="2070">
                  <c:v>54295</c:v>
                </c:pt>
                <c:pt idx="2071">
                  <c:v>54302</c:v>
                </c:pt>
                <c:pt idx="2072">
                  <c:v>54309</c:v>
                </c:pt>
                <c:pt idx="2073">
                  <c:v>54316</c:v>
                </c:pt>
                <c:pt idx="2074">
                  <c:v>54323</c:v>
                </c:pt>
                <c:pt idx="2075">
                  <c:v>54330</c:v>
                </c:pt>
                <c:pt idx="2076">
                  <c:v>54337</c:v>
                </c:pt>
                <c:pt idx="2077">
                  <c:v>54344</c:v>
                </c:pt>
                <c:pt idx="2078">
                  <c:v>54351</c:v>
                </c:pt>
                <c:pt idx="2079">
                  <c:v>54358</c:v>
                </c:pt>
                <c:pt idx="2080">
                  <c:v>54365</c:v>
                </c:pt>
                <c:pt idx="2081">
                  <c:v>54372</c:v>
                </c:pt>
                <c:pt idx="2082">
                  <c:v>54379</c:v>
                </c:pt>
                <c:pt idx="2083">
                  <c:v>54386</c:v>
                </c:pt>
                <c:pt idx="2084">
                  <c:v>54393</c:v>
                </c:pt>
                <c:pt idx="2085">
                  <c:v>54400</c:v>
                </c:pt>
                <c:pt idx="2086">
                  <c:v>54407</c:v>
                </c:pt>
                <c:pt idx="2087">
                  <c:v>54414</c:v>
                </c:pt>
                <c:pt idx="2088">
                  <c:v>54421</c:v>
                </c:pt>
                <c:pt idx="2089">
                  <c:v>54428</c:v>
                </c:pt>
                <c:pt idx="2090">
                  <c:v>54435</c:v>
                </c:pt>
                <c:pt idx="2091">
                  <c:v>54442</c:v>
                </c:pt>
                <c:pt idx="2092">
                  <c:v>54449</c:v>
                </c:pt>
                <c:pt idx="2093">
                  <c:v>54456</c:v>
                </c:pt>
                <c:pt idx="2094">
                  <c:v>54463</c:v>
                </c:pt>
                <c:pt idx="2095">
                  <c:v>54470</c:v>
                </c:pt>
                <c:pt idx="2096">
                  <c:v>54477</c:v>
                </c:pt>
                <c:pt idx="2097">
                  <c:v>54484</c:v>
                </c:pt>
                <c:pt idx="2098">
                  <c:v>54491</c:v>
                </c:pt>
                <c:pt idx="2099">
                  <c:v>54498</c:v>
                </c:pt>
                <c:pt idx="2100">
                  <c:v>54505</c:v>
                </c:pt>
                <c:pt idx="2101">
                  <c:v>54512</c:v>
                </c:pt>
                <c:pt idx="2102">
                  <c:v>54519</c:v>
                </c:pt>
                <c:pt idx="2103">
                  <c:v>54526</c:v>
                </c:pt>
                <c:pt idx="2104">
                  <c:v>54533</c:v>
                </c:pt>
                <c:pt idx="2105">
                  <c:v>54540</c:v>
                </c:pt>
                <c:pt idx="2106">
                  <c:v>54547</c:v>
                </c:pt>
                <c:pt idx="2107">
                  <c:v>54554</c:v>
                </c:pt>
                <c:pt idx="2108">
                  <c:v>54561</c:v>
                </c:pt>
                <c:pt idx="2109">
                  <c:v>54568</c:v>
                </c:pt>
                <c:pt idx="2110">
                  <c:v>54575</c:v>
                </c:pt>
                <c:pt idx="2111">
                  <c:v>54582</c:v>
                </c:pt>
                <c:pt idx="2112">
                  <c:v>54589</c:v>
                </c:pt>
                <c:pt idx="2113">
                  <c:v>54596</c:v>
                </c:pt>
                <c:pt idx="2114">
                  <c:v>54603</c:v>
                </c:pt>
                <c:pt idx="2115">
                  <c:v>54610</c:v>
                </c:pt>
                <c:pt idx="2116">
                  <c:v>54617</c:v>
                </c:pt>
                <c:pt idx="2117">
                  <c:v>54624</c:v>
                </c:pt>
                <c:pt idx="2118">
                  <c:v>54631</c:v>
                </c:pt>
                <c:pt idx="2119">
                  <c:v>54638</c:v>
                </c:pt>
                <c:pt idx="2120">
                  <c:v>54645</c:v>
                </c:pt>
                <c:pt idx="2121">
                  <c:v>54652</c:v>
                </c:pt>
                <c:pt idx="2122">
                  <c:v>54659</c:v>
                </c:pt>
                <c:pt idx="2123">
                  <c:v>54666</c:v>
                </c:pt>
                <c:pt idx="2124">
                  <c:v>54673</c:v>
                </c:pt>
                <c:pt idx="2125">
                  <c:v>54680</c:v>
                </c:pt>
                <c:pt idx="2126">
                  <c:v>54687</c:v>
                </c:pt>
                <c:pt idx="2127">
                  <c:v>54694</c:v>
                </c:pt>
                <c:pt idx="2128">
                  <c:v>54701</c:v>
                </c:pt>
                <c:pt idx="2129">
                  <c:v>54708</c:v>
                </c:pt>
                <c:pt idx="2130">
                  <c:v>54715</c:v>
                </c:pt>
                <c:pt idx="2131">
                  <c:v>54722</c:v>
                </c:pt>
                <c:pt idx="2132">
                  <c:v>54729</c:v>
                </c:pt>
                <c:pt idx="2133">
                  <c:v>54736</c:v>
                </c:pt>
                <c:pt idx="2134">
                  <c:v>54743</c:v>
                </c:pt>
                <c:pt idx="2135">
                  <c:v>54750</c:v>
                </c:pt>
                <c:pt idx="2136">
                  <c:v>54757</c:v>
                </c:pt>
                <c:pt idx="2137">
                  <c:v>54764</c:v>
                </c:pt>
                <c:pt idx="2138">
                  <c:v>54771</c:v>
                </c:pt>
                <c:pt idx="2139">
                  <c:v>54778</c:v>
                </c:pt>
                <c:pt idx="2140">
                  <c:v>54786</c:v>
                </c:pt>
                <c:pt idx="2141">
                  <c:v>54793</c:v>
                </c:pt>
                <c:pt idx="2142">
                  <c:v>54800</c:v>
                </c:pt>
                <c:pt idx="2143">
                  <c:v>54807</c:v>
                </c:pt>
                <c:pt idx="2144">
                  <c:v>54814</c:v>
                </c:pt>
                <c:pt idx="2145">
                  <c:v>54821</c:v>
                </c:pt>
                <c:pt idx="2146">
                  <c:v>54828</c:v>
                </c:pt>
                <c:pt idx="2147">
                  <c:v>54835</c:v>
                </c:pt>
                <c:pt idx="2148">
                  <c:v>54842</c:v>
                </c:pt>
                <c:pt idx="2149">
                  <c:v>54849</c:v>
                </c:pt>
                <c:pt idx="2150">
                  <c:v>54856</c:v>
                </c:pt>
                <c:pt idx="2151">
                  <c:v>54863</c:v>
                </c:pt>
                <c:pt idx="2152">
                  <c:v>54870</c:v>
                </c:pt>
                <c:pt idx="2153">
                  <c:v>54877</c:v>
                </c:pt>
                <c:pt idx="2154">
                  <c:v>54884</c:v>
                </c:pt>
                <c:pt idx="2155">
                  <c:v>54891</c:v>
                </c:pt>
                <c:pt idx="2156">
                  <c:v>54898</c:v>
                </c:pt>
                <c:pt idx="2157">
                  <c:v>54905</c:v>
                </c:pt>
                <c:pt idx="2158">
                  <c:v>54912</c:v>
                </c:pt>
                <c:pt idx="2159">
                  <c:v>54919</c:v>
                </c:pt>
                <c:pt idx="2160">
                  <c:v>54926</c:v>
                </c:pt>
                <c:pt idx="2161">
                  <c:v>54933</c:v>
                </c:pt>
                <c:pt idx="2162">
                  <c:v>54940</c:v>
                </c:pt>
                <c:pt idx="2163">
                  <c:v>54947</c:v>
                </c:pt>
                <c:pt idx="2164">
                  <c:v>54954</c:v>
                </c:pt>
                <c:pt idx="2165">
                  <c:v>54961</c:v>
                </c:pt>
                <c:pt idx="2166">
                  <c:v>54968</c:v>
                </c:pt>
                <c:pt idx="2167">
                  <c:v>54975</c:v>
                </c:pt>
                <c:pt idx="2168">
                  <c:v>54982</c:v>
                </c:pt>
                <c:pt idx="2169">
                  <c:v>54989</c:v>
                </c:pt>
                <c:pt idx="2170">
                  <c:v>54996</c:v>
                </c:pt>
                <c:pt idx="2171">
                  <c:v>55003</c:v>
                </c:pt>
                <c:pt idx="2172">
                  <c:v>55010</c:v>
                </c:pt>
                <c:pt idx="2173">
                  <c:v>55017</c:v>
                </c:pt>
                <c:pt idx="2174">
                  <c:v>55024</c:v>
                </c:pt>
                <c:pt idx="2175">
                  <c:v>55031</c:v>
                </c:pt>
                <c:pt idx="2176">
                  <c:v>55038</c:v>
                </c:pt>
                <c:pt idx="2177">
                  <c:v>55045</c:v>
                </c:pt>
                <c:pt idx="2178">
                  <c:v>55052</c:v>
                </c:pt>
                <c:pt idx="2179">
                  <c:v>55059</c:v>
                </c:pt>
                <c:pt idx="2180">
                  <c:v>55066</c:v>
                </c:pt>
                <c:pt idx="2181">
                  <c:v>55073</c:v>
                </c:pt>
                <c:pt idx="2182">
                  <c:v>55080</c:v>
                </c:pt>
                <c:pt idx="2183">
                  <c:v>55087</c:v>
                </c:pt>
                <c:pt idx="2184">
                  <c:v>55094</c:v>
                </c:pt>
                <c:pt idx="2185">
                  <c:v>55101</c:v>
                </c:pt>
                <c:pt idx="2186">
                  <c:v>55108</c:v>
                </c:pt>
                <c:pt idx="2187">
                  <c:v>55115</c:v>
                </c:pt>
                <c:pt idx="2188">
                  <c:v>55122</c:v>
                </c:pt>
                <c:pt idx="2189">
                  <c:v>55129</c:v>
                </c:pt>
                <c:pt idx="2190">
                  <c:v>55136</c:v>
                </c:pt>
                <c:pt idx="2191">
                  <c:v>55143</c:v>
                </c:pt>
                <c:pt idx="2192">
                  <c:v>55150</c:v>
                </c:pt>
                <c:pt idx="2193">
                  <c:v>55157</c:v>
                </c:pt>
                <c:pt idx="2194">
                  <c:v>55164</c:v>
                </c:pt>
                <c:pt idx="2195">
                  <c:v>55171</c:v>
                </c:pt>
                <c:pt idx="2196">
                  <c:v>55178</c:v>
                </c:pt>
                <c:pt idx="2197">
                  <c:v>55185</c:v>
                </c:pt>
                <c:pt idx="2198">
                  <c:v>55192</c:v>
                </c:pt>
                <c:pt idx="2199">
                  <c:v>55199</c:v>
                </c:pt>
                <c:pt idx="2200">
                  <c:v>55206</c:v>
                </c:pt>
                <c:pt idx="2201">
                  <c:v>55213</c:v>
                </c:pt>
                <c:pt idx="2202">
                  <c:v>55220</c:v>
                </c:pt>
                <c:pt idx="2203">
                  <c:v>55227</c:v>
                </c:pt>
                <c:pt idx="2204">
                  <c:v>55234</c:v>
                </c:pt>
                <c:pt idx="2205">
                  <c:v>55241</c:v>
                </c:pt>
                <c:pt idx="2206">
                  <c:v>55248</c:v>
                </c:pt>
                <c:pt idx="2207">
                  <c:v>55255</c:v>
                </c:pt>
                <c:pt idx="2208">
                  <c:v>55262</c:v>
                </c:pt>
                <c:pt idx="2209">
                  <c:v>55269</c:v>
                </c:pt>
                <c:pt idx="2210">
                  <c:v>55276</c:v>
                </c:pt>
                <c:pt idx="2211">
                  <c:v>55283</c:v>
                </c:pt>
                <c:pt idx="2212">
                  <c:v>55290</c:v>
                </c:pt>
                <c:pt idx="2213">
                  <c:v>55297</c:v>
                </c:pt>
                <c:pt idx="2214">
                  <c:v>55304</c:v>
                </c:pt>
                <c:pt idx="2215">
                  <c:v>55311</c:v>
                </c:pt>
                <c:pt idx="2216">
                  <c:v>55318</c:v>
                </c:pt>
                <c:pt idx="2217">
                  <c:v>55325</c:v>
                </c:pt>
                <c:pt idx="2218">
                  <c:v>55332</c:v>
                </c:pt>
                <c:pt idx="2219">
                  <c:v>55339</c:v>
                </c:pt>
                <c:pt idx="2220">
                  <c:v>55346</c:v>
                </c:pt>
                <c:pt idx="2221">
                  <c:v>55353</c:v>
                </c:pt>
                <c:pt idx="2222">
                  <c:v>55360</c:v>
                </c:pt>
                <c:pt idx="2223">
                  <c:v>55367</c:v>
                </c:pt>
                <c:pt idx="2224">
                  <c:v>55374</c:v>
                </c:pt>
                <c:pt idx="2225">
                  <c:v>55381</c:v>
                </c:pt>
                <c:pt idx="2226">
                  <c:v>55388</c:v>
                </c:pt>
                <c:pt idx="2227">
                  <c:v>55395</c:v>
                </c:pt>
                <c:pt idx="2228">
                  <c:v>55402</c:v>
                </c:pt>
                <c:pt idx="2229">
                  <c:v>55409</c:v>
                </c:pt>
                <c:pt idx="2230">
                  <c:v>55416</c:v>
                </c:pt>
                <c:pt idx="2231">
                  <c:v>55423</c:v>
                </c:pt>
                <c:pt idx="2232">
                  <c:v>55430</c:v>
                </c:pt>
                <c:pt idx="2233">
                  <c:v>55437</c:v>
                </c:pt>
                <c:pt idx="2234">
                  <c:v>55444</c:v>
                </c:pt>
                <c:pt idx="2235">
                  <c:v>55451</c:v>
                </c:pt>
                <c:pt idx="2236">
                  <c:v>55458</c:v>
                </c:pt>
                <c:pt idx="2237">
                  <c:v>55465</c:v>
                </c:pt>
                <c:pt idx="2238">
                  <c:v>55472</c:v>
                </c:pt>
                <c:pt idx="2239">
                  <c:v>55479</c:v>
                </c:pt>
                <c:pt idx="2240">
                  <c:v>55486</c:v>
                </c:pt>
                <c:pt idx="2241">
                  <c:v>55493</c:v>
                </c:pt>
                <c:pt idx="2242">
                  <c:v>55500</c:v>
                </c:pt>
                <c:pt idx="2243">
                  <c:v>55507</c:v>
                </c:pt>
                <c:pt idx="2244">
                  <c:v>55514</c:v>
                </c:pt>
                <c:pt idx="2245">
                  <c:v>55521</c:v>
                </c:pt>
                <c:pt idx="2246">
                  <c:v>55528</c:v>
                </c:pt>
                <c:pt idx="2247">
                  <c:v>55535</c:v>
                </c:pt>
                <c:pt idx="2248">
                  <c:v>55542</c:v>
                </c:pt>
                <c:pt idx="2249">
                  <c:v>55549</c:v>
                </c:pt>
                <c:pt idx="2250">
                  <c:v>55556</c:v>
                </c:pt>
                <c:pt idx="2251">
                  <c:v>55563</c:v>
                </c:pt>
                <c:pt idx="2252">
                  <c:v>55570</c:v>
                </c:pt>
                <c:pt idx="2253">
                  <c:v>55577</c:v>
                </c:pt>
                <c:pt idx="2254">
                  <c:v>55584</c:v>
                </c:pt>
                <c:pt idx="2255">
                  <c:v>55591</c:v>
                </c:pt>
                <c:pt idx="2256">
                  <c:v>55598</c:v>
                </c:pt>
                <c:pt idx="2257">
                  <c:v>55605</c:v>
                </c:pt>
                <c:pt idx="2258">
                  <c:v>55612</c:v>
                </c:pt>
                <c:pt idx="2259">
                  <c:v>55619</c:v>
                </c:pt>
                <c:pt idx="2260">
                  <c:v>55626</c:v>
                </c:pt>
                <c:pt idx="2261">
                  <c:v>55633</c:v>
                </c:pt>
                <c:pt idx="2262">
                  <c:v>55640</c:v>
                </c:pt>
                <c:pt idx="2263">
                  <c:v>55647</c:v>
                </c:pt>
                <c:pt idx="2264">
                  <c:v>55654</c:v>
                </c:pt>
                <c:pt idx="2265">
                  <c:v>55661</c:v>
                </c:pt>
                <c:pt idx="2266">
                  <c:v>55668</c:v>
                </c:pt>
                <c:pt idx="2267">
                  <c:v>55675</c:v>
                </c:pt>
                <c:pt idx="2268">
                  <c:v>55682</c:v>
                </c:pt>
                <c:pt idx="2269">
                  <c:v>55689</c:v>
                </c:pt>
                <c:pt idx="2270">
                  <c:v>55696</c:v>
                </c:pt>
                <c:pt idx="2271">
                  <c:v>55703</c:v>
                </c:pt>
                <c:pt idx="2272">
                  <c:v>55710</c:v>
                </c:pt>
                <c:pt idx="2273">
                  <c:v>55717</c:v>
                </c:pt>
                <c:pt idx="2274">
                  <c:v>55724</c:v>
                </c:pt>
                <c:pt idx="2275">
                  <c:v>55731</c:v>
                </c:pt>
                <c:pt idx="2276">
                  <c:v>55738</c:v>
                </c:pt>
                <c:pt idx="2277">
                  <c:v>55745</c:v>
                </c:pt>
                <c:pt idx="2278">
                  <c:v>55752</c:v>
                </c:pt>
                <c:pt idx="2279">
                  <c:v>55759</c:v>
                </c:pt>
                <c:pt idx="2280">
                  <c:v>55766</c:v>
                </c:pt>
                <c:pt idx="2281">
                  <c:v>55773</c:v>
                </c:pt>
                <c:pt idx="2282">
                  <c:v>55780</c:v>
                </c:pt>
                <c:pt idx="2283">
                  <c:v>55787</c:v>
                </c:pt>
                <c:pt idx="2284">
                  <c:v>55794</c:v>
                </c:pt>
                <c:pt idx="2285">
                  <c:v>55801</c:v>
                </c:pt>
                <c:pt idx="2286">
                  <c:v>55808</c:v>
                </c:pt>
                <c:pt idx="2287">
                  <c:v>55815</c:v>
                </c:pt>
                <c:pt idx="2288">
                  <c:v>55822</c:v>
                </c:pt>
                <c:pt idx="2289">
                  <c:v>55829</c:v>
                </c:pt>
                <c:pt idx="2290">
                  <c:v>55836</c:v>
                </c:pt>
                <c:pt idx="2291">
                  <c:v>55843</c:v>
                </c:pt>
                <c:pt idx="2292">
                  <c:v>55850</c:v>
                </c:pt>
                <c:pt idx="2293">
                  <c:v>55857</c:v>
                </c:pt>
                <c:pt idx="2294">
                  <c:v>55864</c:v>
                </c:pt>
                <c:pt idx="2295">
                  <c:v>55871</c:v>
                </c:pt>
                <c:pt idx="2296">
                  <c:v>55880</c:v>
                </c:pt>
                <c:pt idx="2297">
                  <c:v>55887</c:v>
                </c:pt>
                <c:pt idx="2298">
                  <c:v>55894</c:v>
                </c:pt>
                <c:pt idx="2299">
                  <c:v>55901</c:v>
                </c:pt>
                <c:pt idx="2300">
                  <c:v>55908</c:v>
                </c:pt>
                <c:pt idx="2301">
                  <c:v>55915</c:v>
                </c:pt>
                <c:pt idx="2302">
                  <c:v>55922</c:v>
                </c:pt>
                <c:pt idx="2303">
                  <c:v>55929</c:v>
                </c:pt>
                <c:pt idx="2304">
                  <c:v>55936</c:v>
                </c:pt>
                <c:pt idx="2305">
                  <c:v>55943</c:v>
                </c:pt>
                <c:pt idx="2306">
                  <c:v>55950</c:v>
                </c:pt>
                <c:pt idx="2307">
                  <c:v>55957</c:v>
                </c:pt>
                <c:pt idx="2308">
                  <c:v>55964</c:v>
                </c:pt>
                <c:pt idx="2309">
                  <c:v>55971</c:v>
                </c:pt>
                <c:pt idx="2310">
                  <c:v>55982</c:v>
                </c:pt>
                <c:pt idx="2311">
                  <c:v>55989</c:v>
                </c:pt>
                <c:pt idx="2312">
                  <c:v>55996</c:v>
                </c:pt>
                <c:pt idx="2313">
                  <c:v>56003</c:v>
                </c:pt>
                <c:pt idx="2314">
                  <c:v>56010</c:v>
                </c:pt>
                <c:pt idx="2315">
                  <c:v>56017</c:v>
                </c:pt>
                <c:pt idx="2316">
                  <c:v>56024</c:v>
                </c:pt>
                <c:pt idx="2317">
                  <c:v>56031</c:v>
                </c:pt>
                <c:pt idx="2318">
                  <c:v>56038</c:v>
                </c:pt>
                <c:pt idx="2319">
                  <c:v>56045</c:v>
                </c:pt>
                <c:pt idx="2320">
                  <c:v>56052</c:v>
                </c:pt>
                <c:pt idx="2321">
                  <c:v>56059</c:v>
                </c:pt>
                <c:pt idx="2322">
                  <c:v>56066</c:v>
                </c:pt>
                <c:pt idx="2323">
                  <c:v>56073</c:v>
                </c:pt>
                <c:pt idx="2324">
                  <c:v>56080</c:v>
                </c:pt>
                <c:pt idx="2325">
                  <c:v>56087</c:v>
                </c:pt>
                <c:pt idx="2326">
                  <c:v>56094</c:v>
                </c:pt>
                <c:pt idx="2327">
                  <c:v>56101</c:v>
                </c:pt>
                <c:pt idx="2328">
                  <c:v>56108</c:v>
                </c:pt>
                <c:pt idx="2329">
                  <c:v>56115</c:v>
                </c:pt>
                <c:pt idx="2330">
                  <c:v>56122</c:v>
                </c:pt>
                <c:pt idx="2331">
                  <c:v>56129</c:v>
                </c:pt>
                <c:pt idx="2332">
                  <c:v>56136</c:v>
                </c:pt>
                <c:pt idx="2333">
                  <c:v>56143</c:v>
                </c:pt>
                <c:pt idx="2334">
                  <c:v>56150</c:v>
                </c:pt>
                <c:pt idx="2335">
                  <c:v>56157</c:v>
                </c:pt>
                <c:pt idx="2336">
                  <c:v>56164</c:v>
                </c:pt>
                <c:pt idx="2337">
                  <c:v>56171</c:v>
                </c:pt>
                <c:pt idx="2338">
                  <c:v>56178</c:v>
                </c:pt>
                <c:pt idx="2339">
                  <c:v>56185</c:v>
                </c:pt>
                <c:pt idx="2340">
                  <c:v>56192</c:v>
                </c:pt>
                <c:pt idx="2341">
                  <c:v>56199</c:v>
                </c:pt>
                <c:pt idx="2342">
                  <c:v>56206</c:v>
                </c:pt>
                <c:pt idx="2343">
                  <c:v>56213</c:v>
                </c:pt>
                <c:pt idx="2344">
                  <c:v>56220</c:v>
                </c:pt>
                <c:pt idx="2345">
                  <c:v>56227</c:v>
                </c:pt>
                <c:pt idx="2346">
                  <c:v>56234</c:v>
                </c:pt>
                <c:pt idx="2347">
                  <c:v>56241</c:v>
                </c:pt>
                <c:pt idx="2348">
                  <c:v>56248</c:v>
                </c:pt>
                <c:pt idx="2349">
                  <c:v>56255</c:v>
                </c:pt>
                <c:pt idx="2350">
                  <c:v>56262</c:v>
                </c:pt>
                <c:pt idx="2351">
                  <c:v>56269</c:v>
                </c:pt>
                <c:pt idx="2352">
                  <c:v>56276</c:v>
                </c:pt>
                <c:pt idx="2353">
                  <c:v>56283</c:v>
                </c:pt>
                <c:pt idx="2354">
                  <c:v>56290</c:v>
                </c:pt>
                <c:pt idx="2355">
                  <c:v>56297</c:v>
                </c:pt>
                <c:pt idx="2356">
                  <c:v>56304</c:v>
                </c:pt>
                <c:pt idx="2357">
                  <c:v>56311</c:v>
                </c:pt>
                <c:pt idx="2358">
                  <c:v>56318</c:v>
                </c:pt>
                <c:pt idx="2359">
                  <c:v>56325</c:v>
                </c:pt>
                <c:pt idx="2360">
                  <c:v>56332</c:v>
                </c:pt>
                <c:pt idx="2361">
                  <c:v>56339</c:v>
                </c:pt>
                <c:pt idx="2362">
                  <c:v>56346</c:v>
                </c:pt>
                <c:pt idx="2363">
                  <c:v>56353</c:v>
                </c:pt>
                <c:pt idx="2364">
                  <c:v>56360</c:v>
                </c:pt>
                <c:pt idx="2365">
                  <c:v>56367</c:v>
                </c:pt>
                <c:pt idx="2366">
                  <c:v>56374</c:v>
                </c:pt>
                <c:pt idx="2367">
                  <c:v>56381</c:v>
                </c:pt>
                <c:pt idx="2368">
                  <c:v>56388</c:v>
                </c:pt>
                <c:pt idx="2369">
                  <c:v>56395</c:v>
                </c:pt>
                <c:pt idx="2370">
                  <c:v>56402</c:v>
                </c:pt>
                <c:pt idx="2371">
                  <c:v>56409</c:v>
                </c:pt>
                <c:pt idx="2372">
                  <c:v>56416</c:v>
                </c:pt>
                <c:pt idx="2373">
                  <c:v>56423</c:v>
                </c:pt>
                <c:pt idx="2374">
                  <c:v>56430</c:v>
                </c:pt>
                <c:pt idx="2375">
                  <c:v>56437</c:v>
                </c:pt>
                <c:pt idx="2376">
                  <c:v>56444</c:v>
                </c:pt>
                <c:pt idx="2377">
                  <c:v>56451</c:v>
                </c:pt>
                <c:pt idx="2378">
                  <c:v>56458</c:v>
                </c:pt>
                <c:pt idx="2379">
                  <c:v>56465</c:v>
                </c:pt>
                <c:pt idx="2380">
                  <c:v>56472</c:v>
                </c:pt>
                <c:pt idx="2381">
                  <c:v>56479</c:v>
                </c:pt>
                <c:pt idx="2382">
                  <c:v>56486</c:v>
                </c:pt>
                <c:pt idx="2383">
                  <c:v>56493</c:v>
                </c:pt>
                <c:pt idx="2384">
                  <c:v>56500</c:v>
                </c:pt>
                <c:pt idx="2385">
                  <c:v>56507</c:v>
                </c:pt>
                <c:pt idx="2386">
                  <c:v>56514</c:v>
                </c:pt>
                <c:pt idx="2387">
                  <c:v>56521</c:v>
                </c:pt>
                <c:pt idx="2388">
                  <c:v>56528</c:v>
                </c:pt>
                <c:pt idx="2389">
                  <c:v>56535</c:v>
                </c:pt>
                <c:pt idx="2390">
                  <c:v>56542</c:v>
                </c:pt>
                <c:pt idx="2391">
                  <c:v>56549</c:v>
                </c:pt>
                <c:pt idx="2392">
                  <c:v>56556</c:v>
                </c:pt>
                <c:pt idx="2393">
                  <c:v>56563</c:v>
                </c:pt>
                <c:pt idx="2394">
                  <c:v>56570</c:v>
                </c:pt>
                <c:pt idx="2395">
                  <c:v>56577</c:v>
                </c:pt>
                <c:pt idx="2396">
                  <c:v>56584</c:v>
                </c:pt>
                <c:pt idx="2397">
                  <c:v>56591</c:v>
                </c:pt>
                <c:pt idx="2398">
                  <c:v>56598</c:v>
                </c:pt>
                <c:pt idx="2399">
                  <c:v>56605</c:v>
                </c:pt>
                <c:pt idx="2400">
                  <c:v>56612</c:v>
                </c:pt>
                <c:pt idx="2401">
                  <c:v>56619</c:v>
                </c:pt>
                <c:pt idx="2402">
                  <c:v>56626</c:v>
                </c:pt>
                <c:pt idx="2403">
                  <c:v>56633</c:v>
                </c:pt>
                <c:pt idx="2404">
                  <c:v>56640</c:v>
                </c:pt>
                <c:pt idx="2405">
                  <c:v>56647</c:v>
                </c:pt>
                <c:pt idx="2406">
                  <c:v>56654</c:v>
                </c:pt>
                <c:pt idx="2407">
                  <c:v>56661</c:v>
                </c:pt>
                <c:pt idx="2408">
                  <c:v>56668</c:v>
                </c:pt>
                <c:pt idx="2409">
                  <c:v>56675</c:v>
                </c:pt>
                <c:pt idx="2410">
                  <c:v>56682</c:v>
                </c:pt>
                <c:pt idx="2411">
                  <c:v>56689</c:v>
                </c:pt>
                <c:pt idx="2412">
                  <c:v>56696</c:v>
                </c:pt>
                <c:pt idx="2413">
                  <c:v>56703</c:v>
                </c:pt>
                <c:pt idx="2414">
                  <c:v>56710</c:v>
                </c:pt>
                <c:pt idx="2415">
                  <c:v>56717</c:v>
                </c:pt>
                <c:pt idx="2416">
                  <c:v>56724</c:v>
                </c:pt>
                <c:pt idx="2417">
                  <c:v>56731</c:v>
                </c:pt>
                <c:pt idx="2418">
                  <c:v>56738</c:v>
                </c:pt>
                <c:pt idx="2419">
                  <c:v>56745</c:v>
                </c:pt>
                <c:pt idx="2420">
                  <c:v>56752</c:v>
                </c:pt>
                <c:pt idx="2421">
                  <c:v>56759</c:v>
                </c:pt>
                <c:pt idx="2422">
                  <c:v>56766</c:v>
                </c:pt>
                <c:pt idx="2423">
                  <c:v>56773</c:v>
                </c:pt>
                <c:pt idx="2424">
                  <c:v>56780</c:v>
                </c:pt>
                <c:pt idx="2425">
                  <c:v>56787</c:v>
                </c:pt>
                <c:pt idx="2426">
                  <c:v>56794</c:v>
                </c:pt>
                <c:pt idx="2427">
                  <c:v>56801</c:v>
                </c:pt>
                <c:pt idx="2428">
                  <c:v>56808</c:v>
                </c:pt>
                <c:pt idx="2429">
                  <c:v>56815</c:v>
                </c:pt>
                <c:pt idx="2430">
                  <c:v>56822</c:v>
                </c:pt>
                <c:pt idx="2431">
                  <c:v>56829</c:v>
                </c:pt>
                <c:pt idx="2432">
                  <c:v>56836</c:v>
                </c:pt>
                <c:pt idx="2433">
                  <c:v>56843</c:v>
                </c:pt>
                <c:pt idx="2434">
                  <c:v>56850</c:v>
                </c:pt>
                <c:pt idx="2435">
                  <c:v>56857</c:v>
                </c:pt>
                <c:pt idx="2436">
                  <c:v>56864</c:v>
                </c:pt>
                <c:pt idx="2437">
                  <c:v>56871</c:v>
                </c:pt>
                <c:pt idx="2438">
                  <c:v>56878</c:v>
                </c:pt>
                <c:pt idx="2439">
                  <c:v>56885</c:v>
                </c:pt>
                <c:pt idx="2440">
                  <c:v>56892</c:v>
                </c:pt>
                <c:pt idx="2441">
                  <c:v>56899</c:v>
                </c:pt>
                <c:pt idx="2442">
                  <c:v>56906</c:v>
                </c:pt>
                <c:pt idx="2443">
                  <c:v>56913</c:v>
                </c:pt>
                <c:pt idx="2444">
                  <c:v>56920</c:v>
                </c:pt>
                <c:pt idx="2445">
                  <c:v>56927</c:v>
                </c:pt>
                <c:pt idx="2446">
                  <c:v>56934</c:v>
                </c:pt>
                <c:pt idx="2447">
                  <c:v>56941</c:v>
                </c:pt>
                <c:pt idx="2448">
                  <c:v>56948</c:v>
                </c:pt>
                <c:pt idx="2449">
                  <c:v>56955</c:v>
                </c:pt>
                <c:pt idx="2450">
                  <c:v>56962</c:v>
                </c:pt>
                <c:pt idx="2451">
                  <c:v>56969</c:v>
                </c:pt>
                <c:pt idx="2452">
                  <c:v>56977</c:v>
                </c:pt>
                <c:pt idx="2453">
                  <c:v>56984</c:v>
                </c:pt>
                <c:pt idx="2454">
                  <c:v>56991</c:v>
                </c:pt>
                <c:pt idx="2455">
                  <c:v>56998</c:v>
                </c:pt>
                <c:pt idx="2456">
                  <c:v>57005</c:v>
                </c:pt>
                <c:pt idx="2457">
                  <c:v>57012</c:v>
                </c:pt>
                <c:pt idx="2458">
                  <c:v>57019</c:v>
                </c:pt>
                <c:pt idx="2459">
                  <c:v>57026</c:v>
                </c:pt>
                <c:pt idx="2460">
                  <c:v>57033</c:v>
                </c:pt>
                <c:pt idx="2461">
                  <c:v>57040</c:v>
                </c:pt>
                <c:pt idx="2462">
                  <c:v>57047</c:v>
                </c:pt>
                <c:pt idx="2463">
                  <c:v>57054</c:v>
                </c:pt>
                <c:pt idx="2464">
                  <c:v>57061</c:v>
                </c:pt>
                <c:pt idx="2465">
                  <c:v>57068</c:v>
                </c:pt>
                <c:pt idx="2466">
                  <c:v>57075</c:v>
                </c:pt>
                <c:pt idx="2467">
                  <c:v>57082</c:v>
                </c:pt>
                <c:pt idx="2468">
                  <c:v>57089</c:v>
                </c:pt>
                <c:pt idx="2469">
                  <c:v>57096</c:v>
                </c:pt>
                <c:pt idx="2470">
                  <c:v>57103</c:v>
                </c:pt>
                <c:pt idx="2471">
                  <c:v>57110</c:v>
                </c:pt>
                <c:pt idx="2472">
                  <c:v>57117</c:v>
                </c:pt>
                <c:pt idx="2473">
                  <c:v>57124</c:v>
                </c:pt>
                <c:pt idx="2474">
                  <c:v>57131</c:v>
                </c:pt>
                <c:pt idx="2475">
                  <c:v>57138</c:v>
                </c:pt>
                <c:pt idx="2476">
                  <c:v>57145</c:v>
                </c:pt>
                <c:pt idx="2477">
                  <c:v>57152</c:v>
                </c:pt>
                <c:pt idx="2478">
                  <c:v>57159</c:v>
                </c:pt>
                <c:pt idx="2479">
                  <c:v>57166</c:v>
                </c:pt>
                <c:pt idx="2480">
                  <c:v>57173</c:v>
                </c:pt>
                <c:pt idx="2481">
                  <c:v>57180</c:v>
                </c:pt>
                <c:pt idx="2482">
                  <c:v>57187</c:v>
                </c:pt>
                <c:pt idx="2483">
                  <c:v>57194</c:v>
                </c:pt>
                <c:pt idx="2484">
                  <c:v>57201</c:v>
                </c:pt>
                <c:pt idx="2485">
                  <c:v>57208</c:v>
                </c:pt>
                <c:pt idx="2486">
                  <c:v>57215</c:v>
                </c:pt>
                <c:pt idx="2487">
                  <c:v>57222</c:v>
                </c:pt>
                <c:pt idx="2488">
                  <c:v>57229</c:v>
                </c:pt>
                <c:pt idx="2489">
                  <c:v>57236</c:v>
                </c:pt>
                <c:pt idx="2490">
                  <c:v>57243</c:v>
                </c:pt>
                <c:pt idx="2491">
                  <c:v>57250</c:v>
                </c:pt>
                <c:pt idx="2492">
                  <c:v>57257</c:v>
                </c:pt>
                <c:pt idx="2493">
                  <c:v>57264</c:v>
                </c:pt>
                <c:pt idx="2494">
                  <c:v>57271</c:v>
                </c:pt>
                <c:pt idx="2495">
                  <c:v>57278</c:v>
                </c:pt>
                <c:pt idx="2496">
                  <c:v>57285</c:v>
                </c:pt>
                <c:pt idx="2497">
                  <c:v>57292</c:v>
                </c:pt>
                <c:pt idx="2498">
                  <c:v>57299</c:v>
                </c:pt>
                <c:pt idx="2499">
                  <c:v>57306</c:v>
                </c:pt>
                <c:pt idx="2500">
                  <c:v>57313</c:v>
                </c:pt>
                <c:pt idx="2501">
                  <c:v>57320</c:v>
                </c:pt>
                <c:pt idx="2502">
                  <c:v>57327</c:v>
                </c:pt>
                <c:pt idx="2503">
                  <c:v>57334</c:v>
                </c:pt>
                <c:pt idx="2504">
                  <c:v>57341</c:v>
                </c:pt>
                <c:pt idx="2505">
                  <c:v>57348</c:v>
                </c:pt>
                <c:pt idx="2506">
                  <c:v>57355</c:v>
                </c:pt>
                <c:pt idx="2507">
                  <c:v>57362</c:v>
                </c:pt>
                <c:pt idx="2508">
                  <c:v>57369</c:v>
                </c:pt>
                <c:pt idx="2509">
                  <c:v>57376</c:v>
                </c:pt>
                <c:pt idx="2510">
                  <c:v>57383</c:v>
                </c:pt>
                <c:pt idx="2511">
                  <c:v>57390</c:v>
                </c:pt>
                <c:pt idx="2512">
                  <c:v>57397</c:v>
                </c:pt>
                <c:pt idx="2513">
                  <c:v>57404</c:v>
                </c:pt>
                <c:pt idx="2514">
                  <c:v>57411</c:v>
                </c:pt>
                <c:pt idx="2515">
                  <c:v>57418</c:v>
                </c:pt>
                <c:pt idx="2516">
                  <c:v>57425</c:v>
                </c:pt>
                <c:pt idx="2517">
                  <c:v>57432</c:v>
                </c:pt>
                <c:pt idx="2518">
                  <c:v>57439</c:v>
                </c:pt>
                <c:pt idx="2519">
                  <c:v>57446</c:v>
                </c:pt>
                <c:pt idx="2520">
                  <c:v>57453</c:v>
                </c:pt>
                <c:pt idx="2521">
                  <c:v>57460</c:v>
                </c:pt>
                <c:pt idx="2522">
                  <c:v>57467</c:v>
                </c:pt>
                <c:pt idx="2523">
                  <c:v>57474</c:v>
                </c:pt>
                <c:pt idx="2524">
                  <c:v>57481</c:v>
                </c:pt>
                <c:pt idx="2525">
                  <c:v>57488</c:v>
                </c:pt>
                <c:pt idx="2526">
                  <c:v>57495</c:v>
                </c:pt>
                <c:pt idx="2527">
                  <c:v>57502</c:v>
                </c:pt>
                <c:pt idx="2528">
                  <c:v>57509</c:v>
                </c:pt>
                <c:pt idx="2529">
                  <c:v>57516</c:v>
                </c:pt>
                <c:pt idx="2530">
                  <c:v>57523</c:v>
                </c:pt>
                <c:pt idx="2531">
                  <c:v>57530</c:v>
                </c:pt>
                <c:pt idx="2532">
                  <c:v>57537</c:v>
                </c:pt>
                <c:pt idx="2533">
                  <c:v>57544</c:v>
                </c:pt>
                <c:pt idx="2534">
                  <c:v>57551</c:v>
                </c:pt>
                <c:pt idx="2535">
                  <c:v>57558</c:v>
                </c:pt>
                <c:pt idx="2536">
                  <c:v>57565</c:v>
                </c:pt>
                <c:pt idx="2537">
                  <c:v>57572</c:v>
                </c:pt>
                <c:pt idx="2538">
                  <c:v>57579</c:v>
                </c:pt>
                <c:pt idx="2539">
                  <c:v>57586</c:v>
                </c:pt>
                <c:pt idx="2540">
                  <c:v>57593</c:v>
                </c:pt>
                <c:pt idx="2541">
                  <c:v>57600</c:v>
                </c:pt>
                <c:pt idx="2542">
                  <c:v>57607</c:v>
                </c:pt>
                <c:pt idx="2543">
                  <c:v>57614</c:v>
                </c:pt>
                <c:pt idx="2544">
                  <c:v>57621</c:v>
                </c:pt>
                <c:pt idx="2545">
                  <c:v>57628</c:v>
                </c:pt>
                <c:pt idx="2546">
                  <c:v>57635</c:v>
                </c:pt>
                <c:pt idx="2547">
                  <c:v>57642</c:v>
                </c:pt>
                <c:pt idx="2548">
                  <c:v>57649</c:v>
                </c:pt>
                <c:pt idx="2549">
                  <c:v>57656</c:v>
                </c:pt>
                <c:pt idx="2550">
                  <c:v>57663</c:v>
                </c:pt>
                <c:pt idx="2551">
                  <c:v>57670</c:v>
                </c:pt>
                <c:pt idx="2552">
                  <c:v>57677</c:v>
                </c:pt>
                <c:pt idx="2553">
                  <c:v>57684</c:v>
                </c:pt>
                <c:pt idx="2554">
                  <c:v>57691</c:v>
                </c:pt>
                <c:pt idx="2555">
                  <c:v>57698</c:v>
                </c:pt>
                <c:pt idx="2556">
                  <c:v>57706</c:v>
                </c:pt>
                <c:pt idx="2557">
                  <c:v>57713</c:v>
                </c:pt>
                <c:pt idx="2558">
                  <c:v>57720</c:v>
                </c:pt>
                <c:pt idx="2559">
                  <c:v>57727</c:v>
                </c:pt>
                <c:pt idx="2560">
                  <c:v>57734</c:v>
                </c:pt>
                <c:pt idx="2561">
                  <c:v>57741</c:v>
                </c:pt>
                <c:pt idx="2562">
                  <c:v>57748</c:v>
                </c:pt>
                <c:pt idx="2563">
                  <c:v>57755</c:v>
                </c:pt>
                <c:pt idx="2564">
                  <c:v>57762</c:v>
                </c:pt>
                <c:pt idx="2565">
                  <c:v>57769</c:v>
                </c:pt>
                <c:pt idx="2566">
                  <c:v>57776</c:v>
                </c:pt>
                <c:pt idx="2567">
                  <c:v>57783</c:v>
                </c:pt>
                <c:pt idx="2568">
                  <c:v>57790</c:v>
                </c:pt>
                <c:pt idx="2569">
                  <c:v>57797</c:v>
                </c:pt>
                <c:pt idx="2570">
                  <c:v>57804</c:v>
                </c:pt>
                <c:pt idx="2571">
                  <c:v>57811</c:v>
                </c:pt>
                <c:pt idx="2572">
                  <c:v>57818</c:v>
                </c:pt>
                <c:pt idx="2573">
                  <c:v>57825</c:v>
                </c:pt>
                <c:pt idx="2574">
                  <c:v>57832</c:v>
                </c:pt>
                <c:pt idx="2575">
                  <c:v>57839</c:v>
                </c:pt>
                <c:pt idx="2576">
                  <c:v>57846</c:v>
                </c:pt>
                <c:pt idx="2577">
                  <c:v>57853</c:v>
                </c:pt>
                <c:pt idx="2578">
                  <c:v>57860</c:v>
                </c:pt>
                <c:pt idx="2579">
                  <c:v>57867</c:v>
                </c:pt>
                <c:pt idx="2580">
                  <c:v>57874</c:v>
                </c:pt>
                <c:pt idx="2581">
                  <c:v>57881</c:v>
                </c:pt>
                <c:pt idx="2582">
                  <c:v>57888</c:v>
                </c:pt>
                <c:pt idx="2583">
                  <c:v>57895</c:v>
                </c:pt>
                <c:pt idx="2584">
                  <c:v>57902</c:v>
                </c:pt>
                <c:pt idx="2585">
                  <c:v>57909</c:v>
                </c:pt>
                <c:pt idx="2586">
                  <c:v>57916</c:v>
                </c:pt>
                <c:pt idx="2587">
                  <c:v>57923</c:v>
                </c:pt>
                <c:pt idx="2588">
                  <c:v>57930</c:v>
                </c:pt>
                <c:pt idx="2589">
                  <c:v>57937</c:v>
                </c:pt>
                <c:pt idx="2590">
                  <c:v>57944</c:v>
                </c:pt>
                <c:pt idx="2591">
                  <c:v>57951</c:v>
                </c:pt>
                <c:pt idx="2592">
                  <c:v>57958</c:v>
                </c:pt>
                <c:pt idx="2593">
                  <c:v>57965</c:v>
                </c:pt>
                <c:pt idx="2594">
                  <c:v>57972</c:v>
                </c:pt>
                <c:pt idx="2595">
                  <c:v>57979</c:v>
                </c:pt>
                <c:pt idx="2596">
                  <c:v>57986</c:v>
                </c:pt>
                <c:pt idx="2597">
                  <c:v>57993</c:v>
                </c:pt>
                <c:pt idx="2598">
                  <c:v>58000</c:v>
                </c:pt>
                <c:pt idx="2599">
                  <c:v>58007</c:v>
                </c:pt>
                <c:pt idx="2600">
                  <c:v>58014</c:v>
                </c:pt>
                <c:pt idx="2601">
                  <c:v>58021</c:v>
                </c:pt>
                <c:pt idx="2602">
                  <c:v>58028</c:v>
                </c:pt>
                <c:pt idx="2603">
                  <c:v>58035</c:v>
                </c:pt>
                <c:pt idx="2604">
                  <c:v>58042</c:v>
                </c:pt>
                <c:pt idx="2605">
                  <c:v>58049</c:v>
                </c:pt>
                <c:pt idx="2606">
                  <c:v>58056</c:v>
                </c:pt>
                <c:pt idx="2607">
                  <c:v>58063</c:v>
                </c:pt>
                <c:pt idx="2608">
                  <c:v>58071</c:v>
                </c:pt>
                <c:pt idx="2609">
                  <c:v>58078</c:v>
                </c:pt>
                <c:pt idx="2610">
                  <c:v>58085</c:v>
                </c:pt>
                <c:pt idx="2611">
                  <c:v>58092</c:v>
                </c:pt>
                <c:pt idx="2612">
                  <c:v>58099</c:v>
                </c:pt>
                <c:pt idx="2613">
                  <c:v>58106</c:v>
                </c:pt>
                <c:pt idx="2614">
                  <c:v>58113</c:v>
                </c:pt>
                <c:pt idx="2615">
                  <c:v>58120</c:v>
                </c:pt>
                <c:pt idx="2616">
                  <c:v>58127</c:v>
                </c:pt>
                <c:pt idx="2617">
                  <c:v>58134</c:v>
                </c:pt>
                <c:pt idx="2618">
                  <c:v>58141</c:v>
                </c:pt>
                <c:pt idx="2619">
                  <c:v>58148</c:v>
                </c:pt>
                <c:pt idx="2620">
                  <c:v>58155</c:v>
                </c:pt>
                <c:pt idx="2621">
                  <c:v>58166</c:v>
                </c:pt>
                <c:pt idx="2622">
                  <c:v>58173</c:v>
                </c:pt>
                <c:pt idx="2623">
                  <c:v>58180</c:v>
                </c:pt>
                <c:pt idx="2624">
                  <c:v>58187</c:v>
                </c:pt>
                <c:pt idx="2625">
                  <c:v>58194</c:v>
                </c:pt>
                <c:pt idx="2626">
                  <c:v>58201</c:v>
                </c:pt>
                <c:pt idx="2627">
                  <c:v>58208</c:v>
                </c:pt>
                <c:pt idx="2628">
                  <c:v>58215</c:v>
                </c:pt>
                <c:pt idx="2629">
                  <c:v>58222</c:v>
                </c:pt>
                <c:pt idx="2630">
                  <c:v>58229</c:v>
                </c:pt>
                <c:pt idx="2631">
                  <c:v>58236</c:v>
                </c:pt>
                <c:pt idx="2632">
                  <c:v>58243</c:v>
                </c:pt>
                <c:pt idx="2633">
                  <c:v>58250</c:v>
                </c:pt>
                <c:pt idx="2634">
                  <c:v>58257</c:v>
                </c:pt>
                <c:pt idx="2635">
                  <c:v>58264</c:v>
                </c:pt>
                <c:pt idx="2636">
                  <c:v>58271</c:v>
                </c:pt>
                <c:pt idx="2637">
                  <c:v>58278</c:v>
                </c:pt>
                <c:pt idx="2638">
                  <c:v>58285</c:v>
                </c:pt>
                <c:pt idx="2639">
                  <c:v>58292</c:v>
                </c:pt>
                <c:pt idx="2640">
                  <c:v>58299</c:v>
                </c:pt>
                <c:pt idx="2641">
                  <c:v>58306</c:v>
                </c:pt>
                <c:pt idx="2642">
                  <c:v>58313</c:v>
                </c:pt>
                <c:pt idx="2643">
                  <c:v>58320</c:v>
                </c:pt>
                <c:pt idx="2644">
                  <c:v>58327</c:v>
                </c:pt>
                <c:pt idx="2645">
                  <c:v>58334</c:v>
                </c:pt>
                <c:pt idx="2646">
                  <c:v>58341</c:v>
                </c:pt>
                <c:pt idx="2647">
                  <c:v>58348</c:v>
                </c:pt>
                <c:pt idx="2648">
                  <c:v>58355</c:v>
                </c:pt>
                <c:pt idx="2649">
                  <c:v>58362</c:v>
                </c:pt>
                <c:pt idx="2650">
                  <c:v>58369</c:v>
                </c:pt>
                <c:pt idx="2651">
                  <c:v>58376</c:v>
                </c:pt>
                <c:pt idx="2652">
                  <c:v>58383</c:v>
                </c:pt>
                <c:pt idx="2653">
                  <c:v>58390</c:v>
                </c:pt>
                <c:pt idx="2654">
                  <c:v>58397</c:v>
                </c:pt>
                <c:pt idx="2655">
                  <c:v>58404</c:v>
                </c:pt>
                <c:pt idx="2656">
                  <c:v>58411</c:v>
                </c:pt>
                <c:pt idx="2657">
                  <c:v>58418</c:v>
                </c:pt>
                <c:pt idx="2658">
                  <c:v>58425</c:v>
                </c:pt>
                <c:pt idx="2659">
                  <c:v>58432</c:v>
                </c:pt>
                <c:pt idx="2660">
                  <c:v>58439</c:v>
                </c:pt>
                <c:pt idx="2661">
                  <c:v>58446</c:v>
                </c:pt>
                <c:pt idx="2662">
                  <c:v>58453</c:v>
                </c:pt>
                <c:pt idx="2663">
                  <c:v>58460</c:v>
                </c:pt>
                <c:pt idx="2664">
                  <c:v>58467</c:v>
                </c:pt>
                <c:pt idx="2665">
                  <c:v>58474</c:v>
                </c:pt>
                <c:pt idx="2666">
                  <c:v>58481</c:v>
                </c:pt>
                <c:pt idx="2667">
                  <c:v>58488</c:v>
                </c:pt>
                <c:pt idx="2668">
                  <c:v>58495</c:v>
                </c:pt>
                <c:pt idx="2669">
                  <c:v>58502</c:v>
                </c:pt>
                <c:pt idx="2670">
                  <c:v>58509</c:v>
                </c:pt>
                <c:pt idx="2671">
                  <c:v>58516</c:v>
                </c:pt>
                <c:pt idx="2672">
                  <c:v>58523</c:v>
                </c:pt>
                <c:pt idx="2673">
                  <c:v>58530</c:v>
                </c:pt>
                <c:pt idx="2674">
                  <c:v>58537</c:v>
                </c:pt>
                <c:pt idx="2675">
                  <c:v>58544</c:v>
                </c:pt>
                <c:pt idx="2676">
                  <c:v>58551</c:v>
                </c:pt>
                <c:pt idx="2677">
                  <c:v>58558</c:v>
                </c:pt>
                <c:pt idx="2678">
                  <c:v>58565</c:v>
                </c:pt>
                <c:pt idx="2679">
                  <c:v>58572</c:v>
                </c:pt>
                <c:pt idx="2680">
                  <c:v>58579</c:v>
                </c:pt>
                <c:pt idx="2681">
                  <c:v>58586</c:v>
                </c:pt>
                <c:pt idx="2682">
                  <c:v>58593</c:v>
                </c:pt>
                <c:pt idx="2683">
                  <c:v>58600</c:v>
                </c:pt>
                <c:pt idx="2684">
                  <c:v>58607</c:v>
                </c:pt>
                <c:pt idx="2685">
                  <c:v>58614</c:v>
                </c:pt>
                <c:pt idx="2686">
                  <c:v>58621</c:v>
                </c:pt>
                <c:pt idx="2687">
                  <c:v>58628</c:v>
                </c:pt>
                <c:pt idx="2688">
                  <c:v>58635</c:v>
                </c:pt>
                <c:pt idx="2689">
                  <c:v>58642</c:v>
                </c:pt>
                <c:pt idx="2690">
                  <c:v>58649</c:v>
                </c:pt>
                <c:pt idx="2691">
                  <c:v>58656</c:v>
                </c:pt>
                <c:pt idx="2692">
                  <c:v>58663</c:v>
                </c:pt>
                <c:pt idx="2693">
                  <c:v>58670</c:v>
                </c:pt>
                <c:pt idx="2694">
                  <c:v>58677</c:v>
                </c:pt>
                <c:pt idx="2695">
                  <c:v>58684</c:v>
                </c:pt>
                <c:pt idx="2696">
                  <c:v>58691</c:v>
                </c:pt>
                <c:pt idx="2697">
                  <c:v>58698</c:v>
                </c:pt>
                <c:pt idx="2698">
                  <c:v>58705</c:v>
                </c:pt>
                <c:pt idx="2699">
                  <c:v>58712</c:v>
                </c:pt>
                <c:pt idx="2700">
                  <c:v>58719</c:v>
                </c:pt>
                <c:pt idx="2701">
                  <c:v>58726</c:v>
                </c:pt>
                <c:pt idx="2702">
                  <c:v>58733</c:v>
                </c:pt>
                <c:pt idx="2703">
                  <c:v>58740</c:v>
                </c:pt>
                <c:pt idx="2704">
                  <c:v>58747</c:v>
                </c:pt>
                <c:pt idx="2705">
                  <c:v>58754</c:v>
                </c:pt>
                <c:pt idx="2706">
                  <c:v>58761</c:v>
                </c:pt>
                <c:pt idx="2707">
                  <c:v>58768</c:v>
                </c:pt>
                <c:pt idx="2708">
                  <c:v>58775</c:v>
                </c:pt>
                <c:pt idx="2709">
                  <c:v>58782</c:v>
                </c:pt>
                <c:pt idx="2710">
                  <c:v>58789</c:v>
                </c:pt>
                <c:pt idx="2711">
                  <c:v>58796</c:v>
                </c:pt>
                <c:pt idx="2712">
                  <c:v>58804</c:v>
                </c:pt>
                <c:pt idx="2713">
                  <c:v>58811</c:v>
                </c:pt>
                <c:pt idx="2714">
                  <c:v>58818</c:v>
                </c:pt>
                <c:pt idx="2715">
                  <c:v>58825</c:v>
                </c:pt>
                <c:pt idx="2716">
                  <c:v>58832</c:v>
                </c:pt>
                <c:pt idx="2717">
                  <c:v>58839</c:v>
                </c:pt>
                <c:pt idx="2718">
                  <c:v>58846</c:v>
                </c:pt>
                <c:pt idx="2719">
                  <c:v>58853</c:v>
                </c:pt>
                <c:pt idx="2720">
                  <c:v>58860</c:v>
                </c:pt>
                <c:pt idx="2721">
                  <c:v>58867</c:v>
                </c:pt>
                <c:pt idx="2722">
                  <c:v>58874</c:v>
                </c:pt>
                <c:pt idx="2723">
                  <c:v>58881</c:v>
                </c:pt>
                <c:pt idx="2724">
                  <c:v>58888</c:v>
                </c:pt>
                <c:pt idx="2725">
                  <c:v>58895</c:v>
                </c:pt>
                <c:pt idx="2726">
                  <c:v>58902</c:v>
                </c:pt>
                <c:pt idx="2727">
                  <c:v>58909</c:v>
                </c:pt>
                <c:pt idx="2728">
                  <c:v>58916</c:v>
                </c:pt>
                <c:pt idx="2729">
                  <c:v>58923</c:v>
                </c:pt>
                <c:pt idx="2730">
                  <c:v>58930</c:v>
                </c:pt>
                <c:pt idx="2731">
                  <c:v>58937</c:v>
                </c:pt>
                <c:pt idx="2732">
                  <c:v>58944</c:v>
                </c:pt>
                <c:pt idx="2733">
                  <c:v>58951</c:v>
                </c:pt>
                <c:pt idx="2734">
                  <c:v>58958</c:v>
                </c:pt>
                <c:pt idx="2735">
                  <c:v>58965</c:v>
                </c:pt>
                <c:pt idx="2736">
                  <c:v>58972</c:v>
                </c:pt>
                <c:pt idx="2737">
                  <c:v>58979</c:v>
                </c:pt>
                <c:pt idx="2738">
                  <c:v>58986</c:v>
                </c:pt>
                <c:pt idx="2739">
                  <c:v>58993</c:v>
                </c:pt>
                <c:pt idx="2740">
                  <c:v>59000</c:v>
                </c:pt>
                <c:pt idx="2741">
                  <c:v>59007</c:v>
                </c:pt>
                <c:pt idx="2742">
                  <c:v>59014</c:v>
                </c:pt>
                <c:pt idx="2743">
                  <c:v>59021</c:v>
                </c:pt>
                <c:pt idx="2744">
                  <c:v>59028</c:v>
                </c:pt>
                <c:pt idx="2745">
                  <c:v>59035</c:v>
                </c:pt>
                <c:pt idx="2746">
                  <c:v>59042</c:v>
                </c:pt>
                <c:pt idx="2747">
                  <c:v>59049</c:v>
                </c:pt>
                <c:pt idx="2748">
                  <c:v>59056</c:v>
                </c:pt>
                <c:pt idx="2749">
                  <c:v>59063</c:v>
                </c:pt>
                <c:pt idx="2750">
                  <c:v>59070</c:v>
                </c:pt>
                <c:pt idx="2751">
                  <c:v>59077</c:v>
                </c:pt>
                <c:pt idx="2752">
                  <c:v>59084</c:v>
                </c:pt>
                <c:pt idx="2753">
                  <c:v>59091</c:v>
                </c:pt>
                <c:pt idx="2754">
                  <c:v>59098</c:v>
                </c:pt>
                <c:pt idx="2755">
                  <c:v>59105</c:v>
                </c:pt>
                <c:pt idx="2756">
                  <c:v>59112</c:v>
                </c:pt>
                <c:pt idx="2757">
                  <c:v>59119</c:v>
                </c:pt>
                <c:pt idx="2758">
                  <c:v>59126</c:v>
                </c:pt>
                <c:pt idx="2759">
                  <c:v>59133</c:v>
                </c:pt>
                <c:pt idx="2760">
                  <c:v>59140</c:v>
                </c:pt>
                <c:pt idx="2761">
                  <c:v>59147</c:v>
                </c:pt>
                <c:pt idx="2762">
                  <c:v>59154</c:v>
                </c:pt>
                <c:pt idx="2763">
                  <c:v>59161</c:v>
                </c:pt>
                <c:pt idx="2764">
                  <c:v>59168</c:v>
                </c:pt>
                <c:pt idx="2765">
                  <c:v>59175</c:v>
                </c:pt>
                <c:pt idx="2766">
                  <c:v>59182</c:v>
                </c:pt>
                <c:pt idx="2767">
                  <c:v>59189</c:v>
                </c:pt>
                <c:pt idx="2768">
                  <c:v>59196</c:v>
                </c:pt>
                <c:pt idx="2769">
                  <c:v>59203</c:v>
                </c:pt>
                <c:pt idx="2770">
                  <c:v>59210</c:v>
                </c:pt>
                <c:pt idx="2771">
                  <c:v>59217</c:v>
                </c:pt>
                <c:pt idx="2772">
                  <c:v>59224</c:v>
                </c:pt>
                <c:pt idx="2773">
                  <c:v>59231</c:v>
                </c:pt>
                <c:pt idx="2774">
                  <c:v>59238</c:v>
                </c:pt>
                <c:pt idx="2775">
                  <c:v>59245</c:v>
                </c:pt>
                <c:pt idx="2776">
                  <c:v>59252</c:v>
                </c:pt>
                <c:pt idx="2777">
                  <c:v>59259</c:v>
                </c:pt>
                <c:pt idx="2778">
                  <c:v>59266</c:v>
                </c:pt>
                <c:pt idx="2779">
                  <c:v>59273</c:v>
                </c:pt>
                <c:pt idx="2780">
                  <c:v>59280</c:v>
                </c:pt>
                <c:pt idx="2781">
                  <c:v>59287</c:v>
                </c:pt>
                <c:pt idx="2782">
                  <c:v>59294</c:v>
                </c:pt>
                <c:pt idx="2783">
                  <c:v>59301</c:v>
                </c:pt>
                <c:pt idx="2784">
                  <c:v>59308</c:v>
                </c:pt>
                <c:pt idx="2785">
                  <c:v>59315</c:v>
                </c:pt>
                <c:pt idx="2786">
                  <c:v>59322</c:v>
                </c:pt>
                <c:pt idx="2787">
                  <c:v>59329</c:v>
                </c:pt>
                <c:pt idx="2788">
                  <c:v>59336</c:v>
                </c:pt>
                <c:pt idx="2789">
                  <c:v>59343</c:v>
                </c:pt>
                <c:pt idx="2790">
                  <c:v>59350</c:v>
                </c:pt>
                <c:pt idx="2791">
                  <c:v>59357</c:v>
                </c:pt>
                <c:pt idx="2792">
                  <c:v>59364</c:v>
                </c:pt>
                <c:pt idx="2793">
                  <c:v>59371</c:v>
                </c:pt>
                <c:pt idx="2794">
                  <c:v>59378</c:v>
                </c:pt>
                <c:pt idx="2795">
                  <c:v>59385</c:v>
                </c:pt>
                <c:pt idx="2796">
                  <c:v>59392</c:v>
                </c:pt>
                <c:pt idx="2797">
                  <c:v>59399</c:v>
                </c:pt>
                <c:pt idx="2798">
                  <c:v>59406</c:v>
                </c:pt>
                <c:pt idx="2799">
                  <c:v>59413</c:v>
                </c:pt>
                <c:pt idx="2800">
                  <c:v>59420</c:v>
                </c:pt>
                <c:pt idx="2801">
                  <c:v>59427</c:v>
                </c:pt>
                <c:pt idx="2802">
                  <c:v>59434</c:v>
                </c:pt>
                <c:pt idx="2803">
                  <c:v>59441</c:v>
                </c:pt>
                <c:pt idx="2804">
                  <c:v>59448</c:v>
                </c:pt>
                <c:pt idx="2805">
                  <c:v>59455</c:v>
                </c:pt>
                <c:pt idx="2806">
                  <c:v>59462</c:v>
                </c:pt>
                <c:pt idx="2807">
                  <c:v>59469</c:v>
                </c:pt>
                <c:pt idx="2808">
                  <c:v>59476</c:v>
                </c:pt>
                <c:pt idx="2809">
                  <c:v>59483</c:v>
                </c:pt>
                <c:pt idx="2810">
                  <c:v>59490</c:v>
                </c:pt>
                <c:pt idx="2811">
                  <c:v>59497</c:v>
                </c:pt>
                <c:pt idx="2812">
                  <c:v>59504</c:v>
                </c:pt>
                <c:pt idx="2813">
                  <c:v>59511</c:v>
                </c:pt>
                <c:pt idx="2814">
                  <c:v>59518</c:v>
                </c:pt>
                <c:pt idx="2815">
                  <c:v>59525</c:v>
                </c:pt>
                <c:pt idx="2816">
                  <c:v>59532</c:v>
                </c:pt>
                <c:pt idx="2817">
                  <c:v>59539</c:v>
                </c:pt>
                <c:pt idx="2818">
                  <c:v>59546</c:v>
                </c:pt>
                <c:pt idx="2819">
                  <c:v>59553</c:v>
                </c:pt>
                <c:pt idx="2820">
                  <c:v>59560</c:v>
                </c:pt>
                <c:pt idx="2821">
                  <c:v>59567</c:v>
                </c:pt>
                <c:pt idx="2822">
                  <c:v>59574</c:v>
                </c:pt>
                <c:pt idx="2823">
                  <c:v>59581</c:v>
                </c:pt>
                <c:pt idx="2824">
                  <c:v>59588</c:v>
                </c:pt>
                <c:pt idx="2825">
                  <c:v>59595</c:v>
                </c:pt>
                <c:pt idx="2826">
                  <c:v>59602</c:v>
                </c:pt>
                <c:pt idx="2827">
                  <c:v>59609</c:v>
                </c:pt>
                <c:pt idx="2828">
                  <c:v>59616</c:v>
                </c:pt>
                <c:pt idx="2829">
                  <c:v>59623</c:v>
                </c:pt>
                <c:pt idx="2830">
                  <c:v>59630</c:v>
                </c:pt>
                <c:pt idx="2831">
                  <c:v>59637</c:v>
                </c:pt>
                <c:pt idx="2832">
                  <c:v>59644</c:v>
                </c:pt>
                <c:pt idx="2833">
                  <c:v>59651</c:v>
                </c:pt>
                <c:pt idx="2834">
                  <c:v>59658</c:v>
                </c:pt>
                <c:pt idx="2835">
                  <c:v>59665</c:v>
                </c:pt>
                <c:pt idx="2836">
                  <c:v>59672</c:v>
                </c:pt>
                <c:pt idx="2837">
                  <c:v>59679</c:v>
                </c:pt>
                <c:pt idx="2838">
                  <c:v>59686</c:v>
                </c:pt>
                <c:pt idx="2839">
                  <c:v>59693</c:v>
                </c:pt>
                <c:pt idx="2840">
                  <c:v>59700</c:v>
                </c:pt>
                <c:pt idx="2841">
                  <c:v>59707</c:v>
                </c:pt>
                <c:pt idx="2842">
                  <c:v>59714</c:v>
                </c:pt>
                <c:pt idx="2843">
                  <c:v>59721</c:v>
                </c:pt>
                <c:pt idx="2844">
                  <c:v>59728</c:v>
                </c:pt>
                <c:pt idx="2845">
                  <c:v>59735</c:v>
                </c:pt>
                <c:pt idx="2846">
                  <c:v>59742</c:v>
                </c:pt>
                <c:pt idx="2847">
                  <c:v>59749</c:v>
                </c:pt>
                <c:pt idx="2848">
                  <c:v>59756</c:v>
                </c:pt>
                <c:pt idx="2849">
                  <c:v>59763</c:v>
                </c:pt>
                <c:pt idx="2850">
                  <c:v>59770</c:v>
                </c:pt>
                <c:pt idx="2851">
                  <c:v>59777</c:v>
                </c:pt>
                <c:pt idx="2852">
                  <c:v>59784</c:v>
                </c:pt>
                <c:pt idx="2853">
                  <c:v>59791</c:v>
                </c:pt>
                <c:pt idx="2854">
                  <c:v>59798</c:v>
                </c:pt>
                <c:pt idx="2855">
                  <c:v>59805</c:v>
                </c:pt>
                <c:pt idx="2856">
                  <c:v>59812</c:v>
                </c:pt>
                <c:pt idx="2857">
                  <c:v>59819</c:v>
                </c:pt>
                <c:pt idx="2858">
                  <c:v>59826</c:v>
                </c:pt>
                <c:pt idx="2859">
                  <c:v>59833</c:v>
                </c:pt>
                <c:pt idx="2860">
                  <c:v>59840</c:v>
                </c:pt>
                <c:pt idx="2861">
                  <c:v>59847</c:v>
                </c:pt>
                <c:pt idx="2862">
                  <c:v>59854</c:v>
                </c:pt>
                <c:pt idx="2863">
                  <c:v>59861</c:v>
                </c:pt>
                <c:pt idx="2864">
                  <c:v>59868</c:v>
                </c:pt>
                <c:pt idx="2865">
                  <c:v>59875</c:v>
                </c:pt>
                <c:pt idx="2866">
                  <c:v>59882</c:v>
                </c:pt>
                <c:pt idx="2867">
                  <c:v>59889</c:v>
                </c:pt>
                <c:pt idx="2868">
                  <c:v>59897</c:v>
                </c:pt>
                <c:pt idx="2869">
                  <c:v>59904</c:v>
                </c:pt>
                <c:pt idx="2870">
                  <c:v>59911</c:v>
                </c:pt>
                <c:pt idx="2871">
                  <c:v>59918</c:v>
                </c:pt>
                <c:pt idx="2872">
                  <c:v>59925</c:v>
                </c:pt>
                <c:pt idx="2873">
                  <c:v>59932</c:v>
                </c:pt>
                <c:pt idx="2874">
                  <c:v>59939</c:v>
                </c:pt>
                <c:pt idx="2875">
                  <c:v>59946</c:v>
                </c:pt>
                <c:pt idx="2876">
                  <c:v>59953</c:v>
                </c:pt>
                <c:pt idx="2877">
                  <c:v>59960</c:v>
                </c:pt>
                <c:pt idx="2878">
                  <c:v>59967</c:v>
                </c:pt>
                <c:pt idx="2879">
                  <c:v>59974</c:v>
                </c:pt>
                <c:pt idx="2880">
                  <c:v>59981</c:v>
                </c:pt>
                <c:pt idx="2881">
                  <c:v>59988</c:v>
                </c:pt>
                <c:pt idx="2882">
                  <c:v>59995</c:v>
                </c:pt>
                <c:pt idx="2883">
                  <c:v>60002</c:v>
                </c:pt>
                <c:pt idx="2884">
                  <c:v>60009</c:v>
                </c:pt>
                <c:pt idx="2885">
                  <c:v>60016</c:v>
                </c:pt>
                <c:pt idx="2886">
                  <c:v>60023</c:v>
                </c:pt>
                <c:pt idx="2887">
                  <c:v>60030</c:v>
                </c:pt>
                <c:pt idx="2888">
                  <c:v>60037</c:v>
                </c:pt>
                <c:pt idx="2889">
                  <c:v>60044</c:v>
                </c:pt>
                <c:pt idx="2890">
                  <c:v>60051</c:v>
                </c:pt>
                <c:pt idx="2891">
                  <c:v>60058</c:v>
                </c:pt>
                <c:pt idx="2892">
                  <c:v>60065</c:v>
                </c:pt>
                <c:pt idx="2893">
                  <c:v>60072</c:v>
                </c:pt>
                <c:pt idx="2894">
                  <c:v>60079</c:v>
                </c:pt>
                <c:pt idx="2895">
                  <c:v>60086</c:v>
                </c:pt>
                <c:pt idx="2896">
                  <c:v>60093</c:v>
                </c:pt>
                <c:pt idx="2897">
                  <c:v>60100</c:v>
                </c:pt>
                <c:pt idx="2898">
                  <c:v>60107</c:v>
                </c:pt>
                <c:pt idx="2899">
                  <c:v>60114</c:v>
                </c:pt>
                <c:pt idx="2900">
                  <c:v>60121</c:v>
                </c:pt>
                <c:pt idx="2901">
                  <c:v>60128</c:v>
                </c:pt>
                <c:pt idx="2902">
                  <c:v>60135</c:v>
                </c:pt>
                <c:pt idx="2903">
                  <c:v>60142</c:v>
                </c:pt>
                <c:pt idx="2904">
                  <c:v>60149</c:v>
                </c:pt>
                <c:pt idx="2905">
                  <c:v>60156</c:v>
                </c:pt>
                <c:pt idx="2906">
                  <c:v>60163</c:v>
                </c:pt>
                <c:pt idx="2907">
                  <c:v>60170</c:v>
                </c:pt>
                <c:pt idx="2908">
                  <c:v>60177</c:v>
                </c:pt>
                <c:pt idx="2909">
                  <c:v>60184</c:v>
                </c:pt>
                <c:pt idx="2910">
                  <c:v>60191</c:v>
                </c:pt>
                <c:pt idx="2911">
                  <c:v>60198</c:v>
                </c:pt>
                <c:pt idx="2912">
                  <c:v>60205</c:v>
                </c:pt>
                <c:pt idx="2913">
                  <c:v>60212</c:v>
                </c:pt>
                <c:pt idx="2914">
                  <c:v>60219</c:v>
                </c:pt>
                <c:pt idx="2915">
                  <c:v>60226</c:v>
                </c:pt>
                <c:pt idx="2916">
                  <c:v>60233</c:v>
                </c:pt>
                <c:pt idx="2917">
                  <c:v>60240</c:v>
                </c:pt>
                <c:pt idx="2918">
                  <c:v>60247</c:v>
                </c:pt>
                <c:pt idx="2919">
                  <c:v>60254</c:v>
                </c:pt>
                <c:pt idx="2920">
                  <c:v>60265</c:v>
                </c:pt>
                <c:pt idx="2921">
                  <c:v>60272</c:v>
                </c:pt>
                <c:pt idx="2922">
                  <c:v>60279</c:v>
                </c:pt>
                <c:pt idx="2923">
                  <c:v>60286</c:v>
                </c:pt>
                <c:pt idx="2924">
                  <c:v>60293</c:v>
                </c:pt>
                <c:pt idx="2925">
                  <c:v>60300</c:v>
                </c:pt>
                <c:pt idx="2926">
                  <c:v>60307</c:v>
                </c:pt>
                <c:pt idx="2927">
                  <c:v>60314</c:v>
                </c:pt>
                <c:pt idx="2928">
                  <c:v>60321</c:v>
                </c:pt>
                <c:pt idx="2929">
                  <c:v>60328</c:v>
                </c:pt>
                <c:pt idx="2930">
                  <c:v>60335</c:v>
                </c:pt>
                <c:pt idx="2931">
                  <c:v>60342</c:v>
                </c:pt>
                <c:pt idx="2932">
                  <c:v>60349</c:v>
                </c:pt>
                <c:pt idx="2933">
                  <c:v>60357</c:v>
                </c:pt>
                <c:pt idx="2934">
                  <c:v>60364</c:v>
                </c:pt>
                <c:pt idx="2935">
                  <c:v>60371</c:v>
                </c:pt>
                <c:pt idx="2936">
                  <c:v>60378</c:v>
                </c:pt>
                <c:pt idx="2937">
                  <c:v>60385</c:v>
                </c:pt>
                <c:pt idx="2938">
                  <c:v>60392</c:v>
                </c:pt>
                <c:pt idx="2939">
                  <c:v>60399</c:v>
                </c:pt>
                <c:pt idx="2940">
                  <c:v>60406</c:v>
                </c:pt>
                <c:pt idx="2941">
                  <c:v>60413</c:v>
                </c:pt>
                <c:pt idx="2942">
                  <c:v>60420</c:v>
                </c:pt>
                <c:pt idx="2943">
                  <c:v>60427</c:v>
                </c:pt>
                <c:pt idx="2944">
                  <c:v>60434</c:v>
                </c:pt>
                <c:pt idx="2945">
                  <c:v>60441</c:v>
                </c:pt>
                <c:pt idx="2946">
                  <c:v>60448</c:v>
                </c:pt>
                <c:pt idx="2947">
                  <c:v>60455</c:v>
                </c:pt>
                <c:pt idx="2948">
                  <c:v>60462</c:v>
                </c:pt>
                <c:pt idx="2949">
                  <c:v>60469</c:v>
                </c:pt>
                <c:pt idx="2950">
                  <c:v>60476</c:v>
                </c:pt>
                <c:pt idx="2951">
                  <c:v>60483</c:v>
                </c:pt>
                <c:pt idx="2952">
                  <c:v>60490</c:v>
                </c:pt>
                <c:pt idx="2953">
                  <c:v>60497</c:v>
                </c:pt>
                <c:pt idx="2954">
                  <c:v>60504</c:v>
                </c:pt>
                <c:pt idx="2955">
                  <c:v>60511</c:v>
                </c:pt>
                <c:pt idx="2956">
                  <c:v>60518</c:v>
                </c:pt>
                <c:pt idx="2957">
                  <c:v>60525</c:v>
                </c:pt>
                <c:pt idx="2958">
                  <c:v>60532</c:v>
                </c:pt>
                <c:pt idx="2959">
                  <c:v>60539</c:v>
                </c:pt>
                <c:pt idx="2960">
                  <c:v>60546</c:v>
                </c:pt>
                <c:pt idx="2961">
                  <c:v>60553</c:v>
                </c:pt>
                <c:pt idx="2962">
                  <c:v>60560</c:v>
                </c:pt>
                <c:pt idx="2963">
                  <c:v>60567</c:v>
                </c:pt>
                <c:pt idx="2964">
                  <c:v>60574</c:v>
                </c:pt>
                <c:pt idx="2965">
                  <c:v>60581</c:v>
                </c:pt>
                <c:pt idx="2966">
                  <c:v>60588</c:v>
                </c:pt>
                <c:pt idx="2967">
                  <c:v>60595</c:v>
                </c:pt>
                <c:pt idx="2968">
                  <c:v>60602</c:v>
                </c:pt>
                <c:pt idx="2969">
                  <c:v>60609</c:v>
                </c:pt>
                <c:pt idx="2970">
                  <c:v>60616</c:v>
                </c:pt>
                <c:pt idx="2971">
                  <c:v>60623</c:v>
                </c:pt>
                <c:pt idx="2972">
                  <c:v>60630</c:v>
                </c:pt>
                <c:pt idx="2973">
                  <c:v>60637</c:v>
                </c:pt>
                <c:pt idx="2974">
                  <c:v>60644</c:v>
                </c:pt>
                <c:pt idx="2975">
                  <c:v>60651</c:v>
                </c:pt>
                <c:pt idx="2976">
                  <c:v>60658</c:v>
                </c:pt>
                <c:pt idx="2977">
                  <c:v>60665</c:v>
                </c:pt>
                <c:pt idx="2978">
                  <c:v>60672</c:v>
                </c:pt>
                <c:pt idx="2979">
                  <c:v>60679</c:v>
                </c:pt>
                <c:pt idx="2980">
                  <c:v>60686</c:v>
                </c:pt>
                <c:pt idx="2981">
                  <c:v>60693</c:v>
                </c:pt>
                <c:pt idx="2982">
                  <c:v>60700</c:v>
                </c:pt>
                <c:pt idx="2983">
                  <c:v>60707</c:v>
                </c:pt>
                <c:pt idx="2984">
                  <c:v>60714</c:v>
                </c:pt>
                <c:pt idx="2985">
                  <c:v>60721</c:v>
                </c:pt>
                <c:pt idx="2986">
                  <c:v>60728</c:v>
                </c:pt>
                <c:pt idx="2987">
                  <c:v>60735</c:v>
                </c:pt>
                <c:pt idx="2988">
                  <c:v>60742</c:v>
                </c:pt>
                <c:pt idx="2989">
                  <c:v>60749</c:v>
                </c:pt>
                <c:pt idx="2990">
                  <c:v>60756</c:v>
                </c:pt>
                <c:pt idx="2991">
                  <c:v>60763</c:v>
                </c:pt>
                <c:pt idx="2992">
                  <c:v>60770</c:v>
                </c:pt>
                <c:pt idx="2993">
                  <c:v>60777</c:v>
                </c:pt>
                <c:pt idx="2994">
                  <c:v>60784</c:v>
                </c:pt>
                <c:pt idx="2995">
                  <c:v>60791</c:v>
                </c:pt>
                <c:pt idx="2996">
                  <c:v>60798</c:v>
                </c:pt>
                <c:pt idx="2997">
                  <c:v>60805</c:v>
                </c:pt>
                <c:pt idx="2998">
                  <c:v>60812</c:v>
                </c:pt>
                <c:pt idx="2999">
                  <c:v>60819</c:v>
                </c:pt>
                <c:pt idx="3000">
                  <c:v>60826</c:v>
                </c:pt>
                <c:pt idx="3001">
                  <c:v>60833</c:v>
                </c:pt>
                <c:pt idx="3002">
                  <c:v>60840</c:v>
                </c:pt>
                <c:pt idx="3003">
                  <c:v>60847</c:v>
                </c:pt>
                <c:pt idx="3004">
                  <c:v>60854</c:v>
                </c:pt>
                <c:pt idx="3005">
                  <c:v>60861</c:v>
                </c:pt>
                <c:pt idx="3006">
                  <c:v>60868</c:v>
                </c:pt>
                <c:pt idx="3007">
                  <c:v>60875</c:v>
                </c:pt>
                <c:pt idx="3008">
                  <c:v>60882</c:v>
                </c:pt>
                <c:pt idx="3009">
                  <c:v>60889</c:v>
                </c:pt>
                <c:pt idx="3010">
                  <c:v>60896</c:v>
                </c:pt>
                <c:pt idx="3011">
                  <c:v>60903</c:v>
                </c:pt>
                <c:pt idx="3012">
                  <c:v>60910</c:v>
                </c:pt>
                <c:pt idx="3013">
                  <c:v>60917</c:v>
                </c:pt>
                <c:pt idx="3014">
                  <c:v>60924</c:v>
                </c:pt>
                <c:pt idx="3015">
                  <c:v>60931</c:v>
                </c:pt>
                <c:pt idx="3016">
                  <c:v>60938</c:v>
                </c:pt>
                <c:pt idx="3017">
                  <c:v>60945</c:v>
                </c:pt>
                <c:pt idx="3018">
                  <c:v>60952</c:v>
                </c:pt>
                <c:pt idx="3019">
                  <c:v>60959</c:v>
                </c:pt>
                <c:pt idx="3020">
                  <c:v>60966</c:v>
                </c:pt>
                <c:pt idx="3021">
                  <c:v>60973</c:v>
                </c:pt>
                <c:pt idx="3022">
                  <c:v>60980</c:v>
                </c:pt>
                <c:pt idx="3023">
                  <c:v>60987</c:v>
                </c:pt>
                <c:pt idx="3024">
                  <c:v>60995</c:v>
                </c:pt>
                <c:pt idx="3025">
                  <c:v>61002</c:v>
                </c:pt>
                <c:pt idx="3026">
                  <c:v>61009</c:v>
                </c:pt>
                <c:pt idx="3027">
                  <c:v>61016</c:v>
                </c:pt>
                <c:pt idx="3028">
                  <c:v>61023</c:v>
                </c:pt>
                <c:pt idx="3029">
                  <c:v>61030</c:v>
                </c:pt>
                <c:pt idx="3030">
                  <c:v>61037</c:v>
                </c:pt>
                <c:pt idx="3031">
                  <c:v>61044</c:v>
                </c:pt>
                <c:pt idx="3032">
                  <c:v>61051</c:v>
                </c:pt>
                <c:pt idx="3033">
                  <c:v>61058</c:v>
                </c:pt>
                <c:pt idx="3034">
                  <c:v>61065</c:v>
                </c:pt>
                <c:pt idx="3035">
                  <c:v>61072</c:v>
                </c:pt>
                <c:pt idx="3036">
                  <c:v>61079</c:v>
                </c:pt>
                <c:pt idx="3037">
                  <c:v>61086</c:v>
                </c:pt>
                <c:pt idx="3038">
                  <c:v>61093</c:v>
                </c:pt>
                <c:pt idx="3039">
                  <c:v>61100</c:v>
                </c:pt>
                <c:pt idx="3040">
                  <c:v>61107</c:v>
                </c:pt>
                <c:pt idx="3041">
                  <c:v>61114</c:v>
                </c:pt>
                <c:pt idx="3042">
                  <c:v>61121</c:v>
                </c:pt>
                <c:pt idx="3043">
                  <c:v>61128</c:v>
                </c:pt>
                <c:pt idx="3044">
                  <c:v>61135</c:v>
                </c:pt>
                <c:pt idx="3045">
                  <c:v>61142</c:v>
                </c:pt>
                <c:pt idx="3046">
                  <c:v>61149</c:v>
                </c:pt>
                <c:pt idx="3047">
                  <c:v>61156</c:v>
                </c:pt>
                <c:pt idx="3048">
                  <c:v>61163</c:v>
                </c:pt>
                <c:pt idx="3049">
                  <c:v>61170</c:v>
                </c:pt>
                <c:pt idx="3050">
                  <c:v>61177</c:v>
                </c:pt>
                <c:pt idx="3051">
                  <c:v>61184</c:v>
                </c:pt>
                <c:pt idx="3052">
                  <c:v>61191</c:v>
                </c:pt>
                <c:pt idx="3053">
                  <c:v>61198</c:v>
                </c:pt>
                <c:pt idx="3054">
                  <c:v>61205</c:v>
                </c:pt>
                <c:pt idx="3055">
                  <c:v>61212</c:v>
                </c:pt>
                <c:pt idx="3056">
                  <c:v>61219</c:v>
                </c:pt>
                <c:pt idx="3057">
                  <c:v>61226</c:v>
                </c:pt>
                <c:pt idx="3058">
                  <c:v>61233</c:v>
                </c:pt>
                <c:pt idx="3059">
                  <c:v>61240</c:v>
                </c:pt>
                <c:pt idx="3060">
                  <c:v>61247</c:v>
                </c:pt>
                <c:pt idx="3061">
                  <c:v>61254</c:v>
                </c:pt>
                <c:pt idx="3062">
                  <c:v>61261</c:v>
                </c:pt>
                <c:pt idx="3063">
                  <c:v>61268</c:v>
                </c:pt>
                <c:pt idx="3064">
                  <c:v>61275</c:v>
                </c:pt>
                <c:pt idx="3065">
                  <c:v>61282</c:v>
                </c:pt>
                <c:pt idx="3066">
                  <c:v>61289</c:v>
                </c:pt>
                <c:pt idx="3067">
                  <c:v>61296</c:v>
                </c:pt>
                <c:pt idx="3068">
                  <c:v>61303</c:v>
                </c:pt>
                <c:pt idx="3069">
                  <c:v>61310</c:v>
                </c:pt>
                <c:pt idx="3070">
                  <c:v>61317</c:v>
                </c:pt>
                <c:pt idx="3071">
                  <c:v>61324</c:v>
                </c:pt>
                <c:pt idx="3072">
                  <c:v>61331</c:v>
                </c:pt>
                <c:pt idx="3073">
                  <c:v>61338</c:v>
                </c:pt>
                <c:pt idx="3074">
                  <c:v>61345</c:v>
                </c:pt>
                <c:pt idx="3075">
                  <c:v>61352</c:v>
                </c:pt>
                <c:pt idx="3076">
                  <c:v>61359</c:v>
                </c:pt>
                <c:pt idx="3077">
                  <c:v>61366</c:v>
                </c:pt>
                <c:pt idx="3078">
                  <c:v>61373</c:v>
                </c:pt>
                <c:pt idx="3079">
                  <c:v>61380</c:v>
                </c:pt>
                <c:pt idx="3080">
                  <c:v>61387</c:v>
                </c:pt>
                <c:pt idx="3081">
                  <c:v>61394</c:v>
                </c:pt>
                <c:pt idx="3082">
                  <c:v>61401</c:v>
                </c:pt>
                <c:pt idx="3083">
                  <c:v>61408</c:v>
                </c:pt>
                <c:pt idx="3084">
                  <c:v>61415</c:v>
                </c:pt>
                <c:pt idx="3085">
                  <c:v>61422</c:v>
                </c:pt>
                <c:pt idx="3086">
                  <c:v>61429</c:v>
                </c:pt>
                <c:pt idx="3087">
                  <c:v>61436</c:v>
                </c:pt>
                <c:pt idx="3088">
                  <c:v>61443</c:v>
                </c:pt>
                <c:pt idx="3089">
                  <c:v>61450</c:v>
                </c:pt>
                <c:pt idx="3090">
                  <c:v>61457</c:v>
                </c:pt>
                <c:pt idx="3091">
                  <c:v>61464</c:v>
                </c:pt>
                <c:pt idx="3092">
                  <c:v>61471</c:v>
                </c:pt>
                <c:pt idx="3093">
                  <c:v>61478</c:v>
                </c:pt>
                <c:pt idx="3094">
                  <c:v>61485</c:v>
                </c:pt>
                <c:pt idx="3095">
                  <c:v>61492</c:v>
                </c:pt>
                <c:pt idx="3096">
                  <c:v>61499</c:v>
                </c:pt>
                <c:pt idx="3097">
                  <c:v>61506</c:v>
                </c:pt>
                <c:pt idx="3098">
                  <c:v>61513</c:v>
                </c:pt>
                <c:pt idx="3099">
                  <c:v>61520</c:v>
                </c:pt>
                <c:pt idx="3100">
                  <c:v>61527</c:v>
                </c:pt>
                <c:pt idx="3101">
                  <c:v>61534</c:v>
                </c:pt>
                <c:pt idx="3102">
                  <c:v>61541</c:v>
                </c:pt>
                <c:pt idx="3103">
                  <c:v>61548</c:v>
                </c:pt>
                <c:pt idx="3104">
                  <c:v>61555</c:v>
                </c:pt>
                <c:pt idx="3105">
                  <c:v>61562</c:v>
                </c:pt>
                <c:pt idx="3106">
                  <c:v>61569</c:v>
                </c:pt>
                <c:pt idx="3107">
                  <c:v>61576</c:v>
                </c:pt>
                <c:pt idx="3108">
                  <c:v>61583</c:v>
                </c:pt>
                <c:pt idx="3109">
                  <c:v>61590</c:v>
                </c:pt>
                <c:pt idx="3110">
                  <c:v>61597</c:v>
                </c:pt>
                <c:pt idx="3111">
                  <c:v>61604</c:v>
                </c:pt>
                <c:pt idx="3112">
                  <c:v>61611</c:v>
                </c:pt>
                <c:pt idx="3113">
                  <c:v>61618</c:v>
                </c:pt>
                <c:pt idx="3114">
                  <c:v>61625</c:v>
                </c:pt>
                <c:pt idx="3115">
                  <c:v>61632</c:v>
                </c:pt>
                <c:pt idx="3116">
                  <c:v>61639</c:v>
                </c:pt>
                <c:pt idx="3117">
                  <c:v>61646</c:v>
                </c:pt>
                <c:pt idx="3118">
                  <c:v>61653</c:v>
                </c:pt>
                <c:pt idx="3119">
                  <c:v>61660</c:v>
                </c:pt>
                <c:pt idx="3120">
                  <c:v>61667</c:v>
                </c:pt>
                <c:pt idx="3121">
                  <c:v>61674</c:v>
                </c:pt>
                <c:pt idx="3122">
                  <c:v>61681</c:v>
                </c:pt>
                <c:pt idx="3123">
                  <c:v>61688</c:v>
                </c:pt>
                <c:pt idx="3124">
                  <c:v>61695</c:v>
                </c:pt>
                <c:pt idx="3125">
                  <c:v>61702</c:v>
                </c:pt>
                <c:pt idx="3126">
                  <c:v>61709</c:v>
                </c:pt>
                <c:pt idx="3127">
                  <c:v>61716</c:v>
                </c:pt>
                <c:pt idx="3128">
                  <c:v>61724</c:v>
                </c:pt>
                <c:pt idx="3129">
                  <c:v>61731</c:v>
                </c:pt>
                <c:pt idx="3130">
                  <c:v>61738</c:v>
                </c:pt>
                <c:pt idx="3131">
                  <c:v>61745</c:v>
                </c:pt>
                <c:pt idx="3132">
                  <c:v>61752</c:v>
                </c:pt>
                <c:pt idx="3133">
                  <c:v>61759</c:v>
                </c:pt>
                <c:pt idx="3134">
                  <c:v>61766</c:v>
                </c:pt>
                <c:pt idx="3135">
                  <c:v>61773</c:v>
                </c:pt>
                <c:pt idx="3136">
                  <c:v>61780</c:v>
                </c:pt>
                <c:pt idx="3137">
                  <c:v>61787</c:v>
                </c:pt>
                <c:pt idx="3138">
                  <c:v>61794</c:v>
                </c:pt>
                <c:pt idx="3139">
                  <c:v>61801</c:v>
                </c:pt>
                <c:pt idx="3140">
                  <c:v>61808</c:v>
                </c:pt>
                <c:pt idx="3141">
                  <c:v>61815</c:v>
                </c:pt>
                <c:pt idx="3142">
                  <c:v>61822</c:v>
                </c:pt>
                <c:pt idx="3143">
                  <c:v>61829</c:v>
                </c:pt>
                <c:pt idx="3144">
                  <c:v>61836</c:v>
                </c:pt>
                <c:pt idx="3145">
                  <c:v>61843</c:v>
                </c:pt>
                <c:pt idx="3146">
                  <c:v>61850</c:v>
                </c:pt>
                <c:pt idx="3147">
                  <c:v>61857</c:v>
                </c:pt>
                <c:pt idx="3148">
                  <c:v>61864</c:v>
                </c:pt>
                <c:pt idx="3149">
                  <c:v>61871</c:v>
                </c:pt>
                <c:pt idx="3150">
                  <c:v>61878</c:v>
                </c:pt>
                <c:pt idx="3151">
                  <c:v>61885</c:v>
                </c:pt>
                <c:pt idx="3152">
                  <c:v>61892</c:v>
                </c:pt>
                <c:pt idx="3153">
                  <c:v>61899</c:v>
                </c:pt>
                <c:pt idx="3154">
                  <c:v>61906</c:v>
                </c:pt>
                <c:pt idx="3155">
                  <c:v>61913</c:v>
                </c:pt>
                <c:pt idx="3156">
                  <c:v>61920</c:v>
                </c:pt>
                <c:pt idx="3157">
                  <c:v>61927</c:v>
                </c:pt>
                <c:pt idx="3158">
                  <c:v>61934</c:v>
                </c:pt>
                <c:pt idx="3159">
                  <c:v>61941</c:v>
                </c:pt>
                <c:pt idx="3160">
                  <c:v>61948</c:v>
                </c:pt>
                <c:pt idx="3161">
                  <c:v>61955</c:v>
                </c:pt>
                <c:pt idx="3162">
                  <c:v>61962</c:v>
                </c:pt>
                <c:pt idx="3163">
                  <c:v>61969</c:v>
                </c:pt>
                <c:pt idx="3164">
                  <c:v>61976</c:v>
                </c:pt>
                <c:pt idx="3165">
                  <c:v>61983</c:v>
                </c:pt>
                <c:pt idx="3166">
                  <c:v>61990</c:v>
                </c:pt>
                <c:pt idx="3167">
                  <c:v>61997</c:v>
                </c:pt>
                <c:pt idx="3168">
                  <c:v>62004</c:v>
                </c:pt>
                <c:pt idx="3169">
                  <c:v>62011</c:v>
                </c:pt>
                <c:pt idx="3170">
                  <c:v>62018</c:v>
                </c:pt>
                <c:pt idx="3171">
                  <c:v>62025</c:v>
                </c:pt>
                <c:pt idx="3172">
                  <c:v>62032</c:v>
                </c:pt>
                <c:pt idx="3173">
                  <c:v>62039</c:v>
                </c:pt>
                <c:pt idx="3174">
                  <c:v>62046</c:v>
                </c:pt>
                <c:pt idx="3175">
                  <c:v>62053</c:v>
                </c:pt>
                <c:pt idx="3176">
                  <c:v>62060</c:v>
                </c:pt>
                <c:pt idx="3177">
                  <c:v>62067</c:v>
                </c:pt>
                <c:pt idx="3178">
                  <c:v>62074</c:v>
                </c:pt>
                <c:pt idx="3179">
                  <c:v>62081</c:v>
                </c:pt>
                <c:pt idx="3180">
                  <c:v>62089</c:v>
                </c:pt>
                <c:pt idx="3181">
                  <c:v>62096</c:v>
                </c:pt>
                <c:pt idx="3182">
                  <c:v>62103</c:v>
                </c:pt>
                <c:pt idx="3183">
                  <c:v>62110</c:v>
                </c:pt>
                <c:pt idx="3184">
                  <c:v>62117</c:v>
                </c:pt>
                <c:pt idx="3185">
                  <c:v>62124</c:v>
                </c:pt>
                <c:pt idx="3186">
                  <c:v>62131</c:v>
                </c:pt>
                <c:pt idx="3187">
                  <c:v>62138</c:v>
                </c:pt>
                <c:pt idx="3188">
                  <c:v>62145</c:v>
                </c:pt>
                <c:pt idx="3189">
                  <c:v>62152</c:v>
                </c:pt>
                <c:pt idx="3190">
                  <c:v>62159</c:v>
                </c:pt>
                <c:pt idx="3191">
                  <c:v>62166</c:v>
                </c:pt>
                <c:pt idx="3192">
                  <c:v>62173</c:v>
                </c:pt>
                <c:pt idx="3193">
                  <c:v>62184</c:v>
                </c:pt>
                <c:pt idx="3194">
                  <c:v>62191</c:v>
                </c:pt>
                <c:pt idx="3195">
                  <c:v>62198</c:v>
                </c:pt>
                <c:pt idx="3196">
                  <c:v>62205</c:v>
                </c:pt>
                <c:pt idx="3197">
                  <c:v>62212</c:v>
                </c:pt>
                <c:pt idx="3198">
                  <c:v>62219</c:v>
                </c:pt>
                <c:pt idx="3199">
                  <c:v>62226</c:v>
                </c:pt>
                <c:pt idx="3200">
                  <c:v>62233</c:v>
                </c:pt>
                <c:pt idx="3201">
                  <c:v>62240</c:v>
                </c:pt>
                <c:pt idx="3202">
                  <c:v>62247</c:v>
                </c:pt>
                <c:pt idx="3203">
                  <c:v>62254</c:v>
                </c:pt>
                <c:pt idx="3204">
                  <c:v>62261</c:v>
                </c:pt>
                <c:pt idx="3205">
                  <c:v>62268</c:v>
                </c:pt>
                <c:pt idx="3206">
                  <c:v>62275</c:v>
                </c:pt>
                <c:pt idx="3207">
                  <c:v>62282</c:v>
                </c:pt>
                <c:pt idx="3208">
                  <c:v>62289</c:v>
                </c:pt>
                <c:pt idx="3209">
                  <c:v>62296</c:v>
                </c:pt>
                <c:pt idx="3210">
                  <c:v>62303</c:v>
                </c:pt>
                <c:pt idx="3211">
                  <c:v>62310</c:v>
                </c:pt>
                <c:pt idx="3212">
                  <c:v>62317</c:v>
                </c:pt>
                <c:pt idx="3213">
                  <c:v>62324</c:v>
                </c:pt>
                <c:pt idx="3214">
                  <c:v>62331</c:v>
                </c:pt>
                <c:pt idx="3215">
                  <c:v>62338</c:v>
                </c:pt>
                <c:pt idx="3216">
                  <c:v>62345</c:v>
                </c:pt>
                <c:pt idx="3217">
                  <c:v>62352</c:v>
                </c:pt>
                <c:pt idx="3218">
                  <c:v>62359</c:v>
                </c:pt>
                <c:pt idx="3219">
                  <c:v>62366</c:v>
                </c:pt>
                <c:pt idx="3220">
                  <c:v>62373</c:v>
                </c:pt>
                <c:pt idx="3221">
                  <c:v>62380</c:v>
                </c:pt>
                <c:pt idx="3222">
                  <c:v>62387</c:v>
                </c:pt>
                <c:pt idx="3223">
                  <c:v>62394</c:v>
                </c:pt>
                <c:pt idx="3224">
                  <c:v>62401</c:v>
                </c:pt>
                <c:pt idx="3225">
                  <c:v>62408</c:v>
                </c:pt>
                <c:pt idx="3226">
                  <c:v>62415</c:v>
                </c:pt>
                <c:pt idx="3227">
                  <c:v>62422</c:v>
                </c:pt>
                <c:pt idx="3228">
                  <c:v>62429</c:v>
                </c:pt>
                <c:pt idx="3229">
                  <c:v>62436</c:v>
                </c:pt>
                <c:pt idx="3230">
                  <c:v>62443</c:v>
                </c:pt>
                <c:pt idx="3231">
                  <c:v>62450</c:v>
                </c:pt>
                <c:pt idx="3232">
                  <c:v>62457</c:v>
                </c:pt>
                <c:pt idx="3233">
                  <c:v>62464</c:v>
                </c:pt>
                <c:pt idx="3234">
                  <c:v>62471</c:v>
                </c:pt>
                <c:pt idx="3235">
                  <c:v>62478</c:v>
                </c:pt>
                <c:pt idx="3236">
                  <c:v>62485</c:v>
                </c:pt>
                <c:pt idx="3237">
                  <c:v>62492</c:v>
                </c:pt>
                <c:pt idx="3238">
                  <c:v>62499</c:v>
                </c:pt>
                <c:pt idx="3239">
                  <c:v>62506</c:v>
                </c:pt>
                <c:pt idx="3240">
                  <c:v>62513</c:v>
                </c:pt>
                <c:pt idx="3241">
                  <c:v>62520</c:v>
                </c:pt>
                <c:pt idx="3242">
                  <c:v>62527</c:v>
                </c:pt>
                <c:pt idx="3243">
                  <c:v>62534</c:v>
                </c:pt>
                <c:pt idx="3244">
                  <c:v>62541</c:v>
                </c:pt>
                <c:pt idx="3245">
                  <c:v>62548</c:v>
                </c:pt>
                <c:pt idx="3246">
                  <c:v>62555</c:v>
                </c:pt>
                <c:pt idx="3247">
                  <c:v>62562</c:v>
                </c:pt>
                <c:pt idx="3248">
                  <c:v>62569</c:v>
                </c:pt>
                <c:pt idx="3249">
                  <c:v>62576</c:v>
                </c:pt>
                <c:pt idx="3250">
                  <c:v>62583</c:v>
                </c:pt>
                <c:pt idx="3251">
                  <c:v>62590</c:v>
                </c:pt>
                <c:pt idx="3252">
                  <c:v>62597</c:v>
                </c:pt>
                <c:pt idx="3253">
                  <c:v>62604</c:v>
                </c:pt>
                <c:pt idx="3254">
                  <c:v>62611</c:v>
                </c:pt>
                <c:pt idx="3255">
                  <c:v>62618</c:v>
                </c:pt>
                <c:pt idx="3256">
                  <c:v>62625</c:v>
                </c:pt>
                <c:pt idx="3257">
                  <c:v>62632</c:v>
                </c:pt>
                <c:pt idx="3258">
                  <c:v>62639</c:v>
                </c:pt>
                <c:pt idx="3259">
                  <c:v>62646</c:v>
                </c:pt>
                <c:pt idx="3260">
                  <c:v>62653</c:v>
                </c:pt>
                <c:pt idx="3261">
                  <c:v>62660</c:v>
                </c:pt>
                <c:pt idx="3262">
                  <c:v>62667</c:v>
                </c:pt>
                <c:pt idx="3263">
                  <c:v>62674</c:v>
                </c:pt>
                <c:pt idx="3264">
                  <c:v>62681</c:v>
                </c:pt>
                <c:pt idx="3265">
                  <c:v>62688</c:v>
                </c:pt>
                <c:pt idx="3266">
                  <c:v>62695</c:v>
                </c:pt>
                <c:pt idx="3267">
                  <c:v>62702</c:v>
                </c:pt>
                <c:pt idx="3268">
                  <c:v>62709</c:v>
                </c:pt>
                <c:pt idx="3269">
                  <c:v>62716</c:v>
                </c:pt>
                <c:pt idx="3270">
                  <c:v>62723</c:v>
                </c:pt>
                <c:pt idx="3271">
                  <c:v>62730</c:v>
                </c:pt>
                <c:pt idx="3272">
                  <c:v>62737</c:v>
                </c:pt>
                <c:pt idx="3273">
                  <c:v>62744</c:v>
                </c:pt>
                <c:pt idx="3274">
                  <c:v>62751</c:v>
                </c:pt>
                <c:pt idx="3275">
                  <c:v>62758</c:v>
                </c:pt>
                <c:pt idx="3276">
                  <c:v>62765</c:v>
                </c:pt>
                <c:pt idx="3277">
                  <c:v>62772</c:v>
                </c:pt>
                <c:pt idx="3278">
                  <c:v>62779</c:v>
                </c:pt>
                <c:pt idx="3279">
                  <c:v>62786</c:v>
                </c:pt>
                <c:pt idx="3280">
                  <c:v>62793</c:v>
                </c:pt>
                <c:pt idx="3281">
                  <c:v>62800</c:v>
                </c:pt>
                <c:pt idx="3282">
                  <c:v>62807</c:v>
                </c:pt>
                <c:pt idx="3283">
                  <c:v>62814</c:v>
                </c:pt>
                <c:pt idx="3284">
                  <c:v>62821</c:v>
                </c:pt>
                <c:pt idx="3285">
                  <c:v>62828</c:v>
                </c:pt>
                <c:pt idx="3286">
                  <c:v>62835</c:v>
                </c:pt>
                <c:pt idx="3287">
                  <c:v>62842</c:v>
                </c:pt>
                <c:pt idx="3288">
                  <c:v>62849</c:v>
                </c:pt>
                <c:pt idx="3289">
                  <c:v>62856</c:v>
                </c:pt>
                <c:pt idx="3290">
                  <c:v>62863</c:v>
                </c:pt>
                <c:pt idx="3291">
                  <c:v>62870</c:v>
                </c:pt>
                <c:pt idx="3292">
                  <c:v>62877</c:v>
                </c:pt>
                <c:pt idx="3293">
                  <c:v>62884</c:v>
                </c:pt>
                <c:pt idx="3294">
                  <c:v>62891</c:v>
                </c:pt>
                <c:pt idx="3295">
                  <c:v>62898</c:v>
                </c:pt>
                <c:pt idx="3296">
                  <c:v>62905</c:v>
                </c:pt>
                <c:pt idx="3297">
                  <c:v>62912</c:v>
                </c:pt>
                <c:pt idx="3298">
                  <c:v>62919</c:v>
                </c:pt>
                <c:pt idx="3299">
                  <c:v>62926</c:v>
                </c:pt>
                <c:pt idx="3300">
                  <c:v>62933</c:v>
                </c:pt>
                <c:pt idx="3301">
                  <c:v>62940</c:v>
                </c:pt>
                <c:pt idx="3302">
                  <c:v>62947</c:v>
                </c:pt>
                <c:pt idx="3303">
                  <c:v>62954</c:v>
                </c:pt>
                <c:pt idx="3304">
                  <c:v>62961</c:v>
                </c:pt>
                <c:pt idx="3305">
                  <c:v>62968</c:v>
                </c:pt>
                <c:pt idx="3306">
                  <c:v>62975</c:v>
                </c:pt>
                <c:pt idx="3307">
                  <c:v>62982</c:v>
                </c:pt>
                <c:pt idx="3308">
                  <c:v>62989</c:v>
                </c:pt>
                <c:pt idx="3309">
                  <c:v>62996</c:v>
                </c:pt>
                <c:pt idx="3310">
                  <c:v>63003</c:v>
                </c:pt>
                <c:pt idx="3311">
                  <c:v>63010</c:v>
                </c:pt>
                <c:pt idx="3312">
                  <c:v>63017</c:v>
                </c:pt>
                <c:pt idx="3313">
                  <c:v>63024</c:v>
                </c:pt>
                <c:pt idx="3314">
                  <c:v>63031</c:v>
                </c:pt>
                <c:pt idx="3315">
                  <c:v>63038</c:v>
                </c:pt>
                <c:pt idx="3316">
                  <c:v>63045</c:v>
                </c:pt>
                <c:pt idx="3317">
                  <c:v>63052</c:v>
                </c:pt>
                <c:pt idx="3318">
                  <c:v>63059</c:v>
                </c:pt>
                <c:pt idx="3319">
                  <c:v>63066</c:v>
                </c:pt>
                <c:pt idx="3320">
                  <c:v>63073</c:v>
                </c:pt>
                <c:pt idx="3321">
                  <c:v>63080</c:v>
                </c:pt>
                <c:pt idx="3322">
                  <c:v>63087</c:v>
                </c:pt>
                <c:pt idx="3323">
                  <c:v>63094</c:v>
                </c:pt>
                <c:pt idx="3324">
                  <c:v>63101</c:v>
                </c:pt>
                <c:pt idx="3325">
                  <c:v>63108</c:v>
                </c:pt>
                <c:pt idx="3326">
                  <c:v>63115</c:v>
                </c:pt>
                <c:pt idx="3327">
                  <c:v>63122</c:v>
                </c:pt>
                <c:pt idx="3328">
                  <c:v>63129</c:v>
                </c:pt>
                <c:pt idx="3329">
                  <c:v>63136</c:v>
                </c:pt>
                <c:pt idx="3330">
                  <c:v>63143</c:v>
                </c:pt>
                <c:pt idx="3331">
                  <c:v>63150</c:v>
                </c:pt>
                <c:pt idx="3332">
                  <c:v>63157</c:v>
                </c:pt>
                <c:pt idx="3333">
                  <c:v>63164</c:v>
                </c:pt>
                <c:pt idx="3334">
                  <c:v>63171</c:v>
                </c:pt>
                <c:pt idx="3335">
                  <c:v>63178</c:v>
                </c:pt>
                <c:pt idx="3336">
                  <c:v>63186</c:v>
                </c:pt>
                <c:pt idx="3337">
                  <c:v>63193</c:v>
                </c:pt>
                <c:pt idx="3338">
                  <c:v>63200</c:v>
                </c:pt>
                <c:pt idx="3339">
                  <c:v>63207</c:v>
                </c:pt>
                <c:pt idx="3340">
                  <c:v>63214</c:v>
                </c:pt>
                <c:pt idx="3341">
                  <c:v>63221</c:v>
                </c:pt>
                <c:pt idx="3342">
                  <c:v>63228</c:v>
                </c:pt>
                <c:pt idx="3343">
                  <c:v>63235</c:v>
                </c:pt>
                <c:pt idx="3344">
                  <c:v>63242</c:v>
                </c:pt>
                <c:pt idx="3345">
                  <c:v>63249</c:v>
                </c:pt>
                <c:pt idx="3346">
                  <c:v>63256</c:v>
                </c:pt>
                <c:pt idx="3347">
                  <c:v>63263</c:v>
                </c:pt>
                <c:pt idx="3348">
                  <c:v>63270</c:v>
                </c:pt>
                <c:pt idx="3349">
                  <c:v>63277</c:v>
                </c:pt>
                <c:pt idx="3350">
                  <c:v>63284</c:v>
                </c:pt>
                <c:pt idx="3351">
                  <c:v>63291</c:v>
                </c:pt>
                <c:pt idx="3352">
                  <c:v>63298</c:v>
                </c:pt>
                <c:pt idx="3353">
                  <c:v>63305</c:v>
                </c:pt>
                <c:pt idx="3354">
                  <c:v>63312</c:v>
                </c:pt>
                <c:pt idx="3355">
                  <c:v>63319</c:v>
                </c:pt>
                <c:pt idx="3356">
                  <c:v>63326</c:v>
                </c:pt>
                <c:pt idx="3357">
                  <c:v>63333</c:v>
                </c:pt>
                <c:pt idx="3358">
                  <c:v>63340</c:v>
                </c:pt>
                <c:pt idx="3359">
                  <c:v>63347</c:v>
                </c:pt>
                <c:pt idx="3360">
                  <c:v>63354</c:v>
                </c:pt>
                <c:pt idx="3361">
                  <c:v>63361</c:v>
                </c:pt>
                <c:pt idx="3362">
                  <c:v>63368</c:v>
                </c:pt>
                <c:pt idx="3363">
                  <c:v>63375</c:v>
                </c:pt>
                <c:pt idx="3364">
                  <c:v>63382</c:v>
                </c:pt>
                <c:pt idx="3365">
                  <c:v>63389</c:v>
                </c:pt>
                <c:pt idx="3366">
                  <c:v>63396</c:v>
                </c:pt>
                <c:pt idx="3367">
                  <c:v>63403</c:v>
                </c:pt>
                <c:pt idx="3368">
                  <c:v>63410</c:v>
                </c:pt>
                <c:pt idx="3369">
                  <c:v>63417</c:v>
                </c:pt>
                <c:pt idx="3370">
                  <c:v>63424</c:v>
                </c:pt>
                <c:pt idx="3371">
                  <c:v>63431</c:v>
                </c:pt>
                <c:pt idx="3372">
                  <c:v>63438</c:v>
                </c:pt>
                <c:pt idx="3373">
                  <c:v>63445</c:v>
                </c:pt>
                <c:pt idx="3374">
                  <c:v>63452</c:v>
                </c:pt>
                <c:pt idx="3375">
                  <c:v>63459</c:v>
                </c:pt>
                <c:pt idx="3376">
                  <c:v>63466</c:v>
                </c:pt>
                <c:pt idx="3377">
                  <c:v>63473</c:v>
                </c:pt>
                <c:pt idx="3378">
                  <c:v>63480</c:v>
                </c:pt>
                <c:pt idx="3379">
                  <c:v>63487</c:v>
                </c:pt>
                <c:pt idx="3380">
                  <c:v>63494</c:v>
                </c:pt>
                <c:pt idx="3381">
                  <c:v>63501</c:v>
                </c:pt>
                <c:pt idx="3382">
                  <c:v>63508</c:v>
                </c:pt>
                <c:pt idx="3383">
                  <c:v>63515</c:v>
                </c:pt>
                <c:pt idx="3384">
                  <c:v>63522</c:v>
                </c:pt>
                <c:pt idx="3385">
                  <c:v>63529</c:v>
                </c:pt>
                <c:pt idx="3386">
                  <c:v>63536</c:v>
                </c:pt>
                <c:pt idx="3387">
                  <c:v>63543</c:v>
                </c:pt>
                <c:pt idx="3388">
                  <c:v>63550</c:v>
                </c:pt>
                <c:pt idx="3389">
                  <c:v>63557</c:v>
                </c:pt>
                <c:pt idx="3390">
                  <c:v>63564</c:v>
                </c:pt>
                <c:pt idx="3391">
                  <c:v>63571</c:v>
                </c:pt>
                <c:pt idx="3392">
                  <c:v>63578</c:v>
                </c:pt>
                <c:pt idx="3393">
                  <c:v>63585</c:v>
                </c:pt>
                <c:pt idx="3394">
                  <c:v>63592</c:v>
                </c:pt>
                <c:pt idx="3395">
                  <c:v>63599</c:v>
                </c:pt>
                <c:pt idx="3396">
                  <c:v>63606</c:v>
                </c:pt>
                <c:pt idx="3397">
                  <c:v>63613</c:v>
                </c:pt>
                <c:pt idx="3398">
                  <c:v>63620</c:v>
                </c:pt>
                <c:pt idx="3399">
                  <c:v>63627</c:v>
                </c:pt>
                <c:pt idx="3400">
                  <c:v>63634</c:v>
                </c:pt>
                <c:pt idx="3401">
                  <c:v>63641</c:v>
                </c:pt>
                <c:pt idx="3402">
                  <c:v>63648</c:v>
                </c:pt>
                <c:pt idx="3403">
                  <c:v>63655</c:v>
                </c:pt>
                <c:pt idx="3404">
                  <c:v>63662</c:v>
                </c:pt>
                <c:pt idx="3405">
                  <c:v>63669</c:v>
                </c:pt>
                <c:pt idx="3406">
                  <c:v>63676</c:v>
                </c:pt>
                <c:pt idx="3407">
                  <c:v>63683</c:v>
                </c:pt>
                <c:pt idx="3408">
                  <c:v>63690</c:v>
                </c:pt>
                <c:pt idx="3409">
                  <c:v>63697</c:v>
                </c:pt>
                <c:pt idx="3410">
                  <c:v>63704</c:v>
                </c:pt>
                <c:pt idx="3411">
                  <c:v>63711</c:v>
                </c:pt>
                <c:pt idx="3412">
                  <c:v>63718</c:v>
                </c:pt>
                <c:pt idx="3413">
                  <c:v>63725</c:v>
                </c:pt>
                <c:pt idx="3414">
                  <c:v>63732</c:v>
                </c:pt>
                <c:pt idx="3415">
                  <c:v>63739</c:v>
                </c:pt>
                <c:pt idx="3416">
                  <c:v>63746</c:v>
                </c:pt>
                <c:pt idx="3417">
                  <c:v>63753</c:v>
                </c:pt>
                <c:pt idx="3418">
                  <c:v>63760</c:v>
                </c:pt>
                <c:pt idx="3419">
                  <c:v>63767</c:v>
                </c:pt>
                <c:pt idx="3420">
                  <c:v>63774</c:v>
                </c:pt>
                <c:pt idx="3421">
                  <c:v>63781</c:v>
                </c:pt>
                <c:pt idx="3422">
                  <c:v>63788</c:v>
                </c:pt>
                <c:pt idx="3423">
                  <c:v>63795</c:v>
                </c:pt>
                <c:pt idx="3424">
                  <c:v>63802</c:v>
                </c:pt>
                <c:pt idx="3425">
                  <c:v>63809</c:v>
                </c:pt>
                <c:pt idx="3426">
                  <c:v>63816</c:v>
                </c:pt>
                <c:pt idx="3427">
                  <c:v>63823</c:v>
                </c:pt>
                <c:pt idx="3428">
                  <c:v>63830</c:v>
                </c:pt>
                <c:pt idx="3429">
                  <c:v>63837</c:v>
                </c:pt>
                <c:pt idx="3430">
                  <c:v>63844</c:v>
                </c:pt>
                <c:pt idx="3431">
                  <c:v>63851</c:v>
                </c:pt>
                <c:pt idx="3432">
                  <c:v>63858</c:v>
                </c:pt>
                <c:pt idx="3433">
                  <c:v>63865</c:v>
                </c:pt>
                <c:pt idx="3434">
                  <c:v>63872</c:v>
                </c:pt>
                <c:pt idx="3435">
                  <c:v>63879</c:v>
                </c:pt>
                <c:pt idx="3436">
                  <c:v>63886</c:v>
                </c:pt>
                <c:pt idx="3437">
                  <c:v>63893</c:v>
                </c:pt>
                <c:pt idx="3438">
                  <c:v>63900</c:v>
                </c:pt>
                <c:pt idx="3439">
                  <c:v>63907</c:v>
                </c:pt>
                <c:pt idx="3440">
                  <c:v>63915</c:v>
                </c:pt>
                <c:pt idx="3441">
                  <c:v>63922</c:v>
                </c:pt>
                <c:pt idx="3442">
                  <c:v>63929</c:v>
                </c:pt>
                <c:pt idx="3443">
                  <c:v>63936</c:v>
                </c:pt>
                <c:pt idx="3444">
                  <c:v>63943</c:v>
                </c:pt>
                <c:pt idx="3445">
                  <c:v>63950</c:v>
                </c:pt>
                <c:pt idx="3446">
                  <c:v>63957</c:v>
                </c:pt>
                <c:pt idx="3447">
                  <c:v>63964</c:v>
                </c:pt>
                <c:pt idx="3448">
                  <c:v>63971</c:v>
                </c:pt>
                <c:pt idx="3449">
                  <c:v>63978</c:v>
                </c:pt>
                <c:pt idx="3450">
                  <c:v>63985</c:v>
                </c:pt>
                <c:pt idx="3451">
                  <c:v>63992</c:v>
                </c:pt>
                <c:pt idx="3452">
                  <c:v>63999</c:v>
                </c:pt>
                <c:pt idx="3453">
                  <c:v>64006</c:v>
                </c:pt>
                <c:pt idx="3454">
                  <c:v>64013</c:v>
                </c:pt>
                <c:pt idx="3455">
                  <c:v>64020</c:v>
                </c:pt>
                <c:pt idx="3456">
                  <c:v>64027</c:v>
                </c:pt>
                <c:pt idx="3457">
                  <c:v>64034</c:v>
                </c:pt>
                <c:pt idx="3458">
                  <c:v>64041</c:v>
                </c:pt>
                <c:pt idx="3459">
                  <c:v>64048</c:v>
                </c:pt>
                <c:pt idx="3460">
                  <c:v>64055</c:v>
                </c:pt>
                <c:pt idx="3461">
                  <c:v>64062</c:v>
                </c:pt>
                <c:pt idx="3462">
                  <c:v>64069</c:v>
                </c:pt>
                <c:pt idx="3463">
                  <c:v>64076</c:v>
                </c:pt>
                <c:pt idx="3464">
                  <c:v>64083</c:v>
                </c:pt>
                <c:pt idx="3465">
                  <c:v>64090</c:v>
                </c:pt>
                <c:pt idx="3466">
                  <c:v>64097</c:v>
                </c:pt>
                <c:pt idx="3467">
                  <c:v>64104</c:v>
                </c:pt>
                <c:pt idx="3468">
                  <c:v>64111</c:v>
                </c:pt>
                <c:pt idx="3469">
                  <c:v>64118</c:v>
                </c:pt>
                <c:pt idx="3470">
                  <c:v>64125</c:v>
                </c:pt>
                <c:pt idx="3471">
                  <c:v>64132</c:v>
                </c:pt>
                <c:pt idx="3472">
                  <c:v>64139</c:v>
                </c:pt>
                <c:pt idx="3473">
                  <c:v>64146</c:v>
                </c:pt>
                <c:pt idx="3474">
                  <c:v>64153</c:v>
                </c:pt>
                <c:pt idx="3475">
                  <c:v>64160</c:v>
                </c:pt>
                <c:pt idx="3476">
                  <c:v>64167</c:v>
                </c:pt>
                <c:pt idx="3477">
                  <c:v>64174</c:v>
                </c:pt>
                <c:pt idx="3478">
                  <c:v>64181</c:v>
                </c:pt>
                <c:pt idx="3479">
                  <c:v>64188</c:v>
                </c:pt>
                <c:pt idx="3480">
                  <c:v>64195</c:v>
                </c:pt>
                <c:pt idx="3481">
                  <c:v>64202</c:v>
                </c:pt>
                <c:pt idx="3482">
                  <c:v>64209</c:v>
                </c:pt>
                <c:pt idx="3483">
                  <c:v>64216</c:v>
                </c:pt>
                <c:pt idx="3484">
                  <c:v>64223</c:v>
                </c:pt>
                <c:pt idx="3485">
                  <c:v>64230</c:v>
                </c:pt>
                <c:pt idx="3486">
                  <c:v>64237</c:v>
                </c:pt>
                <c:pt idx="3487">
                  <c:v>64244</c:v>
                </c:pt>
                <c:pt idx="3488">
                  <c:v>64251</c:v>
                </c:pt>
                <c:pt idx="3489">
                  <c:v>64258</c:v>
                </c:pt>
                <c:pt idx="3490">
                  <c:v>64265</c:v>
                </c:pt>
                <c:pt idx="3491">
                  <c:v>64272</c:v>
                </c:pt>
                <c:pt idx="3492">
                  <c:v>64280</c:v>
                </c:pt>
                <c:pt idx="3493">
                  <c:v>64287</c:v>
                </c:pt>
                <c:pt idx="3494">
                  <c:v>64294</c:v>
                </c:pt>
                <c:pt idx="3495">
                  <c:v>64301</c:v>
                </c:pt>
                <c:pt idx="3496">
                  <c:v>64308</c:v>
                </c:pt>
                <c:pt idx="3497">
                  <c:v>64315</c:v>
                </c:pt>
                <c:pt idx="3498">
                  <c:v>64322</c:v>
                </c:pt>
                <c:pt idx="3499">
                  <c:v>64329</c:v>
                </c:pt>
                <c:pt idx="3500">
                  <c:v>64336</c:v>
                </c:pt>
                <c:pt idx="3501">
                  <c:v>64343</c:v>
                </c:pt>
                <c:pt idx="3502">
                  <c:v>64350</c:v>
                </c:pt>
                <c:pt idx="3503">
                  <c:v>64357</c:v>
                </c:pt>
                <c:pt idx="3504">
                  <c:v>64364</c:v>
                </c:pt>
                <c:pt idx="3505">
                  <c:v>64371</c:v>
                </c:pt>
                <c:pt idx="3506">
                  <c:v>64378</c:v>
                </c:pt>
                <c:pt idx="3507">
                  <c:v>64385</c:v>
                </c:pt>
                <c:pt idx="3508">
                  <c:v>64396</c:v>
                </c:pt>
                <c:pt idx="3509">
                  <c:v>64403</c:v>
                </c:pt>
                <c:pt idx="3510">
                  <c:v>64410</c:v>
                </c:pt>
                <c:pt idx="3511">
                  <c:v>64417</c:v>
                </c:pt>
                <c:pt idx="3512">
                  <c:v>64424</c:v>
                </c:pt>
                <c:pt idx="3513">
                  <c:v>64431</c:v>
                </c:pt>
                <c:pt idx="3514">
                  <c:v>64438</c:v>
                </c:pt>
                <c:pt idx="3515">
                  <c:v>64445</c:v>
                </c:pt>
                <c:pt idx="3516">
                  <c:v>64452</c:v>
                </c:pt>
                <c:pt idx="3517">
                  <c:v>64459</c:v>
                </c:pt>
                <c:pt idx="3518">
                  <c:v>64466</c:v>
                </c:pt>
                <c:pt idx="3519">
                  <c:v>64473</c:v>
                </c:pt>
                <c:pt idx="3520">
                  <c:v>64480</c:v>
                </c:pt>
                <c:pt idx="3521">
                  <c:v>64487</c:v>
                </c:pt>
                <c:pt idx="3522">
                  <c:v>64494</c:v>
                </c:pt>
                <c:pt idx="3523">
                  <c:v>64501</c:v>
                </c:pt>
                <c:pt idx="3524">
                  <c:v>64508</c:v>
                </c:pt>
                <c:pt idx="3525">
                  <c:v>64515</c:v>
                </c:pt>
                <c:pt idx="3526">
                  <c:v>64522</c:v>
                </c:pt>
                <c:pt idx="3527">
                  <c:v>64529</c:v>
                </c:pt>
                <c:pt idx="3528">
                  <c:v>64536</c:v>
                </c:pt>
                <c:pt idx="3529">
                  <c:v>64543</c:v>
                </c:pt>
                <c:pt idx="3530">
                  <c:v>64550</c:v>
                </c:pt>
                <c:pt idx="3531">
                  <c:v>64557</c:v>
                </c:pt>
                <c:pt idx="3532">
                  <c:v>64564</c:v>
                </c:pt>
                <c:pt idx="3533">
                  <c:v>64571</c:v>
                </c:pt>
              </c:numCache>
            </c:numRef>
          </c:cat>
          <c:val>
            <c:numRef>
              <c:f>[0]!Fwd1Y</c:f>
              <c:numCache>
                <c:formatCode>0.0000%</c:formatCode>
                <c:ptCount val="3534"/>
                <c:pt idx="0">
                  <c:v>7.4950000000000294E-3</c:v>
                </c:pt>
                <c:pt idx="1">
                  <c:v>7.4773130005574284E-3</c:v>
                </c:pt>
                <c:pt idx="2">
                  <c:v>7.4715570602100958E-3</c:v>
                </c:pt>
                <c:pt idx="3">
                  <c:v>7.399385021355176E-3</c:v>
                </c:pt>
                <c:pt idx="4">
                  <c:v>7.3784156491221164E-3</c:v>
                </c:pt>
                <c:pt idx="5">
                  <c:v>7.3569743599013471E-3</c:v>
                </c:pt>
                <c:pt idx="6">
                  <c:v>7.3351226631286348E-3</c:v>
                </c:pt>
                <c:pt idx="7">
                  <c:v>7.2800450923127657E-3</c:v>
                </c:pt>
                <c:pt idx="8">
                  <c:v>7.2448418173642892E-3</c:v>
                </c:pt>
                <c:pt idx="9">
                  <c:v>7.2218605497786914E-3</c:v>
                </c:pt>
                <c:pt idx="10">
                  <c:v>7.1988378240974704E-3</c:v>
                </c:pt>
                <c:pt idx="11">
                  <c:v>7.1758351127502173E-3</c:v>
                </c:pt>
                <c:pt idx="12">
                  <c:v>7.1203149888690717E-3</c:v>
                </c:pt>
                <c:pt idx="13">
                  <c:v>7.0852536637393548E-3</c:v>
                </c:pt>
                <c:pt idx="14">
                  <c:v>7.0632729159136876E-3</c:v>
                </c:pt>
                <c:pt idx="15">
                  <c:v>7.0416809015192428E-3</c:v>
                </c:pt>
                <c:pt idx="16">
                  <c:v>7.0205390556570269E-3</c:v>
                </c:pt>
                <c:pt idx="17">
                  <c:v>6.9733141075427945E-3</c:v>
                </c:pt>
                <c:pt idx="18">
                  <c:v>6.9417019046600359E-3</c:v>
                </c:pt>
                <c:pt idx="19">
                  <c:v>6.9237322777182531E-3</c:v>
                </c:pt>
                <c:pt idx="20">
                  <c:v>6.9065813447095614E-3</c:v>
                </c:pt>
                <c:pt idx="21">
                  <c:v>6.8903105159467959E-3</c:v>
                </c:pt>
                <c:pt idx="22">
                  <c:v>6.8599999997989818E-3</c:v>
                </c:pt>
                <c:pt idx="23">
                  <c:v>6.8352206752047007E-3</c:v>
                </c:pt>
                <c:pt idx="24">
                  <c:v>6.8241228025580636E-3</c:v>
                </c:pt>
                <c:pt idx="25">
                  <c:v>6.8140449076592446E-3</c:v>
                </c:pt>
                <c:pt idx="26">
                  <c:v>6.8049381225867567E-3</c:v>
                </c:pt>
                <c:pt idx="27">
                  <c:v>6.7950527420186395E-3</c:v>
                </c:pt>
                <c:pt idx="28">
                  <c:v>6.7772448762137838E-3</c:v>
                </c:pt>
                <c:pt idx="29">
                  <c:v>6.7722607694393755E-3</c:v>
                </c:pt>
                <c:pt idx="30">
                  <c:v>6.7679546478582875E-3</c:v>
                </c:pt>
                <c:pt idx="31">
                  <c:v>6.7642776674479155E-3</c:v>
                </c:pt>
                <c:pt idx="32">
                  <c:v>6.7680731877145656E-3</c:v>
                </c:pt>
                <c:pt idx="33">
                  <c:v>6.7548843395377478E-3</c:v>
                </c:pt>
                <c:pt idx="34">
                  <c:v>6.7536204633429353E-3</c:v>
                </c:pt>
                <c:pt idx="35">
                  <c:v>6.7526926958278999E-3</c:v>
                </c:pt>
                <c:pt idx="36">
                  <c:v>6.7520522013331252E-3</c:v>
                </c:pt>
                <c:pt idx="37">
                  <c:v>6.7623983154282211E-3</c:v>
                </c:pt>
                <c:pt idx="38">
                  <c:v>6.7513862518706613E-3</c:v>
                </c:pt>
                <c:pt idx="39">
                  <c:v>6.751449597635073E-3</c:v>
                </c:pt>
                <c:pt idx="40">
                  <c:v>6.751507207238383E-3</c:v>
                </c:pt>
                <c:pt idx="41">
                  <c:v>6.7515102459758669E-3</c:v>
                </c:pt>
                <c:pt idx="42">
                  <c:v>6.7613678274265187E-3</c:v>
                </c:pt>
                <c:pt idx="43">
                  <c:v>6.7499999993247961E-3</c:v>
                </c:pt>
                <c:pt idx="44">
                  <c:v>6.7490080181495937E-3</c:v>
                </c:pt>
                <c:pt idx="45">
                  <c:v>6.7477305778460561E-3</c:v>
                </c:pt>
                <c:pt idx="46">
                  <c:v>6.7461809626752078E-3</c:v>
                </c:pt>
                <c:pt idx="47">
                  <c:v>6.7504900729838495E-3</c:v>
                </c:pt>
                <c:pt idx="48">
                  <c:v>6.7375264429292425E-3</c:v>
                </c:pt>
                <c:pt idx="49">
                  <c:v>6.7348152212645118E-3</c:v>
                </c:pt>
                <c:pt idx="50">
                  <c:v>6.7319115322050926E-3</c:v>
                </c:pt>
                <c:pt idx="51">
                  <c:v>6.7288286603615077E-3</c:v>
                </c:pt>
                <c:pt idx="52">
                  <c:v>6.7289045349031781E-3</c:v>
                </c:pt>
                <c:pt idx="53">
                  <c:v>6.7149710347187419E-3</c:v>
                </c:pt>
                <c:pt idx="54">
                  <c:v>6.7111915151800705E-3</c:v>
                </c:pt>
                <c:pt idx="55">
                  <c:v>6.7073125184811122E-3</c:v>
                </c:pt>
                <c:pt idx="56">
                  <c:v>6.7033473283808487E-3</c:v>
                </c:pt>
                <c:pt idx="57">
                  <c:v>6.7011232734937943E-3</c:v>
                </c:pt>
                <c:pt idx="58">
                  <c:v>6.6868903024768223E-3</c:v>
                </c:pt>
                <c:pt idx="59">
                  <c:v>6.6826933949617473E-3</c:v>
                </c:pt>
                <c:pt idx="60">
                  <c:v>6.6784899924154928E-3</c:v>
                </c:pt>
                <c:pt idx="61">
                  <c:v>6.6742933771450907E-3</c:v>
                </c:pt>
                <c:pt idx="62">
                  <c:v>6.6733335918577694E-3</c:v>
                </c:pt>
                <c:pt idx="63">
                  <c:v>6.6500000000000448E-3</c:v>
                </c:pt>
                <c:pt idx="64">
                  <c:v>6.6462203474022541E-3</c:v>
                </c:pt>
                <c:pt idx="65">
                  <c:v>6.6414193686971604E-3</c:v>
                </c:pt>
                <c:pt idx="66">
                  <c:v>6.6287719845947723E-3</c:v>
                </c:pt>
                <c:pt idx="67">
                  <c:v>6.6255630003504429E-3</c:v>
                </c:pt>
                <c:pt idx="68">
                  <c:v>6.6224444818454575E-3</c:v>
                </c:pt>
                <c:pt idx="69">
                  <c:v>6.6227307666339233E-3</c:v>
                </c:pt>
                <c:pt idx="70">
                  <c:v>6.6108485214886326E-3</c:v>
                </c:pt>
                <c:pt idx="71">
                  <c:v>6.608162424220243E-3</c:v>
                </c:pt>
                <c:pt idx="72">
                  <c:v>6.6055588299709367E-3</c:v>
                </c:pt>
                <c:pt idx="73">
                  <c:v>6.6030364117466434E-3</c:v>
                </c:pt>
                <c:pt idx="74">
                  <c:v>6.6046448370194188E-3</c:v>
                </c:pt>
                <c:pt idx="75">
                  <c:v>6.5937319603621702E-3</c:v>
                </c:pt>
                <c:pt idx="76">
                  <c:v>6.5915955184800978E-3</c:v>
                </c:pt>
                <c:pt idx="77">
                  <c:v>6.5895322913200882E-3</c:v>
                </c:pt>
                <c:pt idx="78">
                  <c:v>6.5875409520987915E-3</c:v>
                </c:pt>
                <c:pt idx="79">
                  <c:v>6.5902373940882166E-3</c:v>
                </c:pt>
                <c:pt idx="80">
                  <c:v>6.5802679398263564E-3</c:v>
                </c:pt>
                <c:pt idx="81">
                  <c:v>6.5786161394285614E-3</c:v>
                </c:pt>
                <c:pt idx="82">
                  <c:v>6.5770282667847457E-3</c:v>
                </c:pt>
                <c:pt idx="83">
                  <c:v>6.5755029952749844E-3</c:v>
                </c:pt>
                <c:pt idx="84">
                  <c:v>6.5790558134565229E-3</c:v>
                </c:pt>
                <c:pt idx="85">
                  <c:v>6.5699999993360514E-3</c:v>
                </c:pt>
                <c:pt idx="86">
                  <c:v>6.5687579404789531E-3</c:v>
                </c:pt>
                <c:pt idx="87">
                  <c:v>6.5675528427897589E-3</c:v>
                </c:pt>
                <c:pt idx="88">
                  <c:v>6.5663740363040013E-3</c:v>
                </c:pt>
                <c:pt idx="89">
                  <c:v>6.5701628217933955E-3</c:v>
                </c:pt>
                <c:pt idx="90">
                  <c:v>6.5617083248974417E-3</c:v>
                </c:pt>
                <c:pt idx="91">
                  <c:v>6.5605009267426517E-3</c:v>
                </c:pt>
                <c:pt idx="92">
                  <c:v>6.5592558010698632E-3</c:v>
                </c:pt>
                <c:pt idx="93">
                  <c:v>6.5579622782758751E-3</c:v>
                </c:pt>
                <c:pt idx="94">
                  <c:v>6.5605457719156678E-3</c:v>
                </c:pt>
                <c:pt idx="95">
                  <c:v>6.5520908260845445E-3</c:v>
                </c:pt>
                <c:pt idx="96">
                  <c:v>6.5503952759926598E-3</c:v>
                </c:pt>
                <c:pt idx="97">
                  <c:v>6.548587312679377E-3</c:v>
                </c:pt>
                <c:pt idx="98">
                  <c:v>6.5466562671270268E-3</c:v>
                </c:pt>
                <c:pt idx="99">
                  <c:v>6.5465693159572824E-3</c:v>
                </c:pt>
                <c:pt idx="100">
                  <c:v>6.5374878868280639E-3</c:v>
                </c:pt>
                <c:pt idx="101">
                  <c:v>6.534781399676115E-3</c:v>
                </c:pt>
                <c:pt idx="102">
                  <c:v>6.531887819311466E-3</c:v>
                </c:pt>
                <c:pt idx="103">
                  <c:v>6.5287964779134899E-3</c:v>
                </c:pt>
                <c:pt idx="104">
                  <c:v>6.524593843397204E-3</c:v>
                </c:pt>
                <c:pt idx="105">
                  <c:v>6.5142401545672524E-3</c:v>
                </c:pt>
                <c:pt idx="106">
                  <c:v>6.5100000000000158E-3</c:v>
                </c:pt>
                <c:pt idx="107">
                  <c:v>6.5055023644435828E-3</c:v>
                </c:pt>
                <c:pt idx="108">
                  <c:v>6.5007579874025723E-3</c:v>
                </c:pt>
                <c:pt idx="109">
                  <c:v>6.4914898286779167E-3</c:v>
                </c:pt>
                <c:pt idx="110">
                  <c:v>6.4796134723712484E-3</c:v>
                </c:pt>
                <c:pt idx="111">
                  <c:v>6.4738606924152897E-3</c:v>
                </c:pt>
                <c:pt idx="112">
                  <c:v>6.4679512914289639E-3</c:v>
                </c:pt>
                <c:pt idx="113">
                  <c:v>6.4619002886825427E-3</c:v>
                </c:pt>
                <c:pt idx="114">
                  <c:v>6.4492793276198388E-3</c:v>
                </c:pt>
                <c:pt idx="115">
                  <c:v>6.4365806347062016E-3</c:v>
                </c:pt>
                <c:pt idx="116">
                  <c:v>6.4300469011691064E-3</c:v>
                </c:pt>
                <c:pt idx="117">
                  <c:v>6.4234616746368101E-3</c:v>
                </c:pt>
                <c:pt idx="118">
                  <c:v>6.4168399719595204E-3</c:v>
                </c:pt>
                <c:pt idx="119">
                  <c:v>6.4030389750915429E-3</c:v>
                </c:pt>
                <c:pt idx="120">
                  <c:v>6.3902887230817829E-3</c:v>
                </c:pt>
                <c:pt idx="121">
                  <c:v>6.3837098786811985E-3</c:v>
                </c:pt>
                <c:pt idx="122">
                  <c:v>6.37718465097592E-3</c:v>
                </c:pt>
                <c:pt idx="123">
                  <c:v>6.3707280540743483E-3</c:v>
                </c:pt>
                <c:pt idx="124">
                  <c:v>6.3578915589207249E-3</c:v>
                </c:pt>
                <c:pt idx="125">
                  <c:v>6.345888243870057E-3</c:v>
                </c:pt>
                <c:pt idx="126">
                  <c:v>6.3400000000000123E-3</c:v>
                </c:pt>
                <c:pt idx="127">
                  <c:v>6.3342675342481503E-3</c:v>
                </c:pt>
                <c:pt idx="128">
                  <c:v>6.3313543957721303E-3</c:v>
                </c:pt>
                <c:pt idx="129">
                  <c:v>6.3284572769733106E-3</c:v>
                </c:pt>
                <c:pt idx="130">
                  <c:v>6.3078959535760593E-3</c:v>
                </c:pt>
                <c:pt idx="131">
                  <c:v>6.3030618140267336E-3</c:v>
                </c:pt>
                <c:pt idx="132">
                  <c:v>6.298368409541899E-3</c:v>
                </c:pt>
                <c:pt idx="133">
                  <c:v>6.2938131730014835E-3</c:v>
                </c:pt>
                <c:pt idx="134">
                  <c:v>6.2864784991323187E-3</c:v>
                </c:pt>
                <c:pt idx="135">
                  <c:v>6.2769225674408347E-3</c:v>
                </c:pt>
                <c:pt idx="136">
                  <c:v>6.273019667335511E-3</c:v>
                </c:pt>
                <c:pt idx="137">
                  <c:v>6.2692395345171903E-3</c:v>
                </c:pt>
                <c:pt idx="138">
                  <c:v>6.2655796025226085E-3</c:v>
                </c:pt>
                <c:pt idx="139">
                  <c:v>6.2489931342049054E-3</c:v>
                </c:pt>
                <c:pt idx="140">
                  <c:v>6.2460005157582987E-3</c:v>
                </c:pt>
                <c:pt idx="141">
                  <c:v>6.2431101349975648E-3</c:v>
                </c:pt>
                <c:pt idx="142">
                  <c:v>6.2402270278932486E-3</c:v>
                </c:pt>
                <c:pt idx="143">
                  <c:v>6.232519671755643E-3</c:v>
                </c:pt>
                <c:pt idx="144">
                  <c:v>6.2301019921171541E-3</c:v>
                </c:pt>
                <c:pt idx="145">
                  <c:v>6.2277711556175674E-3</c:v>
                </c:pt>
                <c:pt idx="146">
                  <c:v>6.2255245966758022E-3</c:v>
                </c:pt>
                <c:pt idx="147">
                  <c:v>6.2243612794143019E-3</c:v>
                </c:pt>
                <c:pt idx="148">
                  <c:v>6.2154853267692989E-3</c:v>
                </c:pt>
                <c:pt idx="149">
                  <c:v>6.2137088141922536E-3</c:v>
                </c:pt>
                <c:pt idx="150">
                  <c:v>6.2120075994758217E-3</c:v>
                </c:pt>
                <c:pt idx="151">
                  <c:v>6.2132839071267418E-3</c:v>
                </c:pt>
                <c:pt idx="152">
                  <c:v>6.2059403262557655E-3</c:v>
                </c:pt>
                <c:pt idx="153">
                  <c:v>6.2046040563050742E-3</c:v>
                </c:pt>
                <c:pt idx="154">
                  <c:v>6.2033384665440838E-3</c:v>
                </c:pt>
                <c:pt idx="155">
                  <c:v>6.2021427874296986E-3</c:v>
                </c:pt>
                <c:pt idx="156">
                  <c:v>6.203590343628761E-3</c:v>
                </c:pt>
                <c:pt idx="157">
                  <c:v>6.1980437872195537E-3</c:v>
                </c:pt>
                <c:pt idx="158">
                  <c:v>6.1971861188236943E-3</c:v>
                </c:pt>
                <c:pt idx="159">
                  <c:v>6.1963937441855688E-3</c:v>
                </c:pt>
                <c:pt idx="160">
                  <c:v>6.195665893880431E-3</c:v>
                </c:pt>
                <c:pt idx="161">
                  <c:v>6.1980579711793972E-3</c:v>
                </c:pt>
                <c:pt idx="162">
                  <c:v>6.1933843479871076E-3</c:v>
                </c:pt>
                <c:pt idx="163">
                  <c:v>6.192967578465769E-3</c:v>
                </c:pt>
                <c:pt idx="164">
                  <c:v>6.1926107170184874E-3</c:v>
                </c:pt>
                <c:pt idx="165">
                  <c:v>6.1923129943128874E-3</c:v>
                </c:pt>
                <c:pt idx="166">
                  <c:v>6.1970832373658812E-3</c:v>
                </c:pt>
                <c:pt idx="167">
                  <c:v>6.1916845360638906E-3</c:v>
                </c:pt>
                <c:pt idx="168">
                  <c:v>6.1917250031195969E-3</c:v>
                </c:pt>
                <c:pt idx="169">
                  <c:v>6.1918162999425874E-3</c:v>
                </c:pt>
                <c:pt idx="170">
                  <c:v>6.1953739075452487E-3</c:v>
                </c:pt>
                <c:pt idx="171">
                  <c:v>6.1926159209837461E-3</c:v>
                </c:pt>
                <c:pt idx="172">
                  <c:v>6.1929059687264587E-3</c:v>
                </c:pt>
                <c:pt idx="173">
                  <c:v>6.1932246870830543E-3</c:v>
                </c:pt>
                <c:pt idx="174">
                  <c:v>6.1935683828613364E-3</c:v>
                </c:pt>
                <c:pt idx="175">
                  <c:v>6.1972388165910828E-3</c:v>
                </c:pt>
                <c:pt idx="176">
                  <c:v>6.1951190762306041E-3</c:v>
                </c:pt>
                <c:pt idx="177">
                  <c:v>6.1955322611062513E-3</c:v>
                </c:pt>
                <c:pt idx="178">
                  <c:v>6.1959482641642527E-3</c:v>
                </c:pt>
                <c:pt idx="179">
                  <c:v>6.1963633921782169E-3</c:v>
                </c:pt>
                <c:pt idx="180">
                  <c:v>6.1997768418930559E-3</c:v>
                </c:pt>
                <c:pt idx="181">
                  <c:v>6.1979412890671437E-3</c:v>
                </c:pt>
                <c:pt idx="182">
                  <c:v>6.198296643265655E-3</c:v>
                </c:pt>
                <c:pt idx="183">
                  <c:v>6.1986289629452074E-3</c:v>
                </c:pt>
                <c:pt idx="184">
                  <c:v>6.1989345548436603E-3</c:v>
                </c:pt>
                <c:pt idx="185">
                  <c:v>6.2017280642268956E-3</c:v>
                </c:pt>
                <c:pt idx="186">
                  <c:v>6.1998157793268227E-3</c:v>
                </c:pt>
                <c:pt idx="187">
                  <c:v>6.1999323333452594E-3</c:v>
                </c:pt>
                <c:pt idx="188">
                  <c:v>6.2000000000002053E-3</c:v>
                </c:pt>
                <c:pt idx="189">
                  <c:v>6.200016143158793E-3</c:v>
                </c:pt>
                <c:pt idx="190">
                  <c:v>6.1989645250810042E-3</c:v>
                </c:pt>
                <c:pt idx="191">
                  <c:v>6.1996078991755077E-3</c:v>
                </c:pt>
                <c:pt idx="192">
                  <c:v>6.1994008814620916E-3</c:v>
                </c:pt>
                <c:pt idx="193">
                  <c:v>6.1991571800501521E-3</c:v>
                </c:pt>
                <c:pt idx="194">
                  <c:v>6.1988794444378659E-3</c:v>
                </c:pt>
                <c:pt idx="195">
                  <c:v>6.1998084559285078E-3</c:v>
                </c:pt>
                <c:pt idx="196">
                  <c:v>6.1974811499581062E-3</c:v>
                </c:pt>
                <c:pt idx="197">
                  <c:v>6.1970729858142892E-3</c:v>
                </c:pt>
                <c:pt idx="198">
                  <c:v>6.1966466844469714E-3</c:v>
                </c:pt>
                <c:pt idx="199">
                  <c:v>6.196204895343671E-3</c:v>
                </c:pt>
                <c:pt idx="200">
                  <c:v>6.1963783610289704E-3</c:v>
                </c:pt>
                <c:pt idx="201">
                  <c:v>6.1943358511804547E-3</c:v>
                </c:pt>
                <c:pt idx="202">
                  <c:v>6.1938563655647982E-3</c:v>
                </c:pt>
                <c:pt idx="203">
                  <c:v>6.1933772890472305E-3</c:v>
                </c:pt>
                <c:pt idx="204">
                  <c:v>6.1929012710830733E-3</c:v>
                </c:pt>
                <c:pt idx="205">
                  <c:v>6.192474220289651E-3</c:v>
                </c:pt>
                <c:pt idx="206">
                  <c:v>6.1910807736937912E-3</c:v>
                </c:pt>
                <c:pt idx="207">
                  <c:v>6.1906597901562055E-3</c:v>
                </c:pt>
                <c:pt idx="208">
                  <c:v>6.1902577618051513E-3</c:v>
                </c:pt>
                <c:pt idx="209">
                  <c:v>6.1898773380657524E-3</c:v>
                </c:pt>
                <c:pt idx="210">
                  <c:v>6.1889998767732414E-3</c:v>
                </c:pt>
                <c:pt idx="211">
                  <c:v>6.1885790374112126E-3</c:v>
                </c:pt>
                <c:pt idx="212">
                  <c:v>6.188283834038133E-3</c:v>
                </c:pt>
                <c:pt idx="213">
                  <c:v>6.1879855627469116E-3</c:v>
                </c:pt>
                <c:pt idx="214">
                  <c:v>6.1876767307178504E-3</c:v>
                </c:pt>
                <c:pt idx="215">
                  <c:v>6.1862825029776764E-3</c:v>
                </c:pt>
                <c:pt idx="216">
                  <c:v>6.186185939171418E-3</c:v>
                </c:pt>
                <c:pt idx="217">
                  <c:v>6.1857119115273917E-3</c:v>
                </c:pt>
                <c:pt idx="218">
                  <c:v>6.1851823664782479E-3</c:v>
                </c:pt>
                <c:pt idx="219">
                  <c:v>6.1845898113124242E-3</c:v>
                </c:pt>
                <c:pt idx="220">
                  <c:v>6.1823426418356328E-3</c:v>
                </c:pt>
                <c:pt idx="221">
                  <c:v>6.1814396363419899E-3</c:v>
                </c:pt>
                <c:pt idx="222">
                  <c:v>6.1804196410932821E-3</c:v>
                </c:pt>
                <c:pt idx="223">
                  <c:v>6.1792916802476672E-3</c:v>
                </c:pt>
                <c:pt idx="224">
                  <c:v>6.1780482614173238E-3</c:v>
                </c:pt>
                <c:pt idx="225">
                  <c:v>6.1746242191225422E-3</c:v>
                </c:pt>
                <c:pt idx="226">
                  <c:v>6.171770161303769E-3</c:v>
                </c:pt>
                <c:pt idx="227">
                  <c:v>6.16983706967833E-3</c:v>
                </c:pt>
                <c:pt idx="228">
                  <c:v>6.1677435676468217E-3</c:v>
                </c:pt>
                <c:pt idx="229">
                  <c:v>6.1654821635528378E-3</c:v>
                </c:pt>
                <c:pt idx="230">
                  <c:v>6.1592937074317162E-3</c:v>
                </c:pt>
                <c:pt idx="231">
                  <c:v>6.1513944153313016E-3</c:v>
                </c:pt>
                <c:pt idx="232">
                  <c:v>6.147975233756986E-3</c:v>
                </c:pt>
                <c:pt idx="233">
                  <c:v>6.1443774157132758E-3</c:v>
                </c:pt>
                <c:pt idx="234">
                  <c:v>6.1378147084046883E-3</c:v>
                </c:pt>
                <c:pt idx="235">
                  <c:v>6.1288840040871762E-3</c:v>
                </c:pt>
                <c:pt idx="236">
                  <c:v>6.124906168421651E-3</c:v>
                </c:pt>
                <c:pt idx="237">
                  <c:v>6.1209549586664913E-3</c:v>
                </c:pt>
                <c:pt idx="238">
                  <c:v>6.1170645833918957E-3</c:v>
                </c:pt>
                <c:pt idx="239">
                  <c:v>6.1101517925531267E-3</c:v>
                </c:pt>
                <c:pt idx="240">
                  <c:v>6.1027955808965473E-3</c:v>
                </c:pt>
                <c:pt idx="241">
                  <c:v>6.0997224895078528E-3</c:v>
                </c:pt>
                <c:pt idx="242">
                  <c:v>6.0969154744112686E-3</c:v>
                </c:pt>
                <c:pt idx="243">
                  <c:v>6.0944087414933623E-3</c:v>
                </c:pt>
                <c:pt idx="244">
                  <c:v>6.0888102379884615E-3</c:v>
                </c:pt>
                <c:pt idx="245">
                  <c:v>6.0880687484821117E-3</c:v>
                </c:pt>
                <c:pt idx="246">
                  <c:v>6.0875765155743444E-3</c:v>
                </c:pt>
                <c:pt idx="247">
                  <c:v>6.0875898024286279E-3</c:v>
                </c:pt>
                <c:pt idx="248">
                  <c:v>6.0881428169643481E-3</c:v>
                </c:pt>
                <c:pt idx="249">
                  <c:v>6.0854592960612472E-3</c:v>
                </c:pt>
                <c:pt idx="250">
                  <c:v>6.0964363461784021E-3</c:v>
                </c:pt>
                <c:pt idx="251">
                  <c:v>6.1002011565873815E-3</c:v>
                </c:pt>
                <c:pt idx="252">
                  <c:v>6.1047109683074474E-3</c:v>
                </c:pt>
                <c:pt idx="253">
                  <c:v>6.1099999999998378E-3</c:v>
                </c:pt>
                <c:pt idx="254">
                  <c:v>6.1182321304014417E-3</c:v>
                </c:pt>
                <c:pt idx="255">
                  <c:v>6.1386390698685567E-3</c:v>
                </c:pt>
                <c:pt idx="256">
                  <c:v>6.1473904183855232E-3</c:v>
                </c:pt>
                <c:pt idx="257">
                  <c:v>6.1566605250003015E-3</c:v>
                </c:pt>
                <c:pt idx="258">
                  <c:v>6.1663904506148448E-3</c:v>
                </c:pt>
                <c:pt idx="259">
                  <c:v>6.1714970288087112E-3</c:v>
                </c:pt>
                <c:pt idx="260">
                  <c:v>6.2087295003308007E-3</c:v>
                </c:pt>
                <c:pt idx="261">
                  <c:v>6.2198743706431969E-3</c:v>
                </c:pt>
                <c:pt idx="262">
                  <c:v>6.2311253843101433E-3</c:v>
                </c:pt>
                <c:pt idx="263">
                  <c:v>6.2424235869997791E-3</c:v>
                </c:pt>
                <c:pt idx="264">
                  <c:v>6.2479180192245715E-3</c:v>
                </c:pt>
                <c:pt idx="265">
                  <c:v>6.2869091092414564E-3</c:v>
                </c:pt>
                <c:pt idx="266">
                  <c:v>6.2975588502980351E-3</c:v>
                </c:pt>
                <c:pt idx="267">
                  <c:v>6.307901999953458E-3</c:v>
                </c:pt>
                <c:pt idx="268">
                  <c:v>6.3178795864409221E-3</c:v>
                </c:pt>
                <c:pt idx="269">
                  <c:v>6.3209048759971364E-3</c:v>
                </c:pt>
                <c:pt idx="270">
                  <c:v>6.3529548011975745E-3</c:v>
                </c:pt>
                <c:pt idx="271">
                  <c:v>6.3602199348908872E-3</c:v>
                </c:pt>
                <c:pt idx="272">
                  <c:v>6.3667656425594465E-3</c:v>
                </c:pt>
                <c:pt idx="273">
                  <c:v>6.3725329446513435E-3</c:v>
                </c:pt>
                <c:pt idx="274">
                  <c:v>6.3703410395002449E-3</c:v>
                </c:pt>
                <c:pt idx="275">
                  <c:v>6.3866385292374872E-3</c:v>
                </c:pt>
                <c:pt idx="276">
                  <c:v>6.3876468466383951E-3</c:v>
                </c:pt>
                <c:pt idx="277">
                  <c:v>6.3876291446383071E-3</c:v>
                </c:pt>
                <c:pt idx="278">
                  <c:v>6.386632694862282E-3</c:v>
                </c:pt>
                <c:pt idx="279">
                  <c:v>6.3772341530952291E-3</c:v>
                </c:pt>
                <c:pt idx="280">
                  <c:v>6.373804937925831E-3</c:v>
                </c:pt>
                <c:pt idx="281">
                  <c:v>6.3686239051004012E-3</c:v>
                </c:pt>
                <c:pt idx="282">
                  <c:v>6.3627477973378088E-3</c:v>
                </c:pt>
                <c:pt idx="283">
                  <c:v>6.3562238969567808E-3</c:v>
                </c:pt>
                <c:pt idx="284">
                  <c:v>6.3415256970202252E-3</c:v>
                </c:pt>
                <c:pt idx="285">
                  <c:v>6.3245960127018552E-3</c:v>
                </c:pt>
                <c:pt idx="286">
                  <c:v>6.3155423772973673E-3</c:v>
                </c:pt>
                <c:pt idx="287">
                  <c:v>6.3061246355538003E-3</c:v>
                </c:pt>
                <c:pt idx="288">
                  <c:v>6.2963900650272464E-3</c:v>
                </c:pt>
                <c:pt idx="289">
                  <c:v>6.2788692909788706E-3</c:v>
                </c:pt>
                <c:pt idx="290">
                  <c:v>6.2552289910593473E-3</c:v>
                </c:pt>
                <c:pt idx="291">
                  <c:v>6.244619383187322E-3</c:v>
                </c:pt>
                <c:pt idx="292">
                  <c:v>6.2339765763743671E-3</c:v>
                </c:pt>
                <c:pt idx="293">
                  <c:v>6.2233478355773197E-3</c:v>
                </c:pt>
                <c:pt idx="294">
                  <c:v>6.2053932956299867E-3</c:v>
                </c:pt>
                <c:pt idx="295">
                  <c:v>6.1819187623743943E-3</c:v>
                </c:pt>
                <c:pt idx="296">
                  <c:v>6.1720692572562186E-3</c:v>
                </c:pt>
                <c:pt idx="297">
                  <c:v>6.1625073910231976E-3</c:v>
                </c:pt>
                <c:pt idx="298">
                  <c:v>6.1532305347260507E-3</c:v>
                </c:pt>
                <c:pt idx="299">
                  <c:v>6.1369543997591668E-3</c:v>
                </c:pt>
                <c:pt idx="300">
                  <c:v>6.1187211230555594E-3</c:v>
                </c:pt>
                <c:pt idx="301">
                  <c:v>6.110680257658041E-3</c:v>
                </c:pt>
                <c:pt idx="302">
                  <c:v>6.102848782991499E-3</c:v>
                </c:pt>
                <c:pt idx="303">
                  <c:v>6.0952140978716152E-3</c:v>
                </c:pt>
                <c:pt idx="304">
                  <c:v>6.0805550900650089E-3</c:v>
                </c:pt>
                <c:pt idx="305">
                  <c:v>6.0663912462703973E-3</c:v>
                </c:pt>
                <c:pt idx="306">
                  <c:v>6.0595515079095996E-3</c:v>
                </c:pt>
                <c:pt idx="307">
                  <c:v>6.052832961767507E-3</c:v>
                </c:pt>
                <c:pt idx="308">
                  <c:v>6.0462230097340086E-3</c:v>
                </c:pt>
                <c:pt idx="309">
                  <c:v>6.0325314133591055E-3</c:v>
                </c:pt>
                <c:pt idx="310">
                  <c:v>6.0206171931391772E-3</c:v>
                </c:pt>
                <c:pt idx="311">
                  <c:v>6.0143612524969914E-3</c:v>
                </c:pt>
                <c:pt idx="312">
                  <c:v>6.0081383246592956E-3</c:v>
                </c:pt>
                <c:pt idx="313">
                  <c:v>6.0019358138856393E-3</c:v>
                </c:pt>
                <c:pt idx="314">
                  <c:v>5.9885854855783408E-3</c:v>
                </c:pt>
                <c:pt idx="315">
                  <c:v>5.9644441854087571E-3</c:v>
                </c:pt>
                <c:pt idx="316">
                  <c:v>5.9580319395777792E-3</c:v>
                </c:pt>
                <c:pt idx="317">
                  <c:v>5.9444226431389071E-3</c:v>
                </c:pt>
                <c:pt idx="318">
                  <c:v>5.9248106812088697E-3</c:v>
                </c:pt>
                <c:pt idx="319">
                  <c:v>5.9179436538319141E-3</c:v>
                </c:pt>
                <c:pt idx="320">
                  <c:v>5.9110062361991123E-3</c:v>
                </c:pt>
                <c:pt idx="321">
                  <c:v>5.8969489715066589E-3</c:v>
                </c:pt>
                <c:pt idx="322">
                  <c:v>5.8825858183950697E-3</c:v>
                </c:pt>
                <c:pt idx="323">
                  <c:v>5.875321315657267E-3</c:v>
                </c:pt>
                <c:pt idx="324">
                  <c:v>5.8679963688952341E-3</c:v>
                </c:pt>
                <c:pt idx="325">
                  <c:v>5.8606126356899324E-3</c:v>
                </c:pt>
                <c:pt idx="326">
                  <c:v>5.8462197537094071E-3</c:v>
                </c:pt>
                <c:pt idx="327">
                  <c:v>5.8305229887107846E-3</c:v>
                </c:pt>
                <c:pt idx="328">
                  <c:v>5.8228701856426479E-3</c:v>
                </c:pt>
                <c:pt idx="329">
                  <c:v>5.8151685407863418E-3</c:v>
                </c:pt>
                <c:pt idx="330">
                  <c:v>5.8074197114366122E-3</c:v>
                </c:pt>
                <c:pt idx="331">
                  <c:v>5.7928004660889668E-3</c:v>
                </c:pt>
                <c:pt idx="332">
                  <c:v>5.7759856934482823E-3</c:v>
                </c:pt>
                <c:pt idx="333">
                  <c:v>5.7680257994876527E-3</c:v>
                </c:pt>
                <c:pt idx="334">
                  <c:v>5.7600286638510578E-3</c:v>
                </c:pt>
                <c:pt idx="335">
                  <c:v>5.7519959435090584E-3</c:v>
                </c:pt>
                <c:pt idx="336">
                  <c:v>5.7372564893644678E-3</c:v>
                </c:pt>
                <c:pt idx="337">
                  <c:v>5.7195423527680589E-3</c:v>
                </c:pt>
                <c:pt idx="338">
                  <c:v>5.7113579500596146E-3</c:v>
                </c:pt>
                <c:pt idx="339">
                  <c:v>5.7031562333600405E-3</c:v>
                </c:pt>
                <c:pt idx="340">
                  <c:v>5.6949471889753411E-3</c:v>
                </c:pt>
                <c:pt idx="341">
                  <c:v>5.6802414644648502E-3</c:v>
                </c:pt>
                <c:pt idx="342">
                  <c:v>5.6622374493102701E-3</c:v>
                </c:pt>
                <c:pt idx="343">
                  <c:v>5.6541415497057823E-3</c:v>
                </c:pt>
                <c:pt idx="344">
                  <c:v>5.646098233440533E-3</c:v>
                </c:pt>
                <c:pt idx="345">
                  <c:v>5.6381174845709925E-3</c:v>
                </c:pt>
                <c:pt idx="346">
                  <c:v>5.6238931378995586E-3</c:v>
                </c:pt>
                <c:pt idx="347">
                  <c:v>5.6070198336002353E-3</c:v>
                </c:pt>
                <c:pt idx="348">
                  <c:v>5.5995016720855606E-3</c:v>
                </c:pt>
                <c:pt idx="349">
                  <c:v>5.5921059761392389E-3</c:v>
                </c:pt>
                <c:pt idx="350">
                  <c:v>5.5848427278482049E-3</c:v>
                </c:pt>
                <c:pt idx="351">
                  <c:v>5.5715802920293855E-3</c:v>
                </c:pt>
                <c:pt idx="352">
                  <c:v>5.5573138449143133E-3</c:v>
                </c:pt>
                <c:pt idx="353">
                  <c:v>5.5508625583478022E-3</c:v>
                </c:pt>
                <c:pt idx="354">
                  <c:v>5.5446036074577876E-3</c:v>
                </c:pt>
                <c:pt idx="355">
                  <c:v>5.5385469729818393E-3</c:v>
                </c:pt>
                <c:pt idx="356">
                  <c:v>5.5267083124914207E-3</c:v>
                </c:pt>
                <c:pt idx="357">
                  <c:v>5.5165432101236256E-3</c:v>
                </c:pt>
                <c:pt idx="358">
                  <c:v>5.5116478652377232E-3</c:v>
                </c:pt>
                <c:pt idx="359">
                  <c:v>5.5070147193756469E-3</c:v>
                </c:pt>
                <c:pt idx="360">
                  <c:v>5.5026497078221048E-3</c:v>
                </c:pt>
                <c:pt idx="361">
                  <c:v>5.4926499158210783E-3</c:v>
                </c:pt>
                <c:pt idx="362">
                  <c:v>5.4876256641858134E-3</c:v>
                </c:pt>
                <c:pt idx="363">
                  <c:v>5.4844072095268093E-3</c:v>
                </c:pt>
                <c:pt idx="364">
                  <c:v>5.4813752008202599E-3</c:v>
                </c:pt>
                <c:pt idx="365">
                  <c:v>5.4785153503147388E-3</c:v>
                </c:pt>
                <c:pt idx="366">
                  <c:v>5.4699736072628541E-3</c:v>
                </c:pt>
                <c:pt idx="367">
                  <c:v>5.4685117837522945E-3</c:v>
                </c:pt>
                <c:pt idx="368">
                  <c:v>5.4662984161610861E-3</c:v>
                </c:pt>
                <c:pt idx="369">
                  <c:v>5.4641714848888689E-3</c:v>
                </c:pt>
                <c:pt idx="370">
                  <c:v>5.4621167035551199E-3</c:v>
                </c:pt>
                <c:pt idx="371">
                  <c:v>5.4543080270944809E-3</c:v>
                </c:pt>
                <c:pt idx="372">
                  <c:v>5.454333354525831E-3</c:v>
                </c:pt>
                <c:pt idx="373">
                  <c:v>5.4524250316065892E-3</c:v>
                </c:pt>
                <c:pt idx="374">
                  <c:v>5.4505031429166184E-3</c:v>
                </c:pt>
                <c:pt idx="375">
                  <c:v>5.4485534028942961E-3</c:v>
                </c:pt>
                <c:pt idx="376">
                  <c:v>5.4407794557860926E-3</c:v>
                </c:pt>
                <c:pt idx="377">
                  <c:v>5.4401902223106813E-3</c:v>
                </c:pt>
                <c:pt idx="378">
                  <c:v>5.4378869463607149E-3</c:v>
                </c:pt>
                <c:pt idx="379">
                  <c:v>5.435470108317908E-3</c:v>
                </c:pt>
                <c:pt idx="380">
                  <c:v>5.4329281418672437E-3</c:v>
                </c:pt>
                <c:pt idx="381">
                  <c:v>5.4183714934541438E-3</c:v>
                </c:pt>
                <c:pt idx="382">
                  <c:v>5.4151049777328986E-3</c:v>
                </c:pt>
                <c:pt idx="383">
                  <c:v>5.4117247924807543E-3</c:v>
                </c:pt>
                <c:pt idx="384">
                  <c:v>5.4026109119999291E-3</c:v>
                </c:pt>
                <c:pt idx="385">
                  <c:v>5.3971078638157532E-3</c:v>
                </c:pt>
                <c:pt idx="386">
                  <c:v>5.3931897117107663E-3</c:v>
                </c:pt>
                <c:pt idx="387">
                  <c:v>5.389170042432001E-3</c:v>
                </c:pt>
                <c:pt idx="388">
                  <c:v>5.3850508813806375E-3</c:v>
                </c:pt>
                <c:pt idx="389">
                  <c:v>5.3753567940100621E-3</c:v>
                </c:pt>
                <c:pt idx="390">
                  <c:v>5.367619827315373E-3</c:v>
                </c:pt>
                <c:pt idx="391">
                  <c:v>5.3630335882346447E-3</c:v>
                </c:pt>
                <c:pt idx="392">
                  <c:v>5.3583600096513972E-3</c:v>
                </c:pt>
                <c:pt idx="393">
                  <c:v>5.3430186270543968E-3</c:v>
                </c:pt>
                <c:pt idx="394">
                  <c:v>5.3408412139093276E-3</c:v>
                </c:pt>
                <c:pt idx="395">
                  <c:v>5.3337529104326986E-3</c:v>
                </c:pt>
                <c:pt idx="396">
                  <c:v>5.3285978263095668E-3</c:v>
                </c:pt>
                <c:pt idx="397">
                  <c:v>5.3233695796519598E-3</c:v>
                </c:pt>
                <c:pt idx="398">
                  <c:v>5.3180701956498933E-3</c:v>
                </c:pt>
                <c:pt idx="399">
                  <c:v>5.3076255766516117E-3</c:v>
                </c:pt>
                <c:pt idx="400">
                  <c:v>5.2962017890165747E-3</c:v>
                </c:pt>
                <c:pt idx="401">
                  <c:v>5.2905770951412467E-3</c:v>
                </c:pt>
                <c:pt idx="402">
                  <c:v>5.2848934144411608E-3</c:v>
                </c:pt>
                <c:pt idx="403">
                  <c:v>5.2791527718876186E-3</c:v>
                </c:pt>
                <c:pt idx="404">
                  <c:v>5.2661413652426627E-3</c:v>
                </c:pt>
                <c:pt idx="405">
                  <c:v>5.2496660026932762E-3</c:v>
                </c:pt>
                <c:pt idx="406">
                  <c:v>5.2436261112966953E-3</c:v>
                </c:pt>
                <c:pt idx="407">
                  <c:v>5.2375434317659675E-3</c:v>
                </c:pt>
                <c:pt idx="408">
                  <c:v>5.2268696051049803E-3</c:v>
                </c:pt>
                <c:pt idx="409">
                  <c:v>5.2128253246541689E-3</c:v>
                </c:pt>
                <c:pt idx="410">
                  <c:v>5.2065590733230138E-3</c:v>
                </c:pt>
                <c:pt idx="411">
                  <c:v>5.2002621810860461E-3</c:v>
                </c:pt>
                <c:pt idx="412">
                  <c:v>5.1939366723181557E-3</c:v>
                </c:pt>
                <c:pt idx="413">
                  <c:v>5.1833342821293038E-3</c:v>
                </c:pt>
                <c:pt idx="414">
                  <c:v>5.1683889577280873E-3</c:v>
                </c:pt>
                <c:pt idx="415">
                  <c:v>5.1619507302154144E-3</c:v>
                </c:pt>
                <c:pt idx="416">
                  <c:v>5.1554960313868747E-3</c:v>
                </c:pt>
                <c:pt idx="417">
                  <c:v>5.14902688526786E-3</c:v>
                </c:pt>
                <c:pt idx="418">
                  <c:v>5.1366748597549347E-3</c:v>
                </c:pt>
                <c:pt idx="419">
                  <c:v>5.1165352826150201E-3</c:v>
                </c:pt>
                <c:pt idx="420">
                  <c:v>5.1100219544033543E-3</c:v>
                </c:pt>
                <c:pt idx="421">
                  <c:v>5.1035083456310026E-3</c:v>
                </c:pt>
                <c:pt idx="422">
                  <c:v>5.0934019818747005E-3</c:v>
                </c:pt>
                <c:pt idx="423">
                  <c:v>5.0774915763358575E-3</c:v>
                </c:pt>
                <c:pt idx="424">
                  <c:v>5.0710069178525607E-3</c:v>
                </c:pt>
                <c:pt idx="425">
                  <c:v>5.0645341196795535E-3</c:v>
                </c:pt>
                <c:pt idx="426">
                  <c:v>5.058075205113477E-3</c:v>
                </c:pt>
                <c:pt idx="427">
                  <c:v>5.0483858594409965E-3</c:v>
                </c:pt>
                <c:pt idx="428">
                  <c:v>5.0324188470476372E-3</c:v>
                </c:pt>
                <c:pt idx="429">
                  <c:v>5.0260596981699379E-3</c:v>
                </c:pt>
                <c:pt idx="430">
                  <c:v>5.0197265716072081E-3</c:v>
                </c:pt>
                <c:pt idx="431">
                  <c:v>5.0134214903039265E-3</c:v>
                </c:pt>
                <c:pt idx="432">
                  <c:v>5.0042567860044008E-3</c:v>
                </c:pt>
                <c:pt idx="433">
                  <c:v>4.9885220748666637E-3</c:v>
                </c:pt>
                <c:pt idx="434">
                  <c:v>4.9823875623351555E-3</c:v>
                </c:pt>
                <c:pt idx="435">
                  <c:v>4.9762932317272135E-3</c:v>
                </c:pt>
                <c:pt idx="436">
                  <c:v>4.9702411056600226E-3</c:v>
                </c:pt>
                <c:pt idx="437">
                  <c:v>4.9617048831742906E-3</c:v>
                </c:pt>
                <c:pt idx="438">
                  <c:v>4.9464950976454425E-3</c:v>
                </c:pt>
                <c:pt idx="439">
                  <c:v>4.940684332052081E-3</c:v>
                </c:pt>
                <c:pt idx="440">
                  <c:v>4.9349279058217288E-3</c:v>
                </c:pt>
                <c:pt idx="441">
                  <c:v>4.9292278412862434E-3</c:v>
                </c:pt>
                <c:pt idx="442">
                  <c:v>4.9246938607269723E-3</c:v>
                </c:pt>
                <c:pt idx="443">
                  <c:v>4.9070090568694713E-3</c:v>
                </c:pt>
                <c:pt idx="444">
                  <c:v>4.9015996050181254E-3</c:v>
                </c:pt>
                <c:pt idx="445">
                  <c:v>4.8962480600567293E-3</c:v>
                </c:pt>
                <c:pt idx="446">
                  <c:v>4.8909543266004718E-3</c:v>
                </c:pt>
                <c:pt idx="447">
                  <c:v>4.8839128053994093E-3</c:v>
                </c:pt>
                <c:pt idx="448">
                  <c:v>4.8703556005518234E-3</c:v>
                </c:pt>
                <c:pt idx="449">
                  <c:v>4.8653494942689779E-3</c:v>
                </c:pt>
                <c:pt idx="450">
                  <c:v>4.8604006274335365E-3</c:v>
                </c:pt>
                <c:pt idx="451">
                  <c:v>4.8555089047428446E-3</c:v>
                </c:pt>
                <c:pt idx="452">
                  <c:v>4.8492271535859385E-3</c:v>
                </c:pt>
                <c:pt idx="453">
                  <c:v>4.8365115497988054E-3</c:v>
                </c:pt>
                <c:pt idx="454">
                  <c:v>4.8319041187092626E-3</c:v>
                </c:pt>
                <c:pt idx="455">
                  <c:v>4.8273532601952329E-3</c:v>
                </c:pt>
                <c:pt idx="456">
                  <c:v>4.8228588790346638E-3</c:v>
                </c:pt>
                <c:pt idx="457">
                  <c:v>4.8173303390211687E-3</c:v>
                </c:pt>
                <c:pt idx="458">
                  <c:v>4.8054442238825157E-3</c:v>
                </c:pt>
                <c:pt idx="459">
                  <c:v>4.8012308015528138E-3</c:v>
                </c:pt>
                <c:pt idx="460">
                  <c:v>4.7970732854794029E-3</c:v>
                </c:pt>
                <c:pt idx="461">
                  <c:v>4.7929715805179463E-3</c:v>
                </c:pt>
                <c:pt idx="462">
                  <c:v>4.7881898740642793E-3</c:v>
                </c:pt>
                <c:pt idx="463">
                  <c:v>4.777120969281734E-3</c:v>
                </c:pt>
                <c:pt idx="464">
                  <c:v>4.7732968930918052E-3</c:v>
                </c:pt>
                <c:pt idx="465">
                  <c:v>4.7695280573734067E-3</c:v>
                </c:pt>
                <c:pt idx="466">
                  <c:v>4.7658143670572528E-3</c:v>
                </c:pt>
                <c:pt idx="467">
                  <c:v>4.7617732978175106E-3</c:v>
                </c:pt>
                <c:pt idx="468">
                  <c:v>4.7515091587879699E-3</c:v>
                </c:pt>
                <c:pt idx="469">
                  <c:v>4.7480697698043528E-3</c:v>
                </c:pt>
                <c:pt idx="470">
                  <c:v>4.7446849560237592E-3</c:v>
                </c:pt>
                <c:pt idx="471">
                  <c:v>4.7413546224495118E-3</c:v>
                </c:pt>
                <c:pt idx="472">
                  <c:v>4.7380481752412884E-3</c:v>
                </c:pt>
                <c:pt idx="473">
                  <c:v>4.728576190621947E-3</c:v>
                </c:pt>
                <c:pt idx="474">
                  <c:v>4.7255168334725539E-3</c:v>
                </c:pt>
                <c:pt idx="475">
                  <c:v>4.7225113867566115E-3</c:v>
                </c:pt>
                <c:pt idx="476">
                  <c:v>4.7195597555469426E-3</c:v>
                </c:pt>
                <c:pt idx="477">
                  <c:v>4.7169820962761752E-3</c:v>
                </c:pt>
                <c:pt idx="478">
                  <c:v>4.7082894875634107E-3</c:v>
                </c:pt>
                <c:pt idx="479">
                  <c:v>4.7056055103138483E-3</c:v>
                </c:pt>
                <c:pt idx="480">
                  <c:v>4.7029747792095566E-3</c:v>
                </c:pt>
                <c:pt idx="481">
                  <c:v>4.7003971993899718E-3</c:v>
                </c:pt>
                <c:pt idx="482">
                  <c:v>4.6989025276694407E-3</c:v>
                </c:pt>
                <c:pt idx="483">
                  <c:v>4.6883032501208177E-3</c:v>
                </c:pt>
                <c:pt idx="484">
                  <c:v>4.6860425864729827E-3</c:v>
                </c:pt>
                <c:pt idx="485">
                  <c:v>4.6838344103503626E-3</c:v>
                </c:pt>
                <c:pt idx="486">
                  <c:v>4.6811940172424701E-3</c:v>
                </c:pt>
                <c:pt idx="487">
                  <c:v>4.6755246855223476E-3</c:v>
                </c:pt>
                <c:pt idx="488">
                  <c:v>4.673577525412087E-3</c:v>
                </c:pt>
                <c:pt idx="489">
                  <c:v>4.6716822842445271E-3</c:v>
                </c:pt>
                <c:pt idx="490">
                  <c:v>4.6698388672861135E-3</c:v>
                </c:pt>
                <c:pt idx="491">
                  <c:v>4.6694143770819605E-3</c:v>
                </c:pt>
                <c:pt idx="492">
                  <c:v>4.6629815471959102E-3</c:v>
                </c:pt>
                <c:pt idx="493">
                  <c:v>4.6613958305965486E-3</c:v>
                </c:pt>
                <c:pt idx="494">
                  <c:v>4.6598613699913027E-3</c:v>
                </c:pt>
                <c:pt idx="495">
                  <c:v>4.6583780707072364E-3</c:v>
                </c:pt>
                <c:pt idx="496">
                  <c:v>4.6586608415409205E-3</c:v>
                </c:pt>
                <c:pt idx="497">
                  <c:v>4.6529545936213612E-3</c:v>
                </c:pt>
                <c:pt idx="498">
                  <c:v>4.6517256811440255E-3</c:v>
                </c:pt>
                <c:pt idx="499">
                  <c:v>4.6505473621256677E-3</c:v>
                </c:pt>
                <c:pt idx="500">
                  <c:v>4.6494195419513051E-3</c:v>
                </c:pt>
                <c:pt idx="501">
                  <c:v>4.6504046441310691E-3</c:v>
                </c:pt>
                <c:pt idx="502">
                  <c:v>4.6454113576719358E-3</c:v>
                </c:pt>
                <c:pt idx="503">
                  <c:v>4.644534612770812E-3</c:v>
                </c:pt>
                <c:pt idx="504">
                  <c:v>4.6437077991903219E-3</c:v>
                </c:pt>
                <c:pt idx="505">
                  <c:v>4.6429308223707721E-3</c:v>
                </c:pt>
                <c:pt idx="506">
                  <c:v>4.6446135068891363E-3</c:v>
                </c:pt>
                <c:pt idx="507">
                  <c:v>4.6403197854045786E-3</c:v>
                </c:pt>
                <c:pt idx="508">
                  <c:v>4.639790937275734E-3</c:v>
                </c:pt>
                <c:pt idx="509">
                  <c:v>4.6393113604386027E-3</c:v>
                </c:pt>
                <c:pt idx="510">
                  <c:v>4.638880866814965E-3</c:v>
                </c:pt>
                <c:pt idx="511">
                  <c:v>4.6412498508341306E-3</c:v>
                </c:pt>
                <c:pt idx="512">
                  <c:v>4.6376459631527478E-3</c:v>
                </c:pt>
                <c:pt idx="513">
                  <c:v>4.6374580646839636E-3</c:v>
                </c:pt>
                <c:pt idx="514">
                  <c:v>4.6373181211145642E-3</c:v>
                </c:pt>
                <c:pt idx="515">
                  <c:v>4.6372259444171782E-3</c:v>
                </c:pt>
                <c:pt idx="516">
                  <c:v>4.6402548347103754E-3</c:v>
                </c:pt>
                <c:pt idx="517">
                  <c:v>4.6373311460397026E-3</c:v>
                </c:pt>
                <c:pt idx="518">
                  <c:v>4.6393108452003062E-3</c:v>
                </c:pt>
                <c:pt idx="519">
                  <c:v>4.6435205872814578E-3</c:v>
                </c:pt>
                <c:pt idx="520">
                  <c:v>4.6498959129899209E-3</c:v>
                </c:pt>
                <c:pt idx="521">
                  <c:v>4.6583723756816742E-3</c:v>
                </c:pt>
                <c:pt idx="522">
                  <c:v>4.6688855399938944E-3</c:v>
                </c:pt>
                <c:pt idx="523">
                  <c:v>4.6813709805160197E-3</c:v>
                </c:pt>
                <c:pt idx="524">
                  <c:v>4.6957642805049993E-3</c:v>
                </c:pt>
                <c:pt idx="525">
                  <c:v>4.7120010306405113E-3</c:v>
                </c:pt>
                <c:pt idx="526">
                  <c:v>4.7300168278203714E-3</c:v>
                </c:pt>
                <c:pt idx="527">
                  <c:v>4.7497472740005708E-3</c:v>
                </c:pt>
                <c:pt idx="528">
                  <c:v>4.7711279750739521E-3</c:v>
                </c:pt>
                <c:pt idx="529">
                  <c:v>4.7940945397910717E-3</c:v>
                </c:pt>
                <c:pt idx="530">
                  <c:v>4.8185825787221415E-3</c:v>
                </c:pt>
                <c:pt idx="531">
                  <c:v>4.8445277032613809E-3</c:v>
                </c:pt>
                <c:pt idx="532">
                  <c:v>4.8718655246711151E-3</c:v>
                </c:pt>
                <c:pt idx="533">
                  <c:v>4.900531653168283E-3</c:v>
                </c:pt>
                <c:pt idx="534">
                  <c:v>4.9304616970518023E-3</c:v>
                </c:pt>
                <c:pt idx="535">
                  <c:v>4.9615912618712343E-3</c:v>
                </c:pt>
                <c:pt idx="536">
                  <c:v>4.9938559496376378E-3</c:v>
                </c:pt>
                <c:pt idx="537">
                  <c:v>5.0303436190429025E-3</c:v>
                </c:pt>
                <c:pt idx="538">
                  <c:v>5.064696183683522E-3</c:v>
                </c:pt>
                <c:pt idx="539">
                  <c:v>5.099985556760776E-3</c:v>
                </c:pt>
                <c:pt idx="540">
                  <c:v>5.1361474939786806E-3</c:v>
                </c:pt>
                <c:pt idx="541">
                  <c:v>5.1731177441507658E-3</c:v>
                </c:pt>
                <c:pt idx="542">
                  <c:v>5.2108320486628709E-3</c:v>
                </c:pt>
                <c:pt idx="543">
                  <c:v>5.2492261409722496E-3</c:v>
                </c:pt>
                <c:pt idx="544">
                  <c:v>5.2938550446335235E-3</c:v>
                </c:pt>
                <c:pt idx="545">
                  <c:v>5.3334893778020313E-3</c:v>
                </c:pt>
                <c:pt idx="546">
                  <c:v>5.373601461751764E-3</c:v>
                </c:pt>
                <c:pt idx="547">
                  <c:v>5.4141269926950026E-3</c:v>
                </c:pt>
                <c:pt idx="548">
                  <c:v>5.4550016570088606E-3</c:v>
                </c:pt>
                <c:pt idx="549">
                  <c:v>5.496161130987943E-3</c:v>
                </c:pt>
                <c:pt idx="550">
                  <c:v>5.5375410806432742E-3</c:v>
                </c:pt>
                <c:pt idx="551">
                  <c:v>5.5790771615386618E-3</c:v>
                </c:pt>
                <c:pt idx="552">
                  <c:v>5.6207050186706711E-3</c:v>
                </c:pt>
                <c:pt idx="553">
                  <c:v>5.6623602863884702E-3</c:v>
                </c:pt>
                <c:pt idx="554">
                  <c:v>5.7039785883566249E-3</c:v>
                </c:pt>
                <c:pt idx="555">
                  <c:v>5.7454955375566491E-3</c:v>
                </c:pt>
                <c:pt idx="556">
                  <c:v>5.7868467363324013E-3</c:v>
                </c:pt>
                <c:pt idx="557">
                  <c:v>5.8279677764760006E-3</c:v>
                </c:pt>
                <c:pt idx="558">
                  <c:v>5.8687942393540471E-3</c:v>
                </c:pt>
                <c:pt idx="559">
                  <c:v>5.9092616960768011E-3</c:v>
                </c:pt>
                <c:pt idx="560">
                  <c:v>5.9493057077076627E-3</c:v>
                </c:pt>
                <c:pt idx="561">
                  <c:v>5.9888618255151673E-3</c:v>
                </c:pt>
                <c:pt idx="562">
                  <c:v>6.0278655912635142E-3</c:v>
                </c:pt>
                <c:pt idx="563">
                  <c:v>6.0662525375493716E-3</c:v>
                </c:pt>
                <c:pt idx="564">
                  <c:v>6.1039581881752233E-3</c:v>
                </c:pt>
                <c:pt idx="565">
                  <c:v>6.1409180585674404E-3</c:v>
                </c:pt>
                <c:pt idx="566">
                  <c:v>6.1770676562335541E-3</c:v>
                </c:pt>
                <c:pt idx="567">
                  <c:v>6.2123428183716066E-3</c:v>
                </c:pt>
                <c:pt idx="568">
                  <c:v>6.2467053789192631E-3</c:v>
                </c:pt>
                <c:pt idx="569">
                  <c:v>6.2801710692902343E-3</c:v>
                </c:pt>
                <c:pt idx="570">
                  <c:v>6.3127631115418277E-3</c:v>
                </c:pt>
                <c:pt idx="571">
                  <c:v>6.3445047330830673E-3</c:v>
                </c:pt>
                <c:pt idx="572">
                  <c:v>6.3754191664738401E-3</c:v>
                </c:pt>
                <c:pt idx="573">
                  <c:v>6.4055296492311472E-3</c:v>
                </c:pt>
                <c:pt idx="574">
                  <c:v>6.4348594236388794E-3</c:v>
                </c:pt>
                <c:pt idx="575">
                  <c:v>6.4634317365658027E-3</c:v>
                </c:pt>
                <c:pt idx="576">
                  <c:v>6.4912698392850833E-3</c:v>
                </c:pt>
                <c:pt idx="577">
                  <c:v>6.5183969873026711E-3</c:v>
                </c:pt>
                <c:pt idx="578">
                  <c:v>6.5448364401892332E-3</c:v>
                </c:pt>
                <c:pt idx="579">
                  <c:v>6.5706114614182782E-3</c:v>
                </c:pt>
                <c:pt idx="580">
                  <c:v>6.5957453182084961E-3</c:v>
                </c:pt>
                <c:pt idx="581">
                  <c:v>6.6202612813729559E-3</c:v>
                </c:pt>
                <c:pt idx="582">
                  <c:v>6.6441826251729588E-3</c:v>
                </c:pt>
                <c:pt idx="583">
                  <c:v>6.6675326271769808E-3</c:v>
                </c:pt>
                <c:pt idx="584">
                  <c:v>6.6903345681260384E-3</c:v>
                </c:pt>
                <c:pt idx="585">
                  <c:v>6.7126117318028226E-3</c:v>
                </c:pt>
                <c:pt idx="586">
                  <c:v>6.7343874049081293E-3</c:v>
                </c:pt>
                <c:pt idx="587">
                  <c:v>6.7556848769412892E-3</c:v>
                </c:pt>
                <c:pt idx="588">
                  <c:v>6.7765274400861247E-3</c:v>
                </c:pt>
                <c:pt idx="589">
                  <c:v>6.7957132349734106E-3</c:v>
                </c:pt>
                <c:pt idx="590">
                  <c:v>6.8157224647411585E-3</c:v>
                </c:pt>
                <c:pt idx="591">
                  <c:v>6.8353448400655381E-3</c:v>
                </c:pt>
                <c:pt idx="592">
                  <c:v>6.8546037262271486E-3</c:v>
                </c:pt>
                <c:pt idx="593">
                  <c:v>6.8735224907086057E-3</c:v>
                </c:pt>
                <c:pt idx="594">
                  <c:v>6.8921245031101641E-3</c:v>
                </c:pt>
                <c:pt idx="595">
                  <c:v>6.9104331350757775E-3</c:v>
                </c:pt>
                <c:pt idx="596">
                  <c:v>6.9284717602200452E-3</c:v>
                </c:pt>
                <c:pt idx="597">
                  <c:v>6.9462637540649297E-3</c:v>
                </c:pt>
                <c:pt idx="598">
                  <c:v>6.9638324939782503E-3</c:v>
                </c:pt>
                <c:pt idx="599">
                  <c:v>6.9812013591197264E-3</c:v>
                </c:pt>
                <c:pt idx="600">
                  <c:v>6.9983937303916832E-3</c:v>
                </c:pt>
                <c:pt idx="601">
                  <c:v>7.0154329903950874E-3</c:v>
                </c:pt>
                <c:pt idx="602">
                  <c:v>7.0323425233926873E-3</c:v>
                </c:pt>
                <c:pt idx="603">
                  <c:v>7.049145715273708E-3</c:v>
                </c:pt>
                <c:pt idx="604">
                  <c:v>7.0658659535289825E-3</c:v>
                </c:pt>
                <c:pt idx="605">
                  <c:v>7.0825266272269705E-3</c:v>
                </c:pt>
                <c:pt idx="606">
                  <c:v>7.0991511269984375E-3</c:v>
                </c:pt>
                <c:pt idx="607">
                  <c:v>7.1157628450249089E-3</c:v>
                </c:pt>
                <c:pt idx="608">
                  <c:v>7.1323851750328959E-3</c:v>
                </c:pt>
                <c:pt idx="609">
                  <c:v>7.1490415122938966E-3</c:v>
                </c:pt>
                <c:pt idx="610">
                  <c:v>7.1657552536290581E-3</c:v>
                </c:pt>
                <c:pt idx="611">
                  <c:v>7.1825497974207231E-3</c:v>
                </c:pt>
                <c:pt idx="612">
                  <c:v>7.1994485436277511E-3</c:v>
                </c:pt>
                <c:pt idx="613">
                  <c:v>7.2164748938068346E-3</c:v>
                </c:pt>
                <c:pt idx="614">
                  <c:v>7.2336522511400325E-3</c:v>
                </c:pt>
                <c:pt idx="615">
                  <c:v>7.2510040204674109E-3</c:v>
                </c:pt>
                <c:pt idx="616">
                  <c:v>7.268553608323014E-3</c:v>
                </c:pt>
                <c:pt idx="617">
                  <c:v>7.2863244229808277E-3</c:v>
                </c:pt>
                <c:pt idx="618">
                  <c:v>7.3043398745014088E-3</c:v>
                </c:pt>
                <c:pt idx="619">
                  <c:v>7.3226233605778734E-3</c:v>
                </c:pt>
                <c:pt idx="620">
                  <c:v>7.3411910628025101E-3</c:v>
                </c:pt>
                <c:pt idx="621">
                  <c:v>7.3600402236879692E-3</c:v>
                </c:pt>
                <c:pt idx="622">
                  <c:v>7.3791650165899725E-3</c:v>
                </c:pt>
                <c:pt idx="623">
                  <c:v>7.3985596146497468E-3</c:v>
                </c:pt>
                <c:pt idx="624">
                  <c:v>7.4182181907784805E-3</c:v>
                </c:pt>
                <c:pt idx="625">
                  <c:v>7.4381349176424472E-3</c:v>
                </c:pt>
                <c:pt idx="626">
                  <c:v>7.4583039676465734E-3</c:v>
                </c:pt>
                <c:pt idx="627">
                  <c:v>7.4787195129213391E-3</c:v>
                </c:pt>
                <c:pt idx="628">
                  <c:v>7.4993757253067894E-3</c:v>
                </c:pt>
                <c:pt idx="629">
                  <c:v>7.5202667763392128E-3</c:v>
                </c:pt>
                <c:pt idx="630">
                  <c:v>7.5413868372375958E-3</c:v>
                </c:pt>
                <c:pt idx="631">
                  <c:v>7.5627300788889684E-3</c:v>
                </c:pt>
                <c:pt idx="632">
                  <c:v>7.5842906718370795E-3</c:v>
                </c:pt>
                <c:pt idx="633">
                  <c:v>7.6060627862684083E-3</c:v>
                </c:pt>
                <c:pt idx="634">
                  <c:v>7.6280405919997296E-3</c:v>
                </c:pt>
                <c:pt idx="635">
                  <c:v>7.6502182584667899E-3</c:v>
                </c:pt>
                <c:pt idx="636">
                  <c:v>7.6725899547116505E-3</c:v>
                </c:pt>
                <c:pt idx="637">
                  <c:v>7.6951498493726955E-3</c:v>
                </c:pt>
                <c:pt idx="638">
                  <c:v>7.7178921106713094E-3</c:v>
                </c:pt>
                <c:pt idx="639">
                  <c:v>7.7408109064034392E-3</c:v>
                </c:pt>
                <c:pt idx="640">
                  <c:v>7.7639004039278259E-3</c:v>
                </c:pt>
                <c:pt idx="641">
                  <c:v>7.787154770156457E-3</c:v>
                </c:pt>
                <c:pt idx="642">
                  <c:v>7.810568171544352E-3</c:v>
                </c:pt>
                <c:pt idx="643">
                  <c:v>7.8341347740811251E-3</c:v>
                </c:pt>
                <c:pt idx="644">
                  <c:v>7.8578487432807709E-3</c:v>
                </c:pt>
                <c:pt idx="645">
                  <c:v>7.8817042441741147E-3</c:v>
                </c:pt>
                <c:pt idx="646">
                  <c:v>7.9056954412994873E-3</c:v>
                </c:pt>
                <c:pt idx="647">
                  <c:v>7.9298164986949526E-3</c:v>
                </c:pt>
                <c:pt idx="648">
                  <c:v>7.9540615798914249E-3</c:v>
                </c:pt>
                <c:pt idx="649">
                  <c:v>7.9784248479035647E-3</c:v>
                </c:pt>
                <c:pt idx="650">
                  <c:v>8.0029004652248936E-3</c:v>
                </c:pt>
                <c:pt idx="651">
                  <c:v>8.0274825938191352E-3</c:v>
                </c:pt>
                <c:pt idx="652">
                  <c:v>8.0521653951155514E-3</c:v>
                </c:pt>
                <c:pt idx="653">
                  <c:v>8.0769430300016154E-3</c:v>
                </c:pt>
                <c:pt idx="654">
                  <c:v>8.1018096588181265E-3</c:v>
                </c:pt>
                <c:pt idx="655">
                  <c:v>8.1267594413534372E-3</c:v>
                </c:pt>
                <c:pt idx="656">
                  <c:v>8.1517865368390119E-3</c:v>
                </c:pt>
                <c:pt idx="657">
                  <c:v>8.1768851039443202E-3</c:v>
                </c:pt>
                <c:pt idx="658">
                  <c:v>8.202049300772396E-3</c:v>
                </c:pt>
                <c:pt idx="659">
                  <c:v>8.2272732848565067E-3</c:v>
                </c:pt>
                <c:pt idx="660">
                  <c:v>8.2525512131557122E-3</c:v>
                </c:pt>
                <c:pt idx="661">
                  <c:v>8.2778772420524227E-3</c:v>
                </c:pt>
                <c:pt idx="662">
                  <c:v>8.3032455273486239E-3</c:v>
                </c:pt>
                <c:pt idx="663">
                  <c:v>8.3286502242636562E-3</c:v>
                </c:pt>
                <c:pt idx="664">
                  <c:v>8.3540854874322168E-3</c:v>
                </c:pt>
                <c:pt idx="665">
                  <c:v>8.3795454709016948E-3</c:v>
                </c:pt>
                <c:pt idx="666">
                  <c:v>8.4050243281315051E-3</c:v>
                </c:pt>
                <c:pt idx="667">
                  <c:v>8.4305162119908683E-3</c:v>
                </c:pt>
                <c:pt idx="668">
                  <c:v>8.4560152747583661E-3</c:v>
                </c:pt>
                <c:pt idx="669">
                  <c:v>8.4815156681212756E-3</c:v>
                </c:pt>
                <c:pt idx="670">
                  <c:v>8.5070115431757909E-3</c:v>
                </c:pt>
                <c:pt idx="671">
                  <c:v>8.5324970504261355E-3</c:v>
                </c:pt>
                <c:pt idx="672">
                  <c:v>8.5579672813878016E-3</c:v>
                </c:pt>
                <c:pt idx="673">
                  <c:v>8.5834210935837874E-3</c:v>
                </c:pt>
                <c:pt idx="674">
                  <c:v>8.6088582860719409E-3</c:v>
                </c:pt>
                <c:pt idx="675">
                  <c:v>8.6342786578910147E-3</c:v>
                </c:pt>
                <c:pt idx="676">
                  <c:v>8.659682008060221E-3</c:v>
                </c:pt>
                <c:pt idx="677">
                  <c:v>8.6850681355798987E-3</c:v>
                </c:pt>
                <c:pt idx="678">
                  <c:v>8.7104368394306242E-3</c:v>
                </c:pt>
                <c:pt idx="679">
                  <c:v>8.7357879185741005E-3</c:v>
                </c:pt>
                <c:pt idx="680">
                  <c:v>8.7611211719531568E-3</c:v>
                </c:pt>
                <c:pt idx="681">
                  <c:v>8.78643639849086E-3</c:v>
                </c:pt>
                <c:pt idx="682">
                  <c:v>8.8117333970914036E-3</c:v>
                </c:pt>
                <c:pt idx="683">
                  <c:v>8.8370119666403291E-3</c:v>
                </c:pt>
                <c:pt idx="684">
                  <c:v>8.8658789362094925E-3</c:v>
                </c:pt>
                <c:pt idx="685">
                  <c:v>8.8911173376216013E-3</c:v>
                </c:pt>
                <c:pt idx="686">
                  <c:v>8.9163366777835762E-3</c:v>
                </c:pt>
                <c:pt idx="687">
                  <c:v>8.941536755501911E-3</c:v>
                </c:pt>
                <c:pt idx="688">
                  <c:v>8.9667173695644475E-3</c:v>
                </c:pt>
                <c:pt idx="689">
                  <c:v>8.9918783187403761E-3</c:v>
                </c:pt>
                <c:pt idx="690">
                  <c:v>9.0170194017797911E-3</c:v>
                </c:pt>
                <c:pt idx="691">
                  <c:v>9.0421404174141351E-3</c:v>
                </c:pt>
                <c:pt idx="692">
                  <c:v>9.067241164356421E-3</c:v>
                </c:pt>
                <c:pt idx="693">
                  <c:v>9.092321441300566E-3</c:v>
                </c:pt>
                <c:pt idx="694">
                  <c:v>9.1173810469222794E-3</c:v>
                </c:pt>
                <c:pt idx="695">
                  <c:v>9.1424197798783968E-3</c:v>
                </c:pt>
                <c:pt idx="696">
                  <c:v>9.1674374388075464E-3</c:v>
                </c:pt>
                <c:pt idx="697">
                  <c:v>9.1924338223290381E-3</c:v>
                </c:pt>
                <c:pt idx="698">
                  <c:v>9.2174087290450846E-3</c:v>
                </c:pt>
                <c:pt idx="699">
                  <c:v>9.2423619575381366E-3</c:v>
                </c:pt>
                <c:pt idx="700">
                  <c:v>9.2672933063728813E-3</c:v>
                </c:pt>
                <c:pt idx="701">
                  <c:v>9.2922025740957981E-3</c:v>
                </c:pt>
                <c:pt idx="702">
                  <c:v>9.3170895592347147E-3</c:v>
                </c:pt>
                <c:pt idx="703">
                  <c:v>9.3419540602999174E-3</c:v>
                </c:pt>
                <c:pt idx="704">
                  <c:v>9.3667958757825964E-3</c:v>
                </c:pt>
                <c:pt idx="705">
                  <c:v>9.3916148041564007E-3</c:v>
                </c:pt>
                <c:pt idx="706">
                  <c:v>9.4164106438765494E-3</c:v>
                </c:pt>
                <c:pt idx="707">
                  <c:v>9.4411831933800539E-3</c:v>
                </c:pt>
                <c:pt idx="708">
                  <c:v>9.4659322510868282E-3</c:v>
                </c:pt>
                <c:pt idx="709">
                  <c:v>9.4906576153976907E-3</c:v>
                </c:pt>
                <c:pt idx="710">
                  <c:v>9.51535908469614E-3</c:v>
                </c:pt>
                <c:pt idx="711">
                  <c:v>9.5400364573479113E-3</c:v>
                </c:pt>
                <c:pt idx="712">
                  <c:v>9.56468953170031E-3</c:v>
                </c:pt>
                <c:pt idx="713">
                  <c:v>9.5893181060833221E-3</c:v>
                </c:pt>
                <c:pt idx="714">
                  <c:v>9.6139219788093921E-3</c:v>
                </c:pt>
                <c:pt idx="715">
                  <c:v>9.6385009481727568E-3</c:v>
                </c:pt>
                <c:pt idx="716">
                  <c:v>9.6630548124503335E-3</c:v>
                </c:pt>
                <c:pt idx="717">
                  <c:v>9.6875833699014979E-3</c:v>
                </c:pt>
                <c:pt idx="718">
                  <c:v>9.7120864187680844E-3</c:v>
                </c:pt>
                <c:pt idx="719">
                  <c:v>9.7365637572739416E-3</c:v>
                </c:pt>
                <c:pt idx="720">
                  <c:v>9.7610151836264869E-3</c:v>
                </c:pt>
                <c:pt idx="721">
                  <c:v>9.7854404960149299E-3</c:v>
                </c:pt>
                <c:pt idx="722">
                  <c:v>9.8098394926111609E-3</c:v>
                </c:pt>
                <c:pt idx="723">
                  <c:v>9.8342119715704168E-3</c:v>
                </c:pt>
                <c:pt idx="724">
                  <c:v>9.858557519484723E-3</c:v>
                </c:pt>
                <c:pt idx="725">
                  <c:v>9.8828748767048058E-3</c:v>
                </c:pt>
                <c:pt idx="726">
                  <c:v>9.9071625719078238E-3</c:v>
                </c:pt>
                <c:pt idx="727">
                  <c:v>9.9314191336312696E-3</c:v>
                </c:pt>
                <c:pt idx="728">
                  <c:v>9.9556430902745241E-3</c:v>
                </c:pt>
                <c:pt idx="729">
                  <c:v>9.9798329700990784E-3</c:v>
                </c:pt>
                <c:pt idx="730">
                  <c:v>1.00039873012292E-2</c:v>
                </c:pt>
                <c:pt idx="731">
                  <c:v>1.0028104611651711E-2</c:v>
                </c:pt>
                <c:pt idx="732">
                  <c:v>1.0052183429217543E-2</c:v>
                </c:pt>
                <c:pt idx="733">
                  <c:v>1.0076222281641734E-2</c:v>
                </c:pt>
                <c:pt idx="734">
                  <c:v>1.0100219696503876E-2</c:v>
                </c:pt>
                <c:pt idx="735">
                  <c:v>1.0124174201249003E-2</c:v>
                </c:pt>
                <c:pt idx="736">
                  <c:v>1.0148084323188034E-2</c:v>
                </c:pt>
                <c:pt idx="737">
                  <c:v>1.0171948589498436E-2</c:v>
                </c:pt>
                <c:pt idx="738">
                  <c:v>1.0195765527224898E-2</c:v>
                </c:pt>
                <c:pt idx="739">
                  <c:v>1.0219533663280211E-2</c:v>
                </c:pt>
                <c:pt idx="740">
                  <c:v>1.0243251524446162E-2</c:v>
                </c:pt>
                <c:pt idx="741">
                  <c:v>1.0266917637372419E-2</c:v>
                </c:pt>
                <c:pt idx="742">
                  <c:v>1.0290530528580533E-2</c:v>
                </c:pt>
                <c:pt idx="743">
                  <c:v>1.0314088724461712E-2</c:v>
                </c:pt>
                <c:pt idx="744">
                  <c:v>1.0337590751279047E-2</c:v>
                </c:pt>
                <c:pt idx="745">
                  <c:v>1.0362818715367011E-2</c:v>
                </c:pt>
                <c:pt idx="746">
                  <c:v>1.0386199019637854E-2</c:v>
                </c:pt>
                <c:pt idx="747">
                  <c:v>1.0409518615224383E-2</c:v>
                </c:pt>
                <c:pt idx="748">
                  <c:v>1.0432776031838337E-2</c:v>
                </c:pt>
                <c:pt idx="749">
                  <c:v>1.0454206759741069E-2</c:v>
                </c:pt>
                <c:pt idx="750">
                  <c:v>1.047909844637634E-2</c:v>
                </c:pt>
                <c:pt idx="751">
                  <c:v>1.0502160503107167E-2</c:v>
                </c:pt>
                <c:pt idx="752">
                  <c:v>1.0525154498481848E-2</c:v>
                </c:pt>
                <c:pt idx="753">
                  <c:v>1.0548078961600513E-2</c:v>
                </c:pt>
                <c:pt idx="754">
                  <c:v>1.057093242144571E-2</c:v>
                </c:pt>
                <c:pt idx="755">
                  <c:v>1.0593713406880404E-2</c:v>
                </c:pt>
                <c:pt idx="756">
                  <c:v>1.0616420446651533E-2</c:v>
                </c:pt>
                <c:pt idx="757">
                  <c:v>1.0639052069389332E-2</c:v>
                </c:pt>
                <c:pt idx="758">
                  <c:v>1.0661606803608892E-2</c:v>
                </c:pt>
                <c:pt idx="759">
                  <c:v>1.0684083177712149E-2</c:v>
                </c:pt>
                <c:pt idx="760">
                  <c:v>1.0706479719987659E-2</c:v>
                </c:pt>
                <c:pt idx="761">
                  <c:v>1.0728794958612601E-2</c:v>
                </c:pt>
                <c:pt idx="762">
                  <c:v>1.0751027421653873E-2</c:v>
                </c:pt>
                <c:pt idx="763">
                  <c:v>1.077317563706854E-2</c:v>
                </c:pt>
                <c:pt idx="764">
                  <c:v>1.0795238132706492E-2</c:v>
                </c:pt>
                <c:pt idx="765">
                  <c:v>1.0817213436310445E-2</c:v>
                </c:pt>
                <c:pt idx="766">
                  <c:v>1.0839100075517487E-2</c:v>
                </c:pt>
                <c:pt idx="767">
                  <c:v>1.0860896577860853E-2</c:v>
                </c:pt>
                <c:pt idx="768">
                  <c:v>1.088260147077014E-2</c:v>
                </c:pt>
                <c:pt idx="769">
                  <c:v>1.0904213281574199E-2</c:v>
                </c:pt>
                <c:pt idx="770">
                  <c:v>1.0925730537501122E-2</c:v>
                </c:pt>
                <c:pt idx="771">
                  <c:v>1.0947151765680459E-2</c:v>
                </c:pt>
                <c:pt idx="772">
                  <c:v>1.0968475493143668E-2</c:v>
                </c:pt>
                <c:pt idx="773">
                  <c:v>1.0989700246826765E-2</c:v>
                </c:pt>
                <c:pt idx="774">
                  <c:v>1.1010824553570768E-2</c:v>
                </c:pt>
                <c:pt idx="775">
                  <c:v>1.1031846940123692E-2</c:v>
                </c:pt>
                <c:pt idx="776">
                  <c:v>1.1052766203203808E-2</c:v>
                </c:pt>
                <c:pt idx="777">
                  <c:v>1.1073584039750169E-2</c:v>
                </c:pt>
                <c:pt idx="778">
                  <c:v>1.1094304127156724E-2</c:v>
                </c:pt>
                <c:pt idx="779">
                  <c:v>1.1114930192843561E-2</c:v>
                </c:pt>
                <c:pt idx="780">
                  <c:v>1.1135465964562937E-2</c:v>
                </c:pt>
                <c:pt idx="781">
                  <c:v>1.1155915170395934E-2</c:v>
                </c:pt>
                <c:pt idx="782">
                  <c:v>1.1176281538750481E-2</c:v>
                </c:pt>
                <c:pt idx="783">
                  <c:v>1.1196568798356036E-2</c:v>
                </c:pt>
                <c:pt idx="784">
                  <c:v>1.1216780678262475E-2</c:v>
                </c:pt>
                <c:pt idx="785">
                  <c:v>1.1236920907835667E-2</c:v>
                </c:pt>
                <c:pt idx="786">
                  <c:v>1.1256993216756809E-2</c:v>
                </c:pt>
                <c:pt idx="787">
                  <c:v>1.1277001335017332E-2</c:v>
                </c:pt>
                <c:pt idx="788">
                  <c:v>1.1296948992918677E-2</c:v>
                </c:pt>
                <c:pt idx="789">
                  <c:v>1.1316839921068099E-2</c:v>
                </c:pt>
                <c:pt idx="790">
                  <c:v>1.1336677850378431E-2</c:v>
                </c:pt>
                <c:pt idx="791">
                  <c:v>1.1356466512064546E-2</c:v>
                </c:pt>
                <c:pt idx="792">
                  <c:v>1.1376209637641814E-2</c:v>
                </c:pt>
                <c:pt idx="793">
                  <c:v>1.1395910958924983E-2</c:v>
                </c:pt>
                <c:pt idx="794">
                  <c:v>1.1415574208025756E-2</c:v>
                </c:pt>
                <c:pt idx="795">
                  <c:v>1.143520311735167E-2</c:v>
                </c:pt>
                <c:pt idx="796">
                  <c:v>1.1454801419604999E-2</c:v>
                </c:pt>
                <c:pt idx="797">
                  <c:v>1.1474372847780761E-2</c:v>
                </c:pt>
                <c:pt idx="798">
                  <c:v>1.1492361908241211E-2</c:v>
                </c:pt>
                <c:pt idx="799">
                  <c:v>1.1511888003081561E-2</c:v>
                </c:pt>
                <c:pt idx="800">
                  <c:v>1.1531398130157022E-2</c:v>
                </c:pt>
                <c:pt idx="801">
                  <c:v>1.1550896033722946E-2</c:v>
                </c:pt>
                <c:pt idx="802">
                  <c:v>1.1570385458323562E-2</c:v>
                </c:pt>
                <c:pt idx="803">
                  <c:v>1.1589870148791981E-2</c:v>
                </c:pt>
                <c:pt idx="804">
                  <c:v>1.160935385024997E-2</c:v>
                </c:pt>
                <c:pt idx="805">
                  <c:v>1.1628840308108179E-2</c:v>
                </c:pt>
                <c:pt idx="806">
                  <c:v>1.1648333268065247E-2</c:v>
                </c:pt>
                <c:pt idx="807">
                  <c:v>1.1667836476109361E-2</c:v>
                </c:pt>
                <c:pt idx="808">
                  <c:v>1.1687353678517143E-2</c:v>
                </c:pt>
                <c:pt idx="809">
                  <c:v>1.1706888621855205E-2</c:v>
                </c:pt>
                <c:pt idx="810">
                  <c:v>1.1726445052979928E-2</c:v>
                </c:pt>
                <c:pt idx="811">
                  <c:v>1.1746026719038793E-2</c:v>
                </c:pt>
                <c:pt idx="812">
                  <c:v>1.1765637367471049E-2</c:v>
                </c:pt>
                <c:pt idx="813">
                  <c:v>1.1785280746008153E-2</c:v>
                </c:pt>
                <c:pt idx="814">
                  <c:v>1.1804960602676218E-2</c:v>
                </c:pt>
                <c:pt idx="815">
                  <c:v>1.1824680685795785E-2</c:v>
                </c:pt>
                <c:pt idx="816">
                  <c:v>1.1844444743984273E-2</c:v>
                </c:pt>
                <c:pt idx="817">
                  <c:v>1.1864256526157302E-2</c:v>
                </c:pt>
                <c:pt idx="818">
                  <c:v>1.1884119781530034E-2</c:v>
                </c:pt>
                <c:pt idx="819">
                  <c:v>1.1904038259619609E-2</c:v>
                </c:pt>
                <c:pt idx="820">
                  <c:v>1.1924015710246705E-2</c:v>
                </c:pt>
                <c:pt idx="821">
                  <c:v>1.194405588353753E-2</c:v>
                </c:pt>
                <c:pt idx="822">
                  <c:v>1.196416252992627E-2</c:v>
                </c:pt>
                <c:pt idx="823">
                  <c:v>1.1984339400158195E-2</c:v>
                </c:pt>
                <c:pt idx="824">
                  <c:v>1.2004590245290769E-2</c:v>
                </c:pt>
                <c:pt idx="825">
                  <c:v>1.2024918816696983E-2</c:v>
                </c:pt>
                <c:pt idx="826">
                  <c:v>1.2045328866069127E-2</c:v>
                </c:pt>
                <c:pt idx="827">
                  <c:v>1.2065824145419679E-2</c:v>
                </c:pt>
                <c:pt idx="828">
                  <c:v>1.2086408230626011E-2</c:v>
                </c:pt>
                <c:pt idx="829">
                  <c:v>1.2107078080151767E-2</c:v>
                </c:pt>
                <c:pt idx="830">
                  <c:v>1.2127821970167707E-2</c:v>
                </c:pt>
                <c:pt idx="831">
                  <c:v>1.2148627564516623E-2</c:v>
                </c:pt>
                <c:pt idx="832">
                  <c:v>1.2169482526038999E-2</c:v>
                </c:pt>
                <c:pt idx="833">
                  <c:v>1.2190374516567015E-2</c:v>
                </c:pt>
                <c:pt idx="834">
                  <c:v>1.2211291196919216E-2</c:v>
                </c:pt>
                <c:pt idx="835">
                  <c:v>1.2232220226896295E-2</c:v>
                </c:pt>
                <c:pt idx="836">
                  <c:v>1.2253149265279539E-2</c:v>
                </c:pt>
                <c:pt idx="837">
                  <c:v>1.2274065969829051E-2</c:v>
                </c:pt>
                <c:pt idx="838">
                  <c:v>1.2294957997285971E-2</c:v>
                </c:pt>
                <c:pt idx="839">
                  <c:v>1.2315813003373144E-2</c:v>
                </c:pt>
                <c:pt idx="840">
                  <c:v>1.2345923922110069E-2</c:v>
                </c:pt>
                <c:pt idx="841">
                  <c:v>1.23666214662735E-2</c:v>
                </c:pt>
                <c:pt idx="842">
                  <c:v>1.2387238832742153E-2</c:v>
                </c:pt>
                <c:pt idx="843">
                  <c:v>1.2407763739165058E-2</c:v>
                </c:pt>
                <c:pt idx="844">
                  <c:v>1.2428183902214935E-2</c:v>
                </c:pt>
                <c:pt idx="845">
                  <c:v>1.2443662494403131E-2</c:v>
                </c:pt>
                <c:pt idx="846">
                  <c:v>1.2468660860069205E-2</c:v>
                </c:pt>
                <c:pt idx="847">
                  <c:v>1.2488693083445256E-2</c:v>
                </c:pt>
                <c:pt idx="848">
                  <c:v>1.2508571420623178E-2</c:v>
                </c:pt>
                <c:pt idx="849">
                  <c:v>1.2523710978185465E-2</c:v>
                </c:pt>
                <c:pt idx="850">
                  <c:v>1.2547817283479099E-2</c:v>
                </c:pt>
                <c:pt idx="851">
                  <c:v>1.2567160230517405E-2</c:v>
                </c:pt>
                <c:pt idx="852">
                  <c:v>1.2586300134122144E-2</c:v>
                </c:pt>
                <c:pt idx="853">
                  <c:v>1.2605224702887906E-2</c:v>
                </c:pt>
                <c:pt idx="854">
                  <c:v>1.2625311551486849E-2</c:v>
                </c:pt>
                <c:pt idx="855">
                  <c:v>1.2642378666356641E-2</c:v>
                </c:pt>
                <c:pt idx="856">
                  <c:v>1.2668228075739973E-2</c:v>
                </c:pt>
                <c:pt idx="857">
                  <c:v>1.2686072554127792E-2</c:v>
                </c:pt>
                <c:pt idx="858">
                  <c:v>1.2703634694746668E-2</c:v>
                </c:pt>
                <c:pt idx="859">
                  <c:v>1.2720902135226808E-2</c:v>
                </c:pt>
                <c:pt idx="860">
                  <c:v>1.2737862512606224E-2</c:v>
                </c:pt>
                <c:pt idx="861">
                  <c:v>1.2754503463367595E-2</c:v>
                </c:pt>
                <c:pt idx="862">
                  <c:v>1.2770812623476679E-2</c:v>
                </c:pt>
                <c:pt idx="863">
                  <c:v>1.2786777628422508E-2</c:v>
                </c:pt>
                <c:pt idx="864">
                  <c:v>1.2802386113257347E-2</c:v>
                </c:pt>
                <c:pt idx="865">
                  <c:v>1.281762571264089E-2</c:v>
                </c:pt>
                <c:pt idx="866">
                  <c:v>1.2832484060883109E-2</c:v>
                </c:pt>
                <c:pt idx="867">
                  <c:v>1.2846948791991109E-2</c:v>
                </c:pt>
                <c:pt idx="868">
                  <c:v>1.2861007539716196E-2</c:v>
                </c:pt>
                <c:pt idx="869">
                  <c:v>1.287464793760229E-2</c:v>
                </c:pt>
                <c:pt idx="870">
                  <c:v>1.2887857619035881E-2</c:v>
                </c:pt>
                <c:pt idx="871">
                  <c:v>1.2900624217299539E-2</c:v>
                </c:pt>
                <c:pt idx="872">
                  <c:v>1.2912935365622769E-2</c:v>
                </c:pt>
                <c:pt idx="873">
                  <c:v>1.2924778697238848E-2</c:v>
                </c:pt>
                <c:pt idx="874">
                  <c:v>1.2936141845440119E-2</c:v>
                </c:pt>
                <c:pt idx="875">
                  <c:v>1.2947012443636163E-2</c:v>
                </c:pt>
                <c:pt idx="876">
                  <c:v>1.2957378125413088E-2</c:v>
                </c:pt>
                <c:pt idx="877">
                  <c:v>1.2967226524594144E-2</c:v>
                </c:pt>
                <c:pt idx="878">
                  <c:v>1.2976545275302565E-2</c:v>
                </c:pt>
                <c:pt idx="879">
                  <c:v>1.298532206389158E-2</c:v>
                </c:pt>
                <c:pt idx="880">
                  <c:v>1.2993551621948374E-2</c:v>
                </c:pt>
                <c:pt idx="881">
                  <c:v>1.3001243722233324E-2</c:v>
                </c:pt>
                <c:pt idx="882">
                  <c:v>1.3008410151668759E-2</c:v>
                </c:pt>
                <c:pt idx="883">
                  <c:v>1.3015062698340962E-2</c:v>
                </c:pt>
                <c:pt idx="884">
                  <c:v>1.3021213151440447E-2</c:v>
                </c:pt>
                <c:pt idx="885">
                  <c:v>1.3026873301203556E-2</c:v>
                </c:pt>
                <c:pt idx="886">
                  <c:v>1.3032054938852733E-2</c:v>
                </c:pt>
                <c:pt idx="887">
                  <c:v>1.303676985654123E-2</c:v>
                </c:pt>
                <c:pt idx="888">
                  <c:v>1.3041029847299157E-2</c:v>
                </c:pt>
                <c:pt idx="889">
                  <c:v>1.3044846704977298E-2</c:v>
                </c:pt>
                <c:pt idx="890">
                  <c:v>1.3048232224197598E-2</c:v>
                </c:pt>
                <c:pt idx="891">
                  <c:v>1.3051198200299652E-2</c:v>
                </c:pt>
                <c:pt idx="892">
                  <c:v>1.3053756429293184E-2</c:v>
                </c:pt>
                <c:pt idx="893">
                  <c:v>1.3055918707808978E-2</c:v>
                </c:pt>
                <c:pt idx="894">
                  <c:v>1.3057696833052024E-2</c:v>
                </c:pt>
                <c:pt idx="895">
                  <c:v>1.3059102602756445E-2</c:v>
                </c:pt>
                <c:pt idx="896">
                  <c:v>1.3060147815141088E-2</c:v>
                </c:pt>
                <c:pt idx="897">
                  <c:v>1.3060844268866889E-2</c:v>
                </c:pt>
                <c:pt idx="898">
                  <c:v>1.3061203762996243E-2</c:v>
                </c:pt>
                <c:pt idx="899">
                  <c:v>1.3061238096951699E-2</c:v>
                </c:pt>
                <c:pt idx="900">
                  <c:v>1.3060959070478884E-2</c:v>
                </c:pt>
                <c:pt idx="901">
                  <c:v>1.3060378483608304E-2</c:v>
                </c:pt>
                <c:pt idx="902">
                  <c:v>1.3059508136620046E-2</c:v>
                </c:pt>
                <c:pt idx="903">
                  <c:v>1.305835983000958E-2</c:v>
                </c:pt>
                <c:pt idx="904">
                  <c:v>1.3056945364452899E-2</c:v>
                </c:pt>
                <c:pt idx="905">
                  <c:v>1.3055276540777871E-2</c:v>
                </c:pt>
                <c:pt idx="906">
                  <c:v>1.3053365159931163E-2</c:v>
                </c:pt>
                <c:pt idx="907">
                  <c:v>1.3051223022951142E-2</c:v>
                </c:pt>
                <c:pt idx="908">
                  <c:v>1.3048861930938793E-2</c:v>
                </c:pt>
                <c:pt idx="909">
                  <c:v>1.304629368503285E-2</c:v>
                </c:pt>
                <c:pt idx="910">
                  <c:v>1.3043530086384481E-2</c:v>
                </c:pt>
                <c:pt idx="911">
                  <c:v>1.3040582936133305E-2</c:v>
                </c:pt>
                <c:pt idx="912">
                  <c:v>1.3037464035386304E-2</c:v>
                </c:pt>
                <c:pt idx="913">
                  <c:v>1.3034185185196723E-2</c:v>
                </c:pt>
                <c:pt idx="914">
                  <c:v>1.3030758186543867E-2</c:v>
                </c:pt>
                <c:pt idx="915">
                  <c:v>1.3027194840316891E-2</c:v>
                </c:pt>
                <c:pt idx="916">
                  <c:v>1.3023506947297037E-2</c:v>
                </c:pt>
                <c:pt idx="917">
                  <c:v>1.3019706308142087E-2</c:v>
                </c:pt>
                <c:pt idx="918">
                  <c:v>1.3015804723374158E-2</c:v>
                </c:pt>
                <c:pt idx="919">
                  <c:v>1.3011813993365484E-2</c:v>
                </c:pt>
                <c:pt idx="920">
                  <c:v>1.3007745918328206E-2</c:v>
                </c:pt>
                <c:pt idx="921">
                  <c:v>1.3003612298305267E-2</c:v>
                </c:pt>
                <c:pt idx="922">
                  <c:v>1.2999424933160419E-2</c:v>
                </c:pt>
                <c:pt idx="923">
                  <c:v>1.2995195622573341E-2</c:v>
                </c:pt>
                <c:pt idx="924">
                  <c:v>1.2990936166031641E-2</c:v>
                </c:pt>
                <c:pt idx="925">
                  <c:v>1.2986658362829528E-2</c:v>
                </c:pt>
                <c:pt idx="926">
                  <c:v>1.2982374012062259E-2</c:v>
                </c:pt>
                <c:pt idx="927">
                  <c:v>1.2978094912626137E-2</c:v>
                </c:pt>
                <c:pt idx="928">
                  <c:v>1.2973832863218959E-2</c:v>
                </c:pt>
                <c:pt idx="929">
                  <c:v>1.2969599662340014E-2</c:v>
                </c:pt>
                <c:pt idx="930">
                  <c:v>1.2965407108292526E-2</c:v>
                </c:pt>
                <c:pt idx="931">
                  <c:v>1.2961266993456899E-2</c:v>
                </c:pt>
                <c:pt idx="932">
                  <c:v>1.2957188197649128E-2</c:v>
                </c:pt>
                <c:pt idx="933">
                  <c:v>1.2953171958457466E-2</c:v>
                </c:pt>
                <c:pt idx="934">
                  <c:v>1.2949218275137842E-2</c:v>
                </c:pt>
                <c:pt idx="935">
                  <c:v>1.2945327146958396E-2</c:v>
                </c:pt>
                <c:pt idx="936">
                  <c:v>1.2941498573197707E-2</c:v>
                </c:pt>
                <c:pt idx="937">
                  <c:v>1.2937732553147008E-2</c:v>
                </c:pt>
                <c:pt idx="938">
                  <c:v>1.2934029086108634E-2</c:v>
                </c:pt>
                <c:pt idx="939">
                  <c:v>1.2930388171396245E-2</c:v>
                </c:pt>
                <c:pt idx="940">
                  <c:v>1.2926809808335937E-2</c:v>
                </c:pt>
                <c:pt idx="941">
                  <c:v>1.2923293996264462E-2</c:v>
                </c:pt>
                <c:pt idx="942">
                  <c:v>1.2919840734530785E-2</c:v>
                </c:pt>
                <c:pt idx="943">
                  <c:v>1.2916450022495196E-2</c:v>
                </c:pt>
                <c:pt idx="944">
                  <c:v>1.2913121859529753E-2</c:v>
                </c:pt>
                <c:pt idx="945">
                  <c:v>1.2909856245017837E-2</c:v>
                </c:pt>
                <c:pt idx="946">
                  <c:v>1.2906653178354377E-2</c:v>
                </c:pt>
                <c:pt idx="947">
                  <c:v>1.2903512658946292E-2</c:v>
                </c:pt>
                <c:pt idx="948">
                  <c:v>1.2900434686212048E-2</c:v>
                </c:pt>
                <c:pt idx="949">
                  <c:v>1.2897419259581211E-2</c:v>
                </c:pt>
                <c:pt idx="950">
                  <c:v>1.2894466378495117E-2</c:v>
                </c:pt>
                <c:pt idx="951">
                  <c:v>1.2891576042407094E-2</c:v>
                </c:pt>
                <c:pt idx="952">
                  <c:v>1.2888748250781568E-2</c:v>
                </c:pt>
                <c:pt idx="953">
                  <c:v>1.2886053241130253E-2</c:v>
                </c:pt>
                <c:pt idx="954">
                  <c:v>1.2883354909493966E-2</c:v>
                </c:pt>
                <c:pt idx="955">
                  <c:v>1.2880719122963912E-2</c:v>
                </c:pt>
                <c:pt idx="956">
                  <c:v>1.2878145881049609E-2</c:v>
                </c:pt>
                <c:pt idx="957">
                  <c:v>1.2875635183273854E-2</c:v>
                </c:pt>
                <c:pt idx="958">
                  <c:v>1.2873187029169862E-2</c:v>
                </c:pt>
                <c:pt idx="959">
                  <c:v>1.2870801418283237E-2</c:v>
                </c:pt>
                <c:pt idx="960">
                  <c:v>1.2868478350170662E-2</c:v>
                </c:pt>
                <c:pt idx="961">
                  <c:v>1.2866217824400776E-2</c:v>
                </c:pt>
                <c:pt idx="962">
                  <c:v>1.2864019840553955E-2</c:v>
                </c:pt>
                <c:pt idx="963">
                  <c:v>1.2861884398221423E-2</c:v>
                </c:pt>
                <c:pt idx="964">
                  <c:v>1.285981149700703E-2</c:v>
                </c:pt>
                <c:pt idx="965">
                  <c:v>1.285780113652547E-2</c:v>
                </c:pt>
                <c:pt idx="966">
                  <c:v>1.2855853316403624E-2</c:v>
                </c:pt>
                <c:pt idx="967">
                  <c:v>1.285396803627966E-2</c:v>
                </c:pt>
                <c:pt idx="968">
                  <c:v>1.2852145295803044E-2</c:v>
                </c:pt>
                <c:pt idx="969">
                  <c:v>1.2850385094635638E-2</c:v>
                </c:pt>
                <c:pt idx="970">
                  <c:v>1.284868743245038E-2</c:v>
                </c:pt>
                <c:pt idx="971">
                  <c:v>1.284705230893194E-2</c:v>
                </c:pt>
                <c:pt idx="972">
                  <c:v>1.2845479723776951E-2</c:v>
                </c:pt>
                <c:pt idx="973">
                  <c:v>1.2843969676692891E-2</c:v>
                </c:pt>
                <c:pt idx="974">
                  <c:v>1.2842522167399201E-2</c:v>
                </c:pt>
                <c:pt idx="975">
                  <c:v>1.2841137195627716E-2</c:v>
                </c:pt>
                <c:pt idx="976">
                  <c:v>1.2839814761120463E-2</c:v>
                </c:pt>
                <c:pt idx="977">
                  <c:v>1.283855486363231E-2</c:v>
                </c:pt>
                <c:pt idx="978">
                  <c:v>1.2837357502928755E-2</c:v>
                </c:pt>
                <c:pt idx="979">
                  <c:v>1.2836222678788138E-2</c:v>
                </c:pt>
                <c:pt idx="980">
                  <c:v>1.2835150390999205E-2</c:v>
                </c:pt>
                <c:pt idx="981">
                  <c:v>1.2834140639362888E-2</c:v>
                </c:pt>
                <c:pt idx="982">
                  <c:v>1.2833193423691403E-2</c:v>
                </c:pt>
                <c:pt idx="983">
                  <c:v>1.2832308743809152E-2</c:v>
                </c:pt>
                <c:pt idx="984">
                  <c:v>1.2831486226617147E-2</c:v>
                </c:pt>
                <c:pt idx="985">
                  <c:v>1.2830724007290951E-2</c:v>
                </c:pt>
                <c:pt idx="986">
                  <c:v>1.2830019848088722E-2</c:v>
                </c:pt>
                <c:pt idx="987">
                  <c:v>1.2829371511285003E-2</c:v>
                </c:pt>
                <c:pt idx="988">
                  <c:v>1.2828776759170282E-2</c:v>
                </c:pt>
                <c:pt idx="989">
                  <c:v>1.2828233354047886E-2</c:v>
                </c:pt>
                <c:pt idx="990">
                  <c:v>1.2827739058235095E-2</c:v>
                </c:pt>
                <c:pt idx="991">
                  <c:v>1.2827291634060486E-2</c:v>
                </c:pt>
                <c:pt idx="992">
                  <c:v>1.2826888843863257E-2</c:v>
                </c:pt>
                <c:pt idx="993">
                  <c:v>1.2826528449992578E-2</c:v>
                </c:pt>
                <c:pt idx="994">
                  <c:v>1.2826208214806253E-2</c:v>
                </c:pt>
                <c:pt idx="995">
                  <c:v>1.2825925900669392E-2</c:v>
                </c:pt>
                <c:pt idx="996">
                  <c:v>1.2825646819454499E-2</c:v>
                </c:pt>
                <c:pt idx="997">
                  <c:v>1.2825438229849969E-2</c:v>
                </c:pt>
                <c:pt idx="998">
                  <c:v>1.2825260528771164E-2</c:v>
                </c:pt>
                <c:pt idx="999">
                  <c:v>1.282511147860755E-2</c:v>
                </c:pt>
                <c:pt idx="1000">
                  <c:v>1.2824988841752139E-2</c:v>
                </c:pt>
                <c:pt idx="1001">
                  <c:v>1.282489038060149E-2</c:v>
                </c:pt>
                <c:pt idx="1002">
                  <c:v>1.2824813857554811E-2</c:v>
                </c:pt>
                <c:pt idx="1003">
                  <c:v>1.2824757035013087E-2</c:v>
                </c:pt>
                <c:pt idx="1004">
                  <c:v>1.282471767537996E-2</c:v>
                </c:pt>
                <c:pt idx="1005">
                  <c:v>1.2824459518545162E-2</c:v>
                </c:pt>
                <c:pt idx="1006">
                  <c:v>1.282444956863138E-2</c:v>
                </c:pt>
                <c:pt idx="1007">
                  <c:v>1.2824450547117339E-2</c:v>
                </c:pt>
                <c:pt idx="1008">
                  <c:v>1.2824460210357547E-2</c:v>
                </c:pt>
                <c:pt idx="1009">
                  <c:v>1.282447631470629E-2</c:v>
                </c:pt>
                <c:pt idx="1010">
                  <c:v>1.2824496616519188E-2</c:v>
                </c:pt>
                <c:pt idx="1011">
                  <c:v>1.2824518872149637E-2</c:v>
                </c:pt>
                <c:pt idx="1012">
                  <c:v>1.2824540837952814E-2</c:v>
                </c:pt>
                <c:pt idx="1013">
                  <c:v>1.2824560270282781E-2</c:v>
                </c:pt>
                <c:pt idx="1014">
                  <c:v>1.2824574925493382E-2</c:v>
                </c:pt>
                <c:pt idx="1015">
                  <c:v>1.282458255993868E-2</c:v>
                </c:pt>
                <c:pt idx="1016">
                  <c:v>1.2824580929972518E-2</c:v>
                </c:pt>
                <c:pt idx="1017">
                  <c:v>1.2824567791949404E-2</c:v>
                </c:pt>
                <c:pt idx="1018">
                  <c:v>1.2824540902224069E-2</c:v>
                </c:pt>
                <c:pt idx="1019">
                  <c:v>1.2824498017151686E-2</c:v>
                </c:pt>
                <c:pt idx="1020">
                  <c:v>1.2824436893088986E-2</c:v>
                </c:pt>
                <c:pt idx="1021">
                  <c:v>1.2824355286394029E-2</c:v>
                </c:pt>
                <c:pt idx="1022">
                  <c:v>1.282425095342643E-2</c:v>
                </c:pt>
                <c:pt idx="1023">
                  <c:v>1.282412165054847E-2</c:v>
                </c:pt>
                <c:pt idx="1024">
                  <c:v>1.2823965134125315E-2</c:v>
                </c:pt>
                <c:pt idx="1025">
                  <c:v>1.2823779160525461E-2</c:v>
                </c:pt>
                <c:pt idx="1026">
                  <c:v>1.2823561486121848E-2</c:v>
                </c:pt>
                <c:pt idx="1027">
                  <c:v>1.282330986729141E-2</c:v>
                </c:pt>
                <c:pt idx="1028">
                  <c:v>1.28230220604173E-2</c:v>
                </c:pt>
                <c:pt idx="1029">
                  <c:v>1.2822695821888663E-2</c:v>
                </c:pt>
                <c:pt idx="1030">
                  <c:v>1.2822328908101976E-2</c:v>
                </c:pt>
                <c:pt idx="1031">
                  <c:v>1.2821919075461485E-2</c:v>
                </c:pt>
                <c:pt idx="1032">
                  <c:v>1.2821464080380318E-2</c:v>
                </c:pt>
                <c:pt idx="1033">
                  <c:v>1.2820961679281151E-2</c:v>
                </c:pt>
                <c:pt idx="1034">
                  <c:v>1.282040962859865E-2</c:v>
                </c:pt>
                <c:pt idx="1035">
                  <c:v>1.2819805684778363E-2</c:v>
                </c:pt>
                <c:pt idx="1036">
                  <c:v>1.2819147839762568E-2</c:v>
                </c:pt>
                <c:pt idx="1037">
                  <c:v>1.2818435538744621E-2</c:v>
                </c:pt>
                <c:pt idx="1038">
                  <c:v>1.2817668780749303E-2</c:v>
                </c:pt>
                <c:pt idx="1039">
                  <c:v>1.2816847565900069E-2</c:v>
                </c:pt>
                <c:pt idx="1040">
                  <c:v>1.2815971894329481E-2</c:v>
                </c:pt>
                <c:pt idx="1041">
                  <c:v>1.2815041766178759E-2</c:v>
                </c:pt>
                <c:pt idx="1042">
                  <c:v>1.2814057181597782E-2</c:v>
                </c:pt>
                <c:pt idx="1043">
                  <c:v>1.281301814074598E-2</c:v>
                </c:pt>
                <c:pt idx="1044">
                  <c:v>1.2811924643790107E-2</c:v>
                </c:pt>
                <c:pt idx="1045">
                  <c:v>1.2810776690907133E-2</c:v>
                </c:pt>
                <c:pt idx="1046">
                  <c:v>1.2809574282282021E-2</c:v>
                </c:pt>
                <c:pt idx="1047">
                  <c:v>1.2808317418108617E-2</c:v>
                </c:pt>
                <c:pt idx="1048">
                  <c:v>1.2807006098589868E-2</c:v>
                </c:pt>
                <c:pt idx="1049">
                  <c:v>1.2805640323937384E-2</c:v>
                </c:pt>
                <c:pt idx="1050">
                  <c:v>1.280422009437121E-2</c:v>
                </c:pt>
                <c:pt idx="1051">
                  <c:v>1.2802745410120497E-2</c:v>
                </c:pt>
                <c:pt idx="1052">
                  <c:v>1.2801216271423055E-2</c:v>
                </c:pt>
                <c:pt idx="1053">
                  <c:v>1.2799632678525574E-2</c:v>
                </c:pt>
                <c:pt idx="1054">
                  <c:v>1.2797994631683851E-2</c:v>
                </c:pt>
                <c:pt idx="1055">
                  <c:v>1.2796302131161452E-2</c:v>
                </c:pt>
                <c:pt idx="1056">
                  <c:v>1.2794555177231937E-2</c:v>
                </c:pt>
                <c:pt idx="1057">
                  <c:v>1.2792753770176857E-2</c:v>
                </c:pt>
                <c:pt idx="1058">
                  <c:v>1.2790897910286647E-2</c:v>
                </c:pt>
                <c:pt idx="1059">
                  <c:v>1.2788987597860846E-2</c:v>
                </c:pt>
                <c:pt idx="1060">
                  <c:v>1.2787022833207873E-2</c:v>
                </c:pt>
                <c:pt idx="1061">
                  <c:v>1.2785003616644142E-2</c:v>
                </c:pt>
                <c:pt idx="1062">
                  <c:v>1.2782929948495614E-2</c:v>
                </c:pt>
                <c:pt idx="1063">
                  <c:v>1.2780801829096466E-2</c:v>
                </c:pt>
                <c:pt idx="1064">
                  <c:v>1.2778619258790425E-2</c:v>
                </c:pt>
                <c:pt idx="1065">
                  <c:v>1.2776382237929429E-2</c:v>
                </c:pt>
                <c:pt idx="1066">
                  <c:v>1.2774090766873858E-2</c:v>
                </c:pt>
                <c:pt idx="1067">
                  <c:v>1.277174484599386E-2</c:v>
                </c:pt>
                <c:pt idx="1068">
                  <c:v>1.2769344475667799E-2</c:v>
                </c:pt>
                <c:pt idx="1069">
                  <c:v>1.2766889656282476E-2</c:v>
                </c:pt>
                <c:pt idx="1070">
                  <c:v>1.2764380388234242E-2</c:v>
                </c:pt>
                <c:pt idx="1071">
                  <c:v>1.276181667192744E-2</c:v>
                </c:pt>
                <c:pt idx="1072">
                  <c:v>1.2759198507776182E-2</c:v>
                </c:pt>
                <c:pt idx="1073">
                  <c:v>1.2756525896202131E-2</c:v>
                </c:pt>
                <c:pt idx="1074">
                  <c:v>1.2753798837636721E-2</c:v>
                </c:pt>
                <c:pt idx="1075">
                  <c:v>1.2751017332519599E-2</c:v>
                </c:pt>
                <c:pt idx="1076">
                  <c:v>1.2748181381299739E-2</c:v>
                </c:pt>
                <c:pt idx="1077">
                  <c:v>1.2745290984434332E-2</c:v>
                </c:pt>
                <c:pt idx="1078">
                  <c:v>1.2742346142389893E-2</c:v>
                </c:pt>
                <c:pt idx="1079">
                  <c:v>1.273934685564071E-2</c:v>
                </c:pt>
                <c:pt idx="1080">
                  <c:v>1.2736293124671505E-2</c:v>
                </c:pt>
                <c:pt idx="1081">
                  <c:v>1.2733184949974108E-2</c:v>
                </c:pt>
                <c:pt idx="1082">
                  <c:v>1.2730022332050339E-2</c:v>
                </c:pt>
                <c:pt idx="1083">
                  <c:v>1.2726805271409791E-2</c:v>
                </c:pt>
                <c:pt idx="1084">
                  <c:v>1.2723533768571826E-2</c:v>
                </c:pt>
                <c:pt idx="1085">
                  <c:v>1.2720207824063801E-2</c:v>
                </c:pt>
                <c:pt idx="1086">
                  <c:v>1.2716827438422396E-2</c:v>
                </c:pt>
                <c:pt idx="1087">
                  <c:v>1.2713392612192731E-2</c:v>
                </c:pt>
                <c:pt idx="1088">
                  <c:v>1.2709903345928808E-2</c:v>
                </c:pt>
                <c:pt idx="1089">
                  <c:v>1.2706359640193288E-2</c:v>
                </c:pt>
                <c:pt idx="1090">
                  <c:v>1.2702761495558379E-2</c:v>
                </c:pt>
                <c:pt idx="1091">
                  <c:v>1.2699108912603618E-2</c:v>
                </c:pt>
                <c:pt idx="1092">
                  <c:v>1.2695401891918534E-2</c:v>
                </c:pt>
                <c:pt idx="1093">
                  <c:v>1.2691640434101092E-2</c:v>
                </c:pt>
                <c:pt idx="1094">
                  <c:v>1.2687824539757697E-2</c:v>
                </c:pt>
                <c:pt idx="1095">
                  <c:v>1.26839542095043E-2</c:v>
                </c:pt>
                <c:pt idx="1096">
                  <c:v>1.2680029443964624E-2</c:v>
                </c:pt>
                <c:pt idx="1097">
                  <c:v>1.2676050243771941E-2</c:v>
                </c:pt>
                <c:pt idx="1098">
                  <c:v>1.2672016609568182E-2</c:v>
                </c:pt>
                <c:pt idx="1099">
                  <c:v>1.2667928542003715E-2</c:v>
                </c:pt>
                <c:pt idx="1100">
                  <c:v>1.2663189812538667E-2</c:v>
                </c:pt>
                <c:pt idx="1101">
                  <c:v>1.2658985104289977E-2</c:v>
                </c:pt>
                <c:pt idx="1102">
                  <c:v>1.2654725964782676E-2</c:v>
                </c:pt>
                <c:pt idx="1103">
                  <c:v>1.2650412394703103E-2</c:v>
                </c:pt>
                <c:pt idx="1104">
                  <c:v>1.2646044394747591E-2</c:v>
                </c:pt>
                <c:pt idx="1105">
                  <c:v>1.2641621965620686E-2</c:v>
                </c:pt>
                <c:pt idx="1106">
                  <c:v>1.2637145108034931E-2</c:v>
                </c:pt>
                <c:pt idx="1107">
                  <c:v>1.2632613822713301E-2</c:v>
                </c:pt>
                <c:pt idx="1108">
                  <c:v>1.262802811038588E-2</c:v>
                </c:pt>
                <c:pt idx="1109">
                  <c:v>1.2623387971792743E-2</c:v>
                </c:pt>
                <c:pt idx="1110">
                  <c:v>1.2618693407681958E-2</c:v>
                </c:pt>
                <c:pt idx="1111">
                  <c:v>1.2613944418810918E-2</c:v>
                </c:pt>
                <c:pt idx="1112">
                  <c:v>1.2609141005945457E-2</c:v>
                </c:pt>
                <c:pt idx="1113">
                  <c:v>1.2604283169860064E-2</c:v>
                </c:pt>
                <c:pt idx="1114">
                  <c:v>1.2599370911338559E-2</c:v>
                </c:pt>
                <c:pt idx="1115">
                  <c:v>1.2593704599987094E-2</c:v>
                </c:pt>
                <c:pt idx="1116">
                  <c:v>1.2589383130164666E-2</c:v>
                </c:pt>
                <c:pt idx="1117">
                  <c:v>1.2584307609123213E-2</c:v>
                </c:pt>
                <c:pt idx="1118">
                  <c:v>1.2579177668866848E-2</c:v>
                </c:pt>
                <c:pt idx="1119">
                  <c:v>1.2573993310223575E-2</c:v>
                </c:pt>
                <c:pt idx="1120">
                  <c:v>1.2568754534028947E-2</c:v>
                </c:pt>
                <c:pt idx="1121">
                  <c:v>1.256346134112829E-2</c:v>
                </c:pt>
                <c:pt idx="1122">
                  <c:v>1.2558113732375142E-2</c:v>
                </c:pt>
                <c:pt idx="1123">
                  <c:v>1.2552711708631925E-2</c:v>
                </c:pt>
                <c:pt idx="1124">
                  <c:v>1.2547255270769719E-2</c:v>
                </c:pt>
                <c:pt idx="1125">
                  <c:v>1.2541744419668932E-2</c:v>
                </c:pt>
                <c:pt idx="1126">
                  <c:v>1.253617915621752E-2</c:v>
                </c:pt>
                <c:pt idx="1127">
                  <c:v>1.2530559481314096E-2</c:v>
                </c:pt>
                <c:pt idx="1128">
                  <c:v>1.252488539586416E-2</c:v>
                </c:pt>
                <c:pt idx="1129">
                  <c:v>1.2519156900783202E-2</c:v>
                </c:pt>
                <c:pt idx="1130">
                  <c:v>1.2513373996994481E-2</c:v>
                </c:pt>
                <c:pt idx="1131">
                  <c:v>1.2507536685431475E-2</c:v>
                </c:pt>
                <c:pt idx="1132">
                  <c:v>1.2501644967034986E-2</c:v>
                </c:pt>
                <c:pt idx="1133">
                  <c:v>1.2495698842755365E-2</c:v>
                </c:pt>
                <c:pt idx="1134">
                  <c:v>1.2489698313551845E-2</c:v>
                </c:pt>
                <c:pt idx="1135">
                  <c:v>1.2483643380391429E-2</c:v>
                </c:pt>
                <c:pt idx="1136">
                  <c:v>1.2477534044251115E-2</c:v>
                </c:pt>
                <c:pt idx="1137">
                  <c:v>1.2471370306115892E-2</c:v>
                </c:pt>
                <c:pt idx="1138">
                  <c:v>1.2465152166980076E-2</c:v>
                </c:pt>
                <c:pt idx="1139">
                  <c:v>1.2458879627846198E-2</c:v>
                </c:pt>
                <c:pt idx="1140">
                  <c:v>1.2452552716833765E-2</c:v>
                </c:pt>
                <c:pt idx="1141">
                  <c:v>1.2446171917396498E-2</c:v>
                </c:pt>
                <c:pt idx="1142">
                  <c:v>1.2439738090797015E-2</c:v>
                </c:pt>
                <c:pt idx="1143">
                  <c:v>1.2433252109720128E-2</c:v>
                </c:pt>
                <c:pt idx="1144">
                  <c:v>1.2426714846837106E-2</c:v>
                </c:pt>
                <c:pt idx="1145">
                  <c:v>1.2420127174803453E-2</c:v>
                </c:pt>
                <c:pt idx="1146">
                  <c:v>1.2413489966260904E-2</c:v>
                </c:pt>
                <c:pt idx="1147">
                  <c:v>1.2406804093834989E-2</c:v>
                </c:pt>
                <c:pt idx="1148">
                  <c:v>1.2400070430135468E-2</c:v>
                </c:pt>
                <c:pt idx="1149">
                  <c:v>1.2393289847755451E-2</c:v>
                </c:pt>
                <c:pt idx="1150">
                  <c:v>1.2386463219271837E-2</c:v>
                </c:pt>
                <c:pt idx="1151">
                  <c:v>1.2379591417243985E-2</c:v>
                </c:pt>
                <c:pt idx="1152">
                  <c:v>1.2371049731462353E-2</c:v>
                </c:pt>
                <c:pt idx="1153">
                  <c:v>1.2364078722041668E-2</c:v>
                </c:pt>
                <c:pt idx="1154">
                  <c:v>1.235706546135437E-2</c:v>
                </c:pt>
                <c:pt idx="1155">
                  <c:v>1.2350010817193681E-2</c:v>
                </c:pt>
                <c:pt idx="1156">
                  <c:v>1.2342915657334497E-2</c:v>
                </c:pt>
                <c:pt idx="1157">
                  <c:v>1.2336769039196544E-2</c:v>
                </c:pt>
                <c:pt idx="1158">
                  <c:v>1.2328607261519301E-2</c:v>
                </c:pt>
                <c:pt idx="1159">
                  <c:v>1.2321395761013485E-2</c:v>
                </c:pt>
                <c:pt idx="1160">
                  <c:v>1.23141472157089E-2</c:v>
                </c:pt>
                <c:pt idx="1161">
                  <c:v>1.2307876292116953E-2</c:v>
                </c:pt>
                <c:pt idx="1162">
                  <c:v>1.2299542461374361E-2</c:v>
                </c:pt>
                <c:pt idx="1163">
                  <c:v>1.2292187987628534E-2</c:v>
                </c:pt>
                <c:pt idx="1164">
                  <c:v>1.2284799939650202E-2</c:v>
                </c:pt>
                <c:pt idx="1165">
                  <c:v>1.2277033593327479E-2</c:v>
                </c:pt>
                <c:pt idx="1166">
                  <c:v>1.2269926591322687E-2</c:v>
                </c:pt>
                <c:pt idx="1167">
                  <c:v>1.2258502798826631E-2</c:v>
                </c:pt>
                <c:pt idx="1168">
                  <c:v>1.2250973851726844E-2</c:v>
                </c:pt>
                <c:pt idx="1169">
                  <c:v>1.2243416110444846E-2</c:v>
                </c:pt>
                <c:pt idx="1170">
                  <c:v>1.2235830444778847E-2</c:v>
                </c:pt>
                <c:pt idx="1171">
                  <c:v>1.2228217724504468E-2</c:v>
                </c:pt>
                <c:pt idx="1172">
                  <c:v>1.2220578819372527E-2</c:v>
                </c:pt>
                <c:pt idx="1173">
                  <c:v>1.221291459910971E-2</c:v>
                </c:pt>
                <c:pt idx="1174">
                  <c:v>1.220522593341856E-2</c:v>
                </c:pt>
                <c:pt idx="1175">
                  <c:v>1.2197513691976601E-2</c:v>
                </c:pt>
                <c:pt idx="1176">
                  <c:v>1.218977874443678E-2</c:v>
                </c:pt>
                <c:pt idx="1177">
                  <c:v>1.2182021960426793E-2</c:v>
                </c:pt>
                <c:pt idx="1178">
                  <c:v>1.217424420954932E-2</c:v>
                </c:pt>
                <c:pt idx="1179">
                  <c:v>1.2166446361381573E-2</c:v>
                </c:pt>
                <c:pt idx="1180">
                  <c:v>1.2158629285474636E-2</c:v>
                </c:pt>
                <c:pt idx="1181">
                  <c:v>1.2150793851354346E-2</c:v>
                </c:pt>
                <c:pt idx="1182">
                  <c:v>1.2142940928520411E-2</c:v>
                </c:pt>
                <c:pt idx="1183">
                  <c:v>1.2135071386446414E-2</c:v>
                </c:pt>
                <c:pt idx="1184">
                  <c:v>1.2127186094580021E-2</c:v>
                </c:pt>
                <c:pt idx="1185">
                  <c:v>1.2119285922341671E-2</c:v>
                </c:pt>
                <c:pt idx="1186">
                  <c:v>1.2111371739126109E-2</c:v>
                </c:pt>
                <c:pt idx="1187">
                  <c:v>1.2103444414301067E-2</c:v>
                </c:pt>
                <c:pt idx="1188">
                  <c:v>1.2095504817207706E-2</c:v>
                </c:pt>
                <c:pt idx="1189">
                  <c:v>1.2087553817160169E-2</c:v>
                </c:pt>
                <c:pt idx="1190">
                  <c:v>1.2079592283445585E-2</c:v>
                </c:pt>
                <c:pt idx="1191">
                  <c:v>1.2071621084901563E-2</c:v>
                </c:pt>
                <c:pt idx="1192">
                  <c:v>1.2063640875833328E-2</c:v>
                </c:pt>
                <c:pt idx="1193">
                  <c:v>1.205565174766153E-2</c:v>
                </c:pt>
                <c:pt idx="1194">
                  <c:v>1.2047653700599632E-2</c:v>
                </c:pt>
                <c:pt idx="1195">
                  <c:v>1.2039646734859997E-2</c:v>
                </c:pt>
                <c:pt idx="1196">
                  <c:v>1.2031630850656087E-2</c:v>
                </c:pt>
                <c:pt idx="1197">
                  <c:v>1.2023606048201593E-2</c:v>
                </c:pt>
                <c:pt idx="1198">
                  <c:v>1.20155723277102E-2</c:v>
                </c:pt>
                <c:pt idx="1199">
                  <c:v>1.200752968939604E-2</c:v>
                </c:pt>
                <c:pt idx="1200">
                  <c:v>1.19994781334728E-2</c:v>
                </c:pt>
                <c:pt idx="1201">
                  <c:v>1.1991417660155497E-2</c:v>
                </c:pt>
                <c:pt idx="1202">
                  <c:v>1.1983348269658483E-2</c:v>
                </c:pt>
                <c:pt idx="1203">
                  <c:v>1.1975269962196772E-2</c:v>
                </c:pt>
                <c:pt idx="1204">
                  <c:v>1.1967182737985603E-2</c:v>
                </c:pt>
                <c:pt idx="1205">
                  <c:v>1.1959086597240215E-2</c:v>
                </c:pt>
                <c:pt idx="1206">
                  <c:v>1.1950981540176287E-2</c:v>
                </c:pt>
                <c:pt idx="1207">
                  <c:v>1.1942867567009499E-2</c:v>
                </c:pt>
                <c:pt idx="1208">
                  <c:v>1.1934744677956419E-2</c:v>
                </c:pt>
                <c:pt idx="1209">
                  <c:v>1.1926612873232947E-2</c:v>
                </c:pt>
                <c:pt idx="1210">
                  <c:v>1.1918472153055653E-2</c:v>
                </c:pt>
                <c:pt idx="1211">
                  <c:v>1.1910322517641764E-2</c:v>
                </c:pt>
                <c:pt idx="1212">
                  <c:v>1.1902163967208067E-2</c:v>
                </c:pt>
                <c:pt idx="1213">
                  <c:v>1.1894392728651448E-2</c:v>
                </c:pt>
                <c:pt idx="1214">
                  <c:v>1.1886217250293152E-2</c:v>
                </c:pt>
                <c:pt idx="1215">
                  <c:v>1.1878032857659315E-2</c:v>
                </c:pt>
                <c:pt idx="1216">
                  <c:v>1.1869839550967098E-2</c:v>
                </c:pt>
                <c:pt idx="1217">
                  <c:v>1.1861637330434771E-2</c:v>
                </c:pt>
                <c:pt idx="1218">
                  <c:v>1.1853426196279493E-2</c:v>
                </c:pt>
                <c:pt idx="1219">
                  <c:v>1.1845206148719978E-2</c:v>
                </c:pt>
                <c:pt idx="1220">
                  <c:v>1.1836977187973829E-2</c:v>
                </c:pt>
                <c:pt idx="1221">
                  <c:v>1.1828739314260428E-2</c:v>
                </c:pt>
                <c:pt idx="1222">
                  <c:v>1.1820492527797821E-2</c:v>
                </c:pt>
                <c:pt idx="1223">
                  <c:v>1.1812236828805389E-2</c:v>
                </c:pt>
                <c:pt idx="1224">
                  <c:v>1.1803972217502512E-2</c:v>
                </c:pt>
                <c:pt idx="1225">
                  <c:v>1.1795698694108347E-2</c:v>
                </c:pt>
                <c:pt idx="1226">
                  <c:v>1.178741625884272E-2</c:v>
                </c:pt>
                <c:pt idx="1227">
                  <c:v>1.1779124911925676E-2</c:v>
                </c:pt>
                <c:pt idx="1228">
                  <c:v>1.1770824653577483E-2</c:v>
                </c:pt>
                <c:pt idx="1229">
                  <c:v>1.1762515484018188E-2</c:v>
                </c:pt>
                <c:pt idx="1230">
                  <c:v>1.1754197403469169E-2</c:v>
                </c:pt>
                <c:pt idx="1231">
                  <c:v>1.1745870412150472E-2</c:v>
                </c:pt>
                <c:pt idx="1232">
                  <c:v>1.173753451028392E-2</c:v>
                </c:pt>
                <c:pt idx="1233">
                  <c:v>1.172918969809067E-2</c:v>
                </c:pt>
                <c:pt idx="1234">
                  <c:v>1.1720835975792321E-2</c:v>
                </c:pt>
                <c:pt idx="1235">
                  <c:v>1.1712473343610474E-2</c:v>
                </c:pt>
                <c:pt idx="1236">
                  <c:v>1.1704101801767619E-2</c:v>
                </c:pt>
                <c:pt idx="1237">
                  <c:v>1.1695721350485799E-2</c:v>
                </c:pt>
                <c:pt idx="1238">
                  <c:v>1.1687331989987948E-2</c:v>
                </c:pt>
                <c:pt idx="1239">
                  <c:v>1.167893372049611E-2</c:v>
                </c:pt>
                <c:pt idx="1240">
                  <c:v>1.1670526542234105E-2</c:v>
                </c:pt>
                <c:pt idx="1241">
                  <c:v>1.1662110455424646E-2</c:v>
                </c:pt>
                <c:pt idx="1242">
                  <c:v>1.1653685460291552E-2</c:v>
                </c:pt>
                <c:pt idx="1243">
                  <c:v>1.1645251557058423E-2</c:v>
                </c:pt>
                <c:pt idx="1244">
                  <c:v>1.1636808745949079E-2</c:v>
                </c:pt>
                <c:pt idx="1245">
                  <c:v>1.1628357027188008E-2</c:v>
                </c:pt>
                <c:pt idx="1246">
                  <c:v>1.1619896400999474E-2</c:v>
                </c:pt>
                <c:pt idx="1247">
                  <c:v>1.161142686760841E-2</c:v>
                </c:pt>
                <c:pt idx="1248">
                  <c:v>1.1602948427239079E-2</c:v>
                </c:pt>
                <c:pt idx="1249">
                  <c:v>1.1594461080117302E-2</c:v>
                </c:pt>
                <c:pt idx="1250">
                  <c:v>1.1585964826468231E-2</c:v>
                </c:pt>
                <c:pt idx="1251">
                  <c:v>1.1577459666517242E-2</c:v>
                </c:pt>
                <c:pt idx="1252">
                  <c:v>1.1568945600490599E-2</c:v>
                </c:pt>
                <c:pt idx="1253">
                  <c:v>1.156042262861412E-2</c:v>
                </c:pt>
                <c:pt idx="1254">
                  <c:v>1.1551890751113847E-2</c:v>
                </c:pt>
                <c:pt idx="1255">
                  <c:v>1.1543349968216932E-2</c:v>
                </c:pt>
                <c:pt idx="1256">
                  <c:v>1.1533578169200753E-2</c:v>
                </c:pt>
                <c:pt idx="1257">
                  <c:v>1.1525018304074486E-2</c:v>
                </c:pt>
                <c:pt idx="1258">
                  <c:v>1.1516449534264561E-2</c:v>
                </c:pt>
                <c:pt idx="1259">
                  <c:v>1.1507871859998797E-2</c:v>
                </c:pt>
                <c:pt idx="1260">
                  <c:v>1.1499285281505012E-2</c:v>
                </c:pt>
                <c:pt idx="1261">
                  <c:v>1.1490689799011244E-2</c:v>
                </c:pt>
                <c:pt idx="1262">
                  <c:v>1.1482085412745535E-2</c:v>
                </c:pt>
                <c:pt idx="1263">
                  <c:v>1.147347212293659E-2</c:v>
                </c:pt>
                <c:pt idx="1264">
                  <c:v>1.146484992981267E-2</c:v>
                </c:pt>
                <c:pt idx="1265">
                  <c:v>1.1456218833603149E-2</c:v>
                </c:pt>
                <c:pt idx="1266">
                  <c:v>1.1447578834537175E-2</c:v>
                </c:pt>
                <c:pt idx="1267">
                  <c:v>1.1438929932843678E-2</c:v>
                </c:pt>
                <c:pt idx="1268">
                  <c:v>1.1430272128752916E-2</c:v>
                </c:pt>
                <c:pt idx="1269">
                  <c:v>1.1421605422494485E-2</c:v>
                </c:pt>
                <c:pt idx="1270">
                  <c:v>1.1412929814298423E-2</c:v>
                </c:pt>
                <c:pt idx="1271">
                  <c:v>1.1404245304394989E-2</c:v>
                </c:pt>
                <c:pt idx="1272">
                  <c:v>1.1395551893015332E-2</c:v>
                </c:pt>
                <c:pt idx="1273">
                  <c:v>1.1386849580389713E-2</c:v>
                </c:pt>
                <c:pt idx="1274">
                  <c:v>1.137813836674928E-2</c:v>
                </c:pt>
                <c:pt idx="1275">
                  <c:v>1.1369418252325403E-2</c:v>
                </c:pt>
                <c:pt idx="1276">
                  <c:v>1.1360689237349453E-2</c:v>
                </c:pt>
                <c:pt idx="1277">
                  <c:v>1.1351951322053466E-2</c:v>
                </c:pt>
                <c:pt idx="1278">
                  <c:v>1.134320450666948E-2</c:v>
                </c:pt>
                <c:pt idx="1279">
                  <c:v>1.1334448791429308E-2</c:v>
                </c:pt>
                <c:pt idx="1280">
                  <c:v>1.1325684176565876E-2</c:v>
                </c:pt>
                <c:pt idx="1281">
                  <c:v>1.1316910662311441E-2</c:v>
                </c:pt>
                <c:pt idx="1282">
                  <c:v>1.1308128248899152E-2</c:v>
                </c:pt>
                <c:pt idx="1283">
                  <c:v>1.1299336936562154E-2</c:v>
                </c:pt>
                <c:pt idx="1284">
                  <c:v>1.1290536725534039E-2</c:v>
                </c:pt>
                <c:pt idx="1285">
                  <c:v>1.1281727616047954E-2</c:v>
                </c:pt>
                <c:pt idx="1286">
                  <c:v>1.1272909608338377E-2</c:v>
                </c:pt>
                <c:pt idx="1287">
                  <c:v>1.12640827026389E-2</c:v>
                </c:pt>
                <c:pt idx="1288">
                  <c:v>1.1255246899184224E-2</c:v>
                </c:pt>
                <c:pt idx="1289">
                  <c:v>1.1246402198208827E-2</c:v>
                </c:pt>
                <c:pt idx="1290">
                  <c:v>1.1237548599947411E-2</c:v>
                </c:pt>
                <c:pt idx="1291">
                  <c:v>1.1228686104635122E-2</c:v>
                </c:pt>
                <c:pt idx="1292">
                  <c:v>1.1219814712507103E-2</c:v>
                </c:pt>
                <c:pt idx="1293">
                  <c:v>1.1210934423798946E-2</c:v>
                </c:pt>
                <c:pt idx="1294">
                  <c:v>1.1202045238746461E-2</c:v>
                </c:pt>
                <c:pt idx="1295">
                  <c:v>1.1193147157585903E-2</c:v>
                </c:pt>
                <c:pt idx="1296">
                  <c:v>1.1184240180552862E-2</c:v>
                </c:pt>
                <c:pt idx="1297">
                  <c:v>1.117532430788426E-2</c:v>
                </c:pt>
                <c:pt idx="1298">
                  <c:v>1.1166399539816574E-2</c:v>
                </c:pt>
                <c:pt idx="1299">
                  <c:v>1.1157465876586725E-2</c:v>
                </c:pt>
                <c:pt idx="1300">
                  <c:v>1.114852331843208E-2</c:v>
                </c:pt>
                <c:pt idx="1301">
                  <c:v>1.1139571865590003E-2</c:v>
                </c:pt>
                <c:pt idx="1302">
                  <c:v>1.1130611518297862E-2</c:v>
                </c:pt>
                <c:pt idx="1303">
                  <c:v>1.1121642276793686E-2</c:v>
                </c:pt>
                <c:pt idx="1304">
                  <c:v>1.1112664141315731E-2</c:v>
                </c:pt>
                <c:pt idx="1305">
                  <c:v>1.1103677112102028E-2</c:v>
                </c:pt>
                <c:pt idx="1306">
                  <c:v>1.1094681189391276E-2</c:v>
                </c:pt>
                <c:pt idx="1307">
                  <c:v>1.1085676373422171E-2</c:v>
                </c:pt>
                <c:pt idx="1308">
                  <c:v>1.1076662664434078E-2</c:v>
                </c:pt>
                <c:pt idx="1309">
                  <c:v>1.1067640062665918E-2</c:v>
                </c:pt>
                <c:pt idx="1310">
                  <c:v>1.1058608568357498E-2</c:v>
                </c:pt>
                <c:pt idx="1311">
                  <c:v>1.1049568181748182E-2</c:v>
                </c:pt>
                <c:pt idx="1312">
                  <c:v>1.1040518903078222E-2</c:v>
                </c:pt>
                <c:pt idx="1313">
                  <c:v>1.1031460732587872E-2</c:v>
                </c:pt>
                <c:pt idx="1314">
                  <c:v>1.1022393670517383E-2</c:v>
                </c:pt>
                <c:pt idx="1315">
                  <c:v>1.1013317717107451E-2</c:v>
                </c:pt>
                <c:pt idx="1316">
                  <c:v>1.1004232872599218E-2</c:v>
                </c:pt>
                <c:pt idx="1317">
                  <c:v>1.09951391372336E-2</c:v>
                </c:pt>
                <c:pt idx="1318">
                  <c:v>1.0986036511252184E-2</c:v>
                </c:pt>
                <c:pt idx="1319">
                  <c:v>1.0976924994896109E-2</c:v>
                </c:pt>
                <c:pt idx="1320">
                  <c:v>1.0967804588407848E-2</c:v>
                </c:pt>
                <c:pt idx="1321">
                  <c:v>1.0958675292028985E-2</c:v>
                </c:pt>
                <c:pt idx="1322">
                  <c:v>1.0949537106002216E-2</c:v>
                </c:pt>
                <c:pt idx="1323">
                  <c:v>1.0940390030570013E-2</c:v>
                </c:pt>
                <c:pt idx="1324">
                  <c:v>1.0931234065974849E-2</c:v>
                </c:pt>
                <c:pt idx="1325">
                  <c:v>1.0922069212460306E-2</c:v>
                </c:pt>
                <c:pt idx="1326">
                  <c:v>1.0912895470269302E-2</c:v>
                </c:pt>
                <c:pt idx="1327">
                  <c:v>1.0903712839644975E-2</c:v>
                </c:pt>
                <c:pt idx="1328">
                  <c:v>1.0894521320831796E-2</c:v>
                </c:pt>
                <c:pt idx="1329">
                  <c:v>1.0885320914073127E-2</c:v>
                </c:pt>
                <c:pt idx="1330">
                  <c:v>1.087611161961366E-2</c:v>
                </c:pt>
                <c:pt idx="1331">
                  <c:v>1.0866893437697422E-2</c:v>
                </c:pt>
                <c:pt idx="1332">
                  <c:v>1.085766636856933E-2</c:v>
                </c:pt>
                <c:pt idx="1333">
                  <c:v>1.0848430412474075E-2</c:v>
                </c:pt>
                <c:pt idx="1334">
                  <c:v>1.0839185569657017E-2</c:v>
                </c:pt>
                <c:pt idx="1335">
                  <c:v>1.0829931840363294E-2</c:v>
                </c:pt>
                <c:pt idx="1336">
                  <c:v>1.0820669224838486E-2</c:v>
                </c:pt>
                <c:pt idx="1337">
                  <c:v>1.0811397723328842E-2</c:v>
                </c:pt>
                <c:pt idx="1338">
                  <c:v>1.0802117336080164E-2</c:v>
                </c:pt>
                <c:pt idx="1339">
                  <c:v>1.07928280633387E-2</c:v>
                </c:pt>
                <c:pt idx="1340">
                  <c:v>1.0783529905350919E-2</c:v>
                </c:pt>
                <c:pt idx="1341">
                  <c:v>1.0774222862363514E-2</c:v>
                </c:pt>
                <c:pt idx="1342">
                  <c:v>1.0764906934624063E-2</c:v>
                </c:pt>
                <c:pt idx="1343">
                  <c:v>1.0755582122379259E-2</c:v>
                </c:pt>
                <c:pt idx="1344">
                  <c:v>1.0746248425876903E-2</c:v>
                </c:pt>
                <c:pt idx="1345">
                  <c:v>1.0736905845364353E-2</c:v>
                </c:pt>
                <c:pt idx="1346">
                  <c:v>1.0727554381090076E-2</c:v>
                </c:pt>
                <c:pt idx="1347">
                  <c:v>1.0718194033301653E-2</c:v>
                </c:pt>
                <c:pt idx="1348">
                  <c:v>1.0708824802247996E-2</c:v>
                </c:pt>
                <c:pt idx="1349">
                  <c:v>1.069944668817735E-2</c:v>
                </c:pt>
                <c:pt idx="1350">
                  <c:v>1.0690059691338849E-2</c:v>
                </c:pt>
                <c:pt idx="1351">
                  <c:v>1.0680663811981406E-2</c:v>
                </c:pt>
                <c:pt idx="1352">
                  <c:v>1.067125905035482E-2</c:v>
                </c:pt>
                <c:pt idx="1353">
                  <c:v>1.0661845406708226E-2</c:v>
                </c:pt>
                <c:pt idx="1354">
                  <c:v>1.0652422881291645E-2</c:v>
                </c:pt>
                <c:pt idx="1355">
                  <c:v>1.0642991474354879E-2</c:v>
                </c:pt>
                <c:pt idx="1356">
                  <c:v>1.0633551186148615E-2</c:v>
                </c:pt>
                <c:pt idx="1357">
                  <c:v>1.0624102016923098E-2</c:v>
                </c:pt>
                <c:pt idx="1358">
                  <c:v>1.0614643966929238E-2</c:v>
                </c:pt>
                <c:pt idx="1359">
                  <c:v>1.0605177036417945E-2</c:v>
                </c:pt>
                <c:pt idx="1360">
                  <c:v>1.0595701225640131E-2</c:v>
                </c:pt>
                <c:pt idx="1361">
                  <c:v>1.0586216534847814E-2</c:v>
                </c:pt>
                <c:pt idx="1362">
                  <c:v>1.0576722964292351E-2</c:v>
                </c:pt>
                <c:pt idx="1363">
                  <c:v>1.0567220514225761E-2</c:v>
                </c:pt>
                <c:pt idx="1364">
                  <c:v>1.0557709184900288E-2</c:v>
                </c:pt>
                <c:pt idx="1365">
                  <c:v>1.0548188976568174E-2</c:v>
                </c:pt>
                <c:pt idx="1366">
                  <c:v>1.0538659889482105E-2</c:v>
                </c:pt>
                <c:pt idx="1367">
                  <c:v>1.0529121923894991E-2</c:v>
                </c:pt>
                <c:pt idx="1368">
                  <c:v>1.0519575080059962E-2</c:v>
                </c:pt>
                <c:pt idx="1369">
                  <c:v>1.0509481662490492E-2</c:v>
                </c:pt>
                <c:pt idx="1370">
                  <c:v>1.0499916155006206E-2</c:v>
                </c:pt>
                <c:pt idx="1371">
                  <c:v>1.0490341770046914E-2</c:v>
                </c:pt>
                <c:pt idx="1372">
                  <c:v>1.0480758507867711E-2</c:v>
                </c:pt>
                <c:pt idx="1373">
                  <c:v>1.0471166368723032E-2</c:v>
                </c:pt>
                <c:pt idx="1374">
                  <c:v>1.0461565352868636E-2</c:v>
                </c:pt>
                <c:pt idx="1375">
                  <c:v>1.0449781917059088E-2</c:v>
                </c:pt>
                <c:pt idx="1376">
                  <c:v>1.0442336692052188E-2</c:v>
                </c:pt>
                <c:pt idx="1377">
                  <c:v>1.0432709047601879E-2</c:v>
                </c:pt>
                <c:pt idx="1378">
                  <c:v>1.0423072527464676E-2</c:v>
                </c:pt>
                <c:pt idx="1379">
                  <c:v>1.0413427131897225E-2</c:v>
                </c:pt>
                <c:pt idx="1380">
                  <c:v>1.0403772861156171E-2</c:v>
                </c:pt>
                <c:pt idx="1381">
                  <c:v>1.0394109715498385E-2</c:v>
                </c:pt>
                <c:pt idx="1382">
                  <c:v>1.0384437695180734E-2</c:v>
                </c:pt>
                <c:pt idx="1383">
                  <c:v>1.0374756800460749E-2</c:v>
                </c:pt>
                <c:pt idx="1384">
                  <c:v>1.036506703159574E-2</c:v>
                </c:pt>
                <c:pt idx="1385">
                  <c:v>1.0355368388844129E-2</c:v>
                </c:pt>
                <c:pt idx="1386">
                  <c:v>1.0345660872463002E-2</c:v>
                </c:pt>
                <c:pt idx="1387">
                  <c:v>1.0335944482711443E-2</c:v>
                </c:pt>
                <c:pt idx="1388">
                  <c:v>1.0326219219847648E-2</c:v>
                </c:pt>
                <c:pt idx="1389">
                  <c:v>1.0316485084130479E-2</c:v>
                </c:pt>
                <c:pt idx="1390">
                  <c:v>1.0306742075818573E-2</c:v>
                </c:pt>
                <c:pt idx="1391">
                  <c:v>1.0296990195171458E-2</c:v>
                </c:pt>
                <c:pt idx="1392">
                  <c:v>1.0287229442448436E-2</c:v>
                </c:pt>
                <c:pt idx="1393">
                  <c:v>1.0277459817909253E-2</c:v>
                </c:pt>
                <c:pt idx="1394">
                  <c:v>1.026768132181366E-2</c:v>
                </c:pt>
                <c:pt idx="1395">
                  <c:v>1.0257893954422063E-2</c:v>
                </c:pt>
                <c:pt idx="1396">
                  <c:v>1.0248097715994654E-2</c:v>
                </c:pt>
                <c:pt idx="1397">
                  <c:v>1.0238292606792066E-2</c:v>
                </c:pt>
                <c:pt idx="1398">
                  <c:v>1.022847862707515E-2</c:v>
                </c:pt>
                <c:pt idx="1399">
                  <c:v>1.0218655777105205E-2</c:v>
                </c:pt>
                <c:pt idx="1400">
                  <c:v>1.0208824084703692E-2</c:v>
                </c:pt>
                <c:pt idx="1401">
                  <c:v>1.0198984040619127E-2</c:v>
                </c:pt>
                <c:pt idx="1402">
                  <c:v>1.0189136519699167E-2</c:v>
                </c:pt>
                <c:pt idx="1403">
                  <c:v>1.0179282408384187E-2</c:v>
                </c:pt>
                <c:pt idx="1404">
                  <c:v>1.0169422593079794E-2</c:v>
                </c:pt>
                <c:pt idx="1405">
                  <c:v>1.0159557960157719E-2</c:v>
                </c:pt>
                <c:pt idx="1406">
                  <c:v>1.0149689395954037E-2</c:v>
                </c:pt>
                <c:pt idx="1407">
                  <c:v>1.0139817786771168E-2</c:v>
                </c:pt>
                <c:pt idx="1408">
                  <c:v>1.0129944018875658E-2</c:v>
                </c:pt>
                <c:pt idx="1409">
                  <c:v>1.0120068978500395E-2</c:v>
                </c:pt>
                <c:pt idx="1410">
                  <c:v>1.01101935518435E-2</c:v>
                </c:pt>
                <c:pt idx="1411">
                  <c:v>1.0100318625067665E-2</c:v>
                </c:pt>
                <c:pt idx="1412">
                  <c:v>1.0087899941656093E-2</c:v>
                </c:pt>
                <c:pt idx="1413">
                  <c:v>1.0078030203279494E-2</c:v>
                </c:pt>
                <c:pt idx="1414">
                  <c:v>1.0068163936078543E-2</c:v>
                </c:pt>
                <c:pt idx="1415">
                  <c:v>1.0058302021297861E-2</c:v>
                </c:pt>
                <c:pt idx="1416">
                  <c:v>1.0048445340147052E-2</c:v>
                </c:pt>
                <c:pt idx="1417">
                  <c:v>1.0040285942966243E-2</c:v>
                </c:pt>
                <c:pt idx="1418">
                  <c:v>1.0028751203400806E-2</c:v>
                </c:pt>
                <c:pt idx="1419">
                  <c:v>1.0018915510052573E-2</c:v>
                </c:pt>
                <c:pt idx="1420">
                  <c:v>1.0009088574827522E-2</c:v>
                </c:pt>
                <c:pt idx="1421">
                  <c:v>1.0000948949326016E-2</c:v>
                </c:pt>
                <c:pt idx="1422">
                  <c:v>9.9911382234241231E-3</c:v>
                </c:pt>
                <c:pt idx="1423">
                  <c:v>9.9813386828777606E-3</c:v>
                </c:pt>
                <c:pt idx="1424">
                  <c:v>9.9715512158033981E-3</c:v>
                </c:pt>
                <c:pt idx="1425">
                  <c:v>9.9617767102824217E-3</c:v>
                </c:pt>
                <c:pt idx="1426">
                  <c:v>9.9498086416073966E-3</c:v>
                </c:pt>
                <c:pt idx="1427">
                  <c:v>9.9422701360616372E-3</c:v>
                </c:pt>
                <c:pt idx="1428">
                  <c:v>9.9325398433571799E-3</c:v>
                </c:pt>
                <c:pt idx="1429">
                  <c:v>9.9228260641972543E-3</c:v>
                </c:pt>
                <c:pt idx="1430">
                  <c:v>9.9131296864960472E-3</c:v>
                </c:pt>
                <c:pt idx="1431">
                  <c:v>9.9034515981339943E-3</c:v>
                </c:pt>
                <c:pt idx="1432">
                  <c:v>9.893792686958669E-3</c:v>
                </c:pt>
                <c:pt idx="1433">
                  <c:v>9.8841538407847818E-3</c:v>
                </c:pt>
                <c:pt idx="1434">
                  <c:v>9.8745359473941807E-3</c:v>
                </c:pt>
                <c:pt idx="1435">
                  <c:v>9.8649398945358513E-3</c:v>
                </c:pt>
                <c:pt idx="1436">
                  <c:v>9.8553665699270265E-3</c:v>
                </c:pt>
                <c:pt idx="1437">
                  <c:v>9.8458168612522989E-3</c:v>
                </c:pt>
                <c:pt idx="1438">
                  <c:v>9.8362916561642866E-3</c:v>
                </c:pt>
                <c:pt idx="1439">
                  <c:v>9.8267918422840772E-3</c:v>
                </c:pt>
                <c:pt idx="1440">
                  <c:v>9.8173183072010062E-3</c:v>
                </c:pt>
                <c:pt idx="1441">
                  <c:v>9.8078719384731006E-3</c:v>
                </c:pt>
                <c:pt idx="1442">
                  <c:v>9.7984536236275233E-3</c:v>
                </c:pt>
                <c:pt idx="1443">
                  <c:v>9.7890642501601288E-3</c:v>
                </c:pt>
                <c:pt idx="1444">
                  <c:v>9.7797047055363517E-3</c:v>
                </c:pt>
                <c:pt idx="1445">
                  <c:v>9.7703758771916505E-3</c:v>
                </c:pt>
                <c:pt idx="1446">
                  <c:v>9.7610786525310633E-3</c:v>
                </c:pt>
                <c:pt idx="1447">
                  <c:v>9.7518139189298747E-3</c:v>
                </c:pt>
                <c:pt idx="1448">
                  <c:v>9.742582563733837E-3</c:v>
                </c:pt>
                <c:pt idx="1449">
                  <c:v>9.7333854742593928E-3</c:v>
                </c:pt>
                <c:pt idx="1450">
                  <c:v>9.7242235377943409E-3</c:v>
                </c:pt>
                <c:pt idx="1451">
                  <c:v>9.7150976415976142E-3</c:v>
                </c:pt>
                <c:pt idx="1452">
                  <c:v>9.7060086612468233E-3</c:v>
                </c:pt>
                <c:pt idx="1453">
                  <c:v>9.6969570873202127E-3</c:v>
                </c:pt>
                <c:pt idx="1454">
                  <c:v>9.6879429464342692E-3</c:v>
                </c:pt>
                <c:pt idx="1455">
                  <c:v>9.6789662375877938E-3</c:v>
                </c:pt>
                <c:pt idx="1456">
                  <c:v>9.6700269597838062E-3</c:v>
                </c:pt>
                <c:pt idx="1457">
                  <c:v>9.6611251120295449E-3</c:v>
                </c:pt>
                <c:pt idx="1458">
                  <c:v>9.6522606933364674E-3</c:v>
                </c:pt>
                <c:pt idx="1459">
                  <c:v>9.6434337027200279E-3</c:v>
                </c:pt>
                <c:pt idx="1460">
                  <c:v>9.6346441392001214E-3</c:v>
                </c:pt>
                <c:pt idx="1461">
                  <c:v>9.6258920018001959E-3</c:v>
                </c:pt>
                <c:pt idx="1462">
                  <c:v>9.6171772895488061E-3</c:v>
                </c:pt>
                <c:pt idx="1463">
                  <c:v>9.6085000014776156E-3</c:v>
                </c:pt>
                <c:pt idx="1464">
                  <c:v>9.5949398728838453E-3</c:v>
                </c:pt>
                <c:pt idx="1465">
                  <c:v>9.586358814004603E-3</c:v>
                </c:pt>
                <c:pt idx="1466">
                  <c:v>9.5778151758834085E-3</c:v>
                </c:pt>
                <c:pt idx="1467">
                  <c:v>9.5693089575716872E-3</c:v>
                </c:pt>
                <c:pt idx="1468">
                  <c:v>9.5608401581241953E-3</c:v>
                </c:pt>
                <c:pt idx="1469">
                  <c:v>9.5524087766007959E-3</c:v>
                </c:pt>
                <c:pt idx="1470">
                  <c:v>9.544014812065349E-3</c:v>
                </c:pt>
                <c:pt idx="1471">
                  <c:v>9.5356582635852671E-3</c:v>
                </c:pt>
                <c:pt idx="1472">
                  <c:v>9.5273391302328481E-3</c:v>
                </c:pt>
                <c:pt idx="1473">
                  <c:v>9.5190574110843862E-3</c:v>
                </c:pt>
                <c:pt idx="1474">
                  <c:v>9.5108131052199507E-3</c:v>
                </c:pt>
                <c:pt idx="1475">
                  <c:v>9.5026062117242738E-3</c:v>
                </c:pt>
                <c:pt idx="1476">
                  <c:v>9.4944367296856402E-3</c:v>
                </c:pt>
                <c:pt idx="1477">
                  <c:v>9.4863046581972199E-3</c:v>
                </c:pt>
                <c:pt idx="1478">
                  <c:v>9.4770566698891834E-3</c:v>
                </c:pt>
                <c:pt idx="1479">
                  <c:v>9.4690047608296801E-3</c:v>
                </c:pt>
                <c:pt idx="1480">
                  <c:v>9.4609902594964268E-3</c:v>
                </c:pt>
                <c:pt idx="1481">
                  <c:v>9.4530131649990246E-3</c:v>
                </c:pt>
                <c:pt idx="1482">
                  <c:v>9.4450734764519595E-3</c:v>
                </c:pt>
                <c:pt idx="1483">
                  <c:v>9.4371711929734925E-3</c:v>
                </c:pt>
                <c:pt idx="1484">
                  <c:v>9.4293063136858812E-3</c:v>
                </c:pt>
                <c:pt idx="1485">
                  <c:v>9.4214788377162684E-3</c:v>
                </c:pt>
                <c:pt idx="1486">
                  <c:v>9.4136887641953493E-3</c:v>
                </c:pt>
                <c:pt idx="1487">
                  <c:v>9.4059360922580382E-3</c:v>
                </c:pt>
                <c:pt idx="1488">
                  <c:v>9.3982208210434681E-3</c:v>
                </c:pt>
                <c:pt idx="1489">
                  <c:v>9.390542949694991E-3</c:v>
                </c:pt>
                <c:pt idx="1490">
                  <c:v>9.3829024773597336E-3</c:v>
                </c:pt>
                <c:pt idx="1491">
                  <c:v>9.3752994031899295E-3</c:v>
                </c:pt>
                <c:pt idx="1492">
                  <c:v>9.3677337263411431E-3</c:v>
                </c:pt>
                <c:pt idx="1493">
                  <c:v>9.3602054459729356E-3</c:v>
                </c:pt>
                <c:pt idx="1494">
                  <c:v>9.3527145612497531E-3</c:v>
                </c:pt>
                <c:pt idx="1495">
                  <c:v>9.3452610713398165E-3</c:v>
                </c:pt>
                <c:pt idx="1496">
                  <c:v>9.3378449754155657E-3</c:v>
                </c:pt>
                <c:pt idx="1497">
                  <c:v>9.330466272653215E-3</c:v>
                </c:pt>
                <c:pt idx="1498">
                  <c:v>9.3231249622340862E-3</c:v>
                </c:pt>
                <c:pt idx="1499">
                  <c:v>9.3158210433423871E-3</c:v>
                </c:pt>
                <c:pt idx="1500">
                  <c:v>9.3085545151674332E-3</c:v>
                </c:pt>
                <c:pt idx="1501">
                  <c:v>9.3013253769025361E-3</c:v>
                </c:pt>
                <c:pt idx="1502">
                  <c:v>9.2941336277447828E-3</c:v>
                </c:pt>
                <c:pt idx="1503">
                  <c:v>9.2869792668959228E-3</c:v>
                </c:pt>
                <c:pt idx="1504">
                  <c:v>9.2798622935614805E-3</c:v>
                </c:pt>
                <c:pt idx="1505">
                  <c:v>9.2727827069511992E-3</c:v>
                </c:pt>
                <c:pt idx="1506">
                  <c:v>9.265740506279041E-3</c:v>
                </c:pt>
                <c:pt idx="1507">
                  <c:v>9.2587356907631868E-3</c:v>
                </c:pt>
                <c:pt idx="1508">
                  <c:v>9.2517682596258144E-3</c:v>
                </c:pt>
                <c:pt idx="1509">
                  <c:v>9.2448382120935424E-3</c:v>
                </c:pt>
                <c:pt idx="1510">
                  <c:v>9.2379455473967642E-3</c:v>
                </c:pt>
                <c:pt idx="1511">
                  <c:v>9.2310902647700921E-3</c:v>
                </c:pt>
                <c:pt idx="1512">
                  <c:v>9.2242723634525792E-3</c:v>
                </c:pt>
                <c:pt idx="1513">
                  <c:v>9.2174918426872754E-3</c:v>
                </c:pt>
                <c:pt idx="1514">
                  <c:v>9.2107487017214495E-3</c:v>
                </c:pt>
                <c:pt idx="1515">
                  <c:v>9.2040429398061452E-3</c:v>
                </c:pt>
                <c:pt idx="1516">
                  <c:v>9.1973745561970688E-3</c:v>
                </c:pt>
                <c:pt idx="1517">
                  <c:v>9.1907435501541457E-3</c:v>
                </c:pt>
                <c:pt idx="1518">
                  <c:v>9.1841499209404098E-3</c:v>
                </c:pt>
                <c:pt idx="1519">
                  <c:v>9.1775936678244463E-3</c:v>
                </c:pt>
                <c:pt idx="1520">
                  <c:v>9.1710747900783929E-3</c:v>
                </c:pt>
                <c:pt idx="1521">
                  <c:v>9.1645932869781621E-3</c:v>
                </c:pt>
                <c:pt idx="1522">
                  <c:v>9.1581491578041074E-3</c:v>
                </c:pt>
                <c:pt idx="1523">
                  <c:v>9.1517424018412452E-3</c:v>
                </c:pt>
                <c:pt idx="1524">
                  <c:v>9.1453730183779225E-3</c:v>
                </c:pt>
                <c:pt idx="1525">
                  <c:v>9.1390410067071493E-3</c:v>
                </c:pt>
                <c:pt idx="1526">
                  <c:v>9.1327463661261543E-3</c:v>
                </c:pt>
                <c:pt idx="1527">
                  <c:v>9.1264890959354972E-3</c:v>
                </c:pt>
                <c:pt idx="1528">
                  <c:v>9.1202691954410664E-3</c:v>
                </c:pt>
                <c:pt idx="1529">
                  <c:v>9.1140866639520812E-3</c:v>
                </c:pt>
                <c:pt idx="1530">
                  <c:v>9.1079415007824238E-3</c:v>
                </c:pt>
                <c:pt idx="1531">
                  <c:v>9.1018337052495291E-3</c:v>
                </c:pt>
                <c:pt idx="1532">
                  <c:v>9.0957632766754948E-3</c:v>
                </c:pt>
                <c:pt idx="1533">
                  <c:v>9.0897302143864156E-3</c:v>
                </c:pt>
                <c:pt idx="1534">
                  <c:v>9.083734517712605E-3</c:v>
                </c:pt>
                <c:pt idx="1535">
                  <c:v>9.0777761859883732E-3</c:v>
                </c:pt>
                <c:pt idx="1536">
                  <c:v>9.0718552185520274E-3</c:v>
                </c:pt>
                <c:pt idx="1537">
                  <c:v>9.0659716147465375E-3</c:v>
                </c:pt>
                <c:pt idx="1538">
                  <c:v>9.0601253739186483E-3</c:v>
                </c:pt>
                <c:pt idx="1539">
                  <c:v>9.0543164954195454E-3</c:v>
                </c:pt>
                <c:pt idx="1540">
                  <c:v>9.0485449786039673E-3</c:v>
                </c:pt>
                <c:pt idx="1541">
                  <c:v>9.0428108228313153E-3</c:v>
                </c:pt>
                <c:pt idx="1542">
                  <c:v>9.0371140274652095E-3</c:v>
                </c:pt>
                <c:pt idx="1543">
                  <c:v>9.0314545918732669E-3</c:v>
                </c:pt>
                <c:pt idx="1544">
                  <c:v>9.0258325154271013E-3</c:v>
                </c:pt>
                <c:pt idx="1545">
                  <c:v>9.0202477975021012E-3</c:v>
                </c:pt>
                <c:pt idx="1546">
                  <c:v>9.0147004374794282E-3</c:v>
                </c:pt>
                <c:pt idx="1547">
                  <c:v>9.0091904347422425E-3</c:v>
                </c:pt>
                <c:pt idx="1548">
                  <c:v>9.0037177886792552E-3</c:v>
                </c:pt>
                <c:pt idx="1549">
                  <c:v>8.9982824986831744E-3</c:v>
                </c:pt>
                <c:pt idx="1550">
                  <c:v>8.9928845641500388E-3</c:v>
                </c:pt>
                <c:pt idx="1551">
                  <c:v>8.9875239844814381E-3</c:v>
                </c:pt>
                <c:pt idx="1552">
                  <c:v>8.9822007590816266E-3</c:v>
                </c:pt>
                <c:pt idx="1553">
                  <c:v>8.9769148873599658E-3</c:v>
                </c:pt>
                <c:pt idx="1554">
                  <c:v>8.9716663687295917E-3</c:v>
                </c:pt>
                <c:pt idx="1555">
                  <c:v>8.9664552026078592E-3</c:v>
                </c:pt>
                <c:pt idx="1556">
                  <c:v>8.9612813884165643E-3</c:v>
                </c:pt>
                <c:pt idx="1557">
                  <c:v>8.9561449255810555E-3</c:v>
                </c:pt>
                <c:pt idx="1558">
                  <c:v>8.9510458135311222E-3</c:v>
                </c:pt>
                <c:pt idx="1559">
                  <c:v>8.9459840517007727E-3</c:v>
                </c:pt>
                <c:pt idx="1560">
                  <c:v>8.9409596395286783E-3</c:v>
                </c:pt>
                <c:pt idx="1561">
                  <c:v>8.9359725764563969E-3</c:v>
                </c:pt>
                <c:pt idx="1562">
                  <c:v>8.9310228619303711E-3</c:v>
                </c:pt>
                <c:pt idx="1563">
                  <c:v>8.9261104954017068E-3</c:v>
                </c:pt>
                <c:pt idx="1564">
                  <c:v>8.9212354763246182E-3</c:v>
                </c:pt>
                <c:pt idx="1565">
                  <c:v>8.9163978041582048E-3</c:v>
                </c:pt>
                <c:pt idx="1566">
                  <c:v>8.9115974783653407E-3</c:v>
                </c:pt>
                <c:pt idx="1567">
                  <c:v>8.9068344984131187E-3</c:v>
                </c:pt>
                <c:pt idx="1568">
                  <c:v>8.9014368216764339E-3</c:v>
                </c:pt>
                <c:pt idx="1569">
                  <c:v>8.8967538667508173E-3</c:v>
                </c:pt>
                <c:pt idx="1570">
                  <c:v>8.8921082560184939E-3</c:v>
                </c:pt>
                <c:pt idx="1571">
                  <c:v>8.8874999889634321E-3</c:v>
                </c:pt>
                <c:pt idx="1572">
                  <c:v>8.8829290650742632E-3</c:v>
                </c:pt>
                <c:pt idx="1573">
                  <c:v>8.8783954838433932E-3</c:v>
                </c:pt>
                <c:pt idx="1574">
                  <c:v>8.873899244767891E-3</c:v>
                </c:pt>
                <c:pt idx="1575">
                  <c:v>8.8694403473486005E-3</c:v>
                </c:pt>
                <c:pt idx="1576">
                  <c:v>8.8650187910905842E-3</c:v>
                </c:pt>
                <c:pt idx="1577">
                  <c:v>8.860453271686778E-3</c:v>
                </c:pt>
                <c:pt idx="1578">
                  <c:v>8.8561089583539237E-3</c:v>
                </c:pt>
                <c:pt idx="1579">
                  <c:v>8.8518019856418714E-3</c:v>
                </c:pt>
                <c:pt idx="1580">
                  <c:v>8.8475323530709873E-3</c:v>
                </c:pt>
                <c:pt idx="1581">
                  <c:v>8.8434711101863517E-3</c:v>
                </c:pt>
                <c:pt idx="1582">
                  <c:v>8.8391051064565466E-3</c:v>
                </c:pt>
                <c:pt idx="1583">
                  <c:v>8.8349474914749797E-3</c:v>
                </c:pt>
                <c:pt idx="1584">
                  <c:v>8.8308272147587779E-3</c:v>
                </c:pt>
                <c:pt idx="1585">
                  <c:v>8.8267442758493478E-3</c:v>
                </c:pt>
                <c:pt idx="1586">
                  <c:v>8.8226986742920722E-3</c:v>
                </c:pt>
                <c:pt idx="1587">
                  <c:v>8.8186904096369916E-3</c:v>
                </c:pt>
                <c:pt idx="1588">
                  <c:v>8.814719481437687E-3</c:v>
                </c:pt>
                <c:pt idx="1589">
                  <c:v>8.8107858892523903E-3</c:v>
                </c:pt>
                <c:pt idx="1590">
                  <c:v>8.806889632643318E-3</c:v>
                </c:pt>
                <c:pt idx="1591">
                  <c:v>8.803030711176673E-3</c:v>
                </c:pt>
                <c:pt idx="1592">
                  <c:v>8.7992091244228649E-3</c:v>
                </c:pt>
                <c:pt idx="1593">
                  <c:v>8.7954248719567356E-3</c:v>
                </c:pt>
                <c:pt idx="1594">
                  <c:v>8.7916779533575504E-3</c:v>
                </c:pt>
                <c:pt idx="1595">
                  <c:v>8.7879683682072357E-3</c:v>
                </c:pt>
                <c:pt idx="1596">
                  <c:v>8.7842961160936959E-3</c:v>
                </c:pt>
                <c:pt idx="1597">
                  <c:v>8.7806611966081555E-3</c:v>
                </c:pt>
                <c:pt idx="1598">
                  <c:v>8.7770636093458271E-3</c:v>
                </c:pt>
                <c:pt idx="1599">
                  <c:v>8.7735033539063489E-3</c:v>
                </c:pt>
                <c:pt idx="1600">
                  <c:v>8.7699804298935705E-3</c:v>
                </c:pt>
                <c:pt idx="1601">
                  <c:v>8.7664948369153249E-3</c:v>
                </c:pt>
                <c:pt idx="1602">
                  <c:v>8.7630465745840956E-3</c:v>
                </c:pt>
                <c:pt idx="1603">
                  <c:v>8.7596356425152459E-3</c:v>
                </c:pt>
                <c:pt idx="1604">
                  <c:v>8.7562620403296709E-3</c:v>
                </c:pt>
                <c:pt idx="1605">
                  <c:v>8.7529257676520374E-3</c:v>
                </c:pt>
                <c:pt idx="1606">
                  <c:v>8.7496268241107691E-3</c:v>
                </c:pt>
                <c:pt idx="1607">
                  <c:v>8.7463652093389462E-3</c:v>
                </c:pt>
                <c:pt idx="1608">
                  <c:v>8.7431409229731874E-3</c:v>
                </c:pt>
                <c:pt idx="1609">
                  <c:v>8.7399539646549843E-3</c:v>
                </c:pt>
                <c:pt idx="1610">
                  <c:v>8.7368043340293727E-3</c:v>
                </c:pt>
                <c:pt idx="1611">
                  <c:v>8.7336920307462592E-3</c:v>
                </c:pt>
                <c:pt idx="1612">
                  <c:v>8.7306170544588727E-3</c:v>
                </c:pt>
                <c:pt idx="1613">
                  <c:v>8.7275794048250893E-3</c:v>
                </c:pt>
                <c:pt idx="1614">
                  <c:v>8.7245790815067767E-3</c:v>
                </c:pt>
                <c:pt idx="1615">
                  <c:v>8.7216160841702244E-3</c:v>
                </c:pt>
                <c:pt idx="1616">
                  <c:v>8.7186904124854931E-3</c:v>
                </c:pt>
                <c:pt idx="1617">
                  <c:v>8.7158020661268452E-3</c:v>
                </c:pt>
                <c:pt idx="1618">
                  <c:v>8.7129510447731973E-3</c:v>
                </c:pt>
                <c:pt idx="1619">
                  <c:v>8.7101373481070065E-3</c:v>
                </c:pt>
                <c:pt idx="1620">
                  <c:v>8.7073609758151604E-3</c:v>
                </c:pt>
                <c:pt idx="1621">
                  <c:v>8.7046219275887515E-3</c:v>
                </c:pt>
                <c:pt idx="1622">
                  <c:v>8.7019202031230827E-3</c:v>
                </c:pt>
                <c:pt idx="1623">
                  <c:v>8.699255802116777E-3</c:v>
                </c:pt>
                <c:pt idx="1624">
                  <c:v>8.6966287242742132E-3</c:v>
                </c:pt>
                <c:pt idx="1625">
                  <c:v>8.6940389693024311E-3</c:v>
                </c:pt>
                <c:pt idx="1626">
                  <c:v>8.6914865369133367E-3</c:v>
                </c:pt>
                <c:pt idx="1627">
                  <c:v>8.6889714268230511E-3</c:v>
                </c:pt>
                <c:pt idx="1628">
                  <c:v>8.6864936387514528E-3</c:v>
                </c:pt>
                <c:pt idx="1629">
                  <c:v>8.6841000490287534E-3</c:v>
                </c:pt>
                <c:pt idx="1630">
                  <c:v>8.6816942953999998E-3</c:v>
                </c:pt>
                <c:pt idx="1631">
                  <c:v>8.6793258620943003E-3</c:v>
                </c:pt>
                <c:pt idx="1632">
                  <c:v>8.6769947488483101E-3</c:v>
                </c:pt>
                <c:pt idx="1633">
                  <c:v>8.6747009554035692E-3</c:v>
                </c:pt>
                <c:pt idx="1634">
                  <c:v>8.6724444815051704E-3</c:v>
                </c:pt>
                <c:pt idx="1635">
                  <c:v>8.6702253269033136E-3</c:v>
                </c:pt>
                <c:pt idx="1636">
                  <c:v>8.6680434913510851E-3</c:v>
                </c:pt>
                <c:pt idx="1637">
                  <c:v>8.6658989746064563E-3</c:v>
                </c:pt>
                <c:pt idx="1638">
                  <c:v>8.6637917764316175E-3</c:v>
                </c:pt>
                <c:pt idx="1639">
                  <c:v>8.6617218965927556E-3</c:v>
                </c:pt>
                <c:pt idx="1640">
                  <c:v>8.6596893348598325E-3</c:v>
                </c:pt>
                <c:pt idx="1641">
                  <c:v>8.6576940910074729E-3</c:v>
                </c:pt>
                <c:pt idx="1642">
                  <c:v>8.6557361648142983E-3</c:v>
                </c:pt>
                <c:pt idx="1643">
                  <c:v>8.653815556062483E-3</c:v>
                </c:pt>
                <c:pt idx="1644">
                  <c:v>8.6519322645395302E-3</c:v>
                </c:pt>
                <c:pt idx="1645">
                  <c:v>8.6500862900362741E-3</c:v>
                </c:pt>
                <c:pt idx="1646">
                  <c:v>8.6482776323475452E-3</c:v>
                </c:pt>
                <c:pt idx="1647">
                  <c:v>8.6465062912728374E-3</c:v>
                </c:pt>
                <c:pt idx="1648">
                  <c:v>8.6447722666158633E-3</c:v>
                </c:pt>
                <c:pt idx="1649">
                  <c:v>8.643075558183444E-3</c:v>
                </c:pt>
                <c:pt idx="1650">
                  <c:v>8.6414161657879518E-3</c:v>
                </c:pt>
                <c:pt idx="1651">
                  <c:v>8.6397940892448677E-3</c:v>
                </c:pt>
                <c:pt idx="1652">
                  <c:v>8.6382093283741135E-3</c:v>
                </c:pt>
                <c:pt idx="1653">
                  <c:v>8.6366618830000519E-3</c:v>
                </c:pt>
                <c:pt idx="1654">
                  <c:v>8.6351517529508204E-3</c:v>
                </c:pt>
                <c:pt idx="1655">
                  <c:v>8.6336789380589973E-3</c:v>
                </c:pt>
                <c:pt idx="1656">
                  <c:v>8.6322434381607138E-3</c:v>
                </c:pt>
                <c:pt idx="1657">
                  <c:v>8.6308452530969859E-3</c:v>
                </c:pt>
                <c:pt idx="1658">
                  <c:v>8.6294843827126044E-3</c:v>
                </c:pt>
                <c:pt idx="1659">
                  <c:v>8.628160826856357E-3</c:v>
                </c:pt>
                <c:pt idx="1660">
                  <c:v>8.6268745694701998E-3</c:v>
                </c:pt>
                <c:pt idx="1661">
                  <c:v>8.625625068835685E-3</c:v>
                </c:pt>
                <c:pt idx="1662">
                  <c:v>8.6244111497342235E-3</c:v>
                </c:pt>
                <c:pt idx="1663">
                  <c:v>8.6232315992407216E-3</c:v>
                </c:pt>
                <c:pt idx="1664">
                  <c:v>8.6220852044396334E-3</c:v>
                </c:pt>
                <c:pt idx="1665">
                  <c:v>8.6209707524240731E-3</c:v>
                </c:pt>
                <c:pt idx="1666">
                  <c:v>8.6198870302958142E-3</c:v>
                </c:pt>
                <c:pt idx="1667">
                  <c:v>8.618832825164624E-3</c:v>
                </c:pt>
                <c:pt idx="1668">
                  <c:v>8.6178069241480415E-3</c:v>
                </c:pt>
                <c:pt idx="1669">
                  <c:v>8.616808114370933E-3</c:v>
                </c:pt>
                <c:pt idx="1670">
                  <c:v>8.6158351829648261E-3</c:v>
                </c:pt>
                <c:pt idx="1671">
                  <c:v>8.6148869170690201E-3</c:v>
                </c:pt>
                <c:pt idx="1672">
                  <c:v>8.6138318314334938E-3</c:v>
                </c:pt>
                <c:pt idx="1673">
                  <c:v>8.6129323361068266E-3</c:v>
                </c:pt>
                <c:pt idx="1674">
                  <c:v>8.6120536944807036E-3</c:v>
                </c:pt>
                <c:pt idx="1675">
                  <c:v>8.6111946937188488E-3</c:v>
                </c:pt>
                <c:pt idx="1676">
                  <c:v>8.6103541209900936E-3</c:v>
                </c:pt>
                <c:pt idx="1677">
                  <c:v>8.6095307634681539E-3</c:v>
                </c:pt>
                <c:pt idx="1678">
                  <c:v>8.6087234083322972E-3</c:v>
                </c:pt>
                <c:pt idx="1679">
                  <c:v>8.6079308427655654E-3</c:v>
                </c:pt>
                <c:pt idx="1680">
                  <c:v>8.6071518539563296E-3</c:v>
                </c:pt>
                <c:pt idx="1681">
                  <c:v>8.6063852290967358E-3</c:v>
                </c:pt>
                <c:pt idx="1682">
                  <c:v>8.6056297553831484E-3</c:v>
                </c:pt>
                <c:pt idx="1683">
                  <c:v>8.6048842200163733E-3</c:v>
                </c:pt>
                <c:pt idx="1684">
                  <c:v>8.6041474102007687E-3</c:v>
                </c:pt>
                <c:pt idx="1685">
                  <c:v>8.6034181131444676E-3</c:v>
                </c:pt>
                <c:pt idx="1686">
                  <c:v>8.6029045490076742E-3</c:v>
                </c:pt>
                <c:pt idx="1687">
                  <c:v>8.6019772061614042E-3</c:v>
                </c:pt>
                <c:pt idx="1688">
                  <c:v>8.6012631706693377E-3</c:v>
                </c:pt>
                <c:pt idx="1689">
                  <c:v>8.6005517968057443E-3</c:v>
                </c:pt>
                <c:pt idx="1690">
                  <c:v>8.5998418717967429E-3</c:v>
                </c:pt>
                <c:pt idx="1691">
                  <c:v>8.5991321828713385E-3</c:v>
                </c:pt>
                <c:pt idx="1692">
                  <c:v>8.5984215172629774E-3</c:v>
                </c:pt>
                <c:pt idx="1693">
                  <c:v>8.5977086622079923E-3</c:v>
                </c:pt>
                <c:pt idx="1694">
                  <c:v>8.5969924049456026E-3</c:v>
                </c:pt>
                <c:pt idx="1695">
                  <c:v>8.5962715327194683E-3</c:v>
                </c:pt>
                <c:pt idx="1696">
                  <c:v>8.5955448327761363E-3</c:v>
                </c:pt>
                <c:pt idx="1697">
                  <c:v>8.5948110923654841E-3</c:v>
                </c:pt>
                <c:pt idx="1698">
                  <c:v>8.5940690987422741E-3</c:v>
                </c:pt>
                <c:pt idx="1699">
                  <c:v>8.5933176391637112E-3</c:v>
                </c:pt>
                <c:pt idx="1700">
                  <c:v>8.5925555008914412E-3</c:v>
                </c:pt>
                <c:pt idx="1701">
                  <c:v>8.5917814711913287E-3</c:v>
                </c:pt>
                <c:pt idx="1702">
                  <c:v>8.5909943373323472E-3</c:v>
                </c:pt>
                <c:pt idx="1703">
                  <c:v>8.590192886589243E-3</c:v>
                </c:pt>
                <c:pt idx="1704">
                  <c:v>8.5893759062398711E-3</c:v>
                </c:pt>
                <c:pt idx="1705">
                  <c:v>8.5885421835674158E-3</c:v>
                </c:pt>
                <c:pt idx="1706">
                  <c:v>8.5876905058597242E-3</c:v>
                </c:pt>
                <c:pt idx="1707">
                  <c:v>8.5868196604093061E-3</c:v>
                </c:pt>
                <c:pt idx="1708">
                  <c:v>8.5859284345144449E-3</c:v>
                </c:pt>
                <c:pt idx="1709">
                  <c:v>8.5850156154785306E-3</c:v>
                </c:pt>
                <c:pt idx="1710">
                  <c:v>8.5840799906111709E-3</c:v>
                </c:pt>
                <c:pt idx="1711">
                  <c:v>8.5831203472270801E-3</c:v>
                </c:pt>
                <c:pt idx="1712">
                  <c:v>8.5821354885586842E-3</c:v>
                </c:pt>
                <c:pt idx="1713">
                  <c:v>8.5811247434854909E-3</c:v>
                </c:pt>
                <c:pt idx="1714">
                  <c:v>8.5800880743716057E-3</c:v>
                </c:pt>
                <c:pt idx="1715">
                  <c:v>8.5790254812967426E-3</c:v>
                </c:pt>
                <c:pt idx="1716">
                  <c:v>8.577936964342836E-3</c:v>
                </c:pt>
                <c:pt idx="1717">
                  <c:v>8.576822523594041E-3</c:v>
                </c:pt>
                <c:pt idx="1718">
                  <c:v>8.5756821591360666E-3</c:v>
                </c:pt>
                <c:pt idx="1719">
                  <c:v>8.5745158710568425E-3</c:v>
                </c:pt>
                <c:pt idx="1720">
                  <c:v>8.5733236594462969E-3</c:v>
                </c:pt>
                <c:pt idx="1721">
                  <c:v>8.5721055243963562E-3</c:v>
                </c:pt>
                <c:pt idx="1722">
                  <c:v>8.5708614660013893E-3</c:v>
                </c:pt>
                <c:pt idx="1723">
                  <c:v>8.5695914843566534E-3</c:v>
                </c:pt>
                <c:pt idx="1724">
                  <c:v>8.5680888369471537E-3</c:v>
                </c:pt>
                <c:pt idx="1725">
                  <c:v>8.5667595404394382E-3</c:v>
                </c:pt>
                <c:pt idx="1726">
                  <c:v>8.5654043198104806E-3</c:v>
                </c:pt>
                <c:pt idx="1727">
                  <c:v>8.5640231751656186E-3</c:v>
                </c:pt>
                <c:pt idx="1728">
                  <c:v>8.5626161066115168E-3</c:v>
                </c:pt>
                <c:pt idx="1729">
                  <c:v>8.5612403476049148E-3</c:v>
                </c:pt>
                <c:pt idx="1730">
                  <c:v>8.5597241982146091E-3</c:v>
                </c:pt>
                <c:pt idx="1731">
                  <c:v>8.5582393585959503E-3</c:v>
                </c:pt>
                <c:pt idx="1732">
                  <c:v>8.5567285955165644E-3</c:v>
                </c:pt>
                <c:pt idx="1733">
                  <c:v>8.5552717803454251E-3</c:v>
                </c:pt>
                <c:pt idx="1734">
                  <c:v>8.5536292994468788E-3</c:v>
                </c:pt>
                <c:pt idx="1735">
                  <c:v>8.5520407666964029E-3</c:v>
                </c:pt>
                <c:pt idx="1736">
                  <c:v>8.5504263109659594E-3</c:v>
                </c:pt>
                <c:pt idx="1737">
                  <c:v>8.5487513911347689E-3</c:v>
                </c:pt>
                <c:pt idx="1738">
                  <c:v>8.5462303011696328E-3</c:v>
                </c:pt>
                <c:pt idx="1739">
                  <c:v>8.5445270469743928E-3</c:v>
                </c:pt>
                <c:pt idx="1740">
                  <c:v>8.5427978715606478E-3</c:v>
                </c:pt>
                <c:pt idx="1741">
                  <c:v>8.5410427750616247E-3</c:v>
                </c:pt>
                <c:pt idx="1742">
                  <c:v>8.5392617576123264E-3</c:v>
                </c:pt>
                <c:pt idx="1743">
                  <c:v>8.5374548193504207E-3</c:v>
                </c:pt>
                <c:pt idx="1744">
                  <c:v>8.5356219604146855E-3</c:v>
                </c:pt>
                <c:pt idx="1745">
                  <c:v>8.5337631809470071E-3</c:v>
                </c:pt>
                <c:pt idx="1746">
                  <c:v>8.5318784810908266E-3</c:v>
                </c:pt>
                <c:pt idx="1747">
                  <c:v>8.5299678609909169E-3</c:v>
                </c:pt>
                <c:pt idx="1748">
                  <c:v>8.5280313207949376E-3</c:v>
                </c:pt>
                <c:pt idx="1749">
                  <c:v>8.526068860652547E-3</c:v>
                </c:pt>
                <c:pt idx="1750">
                  <c:v>8.5240804807140691E-3</c:v>
                </c:pt>
                <c:pt idx="1751">
                  <c:v>8.522066181133825E-3</c:v>
                </c:pt>
                <c:pt idx="1752">
                  <c:v>8.5200259620668017E-3</c:v>
                </c:pt>
                <c:pt idx="1753">
                  <c:v>8.517959823670207E-3</c:v>
                </c:pt>
                <c:pt idx="1754">
                  <c:v>8.5158677661034687E-3</c:v>
                </c:pt>
                <c:pt idx="1755">
                  <c:v>8.5137497895275693E-3</c:v>
                </c:pt>
                <c:pt idx="1756">
                  <c:v>8.5116058941063777E-3</c:v>
                </c:pt>
                <c:pt idx="1757">
                  <c:v>8.5094360800048729E-3</c:v>
                </c:pt>
                <c:pt idx="1758">
                  <c:v>8.5072403473906988E-3</c:v>
                </c:pt>
                <c:pt idx="1759">
                  <c:v>8.5050186964326091E-3</c:v>
                </c:pt>
                <c:pt idx="1760">
                  <c:v>8.5027711273022444E-3</c:v>
                </c:pt>
                <c:pt idx="1761">
                  <c:v>8.5004976401732435E-3</c:v>
                </c:pt>
                <c:pt idx="1762">
                  <c:v>8.4981982352201335E-3</c:v>
                </c:pt>
                <c:pt idx="1763">
                  <c:v>8.4958729126207722E-3</c:v>
                </c:pt>
                <c:pt idx="1764">
                  <c:v>8.4935216725543494E-3</c:v>
                </c:pt>
                <c:pt idx="1765">
                  <c:v>8.4911445152020537E-3</c:v>
                </c:pt>
                <c:pt idx="1766">
                  <c:v>8.4887414407472939E-3</c:v>
                </c:pt>
                <c:pt idx="1767">
                  <c:v>8.4863124493754771E-3</c:v>
                </c:pt>
                <c:pt idx="1768">
                  <c:v>8.4838575412735651E-3</c:v>
                </c:pt>
                <c:pt idx="1769">
                  <c:v>8.4813767166314058E-3</c:v>
                </c:pt>
                <c:pt idx="1770">
                  <c:v>8.4788699756395136E-3</c:v>
                </c:pt>
                <c:pt idx="1771">
                  <c:v>8.4763373184917334E-3</c:v>
                </c:pt>
                <c:pt idx="1772">
                  <c:v>8.4737787453834645E-3</c:v>
                </c:pt>
                <c:pt idx="1773">
                  <c:v>8.4711942565112164E-3</c:v>
                </c:pt>
                <c:pt idx="1774">
                  <c:v>8.4685838520750512E-3</c:v>
                </c:pt>
                <c:pt idx="1775">
                  <c:v>8.4659475322761413E-3</c:v>
                </c:pt>
                <c:pt idx="1776">
                  <c:v>8.4632852973174355E-3</c:v>
                </c:pt>
                <c:pt idx="1777">
                  <c:v>8.4605971474045472E-3</c:v>
                </c:pt>
                <c:pt idx="1778">
                  <c:v>8.4578830827446438E-3</c:v>
                </c:pt>
                <c:pt idx="1779">
                  <c:v>8.4551431035464475E-3</c:v>
                </c:pt>
                <c:pt idx="1780">
                  <c:v>8.4523772100220107E-3</c:v>
                </c:pt>
                <c:pt idx="1781">
                  <c:v>8.4495854023844963E-3</c:v>
                </c:pt>
                <c:pt idx="1782">
                  <c:v>8.4467676808488434E-3</c:v>
                </c:pt>
                <c:pt idx="1783">
                  <c:v>8.4439240456326559E-3</c:v>
                </c:pt>
                <c:pt idx="1784">
                  <c:v>8.4410544969546475E-3</c:v>
                </c:pt>
                <c:pt idx="1785">
                  <c:v>8.438032372156113E-3</c:v>
                </c:pt>
                <c:pt idx="1786">
                  <c:v>8.4351090790628046E-3</c:v>
                </c:pt>
                <c:pt idx="1787">
                  <c:v>8.4321598726216241E-3</c:v>
                </c:pt>
                <c:pt idx="1788">
                  <c:v>8.4291847530602124E-3</c:v>
                </c:pt>
                <c:pt idx="1789">
                  <c:v>8.4261837206090866E-3</c:v>
                </c:pt>
                <c:pt idx="1790">
                  <c:v>8.4231567754996465E-3</c:v>
                </c:pt>
                <c:pt idx="1791">
                  <c:v>8.4201039179668414E-3</c:v>
                </c:pt>
                <c:pt idx="1792">
                  <c:v>8.4170251482458356E-3</c:v>
                </c:pt>
                <c:pt idx="1793">
                  <c:v>8.4139204665748986E-3</c:v>
                </c:pt>
                <c:pt idx="1794">
                  <c:v>8.4107898731940675E-3</c:v>
                </c:pt>
                <c:pt idx="1795">
                  <c:v>8.4076333683455948E-3</c:v>
                </c:pt>
                <c:pt idx="1796">
                  <c:v>8.4044509522732853E-3</c:v>
                </c:pt>
                <c:pt idx="1797">
                  <c:v>8.401242625223378E-3</c:v>
                </c:pt>
                <c:pt idx="1798">
                  <c:v>8.3980083874438827E-3</c:v>
                </c:pt>
                <c:pt idx="1799">
                  <c:v>8.3947482391845806E-3</c:v>
                </c:pt>
                <c:pt idx="1800">
                  <c:v>8.3914621806979121E-3</c:v>
                </c:pt>
                <c:pt idx="1801">
                  <c:v>8.3881502122378649E-3</c:v>
                </c:pt>
                <c:pt idx="1802">
                  <c:v>8.3848123340604236E-3</c:v>
                </c:pt>
                <c:pt idx="1803">
                  <c:v>8.3814485464233403E-3</c:v>
                </c:pt>
                <c:pt idx="1804">
                  <c:v>8.3780588495872485E-3</c:v>
                </c:pt>
                <c:pt idx="1805">
                  <c:v>8.3746432438138868E-3</c:v>
                </c:pt>
                <c:pt idx="1806">
                  <c:v>8.371201729367209E-3</c:v>
                </c:pt>
                <c:pt idx="1807">
                  <c:v>8.3677343065138281E-3</c:v>
                </c:pt>
                <c:pt idx="1808">
                  <c:v>8.3642409755210183E-3</c:v>
                </c:pt>
                <c:pt idx="1809">
                  <c:v>8.3607217366595994E-3</c:v>
                </c:pt>
                <c:pt idx="1810">
                  <c:v>8.3571765902012742E-3</c:v>
                </c:pt>
                <c:pt idx="1811">
                  <c:v>8.3536055364204029E-3</c:v>
                </c:pt>
                <c:pt idx="1812">
                  <c:v>8.3500085755926802E-3</c:v>
                </c:pt>
                <c:pt idx="1813">
                  <c:v>8.346385707996451E-3</c:v>
                </c:pt>
                <c:pt idx="1814">
                  <c:v>8.3427369339118332E-3</c:v>
                </c:pt>
                <c:pt idx="1815">
                  <c:v>8.3390622536204974E-3</c:v>
                </c:pt>
                <c:pt idx="1816">
                  <c:v>8.3353616674072123E-3</c:v>
                </c:pt>
                <c:pt idx="1817">
                  <c:v>8.3316351755576331E-3</c:v>
                </c:pt>
                <c:pt idx="1818">
                  <c:v>8.3278827783600726E-3</c:v>
                </c:pt>
                <c:pt idx="1819">
                  <c:v>8.3241044761041688E-3</c:v>
                </c:pt>
                <c:pt idx="1820">
                  <c:v>8.3203002690826668E-3</c:v>
                </c:pt>
                <c:pt idx="1821">
                  <c:v>8.3164701575894114E-3</c:v>
                </c:pt>
                <c:pt idx="1822">
                  <c:v>8.3126141419202458E-3</c:v>
                </c:pt>
                <c:pt idx="1823">
                  <c:v>8.3087322223736656E-3</c:v>
                </c:pt>
                <c:pt idx="1824">
                  <c:v>8.3048243992497224E-3</c:v>
                </c:pt>
                <c:pt idx="1825">
                  <c:v>8.3008906728502339E-3</c:v>
                </c:pt>
                <c:pt idx="1826">
                  <c:v>8.2969310434796786E-3</c:v>
                </c:pt>
                <c:pt idx="1827">
                  <c:v>8.2929455114438607E-3</c:v>
                </c:pt>
                <c:pt idx="1828">
                  <c:v>8.2889340770510231E-3</c:v>
                </c:pt>
                <c:pt idx="1829">
                  <c:v>8.2848967406114003E-3</c:v>
                </c:pt>
                <c:pt idx="1830">
                  <c:v>8.2808335024369996E-3</c:v>
                </c:pt>
                <c:pt idx="1831">
                  <c:v>8.2767443628420367E-3</c:v>
                </c:pt>
                <c:pt idx="1832">
                  <c:v>8.2726293221425089E-3</c:v>
                </c:pt>
                <c:pt idx="1833">
                  <c:v>8.26848838065662E-3</c:v>
                </c:pt>
                <c:pt idx="1834">
                  <c:v>8.2643215387043466E-3</c:v>
                </c:pt>
                <c:pt idx="1835">
                  <c:v>8.2601287966081061E-3</c:v>
                </c:pt>
                <c:pt idx="1836">
                  <c:v>8.2559101546918583E-3</c:v>
                </c:pt>
                <c:pt idx="1837">
                  <c:v>8.2518927395494046E-3</c:v>
                </c:pt>
                <c:pt idx="1838">
                  <c:v>8.2476242449167625E-3</c:v>
                </c:pt>
                <c:pt idx="1839">
                  <c:v>8.243329851957526E-3</c:v>
                </c:pt>
                <c:pt idx="1840">
                  <c:v>8.2390095610025416E-3</c:v>
                </c:pt>
                <c:pt idx="1841">
                  <c:v>8.2346633723850982E-3</c:v>
                </c:pt>
                <c:pt idx="1842">
                  <c:v>8.2302912864404831E-3</c:v>
                </c:pt>
                <c:pt idx="1843">
                  <c:v>8.2258933035050941E-3</c:v>
                </c:pt>
                <c:pt idx="1844">
                  <c:v>8.2214694239186592E-3</c:v>
                </c:pt>
                <c:pt idx="1845">
                  <c:v>8.217019648021795E-3</c:v>
                </c:pt>
                <c:pt idx="1846">
                  <c:v>8.2125439761577823E-3</c:v>
                </c:pt>
                <c:pt idx="1847">
                  <c:v>8.2080424086716786E-3</c:v>
                </c:pt>
                <c:pt idx="1848">
                  <c:v>8.2035149459103174E-3</c:v>
                </c:pt>
                <c:pt idx="1849">
                  <c:v>8.1989615882229749E-3</c:v>
                </c:pt>
                <c:pt idx="1850">
                  <c:v>8.1943823359604817E-3</c:v>
                </c:pt>
                <c:pt idx="1851">
                  <c:v>8.1897771894761107E-3</c:v>
                </c:pt>
                <c:pt idx="1852">
                  <c:v>8.1851461491246891E-3</c:v>
                </c:pt>
                <c:pt idx="1853">
                  <c:v>8.1804892152632647E-3</c:v>
                </c:pt>
                <c:pt idx="1854">
                  <c:v>8.1758063882506615E-3</c:v>
                </c:pt>
                <c:pt idx="1855">
                  <c:v>8.1710976684483683E-3</c:v>
                </c:pt>
                <c:pt idx="1856">
                  <c:v>8.1663630562192058E-3</c:v>
                </c:pt>
                <c:pt idx="1857">
                  <c:v>8.1616025519277713E-3</c:v>
                </c:pt>
                <c:pt idx="1858">
                  <c:v>8.1568161559415486E-3</c:v>
                </c:pt>
                <c:pt idx="1859">
                  <c:v>8.1520038686291318E-3</c:v>
                </c:pt>
                <c:pt idx="1860">
                  <c:v>8.1471656903620016E-3</c:v>
                </c:pt>
                <c:pt idx="1861">
                  <c:v>8.1423016215127486E-3</c:v>
                </c:pt>
                <c:pt idx="1862">
                  <c:v>8.1374116624564063E-3</c:v>
                </c:pt>
                <c:pt idx="1863">
                  <c:v>8.1324958135700065E-3</c:v>
                </c:pt>
                <c:pt idx="1864">
                  <c:v>8.1275540752325792E-3</c:v>
                </c:pt>
                <c:pt idx="1865">
                  <c:v>8.122586447824931E-3</c:v>
                </c:pt>
                <c:pt idx="1866">
                  <c:v>8.1175929317298667E-3</c:v>
                </c:pt>
                <c:pt idx="1867">
                  <c:v>8.1125735273328559E-3</c:v>
                </c:pt>
                <c:pt idx="1868">
                  <c:v>8.107528235020256E-3</c:v>
                </c:pt>
                <c:pt idx="1869">
                  <c:v>8.1024570551813113E-3</c:v>
                </c:pt>
                <c:pt idx="1870">
                  <c:v>8.0973599882070424E-3</c:v>
                </c:pt>
                <c:pt idx="1871">
                  <c:v>8.0922370344902461E-3</c:v>
                </c:pt>
                <c:pt idx="1872">
                  <c:v>8.0870881944257178E-3</c:v>
                </c:pt>
                <c:pt idx="1873">
                  <c:v>8.0819134684104732E-3</c:v>
                </c:pt>
                <c:pt idx="1874">
                  <c:v>8.0767128568435265E-3</c:v>
                </c:pt>
                <c:pt idx="1875">
                  <c:v>8.0714863601254461E-3</c:v>
                </c:pt>
                <c:pt idx="1876">
                  <c:v>8.066233978659465E-3</c:v>
                </c:pt>
                <c:pt idx="1877">
                  <c:v>8.0609557128505926E-3</c:v>
                </c:pt>
                <c:pt idx="1878">
                  <c:v>8.0556515631051706E-3</c:v>
                </c:pt>
                <c:pt idx="1879">
                  <c:v>8.0503215298324271E-3</c:v>
                </c:pt>
                <c:pt idx="1880">
                  <c:v>8.0441983696470931E-3</c:v>
                </c:pt>
                <c:pt idx="1881">
                  <c:v>8.0388128730590758E-3</c:v>
                </c:pt>
                <c:pt idx="1882">
                  <c:v>8.0334014942413656E-3</c:v>
                </c:pt>
                <c:pt idx="1883">
                  <c:v>8.0279642336116286E-3</c:v>
                </c:pt>
                <c:pt idx="1884">
                  <c:v>8.0225010915888628E-3</c:v>
                </c:pt>
                <c:pt idx="1885">
                  <c:v>8.0170120685942869E-3</c:v>
                </c:pt>
                <c:pt idx="1886">
                  <c:v>8.0114971650504518E-3</c:v>
                </c:pt>
                <c:pt idx="1887">
                  <c:v>8.005956381383017E-3</c:v>
                </c:pt>
                <c:pt idx="1888">
                  <c:v>8.0003897180191963E-3</c:v>
                </c:pt>
                <c:pt idx="1889">
                  <c:v>7.9947971753873137E-3</c:v>
                </c:pt>
                <c:pt idx="1890">
                  <c:v>7.989178753919246E-3</c:v>
                </c:pt>
                <c:pt idx="1891">
                  <c:v>7.9835344540479802E-3</c:v>
                </c:pt>
                <c:pt idx="1892">
                  <c:v>7.9778642762080576E-3</c:v>
                </c:pt>
                <c:pt idx="1893">
                  <c:v>7.9721682208371281E-3</c:v>
                </c:pt>
                <c:pt idx="1894">
                  <c:v>7.9664462883737297E-3</c:v>
                </c:pt>
                <c:pt idx="1895">
                  <c:v>7.9606984792595092E-3</c:v>
                </c:pt>
                <c:pt idx="1896">
                  <c:v>7.9549247939370016E-3</c:v>
                </c:pt>
                <c:pt idx="1897">
                  <c:v>7.9491252328516282E-3</c:v>
                </c:pt>
                <c:pt idx="1898">
                  <c:v>7.9432997964501428E-3</c:v>
                </c:pt>
                <c:pt idx="1899">
                  <c:v>7.9374484851817417E-3</c:v>
                </c:pt>
                <c:pt idx="1900">
                  <c:v>7.9315712994973975E-3</c:v>
                </c:pt>
                <c:pt idx="1901">
                  <c:v>7.925668239849859E-3</c:v>
                </c:pt>
                <c:pt idx="1902">
                  <c:v>7.9197393066947619E-3</c:v>
                </c:pt>
                <c:pt idx="1903">
                  <c:v>7.9137845004884078E-3</c:v>
                </c:pt>
                <c:pt idx="1904">
                  <c:v>7.9078038216902069E-3</c:v>
                </c:pt>
                <c:pt idx="1905">
                  <c:v>7.9017972707609019E-3</c:v>
                </c:pt>
                <c:pt idx="1906">
                  <c:v>7.8957648481636777E-3</c:v>
                </c:pt>
                <c:pt idx="1907">
                  <c:v>7.8897065543634959E-3</c:v>
                </c:pt>
                <c:pt idx="1908">
                  <c:v>7.883622389826872E-3</c:v>
                </c:pt>
                <c:pt idx="1909">
                  <c:v>7.8775123550234305E-3</c:v>
                </c:pt>
                <c:pt idx="1910">
                  <c:v>7.8713764504239059E-3</c:v>
                </c:pt>
                <c:pt idx="1911">
                  <c:v>7.8652146765008091E-3</c:v>
                </c:pt>
                <c:pt idx="1912">
                  <c:v>7.8590270337295376E-3</c:v>
                </c:pt>
                <c:pt idx="1913">
                  <c:v>7.8528135225868212E-3</c:v>
                </c:pt>
                <c:pt idx="1914">
                  <c:v>7.846574143551388E-3</c:v>
                </c:pt>
                <c:pt idx="1915">
                  <c:v>7.8403088971046309E-3</c:v>
                </c:pt>
                <c:pt idx="1916">
                  <c:v>7.8340177837290526E-3</c:v>
                </c:pt>
                <c:pt idx="1917">
                  <c:v>7.8277008039095985E-3</c:v>
                </c:pt>
                <c:pt idx="1918">
                  <c:v>7.8213579581332127E-3</c:v>
                </c:pt>
                <c:pt idx="1919">
                  <c:v>7.8149892468888371E-3</c:v>
                </c:pt>
                <c:pt idx="1920">
                  <c:v>7.8085947502886111E-3</c:v>
                </c:pt>
                <c:pt idx="1921">
                  <c:v>7.8021750398087342E-3</c:v>
                </c:pt>
                <c:pt idx="1922">
                  <c:v>7.7957308741685161E-3</c:v>
                </c:pt>
                <c:pt idx="1923">
                  <c:v>7.7892630124378748E-3</c:v>
                </c:pt>
                <c:pt idx="1924">
                  <c:v>7.7827722136689648E-3</c:v>
                </c:pt>
                <c:pt idx="1925">
                  <c:v>7.776259236896621E-3</c:v>
                </c:pt>
                <c:pt idx="1926">
                  <c:v>7.7697248411368047E-3</c:v>
                </c:pt>
                <c:pt idx="1927">
                  <c:v>7.7631697853872694E-3</c:v>
                </c:pt>
                <c:pt idx="1928">
                  <c:v>7.7565948286282271E-3</c:v>
                </c:pt>
                <c:pt idx="1929">
                  <c:v>7.7500007298199058E-3</c:v>
                </c:pt>
                <c:pt idx="1930">
                  <c:v>7.743388247904992E-3</c:v>
                </c:pt>
                <c:pt idx="1931">
                  <c:v>7.7367581418066322E-3</c:v>
                </c:pt>
                <c:pt idx="1932">
                  <c:v>7.7301111704290992E-3</c:v>
                </c:pt>
                <c:pt idx="1933">
                  <c:v>7.723448092657792E-3</c:v>
                </c:pt>
                <c:pt idx="1934">
                  <c:v>7.7167696673587916E-3</c:v>
                </c:pt>
                <c:pt idx="1935">
                  <c:v>7.710076653378195E-3</c:v>
                </c:pt>
                <c:pt idx="1936">
                  <c:v>7.7033698095434477E-3</c:v>
                </c:pt>
                <c:pt idx="1937">
                  <c:v>7.6966498946615669E-3</c:v>
                </c:pt>
                <c:pt idx="1938">
                  <c:v>7.6899176675206959E-3</c:v>
                </c:pt>
                <c:pt idx="1939">
                  <c:v>7.6831738868885502E-3</c:v>
                </c:pt>
                <c:pt idx="1940">
                  <c:v>7.676419311513305E-3</c:v>
                </c:pt>
                <c:pt idx="1941">
                  <c:v>7.6696547001229298E-3</c:v>
                </c:pt>
                <c:pt idx="1942">
                  <c:v>7.6628808114256319E-3</c:v>
                </c:pt>
                <c:pt idx="1943">
                  <c:v>7.6560984041091906E-3</c:v>
                </c:pt>
                <c:pt idx="1944">
                  <c:v>7.6493082368414012E-3</c:v>
                </c:pt>
                <c:pt idx="1945">
                  <c:v>7.6425110682696307E-3</c:v>
                </c:pt>
                <c:pt idx="1946">
                  <c:v>7.6357076570208182E-3</c:v>
                </c:pt>
                <c:pt idx="1947">
                  <c:v>7.6288987617021409E-3</c:v>
                </c:pt>
                <c:pt idx="1948">
                  <c:v>7.6220851408999035E-3</c:v>
                </c:pt>
                <c:pt idx="1949">
                  <c:v>7.6152675531799829E-3</c:v>
                </c:pt>
                <c:pt idx="1950">
                  <c:v>7.6084467570878278E-3</c:v>
                </c:pt>
                <c:pt idx="1951">
                  <c:v>7.6016235111482366E-3</c:v>
                </c:pt>
                <c:pt idx="1952">
                  <c:v>7.594798573866246E-3</c:v>
                </c:pt>
                <c:pt idx="1953">
                  <c:v>7.5879727037251321E-3</c:v>
                </c:pt>
                <c:pt idx="1954">
                  <c:v>7.5811466591884091E-3</c:v>
                </c:pt>
                <c:pt idx="1955">
                  <c:v>7.5743211986989412E-3</c:v>
                </c:pt>
                <c:pt idx="1956">
                  <c:v>7.5674970806791642E-3</c:v>
                </c:pt>
                <c:pt idx="1957">
                  <c:v>7.5606750635306419E-3</c:v>
                </c:pt>
                <c:pt idx="1958">
                  <c:v>7.55385590563451E-3</c:v>
                </c:pt>
                <c:pt idx="1959">
                  <c:v>7.5470403653516982E-3</c:v>
                </c:pt>
                <c:pt idx="1960">
                  <c:v>7.5402292010220417E-3</c:v>
                </c:pt>
                <c:pt idx="1961">
                  <c:v>7.533423170965392E-3</c:v>
                </c:pt>
                <c:pt idx="1962">
                  <c:v>7.5266230334809503E-3</c:v>
                </c:pt>
                <c:pt idx="1963">
                  <c:v>7.5198295468481557E-3</c:v>
                </c:pt>
                <c:pt idx="1964">
                  <c:v>7.5130434693251313E-3</c:v>
                </c:pt>
                <c:pt idx="1965">
                  <c:v>7.5062655591502381E-3</c:v>
                </c:pt>
                <c:pt idx="1966">
                  <c:v>7.4994965745416309E-3</c:v>
                </c:pt>
                <c:pt idx="1967">
                  <c:v>7.4927372736972586E-3</c:v>
                </c:pt>
                <c:pt idx="1968">
                  <c:v>7.4859884147948641E-3</c:v>
                </c:pt>
                <c:pt idx="1969">
                  <c:v>7.4792507559926502E-3</c:v>
                </c:pt>
                <c:pt idx="1970">
                  <c:v>7.4725250554279476E-3</c:v>
                </c:pt>
                <c:pt idx="1971">
                  <c:v>7.4658120712194354E-3</c:v>
                </c:pt>
                <c:pt idx="1972">
                  <c:v>7.4591125154039872E-3</c:v>
                </c:pt>
                <c:pt idx="1973">
                  <c:v>7.4524266474975676E-3</c:v>
                </c:pt>
                <c:pt idx="1974">
                  <c:v>7.44575447017648E-3</c:v>
                </c:pt>
                <c:pt idx="1975">
                  <c:v>7.4390959831693859E-3</c:v>
                </c:pt>
                <c:pt idx="1976">
                  <c:v>7.4324511862049469E-3</c:v>
                </c:pt>
                <c:pt idx="1977">
                  <c:v>7.4258200790133788E-3</c:v>
                </c:pt>
                <c:pt idx="1978">
                  <c:v>7.4192026613244533E-3</c:v>
                </c:pt>
                <c:pt idx="1979">
                  <c:v>7.4125989328692743E-3</c:v>
                </c:pt>
                <c:pt idx="1980">
                  <c:v>7.4060088933793899E-3</c:v>
                </c:pt>
                <c:pt idx="1981">
                  <c:v>7.3994325425863483E-3</c:v>
                </c:pt>
                <c:pt idx="1982">
                  <c:v>7.3928698802225856E-3</c:v>
                </c:pt>
                <c:pt idx="1983">
                  <c:v>7.3863209060214263E-3</c:v>
                </c:pt>
                <c:pt idx="1984">
                  <c:v>7.3788531247509503E-3</c:v>
                </c:pt>
                <c:pt idx="1985">
                  <c:v>7.3723334814304042E-3</c:v>
                </c:pt>
                <c:pt idx="1986">
                  <c:v>7.3658275254369077E-3</c:v>
                </c:pt>
                <c:pt idx="1987">
                  <c:v>7.3593352565057835E-3</c:v>
                </c:pt>
                <c:pt idx="1988">
                  <c:v>7.3528566743730206E-3</c:v>
                </c:pt>
                <c:pt idx="1989">
                  <c:v>7.3463917787752742E-3</c:v>
                </c:pt>
                <c:pt idx="1990">
                  <c:v>7.3399405694491993E-3</c:v>
                </c:pt>
                <c:pt idx="1991">
                  <c:v>7.3335030461327833E-3</c:v>
                </c:pt>
                <c:pt idx="1992">
                  <c:v>7.3270792085637915E-3</c:v>
                </c:pt>
                <c:pt idx="1993">
                  <c:v>7.3206690564813215E-3</c:v>
                </c:pt>
                <c:pt idx="1994">
                  <c:v>7.3131484593043864E-3</c:v>
                </c:pt>
                <c:pt idx="1995">
                  <c:v>7.3067682277910403E-3</c:v>
                </c:pt>
                <c:pt idx="1996">
                  <c:v>7.300401682078175E-3</c:v>
                </c:pt>
                <c:pt idx="1997">
                  <c:v>7.2940488219054751E-3</c:v>
                </c:pt>
                <c:pt idx="1998">
                  <c:v>7.2873384922410604E-3</c:v>
                </c:pt>
                <c:pt idx="1999">
                  <c:v>7.2813841571370995E-3</c:v>
                </c:pt>
                <c:pt idx="2000">
                  <c:v>7.2750723520223302E-3</c:v>
                </c:pt>
                <c:pt idx="2001">
                  <c:v>7.2687742314086609E-3</c:v>
                </c:pt>
                <c:pt idx="2002">
                  <c:v>7.2621220491667412E-3</c:v>
                </c:pt>
                <c:pt idx="2003">
                  <c:v>7.2562190426510567E-3</c:v>
                </c:pt>
                <c:pt idx="2004">
                  <c:v>7.2499619739926548E-3</c:v>
                </c:pt>
                <c:pt idx="2005">
                  <c:v>7.2433534033938176E-3</c:v>
                </c:pt>
                <c:pt idx="2006">
                  <c:v>7.2385823407843386E-3</c:v>
                </c:pt>
                <c:pt idx="2007">
                  <c:v>7.231272867820833E-3</c:v>
                </c:pt>
                <c:pt idx="2008">
                  <c:v>7.2250705315131869E-3</c:v>
                </c:pt>
                <c:pt idx="2009">
                  <c:v>7.2188818776558169E-3</c:v>
                </c:pt>
                <c:pt idx="2010">
                  <c:v>7.2127069059954516E-3</c:v>
                </c:pt>
                <c:pt idx="2011">
                  <c:v>7.206545616278163E-3</c:v>
                </c:pt>
                <c:pt idx="2012">
                  <c:v>7.2003980082517806E-3</c:v>
                </c:pt>
                <c:pt idx="2013">
                  <c:v>7.1942640816636963E-3</c:v>
                </c:pt>
                <c:pt idx="2014">
                  <c:v>7.1881438362630641E-3</c:v>
                </c:pt>
                <c:pt idx="2015">
                  <c:v>7.1820372717983742E-3</c:v>
                </c:pt>
                <c:pt idx="2016">
                  <c:v>7.1759443880194413E-3</c:v>
                </c:pt>
                <c:pt idx="2017">
                  <c:v>7.1698651846762995E-3</c:v>
                </c:pt>
                <c:pt idx="2018">
                  <c:v>7.1637996615198634E-3</c:v>
                </c:pt>
                <c:pt idx="2019">
                  <c:v>7.1588078652502496E-3</c:v>
                </c:pt>
                <c:pt idx="2020">
                  <c:v>7.1517096547723093E-3</c:v>
                </c:pt>
                <c:pt idx="2021">
                  <c:v>7.1456851706852226E-3</c:v>
                </c:pt>
                <c:pt idx="2022">
                  <c:v>7.1396743657933465E-3</c:v>
                </c:pt>
                <c:pt idx="2023">
                  <c:v>7.133677239850018E-3</c:v>
                </c:pt>
                <c:pt idx="2024">
                  <c:v>7.1276937926090149E-3</c:v>
                </c:pt>
                <c:pt idx="2025">
                  <c:v>7.121724023825657E-3</c:v>
                </c:pt>
                <c:pt idx="2026">
                  <c:v>7.1157679332546023E-3</c:v>
                </c:pt>
                <c:pt idx="2027">
                  <c:v>7.1098255206518317E-3</c:v>
                </c:pt>
                <c:pt idx="2028">
                  <c:v>7.1049336008175423E-3</c:v>
                </c:pt>
                <c:pt idx="2029">
                  <c:v>7.0979817283768256E-3</c:v>
                </c:pt>
                <c:pt idx="2030">
                  <c:v>7.0920803482189725E-3</c:v>
                </c:pt>
                <c:pt idx="2031">
                  <c:v>7.0861926450579496E-3</c:v>
                </c:pt>
                <c:pt idx="2032">
                  <c:v>7.0803186186523788E-3</c:v>
                </c:pt>
                <c:pt idx="2033">
                  <c:v>7.0744582687617659E-3</c:v>
                </c:pt>
                <c:pt idx="2034">
                  <c:v>7.0686115951451725E-3</c:v>
                </c:pt>
                <c:pt idx="2035">
                  <c:v>7.0627785975632042E-3</c:v>
                </c:pt>
                <c:pt idx="2036">
                  <c:v>7.0561290604704632E-3</c:v>
                </c:pt>
                <c:pt idx="2037">
                  <c:v>7.0506629992889286E-3</c:v>
                </c:pt>
                <c:pt idx="2038">
                  <c:v>7.0448721166493592E-3</c:v>
                </c:pt>
                <c:pt idx="2039">
                  <c:v>7.0390949087201851E-3</c:v>
                </c:pt>
                <c:pt idx="2040">
                  <c:v>7.0333313752648924E-3</c:v>
                </c:pt>
                <c:pt idx="2041">
                  <c:v>7.0285844907405758E-3</c:v>
                </c:pt>
                <c:pt idx="2042">
                  <c:v>7.0218453308336501E-3</c:v>
                </c:pt>
                <c:pt idx="2043">
                  <c:v>7.0161228193882062E-3</c:v>
                </c:pt>
                <c:pt idx="2044">
                  <c:v>7.0104139814774341E-3</c:v>
                </c:pt>
                <c:pt idx="2045">
                  <c:v>7.0057113866012427E-3</c:v>
                </c:pt>
                <c:pt idx="2046">
                  <c:v>6.9990373253262178E-3</c:v>
                </c:pt>
                <c:pt idx="2047">
                  <c:v>6.9933695066204758E-3</c:v>
                </c:pt>
                <c:pt idx="2048">
                  <c:v>6.9877153605190298E-3</c:v>
                </c:pt>
                <c:pt idx="2049">
                  <c:v>6.9820748867906656E-3</c:v>
                </c:pt>
                <c:pt idx="2050">
                  <c:v>6.9738908632568375E-3</c:v>
                </c:pt>
                <c:pt idx="2051">
                  <c:v>6.9682838064364372E-3</c:v>
                </c:pt>
                <c:pt idx="2052">
                  <c:v>6.9626904205097873E-3</c:v>
                </c:pt>
                <c:pt idx="2053">
                  <c:v>6.9571107052488479E-3</c:v>
                </c:pt>
                <c:pt idx="2054">
                  <c:v>6.9515446604269115E-3</c:v>
                </c:pt>
                <c:pt idx="2055">
                  <c:v>6.9459922858179368E-3</c:v>
                </c:pt>
                <c:pt idx="2056">
                  <c:v>6.9404535811956602E-3</c:v>
                </c:pt>
                <c:pt idx="2057">
                  <c:v>6.9349285463351507E-3</c:v>
                </c:pt>
                <c:pt idx="2058">
                  <c:v>6.9294171810114769E-3</c:v>
                </c:pt>
                <c:pt idx="2059">
                  <c:v>6.9239194850008179E-3</c:v>
                </c:pt>
                <c:pt idx="2060">
                  <c:v>6.9184354580795748E-3</c:v>
                </c:pt>
                <c:pt idx="2061">
                  <c:v>6.9129651000243708E-3</c:v>
                </c:pt>
                <c:pt idx="2062">
                  <c:v>6.9075084106131612E-3</c:v>
                </c:pt>
                <c:pt idx="2063">
                  <c:v>6.9020653896239015E-3</c:v>
                </c:pt>
                <c:pt idx="2064">
                  <c:v>6.896636036834991E-3</c:v>
                </c:pt>
                <c:pt idx="2065">
                  <c:v>6.8912203520261617E-3</c:v>
                </c:pt>
                <c:pt idx="2066">
                  <c:v>6.8858183349769231E-3</c:v>
                </c:pt>
                <c:pt idx="2067">
                  <c:v>6.8804299854672291E-3</c:v>
                </c:pt>
                <c:pt idx="2068">
                  <c:v>6.8750553032785877E-3</c:v>
                </c:pt>
                <c:pt idx="2069">
                  <c:v>6.8696942881920631E-3</c:v>
                </c:pt>
                <c:pt idx="2070">
                  <c:v>6.8643469399898294E-3</c:v>
                </c:pt>
                <c:pt idx="2071">
                  <c:v>6.8590132584545049E-3</c:v>
                </c:pt>
                <c:pt idx="2072">
                  <c:v>6.8536932433689302E-3</c:v>
                </c:pt>
                <c:pt idx="2073">
                  <c:v>6.8483868945168336E-3</c:v>
                </c:pt>
                <c:pt idx="2074">
                  <c:v>6.8430942116826099E-3</c:v>
                </c:pt>
                <c:pt idx="2075">
                  <c:v>6.8378151946508758E-3</c:v>
                </c:pt>
                <c:pt idx="2076">
                  <c:v>6.8325498432073584E-3</c:v>
                </c:pt>
                <c:pt idx="2077">
                  <c:v>6.8272981571371183E-3</c:v>
                </c:pt>
                <c:pt idx="2078">
                  <c:v>6.8220601362272149E-3</c:v>
                </c:pt>
                <c:pt idx="2079">
                  <c:v>6.8168357802649293E-3</c:v>
                </c:pt>
                <c:pt idx="2080">
                  <c:v>6.8116250890373209E-3</c:v>
                </c:pt>
                <c:pt idx="2081">
                  <c:v>6.806428062332337E-3</c:v>
                </c:pt>
                <c:pt idx="2082">
                  <c:v>6.8012446999392573E-3</c:v>
                </c:pt>
                <c:pt idx="2083">
                  <c:v>6.7960750016466953E-3</c:v>
                </c:pt>
                <c:pt idx="2084">
                  <c:v>6.790918967245041E-3</c:v>
                </c:pt>
                <c:pt idx="2085">
                  <c:v>6.78577659652424E-3</c:v>
                </c:pt>
                <c:pt idx="2086">
                  <c:v>6.7806478892753486E-3</c:v>
                </c:pt>
                <c:pt idx="2087">
                  <c:v>6.7755328452898667E-3</c:v>
                </c:pt>
                <c:pt idx="2088">
                  <c:v>6.7704314643595165E-3</c:v>
                </c:pt>
                <c:pt idx="2089">
                  <c:v>6.7653437462771304E-3</c:v>
                </c:pt>
                <c:pt idx="2090">
                  <c:v>6.7602696908357629E-3</c:v>
                </c:pt>
                <c:pt idx="2091">
                  <c:v>6.7552092978291345E-3</c:v>
                </c:pt>
                <c:pt idx="2092">
                  <c:v>6.7501625670514098E-3</c:v>
                </c:pt>
                <c:pt idx="2093">
                  <c:v>6.7451294982971977E-3</c:v>
                </c:pt>
                <c:pt idx="2094">
                  <c:v>6.740110091362439E-3</c:v>
                </c:pt>
                <c:pt idx="2095">
                  <c:v>6.7351043460424087E-3</c:v>
                </c:pt>
                <c:pt idx="2096">
                  <c:v>6.730112262133936E-3</c:v>
                </c:pt>
                <c:pt idx="2097">
                  <c:v>6.7251338394340721E-3</c:v>
                </c:pt>
                <c:pt idx="2098">
                  <c:v>6.7201690777400902E-3</c:v>
                </c:pt>
                <c:pt idx="2099">
                  <c:v>6.7152179768503739E-3</c:v>
                </c:pt>
                <c:pt idx="2100">
                  <c:v>6.7102805365635287E-3</c:v>
                </c:pt>
                <c:pt idx="2101">
                  <c:v>6.7053567566786043E-3</c:v>
                </c:pt>
                <c:pt idx="2102">
                  <c:v>6.7004466369957605E-3</c:v>
                </c:pt>
                <c:pt idx="2103">
                  <c:v>6.6955501773151571E-3</c:v>
                </c:pt>
                <c:pt idx="2104">
                  <c:v>6.6906673774376202E-3</c:v>
                </c:pt>
                <c:pt idx="2105">
                  <c:v>6.6857982371648639E-3</c:v>
                </c:pt>
                <c:pt idx="2106">
                  <c:v>6.6809427562986023E-3</c:v>
                </c:pt>
                <c:pt idx="2107">
                  <c:v>6.676100934641882E-3</c:v>
                </c:pt>
                <c:pt idx="2108">
                  <c:v>6.6712727719973053E-3</c:v>
                </c:pt>
                <c:pt idx="2109">
                  <c:v>6.6664582681690288E-3</c:v>
                </c:pt>
                <c:pt idx="2110">
                  <c:v>6.661657422960765E-3</c:v>
                </c:pt>
                <c:pt idx="2111">
                  <c:v>6.656870236177781E-3</c:v>
                </c:pt>
                <c:pt idx="2112">
                  <c:v>6.6520967076251214E-3</c:v>
                </c:pt>
                <c:pt idx="2113">
                  <c:v>6.6473368371089414E-3</c:v>
                </c:pt>
                <c:pt idx="2114">
                  <c:v>6.6425906244356181E-3</c:v>
                </c:pt>
                <c:pt idx="2115">
                  <c:v>6.6378580694124167E-3</c:v>
                </c:pt>
                <c:pt idx="2116">
                  <c:v>6.6331391718463806E-3</c:v>
                </c:pt>
                <c:pt idx="2117">
                  <c:v>6.6284339315461072E-3</c:v>
                </c:pt>
                <c:pt idx="2118">
                  <c:v>6.623742348320194E-3</c:v>
                </c:pt>
                <c:pt idx="2119">
                  <c:v>6.6190644219776829E-3</c:v>
                </c:pt>
                <c:pt idx="2120">
                  <c:v>6.6144001523287255E-3</c:v>
                </c:pt>
                <c:pt idx="2121">
                  <c:v>6.6097495391832517E-3</c:v>
                </c:pt>
                <c:pt idx="2122">
                  <c:v>6.6051125823527457E-3</c:v>
                </c:pt>
                <c:pt idx="2123">
                  <c:v>6.6004892816480254E-3</c:v>
                </c:pt>
                <c:pt idx="2124">
                  <c:v>6.5958796368816852E-3</c:v>
                </c:pt>
                <c:pt idx="2125">
                  <c:v>6.5912836478660974E-3</c:v>
                </c:pt>
                <c:pt idx="2126">
                  <c:v>6.5867013144143005E-3</c:v>
                </c:pt>
                <c:pt idx="2127">
                  <c:v>6.5821326363402211E-3</c:v>
                </c:pt>
                <c:pt idx="2128">
                  <c:v>6.5775776134575636E-3</c:v>
                </c:pt>
                <c:pt idx="2129">
                  <c:v>6.5730362455820313E-3</c:v>
                </c:pt>
                <c:pt idx="2130">
                  <c:v>6.5685085325279946E-3</c:v>
                </c:pt>
                <c:pt idx="2131">
                  <c:v>6.5639944741120448E-3</c:v>
                </c:pt>
                <c:pt idx="2132">
                  <c:v>6.5594940701507731E-3</c:v>
                </c:pt>
                <c:pt idx="2133">
                  <c:v>6.5550073204607706E-3</c:v>
                </c:pt>
                <c:pt idx="2134">
                  <c:v>6.5505342248599607E-3</c:v>
                </c:pt>
                <c:pt idx="2135">
                  <c:v>6.5460747831658228E-3</c:v>
                </c:pt>
                <c:pt idx="2136">
                  <c:v>6.5416289951978346E-3</c:v>
                </c:pt>
                <c:pt idx="2137">
                  <c:v>6.5371968607748077E-3</c:v>
                </c:pt>
                <c:pt idx="2138">
                  <c:v>6.5327783797168859E-3</c:v>
                </c:pt>
                <c:pt idx="2139">
                  <c:v>6.5283735518444352E-3</c:v>
                </c:pt>
                <c:pt idx="2140">
                  <c:v>6.5233561808031304E-3</c:v>
                </c:pt>
                <c:pt idx="2141">
                  <c:v>6.5189806091536795E-3</c:v>
                </c:pt>
                <c:pt idx="2142">
                  <c:v>6.514618690128815E-3</c:v>
                </c:pt>
                <c:pt idx="2143">
                  <c:v>6.5102704235506792E-3</c:v>
                </c:pt>
                <c:pt idx="2144">
                  <c:v>6.5059358092427466E-3</c:v>
                </c:pt>
                <c:pt idx="2145">
                  <c:v>6.5016148470291579E-3</c:v>
                </c:pt>
                <c:pt idx="2146">
                  <c:v>6.4973075367333877E-3</c:v>
                </c:pt>
                <c:pt idx="2147">
                  <c:v>6.4930138781811308E-3</c:v>
                </c:pt>
                <c:pt idx="2148">
                  <c:v>6.4887338711976383E-3</c:v>
                </c:pt>
                <c:pt idx="2149">
                  <c:v>6.4844675156086051E-3</c:v>
                </c:pt>
                <c:pt idx="2150">
                  <c:v>6.4802148112406144E-3</c:v>
                </c:pt>
                <c:pt idx="2151">
                  <c:v>6.4759757579213595E-3</c:v>
                </c:pt>
                <c:pt idx="2152">
                  <c:v>6.4717503554778677E-3</c:v>
                </c:pt>
                <c:pt idx="2153">
                  <c:v>6.4675386037387206E-3</c:v>
                </c:pt>
                <c:pt idx="2154">
                  <c:v>6.4633405025324997E-3</c:v>
                </c:pt>
                <c:pt idx="2155">
                  <c:v>6.4591560516886748E-3</c:v>
                </c:pt>
                <c:pt idx="2156">
                  <c:v>6.4549852510369377E-3</c:v>
                </c:pt>
                <c:pt idx="2157">
                  <c:v>6.4508281004080903E-3</c:v>
                </c:pt>
                <c:pt idx="2158">
                  <c:v>6.4466845996327127E-3</c:v>
                </c:pt>
                <c:pt idx="2159">
                  <c:v>6.442554748542495E-3</c:v>
                </c:pt>
                <c:pt idx="2160">
                  <c:v>6.4384385469697936E-3</c:v>
                </c:pt>
                <c:pt idx="2161">
                  <c:v>6.4343359947469647E-3</c:v>
                </c:pt>
                <c:pt idx="2162">
                  <c:v>6.4302470917072529E-3</c:v>
                </c:pt>
                <c:pt idx="2163">
                  <c:v>6.4261718376845689E-3</c:v>
                </c:pt>
                <c:pt idx="2164">
                  <c:v>6.4221102325134893E-3</c:v>
                </c:pt>
                <c:pt idx="2165">
                  <c:v>6.418062276028369E-3</c:v>
                </c:pt>
                <c:pt idx="2166">
                  <c:v>6.4140279680648948E-3</c:v>
                </c:pt>
                <c:pt idx="2167">
                  <c:v>6.4100073084589759E-3</c:v>
                </c:pt>
                <c:pt idx="2168">
                  <c:v>6.4060002970474095E-3</c:v>
                </c:pt>
                <c:pt idx="2169">
                  <c:v>6.4020069336669927E-3</c:v>
                </c:pt>
                <c:pt idx="2170">
                  <c:v>6.398027218155633E-3</c:v>
                </c:pt>
                <c:pt idx="2171">
                  <c:v>6.394061150351682E-3</c:v>
                </c:pt>
                <c:pt idx="2172">
                  <c:v>6.3901087300932691E-3</c:v>
                </c:pt>
                <c:pt idx="2173">
                  <c:v>6.3861699572203001E-3</c:v>
                </c:pt>
                <c:pt idx="2174">
                  <c:v>6.3822448315724589E-3</c:v>
                </c:pt>
                <c:pt idx="2175">
                  <c:v>6.3783333529905395E-3</c:v>
                </c:pt>
                <c:pt idx="2176">
                  <c:v>6.3744355213146697E-3</c:v>
                </c:pt>
                <c:pt idx="2177">
                  <c:v>6.3705513363871979E-3</c:v>
                </c:pt>
                <c:pt idx="2178">
                  <c:v>6.3666807980500284E-3</c:v>
                </c:pt>
                <c:pt idx="2179">
                  <c:v>6.3628239061457315E-3</c:v>
                </c:pt>
                <c:pt idx="2180">
                  <c:v>6.3589806605177657E-3</c:v>
                </c:pt>
                <c:pt idx="2181">
                  <c:v>6.3551510610091455E-3</c:v>
                </c:pt>
                <c:pt idx="2182">
                  <c:v>6.3513351074653279E-3</c:v>
                </c:pt>
                <c:pt idx="2183">
                  <c:v>6.3475327997302156E-3</c:v>
                </c:pt>
                <c:pt idx="2184">
                  <c:v>6.3437441376497095E-3</c:v>
                </c:pt>
                <c:pt idx="2185">
                  <c:v>6.3399691210699327E-3</c:v>
                </c:pt>
                <c:pt idx="2186">
                  <c:v>6.3362077498370084E-3</c:v>
                </c:pt>
                <c:pt idx="2187">
                  <c:v>6.3324600237983919E-3</c:v>
                </c:pt>
                <c:pt idx="2188">
                  <c:v>6.3287259428015386E-3</c:v>
                </c:pt>
                <c:pt idx="2189">
                  <c:v>6.3250055066945698E-3</c:v>
                </c:pt>
                <c:pt idx="2190">
                  <c:v>6.3212987153264955E-3</c:v>
                </c:pt>
                <c:pt idx="2191">
                  <c:v>6.3176055685465471E-3</c:v>
                </c:pt>
                <c:pt idx="2192">
                  <c:v>6.3139260662046226E-3</c:v>
                </c:pt>
                <c:pt idx="2193">
                  <c:v>6.310260208151286E-3</c:v>
                </c:pt>
                <c:pt idx="2194">
                  <c:v>6.3066079942371012E-3</c:v>
                </c:pt>
                <c:pt idx="2195">
                  <c:v>6.3029694243139645E-3</c:v>
                </c:pt>
                <c:pt idx="2196">
                  <c:v>6.2993444982337721E-3</c:v>
                </c:pt>
                <c:pt idx="2197">
                  <c:v>6.2957332158495305E-3</c:v>
                </c:pt>
                <c:pt idx="2198">
                  <c:v>6.2921355770138021E-3</c:v>
                </c:pt>
                <c:pt idx="2199">
                  <c:v>6.2885515815809256E-3</c:v>
                </c:pt>
                <c:pt idx="2200">
                  <c:v>6.2849812294050178E-3</c:v>
                </c:pt>
                <c:pt idx="2201">
                  <c:v>6.2812333974179733E-3</c:v>
                </c:pt>
                <c:pt idx="2202">
                  <c:v>6.2776912450355701E-3</c:v>
                </c:pt>
                <c:pt idx="2203">
                  <c:v>6.2741627357345156E-3</c:v>
                </c:pt>
                <c:pt idx="2204">
                  <c:v>6.2706478693706543E-3</c:v>
                </c:pt>
                <c:pt idx="2205">
                  <c:v>6.2671466458009365E-3</c:v>
                </c:pt>
                <c:pt idx="2206">
                  <c:v>6.2636590648823143E-3</c:v>
                </c:pt>
                <c:pt idx="2207">
                  <c:v>6.2601851264726237E-3</c:v>
                </c:pt>
                <c:pt idx="2208">
                  <c:v>6.2559867968967342E-3</c:v>
                </c:pt>
                <c:pt idx="2209">
                  <c:v>6.2532781766149285E-3</c:v>
                </c:pt>
                <c:pt idx="2210">
                  <c:v>6.2498451648852552E-3</c:v>
                </c:pt>
                <c:pt idx="2211">
                  <c:v>6.2464257951016181E-3</c:v>
                </c:pt>
                <c:pt idx="2212">
                  <c:v>6.2430200671249551E-3</c:v>
                </c:pt>
                <c:pt idx="2213">
                  <c:v>6.2396279808157595E-3</c:v>
                </c:pt>
                <c:pt idx="2214">
                  <c:v>6.2362495360362971E-3</c:v>
                </c:pt>
                <c:pt idx="2215">
                  <c:v>6.232884732648613E-3</c:v>
                </c:pt>
                <c:pt idx="2216">
                  <c:v>6.2295335705158574E-3</c:v>
                </c:pt>
                <c:pt idx="2217">
                  <c:v>6.2261960495014037E-3</c:v>
                </c:pt>
                <c:pt idx="2218">
                  <c:v>6.2228721694688452E-3</c:v>
                </c:pt>
                <c:pt idx="2219">
                  <c:v>6.2195619302831068E-3</c:v>
                </c:pt>
                <c:pt idx="2220">
                  <c:v>6.216265331808888E-3</c:v>
                </c:pt>
                <c:pt idx="2221">
                  <c:v>6.2129823739122195E-3</c:v>
                </c:pt>
                <c:pt idx="2222">
                  <c:v>6.20971305645891E-3</c:v>
                </c:pt>
                <c:pt idx="2223">
                  <c:v>6.2064573793160962E-3</c:v>
                </c:pt>
                <c:pt idx="2224">
                  <c:v>6.2032153423509165E-3</c:v>
                </c:pt>
                <c:pt idx="2225">
                  <c:v>6.1999869454311711E-3</c:v>
                </c:pt>
                <c:pt idx="2226">
                  <c:v>6.1967721884255483E-3</c:v>
                </c:pt>
                <c:pt idx="2227">
                  <c:v>6.1935710712025136E-3</c:v>
                </c:pt>
                <c:pt idx="2228">
                  <c:v>6.1903835936318622E-3</c:v>
                </c:pt>
                <c:pt idx="2229">
                  <c:v>6.1872097555840519E-3</c:v>
                </c:pt>
                <c:pt idx="2230">
                  <c:v>6.18404955692932E-3</c:v>
                </c:pt>
                <c:pt idx="2231">
                  <c:v>6.1809029975385685E-3</c:v>
                </c:pt>
                <c:pt idx="2232">
                  <c:v>6.1777700772840281E-3</c:v>
                </c:pt>
                <c:pt idx="2233">
                  <c:v>6.1746507960381506E-3</c:v>
                </c:pt>
                <c:pt idx="2234">
                  <c:v>6.1715451536731658E-3</c:v>
                </c:pt>
                <c:pt idx="2235">
                  <c:v>6.1684531500630765E-3</c:v>
                </c:pt>
                <c:pt idx="2236">
                  <c:v>6.1653747850818827E-3</c:v>
                </c:pt>
                <c:pt idx="2237">
                  <c:v>6.162310058603588E-3</c:v>
                </c:pt>
                <c:pt idx="2238">
                  <c:v>6.1592589705035212E-3</c:v>
                </c:pt>
                <c:pt idx="2239">
                  <c:v>6.1562215206576783E-3</c:v>
                </c:pt>
                <c:pt idx="2240">
                  <c:v>6.1531977089418332E-3</c:v>
                </c:pt>
                <c:pt idx="2241">
                  <c:v>6.1501875352330858E-3</c:v>
                </c:pt>
                <c:pt idx="2242">
                  <c:v>6.1471909994083185E-3</c:v>
                </c:pt>
                <c:pt idx="2243">
                  <c:v>6.1442081013457399E-3</c:v>
                </c:pt>
                <c:pt idx="2244">
                  <c:v>6.1412388409237796E-3</c:v>
                </c:pt>
                <c:pt idx="2245">
                  <c:v>6.1382832180210912E-3</c:v>
                </c:pt>
                <c:pt idx="2246">
                  <c:v>6.1353412325176543E-3</c:v>
                </c:pt>
                <c:pt idx="2247">
                  <c:v>6.1324128842932283E-3</c:v>
                </c:pt>
                <c:pt idx="2248">
                  <c:v>6.1294981732289006E-3</c:v>
                </c:pt>
                <c:pt idx="2249">
                  <c:v>6.1265970992053177E-3</c:v>
                </c:pt>
                <c:pt idx="2250">
                  <c:v>6.1237096621046729E-3</c:v>
                </c:pt>
                <c:pt idx="2251">
                  <c:v>6.1208358618089409E-3</c:v>
                </c:pt>
                <c:pt idx="2252">
                  <c:v>6.1179756982014223E-3</c:v>
                </c:pt>
                <c:pt idx="2253">
                  <c:v>6.1151291711649793E-3</c:v>
                </c:pt>
                <c:pt idx="2254">
                  <c:v>6.1124386292847888E-3</c:v>
                </c:pt>
                <c:pt idx="2255">
                  <c:v>6.1096184481208571E-3</c:v>
                </c:pt>
                <c:pt idx="2256">
                  <c:v>6.106811902941045E-3</c:v>
                </c:pt>
                <c:pt idx="2257">
                  <c:v>6.1040189936309996E-3</c:v>
                </c:pt>
                <c:pt idx="2258">
                  <c:v>6.1012397200774782E-3</c:v>
                </c:pt>
                <c:pt idx="2259">
                  <c:v>6.0984740821674599E-3</c:v>
                </c:pt>
                <c:pt idx="2260">
                  <c:v>6.0957220797883682E-3</c:v>
                </c:pt>
                <c:pt idx="2261">
                  <c:v>6.0929837128287367E-3</c:v>
                </c:pt>
                <c:pt idx="2262">
                  <c:v>6.090258981176655E-3</c:v>
                </c:pt>
                <c:pt idx="2263">
                  <c:v>6.0875478847219888E-3</c:v>
                </c:pt>
                <c:pt idx="2264">
                  <c:v>6.0848504233543821E-3</c:v>
                </c:pt>
                <c:pt idx="2265">
                  <c:v>6.0821665969637007E-3</c:v>
                </c:pt>
                <c:pt idx="2266">
                  <c:v>6.0794964054418088E-3</c:v>
                </c:pt>
                <c:pt idx="2267">
                  <c:v>6.0768398486792385E-3</c:v>
                </c:pt>
                <c:pt idx="2268">
                  <c:v>6.0741969265685203E-3</c:v>
                </c:pt>
                <c:pt idx="2269">
                  <c:v>6.0715676390021844E-3</c:v>
                </c:pt>
                <c:pt idx="2270">
                  <c:v>6.0689519858736496E-3</c:v>
                </c:pt>
                <c:pt idx="2271">
                  <c:v>6.0663499670758902E-3</c:v>
                </c:pt>
                <c:pt idx="2272">
                  <c:v>6.0637615825034352E-3</c:v>
                </c:pt>
                <c:pt idx="2273">
                  <c:v>6.0611868320514795E-3</c:v>
                </c:pt>
                <c:pt idx="2274">
                  <c:v>6.0586257156149959E-3</c:v>
                </c:pt>
                <c:pt idx="2275">
                  <c:v>6.0560782330902896E-3</c:v>
                </c:pt>
                <c:pt idx="2276">
                  <c:v>6.0535443843734438E-3</c:v>
                </c:pt>
                <c:pt idx="2277">
                  <c:v>6.0510241693614297E-3</c:v>
                </c:pt>
                <c:pt idx="2278">
                  <c:v>6.0485175879518849E-3</c:v>
                </c:pt>
                <c:pt idx="2279">
                  <c:v>6.0460246400431128E-3</c:v>
                </c:pt>
                <c:pt idx="2280">
                  <c:v>6.0435453255336391E-3</c:v>
                </c:pt>
                <c:pt idx="2281">
                  <c:v>6.0410796443228776E-3</c:v>
                </c:pt>
                <c:pt idx="2282">
                  <c:v>6.0386275963104641E-3</c:v>
                </c:pt>
                <c:pt idx="2283">
                  <c:v>6.0361891813969226E-3</c:v>
                </c:pt>
                <c:pt idx="2284">
                  <c:v>6.0337643994827772E-3</c:v>
                </c:pt>
                <c:pt idx="2285">
                  <c:v>6.0313532504696621E-3</c:v>
                </c:pt>
                <c:pt idx="2286">
                  <c:v>6.0289557342598776E-3</c:v>
                </c:pt>
                <c:pt idx="2287">
                  <c:v>6.0265718507555022E-3</c:v>
                </c:pt>
                <c:pt idx="2288">
                  <c:v>6.0242015998599463E-3</c:v>
                </c:pt>
                <c:pt idx="2289">
                  <c:v>6.0218449814768427E-3</c:v>
                </c:pt>
                <c:pt idx="2290">
                  <c:v>6.01950199551049E-3</c:v>
                </c:pt>
                <c:pt idx="2291">
                  <c:v>6.0171726418654092E-3</c:v>
                </c:pt>
                <c:pt idx="2292">
                  <c:v>6.0148569204470093E-3</c:v>
                </c:pt>
                <c:pt idx="2293">
                  <c:v>6.0125548311613652E-3</c:v>
                </c:pt>
                <c:pt idx="2294">
                  <c:v>6.0102663739149964E-3</c:v>
                </c:pt>
                <c:pt idx="2295">
                  <c:v>6.007991548614422E-3</c:v>
                </c:pt>
                <c:pt idx="2296">
                  <c:v>6.0048810004698023E-3</c:v>
                </c:pt>
                <c:pt idx="2297">
                  <c:v>6.0026392073764352E-3</c:v>
                </c:pt>
                <c:pt idx="2298">
                  <c:v>6.0004110463889567E-3</c:v>
                </c:pt>
                <c:pt idx="2299">
                  <c:v>5.9981965174163831E-3</c:v>
                </c:pt>
                <c:pt idx="2300">
                  <c:v>5.9959956203679528E-3</c:v>
                </c:pt>
                <c:pt idx="2301">
                  <c:v>5.9941031320729816E-3</c:v>
                </c:pt>
                <c:pt idx="2302">
                  <c:v>5.9916347216848829E-3</c:v>
                </c:pt>
                <c:pt idx="2303">
                  <c:v>5.9894747198722511E-3</c:v>
                </c:pt>
                <c:pt idx="2304">
                  <c:v>5.987328349627335E-3</c:v>
                </c:pt>
                <c:pt idx="2305">
                  <c:v>5.9854791271082173E-3</c:v>
                </c:pt>
                <c:pt idx="2306">
                  <c:v>5.9830765034910669E-3</c:v>
                </c:pt>
                <c:pt idx="2307">
                  <c:v>5.980971027425919E-3</c:v>
                </c:pt>
                <c:pt idx="2308">
                  <c:v>5.9788791825811137E-3</c:v>
                </c:pt>
                <c:pt idx="2309">
                  <c:v>5.9767103980676878E-3</c:v>
                </c:pt>
                <c:pt idx="2310">
                  <c:v>5.9737411982609956E-3</c:v>
                </c:pt>
                <c:pt idx="2311">
                  <c:v>5.9716961551490311E-3</c:v>
                </c:pt>
                <c:pt idx="2312">
                  <c:v>5.9696647424154481E-3</c:v>
                </c:pt>
                <c:pt idx="2313">
                  <c:v>5.9676469599778681E-3</c:v>
                </c:pt>
                <c:pt idx="2314">
                  <c:v>5.9656428077545787E-3</c:v>
                </c:pt>
                <c:pt idx="2315">
                  <c:v>5.9636522856636454E-3</c:v>
                </c:pt>
                <c:pt idx="2316">
                  <c:v>5.9616753936242439E-3</c:v>
                </c:pt>
                <c:pt idx="2317">
                  <c:v>5.9597121315562163E-3</c:v>
                </c:pt>
                <c:pt idx="2318">
                  <c:v>5.9577624993798484E-3</c:v>
                </c:pt>
                <c:pt idx="2319">
                  <c:v>5.9558264970156483E-3</c:v>
                </c:pt>
                <c:pt idx="2320">
                  <c:v>5.9539041243852342E-3</c:v>
                </c:pt>
                <c:pt idx="2321">
                  <c:v>5.9519953814100024E-3</c:v>
                </c:pt>
                <c:pt idx="2322">
                  <c:v>5.9501002680129034E-3</c:v>
                </c:pt>
                <c:pt idx="2323">
                  <c:v>5.9482187841164436E-3</c:v>
                </c:pt>
                <c:pt idx="2324">
                  <c:v>5.9463509296449057E-3</c:v>
                </c:pt>
                <c:pt idx="2325">
                  <c:v>5.9444967045216845E-3</c:v>
                </c:pt>
                <c:pt idx="2326">
                  <c:v>5.9426561086715068E-3</c:v>
                </c:pt>
                <c:pt idx="2327">
                  <c:v>5.9408291420197656E-3</c:v>
                </c:pt>
                <c:pt idx="2328">
                  <c:v>5.939015804492076E-3</c:v>
                </c:pt>
                <c:pt idx="2329">
                  <c:v>5.9372160960151632E-3</c:v>
                </c:pt>
                <c:pt idx="2330">
                  <c:v>5.9354300165150864E-3</c:v>
                </c:pt>
                <c:pt idx="2331">
                  <c:v>5.9336575659201252E-3</c:v>
                </c:pt>
                <c:pt idx="2332">
                  <c:v>5.9318987441576709E-3</c:v>
                </c:pt>
                <c:pt idx="2333">
                  <c:v>5.9301535511564474E-3</c:v>
                </c:pt>
                <c:pt idx="2334">
                  <c:v>5.9284219868454002E-3</c:v>
                </c:pt>
                <c:pt idx="2335">
                  <c:v>5.9267040511543634E-3</c:v>
                </c:pt>
                <c:pt idx="2336">
                  <c:v>5.9249997440133928E-3</c:v>
                </c:pt>
                <c:pt idx="2337">
                  <c:v>5.9233090653534326E-3</c:v>
                </c:pt>
                <c:pt idx="2338">
                  <c:v>5.9216320151054269E-3</c:v>
                </c:pt>
                <c:pt idx="2339">
                  <c:v>5.9199685932014301E-3</c:v>
                </c:pt>
                <c:pt idx="2340">
                  <c:v>5.9183187995737185E-3</c:v>
                </c:pt>
                <c:pt idx="2341">
                  <c:v>5.9166826341552348E-3</c:v>
                </c:pt>
                <c:pt idx="2342">
                  <c:v>5.9150600968800315E-3</c:v>
                </c:pt>
                <c:pt idx="2343">
                  <c:v>5.9134511876812734E-3</c:v>
                </c:pt>
                <c:pt idx="2344">
                  <c:v>5.9118559064941234E-3</c:v>
                </c:pt>
                <c:pt idx="2345">
                  <c:v>5.9102742532539665E-3</c:v>
                </c:pt>
                <c:pt idx="2346">
                  <c:v>5.9087062278959657E-3</c:v>
                </c:pt>
                <c:pt idx="2347">
                  <c:v>5.9071518303568382E-3</c:v>
                </c:pt>
                <c:pt idx="2348">
                  <c:v>5.9056110605730794E-3</c:v>
                </c:pt>
                <c:pt idx="2349">
                  <c:v>5.9040839184822946E-3</c:v>
                </c:pt>
                <c:pt idx="2350">
                  <c:v>5.9025704040223115E-3</c:v>
                </c:pt>
                <c:pt idx="2351">
                  <c:v>5.9010705171316236E-3</c:v>
                </c:pt>
                <c:pt idx="2352">
                  <c:v>5.8995842577491686E-3</c:v>
                </c:pt>
                <c:pt idx="2353">
                  <c:v>5.8981116258149946E-3</c:v>
                </c:pt>
                <c:pt idx="2354">
                  <c:v>5.8966526212689274E-3</c:v>
                </c:pt>
                <c:pt idx="2355">
                  <c:v>5.8952072440516812E-3</c:v>
                </c:pt>
                <c:pt idx="2356">
                  <c:v>5.8937754941046361E-3</c:v>
                </c:pt>
                <c:pt idx="2357">
                  <c:v>5.8923573713691724E-3</c:v>
                </c:pt>
                <c:pt idx="2358">
                  <c:v>5.8909528757882246E-3</c:v>
                </c:pt>
                <c:pt idx="2359">
                  <c:v>5.8895620073045052E-3</c:v>
                </c:pt>
                <c:pt idx="2360">
                  <c:v>5.8881847658616149E-3</c:v>
                </c:pt>
                <c:pt idx="2361">
                  <c:v>5.8868211514033764E-3</c:v>
                </c:pt>
                <c:pt idx="2362">
                  <c:v>5.8854711638742785E-3</c:v>
                </c:pt>
                <c:pt idx="2363">
                  <c:v>5.8841348032196983E-3</c:v>
                </c:pt>
                <c:pt idx="2364">
                  <c:v>5.8828120693852348E-3</c:v>
                </c:pt>
                <c:pt idx="2365">
                  <c:v>5.8815029623175974E-3</c:v>
                </c:pt>
                <c:pt idx="2366">
                  <c:v>5.8802074819628292E-3</c:v>
                </c:pt>
                <c:pt idx="2367">
                  <c:v>5.8789256282687496E-3</c:v>
                </c:pt>
                <c:pt idx="2368">
                  <c:v>5.8776574011829563E-3</c:v>
                </c:pt>
                <c:pt idx="2369">
                  <c:v>5.8764028006539348E-3</c:v>
                </c:pt>
                <c:pt idx="2370">
                  <c:v>5.875161826631059E-3</c:v>
                </c:pt>
                <c:pt idx="2371">
                  <c:v>5.8739344790639247E-3</c:v>
                </c:pt>
                <c:pt idx="2372">
                  <c:v>5.8727207579021279E-3</c:v>
                </c:pt>
                <c:pt idx="2373">
                  <c:v>5.8715206630965966E-3</c:v>
                </c:pt>
                <c:pt idx="2374">
                  <c:v>5.8703341945987031E-3</c:v>
                </c:pt>
                <c:pt idx="2375">
                  <c:v>5.8691613523604858E-3</c:v>
                </c:pt>
                <c:pt idx="2376">
                  <c:v>5.8680021363333168E-3</c:v>
                </c:pt>
                <c:pt idx="2377">
                  <c:v>5.866856546471233E-3</c:v>
                </c:pt>
                <c:pt idx="2378">
                  <c:v>5.8657245827267168E-3</c:v>
                </c:pt>
                <c:pt idx="2379">
                  <c:v>5.8646062450544711E-3</c:v>
                </c:pt>
                <c:pt idx="2380">
                  <c:v>5.8635015334087548E-3</c:v>
                </c:pt>
                <c:pt idx="2381">
                  <c:v>5.8624104477447148E-3</c:v>
                </c:pt>
                <c:pt idx="2382">
                  <c:v>5.8613329880179421E-3</c:v>
                </c:pt>
                <c:pt idx="2383">
                  <c:v>5.8602691541846941E-3</c:v>
                </c:pt>
                <c:pt idx="2384">
                  <c:v>5.8592189462016719E-3</c:v>
                </c:pt>
                <c:pt idx="2385">
                  <c:v>5.8581823640264652E-3</c:v>
                </c:pt>
                <c:pt idx="2386">
                  <c:v>5.8571594076166633E-3</c:v>
                </c:pt>
                <c:pt idx="2387">
                  <c:v>5.856150076930966E-3</c:v>
                </c:pt>
                <c:pt idx="2388">
                  <c:v>5.855154371928073E-3</c:v>
                </c:pt>
                <c:pt idx="2389">
                  <c:v>5.8541722925675721E-3</c:v>
                </c:pt>
                <c:pt idx="2390">
                  <c:v>5.8532038388097174E-3</c:v>
                </c:pt>
                <c:pt idx="2391">
                  <c:v>5.8522490106149849E-3</c:v>
                </c:pt>
                <c:pt idx="2392">
                  <c:v>5.8513078079447389E-3</c:v>
                </c:pt>
                <c:pt idx="2393">
                  <c:v>5.8503802307605657E-3</c:v>
                </c:pt>
                <c:pt idx="2394">
                  <c:v>5.8494662790247176E-3</c:v>
                </c:pt>
                <c:pt idx="2395">
                  <c:v>5.8485659527005573E-3</c:v>
                </c:pt>
                <c:pt idx="2396">
                  <c:v>5.8476792517510034E-3</c:v>
                </c:pt>
                <c:pt idx="2397">
                  <c:v>5.8468061761398626E-3</c:v>
                </c:pt>
                <c:pt idx="2398">
                  <c:v>5.8459467258320519E-3</c:v>
                </c:pt>
                <c:pt idx="2399">
                  <c:v>5.8451009007927102E-3</c:v>
                </c:pt>
                <c:pt idx="2400">
                  <c:v>5.8442687009871985E-3</c:v>
                </c:pt>
                <c:pt idx="2401">
                  <c:v>5.8434501263819882E-3</c:v>
                </c:pt>
                <c:pt idx="2402">
                  <c:v>5.8426451769431065E-3</c:v>
                </c:pt>
                <c:pt idx="2403">
                  <c:v>5.8418538526388009E-3</c:v>
                </c:pt>
                <c:pt idx="2404">
                  <c:v>5.8410761534362088E-3</c:v>
                </c:pt>
                <c:pt idx="2405">
                  <c:v>5.840312079304022E-3</c:v>
                </c:pt>
                <c:pt idx="2406">
                  <c:v>5.8395616302113762E-3</c:v>
                </c:pt>
                <c:pt idx="2407">
                  <c:v>5.8388248061274073E-3</c:v>
                </c:pt>
                <c:pt idx="2408">
                  <c:v>5.8381016070223613E-3</c:v>
                </c:pt>
                <c:pt idx="2409">
                  <c:v>5.8373969265893434E-3</c:v>
                </c:pt>
                <c:pt idx="2410">
                  <c:v>5.8367019394744302E-3</c:v>
                </c:pt>
                <c:pt idx="2411">
                  <c:v>5.8360205774685217E-3</c:v>
                </c:pt>
                <c:pt idx="2412">
                  <c:v>5.8353528405439377E-3</c:v>
                </c:pt>
                <c:pt idx="2413">
                  <c:v>5.8346987286729971E-3</c:v>
                </c:pt>
                <c:pt idx="2414">
                  <c:v>5.8340582418300148E-3</c:v>
                </c:pt>
                <c:pt idx="2415">
                  <c:v>5.8334313799879751E-3</c:v>
                </c:pt>
                <c:pt idx="2416">
                  <c:v>5.8328181431216335E-3</c:v>
                </c:pt>
                <c:pt idx="2417">
                  <c:v>5.8322185312064106E-3</c:v>
                </c:pt>
                <c:pt idx="2418">
                  <c:v>5.8316325442172839E-3</c:v>
                </c:pt>
                <c:pt idx="2419">
                  <c:v>5.8310601821307817E-3</c:v>
                </c:pt>
                <c:pt idx="2420">
                  <c:v>5.8305014449232086E-3</c:v>
                </c:pt>
                <c:pt idx="2421">
                  <c:v>5.8299563325722005E-3</c:v>
                </c:pt>
                <c:pt idx="2422">
                  <c:v>5.8294248450549493E-3</c:v>
                </c:pt>
                <c:pt idx="2423">
                  <c:v>5.8289069823506401E-3</c:v>
                </c:pt>
                <c:pt idx="2424">
                  <c:v>5.8284027444375705E-3</c:v>
                </c:pt>
                <c:pt idx="2425">
                  <c:v>5.8279121312951486E-3</c:v>
                </c:pt>
                <c:pt idx="2426">
                  <c:v>5.8274351429038864E-3</c:v>
                </c:pt>
                <c:pt idx="2427">
                  <c:v>5.8269717792440766E-3</c:v>
                </c:pt>
                <c:pt idx="2428">
                  <c:v>5.8265220402964543E-3</c:v>
                </c:pt>
                <c:pt idx="2429">
                  <c:v>5.8260859260433036E-3</c:v>
                </c:pt>
                <c:pt idx="2430">
                  <c:v>5.825663436466468E-3</c:v>
                </c:pt>
                <c:pt idx="2431">
                  <c:v>5.8252545715491173E-3</c:v>
                </c:pt>
                <c:pt idx="2432">
                  <c:v>5.8248593312742007E-3</c:v>
                </c:pt>
                <c:pt idx="2433">
                  <c:v>5.8244777156257746E-3</c:v>
                </c:pt>
                <c:pt idx="2434">
                  <c:v>5.8241097245881179E-3</c:v>
                </c:pt>
                <c:pt idx="2435">
                  <c:v>5.8237553581463927E-3</c:v>
                </c:pt>
                <c:pt idx="2436">
                  <c:v>5.8234146162864289E-3</c:v>
                </c:pt>
                <c:pt idx="2437">
                  <c:v>5.8230874989938309E-3</c:v>
                </c:pt>
                <c:pt idx="2438">
                  <c:v>5.8227740062555353E-3</c:v>
                </c:pt>
                <c:pt idx="2439">
                  <c:v>5.8224741380586984E-3</c:v>
                </c:pt>
                <c:pt idx="2440">
                  <c:v>5.8221878773853722E-3</c:v>
                </c:pt>
                <c:pt idx="2441">
                  <c:v>5.8219151391956441E-3</c:v>
                </c:pt>
                <c:pt idx="2442">
                  <c:v>5.8216558214442731E-3</c:v>
                </c:pt>
                <c:pt idx="2443">
                  <c:v>5.8214098220866857E-3</c:v>
                </c:pt>
                <c:pt idx="2444">
                  <c:v>5.8211770390789713E-3</c:v>
                </c:pt>
                <c:pt idx="2445">
                  <c:v>5.8209573703783251E-3</c:v>
                </c:pt>
                <c:pt idx="2446">
                  <c:v>5.820750713941723E-3</c:v>
                </c:pt>
                <c:pt idx="2447">
                  <c:v>5.8205569677270254E-3</c:v>
                </c:pt>
                <c:pt idx="2448">
                  <c:v>5.8203760296932014E-3</c:v>
                </c:pt>
                <c:pt idx="2449">
                  <c:v>5.8202077977987758E-3</c:v>
                </c:pt>
                <c:pt idx="2450">
                  <c:v>5.8200521700040439E-3</c:v>
                </c:pt>
                <c:pt idx="2451">
                  <c:v>5.8199090442686398E-3</c:v>
                </c:pt>
                <c:pt idx="2452">
                  <c:v>5.8197606497486223E-3</c:v>
                </c:pt>
                <c:pt idx="2453">
                  <c:v>5.8196439705402118E-3</c:v>
                </c:pt>
                <c:pt idx="2454">
                  <c:v>5.8195394726983018E-3</c:v>
                </c:pt>
                <c:pt idx="2455">
                  <c:v>5.8194470541849614E-3</c:v>
                </c:pt>
                <c:pt idx="2456">
                  <c:v>5.8193666129635882E-3</c:v>
                </c:pt>
                <c:pt idx="2457">
                  <c:v>5.819298046996913E-3</c:v>
                </c:pt>
                <c:pt idx="2458">
                  <c:v>5.8192412542485555E-3</c:v>
                </c:pt>
                <c:pt idx="2459">
                  <c:v>5.8191961326830187E-3</c:v>
                </c:pt>
                <c:pt idx="2460">
                  <c:v>5.8191625802648068E-3</c:v>
                </c:pt>
                <c:pt idx="2461">
                  <c:v>5.8190882022814971E-3</c:v>
                </c:pt>
                <c:pt idx="2462">
                  <c:v>5.8190767672994248E-3</c:v>
                </c:pt>
                <c:pt idx="2463">
                  <c:v>5.8190766033281438E-3</c:v>
                </c:pt>
                <c:pt idx="2464">
                  <c:v>5.8190876080557175E-3</c:v>
                </c:pt>
                <c:pt idx="2465">
                  <c:v>5.8191096791715413E-3</c:v>
                </c:pt>
                <c:pt idx="2466">
                  <c:v>5.8191427143636787E-3</c:v>
                </c:pt>
                <c:pt idx="2467">
                  <c:v>5.8191866113219692E-3</c:v>
                </c:pt>
                <c:pt idx="2468">
                  <c:v>5.8192412677358085E-3</c:v>
                </c:pt>
                <c:pt idx="2469">
                  <c:v>5.8193065812952582E-3</c:v>
                </c:pt>
                <c:pt idx="2470">
                  <c:v>5.8193824496903801E-3</c:v>
                </c:pt>
                <c:pt idx="2471">
                  <c:v>5.819468770612124E-3</c:v>
                </c:pt>
                <c:pt idx="2472">
                  <c:v>5.8195654417512177E-3</c:v>
                </c:pt>
                <c:pt idx="2473">
                  <c:v>5.8196723607988332E-3</c:v>
                </c:pt>
                <c:pt idx="2474">
                  <c:v>5.8197894254461424E-3</c:v>
                </c:pt>
                <c:pt idx="2475">
                  <c:v>5.8199165333852054E-3</c:v>
                </c:pt>
                <c:pt idx="2476">
                  <c:v>5.8200535823076383E-3</c:v>
                </c:pt>
                <c:pt idx="2477">
                  <c:v>5.820200469905723E-3</c:v>
                </c:pt>
                <c:pt idx="2478">
                  <c:v>5.820357093871964E-3</c:v>
                </c:pt>
                <c:pt idx="2479">
                  <c:v>5.8205233518988653E-3</c:v>
                </c:pt>
                <c:pt idx="2480">
                  <c:v>5.8206991416795972E-3</c:v>
                </c:pt>
                <c:pt idx="2481">
                  <c:v>5.8208843609068861E-3</c:v>
                </c:pt>
                <c:pt idx="2482">
                  <c:v>5.8210789072741242E-3</c:v>
                </c:pt>
                <c:pt idx="2483">
                  <c:v>5.821282678474482E-3</c:v>
                </c:pt>
                <c:pt idx="2484">
                  <c:v>5.8214955722017958E-3</c:v>
                </c:pt>
                <c:pt idx="2485">
                  <c:v>5.8217174861496801E-3</c:v>
                </c:pt>
                <c:pt idx="2486">
                  <c:v>5.8219483180119713E-3</c:v>
                </c:pt>
                <c:pt idx="2487">
                  <c:v>5.8221879654831721E-3</c:v>
                </c:pt>
                <c:pt idx="2488">
                  <c:v>5.8224363262571188E-3</c:v>
                </c:pt>
                <c:pt idx="2489">
                  <c:v>5.8226932980280921E-3</c:v>
                </c:pt>
                <c:pt idx="2490">
                  <c:v>5.8229587784903725E-3</c:v>
                </c:pt>
                <c:pt idx="2491">
                  <c:v>5.8232326653391286E-3</c:v>
                </c:pt>
                <c:pt idx="2492">
                  <c:v>5.8235148670069403E-3</c:v>
                </c:pt>
                <c:pt idx="2493">
                  <c:v>5.8238053581960436E-3</c:v>
                </c:pt>
                <c:pt idx="2494">
                  <c:v>5.824104138864028E-3</c:v>
                </c:pt>
                <c:pt idx="2495">
                  <c:v>5.824411209018221E-3</c:v>
                </c:pt>
                <c:pt idx="2496">
                  <c:v>5.824726568666394E-3</c:v>
                </c:pt>
                <c:pt idx="2497">
                  <c:v>5.8250502178160968E-3</c:v>
                </c:pt>
                <c:pt idx="2498">
                  <c:v>5.8253821564755448E-3</c:v>
                </c:pt>
                <c:pt idx="2499">
                  <c:v>5.8257223846527317E-3</c:v>
                </c:pt>
                <c:pt idx="2500">
                  <c:v>5.8260709023563173E-3</c:v>
                </c:pt>
                <c:pt idx="2501">
                  <c:v>5.8264277095949613E-3</c:v>
                </c:pt>
                <c:pt idx="2502">
                  <c:v>5.8267928063768792E-3</c:v>
                </c:pt>
                <c:pt idx="2503">
                  <c:v>5.8271661927120633E-3</c:v>
                </c:pt>
                <c:pt idx="2504">
                  <c:v>5.827547868608951E-3</c:v>
                </c:pt>
                <c:pt idx="2505">
                  <c:v>5.8279378340770904E-3</c:v>
                </c:pt>
                <c:pt idx="2506">
                  <c:v>5.8283360891266955E-3</c:v>
                </c:pt>
                <c:pt idx="2507">
                  <c:v>5.8287426337666481E-3</c:v>
                </c:pt>
                <c:pt idx="2508">
                  <c:v>5.8291574680080505E-3</c:v>
                </c:pt>
                <c:pt idx="2509">
                  <c:v>5.8295805918606725E-3</c:v>
                </c:pt>
                <c:pt idx="2510">
                  <c:v>5.8300120053347282E-3</c:v>
                </c:pt>
                <c:pt idx="2511">
                  <c:v>5.8304517084410978E-3</c:v>
                </c:pt>
                <c:pt idx="2512">
                  <c:v>5.8308997011908836E-3</c:v>
                </c:pt>
                <c:pt idx="2513">
                  <c:v>5.8313559835947437E-3</c:v>
                </c:pt>
                <c:pt idx="2514">
                  <c:v>5.8318205556642244E-3</c:v>
                </c:pt>
                <c:pt idx="2515">
                  <c:v>5.832293417410872E-3</c:v>
                </c:pt>
                <c:pt idx="2516">
                  <c:v>5.8327745688462329E-3</c:v>
                </c:pt>
                <c:pt idx="2517">
                  <c:v>5.8332640099820754E-3</c:v>
                </c:pt>
                <c:pt idx="2518">
                  <c:v>5.833761740830834E-3</c:v>
                </c:pt>
                <c:pt idx="2519">
                  <c:v>5.8342677614044991E-3</c:v>
                </c:pt>
                <c:pt idx="2520">
                  <c:v>5.8347820717159493E-3</c:v>
                </c:pt>
                <c:pt idx="2521">
                  <c:v>5.8353046717773971E-3</c:v>
                </c:pt>
                <c:pt idx="2522">
                  <c:v>5.8358355616021651E-3</c:v>
                </c:pt>
                <c:pt idx="2523">
                  <c:v>5.836374741203354E-3</c:v>
                </c:pt>
                <c:pt idx="2524">
                  <c:v>5.8369222105942864E-3</c:v>
                </c:pt>
                <c:pt idx="2525">
                  <c:v>5.837477969788063E-3</c:v>
                </c:pt>
                <c:pt idx="2526">
                  <c:v>5.8380420187991167E-3</c:v>
                </c:pt>
                <c:pt idx="2527">
                  <c:v>5.8386143576407701E-3</c:v>
                </c:pt>
                <c:pt idx="2528">
                  <c:v>5.8391949863274561E-3</c:v>
                </c:pt>
                <c:pt idx="2529">
                  <c:v>5.8397839048738298E-3</c:v>
                </c:pt>
                <c:pt idx="2530">
                  <c:v>5.8403811132938799E-3</c:v>
                </c:pt>
                <c:pt idx="2531">
                  <c:v>5.8409866116024833E-3</c:v>
                </c:pt>
                <c:pt idx="2532">
                  <c:v>5.8416003998151833E-3</c:v>
                </c:pt>
                <c:pt idx="2533">
                  <c:v>5.8422224779466347E-3</c:v>
                </c:pt>
                <c:pt idx="2534">
                  <c:v>5.8428528460121587E-3</c:v>
                </c:pt>
                <c:pt idx="2535">
                  <c:v>5.8434915040275204E-3</c:v>
                </c:pt>
                <c:pt idx="2536">
                  <c:v>5.8441384520084849E-3</c:v>
                </c:pt>
                <c:pt idx="2537">
                  <c:v>5.8447936899712616E-3</c:v>
                </c:pt>
                <c:pt idx="2538">
                  <c:v>5.8454572179318376E-3</c:v>
                </c:pt>
                <c:pt idx="2539">
                  <c:v>5.8461290359064222E-3</c:v>
                </c:pt>
                <c:pt idx="2540">
                  <c:v>5.8468091439116687E-3</c:v>
                </c:pt>
                <c:pt idx="2541">
                  <c:v>5.8474975419648967E-3</c:v>
                </c:pt>
                <c:pt idx="2542">
                  <c:v>5.8481942300827594E-3</c:v>
                </c:pt>
                <c:pt idx="2543">
                  <c:v>5.8488992082823543E-3</c:v>
                </c:pt>
                <c:pt idx="2544">
                  <c:v>5.849612476581445E-3</c:v>
                </c:pt>
                <c:pt idx="2545">
                  <c:v>5.8503340349973509E-3</c:v>
                </c:pt>
                <c:pt idx="2546">
                  <c:v>5.8510638835480577E-3</c:v>
                </c:pt>
                <c:pt idx="2547">
                  <c:v>5.851802022251551E-3</c:v>
                </c:pt>
                <c:pt idx="2548">
                  <c:v>5.8525484511262604E-3</c:v>
                </c:pt>
                <c:pt idx="2549">
                  <c:v>5.8533031701901717E-3</c:v>
                </c:pt>
                <c:pt idx="2550">
                  <c:v>5.8540661794628246E-3</c:v>
                </c:pt>
                <c:pt idx="2551">
                  <c:v>5.8548374789622049E-3</c:v>
                </c:pt>
                <c:pt idx="2552">
                  <c:v>5.8556170687076303E-3</c:v>
                </c:pt>
                <c:pt idx="2553">
                  <c:v>5.8564049487186409E-3</c:v>
                </c:pt>
                <c:pt idx="2554">
                  <c:v>5.8572011190145545E-3</c:v>
                </c:pt>
                <c:pt idx="2555">
                  <c:v>5.8580055796151331E-3</c:v>
                </c:pt>
                <c:pt idx="2556">
                  <c:v>5.8589351145774682E-3</c:v>
                </c:pt>
                <c:pt idx="2557">
                  <c:v>5.8597573401835135E-3</c:v>
                </c:pt>
                <c:pt idx="2558">
                  <c:v>5.8605878561575064E-3</c:v>
                </c:pt>
                <c:pt idx="2559">
                  <c:v>5.8614266625196532E-3</c:v>
                </c:pt>
                <c:pt idx="2560">
                  <c:v>5.8622737592908258E-3</c:v>
                </c:pt>
                <c:pt idx="2561">
                  <c:v>5.8631291464921187E-3</c:v>
                </c:pt>
                <c:pt idx="2562">
                  <c:v>5.863992824144626E-3</c:v>
                </c:pt>
                <c:pt idx="2563">
                  <c:v>5.8648647922694419E-3</c:v>
                </c:pt>
                <c:pt idx="2564">
                  <c:v>5.8657450508883269E-3</c:v>
                </c:pt>
                <c:pt idx="2565">
                  <c:v>5.8666336000230412E-3</c:v>
                </c:pt>
                <c:pt idx="2566">
                  <c:v>5.8675304396957895E-3</c:v>
                </c:pt>
                <c:pt idx="2567">
                  <c:v>5.8684355699281099E-3</c:v>
                </c:pt>
                <c:pt idx="2568">
                  <c:v>5.8693489907430951E-3</c:v>
                </c:pt>
                <c:pt idx="2569">
                  <c:v>5.8701523397820489E-3</c:v>
                </c:pt>
                <c:pt idx="2570">
                  <c:v>5.8712007042105441E-3</c:v>
                </c:pt>
                <c:pt idx="2571">
                  <c:v>5.872138996908971E-3</c:v>
                </c:pt>
                <c:pt idx="2572">
                  <c:v>5.8730855802811011E-3</c:v>
                </c:pt>
                <c:pt idx="2573">
                  <c:v>5.874040454350471E-3</c:v>
                </c:pt>
                <c:pt idx="2574">
                  <c:v>5.8750036191410615E-3</c:v>
                </c:pt>
                <c:pt idx="2575">
                  <c:v>5.8759750746761874E-3</c:v>
                </c:pt>
                <c:pt idx="2576">
                  <c:v>5.8769548209800515E-3</c:v>
                </c:pt>
                <c:pt idx="2577">
                  <c:v>5.8779428580770787E-3</c:v>
                </c:pt>
                <c:pt idx="2578">
                  <c:v>5.8789391859914719E-3</c:v>
                </c:pt>
                <c:pt idx="2579">
                  <c:v>5.879943804747878E-3</c:v>
                </c:pt>
                <c:pt idx="2580">
                  <c:v>5.8809567143711661E-3</c:v>
                </c:pt>
                <c:pt idx="2581">
                  <c:v>5.881977914886205E-3</c:v>
                </c:pt>
                <c:pt idx="2582">
                  <c:v>5.8830074063187521E-3</c:v>
                </c:pt>
                <c:pt idx="2583">
                  <c:v>5.8840451886938983E-3</c:v>
                </c:pt>
                <c:pt idx="2584">
                  <c:v>5.8850912620371787E-3</c:v>
                </c:pt>
                <c:pt idx="2585">
                  <c:v>5.8861456263747947E-3</c:v>
                </c:pt>
                <c:pt idx="2586">
                  <c:v>5.8872082817325033E-3</c:v>
                </c:pt>
                <c:pt idx="2587">
                  <c:v>5.88827922813695E-3</c:v>
                </c:pt>
                <c:pt idx="2588">
                  <c:v>5.889358465613892E-3</c:v>
                </c:pt>
                <c:pt idx="2589">
                  <c:v>5.8904459941908627E-3</c:v>
                </c:pt>
                <c:pt idx="2590">
                  <c:v>5.8915418138942854E-3</c:v>
                </c:pt>
                <c:pt idx="2591">
                  <c:v>5.8926459247514718E-3</c:v>
                </c:pt>
                <c:pt idx="2592">
                  <c:v>5.8937583267897331E-3</c:v>
                </c:pt>
                <c:pt idx="2593">
                  <c:v>5.8948790200361589E-3</c:v>
                </c:pt>
                <c:pt idx="2594">
                  <c:v>5.8960080045187269E-3</c:v>
                </c:pt>
                <c:pt idx="2595">
                  <c:v>5.8971452802656366E-3</c:v>
                </c:pt>
                <c:pt idx="2596">
                  <c:v>5.8982908473046436E-3</c:v>
                </c:pt>
                <c:pt idx="2597">
                  <c:v>5.8994447056641697E-3</c:v>
                </c:pt>
                <c:pt idx="2598">
                  <c:v>5.9006068553728586E-3</c:v>
                </c:pt>
                <c:pt idx="2599">
                  <c:v>5.901777296459132E-3</c:v>
                </c:pt>
                <c:pt idx="2600">
                  <c:v>5.9029560289522998E-3</c:v>
                </c:pt>
                <c:pt idx="2601">
                  <c:v>5.9041430528814498E-3</c:v>
                </c:pt>
                <c:pt idx="2602">
                  <c:v>5.9053383682754479E-3</c:v>
                </c:pt>
                <c:pt idx="2603">
                  <c:v>5.9065419751647141E-3</c:v>
                </c:pt>
                <c:pt idx="2604">
                  <c:v>5.9077538735781143E-3</c:v>
                </c:pt>
                <c:pt idx="2605">
                  <c:v>5.9089740635462906E-3</c:v>
                </c:pt>
                <c:pt idx="2606">
                  <c:v>5.910202545098997E-3</c:v>
                </c:pt>
                <c:pt idx="2607">
                  <c:v>5.9114393182666536E-3</c:v>
                </c:pt>
                <c:pt idx="2608">
                  <c:v>5.9131475642685586E-3</c:v>
                </c:pt>
                <c:pt idx="2609">
                  <c:v>5.9144033303985136E-3</c:v>
                </c:pt>
                <c:pt idx="2610">
                  <c:v>5.9156673885211956E-3</c:v>
                </c:pt>
                <c:pt idx="2611">
                  <c:v>5.9169397386681843E-3</c:v>
                </c:pt>
                <c:pt idx="2612">
                  <c:v>5.9182203808714993E-3</c:v>
                </c:pt>
                <c:pt idx="2613">
                  <c:v>5.9190732558373387E-3</c:v>
                </c:pt>
                <c:pt idx="2614">
                  <c:v>5.920806541573208E-3</c:v>
                </c:pt>
                <c:pt idx="2615">
                  <c:v>5.9221120601363059E-3</c:v>
                </c:pt>
                <c:pt idx="2616">
                  <c:v>5.9234258708840354E-3</c:v>
                </c:pt>
                <c:pt idx="2617">
                  <c:v>5.9243045529873218E-3</c:v>
                </c:pt>
                <c:pt idx="2618">
                  <c:v>5.9260783690639031E-3</c:v>
                </c:pt>
                <c:pt idx="2619">
                  <c:v>5.9274170565622921E-3</c:v>
                </c:pt>
                <c:pt idx="2620">
                  <c:v>5.9287640363771509E-3</c:v>
                </c:pt>
                <c:pt idx="2621">
                  <c:v>5.930746798519607E-3</c:v>
                </c:pt>
                <c:pt idx="2622">
                  <c:v>5.9321144871052802E-3</c:v>
                </c:pt>
                <c:pt idx="2623">
                  <c:v>5.9334904679863455E-3</c:v>
                </c:pt>
                <c:pt idx="2624">
                  <c:v>5.9348747411964633E-3</c:v>
                </c:pt>
                <c:pt idx="2625">
                  <c:v>5.9362673067701772E-3</c:v>
                </c:pt>
                <c:pt idx="2626">
                  <c:v>5.9376681647418097E-3</c:v>
                </c:pt>
                <c:pt idx="2627">
                  <c:v>5.9390773151465704E-3</c:v>
                </c:pt>
                <c:pt idx="2628">
                  <c:v>5.9404947580185595E-3</c:v>
                </c:pt>
                <c:pt idx="2629">
                  <c:v>5.9419204933934284E-3</c:v>
                </c:pt>
                <c:pt idx="2630">
                  <c:v>5.9433545213068307E-3</c:v>
                </c:pt>
                <c:pt idx="2631">
                  <c:v>5.9447968417937515E-3</c:v>
                </c:pt>
                <c:pt idx="2632">
                  <c:v>5.946247454890064E-3</c:v>
                </c:pt>
                <c:pt idx="2633">
                  <c:v>5.9477063606320846E-3</c:v>
                </c:pt>
                <c:pt idx="2634">
                  <c:v>5.9491735590556866E-3</c:v>
                </c:pt>
                <c:pt idx="2635">
                  <c:v>5.9506490501974067E-3</c:v>
                </c:pt>
                <c:pt idx="2636">
                  <c:v>5.9521328340935604E-3</c:v>
                </c:pt>
                <c:pt idx="2637">
                  <c:v>5.9536249107811287E-3</c:v>
                </c:pt>
                <c:pt idx="2638">
                  <c:v>5.9551252802973118E-3</c:v>
                </c:pt>
                <c:pt idx="2639">
                  <c:v>5.9566339426786489E-3</c:v>
                </c:pt>
                <c:pt idx="2640">
                  <c:v>5.9581508979634473E-3</c:v>
                </c:pt>
                <c:pt idx="2641">
                  <c:v>5.9596761461884655E-3</c:v>
                </c:pt>
                <c:pt idx="2642">
                  <c:v>5.9612096873922346E-3</c:v>
                </c:pt>
                <c:pt idx="2643">
                  <c:v>5.9627515216123996E-3</c:v>
                </c:pt>
                <c:pt idx="2644">
                  <c:v>5.9643016488870456E-3</c:v>
                </c:pt>
                <c:pt idx="2645">
                  <c:v>5.9658600692549264E-3</c:v>
                </c:pt>
                <c:pt idx="2646">
                  <c:v>5.9674267827545709E-3</c:v>
                </c:pt>
                <c:pt idx="2647">
                  <c:v>5.9690017894249532E-3</c:v>
                </c:pt>
                <c:pt idx="2648">
                  <c:v>5.9705850893048244E-3</c:v>
                </c:pt>
                <c:pt idx="2649">
                  <c:v>5.972176682433379E-3</c:v>
                </c:pt>
                <c:pt idx="2650">
                  <c:v>5.9737765688506967E-3</c:v>
                </c:pt>
                <c:pt idx="2651">
                  <c:v>5.9753847485959728E-3</c:v>
                </c:pt>
                <c:pt idx="2652">
                  <c:v>5.9770012217090661E-3</c:v>
                </c:pt>
                <c:pt idx="2653">
                  <c:v>5.9786259882302784E-3</c:v>
                </c:pt>
                <c:pt idx="2654">
                  <c:v>5.9802590481996898E-3</c:v>
                </c:pt>
                <c:pt idx="2655">
                  <c:v>5.9819004016578225E-3</c:v>
                </c:pt>
                <c:pt idx="2656">
                  <c:v>5.9835500486454226E-3</c:v>
                </c:pt>
                <c:pt idx="2657">
                  <c:v>5.9852079892036766E-3</c:v>
                </c:pt>
                <c:pt idx="2658">
                  <c:v>5.9868742233728867E-3</c:v>
                </c:pt>
                <c:pt idx="2659">
                  <c:v>5.988548751195125E-3</c:v>
                </c:pt>
                <c:pt idx="2660">
                  <c:v>5.990231572712024E-3</c:v>
                </c:pt>
                <c:pt idx="2661">
                  <c:v>5.9919226879643264E-3</c:v>
                </c:pt>
                <c:pt idx="2662">
                  <c:v>5.9936220969949916E-3</c:v>
                </c:pt>
                <c:pt idx="2663">
                  <c:v>5.9953297998456495E-3</c:v>
                </c:pt>
                <c:pt idx="2664">
                  <c:v>5.9970457965588175E-3</c:v>
                </c:pt>
                <c:pt idx="2665">
                  <c:v>5.9987700871770109E-3</c:v>
                </c:pt>
                <c:pt idx="2666">
                  <c:v>6.0005026717427461E-3</c:v>
                </c:pt>
                <c:pt idx="2667">
                  <c:v>6.0022435502994241E-3</c:v>
                </c:pt>
                <c:pt idx="2668">
                  <c:v>6.0039927228900045E-3</c:v>
                </c:pt>
                <c:pt idx="2669">
                  <c:v>6.0055699191416956E-3</c:v>
                </c:pt>
                <c:pt idx="2670">
                  <c:v>6.0073350585221341E-3</c:v>
                </c:pt>
                <c:pt idx="2671">
                  <c:v>6.0091084919191573E-3</c:v>
                </c:pt>
                <c:pt idx="2672">
                  <c:v>6.01089021937673E-3</c:v>
                </c:pt>
                <c:pt idx="2673">
                  <c:v>6.012680240939039E-3</c:v>
                </c:pt>
                <c:pt idx="2674">
                  <c:v>6.0144785566504932E-3</c:v>
                </c:pt>
                <c:pt idx="2675">
                  <c:v>6.0162851665552797E-3</c:v>
                </c:pt>
                <c:pt idx="2676">
                  <c:v>6.0181000706982513E-3</c:v>
                </c:pt>
                <c:pt idx="2677">
                  <c:v>6.019923269124261E-3</c:v>
                </c:pt>
                <c:pt idx="2678">
                  <c:v>6.0217547618781619E-3</c:v>
                </c:pt>
                <c:pt idx="2679">
                  <c:v>6.0235945490054732E-3</c:v>
                </c:pt>
                <c:pt idx="2680">
                  <c:v>6.0254426305517139E-3</c:v>
                </c:pt>
                <c:pt idx="2681">
                  <c:v>6.0272990065624032E-3</c:v>
                </c:pt>
                <c:pt idx="2682">
                  <c:v>6.0291636770837265E-3</c:v>
                </c:pt>
                <c:pt idx="2683">
                  <c:v>6.0310366421612027E-3</c:v>
                </c:pt>
                <c:pt idx="2684">
                  <c:v>6.0329179018419055E-3</c:v>
                </c:pt>
                <c:pt idx="2685">
                  <c:v>6.0348074561717979E-3</c:v>
                </c:pt>
                <c:pt idx="2686">
                  <c:v>6.0367053051979536E-3</c:v>
                </c:pt>
                <c:pt idx="2687">
                  <c:v>6.0386114489672238E-3</c:v>
                </c:pt>
                <c:pt idx="2688">
                  <c:v>6.0405258875269041E-3</c:v>
                </c:pt>
                <c:pt idx="2689">
                  <c:v>6.0424486209236239E-3</c:v>
                </c:pt>
                <c:pt idx="2690">
                  <c:v>6.0443796492055668E-3</c:v>
                </c:pt>
                <c:pt idx="2691">
                  <c:v>6.0463189724204724E-3</c:v>
                </c:pt>
                <c:pt idx="2692">
                  <c:v>6.0482665906160804E-3</c:v>
                </c:pt>
                <c:pt idx="2693">
                  <c:v>6.0502225038405744E-3</c:v>
                </c:pt>
                <c:pt idx="2694">
                  <c:v>6.05218671214236E-3</c:v>
                </c:pt>
                <c:pt idx="2695">
                  <c:v>6.0541592155700652E-3</c:v>
                </c:pt>
                <c:pt idx="2696">
                  <c:v>6.0561400141725397E-3</c:v>
                </c:pt>
                <c:pt idx="2697">
                  <c:v>6.0581291079984112E-3</c:v>
                </c:pt>
                <c:pt idx="2698">
                  <c:v>6.0601264970971958E-3</c:v>
                </c:pt>
                <c:pt idx="2699">
                  <c:v>6.0621321815181872E-3</c:v>
                </c:pt>
                <c:pt idx="2700">
                  <c:v>6.0641461613109016E-3</c:v>
                </c:pt>
                <c:pt idx="2701">
                  <c:v>6.0661684365255208E-3</c:v>
                </c:pt>
                <c:pt idx="2702">
                  <c:v>6.068199007211339E-3</c:v>
                </c:pt>
                <c:pt idx="2703">
                  <c:v>6.0702378734194262E-3</c:v>
                </c:pt>
                <c:pt idx="2704">
                  <c:v>6.0722850351995206E-3</c:v>
                </c:pt>
                <c:pt idx="2705">
                  <c:v>6.0743404926024702E-3</c:v>
                </c:pt>
                <c:pt idx="2706">
                  <c:v>6.0764042456791234E-3</c:v>
                </c:pt>
                <c:pt idx="2707">
                  <c:v>6.0784762944805504E-3</c:v>
                </c:pt>
                <c:pt idx="2708">
                  <c:v>6.0805566390578214E-3</c:v>
                </c:pt>
                <c:pt idx="2709">
                  <c:v>6.0826452794628949E-3</c:v>
                </c:pt>
                <c:pt idx="2710">
                  <c:v>6.0847422157466191E-3</c:v>
                </c:pt>
                <c:pt idx="2711">
                  <c:v>6.0868474479613965E-3</c:v>
                </c:pt>
                <c:pt idx="2712">
                  <c:v>6.0892635859848276E-3</c:v>
                </c:pt>
                <c:pt idx="2713">
                  <c:v>6.0913865953702295E-3</c:v>
                </c:pt>
                <c:pt idx="2714">
                  <c:v>6.0935179008503315E-3</c:v>
                </c:pt>
                <c:pt idx="2715">
                  <c:v>6.0956575024786464E-3</c:v>
                </c:pt>
                <c:pt idx="2716">
                  <c:v>6.0978054003080207E-3</c:v>
                </c:pt>
                <c:pt idx="2717">
                  <c:v>6.0999615943908569E-3</c:v>
                </c:pt>
                <c:pt idx="2718">
                  <c:v>6.1021260847813341E-3</c:v>
                </c:pt>
                <c:pt idx="2719">
                  <c:v>6.1042988715325208E-3</c:v>
                </c:pt>
                <c:pt idx="2720">
                  <c:v>6.1064799546983739E-3</c:v>
                </c:pt>
                <c:pt idx="2721">
                  <c:v>6.1086693343324061E-3</c:v>
                </c:pt>
                <c:pt idx="2722">
                  <c:v>6.1108670104890184E-3</c:v>
                </c:pt>
                <c:pt idx="2723">
                  <c:v>6.1130729832228337E-3</c:v>
                </c:pt>
                <c:pt idx="2724">
                  <c:v>6.1152872525880309E-3</c:v>
                </c:pt>
                <c:pt idx="2725">
                  <c:v>6.117509818639455E-3</c:v>
                </c:pt>
                <c:pt idx="2726">
                  <c:v>6.119740681431951E-3</c:v>
                </c:pt>
                <c:pt idx="2727">
                  <c:v>6.1219798410212523E-3</c:v>
                </c:pt>
                <c:pt idx="2728">
                  <c:v>6.1242272974622036E-3</c:v>
                </c:pt>
                <c:pt idx="2729">
                  <c:v>6.1264830508100943E-3</c:v>
                </c:pt>
                <c:pt idx="2730">
                  <c:v>6.1287471011215455E-3</c:v>
                </c:pt>
                <c:pt idx="2731">
                  <c:v>6.1310194484518465E-3</c:v>
                </c:pt>
                <c:pt idx="2732">
                  <c:v>6.1333000928573966E-3</c:v>
                </c:pt>
                <c:pt idx="2733">
                  <c:v>6.1355890343948172E-3</c:v>
                </c:pt>
                <c:pt idx="2734">
                  <c:v>6.1378862731205075E-3</c:v>
                </c:pt>
                <c:pt idx="2735">
                  <c:v>6.1401918090915331E-3</c:v>
                </c:pt>
                <c:pt idx="2736">
                  <c:v>6.1425056423642932E-3</c:v>
                </c:pt>
                <c:pt idx="2737">
                  <c:v>6.1448277729967415E-3</c:v>
                </c:pt>
                <c:pt idx="2738">
                  <c:v>6.1471582010457215E-3</c:v>
                </c:pt>
                <c:pt idx="2739">
                  <c:v>6.1494969265691868E-3</c:v>
                </c:pt>
                <c:pt idx="2740">
                  <c:v>6.1518439496246469E-3</c:v>
                </c:pt>
                <c:pt idx="2741">
                  <c:v>6.1541992702709436E-3</c:v>
                </c:pt>
                <c:pt idx="2742">
                  <c:v>6.1565628885653645E-3</c:v>
                </c:pt>
                <c:pt idx="2743">
                  <c:v>6.1589348045667514E-3</c:v>
                </c:pt>
                <c:pt idx="2744">
                  <c:v>6.161315018333946E-3</c:v>
                </c:pt>
                <c:pt idx="2745">
                  <c:v>6.1637035299255682E-3</c:v>
                </c:pt>
                <c:pt idx="2746">
                  <c:v>6.166100339400904E-3</c:v>
                </c:pt>
                <c:pt idx="2747">
                  <c:v>6.168505446818795E-3</c:v>
                </c:pt>
                <c:pt idx="2748">
                  <c:v>6.1709188522391933E-3</c:v>
                </c:pt>
                <c:pt idx="2749">
                  <c:v>6.173340555721607E-3</c:v>
                </c:pt>
                <c:pt idx="2750">
                  <c:v>6.175770557325766E-3</c:v>
                </c:pt>
                <c:pt idx="2751">
                  <c:v>6.1782088571118443E-3</c:v>
                </c:pt>
                <c:pt idx="2752">
                  <c:v>6.1806554551404602E-3</c:v>
                </c:pt>
                <c:pt idx="2753">
                  <c:v>6.1831103514717878E-3</c:v>
                </c:pt>
                <c:pt idx="2754">
                  <c:v>6.1855735461666672E-3</c:v>
                </c:pt>
                <c:pt idx="2755">
                  <c:v>6.1880450392857167E-3</c:v>
                </c:pt>
                <c:pt idx="2756">
                  <c:v>6.1905248308904426E-3</c:v>
                </c:pt>
                <c:pt idx="2757">
                  <c:v>6.1930129210421292E-3</c:v>
                </c:pt>
                <c:pt idx="2758">
                  <c:v>6.1955093098020608E-3</c:v>
                </c:pt>
                <c:pt idx="2759">
                  <c:v>6.1980139972321879E-3</c:v>
                </c:pt>
                <c:pt idx="2760">
                  <c:v>6.2005269833942389E-3</c:v>
                </c:pt>
                <c:pt idx="2761">
                  <c:v>6.2030482683506083E-3</c:v>
                </c:pt>
                <c:pt idx="2762">
                  <c:v>6.2055778521636906E-3</c:v>
                </c:pt>
                <c:pt idx="2763">
                  <c:v>6.2081157348956584E-3</c:v>
                </c:pt>
                <c:pt idx="2764">
                  <c:v>6.2106619166095722E-3</c:v>
                </c:pt>
                <c:pt idx="2765">
                  <c:v>6.2132163973684928E-3</c:v>
                </c:pt>
                <c:pt idx="2766">
                  <c:v>6.2157791772352589E-3</c:v>
                </c:pt>
                <c:pt idx="2767">
                  <c:v>6.2183502562735971E-3</c:v>
                </c:pt>
                <c:pt idx="2768">
                  <c:v>6.2209296345467902E-3</c:v>
                </c:pt>
                <c:pt idx="2769">
                  <c:v>6.223517312118787E-3</c:v>
                </c:pt>
                <c:pt idx="2770">
                  <c:v>6.2261132890537585E-3</c:v>
                </c:pt>
                <c:pt idx="2771">
                  <c:v>6.2287175654154314E-3</c:v>
                </c:pt>
                <c:pt idx="2772">
                  <c:v>6.2313301412684208E-3</c:v>
                </c:pt>
                <c:pt idx="2773">
                  <c:v>6.2339510166777856E-3</c:v>
                </c:pt>
                <c:pt idx="2774">
                  <c:v>6.2365801917079189E-3</c:v>
                </c:pt>
                <c:pt idx="2775">
                  <c:v>6.2392176664236576E-3</c:v>
                </c:pt>
                <c:pt idx="2776">
                  <c:v>6.2418634408905049E-3</c:v>
                </c:pt>
                <c:pt idx="2777">
                  <c:v>6.244517515173964E-3</c:v>
                </c:pt>
                <c:pt idx="2778">
                  <c:v>6.2471798893395381E-3</c:v>
                </c:pt>
                <c:pt idx="2779">
                  <c:v>6.2498505634529522E-3</c:v>
                </c:pt>
                <c:pt idx="2780">
                  <c:v>6.2525295375803758E-3</c:v>
                </c:pt>
                <c:pt idx="2781">
                  <c:v>6.2552168117884221E-3</c:v>
                </c:pt>
                <c:pt idx="2782">
                  <c:v>6.2579123861430386E-3</c:v>
                </c:pt>
                <c:pt idx="2783">
                  <c:v>6.2606162607108384E-3</c:v>
                </c:pt>
                <c:pt idx="2784">
                  <c:v>6.2633284355591012E-3</c:v>
                </c:pt>
                <c:pt idx="2785">
                  <c:v>6.2660489107548845E-3</c:v>
                </c:pt>
                <c:pt idx="2786">
                  <c:v>6.2687776863650235E-3</c:v>
                </c:pt>
                <c:pt idx="2787">
                  <c:v>6.2715147624574641E-3</c:v>
                </c:pt>
                <c:pt idx="2788">
                  <c:v>6.2742601390997077E-3</c:v>
                </c:pt>
                <c:pt idx="2789">
                  <c:v>6.277013816359478E-3</c:v>
                </c:pt>
                <c:pt idx="2790">
                  <c:v>6.2797757943051646E-3</c:v>
                </c:pt>
                <c:pt idx="2791">
                  <c:v>6.2825460730051574E-3</c:v>
                </c:pt>
                <c:pt idx="2792">
                  <c:v>6.2853246525276241E-3</c:v>
                </c:pt>
                <c:pt idx="2793">
                  <c:v>6.2881115329413984E-3</c:v>
                </c:pt>
                <c:pt idx="2794">
                  <c:v>6.2909067143155362E-3</c:v>
                </c:pt>
                <c:pt idx="2795">
                  <c:v>6.2937101967190934E-3</c:v>
                </c:pt>
                <c:pt idx="2796">
                  <c:v>6.2965219802213479E-3</c:v>
                </c:pt>
                <c:pt idx="2797">
                  <c:v>6.2993420648920218E-3</c:v>
                </c:pt>
                <c:pt idx="2798">
                  <c:v>6.3021704508006149E-3</c:v>
                </c:pt>
                <c:pt idx="2799">
                  <c:v>6.3050071380172934E-3</c:v>
                </c:pt>
                <c:pt idx="2800">
                  <c:v>6.3078521266117793E-3</c:v>
                </c:pt>
                <c:pt idx="2801">
                  <c:v>6.3107054166551269E-3</c:v>
                </c:pt>
                <c:pt idx="2802">
                  <c:v>6.3135670082175022E-3</c:v>
                </c:pt>
                <c:pt idx="2803">
                  <c:v>6.3164369013695154E-3</c:v>
                </c:pt>
                <c:pt idx="2804">
                  <c:v>6.319315096182665E-3</c:v>
                </c:pt>
                <c:pt idx="2805">
                  <c:v>6.322201592727783E-3</c:v>
                </c:pt>
                <c:pt idx="2806">
                  <c:v>6.325096391076146E-3</c:v>
                </c:pt>
                <c:pt idx="2807">
                  <c:v>6.3279994912994741E-3</c:v>
                </c:pt>
                <c:pt idx="2808">
                  <c:v>6.33091089346971E-3</c:v>
                </c:pt>
                <c:pt idx="2809">
                  <c:v>6.3338305976587961E-3</c:v>
                </c:pt>
                <c:pt idx="2810">
                  <c:v>6.3367586039388968E-3</c:v>
                </c:pt>
                <c:pt idx="2811">
                  <c:v>6.3396949123823987E-3</c:v>
                </c:pt>
                <c:pt idx="2812">
                  <c:v>6.3426395230619104E-3</c:v>
                </c:pt>
                <c:pt idx="2813">
                  <c:v>6.3455924360502625E-3</c:v>
                </c:pt>
                <c:pt idx="2814">
                  <c:v>6.3485536514207297E-3</c:v>
                </c:pt>
                <c:pt idx="2815">
                  <c:v>6.3515231692461427E-3</c:v>
                </c:pt>
                <c:pt idx="2816">
                  <c:v>6.3545009896002203E-3</c:v>
                </c:pt>
                <c:pt idx="2817">
                  <c:v>6.3574871125564592E-3</c:v>
                </c:pt>
                <c:pt idx="2818">
                  <c:v>6.3604815381892443E-3</c:v>
                </c:pt>
                <c:pt idx="2819">
                  <c:v>6.3634842665718505E-3</c:v>
                </c:pt>
                <c:pt idx="2820">
                  <c:v>6.3664952977788847E-3</c:v>
                </c:pt>
                <c:pt idx="2821">
                  <c:v>6.3695146318849538E-3</c:v>
                </c:pt>
                <c:pt idx="2822">
                  <c:v>6.3725422689646649E-3</c:v>
                </c:pt>
                <c:pt idx="2823">
                  <c:v>6.375578209092625E-3</c:v>
                </c:pt>
                <c:pt idx="2824">
                  <c:v>6.3786224523441071E-3</c:v>
                </c:pt>
                <c:pt idx="2825">
                  <c:v>6.3819541857426734E-3</c:v>
                </c:pt>
                <c:pt idx="2826">
                  <c:v>6.3850156819482825E-3</c:v>
                </c:pt>
                <c:pt idx="2827">
                  <c:v>6.388085481680174E-3</c:v>
                </c:pt>
                <c:pt idx="2828">
                  <c:v>6.3911635850140789E-3</c:v>
                </c:pt>
                <c:pt idx="2829">
                  <c:v>6.3942499920259504E-3</c:v>
                </c:pt>
                <c:pt idx="2830">
                  <c:v>6.3984750376970129E-3</c:v>
                </c:pt>
                <c:pt idx="2831">
                  <c:v>6.4004477173918361E-3</c:v>
                </c:pt>
                <c:pt idx="2832">
                  <c:v>6.4035590358993066E-3</c:v>
                </c:pt>
                <c:pt idx="2833">
                  <c:v>6.4066786583923214E-3</c:v>
                </c:pt>
                <c:pt idx="2834">
                  <c:v>6.409806584948604E-3</c:v>
                </c:pt>
                <c:pt idx="2835">
                  <c:v>6.4129428156458812E-3</c:v>
                </c:pt>
                <c:pt idx="2836">
                  <c:v>6.4160873505614332E-3</c:v>
                </c:pt>
                <c:pt idx="2837">
                  <c:v>6.4192401897734284E-3</c:v>
                </c:pt>
                <c:pt idx="2838">
                  <c:v>6.4224013333602555E-3</c:v>
                </c:pt>
                <c:pt idx="2839">
                  <c:v>6.4255707814003041E-3</c:v>
                </c:pt>
                <c:pt idx="2840">
                  <c:v>6.4287485339719619E-3</c:v>
                </c:pt>
                <c:pt idx="2841">
                  <c:v>6.4319345911538406E-3</c:v>
                </c:pt>
                <c:pt idx="2842">
                  <c:v>6.4351289530258796E-3</c:v>
                </c:pt>
                <c:pt idx="2843">
                  <c:v>6.4383316196662448E-3</c:v>
                </c:pt>
                <c:pt idx="2844">
                  <c:v>6.4415425911550977E-3</c:v>
                </c:pt>
                <c:pt idx="2845">
                  <c:v>6.4447618675714923E-3</c:v>
                </c:pt>
                <c:pt idx="2846">
                  <c:v>6.4479894489960308E-3</c:v>
                </c:pt>
                <c:pt idx="2847">
                  <c:v>6.4512253355082103E-3</c:v>
                </c:pt>
                <c:pt idx="2848">
                  <c:v>6.4544695271881907E-3</c:v>
                </c:pt>
                <c:pt idx="2849">
                  <c:v>6.4577220241167979E-3</c:v>
                </c:pt>
                <c:pt idx="2850">
                  <c:v>6.4609828263746342E-3</c:v>
                </c:pt>
                <c:pt idx="2851">
                  <c:v>6.4642519340423026E-3</c:v>
                </c:pt>
                <c:pt idx="2852">
                  <c:v>6.4675293472010722E-3</c:v>
                </c:pt>
                <c:pt idx="2853">
                  <c:v>6.4708150659324318E-3</c:v>
                </c:pt>
                <c:pt idx="2854">
                  <c:v>6.4741090903174267E-3</c:v>
                </c:pt>
                <c:pt idx="2855">
                  <c:v>6.4774114204382118E-3</c:v>
                </c:pt>
                <c:pt idx="2856">
                  <c:v>6.4807220563762756E-3</c:v>
                </c:pt>
                <c:pt idx="2857">
                  <c:v>6.4840409982139923E-3</c:v>
                </c:pt>
                <c:pt idx="2858">
                  <c:v>6.487368246033738E-3</c:v>
                </c:pt>
                <c:pt idx="2859">
                  <c:v>6.4907037999178867E-3</c:v>
                </c:pt>
                <c:pt idx="2860">
                  <c:v>6.4940476599492569E-3</c:v>
                </c:pt>
                <c:pt idx="2861">
                  <c:v>6.4973998262108871E-3</c:v>
                </c:pt>
                <c:pt idx="2862">
                  <c:v>6.5007602987855956E-3</c:v>
                </c:pt>
                <c:pt idx="2863">
                  <c:v>6.5041290777568643E-3</c:v>
                </c:pt>
                <c:pt idx="2864">
                  <c:v>6.5075061632083962E-3</c:v>
                </c:pt>
                <c:pt idx="2865">
                  <c:v>6.510891555224118E-3</c:v>
                </c:pt>
                <c:pt idx="2866">
                  <c:v>6.5142852538875098E-3</c:v>
                </c:pt>
                <c:pt idx="2867">
                  <c:v>6.5176872592829409E-3</c:v>
                </c:pt>
                <c:pt idx="2868">
                  <c:v>6.5222001166355941E-3</c:v>
                </c:pt>
                <c:pt idx="2869">
                  <c:v>6.5256212310932362E-3</c:v>
                </c:pt>
                <c:pt idx="2870">
                  <c:v>6.5290506529210755E-3</c:v>
                </c:pt>
                <c:pt idx="2871">
                  <c:v>6.5324883822043414E-3</c:v>
                </c:pt>
                <c:pt idx="2872">
                  <c:v>6.5359344190291458E-3</c:v>
                </c:pt>
                <c:pt idx="2873">
                  <c:v>6.5384570230480055E-3</c:v>
                </c:pt>
                <c:pt idx="2874">
                  <c:v>6.5428514156469376E-3</c:v>
                </c:pt>
                <c:pt idx="2875">
                  <c:v>6.546322375612367E-3</c:v>
                </c:pt>
                <c:pt idx="2876">
                  <c:v>6.5498016434642238E-3</c:v>
                </c:pt>
                <c:pt idx="2877">
                  <c:v>6.55234961262674E-3</c:v>
                </c:pt>
                <c:pt idx="2878">
                  <c:v>6.5558435285459904E-3</c:v>
                </c:pt>
                <c:pt idx="2879">
                  <c:v>6.5593457520476406E-3</c:v>
                </c:pt>
                <c:pt idx="2880">
                  <c:v>6.562856283218288E-3</c:v>
                </c:pt>
                <c:pt idx="2881">
                  <c:v>6.5676385642114603E-3</c:v>
                </c:pt>
                <c:pt idx="2882">
                  <c:v>6.569902268914074E-3</c:v>
                </c:pt>
                <c:pt idx="2883">
                  <c:v>6.5734377236137398E-3</c:v>
                </c:pt>
                <c:pt idx="2884">
                  <c:v>6.5769814863307907E-3</c:v>
                </c:pt>
                <c:pt idx="2885">
                  <c:v>6.5805335571531565E-3</c:v>
                </c:pt>
                <c:pt idx="2886">
                  <c:v>6.5840939361685447E-3</c:v>
                </c:pt>
                <c:pt idx="2887">
                  <c:v>6.5876626234655511E-3</c:v>
                </c:pt>
                <c:pt idx="2888">
                  <c:v>6.5912396191314393E-3</c:v>
                </c:pt>
                <c:pt idx="2889">
                  <c:v>6.5948249232559153E-3</c:v>
                </c:pt>
                <c:pt idx="2890">
                  <c:v>6.5984185359269087E-3</c:v>
                </c:pt>
                <c:pt idx="2891">
                  <c:v>6.6020204572330154E-3</c:v>
                </c:pt>
                <c:pt idx="2892">
                  <c:v>6.6056306872641635E-3</c:v>
                </c:pt>
                <c:pt idx="2893">
                  <c:v>6.6092492261089486E-3</c:v>
                </c:pt>
                <c:pt idx="2894">
                  <c:v>6.612876073857521E-3</c:v>
                </c:pt>
                <c:pt idx="2895">
                  <c:v>6.6165112305993645E-3</c:v>
                </c:pt>
                <c:pt idx="2896">
                  <c:v>6.6201546964239633E-3</c:v>
                </c:pt>
                <c:pt idx="2897">
                  <c:v>6.6238064714219114E-3</c:v>
                </c:pt>
                <c:pt idx="2898">
                  <c:v>6.627466555683359E-3</c:v>
                </c:pt>
                <c:pt idx="2899">
                  <c:v>6.6311349492991223E-3</c:v>
                </c:pt>
                <c:pt idx="2900">
                  <c:v>6.6348116523597955E-3</c:v>
                </c:pt>
                <c:pt idx="2901">
                  <c:v>6.6384966649557509E-3</c:v>
                </c:pt>
                <c:pt idx="2902">
                  <c:v>6.6421899871793588E-3</c:v>
                </c:pt>
                <c:pt idx="2903">
                  <c:v>6.6458916191209916E-3</c:v>
                </c:pt>
                <c:pt idx="2904">
                  <c:v>6.6496015608725756E-3</c:v>
                </c:pt>
                <c:pt idx="2905">
                  <c:v>6.6533198125258153E-3</c:v>
                </c:pt>
                <c:pt idx="2906">
                  <c:v>6.6570463741726371E-3</c:v>
                </c:pt>
                <c:pt idx="2907">
                  <c:v>6.6607812459056337E-3</c:v>
                </c:pt>
                <c:pt idx="2908">
                  <c:v>6.6645244278162874E-3</c:v>
                </c:pt>
                <c:pt idx="2909">
                  <c:v>6.668275919998079E-3</c:v>
                </c:pt>
                <c:pt idx="2910">
                  <c:v>6.6720357225438232E-3</c:v>
                </c:pt>
                <c:pt idx="2911">
                  <c:v>6.6758038355458904E-3</c:v>
                </c:pt>
                <c:pt idx="2912">
                  <c:v>6.6795802590979836E-3</c:v>
                </c:pt>
                <c:pt idx="2913">
                  <c:v>6.6833649932933614E-3</c:v>
                </c:pt>
                <c:pt idx="2914">
                  <c:v>6.6871580382255047E-3</c:v>
                </c:pt>
                <c:pt idx="2915">
                  <c:v>6.6909593939883383E-3</c:v>
                </c:pt>
                <c:pt idx="2916">
                  <c:v>6.6947690606762311E-3</c:v>
                </c:pt>
                <c:pt idx="2917">
                  <c:v>6.6985870383831081E-3</c:v>
                </c:pt>
                <c:pt idx="2918">
                  <c:v>6.7024133272033382E-3</c:v>
                </c:pt>
                <c:pt idx="2919">
                  <c:v>6.7062479272317344E-3</c:v>
                </c:pt>
                <c:pt idx="2920">
                  <c:v>6.7122905195375893E-3</c:v>
                </c:pt>
                <c:pt idx="2921">
                  <c:v>6.716146491680508E-3</c:v>
                </c:pt>
                <c:pt idx="2922">
                  <c:v>6.7200107753708771E-3</c:v>
                </c:pt>
                <c:pt idx="2923">
                  <c:v>6.7238833707050638E-3</c:v>
                </c:pt>
                <c:pt idx="2924">
                  <c:v>6.7277642777783253E-3</c:v>
                </c:pt>
                <c:pt idx="2925">
                  <c:v>6.7316534966868069E-3</c:v>
                </c:pt>
                <c:pt idx="2926">
                  <c:v>6.735551027527098E-3</c:v>
                </c:pt>
                <c:pt idx="2927">
                  <c:v>6.7394568703953439E-3</c:v>
                </c:pt>
                <c:pt idx="2928">
                  <c:v>6.743371025387912E-3</c:v>
                </c:pt>
                <c:pt idx="2929">
                  <c:v>6.7472934926020578E-3</c:v>
                </c:pt>
                <c:pt idx="2930">
                  <c:v>6.7512242721345928E-3</c:v>
                </c:pt>
                <c:pt idx="2931">
                  <c:v>6.7551633640829944E-3</c:v>
                </c:pt>
                <c:pt idx="2932">
                  <c:v>6.7591107685442964E-3</c:v>
                </c:pt>
                <c:pt idx="2933">
                  <c:v>6.7636322666413395E-3</c:v>
                </c:pt>
                <c:pt idx="2934">
                  <c:v>6.7675974839600528E-3</c:v>
                </c:pt>
                <c:pt idx="2935">
                  <c:v>6.771571014099198E-3</c:v>
                </c:pt>
                <c:pt idx="2936">
                  <c:v>6.7755528571578072E-3</c:v>
                </c:pt>
                <c:pt idx="2937">
                  <c:v>6.7795430132338019E-3</c:v>
                </c:pt>
                <c:pt idx="2938">
                  <c:v>6.7835414824262141E-3</c:v>
                </c:pt>
                <c:pt idx="2939">
                  <c:v>6.7875482648336316E-3</c:v>
                </c:pt>
                <c:pt idx="2940">
                  <c:v>6.7915633605555303E-3</c:v>
                </c:pt>
                <c:pt idx="2941">
                  <c:v>6.7955867696911643E-3</c:v>
                </c:pt>
                <c:pt idx="2942">
                  <c:v>6.7996184923397873E-3</c:v>
                </c:pt>
                <c:pt idx="2943">
                  <c:v>6.8036585286015416E-3</c:v>
                </c:pt>
                <c:pt idx="2944">
                  <c:v>6.8077068785759032E-3</c:v>
                </c:pt>
                <c:pt idx="2945">
                  <c:v>6.8117635423636802E-3</c:v>
                </c:pt>
                <c:pt idx="2946">
                  <c:v>6.8158285200647928E-3</c:v>
                </c:pt>
                <c:pt idx="2947">
                  <c:v>6.8199018117798271E-3</c:v>
                </c:pt>
                <c:pt idx="2948">
                  <c:v>6.8239834176098135E-3</c:v>
                </c:pt>
                <c:pt idx="2949">
                  <c:v>6.8280733376553382E-3</c:v>
                </c:pt>
                <c:pt idx="2950">
                  <c:v>6.8321715720176535E-3</c:v>
                </c:pt>
                <c:pt idx="2951">
                  <c:v>6.8362781207988998E-3</c:v>
                </c:pt>
                <c:pt idx="2952">
                  <c:v>6.8403929840994415E-3</c:v>
                </c:pt>
                <c:pt idx="2953">
                  <c:v>6.8445161620220851E-3</c:v>
                </c:pt>
                <c:pt idx="2954">
                  <c:v>6.8486476546685271E-3</c:v>
                </c:pt>
                <c:pt idx="2955">
                  <c:v>6.8527874621406859E-3</c:v>
                </c:pt>
                <c:pt idx="2956">
                  <c:v>6.8569355845413682E-3</c:v>
                </c:pt>
                <c:pt idx="2957">
                  <c:v>6.8610920219729365E-3</c:v>
                </c:pt>
                <c:pt idx="2958">
                  <c:v>6.8652567745386417E-3</c:v>
                </c:pt>
                <c:pt idx="2959">
                  <c:v>6.8694298421851929E-3</c:v>
                </c:pt>
                <c:pt idx="2960">
                  <c:v>6.8736111457330384E-3</c:v>
                </c:pt>
                <c:pt idx="2961">
                  <c:v>6.8778003983682723E-3</c:v>
                </c:pt>
                <c:pt idx="2962">
                  <c:v>6.8819972796270168E-3</c:v>
                </c:pt>
                <c:pt idx="2963">
                  <c:v>6.8862014690413975E-3</c:v>
                </c:pt>
                <c:pt idx="2964">
                  <c:v>6.8904126461371007E-3</c:v>
                </c:pt>
                <c:pt idx="2965">
                  <c:v>6.8946304904353717E-3</c:v>
                </c:pt>
                <c:pt idx="2966">
                  <c:v>6.8988546814519047E-3</c:v>
                </c:pt>
                <c:pt idx="2967">
                  <c:v>6.903084898697287E-3</c:v>
                </c:pt>
                <c:pt idx="2968">
                  <c:v>6.9073208216765547E-3</c:v>
                </c:pt>
                <c:pt idx="2969">
                  <c:v>6.9115621298896368E-3</c:v>
                </c:pt>
                <c:pt idx="2970">
                  <c:v>6.9158085028315774E-3</c:v>
                </c:pt>
                <c:pt idx="2971">
                  <c:v>6.9200596199912034E-3</c:v>
                </c:pt>
                <c:pt idx="2972">
                  <c:v>6.9243151608526787E-3</c:v>
                </c:pt>
                <c:pt idx="2973">
                  <c:v>6.928574804894394E-3</c:v>
                </c:pt>
                <c:pt idx="2974">
                  <c:v>6.9328382315900772E-3</c:v>
                </c:pt>
                <c:pt idx="2975">
                  <c:v>6.9371051204070167E-3</c:v>
                </c:pt>
                <c:pt idx="2976">
                  <c:v>6.9413751508080601E-3</c:v>
                </c:pt>
                <c:pt idx="2977">
                  <c:v>6.94564800225006E-3</c:v>
                </c:pt>
                <c:pt idx="2978">
                  <c:v>6.9499233541847616E-3</c:v>
                </c:pt>
                <c:pt idx="2979">
                  <c:v>6.9542008860581372E-3</c:v>
                </c:pt>
                <c:pt idx="2980">
                  <c:v>6.9584802773110521E-3</c:v>
                </c:pt>
                <c:pt idx="2981">
                  <c:v>6.9627612073790424E-3</c:v>
                </c:pt>
                <c:pt idx="2982">
                  <c:v>6.9670433556916489E-3</c:v>
                </c:pt>
                <c:pt idx="2983">
                  <c:v>6.9713264016735277E-3</c:v>
                </c:pt>
                <c:pt idx="2984">
                  <c:v>6.9756100247437836E-3</c:v>
                </c:pt>
                <c:pt idx="2985">
                  <c:v>6.9798939043157482E-3</c:v>
                </c:pt>
                <c:pt idx="2986">
                  <c:v>6.9841777197974242E-3</c:v>
                </c:pt>
                <c:pt idx="2987">
                  <c:v>6.9884611505917071E-3</c:v>
                </c:pt>
                <c:pt idx="2988">
                  <c:v>6.9927438760957195E-3</c:v>
                </c:pt>
                <c:pt idx="2989">
                  <c:v>6.9970255757008104E-3</c:v>
                </c:pt>
                <c:pt idx="2990">
                  <c:v>7.0013059287934443E-3</c:v>
                </c:pt>
                <c:pt idx="2991">
                  <c:v>7.0055846147549783E-3</c:v>
                </c:pt>
                <c:pt idx="2992">
                  <c:v>7.0098613129598863E-3</c:v>
                </c:pt>
                <c:pt idx="2993">
                  <c:v>7.0141357027788676E-3</c:v>
                </c:pt>
                <c:pt idx="2994">
                  <c:v>7.0184074635759597E-3</c:v>
                </c:pt>
                <c:pt idx="2995">
                  <c:v>7.0226762747103155E-3</c:v>
                </c:pt>
                <c:pt idx="2996">
                  <c:v>7.0269418155359809E-3</c:v>
                </c:pt>
                <c:pt idx="2997">
                  <c:v>7.0312037654010062E-3</c:v>
                </c:pt>
                <c:pt idx="2998">
                  <c:v>7.0354618036478911E-3</c:v>
                </c:pt>
                <c:pt idx="2999">
                  <c:v>7.039715609614916E-3</c:v>
                </c:pt>
                <c:pt idx="3000">
                  <c:v>7.0439648626337004E-3</c:v>
                </c:pt>
                <c:pt idx="3001">
                  <c:v>7.0482092420309783E-3</c:v>
                </c:pt>
                <c:pt idx="3002">
                  <c:v>7.0524484271283772E-3</c:v>
                </c:pt>
                <c:pt idx="3003">
                  <c:v>7.0566820972421951E-3</c:v>
                </c:pt>
                <c:pt idx="3004">
                  <c:v>7.0609099316829571E-3</c:v>
                </c:pt>
                <c:pt idx="3005">
                  <c:v>7.0651316097563033E-3</c:v>
                </c:pt>
                <c:pt idx="3006">
                  <c:v>7.0693468107625446E-3</c:v>
                </c:pt>
                <c:pt idx="3007">
                  <c:v>7.0735552139966629E-3</c:v>
                </c:pt>
                <c:pt idx="3008">
                  <c:v>7.0777564987485331E-3</c:v>
                </c:pt>
                <c:pt idx="3009">
                  <c:v>7.081950344302701E-3</c:v>
                </c:pt>
                <c:pt idx="3010">
                  <c:v>7.0861364299383833E-3</c:v>
                </c:pt>
                <c:pt idx="3011">
                  <c:v>7.090314434930578E-3</c:v>
                </c:pt>
                <c:pt idx="3012">
                  <c:v>7.0944840919857644E-3</c:v>
                </c:pt>
                <c:pt idx="3013">
                  <c:v>7.0986453475623268E-3</c:v>
                </c:pt>
                <c:pt idx="3014">
                  <c:v>7.1027982015552382E-3</c:v>
                </c:pt>
                <c:pt idx="3015">
                  <c:v>7.1069426538612479E-3</c:v>
                </c:pt>
                <c:pt idx="3016">
                  <c:v>7.1110787043757728E-3</c:v>
                </c:pt>
                <c:pt idx="3017">
                  <c:v>7.1152063529957843E-3</c:v>
                </c:pt>
                <c:pt idx="3018">
                  <c:v>7.1193255996173654E-3</c:v>
                </c:pt>
                <c:pt idx="3019">
                  <c:v>7.1234364441374876E-3</c:v>
                </c:pt>
                <c:pt idx="3020">
                  <c:v>7.1275388864528999E-3</c:v>
                </c:pt>
                <c:pt idx="3021">
                  <c:v>7.1316329264610179E-3</c:v>
                </c:pt>
                <c:pt idx="3022">
                  <c:v>7.1357185640594789E-3</c:v>
                </c:pt>
                <c:pt idx="3023">
                  <c:v>7.1397957991452543E-3</c:v>
                </c:pt>
                <c:pt idx="3024">
                  <c:v>7.1444452074644893E-3</c:v>
                </c:pt>
                <c:pt idx="3025">
                  <c:v>7.1485044368229111E-3</c:v>
                </c:pt>
                <c:pt idx="3026">
                  <c:v>7.1525552633489031E-3</c:v>
                </c:pt>
                <c:pt idx="3027">
                  <c:v>7.1565976869401027E-3</c:v>
                </c:pt>
                <c:pt idx="3028">
                  <c:v>7.1606317074959236E-3</c:v>
                </c:pt>
                <c:pt idx="3029">
                  <c:v>7.1646573249148915E-3</c:v>
                </c:pt>
                <c:pt idx="3030">
                  <c:v>7.1686745390966422E-3</c:v>
                </c:pt>
                <c:pt idx="3031">
                  <c:v>7.1726833499397014E-3</c:v>
                </c:pt>
                <c:pt idx="3032">
                  <c:v>7.1766837573441489E-3</c:v>
                </c:pt>
                <c:pt idx="3033">
                  <c:v>7.181025819771052E-3</c:v>
                </c:pt>
                <c:pt idx="3034">
                  <c:v>7.1850088978160555E-3</c:v>
                </c:pt>
                <c:pt idx="3035">
                  <c:v>7.1889835719935015E-3</c:v>
                </c:pt>
                <c:pt idx="3036">
                  <c:v>7.1929498422030804E-3</c:v>
                </c:pt>
                <c:pt idx="3037">
                  <c:v>7.1969077083455877E-3</c:v>
                </c:pt>
                <c:pt idx="3038">
                  <c:v>7.2008571703213757E-3</c:v>
                </c:pt>
                <c:pt idx="3039">
                  <c:v>7.2047982280307975E-3</c:v>
                </c:pt>
                <c:pt idx="3040">
                  <c:v>7.2101160293399028E-3</c:v>
                </c:pt>
                <c:pt idx="3041">
                  <c:v>7.2126551302559407E-3</c:v>
                </c:pt>
                <c:pt idx="3042">
                  <c:v>7.2165709745741395E-3</c:v>
                </c:pt>
                <c:pt idx="3043">
                  <c:v>7.2204784142311492E-3</c:v>
                </c:pt>
                <c:pt idx="3044">
                  <c:v>7.2243774491290921E-3</c:v>
                </c:pt>
                <c:pt idx="3045">
                  <c:v>7.2282680791698733E-3</c:v>
                </c:pt>
                <c:pt idx="3046">
                  <c:v>7.2321503042558381E-3</c:v>
                </c:pt>
                <c:pt idx="3047">
                  <c:v>7.2360241242891109E-3</c:v>
                </c:pt>
                <c:pt idx="3048">
                  <c:v>7.2398895391724803E-3</c:v>
                </c:pt>
                <c:pt idx="3049">
                  <c:v>7.2437465488089563E-3</c:v>
                </c:pt>
                <c:pt idx="3050">
                  <c:v>7.2475951531015496E-3</c:v>
                </c:pt>
                <c:pt idx="3051">
                  <c:v>7.25143535195327E-3</c:v>
                </c:pt>
                <c:pt idx="3052">
                  <c:v>7.2552671452682351E-3</c:v>
                </c:pt>
                <c:pt idx="3053">
                  <c:v>7.2590905329492335E-3</c:v>
                </c:pt>
                <c:pt idx="3054">
                  <c:v>7.2629055149010472E-3</c:v>
                </c:pt>
                <c:pt idx="3055">
                  <c:v>7.2667120910271284E-3</c:v>
                </c:pt>
                <c:pt idx="3056">
                  <c:v>7.270510261232481E-3</c:v>
                </c:pt>
                <c:pt idx="3057">
                  <c:v>7.2743000254207792E-3</c:v>
                </c:pt>
                <c:pt idx="3058">
                  <c:v>7.2780813834976915E-3</c:v>
                </c:pt>
                <c:pt idx="3059">
                  <c:v>7.2818543353675548E-3</c:v>
                </c:pt>
                <c:pt idx="3060">
                  <c:v>7.2856188809355951E-3</c:v>
                </c:pt>
                <c:pt idx="3061">
                  <c:v>7.2893750201074798E-3</c:v>
                </c:pt>
                <c:pt idx="3062">
                  <c:v>7.2931227527886534E-3</c:v>
                </c:pt>
                <c:pt idx="3063">
                  <c:v>7.2968620788850073E-3</c:v>
                </c:pt>
                <c:pt idx="3064">
                  <c:v>7.3005929983024275E-3</c:v>
                </c:pt>
                <c:pt idx="3065">
                  <c:v>7.3043155109472485E-3</c:v>
                </c:pt>
                <c:pt idx="3066">
                  <c:v>7.3080296167260216E-3</c:v>
                </c:pt>
                <c:pt idx="3067">
                  <c:v>7.3117353155448582E-3</c:v>
                </c:pt>
                <c:pt idx="3068">
                  <c:v>7.3154326073111963E-3</c:v>
                </c:pt>
                <c:pt idx="3069">
                  <c:v>7.3191214919320329E-3</c:v>
                </c:pt>
                <c:pt idx="3070">
                  <c:v>7.3228019693143635E-3</c:v>
                </c:pt>
                <c:pt idx="3071">
                  <c:v>7.3264740393660698E-3</c:v>
                </c:pt>
                <c:pt idx="3072">
                  <c:v>7.3301377019945914E-3</c:v>
                </c:pt>
                <c:pt idx="3073">
                  <c:v>7.3337929571080304E-3</c:v>
                </c:pt>
                <c:pt idx="3074">
                  <c:v>7.3374398046140493E-3</c:v>
                </c:pt>
                <c:pt idx="3075">
                  <c:v>7.3410782444216349E-3</c:v>
                </c:pt>
                <c:pt idx="3076">
                  <c:v>7.344708276438891E-3</c:v>
                </c:pt>
                <c:pt idx="3077">
                  <c:v>7.3483299005750293E-3</c:v>
                </c:pt>
                <c:pt idx="3078">
                  <c:v>7.351943116738373E-3</c:v>
                </c:pt>
                <c:pt idx="3079">
                  <c:v>7.355547924838576E-3</c:v>
                </c:pt>
                <c:pt idx="3080">
                  <c:v>7.3591443247848489E-3</c:v>
                </c:pt>
                <c:pt idx="3081">
                  <c:v>7.362732316487066E-3</c:v>
                </c:pt>
                <c:pt idx="3082">
                  <c:v>7.3663118998546599E-3</c:v>
                </c:pt>
                <c:pt idx="3083">
                  <c:v>7.369883074797948E-3</c:v>
                </c:pt>
                <c:pt idx="3084">
                  <c:v>7.3734458412272478E-3</c:v>
                </c:pt>
                <c:pt idx="3085">
                  <c:v>7.3766774703525329E-3</c:v>
                </c:pt>
                <c:pt idx="3086">
                  <c:v>7.3802239486979726E-3</c:v>
                </c:pt>
                <c:pt idx="3087">
                  <c:v>7.3837620184027397E-3</c:v>
                </c:pt>
                <c:pt idx="3088">
                  <c:v>7.3872916793784604E-3</c:v>
                </c:pt>
                <c:pt idx="3089">
                  <c:v>7.3908129315363169E-3</c:v>
                </c:pt>
                <c:pt idx="3090">
                  <c:v>7.3943257747879354E-3</c:v>
                </c:pt>
                <c:pt idx="3091">
                  <c:v>7.3978302090456083E-3</c:v>
                </c:pt>
                <c:pt idx="3092">
                  <c:v>7.4013262342216279E-3</c:v>
                </c:pt>
                <c:pt idx="3093">
                  <c:v>7.4048138502278427E-3</c:v>
                </c:pt>
                <c:pt idx="3094">
                  <c:v>7.408293056977433E-3</c:v>
                </c:pt>
                <c:pt idx="3095">
                  <c:v>7.4117638543824693E-3</c:v>
                </c:pt>
                <c:pt idx="3096">
                  <c:v>7.4152262423567983E-3</c:v>
                </c:pt>
                <c:pt idx="3097">
                  <c:v>7.4186802208129343E-3</c:v>
                </c:pt>
                <c:pt idx="3098">
                  <c:v>7.4221257896645021E-3</c:v>
                </c:pt>
                <c:pt idx="3099">
                  <c:v>7.4255629488249042E-3</c:v>
                </c:pt>
                <c:pt idx="3100">
                  <c:v>7.4289916982086535E-3</c:v>
                </c:pt>
                <c:pt idx="3101">
                  <c:v>7.4324120377291525E-3</c:v>
                </c:pt>
                <c:pt idx="3102">
                  <c:v>7.4358239673013582E-3</c:v>
                </c:pt>
                <c:pt idx="3103">
                  <c:v>7.4392274868388952E-3</c:v>
                </c:pt>
                <c:pt idx="3104">
                  <c:v>7.4426225962567205E-3</c:v>
                </c:pt>
                <c:pt idx="3105">
                  <c:v>7.446009295470235E-3</c:v>
                </c:pt>
                <c:pt idx="3106">
                  <c:v>7.4493875843939517E-3</c:v>
                </c:pt>
                <c:pt idx="3107">
                  <c:v>7.4527574629437154E-3</c:v>
                </c:pt>
                <c:pt idx="3108">
                  <c:v>7.4561189310344833E-3</c:v>
                </c:pt>
                <c:pt idx="3109">
                  <c:v>7.4594719885821004E-3</c:v>
                </c:pt>
                <c:pt idx="3110">
                  <c:v>7.4628166355028558E-3</c:v>
                </c:pt>
                <c:pt idx="3111">
                  <c:v>7.4661528717125947E-3</c:v>
                </c:pt>
                <c:pt idx="3112">
                  <c:v>7.4694806971278283E-3</c:v>
                </c:pt>
                <c:pt idx="3113">
                  <c:v>7.4728001116652898E-3</c:v>
                </c:pt>
                <c:pt idx="3114">
                  <c:v>7.4761111152414905E-3</c:v>
                </c:pt>
                <c:pt idx="3115">
                  <c:v>7.4794137077736078E-3</c:v>
                </c:pt>
                <c:pt idx="3116">
                  <c:v>7.482707889178819E-3</c:v>
                </c:pt>
                <c:pt idx="3117">
                  <c:v>7.4859936593743015E-3</c:v>
                </c:pt>
                <c:pt idx="3118">
                  <c:v>7.4892710182781208E-3</c:v>
                </c:pt>
                <c:pt idx="3119">
                  <c:v>7.4925399658078984E-3</c:v>
                </c:pt>
                <c:pt idx="3120">
                  <c:v>7.4958005018816998E-3</c:v>
                </c:pt>
                <c:pt idx="3121">
                  <c:v>7.4990526264175905E-3</c:v>
                </c:pt>
                <c:pt idx="3122">
                  <c:v>7.5022963393345243E-3</c:v>
                </c:pt>
                <c:pt idx="3123">
                  <c:v>7.5055316405505668E-3</c:v>
                </c:pt>
                <c:pt idx="3124">
                  <c:v>7.5087585299851156E-3</c:v>
                </c:pt>
                <c:pt idx="3125">
                  <c:v>7.5119770075571246E-3</c:v>
                </c:pt>
                <c:pt idx="3126">
                  <c:v>7.5151870731859916E-3</c:v>
                </c:pt>
                <c:pt idx="3127">
                  <c:v>7.5183887267911143E-3</c:v>
                </c:pt>
                <c:pt idx="3128">
                  <c:v>7.522037458942421E-3</c:v>
                </c:pt>
                <c:pt idx="3129">
                  <c:v>7.5252210865126568E-3</c:v>
                </c:pt>
                <c:pt idx="3130">
                  <c:v>7.5283963018073496E-3</c:v>
                </c:pt>
                <c:pt idx="3131">
                  <c:v>7.5315631047472298E-3</c:v>
                </c:pt>
                <c:pt idx="3132">
                  <c:v>7.5347214952532493E-3</c:v>
                </c:pt>
                <c:pt idx="3133">
                  <c:v>7.5378714732454721E-3</c:v>
                </c:pt>
                <c:pt idx="3134">
                  <c:v>7.5410130386455165E-3</c:v>
                </c:pt>
                <c:pt idx="3135">
                  <c:v>7.5441461913745567E-3</c:v>
                </c:pt>
                <c:pt idx="3136">
                  <c:v>7.5472709313539887E-3</c:v>
                </c:pt>
                <c:pt idx="3137">
                  <c:v>7.550387258505209E-3</c:v>
                </c:pt>
                <c:pt idx="3138">
                  <c:v>7.5534951727505018E-3</c:v>
                </c:pt>
                <c:pt idx="3139">
                  <c:v>7.5565946740114853E-3</c:v>
                </c:pt>
                <c:pt idx="3140">
                  <c:v>7.5596857622108882E-3</c:v>
                </c:pt>
                <c:pt idx="3141">
                  <c:v>7.562475598155833E-3</c:v>
                </c:pt>
                <c:pt idx="3142">
                  <c:v>7.5658426991149774E-3</c:v>
                </c:pt>
                <c:pt idx="3143">
                  <c:v>7.5689085476651208E-3</c:v>
                </c:pt>
                <c:pt idx="3144">
                  <c:v>7.5719659828450414E-3</c:v>
                </c:pt>
                <c:pt idx="3145">
                  <c:v>7.5750150045779119E-3</c:v>
                </c:pt>
                <c:pt idx="3146">
                  <c:v>7.5780556127869048E-3</c:v>
                </c:pt>
                <c:pt idx="3147">
                  <c:v>7.5810878073965249E-3</c:v>
                </c:pt>
                <c:pt idx="3148">
                  <c:v>7.5841115883301669E-3</c:v>
                </c:pt>
                <c:pt idx="3149">
                  <c:v>7.5871269555125576E-3</c:v>
                </c:pt>
                <c:pt idx="3150">
                  <c:v>7.5901339088675357E-3</c:v>
                </c:pt>
                <c:pt idx="3151">
                  <c:v>7.5931324483202722E-3</c:v>
                </c:pt>
                <c:pt idx="3152">
                  <c:v>7.596122573795272E-3</c:v>
                </c:pt>
                <c:pt idx="3153">
                  <c:v>7.5991042852174839E-3</c:v>
                </c:pt>
                <c:pt idx="3154">
                  <c:v>7.602077582512301E-3</c:v>
                </c:pt>
                <c:pt idx="3155">
                  <c:v>7.6050424656051163E-3</c:v>
                </c:pt>
                <c:pt idx="3156">
                  <c:v>7.6079989344217669E-3</c:v>
                </c:pt>
                <c:pt idx="3157">
                  <c:v>7.6109469888880898E-3</c:v>
                </c:pt>
                <c:pt idx="3158">
                  <c:v>7.6138866289301443E-3</c:v>
                </c:pt>
                <c:pt idx="3159">
                  <c:v>7.6168178544739895E-3</c:v>
                </c:pt>
                <c:pt idx="3160">
                  <c:v>7.6197406654465727E-3</c:v>
                </c:pt>
                <c:pt idx="3161">
                  <c:v>7.6226550617746192E-3</c:v>
                </c:pt>
                <c:pt idx="3162">
                  <c:v>7.6255610433844101E-3</c:v>
                </c:pt>
                <c:pt idx="3163">
                  <c:v>7.628458610203781E-3</c:v>
                </c:pt>
                <c:pt idx="3164">
                  <c:v>7.6313477621596792E-3</c:v>
                </c:pt>
                <c:pt idx="3165">
                  <c:v>7.6342284991801623E-3</c:v>
                </c:pt>
                <c:pt idx="3166">
                  <c:v>7.6371008211923996E-3</c:v>
                </c:pt>
                <c:pt idx="3167">
                  <c:v>7.6399647281248928E-3</c:v>
                </c:pt>
                <c:pt idx="3168">
                  <c:v>7.6428202199054773E-3</c:v>
                </c:pt>
                <c:pt idx="3169">
                  <c:v>7.6456672964626549E-3</c:v>
                </c:pt>
                <c:pt idx="3170">
                  <c:v>7.6485059577253711E-3</c:v>
                </c:pt>
                <c:pt idx="3171">
                  <c:v>7.6513362036219057E-3</c:v>
                </c:pt>
                <c:pt idx="3172">
                  <c:v>7.6541580340816484E-3</c:v>
                </c:pt>
                <c:pt idx="3173">
                  <c:v>7.6569714490339891E-3</c:v>
                </c:pt>
                <c:pt idx="3174">
                  <c:v>7.6597764484080955E-3</c:v>
                </c:pt>
                <c:pt idx="3175">
                  <c:v>7.6625730321335794E-3</c:v>
                </c:pt>
                <c:pt idx="3176">
                  <c:v>7.665361200140719E-3</c:v>
                </c:pt>
                <c:pt idx="3177">
                  <c:v>7.668140952359348E-3</c:v>
                </c:pt>
                <c:pt idx="3178">
                  <c:v>7.6709122887197445E-3</c:v>
                </c:pt>
                <c:pt idx="3179">
                  <c:v>7.6736752091528526E-3</c:v>
                </c:pt>
                <c:pt idx="3180">
                  <c:v>7.6773657511566094E-3</c:v>
                </c:pt>
                <c:pt idx="3181">
                  <c:v>7.6801095498952648E-3</c:v>
                </c:pt>
                <c:pt idx="3182">
                  <c:v>7.6828449321680193E-3</c:v>
                </c:pt>
                <c:pt idx="3183">
                  <c:v>7.6855718979048672E-3</c:v>
                </c:pt>
                <c:pt idx="3184">
                  <c:v>7.6882904470380129E-3</c:v>
                </c:pt>
                <c:pt idx="3185">
                  <c:v>7.6901938310089098E-3</c:v>
                </c:pt>
                <c:pt idx="3186">
                  <c:v>7.6937022952180386E-3</c:v>
                </c:pt>
                <c:pt idx="3187">
                  <c:v>7.6963955941288841E-3</c:v>
                </c:pt>
                <c:pt idx="3188">
                  <c:v>7.699080476162413E-3</c:v>
                </c:pt>
                <c:pt idx="3189">
                  <c:v>7.7009567292002611E-3</c:v>
                </c:pt>
                <c:pt idx="3190">
                  <c:v>7.7044249893285467E-3</c:v>
                </c:pt>
                <c:pt idx="3191">
                  <c:v>7.7070846203262204E-3</c:v>
                </c:pt>
                <c:pt idx="3192">
                  <c:v>7.7097358341778228E-3</c:v>
                </c:pt>
                <c:pt idx="3193">
                  <c:v>7.7133565813696237E-3</c:v>
                </c:pt>
                <c:pt idx="3194">
                  <c:v>7.7159872425502929E-3</c:v>
                </c:pt>
                <c:pt idx="3195">
                  <c:v>7.7186094866730226E-3</c:v>
                </c:pt>
                <c:pt idx="3196">
                  <c:v>7.7212233136725317E-3</c:v>
                </c:pt>
                <c:pt idx="3197">
                  <c:v>7.7238287234830949E-3</c:v>
                </c:pt>
                <c:pt idx="3198">
                  <c:v>7.7264257160392091E-3</c:v>
                </c:pt>
                <c:pt idx="3199">
                  <c:v>7.7290142912760373E-3</c:v>
                </c:pt>
                <c:pt idx="3200">
                  <c:v>7.7315944491285205E-3</c:v>
                </c:pt>
                <c:pt idx="3201">
                  <c:v>7.7341661895318214E-3</c:v>
                </c:pt>
                <c:pt idx="3202">
                  <c:v>7.7367295124217694E-3</c:v>
                </c:pt>
                <c:pt idx="3203">
                  <c:v>7.7392844177339715E-3</c:v>
                </c:pt>
                <c:pt idx="3204">
                  <c:v>7.7418309054042567E-3</c:v>
                </c:pt>
                <c:pt idx="3205">
                  <c:v>7.7443689753691203E-3</c:v>
                </c:pt>
                <c:pt idx="3206">
                  <c:v>7.7468986275648355E-3</c:v>
                </c:pt>
                <c:pt idx="3207">
                  <c:v>7.7494198619274535E-3</c:v>
                </c:pt>
                <c:pt idx="3208">
                  <c:v>7.7519326783945797E-3</c:v>
                </c:pt>
                <c:pt idx="3209">
                  <c:v>7.7544370769022652E-3</c:v>
                </c:pt>
                <c:pt idx="3210">
                  <c:v>7.7569330573883377E-3</c:v>
                </c:pt>
                <c:pt idx="3211">
                  <c:v>7.7594206197904025E-3</c:v>
                </c:pt>
                <c:pt idx="3212">
                  <c:v>7.7618997640456211E-3</c:v>
                </c:pt>
                <c:pt idx="3213">
                  <c:v>7.764370490092265E-3</c:v>
                </c:pt>
                <c:pt idx="3214">
                  <c:v>7.7668327978679397E-3</c:v>
                </c:pt>
                <c:pt idx="3215">
                  <c:v>7.7692866873111388E-3</c:v>
                </c:pt>
                <c:pt idx="3216">
                  <c:v>7.771732158360356E-3</c:v>
                </c:pt>
                <c:pt idx="3217">
                  <c:v>7.774169210954307E-3</c:v>
                </c:pt>
                <c:pt idx="3218">
                  <c:v>7.7765978450314854E-3</c:v>
                </c:pt>
                <c:pt idx="3219">
                  <c:v>7.7790180605319392E-3</c:v>
                </c:pt>
                <c:pt idx="3220">
                  <c:v>7.78142985739394E-3</c:v>
                </c:pt>
                <c:pt idx="3221">
                  <c:v>7.7838332355575357E-3</c:v>
                </c:pt>
                <c:pt idx="3222">
                  <c:v>7.7862281949623302E-3</c:v>
                </c:pt>
                <c:pt idx="3223">
                  <c:v>7.7886147355483715E-3</c:v>
                </c:pt>
                <c:pt idx="3224">
                  <c:v>7.7909928572559295E-3</c:v>
                </c:pt>
                <c:pt idx="3225">
                  <c:v>7.7933625600250522E-3</c:v>
                </c:pt>
                <c:pt idx="3226">
                  <c:v>7.7957238437966758E-3</c:v>
                </c:pt>
                <c:pt idx="3227">
                  <c:v>7.7980767085112923E-3</c:v>
                </c:pt>
                <c:pt idx="3228">
                  <c:v>7.8004211541102819E-3</c:v>
                </c:pt>
                <c:pt idx="3229">
                  <c:v>7.8027571805343587E-3</c:v>
                </c:pt>
                <c:pt idx="3230">
                  <c:v>7.8050847877253471E-3</c:v>
                </c:pt>
                <c:pt idx="3231">
                  <c:v>7.8074039756248492E-3</c:v>
                </c:pt>
                <c:pt idx="3232">
                  <c:v>7.8097147441744674E-3</c:v>
                </c:pt>
                <c:pt idx="3233">
                  <c:v>7.8120170933164701E-3</c:v>
                </c:pt>
                <c:pt idx="3234">
                  <c:v>7.8143110229931256E-3</c:v>
                </c:pt>
                <c:pt idx="3235">
                  <c:v>7.8165965331469245E-3</c:v>
                </c:pt>
                <c:pt idx="3236">
                  <c:v>7.8188736237203571E-3</c:v>
                </c:pt>
                <c:pt idx="3237">
                  <c:v>7.8211422946565801E-3</c:v>
                </c:pt>
                <c:pt idx="3238">
                  <c:v>7.8234025458987499E-3</c:v>
                </c:pt>
                <c:pt idx="3239">
                  <c:v>7.8256543773900233E-3</c:v>
                </c:pt>
                <c:pt idx="3240">
                  <c:v>7.8278977890740009E-3</c:v>
                </c:pt>
                <c:pt idx="3241">
                  <c:v>7.8303706372715963E-3</c:v>
                </c:pt>
                <c:pt idx="3242">
                  <c:v>7.8325966553101645E-3</c:v>
                </c:pt>
                <c:pt idx="3243">
                  <c:v>7.8348142532032733E-3</c:v>
                </c:pt>
                <c:pt idx="3244">
                  <c:v>7.8370234308946813E-3</c:v>
                </c:pt>
                <c:pt idx="3245">
                  <c:v>7.8392241883285824E-3</c:v>
                </c:pt>
                <c:pt idx="3246">
                  <c:v>7.8414165254500606E-3</c:v>
                </c:pt>
                <c:pt idx="3247">
                  <c:v>7.8436004422037572E-3</c:v>
                </c:pt>
                <c:pt idx="3248">
                  <c:v>7.8457759385349764E-3</c:v>
                </c:pt>
                <c:pt idx="3249">
                  <c:v>7.8479430143888022E-3</c:v>
                </c:pt>
                <c:pt idx="3250">
                  <c:v>7.8501016697109811E-3</c:v>
                </c:pt>
                <c:pt idx="3251">
                  <c:v>7.8522519044470409E-3</c:v>
                </c:pt>
                <c:pt idx="3252">
                  <c:v>7.8543937185429503E-3</c:v>
                </c:pt>
                <c:pt idx="3253">
                  <c:v>7.8565271119448998E-3</c:v>
                </c:pt>
                <c:pt idx="3254">
                  <c:v>7.8586520845993022E-3</c:v>
                </c:pt>
                <c:pt idx="3255">
                  <c:v>7.8607686364527887E-3</c:v>
                </c:pt>
                <c:pt idx="3256">
                  <c:v>7.8628767674517736E-3</c:v>
                </c:pt>
                <c:pt idx="3257">
                  <c:v>7.8649764775435543E-3</c:v>
                </c:pt>
                <c:pt idx="3258">
                  <c:v>7.8670677666756485E-3</c:v>
                </c:pt>
                <c:pt idx="3259">
                  <c:v>7.8691506347949129E-3</c:v>
                </c:pt>
                <c:pt idx="3260">
                  <c:v>7.8712250818493076E-3</c:v>
                </c:pt>
                <c:pt idx="3261">
                  <c:v>7.8732911077863538E-3</c:v>
                </c:pt>
                <c:pt idx="3262">
                  <c:v>7.8753487125544554E-3</c:v>
                </c:pt>
                <c:pt idx="3263">
                  <c:v>7.8773978961015744E-3</c:v>
                </c:pt>
                <c:pt idx="3264">
                  <c:v>7.8794386583765606E-3</c:v>
                </c:pt>
                <c:pt idx="3265">
                  <c:v>7.8814709993278165E-3</c:v>
                </c:pt>
                <c:pt idx="3266">
                  <c:v>7.8834949189044122E-3</c:v>
                </c:pt>
                <c:pt idx="3267">
                  <c:v>7.8855104170554163E-3</c:v>
                </c:pt>
                <c:pt idx="3268">
                  <c:v>7.8875174937296771E-3</c:v>
                </c:pt>
                <c:pt idx="3269">
                  <c:v>7.8895161488775935E-3</c:v>
                </c:pt>
                <c:pt idx="3270">
                  <c:v>7.8915063824484561E-3</c:v>
                </c:pt>
                <c:pt idx="3271">
                  <c:v>7.8934881943922182E-3</c:v>
                </c:pt>
                <c:pt idx="3272">
                  <c:v>7.8954615846588382E-3</c:v>
                </c:pt>
                <c:pt idx="3273">
                  <c:v>7.8974265531991522E-3</c:v>
                </c:pt>
                <c:pt idx="3274">
                  <c:v>7.8993830999635611E-3</c:v>
                </c:pt>
                <c:pt idx="3275">
                  <c:v>7.9013312249029046E-3</c:v>
                </c:pt>
                <c:pt idx="3276">
                  <c:v>7.9032709279680258E-3</c:v>
                </c:pt>
                <c:pt idx="3277">
                  <c:v>7.9052022091102049E-3</c:v>
                </c:pt>
                <c:pt idx="3278">
                  <c:v>7.9071250682811699E-3</c:v>
                </c:pt>
                <c:pt idx="3279">
                  <c:v>7.9090395054322062E-3</c:v>
                </c:pt>
                <c:pt idx="3280">
                  <c:v>7.9109455205154805E-3</c:v>
                </c:pt>
                <c:pt idx="3281">
                  <c:v>7.9128431134827207E-3</c:v>
                </c:pt>
                <c:pt idx="3282">
                  <c:v>7.9147322842865395E-3</c:v>
                </c:pt>
                <c:pt idx="3283">
                  <c:v>7.9166130328793254E-3</c:v>
                </c:pt>
                <c:pt idx="3284">
                  <c:v>7.918485359213915E-3</c:v>
                </c:pt>
                <c:pt idx="3285">
                  <c:v>7.9203492632426986E-3</c:v>
                </c:pt>
                <c:pt idx="3286">
                  <c:v>7.922204744919616E-3</c:v>
                </c:pt>
                <c:pt idx="3287">
                  <c:v>7.9240518041974999E-3</c:v>
                </c:pt>
                <c:pt idx="3288">
                  <c:v>7.9258904410300732E-3</c:v>
                </c:pt>
                <c:pt idx="3289">
                  <c:v>7.9277206553708315E-3</c:v>
                </c:pt>
                <c:pt idx="3290">
                  <c:v>7.9295424471741583E-3</c:v>
                </c:pt>
                <c:pt idx="3291">
                  <c:v>7.9313558163937748E-3</c:v>
                </c:pt>
                <c:pt idx="3292">
                  <c:v>7.9331607629847273E-3</c:v>
                </c:pt>
                <c:pt idx="3293">
                  <c:v>7.9347484603247143E-3</c:v>
                </c:pt>
                <c:pt idx="3294">
                  <c:v>7.9365371244199956E-3</c:v>
                </c:pt>
                <c:pt idx="3295">
                  <c:v>7.9383173659275386E-3</c:v>
                </c:pt>
                <c:pt idx="3296">
                  <c:v>7.9400891848033783E-3</c:v>
                </c:pt>
                <c:pt idx="3297">
                  <c:v>7.9418525810019958E-3</c:v>
                </c:pt>
                <c:pt idx="3298">
                  <c:v>7.9436075544800921E-3</c:v>
                </c:pt>
                <c:pt idx="3299">
                  <c:v>7.9453541051932586E-3</c:v>
                </c:pt>
                <c:pt idx="3300">
                  <c:v>7.9470922330975302E-3</c:v>
                </c:pt>
                <c:pt idx="3301">
                  <c:v>7.9488219381496084E-3</c:v>
                </c:pt>
                <c:pt idx="3302">
                  <c:v>7.9505432203059723E-3</c:v>
                </c:pt>
                <c:pt idx="3303">
                  <c:v>7.9522560795237673E-3</c:v>
                </c:pt>
                <c:pt idx="3304">
                  <c:v>7.9539605157594728E-3</c:v>
                </c:pt>
                <c:pt idx="3305">
                  <c:v>7.9556565289709003E-3</c:v>
                </c:pt>
                <c:pt idx="3306">
                  <c:v>7.957344119115195E-3</c:v>
                </c:pt>
                <c:pt idx="3307">
                  <c:v>7.9590232861501686E-3</c:v>
                </c:pt>
                <c:pt idx="3308">
                  <c:v>7.9606940300336326E-3</c:v>
                </c:pt>
                <c:pt idx="3309">
                  <c:v>7.9623563507238426E-3</c:v>
                </c:pt>
                <c:pt idx="3310">
                  <c:v>7.9640102481790542E-3</c:v>
                </c:pt>
                <c:pt idx="3311">
                  <c:v>7.9656557223577451E-3</c:v>
                </c:pt>
                <c:pt idx="3312">
                  <c:v>7.9672927732183929E-3</c:v>
                </c:pt>
                <c:pt idx="3313">
                  <c:v>7.9689214007205855E-3</c:v>
                </c:pt>
                <c:pt idx="3314">
                  <c:v>7.9705416048228006E-3</c:v>
                </c:pt>
                <c:pt idx="3315">
                  <c:v>7.9721533854852922E-3</c:v>
                </c:pt>
                <c:pt idx="3316">
                  <c:v>7.9737567426665379E-3</c:v>
                </c:pt>
                <c:pt idx="3317">
                  <c:v>7.9753516763272359E-3</c:v>
                </c:pt>
                <c:pt idx="3318">
                  <c:v>7.9769381864267519E-3</c:v>
                </c:pt>
                <c:pt idx="3319">
                  <c:v>7.9785162729257841E-3</c:v>
                </c:pt>
                <c:pt idx="3320">
                  <c:v>7.9800859357845866E-3</c:v>
                </c:pt>
                <c:pt idx="3321">
                  <c:v>7.9816471749636353E-3</c:v>
                </c:pt>
                <c:pt idx="3322">
                  <c:v>7.9831999904238504E-3</c:v>
                </c:pt>
                <c:pt idx="3323">
                  <c:v>7.9847443821265962E-3</c:v>
                </c:pt>
                <c:pt idx="3324">
                  <c:v>7.9862803500327928E-3</c:v>
                </c:pt>
                <c:pt idx="3325">
                  <c:v>7.9878078941040265E-3</c:v>
                </c:pt>
                <c:pt idx="3326">
                  <c:v>7.9893270143023276E-3</c:v>
                </c:pt>
                <c:pt idx="3327">
                  <c:v>7.9908377105888384E-3</c:v>
                </c:pt>
                <c:pt idx="3328">
                  <c:v>7.9923399829264774E-3</c:v>
                </c:pt>
                <c:pt idx="3329">
                  <c:v>7.9938338312768309E-3</c:v>
                </c:pt>
                <c:pt idx="3330">
                  <c:v>7.9953192556032615E-3</c:v>
                </c:pt>
                <c:pt idx="3331">
                  <c:v>7.9967962558680217E-3</c:v>
                </c:pt>
                <c:pt idx="3332">
                  <c:v>7.9982648320338079E-3</c:v>
                </c:pt>
                <c:pt idx="3333">
                  <c:v>7.9997249840642048E-3</c:v>
                </c:pt>
                <c:pt idx="3334">
                  <c:v>8.0011767119227972E-3</c:v>
                </c:pt>
                <c:pt idx="3335">
                  <c:v>8.0026200155729477E-3</c:v>
                </c:pt>
                <c:pt idx="3336">
                  <c:v>8.0042591900548743E-3</c:v>
                </c:pt>
                <c:pt idx="3337">
                  <c:v>8.0056844417077944E-3</c:v>
                </c:pt>
                <c:pt idx="3338">
                  <c:v>8.0071012690394738E-3</c:v>
                </c:pt>
                <c:pt idx="3339">
                  <c:v>8.0085096720139415E-3</c:v>
                </c:pt>
                <c:pt idx="3340">
                  <c:v>8.0099096505961143E-3</c:v>
                </c:pt>
                <c:pt idx="3341">
                  <c:v>8.0113012047506871E-3</c:v>
                </c:pt>
                <c:pt idx="3342">
                  <c:v>8.012684334443021E-3</c:v>
                </c:pt>
                <c:pt idx="3343">
                  <c:v>8.0140590396380329E-3</c:v>
                </c:pt>
                <c:pt idx="3344">
                  <c:v>8.0154253203019721E-3</c:v>
                </c:pt>
                <c:pt idx="3345">
                  <c:v>8.0167831763999775E-3</c:v>
                </c:pt>
                <c:pt idx="3346">
                  <c:v>8.0181326078978543E-3</c:v>
                </c:pt>
                <c:pt idx="3347">
                  <c:v>8.0194736147625179E-3</c:v>
                </c:pt>
                <c:pt idx="3348">
                  <c:v>8.0208061969593292E-3</c:v>
                </c:pt>
                <c:pt idx="3349">
                  <c:v>8.0221303544558697E-3</c:v>
                </c:pt>
                <c:pt idx="3350">
                  <c:v>8.0234460872183888E-3</c:v>
                </c:pt>
                <c:pt idx="3351">
                  <c:v>8.0247533952138017E-3</c:v>
                </c:pt>
                <c:pt idx="3352">
                  <c:v>8.0260522784096899E-3</c:v>
                </c:pt>
                <c:pt idx="3353">
                  <c:v>8.0273427367734129E-3</c:v>
                </c:pt>
                <c:pt idx="3354">
                  <c:v>8.0286247702723301E-3</c:v>
                </c:pt>
                <c:pt idx="3355">
                  <c:v>8.0298983788744671E-3</c:v>
                </c:pt>
                <c:pt idx="3356">
                  <c:v>8.0311635625480715E-3</c:v>
                </c:pt>
                <c:pt idx="3357">
                  <c:v>8.0324203212609468E-3</c:v>
                </c:pt>
                <c:pt idx="3358">
                  <c:v>8.0336686549822289E-3</c:v>
                </c:pt>
                <c:pt idx="3359">
                  <c:v>8.0349085636799433E-3</c:v>
                </c:pt>
                <c:pt idx="3360">
                  <c:v>8.0361400473232258E-3</c:v>
                </c:pt>
                <c:pt idx="3361">
                  <c:v>8.0373631058814343E-3</c:v>
                </c:pt>
                <c:pt idx="3362">
                  <c:v>8.0385777393239266E-3</c:v>
                </c:pt>
                <c:pt idx="3363">
                  <c:v>8.0397839476198385E-3</c:v>
                </c:pt>
                <c:pt idx="3364">
                  <c:v>8.040981730739194E-3</c:v>
                </c:pt>
                <c:pt idx="3365">
                  <c:v>8.042171088651795E-3</c:v>
                </c:pt>
                <c:pt idx="3366">
                  <c:v>8.0433520213281096E-3</c:v>
                </c:pt>
                <c:pt idx="3367">
                  <c:v>8.0445245287379397E-3</c:v>
                </c:pt>
                <c:pt idx="3368">
                  <c:v>8.0456886108526415E-3</c:v>
                </c:pt>
                <c:pt idx="3369">
                  <c:v>8.0468442676424612E-3</c:v>
                </c:pt>
                <c:pt idx="3370">
                  <c:v>8.0479914990789769E-3</c:v>
                </c:pt>
                <c:pt idx="3371">
                  <c:v>8.0491303051324348E-3</c:v>
                </c:pt>
                <c:pt idx="3372">
                  <c:v>8.0502606857753012E-3</c:v>
                </c:pt>
                <c:pt idx="3373">
                  <c:v>8.0513826409787104E-3</c:v>
                </c:pt>
                <c:pt idx="3374">
                  <c:v>8.0524961707151288E-3</c:v>
                </c:pt>
                <c:pt idx="3375">
                  <c:v>8.0536012749554686E-3</c:v>
                </c:pt>
                <c:pt idx="3376">
                  <c:v>8.0546979536730845E-3</c:v>
                </c:pt>
                <c:pt idx="3377">
                  <c:v>8.0557862068399988E-3</c:v>
                </c:pt>
                <c:pt idx="3378">
                  <c:v>8.0568660344289E-3</c:v>
                </c:pt>
                <c:pt idx="3379">
                  <c:v>8.0579374364129208E-3</c:v>
                </c:pt>
                <c:pt idx="3380">
                  <c:v>8.0590004127651937E-3</c:v>
                </c:pt>
                <c:pt idx="3381">
                  <c:v>8.0600549634586294E-3</c:v>
                </c:pt>
                <c:pt idx="3382">
                  <c:v>8.0611010884672485E-3</c:v>
                </c:pt>
                <c:pt idx="3383">
                  <c:v>8.0621387877648498E-3</c:v>
                </c:pt>
                <c:pt idx="3384">
                  <c:v>8.0631680613252321E-3</c:v>
                </c:pt>
                <c:pt idx="3385">
                  <c:v>8.0641889091224161E-3</c:v>
                </c:pt>
                <c:pt idx="3386">
                  <c:v>8.0652013311313109E-3</c:v>
                </c:pt>
                <c:pt idx="3387">
                  <c:v>8.066205327325715E-3</c:v>
                </c:pt>
                <c:pt idx="3388">
                  <c:v>8.0672008976812037E-3</c:v>
                </c:pt>
                <c:pt idx="3389">
                  <c:v>8.0681880421726859E-3</c:v>
                </c:pt>
                <c:pt idx="3390">
                  <c:v>8.0691667607750706E-3</c:v>
                </c:pt>
                <c:pt idx="3391">
                  <c:v>8.0701370534641548E-3</c:v>
                </c:pt>
                <c:pt idx="3392">
                  <c:v>8.0710989202152916E-3</c:v>
                </c:pt>
                <c:pt idx="3393">
                  <c:v>8.0720523610045003E-3</c:v>
                </c:pt>
                <c:pt idx="3394">
                  <c:v>8.072997375808022E-3</c:v>
                </c:pt>
                <c:pt idx="3395">
                  <c:v>8.073933964602098E-3</c:v>
                </c:pt>
                <c:pt idx="3396">
                  <c:v>8.0748621273629695E-3</c:v>
                </c:pt>
                <c:pt idx="3397">
                  <c:v>8.0757818640675438E-3</c:v>
                </c:pt>
                <c:pt idx="3398">
                  <c:v>8.0766931746929504E-3</c:v>
                </c:pt>
                <c:pt idx="3399">
                  <c:v>8.0775960592160967E-3</c:v>
                </c:pt>
                <c:pt idx="3400">
                  <c:v>8.0784905176145561E-3</c:v>
                </c:pt>
                <c:pt idx="3401">
                  <c:v>8.07937654986568E-3</c:v>
                </c:pt>
                <c:pt idx="3402">
                  <c:v>8.080254155947264E-3</c:v>
                </c:pt>
                <c:pt idx="3403">
                  <c:v>8.0811233358371037E-3</c:v>
                </c:pt>
                <c:pt idx="3404">
                  <c:v>8.0819840895141049E-3</c:v>
                </c:pt>
                <c:pt idx="3405">
                  <c:v>8.0828364169560629E-3</c:v>
                </c:pt>
                <c:pt idx="3406">
                  <c:v>8.0836803181416617E-3</c:v>
                </c:pt>
                <c:pt idx="3407">
                  <c:v>8.0845157930500289E-3</c:v>
                </c:pt>
                <c:pt idx="3408">
                  <c:v>8.0853428416598483E-3</c:v>
                </c:pt>
                <c:pt idx="3409">
                  <c:v>8.0861614639506918E-3</c:v>
                </c:pt>
                <c:pt idx="3410">
                  <c:v>8.0869716599016872E-3</c:v>
                </c:pt>
                <c:pt idx="3411">
                  <c:v>8.0877734294932946E-3</c:v>
                </c:pt>
                <c:pt idx="3412">
                  <c:v>8.0885667727041977E-3</c:v>
                </c:pt>
                <c:pt idx="3413">
                  <c:v>8.0893516895155226E-3</c:v>
                </c:pt>
                <c:pt idx="3414">
                  <c:v>8.0901281799070635E-3</c:v>
                </c:pt>
                <c:pt idx="3415">
                  <c:v>8.0908962438597243E-3</c:v>
                </c:pt>
                <c:pt idx="3416">
                  <c:v>8.0916558813537431E-3</c:v>
                </c:pt>
                <c:pt idx="3417">
                  <c:v>8.0924070923704683E-3</c:v>
                </c:pt>
                <c:pt idx="3418">
                  <c:v>8.0931498768908039E-3</c:v>
                </c:pt>
                <c:pt idx="3419">
                  <c:v>8.0938842348963203E-3</c:v>
                </c:pt>
                <c:pt idx="3420">
                  <c:v>8.0946101663683656E-3</c:v>
                </c:pt>
                <c:pt idx="3421">
                  <c:v>8.0953276712893985E-3</c:v>
                </c:pt>
                <c:pt idx="3422">
                  <c:v>8.096036749640545E-3</c:v>
                </c:pt>
                <c:pt idx="3423">
                  <c:v>8.0967374014044857E-3</c:v>
                </c:pt>
                <c:pt idx="3424">
                  <c:v>8.0974296265634571E-3</c:v>
                </c:pt>
                <c:pt idx="3425">
                  <c:v>8.0981134251005837E-3</c:v>
                </c:pt>
                <c:pt idx="3426">
                  <c:v>8.0987887969981021E-3</c:v>
                </c:pt>
                <c:pt idx="3427">
                  <c:v>8.0994557422393587E-3</c:v>
                </c:pt>
                <c:pt idx="3428">
                  <c:v>8.1001142608074783E-3</c:v>
                </c:pt>
                <c:pt idx="3429">
                  <c:v>8.1007643526862516E-3</c:v>
                </c:pt>
                <c:pt idx="3430">
                  <c:v>8.1014060178590253E-3</c:v>
                </c:pt>
                <c:pt idx="3431">
                  <c:v>8.102039256309812E-3</c:v>
                </c:pt>
                <c:pt idx="3432">
                  <c:v>8.1026640680230688E-3</c:v>
                </c:pt>
                <c:pt idx="3433">
                  <c:v>8.1032804529825864E-3</c:v>
                </c:pt>
                <c:pt idx="3434">
                  <c:v>8.1038884111734877E-3</c:v>
                </c:pt>
                <c:pt idx="3435">
                  <c:v>8.1044879425797856E-3</c:v>
                </c:pt>
                <c:pt idx="3436">
                  <c:v>8.1050790471870471E-3</c:v>
                </c:pt>
                <c:pt idx="3437">
                  <c:v>8.1056617249803953E-3</c:v>
                </c:pt>
                <c:pt idx="3438">
                  <c:v>8.1062359759449532E-3</c:v>
                </c:pt>
                <c:pt idx="3439">
                  <c:v>8.1068018000665099E-3</c:v>
                </c:pt>
                <c:pt idx="3440">
                  <c:v>8.1074381376040616E-3</c:v>
                </c:pt>
                <c:pt idx="3441">
                  <c:v>8.1079859041570668E-3</c:v>
                </c:pt>
                <c:pt idx="3442">
                  <c:v>8.108525243823328E-3</c:v>
                </c:pt>
                <c:pt idx="3443">
                  <c:v>8.1090561565890784E-3</c:v>
                </c:pt>
                <c:pt idx="3444">
                  <c:v>8.1095786424412175E-3</c:v>
                </c:pt>
                <c:pt idx="3445">
                  <c:v>8.1100927013664226E-3</c:v>
                </c:pt>
                <c:pt idx="3446">
                  <c:v>8.110598333351593E-3</c:v>
                </c:pt>
                <c:pt idx="3447">
                  <c:v>8.1110955383845162E-3</c:v>
                </c:pt>
                <c:pt idx="3448">
                  <c:v>8.1115843164525359E-3</c:v>
                </c:pt>
                <c:pt idx="3449">
                  <c:v>8.1120646675432173E-3</c:v>
                </c:pt>
                <c:pt idx="3450">
                  <c:v>8.1128906123772021E-3</c:v>
                </c:pt>
                <c:pt idx="3451">
                  <c:v>8.1133523343459978E-3</c:v>
                </c:pt>
                <c:pt idx="3452">
                  <c:v>8.1138056287412899E-3</c:v>
                </c:pt>
                <c:pt idx="3453">
                  <c:v>8.114250495552729E-3</c:v>
                </c:pt>
                <c:pt idx="3454">
                  <c:v>8.1146869347681998E-3</c:v>
                </c:pt>
                <c:pt idx="3455">
                  <c:v>8.1151149463771326E-3</c:v>
                </c:pt>
                <c:pt idx="3456">
                  <c:v>8.115648874374751E-3</c:v>
                </c:pt>
                <c:pt idx="3457">
                  <c:v>8.1159456867311158E-3</c:v>
                </c:pt>
                <c:pt idx="3458">
                  <c:v>8.1164615735065913E-3</c:v>
                </c:pt>
                <c:pt idx="3459">
                  <c:v>8.1167427165312091E-3</c:v>
                </c:pt>
                <c:pt idx="3460">
                  <c:v>8.1171285899482217E-3</c:v>
                </c:pt>
                <c:pt idx="3461">
                  <c:v>8.1176174134126727E-3</c:v>
                </c:pt>
                <c:pt idx="3462">
                  <c:v>8.1175423716075557E-3</c:v>
                </c:pt>
                <c:pt idx="3463">
                  <c:v>8.118235644150389E-3</c:v>
                </c:pt>
                <c:pt idx="3464">
                  <c:v>8.1185878068371041E-3</c:v>
                </c:pt>
                <c:pt idx="3465">
                  <c:v>8.1189315418181748E-3</c:v>
                </c:pt>
                <c:pt idx="3466">
                  <c:v>8.119266849085453E-3</c:v>
                </c:pt>
                <c:pt idx="3467">
                  <c:v>8.1195937286301281E-3</c:v>
                </c:pt>
                <c:pt idx="3468">
                  <c:v>8.1199121804440538E-3</c:v>
                </c:pt>
                <c:pt idx="3469">
                  <c:v>8.12022220451886E-3</c:v>
                </c:pt>
                <c:pt idx="3470">
                  <c:v>8.1205238008472784E-3</c:v>
                </c:pt>
                <c:pt idx="3471">
                  <c:v>8.1208169694213812E-3</c:v>
                </c:pt>
                <c:pt idx="3472">
                  <c:v>8.1211017102336813E-3</c:v>
                </c:pt>
                <c:pt idx="3473">
                  <c:v>8.1213780232769085E-3</c:v>
                </c:pt>
                <c:pt idx="3474">
                  <c:v>8.1216459085442384E-3</c:v>
                </c:pt>
                <c:pt idx="3475">
                  <c:v>8.1215958917773001E-3</c:v>
                </c:pt>
                <c:pt idx="3476">
                  <c:v>8.1221563957243319E-3</c:v>
                </c:pt>
                <c:pt idx="3477">
                  <c:v>8.1223989976241025E-3</c:v>
                </c:pt>
                <c:pt idx="3478">
                  <c:v>8.1226331717222083E-3</c:v>
                </c:pt>
                <c:pt idx="3479">
                  <c:v>8.1228589180127007E-3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747328"/>
        <c:axId val="419749248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[0]!FRA1YDates</c:f>
              <c:numCache>
                <c:formatCode>ddd\,\ dd\-mmm\-yyyy</c:formatCode>
                <c:ptCount val="24"/>
                <c:pt idx="0">
                  <c:v>42671</c:v>
                </c:pt>
                <c:pt idx="1">
                  <c:v>42702</c:v>
                </c:pt>
                <c:pt idx="2">
                  <c:v>42732</c:v>
                </c:pt>
                <c:pt idx="3">
                  <c:v>42765</c:v>
                </c:pt>
                <c:pt idx="4">
                  <c:v>42794</c:v>
                </c:pt>
                <c:pt idx="5">
                  <c:v>42822</c:v>
                </c:pt>
                <c:pt idx="6">
                  <c:v>42853</c:v>
                </c:pt>
                <c:pt idx="7">
                  <c:v>42885</c:v>
                </c:pt>
                <c:pt idx="8">
                  <c:v>42914</c:v>
                </c:pt>
                <c:pt idx="9">
                  <c:v>42944</c:v>
                </c:pt>
                <c:pt idx="10">
                  <c:v>42976</c:v>
                </c:pt>
                <c:pt idx="11">
                  <c:v>43006</c:v>
                </c:pt>
                <c:pt idx="12">
                  <c:v>43038</c:v>
                </c:pt>
                <c:pt idx="13">
                  <c:v>43067</c:v>
                </c:pt>
                <c:pt idx="14">
                  <c:v>43097</c:v>
                </c:pt>
                <c:pt idx="15">
                  <c:v>43129</c:v>
                </c:pt>
                <c:pt idx="16">
                  <c:v>43159</c:v>
                </c:pt>
                <c:pt idx="17">
                  <c:v>43187</c:v>
                </c:pt>
                <c:pt idx="18">
                  <c:v>43220</c:v>
                </c:pt>
                <c:pt idx="19">
                  <c:v>43249</c:v>
                </c:pt>
                <c:pt idx="20">
                  <c:v>43279</c:v>
                </c:pt>
                <c:pt idx="21">
                  <c:v>43311</c:v>
                </c:pt>
                <c:pt idx="22">
                  <c:v>43340</c:v>
                </c:pt>
                <c:pt idx="23">
                  <c:v>43371</c:v>
                </c:pt>
              </c:numCache>
            </c:numRef>
          </c:xVal>
          <c:yVal>
            <c:numRef>
              <c:f>[0]!FRA1YSeries</c:f>
              <c:numCache>
                <c:formatCode>0.0000%</c:formatCode>
                <c:ptCount val="24"/>
                <c:pt idx="0">
                  <c:v>6.8599999999999998E-3</c:v>
                </c:pt>
                <c:pt idx="1">
                  <c:v>6.7500000000000008E-3</c:v>
                </c:pt>
                <c:pt idx="2">
                  <c:v>6.6500000000000005E-3</c:v>
                </c:pt>
                <c:pt idx="3">
                  <c:v>6.5700000000000003E-3</c:v>
                </c:pt>
                <c:pt idx="4">
                  <c:v>6.5100000000000002E-3</c:v>
                </c:pt>
                <c:pt idx="5">
                  <c:v>6.3400000000000001E-3</c:v>
                </c:pt>
                <c:pt idx="6">
                  <c:v>#N/A</c:v>
                </c:pt>
                <c:pt idx="7">
                  <c:v>#N/A</c:v>
                </c:pt>
                <c:pt idx="8">
                  <c:v>6.2000000000000006E-3</c:v>
                </c:pt>
                <c:pt idx="9">
                  <c:v>#N/A</c:v>
                </c:pt>
                <c:pt idx="10">
                  <c:v>#N/A</c:v>
                </c:pt>
                <c:pt idx="11">
                  <c:v>6.11E-3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747328"/>
        <c:axId val="419749248"/>
      </c:scatterChart>
      <c:dateAx>
        <c:axId val="419747328"/>
        <c:scaling>
          <c:orientation val="minMax"/>
          <c:max val="43371"/>
          <c:min val="42643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74924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19749248"/>
        <c:scaling>
          <c:orientation val="minMax"/>
          <c:max val="8.0000000000000002E-3"/>
          <c:min val="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19747328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42641</c:v>
                </c:pt>
                <c:pt idx="1">
                  <c:v>42642</c:v>
                </c:pt>
                <c:pt idx="2">
                  <c:v>42643</c:v>
                </c:pt>
                <c:pt idx="3">
                  <c:v>42646</c:v>
                </c:pt>
                <c:pt idx="4">
                  <c:v>42647</c:v>
                </c:pt>
                <c:pt idx="5">
                  <c:v>42648</c:v>
                </c:pt>
                <c:pt idx="6">
                  <c:v>42649</c:v>
                </c:pt>
                <c:pt idx="7">
                  <c:v>42650</c:v>
                </c:pt>
                <c:pt idx="8">
                  <c:v>42653</c:v>
                </c:pt>
                <c:pt idx="9">
                  <c:v>42654</c:v>
                </c:pt>
                <c:pt idx="10">
                  <c:v>42655</c:v>
                </c:pt>
                <c:pt idx="11">
                  <c:v>42656</c:v>
                </c:pt>
                <c:pt idx="12">
                  <c:v>42657</c:v>
                </c:pt>
                <c:pt idx="13">
                  <c:v>42660</c:v>
                </c:pt>
                <c:pt idx="14">
                  <c:v>42661</c:v>
                </c:pt>
                <c:pt idx="15">
                  <c:v>42662</c:v>
                </c:pt>
                <c:pt idx="16">
                  <c:v>42663</c:v>
                </c:pt>
                <c:pt idx="17">
                  <c:v>42664</c:v>
                </c:pt>
                <c:pt idx="18">
                  <c:v>42667</c:v>
                </c:pt>
                <c:pt idx="19">
                  <c:v>42668</c:v>
                </c:pt>
                <c:pt idx="20">
                  <c:v>42669</c:v>
                </c:pt>
                <c:pt idx="21">
                  <c:v>42670</c:v>
                </c:pt>
                <c:pt idx="22">
                  <c:v>42671</c:v>
                </c:pt>
                <c:pt idx="23">
                  <c:v>42674</c:v>
                </c:pt>
                <c:pt idx="24">
                  <c:v>42675</c:v>
                </c:pt>
                <c:pt idx="25">
                  <c:v>42676</c:v>
                </c:pt>
                <c:pt idx="26">
                  <c:v>42677</c:v>
                </c:pt>
                <c:pt idx="27">
                  <c:v>42678</c:v>
                </c:pt>
                <c:pt idx="28">
                  <c:v>42681</c:v>
                </c:pt>
                <c:pt idx="29">
                  <c:v>42682</c:v>
                </c:pt>
                <c:pt idx="30">
                  <c:v>42683</c:v>
                </c:pt>
                <c:pt idx="31">
                  <c:v>42684</c:v>
                </c:pt>
                <c:pt idx="32">
                  <c:v>42685</c:v>
                </c:pt>
                <c:pt idx="33">
                  <c:v>42688</c:v>
                </c:pt>
                <c:pt idx="34">
                  <c:v>42689</c:v>
                </c:pt>
                <c:pt idx="35">
                  <c:v>42690</c:v>
                </c:pt>
                <c:pt idx="36">
                  <c:v>42691</c:v>
                </c:pt>
                <c:pt idx="37">
                  <c:v>42692</c:v>
                </c:pt>
                <c:pt idx="38">
                  <c:v>42695</c:v>
                </c:pt>
                <c:pt idx="39">
                  <c:v>42696</c:v>
                </c:pt>
                <c:pt idx="40">
                  <c:v>42697</c:v>
                </c:pt>
                <c:pt idx="41">
                  <c:v>42698</c:v>
                </c:pt>
                <c:pt idx="42">
                  <c:v>42699</c:v>
                </c:pt>
                <c:pt idx="43">
                  <c:v>42702</c:v>
                </c:pt>
                <c:pt idx="44">
                  <c:v>42703</c:v>
                </c:pt>
                <c:pt idx="45">
                  <c:v>42704</c:v>
                </c:pt>
                <c:pt idx="46">
                  <c:v>42705</c:v>
                </c:pt>
                <c:pt idx="47">
                  <c:v>42706</c:v>
                </c:pt>
                <c:pt idx="48">
                  <c:v>42709</c:v>
                </c:pt>
                <c:pt idx="49">
                  <c:v>42710</c:v>
                </c:pt>
                <c:pt idx="50">
                  <c:v>42711</c:v>
                </c:pt>
                <c:pt idx="51">
                  <c:v>42712</c:v>
                </c:pt>
                <c:pt idx="52">
                  <c:v>42713</c:v>
                </c:pt>
                <c:pt idx="53">
                  <c:v>42716</c:v>
                </c:pt>
                <c:pt idx="54">
                  <c:v>42717</c:v>
                </c:pt>
                <c:pt idx="55">
                  <c:v>42718</c:v>
                </c:pt>
                <c:pt idx="56">
                  <c:v>42719</c:v>
                </c:pt>
                <c:pt idx="57">
                  <c:v>42720</c:v>
                </c:pt>
                <c:pt idx="58">
                  <c:v>42723</c:v>
                </c:pt>
                <c:pt idx="59">
                  <c:v>42724</c:v>
                </c:pt>
                <c:pt idx="60">
                  <c:v>42725</c:v>
                </c:pt>
                <c:pt idx="61">
                  <c:v>42726</c:v>
                </c:pt>
                <c:pt idx="62">
                  <c:v>42727</c:v>
                </c:pt>
                <c:pt idx="63">
                  <c:v>42732</c:v>
                </c:pt>
                <c:pt idx="64">
                  <c:v>42733</c:v>
                </c:pt>
                <c:pt idx="65">
                  <c:v>42734</c:v>
                </c:pt>
                <c:pt idx="66">
                  <c:v>42738</c:v>
                </c:pt>
                <c:pt idx="67">
                  <c:v>42739</c:v>
                </c:pt>
                <c:pt idx="68">
                  <c:v>42740</c:v>
                </c:pt>
                <c:pt idx="69">
                  <c:v>42741</c:v>
                </c:pt>
                <c:pt idx="70">
                  <c:v>42744</c:v>
                </c:pt>
                <c:pt idx="71">
                  <c:v>42745</c:v>
                </c:pt>
                <c:pt idx="72">
                  <c:v>42746</c:v>
                </c:pt>
                <c:pt idx="73">
                  <c:v>42747</c:v>
                </c:pt>
                <c:pt idx="74">
                  <c:v>42748</c:v>
                </c:pt>
                <c:pt idx="75">
                  <c:v>42751</c:v>
                </c:pt>
                <c:pt idx="76">
                  <c:v>42752</c:v>
                </c:pt>
                <c:pt idx="77">
                  <c:v>42753</c:v>
                </c:pt>
                <c:pt idx="78">
                  <c:v>42754</c:v>
                </c:pt>
                <c:pt idx="79">
                  <c:v>42755</c:v>
                </c:pt>
                <c:pt idx="80">
                  <c:v>42758</c:v>
                </c:pt>
                <c:pt idx="81">
                  <c:v>42759</c:v>
                </c:pt>
                <c:pt idx="82">
                  <c:v>42760</c:v>
                </c:pt>
                <c:pt idx="83">
                  <c:v>42761</c:v>
                </c:pt>
                <c:pt idx="84">
                  <c:v>42762</c:v>
                </c:pt>
                <c:pt idx="85">
                  <c:v>42765</c:v>
                </c:pt>
                <c:pt idx="86">
                  <c:v>42766</c:v>
                </c:pt>
                <c:pt idx="87">
                  <c:v>42767</c:v>
                </c:pt>
                <c:pt idx="88">
                  <c:v>42768</c:v>
                </c:pt>
                <c:pt idx="89">
                  <c:v>42769</c:v>
                </c:pt>
                <c:pt idx="90">
                  <c:v>42772</c:v>
                </c:pt>
                <c:pt idx="91">
                  <c:v>42773</c:v>
                </c:pt>
                <c:pt idx="92">
                  <c:v>42774</c:v>
                </c:pt>
                <c:pt idx="93">
                  <c:v>42775</c:v>
                </c:pt>
                <c:pt idx="94">
                  <c:v>42776</c:v>
                </c:pt>
                <c:pt idx="95">
                  <c:v>42779</c:v>
                </c:pt>
                <c:pt idx="96">
                  <c:v>42780</c:v>
                </c:pt>
                <c:pt idx="97">
                  <c:v>42781</c:v>
                </c:pt>
                <c:pt idx="98">
                  <c:v>42782</c:v>
                </c:pt>
                <c:pt idx="99">
                  <c:v>42783</c:v>
                </c:pt>
                <c:pt idx="100">
                  <c:v>42786</c:v>
                </c:pt>
                <c:pt idx="101">
                  <c:v>42787</c:v>
                </c:pt>
                <c:pt idx="102">
                  <c:v>42788</c:v>
                </c:pt>
                <c:pt idx="103">
                  <c:v>42789</c:v>
                </c:pt>
                <c:pt idx="104">
                  <c:v>42790</c:v>
                </c:pt>
                <c:pt idx="105">
                  <c:v>42793</c:v>
                </c:pt>
                <c:pt idx="106">
                  <c:v>42794</c:v>
                </c:pt>
                <c:pt idx="107">
                  <c:v>42795</c:v>
                </c:pt>
                <c:pt idx="108">
                  <c:v>42796</c:v>
                </c:pt>
                <c:pt idx="109">
                  <c:v>42797</c:v>
                </c:pt>
                <c:pt idx="110">
                  <c:v>42800</c:v>
                </c:pt>
                <c:pt idx="111">
                  <c:v>42801</c:v>
                </c:pt>
                <c:pt idx="112">
                  <c:v>42802</c:v>
                </c:pt>
                <c:pt idx="113">
                  <c:v>42803</c:v>
                </c:pt>
                <c:pt idx="114">
                  <c:v>42804</c:v>
                </c:pt>
                <c:pt idx="115">
                  <c:v>42807</c:v>
                </c:pt>
                <c:pt idx="116">
                  <c:v>42808</c:v>
                </c:pt>
                <c:pt idx="117">
                  <c:v>42809</c:v>
                </c:pt>
                <c:pt idx="118">
                  <c:v>42810</c:v>
                </c:pt>
                <c:pt idx="119">
                  <c:v>42811</c:v>
                </c:pt>
                <c:pt idx="120">
                  <c:v>42814</c:v>
                </c:pt>
                <c:pt idx="121">
                  <c:v>42815</c:v>
                </c:pt>
                <c:pt idx="122">
                  <c:v>42816</c:v>
                </c:pt>
                <c:pt idx="123">
                  <c:v>42817</c:v>
                </c:pt>
                <c:pt idx="124">
                  <c:v>42818</c:v>
                </c:pt>
                <c:pt idx="125">
                  <c:v>42821</c:v>
                </c:pt>
                <c:pt idx="126">
                  <c:v>42822</c:v>
                </c:pt>
                <c:pt idx="127">
                  <c:v>42823</c:v>
                </c:pt>
                <c:pt idx="128">
                  <c:v>42824</c:v>
                </c:pt>
                <c:pt idx="129">
                  <c:v>42825</c:v>
                </c:pt>
                <c:pt idx="130">
                  <c:v>42828</c:v>
                </c:pt>
                <c:pt idx="131">
                  <c:v>42829</c:v>
                </c:pt>
                <c:pt idx="132">
                  <c:v>42830</c:v>
                </c:pt>
                <c:pt idx="133">
                  <c:v>42831</c:v>
                </c:pt>
                <c:pt idx="134">
                  <c:v>42832</c:v>
                </c:pt>
                <c:pt idx="135">
                  <c:v>42835</c:v>
                </c:pt>
                <c:pt idx="136">
                  <c:v>42836</c:v>
                </c:pt>
                <c:pt idx="137">
                  <c:v>42837</c:v>
                </c:pt>
                <c:pt idx="138">
                  <c:v>42838</c:v>
                </c:pt>
                <c:pt idx="139">
                  <c:v>42843</c:v>
                </c:pt>
                <c:pt idx="140">
                  <c:v>42844</c:v>
                </c:pt>
                <c:pt idx="141">
                  <c:v>42845</c:v>
                </c:pt>
                <c:pt idx="142">
                  <c:v>42846</c:v>
                </c:pt>
                <c:pt idx="143">
                  <c:v>42849</c:v>
                </c:pt>
                <c:pt idx="144">
                  <c:v>42850</c:v>
                </c:pt>
                <c:pt idx="145">
                  <c:v>42851</c:v>
                </c:pt>
                <c:pt idx="146">
                  <c:v>42852</c:v>
                </c:pt>
                <c:pt idx="147">
                  <c:v>42853</c:v>
                </c:pt>
                <c:pt idx="148">
                  <c:v>42857</c:v>
                </c:pt>
                <c:pt idx="149">
                  <c:v>42858</c:v>
                </c:pt>
                <c:pt idx="150">
                  <c:v>42859</c:v>
                </c:pt>
                <c:pt idx="151">
                  <c:v>42860</c:v>
                </c:pt>
                <c:pt idx="152">
                  <c:v>42863</c:v>
                </c:pt>
                <c:pt idx="153">
                  <c:v>42864</c:v>
                </c:pt>
                <c:pt idx="154">
                  <c:v>42865</c:v>
                </c:pt>
                <c:pt idx="155">
                  <c:v>42866</c:v>
                </c:pt>
                <c:pt idx="156">
                  <c:v>42867</c:v>
                </c:pt>
                <c:pt idx="157">
                  <c:v>42870</c:v>
                </c:pt>
                <c:pt idx="158">
                  <c:v>42871</c:v>
                </c:pt>
                <c:pt idx="159">
                  <c:v>42872</c:v>
                </c:pt>
                <c:pt idx="160">
                  <c:v>42873</c:v>
                </c:pt>
                <c:pt idx="161">
                  <c:v>42874</c:v>
                </c:pt>
                <c:pt idx="162">
                  <c:v>42877</c:v>
                </c:pt>
                <c:pt idx="163">
                  <c:v>42878</c:v>
                </c:pt>
                <c:pt idx="164">
                  <c:v>42879</c:v>
                </c:pt>
                <c:pt idx="165">
                  <c:v>42880</c:v>
                </c:pt>
                <c:pt idx="166">
                  <c:v>42881</c:v>
                </c:pt>
                <c:pt idx="167">
                  <c:v>42885</c:v>
                </c:pt>
                <c:pt idx="168">
                  <c:v>42886</c:v>
                </c:pt>
                <c:pt idx="169">
                  <c:v>42887</c:v>
                </c:pt>
                <c:pt idx="170">
                  <c:v>42888</c:v>
                </c:pt>
                <c:pt idx="171">
                  <c:v>42891</c:v>
                </c:pt>
                <c:pt idx="172">
                  <c:v>42892</c:v>
                </c:pt>
                <c:pt idx="173">
                  <c:v>42893</c:v>
                </c:pt>
                <c:pt idx="174">
                  <c:v>42894</c:v>
                </c:pt>
                <c:pt idx="175">
                  <c:v>42895</c:v>
                </c:pt>
                <c:pt idx="176">
                  <c:v>42898</c:v>
                </c:pt>
                <c:pt idx="177">
                  <c:v>42899</c:v>
                </c:pt>
                <c:pt idx="178">
                  <c:v>42900</c:v>
                </c:pt>
                <c:pt idx="179">
                  <c:v>42901</c:v>
                </c:pt>
                <c:pt idx="180">
                  <c:v>42902</c:v>
                </c:pt>
                <c:pt idx="181">
                  <c:v>42905</c:v>
                </c:pt>
                <c:pt idx="182">
                  <c:v>42906</c:v>
                </c:pt>
                <c:pt idx="183">
                  <c:v>42907</c:v>
                </c:pt>
                <c:pt idx="184">
                  <c:v>42908</c:v>
                </c:pt>
                <c:pt idx="185">
                  <c:v>42909</c:v>
                </c:pt>
                <c:pt idx="186">
                  <c:v>42912</c:v>
                </c:pt>
                <c:pt idx="187">
                  <c:v>42913</c:v>
                </c:pt>
                <c:pt idx="188">
                  <c:v>42914</c:v>
                </c:pt>
                <c:pt idx="189">
                  <c:v>42915</c:v>
                </c:pt>
                <c:pt idx="190">
                  <c:v>42916</c:v>
                </c:pt>
                <c:pt idx="191">
                  <c:v>42919</c:v>
                </c:pt>
                <c:pt idx="192">
                  <c:v>42920</c:v>
                </c:pt>
                <c:pt idx="193">
                  <c:v>42921</c:v>
                </c:pt>
                <c:pt idx="194">
                  <c:v>42922</c:v>
                </c:pt>
                <c:pt idx="195">
                  <c:v>42923</c:v>
                </c:pt>
                <c:pt idx="196">
                  <c:v>42926</c:v>
                </c:pt>
                <c:pt idx="197">
                  <c:v>42927</c:v>
                </c:pt>
                <c:pt idx="198">
                  <c:v>42928</c:v>
                </c:pt>
                <c:pt idx="199">
                  <c:v>42929</c:v>
                </c:pt>
                <c:pt idx="200">
                  <c:v>42930</c:v>
                </c:pt>
                <c:pt idx="201">
                  <c:v>42933</c:v>
                </c:pt>
                <c:pt idx="202">
                  <c:v>42934</c:v>
                </c:pt>
                <c:pt idx="203">
                  <c:v>42935</c:v>
                </c:pt>
                <c:pt idx="204">
                  <c:v>42936</c:v>
                </c:pt>
                <c:pt idx="205">
                  <c:v>42937</c:v>
                </c:pt>
                <c:pt idx="206">
                  <c:v>42940</c:v>
                </c:pt>
                <c:pt idx="207">
                  <c:v>42941</c:v>
                </c:pt>
                <c:pt idx="208">
                  <c:v>42942</c:v>
                </c:pt>
                <c:pt idx="209">
                  <c:v>42943</c:v>
                </c:pt>
                <c:pt idx="210">
                  <c:v>42944</c:v>
                </c:pt>
                <c:pt idx="211">
                  <c:v>42947</c:v>
                </c:pt>
                <c:pt idx="212">
                  <c:v>42948</c:v>
                </c:pt>
                <c:pt idx="213">
                  <c:v>42949</c:v>
                </c:pt>
                <c:pt idx="214">
                  <c:v>42950</c:v>
                </c:pt>
                <c:pt idx="215">
                  <c:v>42951</c:v>
                </c:pt>
                <c:pt idx="216">
                  <c:v>42954</c:v>
                </c:pt>
                <c:pt idx="217">
                  <c:v>42955</c:v>
                </c:pt>
                <c:pt idx="218">
                  <c:v>42956</c:v>
                </c:pt>
                <c:pt idx="219">
                  <c:v>42957</c:v>
                </c:pt>
                <c:pt idx="220">
                  <c:v>42958</c:v>
                </c:pt>
                <c:pt idx="221">
                  <c:v>42961</c:v>
                </c:pt>
                <c:pt idx="222">
                  <c:v>42962</c:v>
                </c:pt>
                <c:pt idx="223">
                  <c:v>42963</c:v>
                </c:pt>
                <c:pt idx="224">
                  <c:v>42964</c:v>
                </c:pt>
                <c:pt idx="225">
                  <c:v>42965</c:v>
                </c:pt>
                <c:pt idx="226">
                  <c:v>42968</c:v>
                </c:pt>
                <c:pt idx="227">
                  <c:v>42969</c:v>
                </c:pt>
                <c:pt idx="228">
                  <c:v>42970</c:v>
                </c:pt>
                <c:pt idx="229">
                  <c:v>42971</c:v>
                </c:pt>
                <c:pt idx="230">
                  <c:v>42972</c:v>
                </c:pt>
                <c:pt idx="231">
                  <c:v>42976</c:v>
                </c:pt>
                <c:pt idx="232">
                  <c:v>42977</c:v>
                </c:pt>
                <c:pt idx="233">
                  <c:v>42978</c:v>
                </c:pt>
                <c:pt idx="234">
                  <c:v>42979</c:v>
                </c:pt>
                <c:pt idx="235">
                  <c:v>42982</c:v>
                </c:pt>
                <c:pt idx="236">
                  <c:v>42983</c:v>
                </c:pt>
                <c:pt idx="237">
                  <c:v>42984</c:v>
                </c:pt>
                <c:pt idx="238">
                  <c:v>42985</c:v>
                </c:pt>
                <c:pt idx="239">
                  <c:v>42986</c:v>
                </c:pt>
                <c:pt idx="240">
                  <c:v>42989</c:v>
                </c:pt>
                <c:pt idx="241">
                  <c:v>42990</c:v>
                </c:pt>
                <c:pt idx="242">
                  <c:v>42991</c:v>
                </c:pt>
                <c:pt idx="243">
                  <c:v>42992</c:v>
                </c:pt>
                <c:pt idx="244">
                  <c:v>42993</c:v>
                </c:pt>
                <c:pt idx="245">
                  <c:v>42996</c:v>
                </c:pt>
                <c:pt idx="246">
                  <c:v>42997</c:v>
                </c:pt>
                <c:pt idx="247">
                  <c:v>42998</c:v>
                </c:pt>
                <c:pt idx="248">
                  <c:v>42999</c:v>
                </c:pt>
                <c:pt idx="249">
                  <c:v>43000</c:v>
                </c:pt>
                <c:pt idx="250">
                  <c:v>43003</c:v>
                </c:pt>
                <c:pt idx="251">
                  <c:v>43004</c:v>
                </c:pt>
                <c:pt idx="252">
                  <c:v>43005</c:v>
                </c:pt>
                <c:pt idx="253">
                  <c:v>43006</c:v>
                </c:pt>
                <c:pt idx="254">
                  <c:v>43007</c:v>
                </c:pt>
                <c:pt idx="255">
                  <c:v>43010</c:v>
                </c:pt>
                <c:pt idx="256">
                  <c:v>43011</c:v>
                </c:pt>
                <c:pt idx="257">
                  <c:v>43012</c:v>
                </c:pt>
                <c:pt idx="258">
                  <c:v>43013</c:v>
                </c:pt>
                <c:pt idx="259">
                  <c:v>43014</c:v>
                </c:pt>
                <c:pt idx="260">
                  <c:v>43017</c:v>
                </c:pt>
                <c:pt idx="261">
                  <c:v>43018</c:v>
                </c:pt>
                <c:pt idx="262">
                  <c:v>43019</c:v>
                </c:pt>
                <c:pt idx="263">
                  <c:v>43020</c:v>
                </c:pt>
                <c:pt idx="264">
                  <c:v>43021</c:v>
                </c:pt>
                <c:pt idx="265">
                  <c:v>43024</c:v>
                </c:pt>
                <c:pt idx="266">
                  <c:v>43025</c:v>
                </c:pt>
                <c:pt idx="267">
                  <c:v>43026</c:v>
                </c:pt>
                <c:pt idx="268">
                  <c:v>43027</c:v>
                </c:pt>
                <c:pt idx="269">
                  <c:v>43028</c:v>
                </c:pt>
                <c:pt idx="270">
                  <c:v>43031</c:v>
                </c:pt>
                <c:pt idx="271">
                  <c:v>43032</c:v>
                </c:pt>
                <c:pt idx="272">
                  <c:v>43033</c:v>
                </c:pt>
                <c:pt idx="273">
                  <c:v>43034</c:v>
                </c:pt>
                <c:pt idx="274">
                  <c:v>43035</c:v>
                </c:pt>
                <c:pt idx="275">
                  <c:v>43038</c:v>
                </c:pt>
                <c:pt idx="276">
                  <c:v>43039</c:v>
                </c:pt>
                <c:pt idx="277">
                  <c:v>43040</c:v>
                </c:pt>
                <c:pt idx="278">
                  <c:v>43041</c:v>
                </c:pt>
                <c:pt idx="279">
                  <c:v>43042</c:v>
                </c:pt>
                <c:pt idx="280">
                  <c:v>43045</c:v>
                </c:pt>
                <c:pt idx="281">
                  <c:v>43046</c:v>
                </c:pt>
                <c:pt idx="282">
                  <c:v>43047</c:v>
                </c:pt>
                <c:pt idx="283">
                  <c:v>43048</c:v>
                </c:pt>
                <c:pt idx="284">
                  <c:v>43049</c:v>
                </c:pt>
                <c:pt idx="285">
                  <c:v>43052</c:v>
                </c:pt>
                <c:pt idx="286">
                  <c:v>43053</c:v>
                </c:pt>
                <c:pt idx="287">
                  <c:v>43054</c:v>
                </c:pt>
                <c:pt idx="288">
                  <c:v>43055</c:v>
                </c:pt>
                <c:pt idx="289">
                  <c:v>43056</c:v>
                </c:pt>
                <c:pt idx="290">
                  <c:v>43059</c:v>
                </c:pt>
                <c:pt idx="291">
                  <c:v>43060</c:v>
                </c:pt>
                <c:pt idx="292">
                  <c:v>43061</c:v>
                </c:pt>
                <c:pt idx="293">
                  <c:v>43062</c:v>
                </c:pt>
                <c:pt idx="294">
                  <c:v>43063</c:v>
                </c:pt>
                <c:pt idx="295">
                  <c:v>43066</c:v>
                </c:pt>
                <c:pt idx="296">
                  <c:v>43067</c:v>
                </c:pt>
                <c:pt idx="297">
                  <c:v>43068</c:v>
                </c:pt>
                <c:pt idx="298">
                  <c:v>43069</c:v>
                </c:pt>
                <c:pt idx="299">
                  <c:v>43070</c:v>
                </c:pt>
                <c:pt idx="300">
                  <c:v>43073</c:v>
                </c:pt>
                <c:pt idx="301">
                  <c:v>43074</c:v>
                </c:pt>
                <c:pt idx="302">
                  <c:v>43075</c:v>
                </c:pt>
                <c:pt idx="303">
                  <c:v>43076</c:v>
                </c:pt>
                <c:pt idx="304">
                  <c:v>43077</c:v>
                </c:pt>
                <c:pt idx="305">
                  <c:v>43080</c:v>
                </c:pt>
                <c:pt idx="306">
                  <c:v>43081</c:v>
                </c:pt>
                <c:pt idx="307">
                  <c:v>43082</c:v>
                </c:pt>
                <c:pt idx="308">
                  <c:v>43083</c:v>
                </c:pt>
                <c:pt idx="309">
                  <c:v>43084</c:v>
                </c:pt>
                <c:pt idx="310">
                  <c:v>43087</c:v>
                </c:pt>
                <c:pt idx="311">
                  <c:v>43088</c:v>
                </c:pt>
                <c:pt idx="312">
                  <c:v>43089</c:v>
                </c:pt>
                <c:pt idx="313">
                  <c:v>43090</c:v>
                </c:pt>
                <c:pt idx="314">
                  <c:v>43091</c:v>
                </c:pt>
                <c:pt idx="315">
                  <c:v>43096</c:v>
                </c:pt>
                <c:pt idx="316">
                  <c:v>43097</c:v>
                </c:pt>
                <c:pt idx="317">
                  <c:v>43098</c:v>
                </c:pt>
                <c:pt idx="318">
                  <c:v>43102</c:v>
                </c:pt>
                <c:pt idx="319">
                  <c:v>43103</c:v>
                </c:pt>
                <c:pt idx="320">
                  <c:v>43104</c:v>
                </c:pt>
                <c:pt idx="321">
                  <c:v>43105</c:v>
                </c:pt>
                <c:pt idx="322">
                  <c:v>43108</c:v>
                </c:pt>
                <c:pt idx="323">
                  <c:v>43109</c:v>
                </c:pt>
                <c:pt idx="324">
                  <c:v>43110</c:v>
                </c:pt>
                <c:pt idx="325">
                  <c:v>43111</c:v>
                </c:pt>
                <c:pt idx="326">
                  <c:v>43112</c:v>
                </c:pt>
                <c:pt idx="327">
                  <c:v>43115</c:v>
                </c:pt>
                <c:pt idx="328">
                  <c:v>43116</c:v>
                </c:pt>
                <c:pt idx="329">
                  <c:v>43117</c:v>
                </c:pt>
                <c:pt idx="330">
                  <c:v>43118</c:v>
                </c:pt>
                <c:pt idx="331">
                  <c:v>43119</c:v>
                </c:pt>
                <c:pt idx="332">
                  <c:v>43122</c:v>
                </c:pt>
                <c:pt idx="333">
                  <c:v>43123</c:v>
                </c:pt>
                <c:pt idx="334">
                  <c:v>43124</c:v>
                </c:pt>
                <c:pt idx="335">
                  <c:v>43125</c:v>
                </c:pt>
                <c:pt idx="336">
                  <c:v>43126</c:v>
                </c:pt>
                <c:pt idx="337">
                  <c:v>43129</c:v>
                </c:pt>
                <c:pt idx="338">
                  <c:v>43130</c:v>
                </c:pt>
                <c:pt idx="339">
                  <c:v>43131</c:v>
                </c:pt>
                <c:pt idx="340">
                  <c:v>43132</c:v>
                </c:pt>
                <c:pt idx="341">
                  <c:v>43133</c:v>
                </c:pt>
                <c:pt idx="342">
                  <c:v>43136</c:v>
                </c:pt>
                <c:pt idx="343">
                  <c:v>43137</c:v>
                </c:pt>
                <c:pt idx="344">
                  <c:v>43138</c:v>
                </c:pt>
                <c:pt idx="345">
                  <c:v>43139</c:v>
                </c:pt>
                <c:pt idx="346">
                  <c:v>43140</c:v>
                </c:pt>
                <c:pt idx="347">
                  <c:v>43143</c:v>
                </c:pt>
                <c:pt idx="348">
                  <c:v>43144</c:v>
                </c:pt>
                <c:pt idx="349">
                  <c:v>43145</c:v>
                </c:pt>
                <c:pt idx="350">
                  <c:v>43146</c:v>
                </c:pt>
                <c:pt idx="351">
                  <c:v>43147</c:v>
                </c:pt>
                <c:pt idx="352">
                  <c:v>43150</c:v>
                </c:pt>
                <c:pt idx="353">
                  <c:v>43151</c:v>
                </c:pt>
                <c:pt idx="354">
                  <c:v>43152</c:v>
                </c:pt>
                <c:pt idx="355">
                  <c:v>43153</c:v>
                </c:pt>
                <c:pt idx="356">
                  <c:v>43154</c:v>
                </c:pt>
                <c:pt idx="357">
                  <c:v>43157</c:v>
                </c:pt>
                <c:pt idx="358">
                  <c:v>43158</c:v>
                </c:pt>
                <c:pt idx="359">
                  <c:v>43159</c:v>
                </c:pt>
                <c:pt idx="360">
                  <c:v>43160</c:v>
                </c:pt>
                <c:pt idx="361">
                  <c:v>43161</c:v>
                </c:pt>
                <c:pt idx="362">
                  <c:v>43164</c:v>
                </c:pt>
                <c:pt idx="363">
                  <c:v>43165</c:v>
                </c:pt>
                <c:pt idx="364">
                  <c:v>43166</c:v>
                </c:pt>
                <c:pt idx="365">
                  <c:v>43167</c:v>
                </c:pt>
                <c:pt idx="366">
                  <c:v>43168</c:v>
                </c:pt>
                <c:pt idx="367">
                  <c:v>43171</c:v>
                </c:pt>
                <c:pt idx="368">
                  <c:v>43172</c:v>
                </c:pt>
                <c:pt idx="369">
                  <c:v>43173</c:v>
                </c:pt>
                <c:pt idx="370">
                  <c:v>43174</c:v>
                </c:pt>
                <c:pt idx="371">
                  <c:v>43175</c:v>
                </c:pt>
                <c:pt idx="372">
                  <c:v>43178</c:v>
                </c:pt>
                <c:pt idx="373">
                  <c:v>43179</c:v>
                </c:pt>
                <c:pt idx="374">
                  <c:v>43180</c:v>
                </c:pt>
                <c:pt idx="375">
                  <c:v>43181</c:v>
                </c:pt>
                <c:pt idx="376">
                  <c:v>43182</c:v>
                </c:pt>
                <c:pt idx="377">
                  <c:v>43185</c:v>
                </c:pt>
                <c:pt idx="378">
                  <c:v>43186</c:v>
                </c:pt>
                <c:pt idx="379">
                  <c:v>43187</c:v>
                </c:pt>
                <c:pt idx="380">
                  <c:v>43188</c:v>
                </c:pt>
                <c:pt idx="381">
                  <c:v>43193</c:v>
                </c:pt>
                <c:pt idx="382">
                  <c:v>43194</c:v>
                </c:pt>
                <c:pt idx="383">
                  <c:v>43195</c:v>
                </c:pt>
                <c:pt idx="384">
                  <c:v>43196</c:v>
                </c:pt>
                <c:pt idx="385">
                  <c:v>43199</c:v>
                </c:pt>
                <c:pt idx="386">
                  <c:v>43200</c:v>
                </c:pt>
                <c:pt idx="387">
                  <c:v>43201</c:v>
                </c:pt>
                <c:pt idx="388">
                  <c:v>43202</c:v>
                </c:pt>
                <c:pt idx="389">
                  <c:v>43203</c:v>
                </c:pt>
                <c:pt idx="390">
                  <c:v>43206</c:v>
                </c:pt>
                <c:pt idx="391">
                  <c:v>43207</c:v>
                </c:pt>
                <c:pt idx="392">
                  <c:v>43208</c:v>
                </c:pt>
                <c:pt idx="393">
                  <c:v>43209</c:v>
                </c:pt>
                <c:pt idx="394">
                  <c:v>43210</c:v>
                </c:pt>
                <c:pt idx="395">
                  <c:v>43213</c:v>
                </c:pt>
                <c:pt idx="396">
                  <c:v>43214</c:v>
                </c:pt>
                <c:pt idx="397">
                  <c:v>43215</c:v>
                </c:pt>
                <c:pt idx="398">
                  <c:v>43216</c:v>
                </c:pt>
                <c:pt idx="399">
                  <c:v>43217</c:v>
                </c:pt>
                <c:pt idx="400">
                  <c:v>43220</c:v>
                </c:pt>
                <c:pt idx="401">
                  <c:v>43221</c:v>
                </c:pt>
                <c:pt idx="402">
                  <c:v>43222</c:v>
                </c:pt>
                <c:pt idx="403">
                  <c:v>43223</c:v>
                </c:pt>
                <c:pt idx="404">
                  <c:v>43224</c:v>
                </c:pt>
                <c:pt idx="405">
                  <c:v>43228</c:v>
                </c:pt>
                <c:pt idx="406">
                  <c:v>43229</c:v>
                </c:pt>
                <c:pt idx="407">
                  <c:v>43230</c:v>
                </c:pt>
                <c:pt idx="408">
                  <c:v>43231</c:v>
                </c:pt>
                <c:pt idx="409">
                  <c:v>43234</c:v>
                </c:pt>
                <c:pt idx="410">
                  <c:v>43235</c:v>
                </c:pt>
                <c:pt idx="411">
                  <c:v>43236</c:v>
                </c:pt>
                <c:pt idx="412">
                  <c:v>43237</c:v>
                </c:pt>
                <c:pt idx="413">
                  <c:v>43238</c:v>
                </c:pt>
                <c:pt idx="414">
                  <c:v>43241</c:v>
                </c:pt>
                <c:pt idx="415">
                  <c:v>43242</c:v>
                </c:pt>
                <c:pt idx="416">
                  <c:v>43243</c:v>
                </c:pt>
                <c:pt idx="417">
                  <c:v>43244</c:v>
                </c:pt>
                <c:pt idx="418">
                  <c:v>43245</c:v>
                </c:pt>
                <c:pt idx="419">
                  <c:v>43249</c:v>
                </c:pt>
                <c:pt idx="420">
                  <c:v>43250</c:v>
                </c:pt>
                <c:pt idx="421">
                  <c:v>43251</c:v>
                </c:pt>
                <c:pt idx="422">
                  <c:v>43252</c:v>
                </c:pt>
                <c:pt idx="423">
                  <c:v>43255</c:v>
                </c:pt>
                <c:pt idx="424">
                  <c:v>43256</c:v>
                </c:pt>
                <c:pt idx="425">
                  <c:v>43257</c:v>
                </c:pt>
                <c:pt idx="426">
                  <c:v>43258</c:v>
                </c:pt>
                <c:pt idx="427">
                  <c:v>43259</c:v>
                </c:pt>
                <c:pt idx="428">
                  <c:v>43262</c:v>
                </c:pt>
                <c:pt idx="429">
                  <c:v>43263</c:v>
                </c:pt>
                <c:pt idx="430">
                  <c:v>43264</c:v>
                </c:pt>
                <c:pt idx="431">
                  <c:v>43265</c:v>
                </c:pt>
                <c:pt idx="432">
                  <c:v>43266</c:v>
                </c:pt>
                <c:pt idx="433">
                  <c:v>43269</c:v>
                </c:pt>
                <c:pt idx="434">
                  <c:v>43270</c:v>
                </c:pt>
                <c:pt idx="435">
                  <c:v>43271</c:v>
                </c:pt>
                <c:pt idx="436">
                  <c:v>43272</c:v>
                </c:pt>
                <c:pt idx="437">
                  <c:v>43273</c:v>
                </c:pt>
                <c:pt idx="438">
                  <c:v>43276</c:v>
                </c:pt>
                <c:pt idx="439">
                  <c:v>43277</c:v>
                </c:pt>
                <c:pt idx="440">
                  <c:v>43278</c:v>
                </c:pt>
                <c:pt idx="441">
                  <c:v>43279</c:v>
                </c:pt>
                <c:pt idx="442">
                  <c:v>43280</c:v>
                </c:pt>
                <c:pt idx="443">
                  <c:v>43283</c:v>
                </c:pt>
                <c:pt idx="444">
                  <c:v>43284</c:v>
                </c:pt>
                <c:pt idx="445">
                  <c:v>43285</c:v>
                </c:pt>
                <c:pt idx="446">
                  <c:v>43286</c:v>
                </c:pt>
                <c:pt idx="447">
                  <c:v>43287</c:v>
                </c:pt>
                <c:pt idx="448">
                  <c:v>43290</c:v>
                </c:pt>
                <c:pt idx="449">
                  <c:v>43291</c:v>
                </c:pt>
                <c:pt idx="450">
                  <c:v>43292</c:v>
                </c:pt>
                <c:pt idx="451">
                  <c:v>43293</c:v>
                </c:pt>
                <c:pt idx="452">
                  <c:v>43294</c:v>
                </c:pt>
                <c:pt idx="453">
                  <c:v>43297</c:v>
                </c:pt>
                <c:pt idx="454">
                  <c:v>43298</c:v>
                </c:pt>
                <c:pt idx="455">
                  <c:v>43299</c:v>
                </c:pt>
                <c:pt idx="456">
                  <c:v>43300</c:v>
                </c:pt>
                <c:pt idx="457">
                  <c:v>43301</c:v>
                </c:pt>
                <c:pt idx="458">
                  <c:v>43304</c:v>
                </c:pt>
                <c:pt idx="459">
                  <c:v>43305</c:v>
                </c:pt>
                <c:pt idx="460">
                  <c:v>43306</c:v>
                </c:pt>
                <c:pt idx="461">
                  <c:v>43307</c:v>
                </c:pt>
                <c:pt idx="462">
                  <c:v>43308</c:v>
                </c:pt>
                <c:pt idx="463">
                  <c:v>43311</c:v>
                </c:pt>
                <c:pt idx="464">
                  <c:v>43312</c:v>
                </c:pt>
                <c:pt idx="465">
                  <c:v>43313</c:v>
                </c:pt>
                <c:pt idx="466">
                  <c:v>43314</c:v>
                </c:pt>
                <c:pt idx="467">
                  <c:v>43315</c:v>
                </c:pt>
                <c:pt idx="468">
                  <c:v>43318</c:v>
                </c:pt>
                <c:pt idx="469">
                  <c:v>43319</c:v>
                </c:pt>
                <c:pt idx="470">
                  <c:v>43320</c:v>
                </c:pt>
                <c:pt idx="471">
                  <c:v>43321</c:v>
                </c:pt>
                <c:pt idx="472">
                  <c:v>43322</c:v>
                </c:pt>
                <c:pt idx="473">
                  <c:v>43325</c:v>
                </c:pt>
                <c:pt idx="474">
                  <c:v>43326</c:v>
                </c:pt>
                <c:pt idx="475">
                  <c:v>43327</c:v>
                </c:pt>
                <c:pt idx="476">
                  <c:v>43328</c:v>
                </c:pt>
                <c:pt idx="477">
                  <c:v>43329</c:v>
                </c:pt>
                <c:pt idx="478">
                  <c:v>43332</c:v>
                </c:pt>
                <c:pt idx="479">
                  <c:v>43333</c:v>
                </c:pt>
                <c:pt idx="480">
                  <c:v>43334</c:v>
                </c:pt>
                <c:pt idx="481">
                  <c:v>43335</c:v>
                </c:pt>
                <c:pt idx="482">
                  <c:v>43336</c:v>
                </c:pt>
                <c:pt idx="483">
                  <c:v>43340</c:v>
                </c:pt>
                <c:pt idx="484">
                  <c:v>43341</c:v>
                </c:pt>
                <c:pt idx="485">
                  <c:v>43342</c:v>
                </c:pt>
                <c:pt idx="486">
                  <c:v>43343</c:v>
                </c:pt>
                <c:pt idx="487">
                  <c:v>43346</c:v>
                </c:pt>
                <c:pt idx="488">
                  <c:v>43347</c:v>
                </c:pt>
                <c:pt idx="489">
                  <c:v>43348</c:v>
                </c:pt>
                <c:pt idx="490">
                  <c:v>43349</c:v>
                </c:pt>
                <c:pt idx="491">
                  <c:v>43350</c:v>
                </c:pt>
                <c:pt idx="492">
                  <c:v>43353</c:v>
                </c:pt>
                <c:pt idx="493">
                  <c:v>43354</c:v>
                </c:pt>
                <c:pt idx="494">
                  <c:v>43355</c:v>
                </c:pt>
                <c:pt idx="495">
                  <c:v>43356</c:v>
                </c:pt>
                <c:pt idx="496">
                  <c:v>43357</c:v>
                </c:pt>
                <c:pt idx="497">
                  <c:v>43360</c:v>
                </c:pt>
                <c:pt idx="498">
                  <c:v>43361</c:v>
                </c:pt>
                <c:pt idx="499">
                  <c:v>43362</c:v>
                </c:pt>
                <c:pt idx="500">
                  <c:v>43363</c:v>
                </c:pt>
                <c:pt idx="501">
                  <c:v>43364</c:v>
                </c:pt>
                <c:pt idx="502">
                  <c:v>43367</c:v>
                </c:pt>
                <c:pt idx="503">
                  <c:v>43368</c:v>
                </c:pt>
                <c:pt idx="504">
                  <c:v>43369</c:v>
                </c:pt>
                <c:pt idx="505">
                  <c:v>43370</c:v>
                </c:pt>
                <c:pt idx="506">
                  <c:v>43371</c:v>
                </c:pt>
                <c:pt idx="507">
                  <c:v>43374</c:v>
                </c:pt>
                <c:pt idx="508">
                  <c:v>43375</c:v>
                </c:pt>
                <c:pt idx="509">
                  <c:v>43376</c:v>
                </c:pt>
                <c:pt idx="510">
                  <c:v>43377</c:v>
                </c:pt>
                <c:pt idx="511">
                  <c:v>43378</c:v>
                </c:pt>
                <c:pt idx="512">
                  <c:v>43381</c:v>
                </c:pt>
                <c:pt idx="513">
                  <c:v>43382</c:v>
                </c:pt>
                <c:pt idx="514">
                  <c:v>43383</c:v>
                </c:pt>
                <c:pt idx="515">
                  <c:v>43384</c:v>
                </c:pt>
                <c:pt idx="516">
                  <c:v>43385</c:v>
                </c:pt>
                <c:pt idx="517">
                  <c:v>43388</c:v>
                </c:pt>
                <c:pt idx="518">
                  <c:v>43395</c:v>
                </c:pt>
                <c:pt idx="519">
                  <c:v>43402</c:v>
                </c:pt>
                <c:pt idx="520">
                  <c:v>43409</c:v>
                </c:pt>
                <c:pt idx="521">
                  <c:v>43416</c:v>
                </c:pt>
                <c:pt idx="522">
                  <c:v>43423</c:v>
                </c:pt>
                <c:pt idx="523">
                  <c:v>43430</c:v>
                </c:pt>
                <c:pt idx="524">
                  <c:v>43437</c:v>
                </c:pt>
                <c:pt idx="525">
                  <c:v>43444</c:v>
                </c:pt>
                <c:pt idx="526">
                  <c:v>43451</c:v>
                </c:pt>
                <c:pt idx="527">
                  <c:v>43458</c:v>
                </c:pt>
                <c:pt idx="528">
                  <c:v>43465</c:v>
                </c:pt>
                <c:pt idx="529">
                  <c:v>43472</c:v>
                </c:pt>
                <c:pt idx="530">
                  <c:v>43479</c:v>
                </c:pt>
                <c:pt idx="531">
                  <c:v>43486</c:v>
                </c:pt>
                <c:pt idx="532">
                  <c:v>43493</c:v>
                </c:pt>
                <c:pt idx="533">
                  <c:v>43500</c:v>
                </c:pt>
                <c:pt idx="534">
                  <c:v>43507</c:v>
                </c:pt>
                <c:pt idx="535">
                  <c:v>43514</c:v>
                </c:pt>
                <c:pt idx="536">
                  <c:v>43521</c:v>
                </c:pt>
                <c:pt idx="537">
                  <c:v>43528</c:v>
                </c:pt>
                <c:pt idx="538">
                  <c:v>43535</c:v>
                </c:pt>
                <c:pt idx="539">
                  <c:v>43542</c:v>
                </c:pt>
                <c:pt idx="540">
                  <c:v>43549</c:v>
                </c:pt>
                <c:pt idx="541">
                  <c:v>43556</c:v>
                </c:pt>
                <c:pt idx="542">
                  <c:v>43563</c:v>
                </c:pt>
                <c:pt idx="543">
                  <c:v>43570</c:v>
                </c:pt>
                <c:pt idx="544">
                  <c:v>43578</c:v>
                </c:pt>
                <c:pt idx="545">
                  <c:v>43585</c:v>
                </c:pt>
                <c:pt idx="546">
                  <c:v>43592</c:v>
                </c:pt>
                <c:pt idx="547">
                  <c:v>43599</c:v>
                </c:pt>
                <c:pt idx="548">
                  <c:v>43606</c:v>
                </c:pt>
                <c:pt idx="549">
                  <c:v>43613</c:v>
                </c:pt>
                <c:pt idx="550">
                  <c:v>43620</c:v>
                </c:pt>
                <c:pt idx="551">
                  <c:v>43627</c:v>
                </c:pt>
                <c:pt idx="552">
                  <c:v>43634</c:v>
                </c:pt>
                <c:pt idx="553">
                  <c:v>43641</c:v>
                </c:pt>
                <c:pt idx="554">
                  <c:v>43648</c:v>
                </c:pt>
                <c:pt idx="555">
                  <c:v>43655</c:v>
                </c:pt>
                <c:pt idx="556">
                  <c:v>43662</c:v>
                </c:pt>
                <c:pt idx="557">
                  <c:v>43669</c:v>
                </c:pt>
                <c:pt idx="558">
                  <c:v>43676</c:v>
                </c:pt>
                <c:pt idx="559">
                  <c:v>43683</c:v>
                </c:pt>
                <c:pt idx="560">
                  <c:v>43690</c:v>
                </c:pt>
                <c:pt idx="561">
                  <c:v>43697</c:v>
                </c:pt>
                <c:pt idx="562">
                  <c:v>43704</c:v>
                </c:pt>
                <c:pt idx="563">
                  <c:v>43711</c:v>
                </c:pt>
                <c:pt idx="564">
                  <c:v>43718</c:v>
                </c:pt>
                <c:pt idx="565">
                  <c:v>43725</c:v>
                </c:pt>
                <c:pt idx="566">
                  <c:v>43732</c:v>
                </c:pt>
                <c:pt idx="567">
                  <c:v>43739</c:v>
                </c:pt>
                <c:pt idx="568">
                  <c:v>43746</c:v>
                </c:pt>
                <c:pt idx="569">
                  <c:v>43753</c:v>
                </c:pt>
                <c:pt idx="570">
                  <c:v>43760</c:v>
                </c:pt>
                <c:pt idx="571">
                  <c:v>43767</c:v>
                </c:pt>
                <c:pt idx="572">
                  <c:v>43774</c:v>
                </c:pt>
                <c:pt idx="573">
                  <c:v>43781</c:v>
                </c:pt>
                <c:pt idx="574">
                  <c:v>43788</c:v>
                </c:pt>
                <c:pt idx="575">
                  <c:v>43795</c:v>
                </c:pt>
                <c:pt idx="576">
                  <c:v>43802</c:v>
                </c:pt>
                <c:pt idx="577">
                  <c:v>43809</c:v>
                </c:pt>
                <c:pt idx="578">
                  <c:v>43816</c:v>
                </c:pt>
                <c:pt idx="579">
                  <c:v>43823</c:v>
                </c:pt>
                <c:pt idx="580">
                  <c:v>43830</c:v>
                </c:pt>
                <c:pt idx="581">
                  <c:v>43837</c:v>
                </c:pt>
                <c:pt idx="582">
                  <c:v>43844</c:v>
                </c:pt>
                <c:pt idx="583">
                  <c:v>43851</c:v>
                </c:pt>
                <c:pt idx="584">
                  <c:v>43858</c:v>
                </c:pt>
                <c:pt idx="585">
                  <c:v>43865</c:v>
                </c:pt>
                <c:pt idx="586">
                  <c:v>43872</c:v>
                </c:pt>
                <c:pt idx="587">
                  <c:v>43879</c:v>
                </c:pt>
                <c:pt idx="588">
                  <c:v>43886</c:v>
                </c:pt>
                <c:pt idx="589">
                  <c:v>43893</c:v>
                </c:pt>
                <c:pt idx="590">
                  <c:v>43900</c:v>
                </c:pt>
                <c:pt idx="591">
                  <c:v>43907</c:v>
                </c:pt>
                <c:pt idx="592">
                  <c:v>43914</c:v>
                </c:pt>
                <c:pt idx="593">
                  <c:v>43921</c:v>
                </c:pt>
                <c:pt idx="594">
                  <c:v>43928</c:v>
                </c:pt>
                <c:pt idx="595">
                  <c:v>43935</c:v>
                </c:pt>
                <c:pt idx="596">
                  <c:v>43942</c:v>
                </c:pt>
                <c:pt idx="597">
                  <c:v>43949</c:v>
                </c:pt>
                <c:pt idx="598">
                  <c:v>43956</c:v>
                </c:pt>
                <c:pt idx="599">
                  <c:v>43963</c:v>
                </c:pt>
                <c:pt idx="600">
                  <c:v>43970</c:v>
                </c:pt>
                <c:pt idx="601">
                  <c:v>43977</c:v>
                </c:pt>
                <c:pt idx="602">
                  <c:v>43984</c:v>
                </c:pt>
                <c:pt idx="603">
                  <c:v>43991</c:v>
                </c:pt>
                <c:pt idx="604">
                  <c:v>43998</c:v>
                </c:pt>
                <c:pt idx="605">
                  <c:v>44005</c:v>
                </c:pt>
                <c:pt idx="606">
                  <c:v>44012</c:v>
                </c:pt>
                <c:pt idx="607">
                  <c:v>44019</c:v>
                </c:pt>
                <c:pt idx="608">
                  <c:v>44026</c:v>
                </c:pt>
                <c:pt idx="609">
                  <c:v>44033</c:v>
                </c:pt>
                <c:pt idx="610">
                  <c:v>44040</c:v>
                </c:pt>
                <c:pt idx="611">
                  <c:v>44047</c:v>
                </c:pt>
                <c:pt idx="612">
                  <c:v>44054</c:v>
                </c:pt>
                <c:pt idx="613">
                  <c:v>44061</c:v>
                </c:pt>
                <c:pt idx="614">
                  <c:v>44068</c:v>
                </c:pt>
                <c:pt idx="615">
                  <c:v>44075</c:v>
                </c:pt>
                <c:pt idx="616">
                  <c:v>44082</c:v>
                </c:pt>
                <c:pt idx="617">
                  <c:v>44089</c:v>
                </c:pt>
                <c:pt idx="618">
                  <c:v>44096</c:v>
                </c:pt>
                <c:pt idx="619">
                  <c:v>44103</c:v>
                </c:pt>
                <c:pt idx="620">
                  <c:v>44110</c:v>
                </c:pt>
                <c:pt idx="621">
                  <c:v>44117</c:v>
                </c:pt>
                <c:pt idx="622">
                  <c:v>44124</c:v>
                </c:pt>
                <c:pt idx="623">
                  <c:v>44131</c:v>
                </c:pt>
                <c:pt idx="624">
                  <c:v>44138</c:v>
                </c:pt>
                <c:pt idx="625">
                  <c:v>44145</c:v>
                </c:pt>
                <c:pt idx="626">
                  <c:v>44152</c:v>
                </c:pt>
                <c:pt idx="627">
                  <c:v>44159</c:v>
                </c:pt>
                <c:pt idx="628">
                  <c:v>44166</c:v>
                </c:pt>
                <c:pt idx="629">
                  <c:v>44173</c:v>
                </c:pt>
                <c:pt idx="630">
                  <c:v>44180</c:v>
                </c:pt>
                <c:pt idx="631">
                  <c:v>44187</c:v>
                </c:pt>
                <c:pt idx="632">
                  <c:v>44194</c:v>
                </c:pt>
                <c:pt idx="633">
                  <c:v>44201</c:v>
                </c:pt>
                <c:pt idx="634">
                  <c:v>44208</c:v>
                </c:pt>
                <c:pt idx="635">
                  <c:v>44215</c:v>
                </c:pt>
                <c:pt idx="636">
                  <c:v>44222</c:v>
                </c:pt>
                <c:pt idx="637">
                  <c:v>44229</c:v>
                </c:pt>
                <c:pt idx="638">
                  <c:v>44236</c:v>
                </c:pt>
                <c:pt idx="639">
                  <c:v>44243</c:v>
                </c:pt>
                <c:pt idx="640">
                  <c:v>44250</c:v>
                </c:pt>
                <c:pt idx="641">
                  <c:v>44257</c:v>
                </c:pt>
                <c:pt idx="642">
                  <c:v>44264</c:v>
                </c:pt>
                <c:pt idx="643">
                  <c:v>44271</c:v>
                </c:pt>
                <c:pt idx="644">
                  <c:v>44278</c:v>
                </c:pt>
                <c:pt idx="645">
                  <c:v>44285</c:v>
                </c:pt>
                <c:pt idx="646">
                  <c:v>44292</c:v>
                </c:pt>
                <c:pt idx="647">
                  <c:v>44299</c:v>
                </c:pt>
                <c:pt idx="648">
                  <c:v>44306</c:v>
                </c:pt>
                <c:pt idx="649">
                  <c:v>44313</c:v>
                </c:pt>
                <c:pt idx="650">
                  <c:v>44320</c:v>
                </c:pt>
                <c:pt idx="651">
                  <c:v>44327</c:v>
                </c:pt>
                <c:pt idx="652">
                  <c:v>44334</c:v>
                </c:pt>
                <c:pt idx="653">
                  <c:v>44341</c:v>
                </c:pt>
                <c:pt idx="654">
                  <c:v>44348</c:v>
                </c:pt>
                <c:pt idx="655">
                  <c:v>44355</c:v>
                </c:pt>
                <c:pt idx="656">
                  <c:v>44362</c:v>
                </c:pt>
                <c:pt idx="657">
                  <c:v>44369</c:v>
                </c:pt>
                <c:pt idx="658">
                  <c:v>44376</c:v>
                </c:pt>
                <c:pt idx="659">
                  <c:v>44383</c:v>
                </c:pt>
                <c:pt idx="660">
                  <c:v>44390</c:v>
                </c:pt>
                <c:pt idx="661">
                  <c:v>44397</c:v>
                </c:pt>
                <c:pt idx="662">
                  <c:v>44404</c:v>
                </c:pt>
                <c:pt idx="663">
                  <c:v>44411</c:v>
                </c:pt>
                <c:pt idx="664">
                  <c:v>44418</c:v>
                </c:pt>
                <c:pt idx="665">
                  <c:v>44425</c:v>
                </c:pt>
                <c:pt idx="666">
                  <c:v>44432</c:v>
                </c:pt>
                <c:pt idx="667">
                  <c:v>44439</c:v>
                </c:pt>
                <c:pt idx="668">
                  <c:v>44446</c:v>
                </c:pt>
                <c:pt idx="669">
                  <c:v>44453</c:v>
                </c:pt>
                <c:pt idx="670">
                  <c:v>44460</c:v>
                </c:pt>
                <c:pt idx="671">
                  <c:v>44467</c:v>
                </c:pt>
                <c:pt idx="672">
                  <c:v>44474</c:v>
                </c:pt>
                <c:pt idx="673">
                  <c:v>44481</c:v>
                </c:pt>
                <c:pt idx="674">
                  <c:v>44488</c:v>
                </c:pt>
                <c:pt idx="675">
                  <c:v>44495</c:v>
                </c:pt>
                <c:pt idx="676">
                  <c:v>44502</c:v>
                </c:pt>
                <c:pt idx="677">
                  <c:v>44509</c:v>
                </c:pt>
                <c:pt idx="678">
                  <c:v>44516</c:v>
                </c:pt>
                <c:pt idx="679">
                  <c:v>44523</c:v>
                </c:pt>
                <c:pt idx="680">
                  <c:v>44530</c:v>
                </c:pt>
                <c:pt idx="681">
                  <c:v>44537</c:v>
                </c:pt>
                <c:pt idx="682">
                  <c:v>44544</c:v>
                </c:pt>
                <c:pt idx="683">
                  <c:v>44551</c:v>
                </c:pt>
                <c:pt idx="684">
                  <c:v>44559</c:v>
                </c:pt>
                <c:pt idx="685">
                  <c:v>44566</c:v>
                </c:pt>
                <c:pt idx="686">
                  <c:v>44573</c:v>
                </c:pt>
                <c:pt idx="687">
                  <c:v>44580</c:v>
                </c:pt>
                <c:pt idx="688">
                  <c:v>44587</c:v>
                </c:pt>
                <c:pt idx="689">
                  <c:v>44594</c:v>
                </c:pt>
                <c:pt idx="690">
                  <c:v>44601</c:v>
                </c:pt>
                <c:pt idx="691">
                  <c:v>44608</c:v>
                </c:pt>
                <c:pt idx="692">
                  <c:v>44615</c:v>
                </c:pt>
                <c:pt idx="693">
                  <c:v>44622</c:v>
                </c:pt>
                <c:pt idx="694">
                  <c:v>44629</c:v>
                </c:pt>
                <c:pt idx="695">
                  <c:v>44636</c:v>
                </c:pt>
                <c:pt idx="696">
                  <c:v>44643</c:v>
                </c:pt>
                <c:pt idx="697">
                  <c:v>44650</c:v>
                </c:pt>
                <c:pt idx="698">
                  <c:v>44657</c:v>
                </c:pt>
                <c:pt idx="699">
                  <c:v>44664</c:v>
                </c:pt>
                <c:pt idx="700">
                  <c:v>44671</c:v>
                </c:pt>
                <c:pt idx="701">
                  <c:v>44678</c:v>
                </c:pt>
                <c:pt idx="702">
                  <c:v>44685</c:v>
                </c:pt>
                <c:pt idx="703">
                  <c:v>44692</c:v>
                </c:pt>
                <c:pt idx="704">
                  <c:v>44699</c:v>
                </c:pt>
                <c:pt idx="705">
                  <c:v>44706</c:v>
                </c:pt>
                <c:pt idx="706">
                  <c:v>44713</c:v>
                </c:pt>
                <c:pt idx="707">
                  <c:v>44720</c:v>
                </c:pt>
                <c:pt idx="708">
                  <c:v>44727</c:v>
                </c:pt>
                <c:pt idx="709">
                  <c:v>44734</c:v>
                </c:pt>
                <c:pt idx="710">
                  <c:v>44741</c:v>
                </c:pt>
                <c:pt idx="711">
                  <c:v>44748</c:v>
                </c:pt>
                <c:pt idx="712">
                  <c:v>44755</c:v>
                </c:pt>
                <c:pt idx="713">
                  <c:v>44762</c:v>
                </c:pt>
                <c:pt idx="714">
                  <c:v>44769</c:v>
                </c:pt>
                <c:pt idx="715">
                  <c:v>44776</c:v>
                </c:pt>
                <c:pt idx="716">
                  <c:v>44783</c:v>
                </c:pt>
                <c:pt idx="717">
                  <c:v>44790</c:v>
                </c:pt>
                <c:pt idx="718">
                  <c:v>44797</c:v>
                </c:pt>
                <c:pt idx="719">
                  <c:v>44804</c:v>
                </c:pt>
                <c:pt idx="720">
                  <c:v>44811</c:v>
                </c:pt>
                <c:pt idx="721">
                  <c:v>44818</c:v>
                </c:pt>
                <c:pt idx="722">
                  <c:v>44825</c:v>
                </c:pt>
                <c:pt idx="723">
                  <c:v>44832</c:v>
                </c:pt>
                <c:pt idx="724">
                  <c:v>44839</c:v>
                </c:pt>
                <c:pt idx="725">
                  <c:v>44846</c:v>
                </c:pt>
                <c:pt idx="726">
                  <c:v>44853</c:v>
                </c:pt>
                <c:pt idx="727">
                  <c:v>44860</c:v>
                </c:pt>
                <c:pt idx="728">
                  <c:v>44867</c:v>
                </c:pt>
                <c:pt idx="729">
                  <c:v>44874</c:v>
                </c:pt>
                <c:pt idx="730">
                  <c:v>44881</c:v>
                </c:pt>
                <c:pt idx="731">
                  <c:v>44888</c:v>
                </c:pt>
                <c:pt idx="732">
                  <c:v>44895</c:v>
                </c:pt>
                <c:pt idx="733">
                  <c:v>44902</c:v>
                </c:pt>
                <c:pt idx="734">
                  <c:v>44909</c:v>
                </c:pt>
                <c:pt idx="735">
                  <c:v>44916</c:v>
                </c:pt>
                <c:pt idx="736">
                  <c:v>44923</c:v>
                </c:pt>
                <c:pt idx="737">
                  <c:v>44930</c:v>
                </c:pt>
                <c:pt idx="738">
                  <c:v>44937</c:v>
                </c:pt>
                <c:pt idx="739">
                  <c:v>44944</c:v>
                </c:pt>
                <c:pt idx="740">
                  <c:v>44951</c:v>
                </c:pt>
                <c:pt idx="741">
                  <c:v>44958</c:v>
                </c:pt>
                <c:pt idx="742">
                  <c:v>44965</c:v>
                </c:pt>
                <c:pt idx="743">
                  <c:v>44972</c:v>
                </c:pt>
                <c:pt idx="744">
                  <c:v>44979</c:v>
                </c:pt>
                <c:pt idx="745">
                  <c:v>44986</c:v>
                </c:pt>
                <c:pt idx="746">
                  <c:v>44993</c:v>
                </c:pt>
                <c:pt idx="747">
                  <c:v>45000</c:v>
                </c:pt>
                <c:pt idx="748">
                  <c:v>45007</c:v>
                </c:pt>
                <c:pt idx="749">
                  <c:v>45014</c:v>
                </c:pt>
                <c:pt idx="750">
                  <c:v>45021</c:v>
                </c:pt>
                <c:pt idx="751">
                  <c:v>45028</c:v>
                </c:pt>
                <c:pt idx="752">
                  <c:v>45035</c:v>
                </c:pt>
                <c:pt idx="753">
                  <c:v>45042</c:v>
                </c:pt>
                <c:pt idx="754">
                  <c:v>45049</c:v>
                </c:pt>
                <c:pt idx="755">
                  <c:v>45056</c:v>
                </c:pt>
                <c:pt idx="756">
                  <c:v>45063</c:v>
                </c:pt>
                <c:pt idx="757">
                  <c:v>45070</c:v>
                </c:pt>
                <c:pt idx="758">
                  <c:v>45077</c:v>
                </c:pt>
                <c:pt idx="759">
                  <c:v>45084</c:v>
                </c:pt>
                <c:pt idx="760">
                  <c:v>45091</c:v>
                </c:pt>
                <c:pt idx="761">
                  <c:v>45098</c:v>
                </c:pt>
                <c:pt idx="762">
                  <c:v>45105</c:v>
                </c:pt>
                <c:pt idx="763">
                  <c:v>45112</c:v>
                </c:pt>
                <c:pt idx="764">
                  <c:v>45119</c:v>
                </c:pt>
                <c:pt idx="765">
                  <c:v>45126</c:v>
                </c:pt>
                <c:pt idx="766">
                  <c:v>45133</c:v>
                </c:pt>
                <c:pt idx="767">
                  <c:v>45140</c:v>
                </c:pt>
                <c:pt idx="768">
                  <c:v>45147</c:v>
                </c:pt>
                <c:pt idx="769">
                  <c:v>45154</c:v>
                </c:pt>
                <c:pt idx="770">
                  <c:v>45161</c:v>
                </c:pt>
                <c:pt idx="771">
                  <c:v>45168</c:v>
                </c:pt>
                <c:pt idx="772">
                  <c:v>45175</c:v>
                </c:pt>
                <c:pt idx="773">
                  <c:v>45182</c:v>
                </c:pt>
                <c:pt idx="774">
                  <c:v>45189</c:v>
                </c:pt>
                <c:pt idx="775">
                  <c:v>45196</c:v>
                </c:pt>
                <c:pt idx="776">
                  <c:v>45203</c:v>
                </c:pt>
                <c:pt idx="777">
                  <c:v>45210</c:v>
                </c:pt>
                <c:pt idx="778">
                  <c:v>45217</c:v>
                </c:pt>
                <c:pt idx="779">
                  <c:v>45224</c:v>
                </c:pt>
                <c:pt idx="780">
                  <c:v>45231</c:v>
                </c:pt>
                <c:pt idx="781">
                  <c:v>45238</c:v>
                </c:pt>
                <c:pt idx="782">
                  <c:v>45245</c:v>
                </c:pt>
                <c:pt idx="783">
                  <c:v>45252</c:v>
                </c:pt>
                <c:pt idx="784">
                  <c:v>45259</c:v>
                </c:pt>
                <c:pt idx="785">
                  <c:v>45266</c:v>
                </c:pt>
                <c:pt idx="786">
                  <c:v>45273</c:v>
                </c:pt>
                <c:pt idx="787">
                  <c:v>45280</c:v>
                </c:pt>
                <c:pt idx="788">
                  <c:v>45287</c:v>
                </c:pt>
                <c:pt idx="789">
                  <c:v>45294</c:v>
                </c:pt>
                <c:pt idx="790">
                  <c:v>45301</c:v>
                </c:pt>
                <c:pt idx="791">
                  <c:v>45308</c:v>
                </c:pt>
                <c:pt idx="792">
                  <c:v>45315</c:v>
                </c:pt>
                <c:pt idx="793">
                  <c:v>45322</c:v>
                </c:pt>
                <c:pt idx="794">
                  <c:v>45329</c:v>
                </c:pt>
                <c:pt idx="795">
                  <c:v>45336</c:v>
                </c:pt>
                <c:pt idx="796">
                  <c:v>45343</c:v>
                </c:pt>
                <c:pt idx="797">
                  <c:v>45350</c:v>
                </c:pt>
                <c:pt idx="798">
                  <c:v>45357</c:v>
                </c:pt>
                <c:pt idx="799">
                  <c:v>45364</c:v>
                </c:pt>
                <c:pt idx="800">
                  <c:v>45371</c:v>
                </c:pt>
                <c:pt idx="801">
                  <c:v>45378</c:v>
                </c:pt>
                <c:pt idx="802">
                  <c:v>45385</c:v>
                </c:pt>
                <c:pt idx="803">
                  <c:v>45392</c:v>
                </c:pt>
                <c:pt idx="804">
                  <c:v>45399</c:v>
                </c:pt>
                <c:pt idx="805">
                  <c:v>45406</c:v>
                </c:pt>
                <c:pt idx="806">
                  <c:v>45413</c:v>
                </c:pt>
                <c:pt idx="807">
                  <c:v>45420</c:v>
                </c:pt>
                <c:pt idx="808">
                  <c:v>45427</c:v>
                </c:pt>
                <c:pt idx="809">
                  <c:v>45434</c:v>
                </c:pt>
                <c:pt idx="810">
                  <c:v>45441</c:v>
                </c:pt>
                <c:pt idx="811">
                  <c:v>45448</c:v>
                </c:pt>
                <c:pt idx="812">
                  <c:v>45455</c:v>
                </c:pt>
                <c:pt idx="813">
                  <c:v>45462</c:v>
                </c:pt>
                <c:pt idx="814">
                  <c:v>45469</c:v>
                </c:pt>
                <c:pt idx="815">
                  <c:v>45476</c:v>
                </c:pt>
                <c:pt idx="816">
                  <c:v>45483</c:v>
                </c:pt>
                <c:pt idx="817">
                  <c:v>45490</c:v>
                </c:pt>
                <c:pt idx="818">
                  <c:v>45497</c:v>
                </c:pt>
                <c:pt idx="819">
                  <c:v>45504</c:v>
                </c:pt>
                <c:pt idx="820">
                  <c:v>45511</c:v>
                </c:pt>
                <c:pt idx="821">
                  <c:v>45518</c:v>
                </c:pt>
                <c:pt idx="822">
                  <c:v>45525</c:v>
                </c:pt>
                <c:pt idx="823">
                  <c:v>45532</c:v>
                </c:pt>
                <c:pt idx="824">
                  <c:v>45539</c:v>
                </c:pt>
                <c:pt idx="825">
                  <c:v>45546</c:v>
                </c:pt>
                <c:pt idx="826">
                  <c:v>45553</c:v>
                </c:pt>
                <c:pt idx="827">
                  <c:v>45560</c:v>
                </c:pt>
                <c:pt idx="828">
                  <c:v>45567</c:v>
                </c:pt>
                <c:pt idx="829">
                  <c:v>45574</c:v>
                </c:pt>
                <c:pt idx="830">
                  <c:v>45581</c:v>
                </c:pt>
                <c:pt idx="831">
                  <c:v>45588</c:v>
                </c:pt>
                <c:pt idx="832">
                  <c:v>45595</c:v>
                </c:pt>
                <c:pt idx="833">
                  <c:v>45602</c:v>
                </c:pt>
                <c:pt idx="834">
                  <c:v>45609</c:v>
                </c:pt>
                <c:pt idx="835">
                  <c:v>45616</c:v>
                </c:pt>
                <c:pt idx="836">
                  <c:v>45623</c:v>
                </c:pt>
                <c:pt idx="837">
                  <c:v>45630</c:v>
                </c:pt>
                <c:pt idx="838">
                  <c:v>45637</c:v>
                </c:pt>
                <c:pt idx="839">
                  <c:v>45644</c:v>
                </c:pt>
                <c:pt idx="840">
                  <c:v>45653</c:v>
                </c:pt>
                <c:pt idx="841">
                  <c:v>45660</c:v>
                </c:pt>
                <c:pt idx="842">
                  <c:v>45667</c:v>
                </c:pt>
                <c:pt idx="843">
                  <c:v>45674</c:v>
                </c:pt>
                <c:pt idx="844">
                  <c:v>45681</c:v>
                </c:pt>
                <c:pt idx="845">
                  <c:v>45688</c:v>
                </c:pt>
                <c:pt idx="846">
                  <c:v>45695</c:v>
                </c:pt>
                <c:pt idx="847">
                  <c:v>45702</c:v>
                </c:pt>
                <c:pt idx="848">
                  <c:v>45709</c:v>
                </c:pt>
                <c:pt idx="849">
                  <c:v>45716</c:v>
                </c:pt>
                <c:pt idx="850">
                  <c:v>45723</c:v>
                </c:pt>
                <c:pt idx="851">
                  <c:v>45730</c:v>
                </c:pt>
                <c:pt idx="852">
                  <c:v>45737</c:v>
                </c:pt>
                <c:pt idx="853">
                  <c:v>45744</c:v>
                </c:pt>
                <c:pt idx="854">
                  <c:v>45751</c:v>
                </c:pt>
                <c:pt idx="855">
                  <c:v>45758</c:v>
                </c:pt>
                <c:pt idx="856">
                  <c:v>45769</c:v>
                </c:pt>
                <c:pt idx="857">
                  <c:v>45776</c:v>
                </c:pt>
                <c:pt idx="858">
                  <c:v>45783</c:v>
                </c:pt>
                <c:pt idx="859">
                  <c:v>45790</c:v>
                </c:pt>
                <c:pt idx="860">
                  <c:v>45797</c:v>
                </c:pt>
                <c:pt idx="861">
                  <c:v>45804</c:v>
                </c:pt>
                <c:pt idx="862">
                  <c:v>45811</c:v>
                </c:pt>
                <c:pt idx="863">
                  <c:v>45818</c:v>
                </c:pt>
                <c:pt idx="864">
                  <c:v>45825</c:v>
                </c:pt>
                <c:pt idx="865">
                  <c:v>45832</c:v>
                </c:pt>
                <c:pt idx="866">
                  <c:v>45839</c:v>
                </c:pt>
                <c:pt idx="867">
                  <c:v>45846</c:v>
                </c:pt>
                <c:pt idx="868">
                  <c:v>45853</c:v>
                </c:pt>
                <c:pt idx="869">
                  <c:v>45860</c:v>
                </c:pt>
                <c:pt idx="870">
                  <c:v>45867</c:v>
                </c:pt>
                <c:pt idx="871">
                  <c:v>45874</c:v>
                </c:pt>
                <c:pt idx="872">
                  <c:v>45881</c:v>
                </c:pt>
                <c:pt idx="873">
                  <c:v>45888</c:v>
                </c:pt>
                <c:pt idx="874">
                  <c:v>45895</c:v>
                </c:pt>
                <c:pt idx="875">
                  <c:v>45902</c:v>
                </c:pt>
                <c:pt idx="876">
                  <c:v>45909</c:v>
                </c:pt>
                <c:pt idx="877">
                  <c:v>45916</c:v>
                </c:pt>
                <c:pt idx="878">
                  <c:v>45923</c:v>
                </c:pt>
                <c:pt idx="879">
                  <c:v>45930</c:v>
                </c:pt>
                <c:pt idx="880">
                  <c:v>45937</c:v>
                </c:pt>
                <c:pt idx="881">
                  <c:v>45944</c:v>
                </c:pt>
                <c:pt idx="882">
                  <c:v>45951</c:v>
                </c:pt>
                <c:pt idx="883">
                  <c:v>45958</c:v>
                </c:pt>
                <c:pt idx="884">
                  <c:v>45965</c:v>
                </c:pt>
                <c:pt idx="885">
                  <c:v>45972</c:v>
                </c:pt>
                <c:pt idx="886">
                  <c:v>45979</c:v>
                </c:pt>
                <c:pt idx="887">
                  <c:v>45986</c:v>
                </c:pt>
                <c:pt idx="888">
                  <c:v>45993</c:v>
                </c:pt>
                <c:pt idx="889">
                  <c:v>46000</c:v>
                </c:pt>
                <c:pt idx="890">
                  <c:v>46007</c:v>
                </c:pt>
                <c:pt idx="891">
                  <c:v>46014</c:v>
                </c:pt>
                <c:pt idx="892">
                  <c:v>46021</c:v>
                </c:pt>
                <c:pt idx="893">
                  <c:v>46028</c:v>
                </c:pt>
                <c:pt idx="894">
                  <c:v>46035</c:v>
                </c:pt>
                <c:pt idx="895">
                  <c:v>46042</c:v>
                </c:pt>
                <c:pt idx="896">
                  <c:v>46049</c:v>
                </c:pt>
                <c:pt idx="897">
                  <c:v>46056</c:v>
                </c:pt>
                <c:pt idx="898">
                  <c:v>46063</c:v>
                </c:pt>
                <c:pt idx="899">
                  <c:v>46070</c:v>
                </c:pt>
                <c:pt idx="900">
                  <c:v>46077</c:v>
                </c:pt>
                <c:pt idx="901">
                  <c:v>46084</c:v>
                </c:pt>
                <c:pt idx="902">
                  <c:v>46091</c:v>
                </c:pt>
                <c:pt idx="903">
                  <c:v>46098</c:v>
                </c:pt>
                <c:pt idx="904">
                  <c:v>46105</c:v>
                </c:pt>
                <c:pt idx="905">
                  <c:v>46112</c:v>
                </c:pt>
                <c:pt idx="906">
                  <c:v>46119</c:v>
                </c:pt>
                <c:pt idx="907">
                  <c:v>46126</c:v>
                </c:pt>
                <c:pt idx="908">
                  <c:v>46133</c:v>
                </c:pt>
                <c:pt idx="909">
                  <c:v>46140</c:v>
                </c:pt>
                <c:pt idx="910">
                  <c:v>46147</c:v>
                </c:pt>
                <c:pt idx="911">
                  <c:v>46154</c:v>
                </c:pt>
                <c:pt idx="912">
                  <c:v>46161</c:v>
                </c:pt>
                <c:pt idx="913">
                  <c:v>46168</c:v>
                </c:pt>
                <c:pt idx="914">
                  <c:v>46175</c:v>
                </c:pt>
                <c:pt idx="915">
                  <c:v>46182</c:v>
                </c:pt>
                <c:pt idx="916">
                  <c:v>46189</c:v>
                </c:pt>
                <c:pt idx="917">
                  <c:v>46196</c:v>
                </c:pt>
                <c:pt idx="918">
                  <c:v>46203</c:v>
                </c:pt>
                <c:pt idx="919">
                  <c:v>46210</c:v>
                </c:pt>
                <c:pt idx="920">
                  <c:v>46217</c:v>
                </c:pt>
                <c:pt idx="921">
                  <c:v>46224</c:v>
                </c:pt>
                <c:pt idx="922">
                  <c:v>46231</c:v>
                </c:pt>
                <c:pt idx="923">
                  <c:v>46238</c:v>
                </c:pt>
                <c:pt idx="924">
                  <c:v>46245</c:v>
                </c:pt>
                <c:pt idx="925">
                  <c:v>46252</c:v>
                </c:pt>
                <c:pt idx="926">
                  <c:v>46259</c:v>
                </c:pt>
                <c:pt idx="927">
                  <c:v>46266</c:v>
                </c:pt>
                <c:pt idx="928">
                  <c:v>46273</c:v>
                </c:pt>
                <c:pt idx="929">
                  <c:v>46280</c:v>
                </c:pt>
                <c:pt idx="930">
                  <c:v>46287</c:v>
                </c:pt>
                <c:pt idx="931">
                  <c:v>46294</c:v>
                </c:pt>
                <c:pt idx="932">
                  <c:v>46301</c:v>
                </c:pt>
                <c:pt idx="933">
                  <c:v>46308</c:v>
                </c:pt>
                <c:pt idx="934">
                  <c:v>46315</c:v>
                </c:pt>
                <c:pt idx="935">
                  <c:v>46322</c:v>
                </c:pt>
                <c:pt idx="936">
                  <c:v>46329</c:v>
                </c:pt>
                <c:pt idx="937">
                  <c:v>46336</c:v>
                </c:pt>
                <c:pt idx="938">
                  <c:v>46343</c:v>
                </c:pt>
                <c:pt idx="939">
                  <c:v>46350</c:v>
                </c:pt>
                <c:pt idx="940">
                  <c:v>46357</c:v>
                </c:pt>
                <c:pt idx="941">
                  <c:v>46364</c:v>
                </c:pt>
                <c:pt idx="942">
                  <c:v>46371</c:v>
                </c:pt>
                <c:pt idx="943">
                  <c:v>46378</c:v>
                </c:pt>
                <c:pt idx="944">
                  <c:v>46385</c:v>
                </c:pt>
                <c:pt idx="945">
                  <c:v>46392</c:v>
                </c:pt>
                <c:pt idx="946">
                  <c:v>46399</c:v>
                </c:pt>
                <c:pt idx="947">
                  <c:v>46406</c:v>
                </c:pt>
                <c:pt idx="948">
                  <c:v>46413</c:v>
                </c:pt>
                <c:pt idx="949">
                  <c:v>46420</c:v>
                </c:pt>
                <c:pt idx="950">
                  <c:v>46427</c:v>
                </c:pt>
                <c:pt idx="951">
                  <c:v>46434</c:v>
                </c:pt>
                <c:pt idx="952">
                  <c:v>46441</c:v>
                </c:pt>
                <c:pt idx="953">
                  <c:v>46448</c:v>
                </c:pt>
                <c:pt idx="954">
                  <c:v>46455</c:v>
                </c:pt>
                <c:pt idx="955">
                  <c:v>46462</c:v>
                </c:pt>
                <c:pt idx="956">
                  <c:v>46469</c:v>
                </c:pt>
                <c:pt idx="957">
                  <c:v>46476</c:v>
                </c:pt>
                <c:pt idx="958">
                  <c:v>46483</c:v>
                </c:pt>
                <c:pt idx="959">
                  <c:v>46490</c:v>
                </c:pt>
                <c:pt idx="960">
                  <c:v>46497</c:v>
                </c:pt>
                <c:pt idx="961">
                  <c:v>46504</c:v>
                </c:pt>
                <c:pt idx="962">
                  <c:v>46511</c:v>
                </c:pt>
                <c:pt idx="963">
                  <c:v>46518</c:v>
                </c:pt>
                <c:pt idx="964">
                  <c:v>46525</c:v>
                </c:pt>
                <c:pt idx="965">
                  <c:v>46532</c:v>
                </c:pt>
                <c:pt idx="966">
                  <c:v>46539</c:v>
                </c:pt>
                <c:pt idx="967">
                  <c:v>46546</c:v>
                </c:pt>
                <c:pt idx="968">
                  <c:v>46553</c:v>
                </c:pt>
                <c:pt idx="969">
                  <c:v>46560</c:v>
                </c:pt>
                <c:pt idx="970">
                  <c:v>46567</c:v>
                </c:pt>
                <c:pt idx="971">
                  <c:v>46574</c:v>
                </c:pt>
                <c:pt idx="972">
                  <c:v>46581</c:v>
                </c:pt>
                <c:pt idx="973">
                  <c:v>46588</c:v>
                </c:pt>
                <c:pt idx="974">
                  <c:v>46595</c:v>
                </c:pt>
                <c:pt idx="975">
                  <c:v>46602</c:v>
                </c:pt>
                <c:pt idx="976">
                  <c:v>46609</c:v>
                </c:pt>
                <c:pt idx="977">
                  <c:v>46616</c:v>
                </c:pt>
                <c:pt idx="978">
                  <c:v>46623</c:v>
                </c:pt>
                <c:pt idx="979">
                  <c:v>46630</c:v>
                </c:pt>
                <c:pt idx="980">
                  <c:v>46637</c:v>
                </c:pt>
                <c:pt idx="981">
                  <c:v>46644</c:v>
                </c:pt>
                <c:pt idx="982">
                  <c:v>46651</c:v>
                </c:pt>
                <c:pt idx="983">
                  <c:v>46658</c:v>
                </c:pt>
                <c:pt idx="984">
                  <c:v>46665</c:v>
                </c:pt>
                <c:pt idx="985">
                  <c:v>46672</c:v>
                </c:pt>
                <c:pt idx="986">
                  <c:v>46679</c:v>
                </c:pt>
                <c:pt idx="987">
                  <c:v>46686</c:v>
                </c:pt>
                <c:pt idx="988">
                  <c:v>46693</c:v>
                </c:pt>
                <c:pt idx="989">
                  <c:v>46700</c:v>
                </c:pt>
                <c:pt idx="990">
                  <c:v>46707</c:v>
                </c:pt>
                <c:pt idx="991">
                  <c:v>46714</c:v>
                </c:pt>
                <c:pt idx="992">
                  <c:v>46721</c:v>
                </c:pt>
                <c:pt idx="993">
                  <c:v>46728</c:v>
                </c:pt>
                <c:pt idx="994">
                  <c:v>46735</c:v>
                </c:pt>
                <c:pt idx="995">
                  <c:v>46742</c:v>
                </c:pt>
                <c:pt idx="996">
                  <c:v>46750</c:v>
                </c:pt>
                <c:pt idx="997">
                  <c:v>46757</c:v>
                </c:pt>
                <c:pt idx="998">
                  <c:v>46764</c:v>
                </c:pt>
                <c:pt idx="999">
                  <c:v>46771</c:v>
                </c:pt>
                <c:pt idx="1000">
                  <c:v>46778</c:v>
                </c:pt>
                <c:pt idx="1001">
                  <c:v>46785</c:v>
                </c:pt>
                <c:pt idx="1002">
                  <c:v>46792</c:v>
                </c:pt>
                <c:pt idx="1003">
                  <c:v>46799</c:v>
                </c:pt>
                <c:pt idx="1004">
                  <c:v>46806</c:v>
                </c:pt>
                <c:pt idx="1005">
                  <c:v>46813</c:v>
                </c:pt>
                <c:pt idx="1006">
                  <c:v>46820</c:v>
                </c:pt>
                <c:pt idx="1007">
                  <c:v>46827</c:v>
                </c:pt>
                <c:pt idx="1008">
                  <c:v>46834</c:v>
                </c:pt>
                <c:pt idx="1009">
                  <c:v>46841</c:v>
                </c:pt>
                <c:pt idx="1010">
                  <c:v>46848</c:v>
                </c:pt>
                <c:pt idx="1011">
                  <c:v>46855</c:v>
                </c:pt>
                <c:pt idx="1012">
                  <c:v>46862</c:v>
                </c:pt>
                <c:pt idx="1013">
                  <c:v>46869</c:v>
                </c:pt>
                <c:pt idx="1014">
                  <c:v>46876</c:v>
                </c:pt>
                <c:pt idx="1015">
                  <c:v>46883</c:v>
                </c:pt>
                <c:pt idx="1016">
                  <c:v>46890</c:v>
                </c:pt>
                <c:pt idx="1017">
                  <c:v>46897</c:v>
                </c:pt>
                <c:pt idx="1018">
                  <c:v>46904</c:v>
                </c:pt>
                <c:pt idx="1019">
                  <c:v>46911</c:v>
                </c:pt>
                <c:pt idx="1020">
                  <c:v>46918</c:v>
                </c:pt>
                <c:pt idx="1021">
                  <c:v>46925</c:v>
                </c:pt>
                <c:pt idx="1022">
                  <c:v>46932</c:v>
                </c:pt>
                <c:pt idx="1023">
                  <c:v>46939</c:v>
                </c:pt>
                <c:pt idx="1024">
                  <c:v>46946</c:v>
                </c:pt>
                <c:pt idx="1025">
                  <c:v>46953</c:v>
                </c:pt>
                <c:pt idx="1026">
                  <c:v>46960</c:v>
                </c:pt>
                <c:pt idx="1027">
                  <c:v>46967</c:v>
                </c:pt>
                <c:pt idx="1028">
                  <c:v>46974</c:v>
                </c:pt>
                <c:pt idx="1029">
                  <c:v>46981</c:v>
                </c:pt>
                <c:pt idx="1030">
                  <c:v>46988</c:v>
                </c:pt>
                <c:pt idx="1031">
                  <c:v>46995</c:v>
                </c:pt>
                <c:pt idx="1032">
                  <c:v>47002</c:v>
                </c:pt>
                <c:pt idx="1033">
                  <c:v>47009</c:v>
                </c:pt>
                <c:pt idx="1034">
                  <c:v>47016</c:v>
                </c:pt>
                <c:pt idx="1035">
                  <c:v>47023</c:v>
                </c:pt>
                <c:pt idx="1036">
                  <c:v>47030</c:v>
                </c:pt>
                <c:pt idx="1037">
                  <c:v>47037</c:v>
                </c:pt>
                <c:pt idx="1038">
                  <c:v>47044</c:v>
                </c:pt>
                <c:pt idx="1039">
                  <c:v>47051</c:v>
                </c:pt>
                <c:pt idx="1040">
                  <c:v>47058</c:v>
                </c:pt>
                <c:pt idx="1041">
                  <c:v>47065</c:v>
                </c:pt>
                <c:pt idx="1042">
                  <c:v>47072</c:v>
                </c:pt>
                <c:pt idx="1043">
                  <c:v>47079</c:v>
                </c:pt>
                <c:pt idx="1044">
                  <c:v>47086</c:v>
                </c:pt>
                <c:pt idx="1045">
                  <c:v>47093</c:v>
                </c:pt>
                <c:pt idx="1046">
                  <c:v>47100</c:v>
                </c:pt>
                <c:pt idx="1047">
                  <c:v>47107</c:v>
                </c:pt>
                <c:pt idx="1048">
                  <c:v>47114</c:v>
                </c:pt>
                <c:pt idx="1049">
                  <c:v>47121</c:v>
                </c:pt>
                <c:pt idx="1050">
                  <c:v>47128</c:v>
                </c:pt>
                <c:pt idx="1051">
                  <c:v>47135</c:v>
                </c:pt>
                <c:pt idx="1052">
                  <c:v>47142</c:v>
                </c:pt>
                <c:pt idx="1053">
                  <c:v>47149</c:v>
                </c:pt>
                <c:pt idx="1054">
                  <c:v>47156</c:v>
                </c:pt>
                <c:pt idx="1055">
                  <c:v>47163</c:v>
                </c:pt>
                <c:pt idx="1056">
                  <c:v>47170</c:v>
                </c:pt>
                <c:pt idx="1057">
                  <c:v>47177</c:v>
                </c:pt>
                <c:pt idx="1058">
                  <c:v>47184</c:v>
                </c:pt>
                <c:pt idx="1059">
                  <c:v>47191</c:v>
                </c:pt>
                <c:pt idx="1060">
                  <c:v>47198</c:v>
                </c:pt>
                <c:pt idx="1061">
                  <c:v>47205</c:v>
                </c:pt>
                <c:pt idx="1062">
                  <c:v>47212</c:v>
                </c:pt>
                <c:pt idx="1063">
                  <c:v>47219</c:v>
                </c:pt>
                <c:pt idx="1064">
                  <c:v>47226</c:v>
                </c:pt>
                <c:pt idx="1065">
                  <c:v>47233</c:v>
                </c:pt>
                <c:pt idx="1066">
                  <c:v>47240</c:v>
                </c:pt>
                <c:pt idx="1067">
                  <c:v>47247</c:v>
                </c:pt>
                <c:pt idx="1068">
                  <c:v>47254</c:v>
                </c:pt>
                <c:pt idx="1069">
                  <c:v>47261</c:v>
                </c:pt>
                <c:pt idx="1070">
                  <c:v>47268</c:v>
                </c:pt>
                <c:pt idx="1071">
                  <c:v>47275</c:v>
                </c:pt>
                <c:pt idx="1072">
                  <c:v>47282</c:v>
                </c:pt>
                <c:pt idx="1073">
                  <c:v>47289</c:v>
                </c:pt>
                <c:pt idx="1074">
                  <c:v>47296</c:v>
                </c:pt>
                <c:pt idx="1075">
                  <c:v>47303</c:v>
                </c:pt>
                <c:pt idx="1076">
                  <c:v>47310</c:v>
                </c:pt>
                <c:pt idx="1077">
                  <c:v>47317</c:v>
                </c:pt>
                <c:pt idx="1078">
                  <c:v>47324</c:v>
                </c:pt>
                <c:pt idx="1079">
                  <c:v>47331</c:v>
                </c:pt>
                <c:pt idx="1080">
                  <c:v>47338</c:v>
                </c:pt>
                <c:pt idx="1081">
                  <c:v>47345</c:v>
                </c:pt>
                <c:pt idx="1082">
                  <c:v>47352</c:v>
                </c:pt>
                <c:pt idx="1083">
                  <c:v>47359</c:v>
                </c:pt>
                <c:pt idx="1084">
                  <c:v>47366</c:v>
                </c:pt>
                <c:pt idx="1085">
                  <c:v>47373</c:v>
                </c:pt>
                <c:pt idx="1086">
                  <c:v>47380</c:v>
                </c:pt>
                <c:pt idx="1087">
                  <c:v>47387</c:v>
                </c:pt>
                <c:pt idx="1088">
                  <c:v>47394</c:v>
                </c:pt>
                <c:pt idx="1089">
                  <c:v>47401</c:v>
                </c:pt>
                <c:pt idx="1090">
                  <c:v>47408</c:v>
                </c:pt>
                <c:pt idx="1091">
                  <c:v>47415</c:v>
                </c:pt>
                <c:pt idx="1092">
                  <c:v>47422</c:v>
                </c:pt>
                <c:pt idx="1093">
                  <c:v>47429</c:v>
                </c:pt>
                <c:pt idx="1094">
                  <c:v>47436</c:v>
                </c:pt>
                <c:pt idx="1095">
                  <c:v>47443</c:v>
                </c:pt>
                <c:pt idx="1096">
                  <c:v>47450</c:v>
                </c:pt>
                <c:pt idx="1097">
                  <c:v>47457</c:v>
                </c:pt>
                <c:pt idx="1098">
                  <c:v>47464</c:v>
                </c:pt>
                <c:pt idx="1099">
                  <c:v>47471</c:v>
                </c:pt>
                <c:pt idx="1100">
                  <c:v>47479</c:v>
                </c:pt>
                <c:pt idx="1101">
                  <c:v>47486</c:v>
                </c:pt>
                <c:pt idx="1102">
                  <c:v>47493</c:v>
                </c:pt>
                <c:pt idx="1103">
                  <c:v>47500</c:v>
                </c:pt>
                <c:pt idx="1104">
                  <c:v>47507</c:v>
                </c:pt>
                <c:pt idx="1105">
                  <c:v>47514</c:v>
                </c:pt>
                <c:pt idx="1106">
                  <c:v>47521</c:v>
                </c:pt>
                <c:pt idx="1107">
                  <c:v>47528</c:v>
                </c:pt>
                <c:pt idx="1108">
                  <c:v>47535</c:v>
                </c:pt>
                <c:pt idx="1109">
                  <c:v>47542</c:v>
                </c:pt>
                <c:pt idx="1110">
                  <c:v>47549</c:v>
                </c:pt>
                <c:pt idx="1111">
                  <c:v>47556</c:v>
                </c:pt>
                <c:pt idx="1112">
                  <c:v>47563</c:v>
                </c:pt>
                <c:pt idx="1113">
                  <c:v>47570</c:v>
                </c:pt>
                <c:pt idx="1114">
                  <c:v>47577</c:v>
                </c:pt>
                <c:pt idx="1115">
                  <c:v>47584</c:v>
                </c:pt>
                <c:pt idx="1116">
                  <c:v>47591</c:v>
                </c:pt>
                <c:pt idx="1117">
                  <c:v>47598</c:v>
                </c:pt>
                <c:pt idx="1118">
                  <c:v>47605</c:v>
                </c:pt>
                <c:pt idx="1119">
                  <c:v>47612</c:v>
                </c:pt>
                <c:pt idx="1120">
                  <c:v>47619</c:v>
                </c:pt>
                <c:pt idx="1121">
                  <c:v>47626</c:v>
                </c:pt>
                <c:pt idx="1122">
                  <c:v>47633</c:v>
                </c:pt>
                <c:pt idx="1123">
                  <c:v>47640</c:v>
                </c:pt>
                <c:pt idx="1124">
                  <c:v>47647</c:v>
                </c:pt>
                <c:pt idx="1125">
                  <c:v>47654</c:v>
                </c:pt>
                <c:pt idx="1126">
                  <c:v>47661</c:v>
                </c:pt>
                <c:pt idx="1127">
                  <c:v>47668</c:v>
                </c:pt>
                <c:pt idx="1128">
                  <c:v>47675</c:v>
                </c:pt>
                <c:pt idx="1129">
                  <c:v>47682</c:v>
                </c:pt>
                <c:pt idx="1130">
                  <c:v>47689</c:v>
                </c:pt>
                <c:pt idx="1131">
                  <c:v>47696</c:v>
                </c:pt>
                <c:pt idx="1132">
                  <c:v>47703</c:v>
                </c:pt>
                <c:pt idx="1133">
                  <c:v>47710</c:v>
                </c:pt>
                <c:pt idx="1134">
                  <c:v>47717</c:v>
                </c:pt>
                <c:pt idx="1135">
                  <c:v>47724</c:v>
                </c:pt>
                <c:pt idx="1136">
                  <c:v>47731</c:v>
                </c:pt>
                <c:pt idx="1137">
                  <c:v>47738</c:v>
                </c:pt>
                <c:pt idx="1138">
                  <c:v>47745</c:v>
                </c:pt>
                <c:pt idx="1139">
                  <c:v>47752</c:v>
                </c:pt>
                <c:pt idx="1140">
                  <c:v>47759</c:v>
                </c:pt>
                <c:pt idx="1141">
                  <c:v>47766</c:v>
                </c:pt>
                <c:pt idx="1142">
                  <c:v>47773</c:v>
                </c:pt>
                <c:pt idx="1143">
                  <c:v>47780</c:v>
                </c:pt>
                <c:pt idx="1144">
                  <c:v>47787</c:v>
                </c:pt>
                <c:pt idx="1145">
                  <c:v>47794</c:v>
                </c:pt>
                <c:pt idx="1146">
                  <c:v>47801</c:v>
                </c:pt>
                <c:pt idx="1147">
                  <c:v>47808</c:v>
                </c:pt>
                <c:pt idx="1148">
                  <c:v>47815</c:v>
                </c:pt>
                <c:pt idx="1149">
                  <c:v>47822</c:v>
                </c:pt>
                <c:pt idx="1150">
                  <c:v>47829</c:v>
                </c:pt>
                <c:pt idx="1151">
                  <c:v>47836</c:v>
                </c:pt>
                <c:pt idx="1152">
                  <c:v>47844</c:v>
                </c:pt>
                <c:pt idx="1153">
                  <c:v>47851</c:v>
                </c:pt>
                <c:pt idx="1154">
                  <c:v>47858</c:v>
                </c:pt>
                <c:pt idx="1155">
                  <c:v>47865</c:v>
                </c:pt>
                <c:pt idx="1156">
                  <c:v>47872</c:v>
                </c:pt>
                <c:pt idx="1157">
                  <c:v>47879</c:v>
                </c:pt>
                <c:pt idx="1158">
                  <c:v>47886</c:v>
                </c:pt>
                <c:pt idx="1159">
                  <c:v>47893</c:v>
                </c:pt>
                <c:pt idx="1160">
                  <c:v>47900</c:v>
                </c:pt>
                <c:pt idx="1161">
                  <c:v>47907</c:v>
                </c:pt>
                <c:pt idx="1162">
                  <c:v>47914</c:v>
                </c:pt>
                <c:pt idx="1163">
                  <c:v>47921</c:v>
                </c:pt>
                <c:pt idx="1164">
                  <c:v>47928</c:v>
                </c:pt>
                <c:pt idx="1165">
                  <c:v>47935</c:v>
                </c:pt>
                <c:pt idx="1166">
                  <c:v>47942</c:v>
                </c:pt>
                <c:pt idx="1167">
                  <c:v>47953</c:v>
                </c:pt>
                <c:pt idx="1168">
                  <c:v>47960</c:v>
                </c:pt>
                <c:pt idx="1169">
                  <c:v>47967</c:v>
                </c:pt>
                <c:pt idx="1170">
                  <c:v>47974</c:v>
                </c:pt>
                <c:pt idx="1171">
                  <c:v>47981</c:v>
                </c:pt>
                <c:pt idx="1172">
                  <c:v>47988</c:v>
                </c:pt>
                <c:pt idx="1173">
                  <c:v>47995</c:v>
                </c:pt>
                <c:pt idx="1174">
                  <c:v>48002</c:v>
                </c:pt>
                <c:pt idx="1175">
                  <c:v>48009</c:v>
                </c:pt>
                <c:pt idx="1176">
                  <c:v>48016</c:v>
                </c:pt>
                <c:pt idx="1177">
                  <c:v>48023</c:v>
                </c:pt>
                <c:pt idx="1178">
                  <c:v>48030</c:v>
                </c:pt>
                <c:pt idx="1179">
                  <c:v>48037</c:v>
                </c:pt>
                <c:pt idx="1180">
                  <c:v>48044</c:v>
                </c:pt>
                <c:pt idx="1181">
                  <c:v>48051</c:v>
                </c:pt>
                <c:pt idx="1182">
                  <c:v>48058</c:v>
                </c:pt>
                <c:pt idx="1183">
                  <c:v>48065</c:v>
                </c:pt>
                <c:pt idx="1184">
                  <c:v>48072</c:v>
                </c:pt>
                <c:pt idx="1185">
                  <c:v>48079</c:v>
                </c:pt>
                <c:pt idx="1186">
                  <c:v>48086</c:v>
                </c:pt>
                <c:pt idx="1187">
                  <c:v>48093</c:v>
                </c:pt>
                <c:pt idx="1188">
                  <c:v>48100</c:v>
                </c:pt>
                <c:pt idx="1189">
                  <c:v>48107</c:v>
                </c:pt>
                <c:pt idx="1190">
                  <c:v>48114</c:v>
                </c:pt>
                <c:pt idx="1191">
                  <c:v>48121</c:v>
                </c:pt>
                <c:pt idx="1192">
                  <c:v>48128</c:v>
                </c:pt>
                <c:pt idx="1193">
                  <c:v>48135</c:v>
                </c:pt>
                <c:pt idx="1194">
                  <c:v>48142</c:v>
                </c:pt>
                <c:pt idx="1195">
                  <c:v>48149</c:v>
                </c:pt>
                <c:pt idx="1196">
                  <c:v>48156</c:v>
                </c:pt>
                <c:pt idx="1197">
                  <c:v>48163</c:v>
                </c:pt>
                <c:pt idx="1198">
                  <c:v>48170</c:v>
                </c:pt>
                <c:pt idx="1199">
                  <c:v>48177</c:v>
                </c:pt>
                <c:pt idx="1200">
                  <c:v>48184</c:v>
                </c:pt>
                <c:pt idx="1201">
                  <c:v>48191</c:v>
                </c:pt>
                <c:pt idx="1202">
                  <c:v>48198</c:v>
                </c:pt>
                <c:pt idx="1203">
                  <c:v>48205</c:v>
                </c:pt>
                <c:pt idx="1204">
                  <c:v>48212</c:v>
                </c:pt>
                <c:pt idx="1205">
                  <c:v>48219</c:v>
                </c:pt>
                <c:pt idx="1206">
                  <c:v>48226</c:v>
                </c:pt>
                <c:pt idx="1207">
                  <c:v>48233</c:v>
                </c:pt>
                <c:pt idx="1208">
                  <c:v>48240</c:v>
                </c:pt>
                <c:pt idx="1209">
                  <c:v>48247</c:v>
                </c:pt>
                <c:pt idx="1210">
                  <c:v>48254</c:v>
                </c:pt>
                <c:pt idx="1211">
                  <c:v>48261</c:v>
                </c:pt>
                <c:pt idx="1212">
                  <c:v>48268</c:v>
                </c:pt>
                <c:pt idx="1213">
                  <c:v>48275</c:v>
                </c:pt>
                <c:pt idx="1214">
                  <c:v>48282</c:v>
                </c:pt>
                <c:pt idx="1215">
                  <c:v>48289</c:v>
                </c:pt>
                <c:pt idx="1216">
                  <c:v>48296</c:v>
                </c:pt>
                <c:pt idx="1217">
                  <c:v>48303</c:v>
                </c:pt>
                <c:pt idx="1218">
                  <c:v>48310</c:v>
                </c:pt>
                <c:pt idx="1219">
                  <c:v>48317</c:v>
                </c:pt>
                <c:pt idx="1220">
                  <c:v>48324</c:v>
                </c:pt>
                <c:pt idx="1221">
                  <c:v>48331</c:v>
                </c:pt>
                <c:pt idx="1222">
                  <c:v>48338</c:v>
                </c:pt>
                <c:pt idx="1223">
                  <c:v>48345</c:v>
                </c:pt>
                <c:pt idx="1224">
                  <c:v>48352</c:v>
                </c:pt>
                <c:pt idx="1225">
                  <c:v>48359</c:v>
                </c:pt>
                <c:pt idx="1226">
                  <c:v>48366</c:v>
                </c:pt>
                <c:pt idx="1227">
                  <c:v>48373</c:v>
                </c:pt>
                <c:pt idx="1228">
                  <c:v>48380</c:v>
                </c:pt>
                <c:pt idx="1229">
                  <c:v>48387</c:v>
                </c:pt>
                <c:pt idx="1230">
                  <c:v>48394</c:v>
                </c:pt>
                <c:pt idx="1231">
                  <c:v>48401</c:v>
                </c:pt>
                <c:pt idx="1232">
                  <c:v>48408</c:v>
                </c:pt>
                <c:pt idx="1233">
                  <c:v>48415</c:v>
                </c:pt>
                <c:pt idx="1234">
                  <c:v>48422</c:v>
                </c:pt>
                <c:pt idx="1235">
                  <c:v>48429</c:v>
                </c:pt>
                <c:pt idx="1236">
                  <c:v>48436</c:v>
                </c:pt>
                <c:pt idx="1237">
                  <c:v>48443</c:v>
                </c:pt>
                <c:pt idx="1238">
                  <c:v>48450</c:v>
                </c:pt>
                <c:pt idx="1239">
                  <c:v>48457</c:v>
                </c:pt>
                <c:pt idx="1240">
                  <c:v>48464</c:v>
                </c:pt>
                <c:pt idx="1241">
                  <c:v>48471</c:v>
                </c:pt>
                <c:pt idx="1242">
                  <c:v>48478</c:v>
                </c:pt>
                <c:pt idx="1243">
                  <c:v>48485</c:v>
                </c:pt>
                <c:pt idx="1244">
                  <c:v>48492</c:v>
                </c:pt>
                <c:pt idx="1245">
                  <c:v>48499</c:v>
                </c:pt>
                <c:pt idx="1246">
                  <c:v>48506</c:v>
                </c:pt>
                <c:pt idx="1247">
                  <c:v>48513</c:v>
                </c:pt>
                <c:pt idx="1248">
                  <c:v>48520</c:v>
                </c:pt>
                <c:pt idx="1249">
                  <c:v>48527</c:v>
                </c:pt>
                <c:pt idx="1250">
                  <c:v>48534</c:v>
                </c:pt>
                <c:pt idx="1251">
                  <c:v>48541</c:v>
                </c:pt>
                <c:pt idx="1252">
                  <c:v>48548</c:v>
                </c:pt>
                <c:pt idx="1253">
                  <c:v>48555</c:v>
                </c:pt>
                <c:pt idx="1254">
                  <c:v>48562</c:v>
                </c:pt>
                <c:pt idx="1255">
                  <c:v>48569</c:v>
                </c:pt>
                <c:pt idx="1256">
                  <c:v>48577</c:v>
                </c:pt>
                <c:pt idx="1257">
                  <c:v>48584</c:v>
                </c:pt>
                <c:pt idx="1258">
                  <c:v>48591</c:v>
                </c:pt>
                <c:pt idx="1259">
                  <c:v>48598</c:v>
                </c:pt>
                <c:pt idx="1260">
                  <c:v>48605</c:v>
                </c:pt>
                <c:pt idx="1261">
                  <c:v>48612</c:v>
                </c:pt>
                <c:pt idx="1262">
                  <c:v>48619</c:v>
                </c:pt>
                <c:pt idx="1263">
                  <c:v>48626</c:v>
                </c:pt>
                <c:pt idx="1264">
                  <c:v>48633</c:v>
                </c:pt>
                <c:pt idx="1265">
                  <c:v>48640</c:v>
                </c:pt>
                <c:pt idx="1266">
                  <c:v>48647</c:v>
                </c:pt>
                <c:pt idx="1267">
                  <c:v>48654</c:v>
                </c:pt>
                <c:pt idx="1268">
                  <c:v>48661</c:v>
                </c:pt>
                <c:pt idx="1269">
                  <c:v>48668</c:v>
                </c:pt>
                <c:pt idx="1270">
                  <c:v>48675</c:v>
                </c:pt>
                <c:pt idx="1271">
                  <c:v>48682</c:v>
                </c:pt>
                <c:pt idx="1272">
                  <c:v>48689</c:v>
                </c:pt>
                <c:pt idx="1273">
                  <c:v>48696</c:v>
                </c:pt>
                <c:pt idx="1274">
                  <c:v>48703</c:v>
                </c:pt>
                <c:pt idx="1275">
                  <c:v>48710</c:v>
                </c:pt>
                <c:pt idx="1276">
                  <c:v>48717</c:v>
                </c:pt>
                <c:pt idx="1277">
                  <c:v>48724</c:v>
                </c:pt>
                <c:pt idx="1278">
                  <c:v>48731</c:v>
                </c:pt>
                <c:pt idx="1279">
                  <c:v>48738</c:v>
                </c:pt>
                <c:pt idx="1280">
                  <c:v>48745</c:v>
                </c:pt>
                <c:pt idx="1281">
                  <c:v>48752</c:v>
                </c:pt>
                <c:pt idx="1282">
                  <c:v>48759</c:v>
                </c:pt>
                <c:pt idx="1283">
                  <c:v>48766</c:v>
                </c:pt>
                <c:pt idx="1284">
                  <c:v>48773</c:v>
                </c:pt>
                <c:pt idx="1285">
                  <c:v>48780</c:v>
                </c:pt>
                <c:pt idx="1286">
                  <c:v>48787</c:v>
                </c:pt>
                <c:pt idx="1287">
                  <c:v>48794</c:v>
                </c:pt>
                <c:pt idx="1288">
                  <c:v>48801</c:v>
                </c:pt>
                <c:pt idx="1289">
                  <c:v>48808</c:v>
                </c:pt>
                <c:pt idx="1290">
                  <c:v>48815</c:v>
                </c:pt>
                <c:pt idx="1291">
                  <c:v>48822</c:v>
                </c:pt>
                <c:pt idx="1292">
                  <c:v>48829</c:v>
                </c:pt>
                <c:pt idx="1293">
                  <c:v>48836</c:v>
                </c:pt>
                <c:pt idx="1294">
                  <c:v>48843</c:v>
                </c:pt>
                <c:pt idx="1295">
                  <c:v>48850</c:v>
                </c:pt>
                <c:pt idx="1296">
                  <c:v>48857</c:v>
                </c:pt>
                <c:pt idx="1297">
                  <c:v>48864</c:v>
                </c:pt>
                <c:pt idx="1298">
                  <c:v>48871</c:v>
                </c:pt>
                <c:pt idx="1299">
                  <c:v>48878</c:v>
                </c:pt>
                <c:pt idx="1300">
                  <c:v>48885</c:v>
                </c:pt>
                <c:pt idx="1301">
                  <c:v>48892</c:v>
                </c:pt>
                <c:pt idx="1302">
                  <c:v>48899</c:v>
                </c:pt>
                <c:pt idx="1303">
                  <c:v>48906</c:v>
                </c:pt>
                <c:pt idx="1304">
                  <c:v>48913</c:v>
                </c:pt>
                <c:pt idx="1305">
                  <c:v>48920</c:v>
                </c:pt>
                <c:pt idx="1306">
                  <c:v>48927</c:v>
                </c:pt>
                <c:pt idx="1307">
                  <c:v>48934</c:v>
                </c:pt>
                <c:pt idx="1308">
                  <c:v>48941</c:v>
                </c:pt>
                <c:pt idx="1309">
                  <c:v>48948</c:v>
                </c:pt>
                <c:pt idx="1310">
                  <c:v>48955</c:v>
                </c:pt>
                <c:pt idx="1311">
                  <c:v>48962</c:v>
                </c:pt>
                <c:pt idx="1312">
                  <c:v>48969</c:v>
                </c:pt>
                <c:pt idx="1313">
                  <c:v>48976</c:v>
                </c:pt>
                <c:pt idx="1314">
                  <c:v>48983</c:v>
                </c:pt>
                <c:pt idx="1315">
                  <c:v>48990</c:v>
                </c:pt>
                <c:pt idx="1316">
                  <c:v>48997</c:v>
                </c:pt>
                <c:pt idx="1317">
                  <c:v>49004</c:v>
                </c:pt>
                <c:pt idx="1318">
                  <c:v>49011</c:v>
                </c:pt>
                <c:pt idx="1319">
                  <c:v>49018</c:v>
                </c:pt>
                <c:pt idx="1320">
                  <c:v>49025</c:v>
                </c:pt>
                <c:pt idx="1321">
                  <c:v>49032</c:v>
                </c:pt>
                <c:pt idx="1322">
                  <c:v>49039</c:v>
                </c:pt>
                <c:pt idx="1323">
                  <c:v>49046</c:v>
                </c:pt>
                <c:pt idx="1324">
                  <c:v>49053</c:v>
                </c:pt>
                <c:pt idx="1325">
                  <c:v>49060</c:v>
                </c:pt>
                <c:pt idx="1326">
                  <c:v>49067</c:v>
                </c:pt>
                <c:pt idx="1327">
                  <c:v>49074</c:v>
                </c:pt>
                <c:pt idx="1328">
                  <c:v>49081</c:v>
                </c:pt>
                <c:pt idx="1329">
                  <c:v>49088</c:v>
                </c:pt>
                <c:pt idx="1330">
                  <c:v>49095</c:v>
                </c:pt>
                <c:pt idx="1331">
                  <c:v>49102</c:v>
                </c:pt>
                <c:pt idx="1332">
                  <c:v>49109</c:v>
                </c:pt>
                <c:pt idx="1333">
                  <c:v>49116</c:v>
                </c:pt>
                <c:pt idx="1334">
                  <c:v>49123</c:v>
                </c:pt>
                <c:pt idx="1335">
                  <c:v>49130</c:v>
                </c:pt>
                <c:pt idx="1336">
                  <c:v>49137</c:v>
                </c:pt>
                <c:pt idx="1337">
                  <c:v>49144</c:v>
                </c:pt>
                <c:pt idx="1338">
                  <c:v>49151</c:v>
                </c:pt>
                <c:pt idx="1339">
                  <c:v>49158</c:v>
                </c:pt>
                <c:pt idx="1340">
                  <c:v>49165</c:v>
                </c:pt>
                <c:pt idx="1341">
                  <c:v>49172</c:v>
                </c:pt>
                <c:pt idx="1342">
                  <c:v>49179</c:v>
                </c:pt>
                <c:pt idx="1343">
                  <c:v>49186</c:v>
                </c:pt>
                <c:pt idx="1344">
                  <c:v>49193</c:v>
                </c:pt>
                <c:pt idx="1345">
                  <c:v>49200</c:v>
                </c:pt>
                <c:pt idx="1346">
                  <c:v>49207</c:v>
                </c:pt>
                <c:pt idx="1347">
                  <c:v>49214</c:v>
                </c:pt>
                <c:pt idx="1348">
                  <c:v>49221</c:v>
                </c:pt>
                <c:pt idx="1349">
                  <c:v>49228</c:v>
                </c:pt>
                <c:pt idx="1350">
                  <c:v>49235</c:v>
                </c:pt>
                <c:pt idx="1351">
                  <c:v>49242</c:v>
                </c:pt>
                <c:pt idx="1352">
                  <c:v>49249</c:v>
                </c:pt>
                <c:pt idx="1353">
                  <c:v>49256</c:v>
                </c:pt>
                <c:pt idx="1354">
                  <c:v>49263</c:v>
                </c:pt>
                <c:pt idx="1355">
                  <c:v>49270</c:v>
                </c:pt>
                <c:pt idx="1356">
                  <c:v>49277</c:v>
                </c:pt>
                <c:pt idx="1357">
                  <c:v>49284</c:v>
                </c:pt>
                <c:pt idx="1358">
                  <c:v>49291</c:v>
                </c:pt>
                <c:pt idx="1359">
                  <c:v>49298</c:v>
                </c:pt>
                <c:pt idx="1360">
                  <c:v>49305</c:v>
                </c:pt>
                <c:pt idx="1361">
                  <c:v>49312</c:v>
                </c:pt>
                <c:pt idx="1362">
                  <c:v>49319</c:v>
                </c:pt>
                <c:pt idx="1363">
                  <c:v>49326</c:v>
                </c:pt>
                <c:pt idx="1364">
                  <c:v>49333</c:v>
                </c:pt>
                <c:pt idx="1365">
                  <c:v>49340</c:v>
                </c:pt>
                <c:pt idx="1366">
                  <c:v>49347</c:v>
                </c:pt>
                <c:pt idx="1367">
                  <c:v>49354</c:v>
                </c:pt>
                <c:pt idx="1368">
                  <c:v>49361</c:v>
                </c:pt>
                <c:pt idx="1369">
                  <c:v>49368</c:v>
                </c:pt>
                <c:pt idx="1370">
                  <c:v>49375</c:v>
                </c:pt>
                <c:pt idx="1371">
                  <c:v>49382</c:v>
                </c:pt>
                <c:pt idx="1372">
                  <c:v>49389</c:v>
                </c:pt>
                <c:pt idx="1373">
                  <c:v>49396</c:v>
                </c:pt>
                <c:pt idx="1374">
                  <c:v>49403</c:v>
                </c:pt>
                <c:pt idx="1375">
                  <c:v>49410</c:v>
                </c:pt>
                <c:pt idx="1376">
                  <c:v>49417</c:v>
                </c:pt>
                <c:pt idx="1377">
                  <c:v>49424</c:v>
                </c:pt>
                <c:pt idx="1378">
                  <c:v>49431</c:v>
                </c:pt>
                <c:pt idx="1379">
                  <c:v>49438</c:v>
                </c:pt>
                <c:pt idx="1380">
                  <c:v>49445</c:v>
                </c:pt>
                <c:pt idx="1381">
                  <c:v>49452</c:v>
                </c:pt>
                <c:pt idx="1382">
                  <c:v>49459</c:v>
                </c:pt>
                <c:pt idx="1383">
                  <c:v>49466</c:v>
                </c:pt>
                <c:pt idx="1384">
                  <c:v>49473</c:v>
                </c:pt>
                <c:pt idx="1385">
                  <c:v>49480</c:v>
                </c:pt>
                <c:pt idx="1386">
                  <c:v>49487</c:v>
                </c:pt>
                <c:pt idx="1387">
                  <c:v>49494</c:v>
                </c:pt>
                <c:pt idx="1388">
                  <c:v>49501</c:v>
                </c:pt>
                <c:pt idx="1389">
                  <c:v>49508</c:v>
                </c:pt>
                <c:pt idx="1390">
                  <c:v>49515</c:v>
                </c:pt>
                <c:pt idx="1391">
                  <c:v>49522</c:v>
                </c:pt>
                <c:pt idx="1392">
                  <c:v>49529</c:v>
                </c:pt>
                <c:pt idx="1393">
                  <c:v>49536</c:v>
                </c:pt>
                <c:pt idx="1394">
                  <c:v>49543</c:v>
                </c:pt>
                <c:pt idx="1395">
                  <c:v>49550</c:v>
                </c:pt>
                <c:pt idx="1396">
                  <c:v>49557</c:v>
                </c:pt>
                <c:pt idx="1397">
                  <c:v>49564</c:v>
                </c:pt>
                <c:pt idx="1398">
                  <c:v>49571</c:v>
                </c:pt>
                <c:pt idx="1399">
                  <c:v>49578</c:v>
                </c:pt>
                <c:pt idx="1400">
                  <c:v>49585</c:v>
                </c:pt>
                <c:pt idx="1401">
                  <c:v>49592</c:v>
                </c:pt>
                <c:pt idx="1402">
                  <c:v>49599</c:v>
                </c:pt>
                <c:pt idx="1403">
                  <c:v>49606</c:v>
                </c:pt>
                <c:pt idx="1404">
                  <c:v>49613</c:v>
                </c:pt>
                <c:pt idx="1405">
                  <c:v>49620</c:v>
                </c:pt>
                <c:pt idx="1406">
                  <c:v>49627</c:v>
                </c:pt>
                <c:pt idx="1407">
                  <c:v>49634</c:v>
                </c:pt>
                <c:pt idx="1408">
                  <c:v>49641</c:v>
                </c:pt>
                <c:pt idx="1409">
                  <c:v>49648</c:v>
                </c:pt>
                <c:pt idx="1410">
                  <c:v>49655</c:v>
                </c:pt>
                <c:pt idx="1411">
                  <c:v>49662</c:v>
                </c:pt>
                <c:pt idx="1412">
                  <c:v>49670</c:v>
                </c:pt>
                <c:pt idx="1413">
                  <c:v>49677</c:v>
                </c:pt>
                <c:pt idx="1414">
                  <c:v>49684</c:v>
                </c:pt>
                <c:pt idx="1415">
                  <c:v>49691</c:v>
                </c:pt>
                <c:pt idx="1416">
                  <c:v>49698</c:v>
                </c:pt>
                <c:pt idx="1417">
                  <c:v>49705</c:v>
                </c:pt>
                <c:pt idx="1418">
                  <c:v>49712</c:v>
                </c:pt>
                <c:pt idx="1419">
                  <c:v>49719</c:v>
                </c:pt>
                <c:pt idx="1420">
                  <c:v>49726</c:v>
                </c:pt>
                <c:pt idx="1421">
                  <c:v>49733</c:v>
                </c:pt>
                <c:pt idx="1422">
                  <c:v>49740</c:v>
                </c:pt>
                <c:pt idx="1423">
                  <c:v>49747</c:v>
                </c:pt>
                <c:pt idx="1424">
                  <c:v>49754</c:v>
                </c:pt>
                <c:pt idx="1425">
                  <c:v>49761</c:v>
                </c:pt>
                <c:pt idx="1426">
                  <c:v>49768</c:v>
                </c:pt>
                <c:pt idx="1427">
                  <c:v>49775</c:v>
                </c:pt>
                <c:pt idx="1428">
                  <c:v>49782</c:v>
                </c:pt>
                <c:pt idx="1429">
                  <c:v>49789</c:v>
                </c:pt>
                <c:pt idx="1430">
                  <c:v>49796</c:v>
                </c:pt>
                <c:pt idx="1431">
                  <c:v>49803</c:v>
                </c:pt>
                <c:pt idx="1432">
                  <c:v>49810</c:v>
                </c:pt>
                <c:pt idx="1433">
                  <c:v>49817</c:v>
                </c:pt>
                <c:pt idx="1434">
                  <c:v>49824</c:v>
                </c:pt>
                <c:pt idx="1435">
                  <c:v>49831</c:v>
                </c:pt>
                <c:pt idx="1436">
                  <c:v>49838</c:v>
                </c:pt>
                <c:pt idx="1437">
                  <c:v>49845</c:v>
                </c:pt>
                <c:pt idx="1438">
                  <c:v>49852</c:v>
                </c:pt>
                <c:pt idx="1439">
                  <c:v>49859</c:v>
                </c:pt>
                <c:pt idx="1440">
                  <c:v>49866</c:v>
                </c:pt>
                <c:pt idx="1441">
                  <c:v>49873</c:v>
                </c:pt>
                <c:pt idx="1442">
                  <c:v>49880</c:v>
                </c:pt>
                <c:pt idx="1443">
                  <c:v>49887</c:v>
                </c:pt>
                <c:pt idx="1444">
                  <c:v>49894</c:v>
                </c:pt>
                <c:pt idx="1445">
                  <c:v>49901</c:v>
                </c:pt>
                <c:pt idx="1446">
                  <c:v>49908</c:v>
                </c:pt>
                <c:pt idx="1447">
                  <c:v>49915</c:v>
                </c:pt>
                <c:pt idx="1448">
                  <c:v>49922</c:v>
                </c:pt>
                <c:pt idx="1449">
                  <c:v>49929</c:v>
                </c:pt>
                <c:pt idx="1450">
                  <c:v>49936</c:v>
                </c:pt>
                <c:pt idx="1451">
                  <c:v>49943</c:v>
                </c:pt>
                <c:pt idx="1452">
                  <c:v>49950</c:v>
                </c:pt>
                <c:pt idx="1453">
                  <c:v>49957</c:v>
                </c:pt>
                <c:pt idx="1454">
                  <c:v>49964</c:v>
                </c:pt>
                <c:pt idx="1455">
                  <c:v>49971</c:v>
                </c:pt>
                <c:pt idx="1456">
                  <c:v>49978</c:v>
                </c:pt>
                <c:pt idx="1457">
                  <c:v>49985</c:v>
                </c:pt>
                <c:pt idx="1458">
                  <c:v>49992</c:v>
                </c:pt>
                <c:pt idx="1459">
                  <c:v>49999</c:v>
                </c:pt>
                <c:pt idx="1460">
                  <c:v>50006</c:v>
                </c:pt>
                <c:pt idx="1461">
                  <c:v>50013</c:v>
                </c:pt>
                <c:pt idx="1462">
                  <c:v>50020</c:v>
                </c:pt>
                <c:pt idx="1463">
                  <c:v>50027</c:v>
                </c:pt>
                <c:pt idx="1464">
                  <c:v>50038</c:v>
                </c:pt>
                <c:pt idx="1465">
                  <c:v>50045</c:v>
                </c:pt>
                <c:pt idx="1466">
                  <c:v>50052</c:v>
                </c:pt>
                <c:pt idx="1467">
                  <c:v>50059</c:v>
                </c:pt>
                <c:pt idx="1468">
                  <c:v>50066</c:v>
                </c:pt>
                <c:pt idx="1469">
                  <c:v>50073</c:v>
                </c:pt>
                <c:pt idx="1470">
                  <c:v>50080</c:v>
                </c:pt>
                <c:pt idx="1471">
                  <c:v>50087</c:v>
                </c:pt>
                <c:pt idx="1472">
                  <c:v>50094</c:v>
                </c:pt>
                <c:pt idx="1473">
                  <c:v>50101</c:v>
                </c:pt>
                <c:pt idx="1474">
                  <c:v>50108</c:v>
                </c:pt>
                <c:pt idx="1475">
                  <c:v>50115</c:v>
                </c:pt>
                <c:pt idx="1476">
                  <c:v>50122</c:v>
                </c:pt>
                <c:pt idx="1477">
                  <c:v>50129</c:v>
                </c:pt>
                <c:pt idx="1478">
                  <c:v>50137</c:v>
                </c:pt>
                <c:pt idx="1479">
                  <c:v>50144</c:v>
                </c:pt>
                <c:pt idx="1480">
                  <c:v>50151</c:v>
                </c:pt>
                <c:pt idx="1481">
                  <c:v>50158</c:v>
                </c:pt>
                <c:pt idx="1482">
                  <c:v>50165</c:v>
                </c:pt>
                <c:pt idx="1483">
                  <c:v>50172</c:v>
                </c:pt>
                <c:pt idx="1484">
                  <c:v>50179</c:v>
                </c:pt>
                <c:pt idx="1485">
                  <c:v>50186</c:v>
                </c:pt>
                <c:pt idx="1486">
                  <c:v>50193</c:v>
                </c:pt>
                <c:pt idx="1487">
                  <c:v>50200</c:v>
                </c:pt>
                <c:pt idx="1488">
                  <c:v>50207</c:v>
                </c:pt>
                <c:pt idx="1489">
                  <c:v>50214</c:v>
                </c:pt>
                <c:pt idx="1490">
                  <c:v>50221</c:v>
                </c:pt>
                <c:pt idx="1491">
                  <c:v>50228</c:v>
                </c:pt>
                <c:pt idx="1492">
                  <c:v>50235</c:v>
                </c:pt>
                <c:pt idx="1493">
                  <c:v>50242</c:v>
                </c:pt>
                <c:pt idx="1494">
                  <c:v>50249</c:v>
                </c:pt>
                <c:pt idx="1495">
                  <c:v>50256</c:v>
                </c:pt>
                <c:pt idx="1496">
                  <c:v>50263</c:v>
                </c:pt>
                <c:pt idx="1497">
                  <c:v>50270</c:v>
                </c:pt>
                <c:pt idx="1498">
                  <c:v>50277</c:v>
                </c:pt>
                <c:pt idx="1499">
                  <c:v>50284</c:v>
                </c:pt>
                <c:pt idx="1500">
                  <c:v>50291</c:v>
                </c:pt>
                <c:pt idx="1501">
                  <c:v>50298</c:v>
                </c:pt>
                <c:pt idx="1502">
                  <c:v>50305</c:v>
                </c:pt>
                <c:pt idx="1503">
                  <c:v>50312</c:v>
                </c:pt>
                <c:pt idx="1504">
                  <c:v>50319</c:v>
                </c:pt>
                <c:pt idx="1505">
                  <c:v>50326</c:v>
                </c:pt>
                <c:pt idx="1506">
                  <c:v>50333</c:v>
                </c:pt>
                <c:pt idx="1507">
                  <c:v>50340</c:v>
                </c:pt>
                <c:pt idx="1508">
                  <c:v>50347</c:v>
                </c:pt>
                <c:pt idx="1509">
                  <c:v>50354</c:v>
                </c:pt>
                <c:pt idx="1510">
                  <c:v>50361</c:v>
                </c:pt>
                <c:pt idx="1511">
                  <c:v>50368</c:v>
                </c:pt>
                <c:pt idx="1512">
                  <c:v>50375</c:v>
                </c:pt>
                <c:pt idx="1513">
                  <c:v>50382</c:v>
                </c:pt>
                <c:pt idx="1514">
                  <c:v>50389</c:v>
                </c:pt>
                <c:pt idx="1515">
                  <c:v>50396</c:v>
                </c:pt>
                <c:pt idx="1516">
                  <c:v>50403</c:v>
                </c:pt>
                <c:pt idx="1517">
                  <c:v>50410</c:v>
                </c:pt>
                <c:pt idx="1518">
                  <c:v>50417</c:v>
                </c:pt>
                <c:pt idx="1519">
                  <c:v>50424</c:v>
                </c:pt>
                <c:pt idx="1520">
                  <c:v>50431</c:v>
                </c:pt>
                <c:pt idx="1521">
                  <c:v>50438</c:v>
                </c:pt>
                <c:pt idx="1522">
                  <c:v>50445</c:v>
                </c:pt>
                <c:pt idx="1523">
                  <c:v>50452</c:v>
                </c:pt>
                <c:pt idx="1524">
                  <c:v>50459</c:v>
                </c:pt>
                <c:pt idx="1525">
                  <c:v>50466</c:v>
                </c:pt>
                <c:pt idx="1526">
                  <c:v>50473</c:v>
                </c:pt>
                <c:pt idx="1527">
                  <c:v>50480</c:v>
                </c:pt>
                <c:pt idx="1528">
                  <c:v>50487</c:v>
                </c:pt>
                <c:pt idx="1529">
                  <c:v>50494</c:v>
                </c:pt>
                <c:pt idx="1530">
                  <c:v>50501</c:v>
                </c:pt>
                <c:pt idx="1531">
                  <c:v>50508</c:v>
                </c:pt>
                <c:pt idx="1532">
                  <c:v>50515</c:v>
                </c:pt>
                <c:pt idx="1533">
                  <c:v>50522</c:v>
                </c:pt>
                <c:pt idx="1534">
                  <c:v>50529</c:v>
                </c:pt>
                <c:pt idx="1535">
                  <c:v>50536</c:v>
                </c:pt>
                <c:pt idx="1536">
                  <c:v>50543</c:v>
                </c:pt>
                <c:pt idx="1537">
                  <c:v>50550</c:v>
                </c:pt>
                <c:pt idx="1538">
                  <c:v>50557</c:v>
                </c:pt>
                <c:pt idx="1539">
                  <c:v>50564</c:v>
                </c:pt>
                <c:pt idx="1540">
                  <c:v>50571</c:v>
                </c:pt>
                <c:pt idx="1541">
                  <c:v>50578</c:v>
                </c:pt>
                <c:pt idx="1542">
                  <c:v>50585</c:v>
                </c:pt>
                <c:pt idx="1543">
                  <c:v>50592</c:v>
                </c:pt>
                <c:pt idx="1544">
                  <c:v>50599</c:v>
                </c:pt>
                <c:pt idx="1545">
                  <c:v>50606</c:v>
                </c:pt>
                <c:pt idx="1546">
                  <c:v>50613</c:v>
                </c:pt>
                <c:pt idx="1547">
                  <c:v>50620</c:v>
                </c:pt>
                <c:pt idx="1548">
                  <c:v>50627</c:v>
                </c:pt>
                <c:pt idx="1549">
                  <c:v>50634</c:v>
                </c:pt>
                <c:pt idx="1550">
                  <c:v>50641</c:v>
                </c:pt>
                <c:pt idx="1551">
                  <c:v>50648</c:v>
                </c:pt>
                <c:pt idx="1552">
                  <c:v>50655</c:v>
                </c:pt>
                <c:pt idx="1553">
                  <c:v>50662</c:v>
                </c:pt>
                <c:pt idx="1554">
                  <c:v>50669</c:v>
                </c:pt>
                <c:pt idx="1555">
                  <c:v>50676</c:v>
                </c:pt>
                <c:pt idx="1556">
                  <c:v>50683</c:v>
                </c:pt>
                <c:pt idx="1557">
                  <c:v>50690</c:v>
                </c:pt>
                <c:pt idx="1558">
                  <c:v>50697</c:v>
                </c:pt>
                <c:pt idx="1559">
                  <c:v>50704</c:v>
                </c:pt>
                <c:pt idx="1560">
                  <c:v>50711</c:v>
                </c:pt>
                <c:pt idx="1561">
                  <c:v>50718</c:v>
                </c:pt>
                <c:pt idx="1562">
                  <c:v>50725</c:v>
                </c:pt>
                <c:pt idx="1563">
                  <c:v>50732</c:v>
                </c:pt>
                <c:pt idx="1564">
                  <c:v>50739</c:v>
                </c:pt>
                <c:pt idx="1565">
                  <c:v>50746</c:v>
                </c:pt>
                <c:pt idx="1566">
                  <c:v>50753</c:v>
                </c:pt>
                <c:pt idx="1567">
                  <c:v>50760</c:v>
                </c:pt>
                <c:pt idx="1568">
                  <c:v>50768</c:v>
                </c:pt>
                <c:pt idx="1569">
                  <c:v>50775</c:v>
                </c:pt>
                <c:pt idx="1570">
                  <c:v>50782</c:v>
                </c:pt>
                <c:pt idx="1571">
                  <c:v>50789</c:v>
                </c:pt>
                <c:pt idx="1572">
                  <c:v>50796</c:v>
                </c:pt>
                <c:pt idx="1573">
                  <c:v>50803</c:v>
                </c:pt>
                <c:pt idx="1574">
                  <c:v>50810</c:v>
                </c:pt>
                <c:pt idx="1575">
                  <c:v>50817</c:v>
                </c:pt>
                <c:pt idx="1576">
                  <c:v>50824</c:v>
                </c:pt>
                <c:pt idx="1577">
                  <c:v>50831</c:v>
                </c:pt>
                <c:pt idx="1578">
                  <c:v>50838</c:v>
                </c:pt>
                <c:pt idx="1579">
                  <c:v>50845</c:v>
                </c:pt>
                <c:pt idx="1580">
                  <c:v>50852</c:v>
                </c:pt>
                <c:pt idx="1581">
                  <c:v>50859</c:v>
                </c:pt>
                <c:pt idx="1582">
                  <c:v>50866</c:v>
                </c:pt>
                <c:pt idx="1583">
                  <c:v>50873</c:v>
                </c:pt>
                <c:pt idx="1584">
                  <c:v>50880</c:v>
                </c:pt>
                <c:pt idx="1585">
                  <c:v>50887</c:v>
                </c:pt>
                <c:pt idx="1586">
                  <c:v>50894</c:v>
                </c:pt>
                <c:pt idx="1587">
                  <c:v>50901</c:v>
                </c:pt>
                <c:pt idx="1588">
                  <c:v>50908</c:v>
                </c:pt>
                <c:pt idx="1589">
                  <c:v>50915</c:v>
                </c:pt>
                <c:pt idx="1590">
                  <c:v>50922</c:v>
                </c:pt>
                <c:pt idx="1591">
                  <c:v>50929</c:v>
                </c:pt>
                <c:pt idx="1592">
                  <c:v>50936</c:v>
                </c:pt>
                <c:pt idx="1593">
                  <c:v>50943</c:v>
                </c:pt>
                <c:pt idx="1594">
                  <c:v>50950</c:v>
                </c:pt>
                <c:pt idx="1595">
                  <c:v>50957</c:v>
                </c:pt>
                <c:pt idx="1596">
                  <c:v>50964</c:v>
                </c:pt>
                <c:pt idx="1597">
                  <c:v>50971</c:v>
                </c:pt>
                <c:pt idx="1598">
                  <c:v>50978</c:v>
                </c:pt>
                <c:pt idx="1599">
                  <c:v>50985</c:v>
                </c:pt>
                <c:pt idx="1600">
                  <c:v>50992</c:v>
                </c:pt>
                <c:pt idx="1601">
                  <c:v>50999</c:v>
                </c:pt>
                <c:pt idx="1602">
                  <c:v>51006</c:v>
                </c:pt>
                <c:pt idx="1603">
                  <c:v>51013</c:v>
                </c:pt>
                <c:pt idx="1604">
                  <c:v>51020</c:v>
                </c:pt>
                <c:pt idx="1605">
                  <c:v>51027</c:v>
                </c:pt>
                <c:pt idx="1606">
                  <c:v>51034</c:v>
                </c:pt>
                <c:pt idx="1607">
                  <c:v>51041</c:v>
                </c:pt>
                <c:pt idx="1608">
                  <c:v>51048</c:v>
                </c:pt>
                <c:pt idx="1609">
                  <c:v>51055</c:v>
                </c:pt>
                <c:pt idx="1610">
                  <c:v>51062</c:v>
                </c:pt>
                <c:pt idx="1611">
                  <c:v>51069</c:v>
                </c:pt>
                <c:pt idx="1612">
                  <c:v>51076</c:v>
                </c:pt>
                <c:pt idx="1613">
                  <c:v>51083</c:v>
                </c:pt>
                <c:pt idx="1614">
                  <c:v>51090</c:v>
                </c:pt>
                <c:pt idx="1615">
                  <c:v>51097</c:v>
                </c:pt>
                <c:pt idx="1616">
                  <c:v>51104</c:v>
                </c:pt>
                <c:pt idx="1617">
                  <c:v>51111</c:v>
                </c:pt>
                <c:pt idx="1618">
                  <c:v>51118</c:v>
                </c:pt>
                <c:pt idx="1619">
                  <c:v>51125</c:v>
                </c:pt>
                <c:pt idx="1620">
                  <c:v>51132</c:v>
                </c:pt>
                <c:pt idx="1621">
                  <c:v>51139</c:v>
                </c:pt>
                <c:pt idx="1622">
                  <c:v>51146</c:v>
                </c:pt>
                <c:pt idx="1623">
                  <c:v>51153</c:v>
                </c:pt>
                <c:pt idx="1624">
                  <c:v>51160</c:v>
                </c:pt>
                <c:pt idx="1625">
                  <c:v>51167</c:v>
                </c:pt>
                <c:pt idx="1626">
                  <c:v>51174</c:v>
                </c:pt>
                <c:pt idx="1627">
                  <c:v>51181</c:v>
                </c:pt>
                <c:pt idx="1628">
                  <c:v>51188</c:v>
                </c:pt>
                <c:pt idx="1629">
                  <c:v>51195</c:v>
                </c:pt>
                <c:pt idx="1630">
                  <c:v>51202</c:v>
                </c:pt>
                <c:pt idx="1631">
                  <c:v>51209</c:v>
                </c:pt>
                <c:pt idx="1632">
                  <c:v>51216</c:v>
                </c:pt>
                <c:pt idx="1633">
                  <c:v>51223</c:v>
                </c:pt>
                <c:pt idx="1634">
                  <c:v>51230</c:v>
                </c:pt>
                <c:pt idx="1635">
                  <c:v>51237</c:v>
                </c:pt>
                <c:pt idx="1636">
                  <c:v>51244</c:v>
                </c:pt>
                <c:pt idx="1637">
                  <c:v>51251</c:v>
                </c:pt>
                <c:pt idx="1638">
                  <c:v>51258</c:v>
                </c:pt>
                <c:pt idx="1639">
                  <c:v>51265</c:v>
                </c:pt>
                <c:pt idx="1640">
                  <c:v>51272</c:v>
                </c:pt>
                <c:pt idx="1641">
                  <c:v>51279</c:v>
                </c:pt>
                <c:pt idx="1642">
                  <c:v>51286</c:v>
                </c:pt>
                <c:pt idx="1643">
                  <c:v>51293</c:v>
                </c:pt>
                <c:pt idx="1644">
                  <c:v>51300</c:v>
                </c:pt>
                <c:pt idx="1645">
                  <c:v>51307</c:v>
                </c:pt>
                <c:pt idx="1646">
                  <c:v>51314</c:v>
                </c:pt>
                <c:pt idx="1647">
                  <c:v>51321</c:v>
                </c:pt>
                <c:pt idx="1648">
                  <c:v>51328</c:v>
                </c:pt>
                <c:pt idx="1649">
                  <c:v>51335</c:v>
                </c:pt>
                <c:pt idx="1650">
                  <c:v>51342</c:v>
                </c:pt>
                <c:pt idx="1651">
                  <c:v>51349</c:v>
                </c:pt>
                <c:pt idx="1652">
                  <c:v>51356</c:v>
                </c:pt>
                <c:pt idx="1653">
                  <c:v>51363</c:v>
                </c:pt>
                <c:pt idx="1654">
                  <c:v>51370</c:v>
                </c:pt>
                <c:pt idx="1655">
                  <c:v>51377</c:v>
                </c:pt>
                <c:pt idx="1656">
                  <c:v>51384</c:v>
                </c:pt>
                <c:pt idx="1657">
                  <c:v>51391</c:v>
                </c:pt>
                <c:pt idx="1658">
                  <c:v>51398</c:v>
                </c:pt>
                <c:pt idx="1659">
                  <c:v>51405</c:v>
                </c:pt>
                <c:pt idx="1660">
                  <c:v>51412</c:v>
                </c:pt>
                <c:pt idx="1661">
                  <c:v>51419</c:v>
                </c:pt>
                <c:pt idx="1662">
                  <c:v>51426</c:v>
                </c:pt>
                <c:pt idx="1663">
                  <c:v>51433</c:v>
                </c:pt>
                <c:pt idx="1664">
                  <c:v>51440</c:v>
                </c:pt>
                <c:pt idx="1665">
                  <c:v>51447</c:v>
                </c:pt>
                <c:pt idx="1666">
                  <c:v>51454</c:v>
                </c:pt>
                <c:pt idx="1667">
                  <c:v>51461</c:v>
                </c:pt>
                <c:pt idx="1668">
                  <c:v>51468</c:v>
                </c:pt>
                <c:pt idx="1669">
                  <c:v>51475</c:v>
                </c:pt>
                <c:pt idx="1670">
                  <c:v>51482</c:v>
                </c:pt>
                <c:pt idx="1671">
                  <c:v>51489</c:v>
                </c:pt>
                <c:pt idx="1672">
                  <c:v>51497</c:v>
                </c:pt>
                <c:pt idx="1673">
                  <c:v>51504</c:v>
                </c:pt>
                <c:pt idx="1674">
                  <c:v>51511</c:v>
                </c:pt>
                <c:pt idx="1675">
                  <c:v>51518</c:v>
                </c:pt>
                <c:pt idx="1676">
                  <c:v>51525</c:v>
                </c:pt>
                <c:pt idx="1677">
                  <c:v>51532</c:v>
                </c:pt>
                <c:pt idx="1678">
                  <c:v>51539</c:v>
                </c:pt>
                <c:pt idx="1679">
                  <c:v>51546</c:v>
                </c:pt>
                <c:pt idx="1680">
                  <c:v>51553</c:v>
                </c:pt>
                <c:pt idx="1681">
                  <c:v>51560</c:v>
                </c:pt>
                <c:pt idx="1682">
                  <c:v>51567</c:v>
                </c:pt>
                <c:pt idx="1683">
                  <c:v>51574</c:v>
                </c:pt>
                <c:pt idx="1684">
                  <c:v>51581</c:v>
                </c:pt>
                <c:pt idx="1685">
                  <c:v>51588</c:v>
                </c:pt>
                <c:pt idx="1686">
                  <c:v>51595</c:v>
                </c:pt>
                <c:pt idx="1687">
                  <c:v>51602</c:v>
                </c:pt>
                <c:pt idx="1688">
                  <c:v>51609</c:v>
                </c:pt>
                <c:pt idx="1689">
                  <c:v>51616</c:v>
                </c:pt>
                <c:pt idx="1690">
                  <c:v>51623</c:v>
                </c:pt>
                <c:pt idx="1691">
                  <c:v>51630</c:v>
                </c:pt>
                <c:pt idx="1692">
                  <c:v>51637</c:v>
                </c:pt>
                <c:pt idx="1693">
                  <c:v>51644</c:v>
                </c:pt>
                <c:pt idx="1694">
                  <c:v>51651</c:v>
                </c:pt>
                <c:pt idx="1695">
                  <c:v>51658</c:v>
                </c:pt>
                <c:pt idx="1696">
                  <c:v>51665</c:v>
                </c:pt>
                <c:pt idx="1697">
                  <c:v>51672</c:v>
                </c:pt>
                <c:pt idx="1698">
                  <c:v>51679</c:v>
                </c:pt>
                <c:pt idx="1699">
                  <c:v>51686</c:v>
                </c:pt>
                <c:pt idx="1700">
                  <c:v>51693</c:v>
                </c:pt>
                <c:pt idx="1701">
                  <c:v>51700</c:v>
                </c:pt>
                <c:pt idx="1702">
                  <c:v>51707</c:v>
                </c:pt>
                <c:pt idx="1703">
                  <c:v>51714</c:v>
                </c:pt>
                <c:pt idx="1704">
                  <c:v>51721</c:v>
                </c:pt>
                <c:pt idx="1705">
                  <c:v>51728</c:v>
                </c:pt>
                <c:pt idx="1706">
                  <c:v>51735</c:v>
                </c:pt>
                <c:pt idx="1707">
                  <c:v>51742</c:v>
                </c:pt>
                <c:pt idx="1708">
                  <c:v>51749</c:v>
                </c:pt>
                <c:pt idx="1709">
                  <c:v>51756</c:v>
                </c:pt>
                <c:pt idx="1710">
                  <c:v>51763</c:v>
                </c:pt>
                <c:pt idx="1711">
                  <c:v>51770</c:v>
                </c:pt>
                <c:pt idx="1712">
                  <c:v>51777</c:v>
                </c:pt>
                <c:pt idx="1713">
                  <c:v>51784</c:v>
                </c:pt>
                <c:pt idx="1714">
                  <c:v>51791</c:v>
                </c:pt>
                <c:pt idx="1715">
                  <c:v>51798</c:v>
                </c:pt>
                <c:pt idx="1716">
                  <c:v>51805</c:v>
                </c:pt>
                <c:pt idx="1717">
                  <c:v>51812</c:v>
                </c:pt>
                <c:pt idx="1718">
                  <c:v>51819</c:v>
                </c:pt>
                <c:pt idx="1719">
                  <c:v>51826</c:v>
                </c:pt>
                <c:pt idx="1720">
                  <c:v>51833</c:v>
                </c:pt>
                <c:pt idx="1721">
                  <c:v>51840</c:v>
                </c:pt>
                <c:pt idx="1722">
                  <c:v>51847</c:v>
                </c:pt>
                <c:pt idx="1723">
                  <c:v>51854</c:v>
                </c:pt>
                <c:pt idx="1724">
                  <c:v>51862</c:v>
                </c:pt>
                <c:pt idx="1725">
                  <c:v>51869</c:v>
                </c:pt>
                <c:pt idx="1726">
                  <c:v>51876</c:v>
                </c:pt>
                <c:pt idx="1727">
                  <c:v>51883</c:v>
                </c:pt>
                <c:pt idx="1728">
                  <c:v>51890</c:v>
                </c:pt>
                <c:pt idx="1729">
                  <c:v>51897</c:v>
                </c:pt>
                <c:pt idx="1730">
                  <c:v>51904</c:v>
                </c:pt>
                <c:pt idx="1731">
                  <c:v>51911</c:v>
                </c:pt>
                <c:pt idx="1732">
                  <c:v>51918</c:v>
                </c:pt>
                <c:pt idx="1733">
                  <c:v>51925</c:v>
                </c:pt>
                <c:pt idx="1734">
                  <c:v>51932</c:v>
                </c:pt>
                <c:pt idx="1735">
                  <c:v>51939</c:v>
                </c:pt>
                <c:pt idx="1736">
                  <c:v>51946</c:v>
                </c:pt>
                <c:pt idx="1737">
                  <c:v>51953</c:v>
                </c:pt>
                <c:pt idx="1738">
                  <c:v>51964</c:v>
                </c:pt>
                <c:pt idx="1739">
                  <c:v>51971</c:v>
                </c:pt>
                <c:pt idx="1740">
                  <c:v>51978</c:v>
                </c:pt>
                <c:pt idx="1741">
                  <c:v>51985</c:v>
                </c:pt>
                <c:pt idx="1742">
                  <c:v>51992</c:v>
                </c:pt>
                <c:pt idx="1743">
                  <c:v>51999</c:v>
                </c:pt>
                <c:pt idx="1744">
                  <c:v>52006</c:v>
                </c:pt>
                <c:pt idx="1745">
                  <c:v>52013</c:v>
                </c:pt>
                <c:pt idx="1746">
                  <c:v>52020</c:v>
                </c:pt>
                <c:pt idx="1747">
                  <c:v>52027</c:v>
                </c:pt>
                <c:pt idx="1748">
                  <c:v>52034</c:v>
                </c:pt>
                <c:pt idx="1749">
                  <c:v>52041</c:v>
                </c:pt>
                <c:pt idx="1750">
                  <c:v>52048</c:v>
                </c:pt>
                <c:pt idx="1751">
                  <c:v>52055</c:v>
                </c:pt>
                <c:pt idx="1752">
                  <c:v>52062</c:v>
                </c:pt>
                <c:pt idx="1753">
                  <c:v>52069</c:v>
                </c:pt>
                <c:pt idx="1754">
                  <c:v>52076</c:v>
                </c:pt>
                <c:pt idx="1755">
                  <c:v>52083</c:v>
                </c:pt>
                <c:pt idx="1756">
                  <c:v>52090</c:v>
                </c:pt>
                <c:pt idx="1757">
                  <c:v>52097</c:v>
                </c:pt>
                <c:pt idx="1758">
                  <c:v>52104</c:v>
                </c:pt>
                <c:pt idx="1759">
                  <c:v>52111</c:v>
                </c:pt>
                <c:pt idx="1760">
                  <c:v>52118</c:v>
                </c:pt>
                <c:pt idx="1761">
                  <c:v>52125</c:v>
                </c:pt>
                <c:pt idx="1762">
                  <c:v>52132</c:v>
                </c:pt>
                <c:pt idx="1763">
                  <c:v>52139</c:v>
                </c:pt>
                <c:pt idx="1764">
                  <c:v>52146</c:v>
                </c:pt>
                <c:pt idx="1765">
                  <c:v>52153</c:v>
                </c:pt>
                <c:pt idx="1766">
                  <c:v>52160</c:v>
                </c:pt>
                <c:pt idx="1767">
                  <c:v>52167</c:v>
                </c:pt>
                <c:pt idx="1768">
                  <c:v>52174</c:v>
                </c:pt>
                <c:pt idx="1769">
                  <c:v>52181</c:v>
                </c:pt>
                <c:pt idx="1770">
                  <c:v>52188</c:v>
                </c:pt>
                <c:pt idx="1771">
                  <c:v>52195</c:v>
                </c:pt>
                <c:pt idx="1772">
                  <c:v>52202</c:v>
                </c:pt>
                <c:pt idx="1773">
                  <c:v>52209</c:v>
                </c:pt>
                <c:pt idx="1774">
                  <c:v>52216</c:v>
                </c:pt>
                <c:pt idx="1775">
                  <c:v>52223</c:v>
                </c:pt>
                <c:pt idx="1776">
                  <c:v>52230</c:v>
                </c:pt>
                <c:pt idx="1777">
                  <c:v>52237</c:v>
                </c:pt>
                <c:pt idx="1778">
                  <c:v>52244</c:v>
                </c:pt>
                <c:pt idx="1779">
                  <c:v>52251</c:v>
                </c:pt>
                <c:pt idx="1780">
                  <c:v>52258</c:v>
                </c:pt>
                <c:pt idx="1781">
                  <c:v>52265</c:v>
                </c:pt>
                <c:pt idx="1782">
                  <c:v>52272</c:v>
                </c:pt>
                <c:pt idx="1783">
                  <c:v>52279</c:v>
                </c:pt>
                <c:pt idx="1784">
                  <c:v>52286</c:v>
                </c:pt>
                <c:pt idx="1785">
                  <c:v>52293</c:v>
                </c:pt>
                <c:pt idx="1786">
                  <c:v>52300</c:v>
                </c:pt>
                <c:pt idx="1787">
                  <c:v>52307</c:v>
                </c:pt>
                <c:pt idx="1788">
                  <c:v>52314</c:v>
                </c:pt>
                <c:pt idx="1789">
                  <c:v>52321</c:v>
                </c:pt>
                <c:pt idx="1790">
                  <c:v>52328</c:v>
                </c:pt>
                <c:pt idx="1791">
                  <c:v>52335</c:v>
                </c:pt>
                <c:pt idx="1792">
                  <c:v>52342</c:v>
                </c:pt>
                <c:pt idx="1793">
                  <c:v>52349</c:v>
                </c:pt>
                <c:pt idx="1794">
                  <c:v>52356</c:v>
                </c:pt>
                <c:pt idx="1795">
                  <c:v>52363</c:v>
                </c:pt>
                <c:pt idx="1796">
                  <c:v>52370</c:v>
                </c:pt>
                <c:pt idx="1797">
                  <c:v>52377</c:v>
                </c:pt>
                <c:pt idx="1798">
                  <c:v>52384</c:v>
                </c:pt>
                <c:pt idx="1799">
                  <c:v>52391</c:v>
                </c:pt>
                <c:pt idx="1800">
                  <c:v>52398</c:v>
                </c:pt>
                <c:pt idx="1801">
                  <c:v>52405</c:v>
                </c:pt>
                <c:pt idx="1802">
                  <c:v>52412</c:v>
                </c:pt>
                <c:pt idx="1803">
                  <c:v>52419</c:v>
                </c:pt>
                <c:pt idx="1804">
                  <c:v>52426</c:v>
                </c:pt>
                <c:pt idx="1805">
                  <c:v>52433</c:v>
                </c:pt>
                <c:pt idx="1806">
                  <c:v>52440</c:v>
                </c:pt>
                <c:pt idx="1807">
                  <c:v>52447</c:v>
                </c:pt>
                <c:pt idx="1808">
                  <c:v>52454</c:v>
                </c:pt>
                <c:pt idx="1809">
                  <c:v>52461</c:v>
                </c:pt>
                <c:pt idx="1810">
                  <c:v>52468</c:v>
                </c:pt>
                <c:pt idx="1811">
                  <c:v>52475</c:v>
                </c:pt>
                <c:pt idx="1812">
                  <c:v>52482</c:v>
                </c:pt>
                <c:pt idx="1813">
                  <c:v>52489</c:v>
                </c:pt>
                <c:pt idx="1814">
                  <c:v>52496</c:v>
                </c:pt>
                <c:pt idx="1815">
                  <c:v>52503</c:v>
                </c:pt>
                <c:pt idx="1816">
                  <c:v>52510</c:v>
                </c:pt>
                <c:pt idx="1817">
                  <c:v>52517</c:v>
                </c:pt>
                <c:pt idx="1818">
                  <c:v>52524</c:v>
                </c:pt>
                <c:pt idx="1819">
                  <c:v>52531</c:v>
                </c:pt>
                <c:pt idx="1820">
                  <c:v>52538</c:v>
                </c:pt>
                <c:pt idx="1821">
                  <c:v>52545</c:v>
                </c:pt>
                <c:pt idx="1822">
                  <c:v>52552</c:v>
                </c:pt>
                <c:pt idx="1823">
                  <c:v>52559</c:v>
                </c:pt>
                <c:pt idx="1824">
                  <c:v>52566</c:v>
                </c:pt>
                <c:pt idx="1825">
                  <c:v>52573</c:v>
                </c:pt>
                <c:pt idx="1826">
                  <c:v>52580</c:v>
                </c:pt>
                <c:pt idx="1827">
                  <c:v>52587</c:v>
                </c:pt>
                <c:pt idx="1828">
                  <c:v>52594</c:v>
                </c:pt>
                <c:pt idx="1829">
                  <c:v>52601</c:v>
                </c:pt>
                <c:pt idx="1830">
                  <c:v>52608</c:v>
                </c:pt>
                <c:pt idx="1831">
                  <c:v>52615</c:v>
                </c:pt>
                <c:pt idx="1832">
                  <c:v>52622</c:v>
                </c:pt>
                <c:pt idx="1833">
                  <c:v>52629</c:v>
                </c:pt>
                <c:pt idx="1834">
                  <c:v>52636</c:v>
                </c:pt>
                <c:pt idx="1835">
                  <c:v>52643</c:v>
                </c:pt>
                <c:pt idx="1836">
                  <c:v>52650</c:v>
                </c:pt>
                <c:pt idx="1837">
                  <c:v>52657</c:v>
                </c:pt>
                <c:pt idx="1838">
                  <c:v>52664</c:v>
                </c:pt>
                <c:pt idx="1839">
                  <c:v>52671</c:v>
                </c:pt>
                <c:pt idx="1840">
                  <c:v>52678</c:v>
                </c:pt>
                <c:pt idx="1841">
                  <c:v>52685</c:v>
                </c:pt>
                <c:pt idx="1842">
                  <c:v>52692</c:v>
                </c:pt>
                <c:pt idx="1843">
                  <c:v>52699</c:v>
                </c:pt>
                <c:pt idx="1844">
                  <c:v>52706</c:v>
                </c:pt>
                <c:pt idx="1845">
                  <c:v>52713</c:v>
                </c:pt>
                <c:pt idx="1846">
                  <c:v>52720</c:v>
                </c:pt>
                <c:pt idx="1847">
                  <c:v>52727</c:v>
                </c:pt>
                <c:pt idx="1848">
                  <c:v>52734</c:v>
                </c:pt>
                <c:pt idx="1849">
                  <c:v>52741</c:v>
                </c:pt>
                <c:pt idx="1850">
                  <c:v>52748</c:v>
                </c:pt>
                <c:pt idx="1851">
                  <c:v>52755</c:v>
                </c:pt>
                <c:pt idx="1852">
                  <c:v>52762</c:v>
                </c:pt>
                <c:pt idx="1853">
                  <c:v>52769</c:v>
                </c:pt>
                <c:pt idx="1854">
                  <c:v>52776</c:v>
                </c:pt>
                <c:pt idx="1855">
                  <c:v>52783</c:v>
                </c:pt>
                <c:pt idx="1856">
                  <c:v>52790</c:v>
                </c:pt>
                <c:pt idx="1857">
                  <c:v>52797</c:v>
                </c:pt>
                <c:pt idx="1858">
                  <c:v>52804</c:v>
                </c:pt>
                <c:pt idx="1859">
                  <c:v>52811</c:v>
                </c:pt>
                <c:pt idx="1860">
                  <c:v>52818</c:v>
                </c:pt>
                <c:pt idx="1861">
                  <c:v>52825</c:v>
                </c:pt>
                <c:pt idx="1862">
                  <c:v>52832</c:v>
                </c:pt>
                <c:pt idx="1863">
                  <c:v>52839</c:v>
                </c:pt>
                <c:pt idx="1864">
                  <c:v>52846</c:v>
                </c:pt>
                <c:pt idx="1865">
                  <c:v>52853</c:v>
                </c:pt>
                <c:pt idx="1866">
                  <c:v>52860</c:v>
                </c:pt>
                <c:pt idx="1867">
                  <c:v>52867</c:v>
                </c:pt>
                <c:pt idx="1868">
                  <c:v>52874</c:v>
                </c:pt>
                <c:pt idx="1869">
                  <c:v>52881</c:v>
                </c:pt>
                <c:pt idx="1870">
                  <c:v>52888</c:v>
                </c:pt>
                <c:pt idx="1871">
                  <c:v>52895</c:v>
                </c:pt>
                <c:pt idx="1872">
                  <c:v>52902</c:v>
                </c:pt>
                <c:pt idx="1873">
                  <c:v>52909</c:v>
                </c:pt>
                <c:pt idx="1874">
                  <c:v>52916</c:v>
                </c:pt>
                <c:pt idx="1875">
                  <c:v>52923</c:v>
                </c:pt>
                <c:pt idx="1876">
                  <c:v>52930</c:v>
                </c:pt>
                <c:pt idx="1877">
                  <c:v>52937</c:v>
                </c:pt>
                <c:pt idx="1878">
                  <c:v>52944</c:v>
                </c:pt>
                <c:pt idx="1879">
                  <c:v>52951</c:v>
                </c:pt>
                <c:pt idx="1880">
                  <c:v>52959</c:v>
                </c:pt>
                <c:pt idx="1881">
                  <c:v>52966</c:v>
                </c:pt>
                <c:pt idx="1882">
                  <c:v>52973</c:v>
                </c:pt>
                <c:pt idx="1883">
                  <c:v>52980</c:v>
                </c:pt>
                <c:pt idx="1884">
                  <c:v>52987</c:v>
                </c:pt>
                <c:pt idx="1885">
                  <c:v>52994</c:v>
                </c:pt>
                <c:pt idx="1886">
                  <c:v>53001</c:v>
                </c:pt>
                <c:pt idx="1887">
                  <c:v>53008</c:v>
                </c:pt>
                <c:pt idx="1888">
                  <c:v>53015</c:v>
                </c:pt>
                <c:pt idx="1889">
                  <c:v>53022</c:v>
                </c:pt>
                <c:pt idx="1890">
                  <c:v>53029</c:v>
                </c:pt>
                <c:pt idx="1891">
                  <c:v>53036</c:v>
                </c:pt>
                <c:pt idx="1892">
                  <c:v>53043</c:v>
                </c:pt>
                <c:pt idx="1893">
                  <c:v>53050</c:v>
                </c:pt>
                <c:pt idx="1894">
                  <c:v>53057</c:v>
                </c:pt>
                <c:pt idx="1895">
                  <c:v>53064</c:v>
                </c:pt>
                <c:pt idx="1896">
                  <c:v>53071</c:v>
                </c:pt>
                <c:pt idx="1897">
                  <c:v>53078</c:v>
                </c:pt>
                <c:pt idx="1898">
                  <c:v>53085</c:v>
                </c:pt>
                <c:pt idx="1899">
                  <c:v>53092</c:v>
                </c:pt>
                <c:pt idx="1900">
                  <c:v>53099</c:v>
                </c:pt>
                <c:pt idx="1901">
                  <c:v>53106</c:v>
                </c:pt>
                <c:pt idx="1902">
                  <c:v>53113</c:v>
                </c:pt>
                <c:pt idx="1903">
                  <c:v>53120</c:v>
                </c:pt>
                <c:pt idx="1904">
                  <c:v>53127</c:v>
                </c:pt>
                <c:pt idx="1905">
                  <c:v>53134</c:v>
                </c:pt>
                <c:pt idx="1906">
                  <c:v>53141</c:v>
                </c:pt>
                <c:pt idx="1907">
                  <c:v>53148</c:v>
                </c:pt>
                <c:pt idx="1908">
                  <c:v>53155</c:v>
                </c:pt>
                <c:pt idx="1909">
                  <c:v>53162</c:v>
                </c:pt>
                <c:pt idx="1910">
                  <c:v>53169</c:v>
                </c:pt>
                <c:pt idx="1911">
                  <c:v>53176</c:v>
                </c:pt>
                <c:pt idx="1912">
                  <c:v>53183</c:v>
                </c:pt>
                <c:pt idx="1913">
                  <c:v>53190</c:v>
                </c:pt>
                <c:pt idx="1914">
                  <c:v>53197</c:v>
                </c:pt>
                <c:pt idx="1915">
                  <c:v>53204</c:v>
                </c:pt>
                <c:pt idx="1916">
                  <c:v>53211</c:v>
                </c:pt>
                <c:pt idx="1917">
                  <c:v>53218</c:v>
                </c:pt>
                <c:pt idx="1918">
                  <c:v>53225</c:v>
                </c:pt>
                <c:pt idx="1919">
                  <c:v>53232</c:v>
                </c:pt>
                <c:pt idx="1920">
                  <c:v>53239</c:v>
                </c:pt>
                <c:pt idx="1921">
                  <c:v>53246</c:v>
                </c:pt>
                <c:pt idx="1922">
                  <c:v>53253</c:v>
                </c:pt>
                <c:pt idx="1923">
                  <c:v>53260</c:v>
                </c:pt>
                <c:pt idx="1924">
                  <c:v>53267</c:v>
                </c:pt>
                <c:pt idx="1925">
                  <c:v>53274</c:v>
                </c:pt>
                <c:pt idx="1926">
                  <c:v>53281</c:v>
                </c:pt>
                <c:pt idx="1927">
                  <c:v>53288</c:v>
                </c:pt>
                <c:pt idx="1928">
                  <c:v>53295</c:v>
                </c:pt>
                <c:pt idx="1929">
                  <c:v>53302</c:v>
                </c:pt>
                <c:pt idx="1930">
                  <c:v>53309</c:v>
                </c:pt>
                <c:pt idx="1931">
                  <c:v>53316</c:v>
                </c:pt>
                <c:pt idx="1932">
                  <c:v>53323</c:v>
                </c:pt>
                <c:pt idx="1933">
                  <c:v>53330</c:v>
                </c:pt>
                <c:pt idx="1934">
                  <c:v>53337</c:v>
                </c:pt>
                <c:pt idx="1935">
                  <c:v>53344</c:v>
                </c:pt>
                <c:pt idx="1936">
                  <c:v>53351</c:v>
                </c:pt>
                <c:pt idx="1937">
                  <c:v>53358</c:v>
                </c:pt>
                <c:pt idx="1938">
                  <c:v>53365</c:v>
                </c:pt>
                <c:pt idx="1939">
                  <c:v>53372</c:v>
                </c:pt>
                <c:pt idx="1940">
                  <c:v>53379</c:v>
                </c:pt>
                <c:pt idx="1941">
                  <c:v>53386</c:v>
                </c:pt>
                <c:pt idx="1942">
                  <c:v>53393</c:v>
                </c:pt>
                <c:pt idx="1943">
                  <c:v>53400</c:v>
                </c:pt>
                <c:pt idx="1944">
                  <c:v>53407</c:v>
                </c:pt>
                <c:pt idx="1945">
                  <c:v>53414</c:v>
                </c:pt>
                <c:pt idx="1946">
                  <c:v>53421</c:v>
                </c:pt>
                <c:pt idx="1947">
                  <c:v>53428</c:v>
                </c:pt>
                <c:pt idx="1948">
                  <c:v>53435</c:v>
                </c:pt>
                <c:pt idx="1949">
                  <c:v>53442</c:v>
                </c:pt>
                <c:pt idx="1950">
                  <c:v>53449</c:v>
                </c:pt>
                <c:pt idx="1951">
                  <c:v>53456</c:v>
                </c:pt>
                <c:pt idx="1952">
                  <c:v>53463</c:v>
                </c:pt>
                <c:pt idx="1953">
                  <c:v>53470</c:v>
                </c:pt>
                <c:pt idx="1954">
                  <c:v>53477</c:v>
                </c:pt>
                <c:pt idx="1955">
                  <c:v>53484</c:v>
                </c:pt>
                <c:pt idx="1956">
                  <c:v>53491</c:v>
                </c:pt>
                <c:pt idx="1957">
                  <c:v>53498</c:v>
                </c:pt>
                <c:pt idx="1958">
                  <c:v>53505</c:v>
                </c:pt>
                <c:pt idx="1959">
                  <c:v>53512</c:v>
                </c:pt>
                <c:pt idx="1960">
                  <c:v>53519</c:v>
                </c:pt>
                <c:pt idx="1961">
                  <c:v>53526</c:v>
                </c:pt>
                <c:pt idx="1962">
                  <c:v>53533</c:v>
                </c:pt>
                <c:pt idx="1963">
                  <c:v>53540</c:v>
                </c:pt>
                <c:pt idx="1964">
                  <c:v>53547</c:v>
                </c:pt>
                <c:pt idx="1965">
                  <c:v>53554</c:v>
                </c:pt>
                <c:pt idx="1966">
                  <c:v>53561</c:v>
                </c:pt>
                <c:pt idx="1967">
                  <c:v>53568</c:v>
                </c:pt>
                <c:pt idx="1968">
                  <c:v>53575</c:v>
                </c:pt>
                <c:pt idx="1969">
                  <c:v>53582</c:v>
                </c:pt>
                <c:pt idx="1970">
                  <c:v>53589</c:v>
                </c:pt>
                <c:pt idx="1971">
                  <c:v>53596</c:v>
                </c:pt>
                <c:pt idx="1972">
                  <c:v>53603</c:v>
                </c:pt>
                <c:pt idx="1973">
                  <c:v>53610</c:v>
                </c:pt>
                <c:pt idx="1974">
                  <c:v>53617</c:v>
                </c:pt>
                <c:pt idx="1975">
                  <c:v>53624</c:v>
                </c:pt>
                <c:pt idx="1976">
                  <c:v>53631</c:v>
                </c:pt>
                <c:pt idx="1977">
                  <c:v>53638</c:v>
                </c:pt>
                <c:pt idx="1978">
                  <c:v>53645</c:v>
                </c:pt>
                <c:pt idx="1979">
                  <c:v>53652</c:v>
                </c:pt>
                <c:pt idx="1980">
                  <c:v>53659</c:v>
                </c:pt>
                <c:pt idx="1981">
                  <c:v>53666</c:v>
                </c:pt>
                <c:pt idx="1982">
                  <c:v>53673</c:v>
                </c:pt>
                <c:pt idx="1983">
                  <c:v>53680</c:v>
                </c:pt>
                <c:pt idx="1984">
                  <c:v>53688</c:v>
                </c:pt>
                <c:pt idx="1985">
                  <c:v>53695</c:v>
                </c:pt>
                <c:pt idx="1986">
                  <c:v>53702</c:v>
                </c:pt>
                <c:pt idx="1987">
                  <c:v>53709</c:v>
                </c:pt>
                <c:pt idx="1988">
                  <c:v>53716</c:v>
                </c:pt>
                <c:pt idx="1989">
                  <c:v>53723</c:v>
                </c:pt>
                <c:pt idx="1990">
                  <c:v>53730</c:v>
                </c:pt>
                <c:pt idx="1991">
                  <c:v>53737</c:v>
                </c:pt>
                <c:pt idx="1992">
                  <c:v>53744</c:v>
                </c:pt>
                <c:pt idx="1993">
                  <c:v>53751</c:v>
                </c:pt>
                <c:pt idx="1994">
                  <c:v>53758</c:v>
                </c:pt>
                <c:pt idx="1995">
                  <c:v>53765</c:v>
                </c:pt>
                <c:pt idx="1996">
                  <c:v>53772</c:v>
                </c:pt>
                <c:pt idx="1997">
                  <c:v>53779</c:v>
                </c:pt>
                <c:pt idx="1998">
                  <c:v>53786</c:v>
                </c:pt>
                <c:pt idx="1999">
                  <c:v>53793</c:v>
                </c:pt>
                <c:pt idx="2000">
                  <c:v>53800</c:v>
                </c:pt>
                <c:pt idx="2001">
                  <c:v>53807</c:v>
                </c:pt>
                <c:pt idx="2002">
                  <c:v>53814</c:v>
                </c:pt>
                <c:pt idx="2003">
                  <c:v>53821</c:v>
                </c:pt>
                <c:pt idx="2004">
                  <c:v>53828</c:v>
                </c:pt>
                <c:pt idx="2005">
                  <c:v>53835</c:v>
                </c:pt>
                <c:pt idx="2006">
                  <c:v>53842</c:v>
                </c:pt>
                <c:pt idx="2007">
                  <c:v>53849</c:v>
                </c:pt>
                <c:pt idx="2008">
                  <c:v>53856</c:v>
                </c:pt>
                <c:pt idx="2009">
                  <c:v>53863</c:v>
                </c:pt>
                <c:pt idx="2010">
                  <c:v>53870</c:v>
                </c:pt>
                <c:pt idx="2011">
                  <c:v>53877</c:v>
                </c:pt>
                <c:pt idx="2012">
                  <c:v>53884</c:v>
                </c:pt>
                <c:pt idx="2013">
                  <c:v>53891</c:v>
                </c:pt>
                <c:pt idx="2014">
                  <c:v>53898</c:v>
                </c:pt>
                <c:pt idx="2015">
                  <c:v>53905</c:v>
                </c:pt>
                <c:pt idx="2016">
                  <c:v>53912</c:v>
                </c:pt>
                <c:pt idx="2017">
                  <c:v>53919</c:v>
                </c:pt>
                <c:pt idx="2018">
                  <c:v>53926</c:v>
                </c:pt>
                <c:pt idx="2019">
                  <c:v>53933</c:v>
                </c:pt>
                <c:pt idx="2020">
                  <c:v>53940</c:v>
                </c:pt>
                <c:pt idx="2021">
                  <c:v>53947</c:v>
                </c:pt>
                <c:pt idx="2022">
                  <c:v>53954</c:v>
                </c:pt>
                <c:pt idx="2023">
                  <c:v>53961</c:v>
                </c:pt>
                <c:pt idx="2024">
                  <c:v>53968</c:v>
                </c:pt>
                <c:pt idx="2025">
                  <c:v>53975</c:v>
                </c:pt>
                <c:pt idx="2026">
                  <c:v>53982</c:v>
                </c:pt>
                <c:pt idx="2027">
                  <c:v>53989</c:v>
                </c:pt>
                <c:pt idx="2028">
                  <c:v>53996</c:v>
                </c:pt>
                <c:pt idx="2029">
                  <c:v>54003</c:v>
                </c:pt>
                <c:pt idx="2030">
                  <c:v>54010</c:v>
                </c:pt>
                <c:pt idx="2031">
                  <c:v>54017</c:v>
                </c:pt>
                <c:pt idx="2032">
                  <c:v>54024</c:v>
                </c:pt>
                <c:pt idx="2033">
                  <c:v>54031</c:v>
                </c:pt>
                <c:pt idx="2034">
                  <c:v>54038</c:v>
                </c:pt>
                <c:pt idx="2035">
                  <c:v>54045</c:v>
                </c:pt>
                <c:pt idx="2036">
                  <c:v>54053</c:v>
                </c:pt>
                <c:pt idx="2037">
                  <c:v>54060</c:v>
                </c:pt>
                <c:pt idx="2038">
                  <c:v>54067</c:v>
                </c:pt>
                <c:pt idx="2039">
                  <c:v>54074</c:v>
                </c:pt>
                <c:pt idx="2040">
                  <c:v>54081</c:v>
                </c:pt>
                <c:pt idx="2041">
                  <c:v>54088</c:v>
                </c:pt>
                <c:pt idx="2042">
                  <c:v>54095</c:v>
                </c:pt>
                <c:pt idx="2043">
                  <c:v>54102</c:v>
                </c:pt>
                <c:pt idx="2044">
                  <c:v>54109</c:v>
                </c:pt>
                <c:pt idx="2045">
                  <c:v>54116</c:v>
                </c:pt>
                <c:pt idx="2046">
                  <c:v>54123</c:v>
                </c:pt>
                <c:pt idx="2047">
                  <c:v>54130</c:v>
                </c:pt>
                <c:pt idx="2048">
                  <c:v>54137</c:v>
                </c:pt>
                <c:pt idx="2049">
                  <c:v>54144</c:v>
                </c:pt>
                <c:pt idx="2050">
                  <c:v>54155</c:v>
                </c:pt>
                <c:pt idx="2051">
                  <c:v>54162</c:v>
                </c:pt>
                <c:pt idx="2052">
                  <c:v>54169</c:v>
                </c:pt>
                <c:pt idx="2053">
                  <c:v>54176</c:v>
                </c:pt>
                <c:pt idx="2054">
                  <c:v>54183</c:v>
                </c:pt>
                <c:pt idx="2055">
                  <c:v>54190</c:v>
                </c:pt>
                <c:pt idx="2056">
                  <c:v>54197</c:v>
                </c:pt>
                <c:pt idx="2057">
                  <c:v>54204</c:v>
                </c:pt>
                <c:pt idx="2058">
                  <c:v>54211</c:v>
                </c:pt>
                <c:pt idx="2059">
                  <c:v>54218</c:v>
                </c:pt>
                <c:pt idx="2060">
                  <c:v>54225</c:v>
                </c:pt>
                <c:pt idx="2061">
                  <c:v>54232</c:v>
                </c:pt>
                <c:pt idx="2062">
                  <c:v>54239</c:v>
                </c:pt>
                <c:pt idx="2063">
                  <c:v>54246</c:v>
                </c:pt>
                <c:pt idx="2064">
                  <c:v>54253</c:v>
                </c:pt>
                <c:pt idx="2065">
                  <c:v>54260</c:v>
                </c:pt>
                <c:pt idx="2066">
                  <c:v>54267</c:v>
                </c:pt>
                <c:pt idx="2067">
                  <c:v>54274</c:v>
                </c:pt>
                <c:pt idx="2068">
                  <c:v>54281</c:v>
                </c:pt>
                <c:pt idx="2069">
                  <c:v>54288</c:v>
                </c:pt>
                <c:pt idx="2070">
                  <c:v>54295</c:v>
                </c:pt>
                <c:pt idx="2071">
                  <c:v>54302</c:v>
                </c:pt>
                <c:pt idx="2072">
                  <c:v>54309</c:v>
                </c:pt>
                <c:pt idx="2073">
                  <c:v>54316</c:v>
                </c:pt>
                <c:pt idx="2074">
                  <c:v>54323</c:v>
                </c:pt>
                <c:pt idx="2075">
                  <c:v>54330</c:v>
                </c:pt>
                <c:pt idx="2076">
                  <c:v>54337</c:v>
                </c:pt>
                <c:pt idx="2077">
                  <c:v>54344</c:v>
                </c:pt>
                <c:pt idx="2078">
                  <c:v>54351</c:v>
                </c:pt>
                <c:pt idx="2079">
                  <c:v>54358</c:v>
                </c:pt>
                <c:pt idx="2080">
                  <c:v>54365</c:v>
                </c:pt>
                <c:pt idx="2081">
                  <c:v>54372</c:v>
                </c:pt>
                <c:pt idx="2082">
                  <c:v>54379</c:v>
                </c:pt>
                <c:pt idx="2083">
                  <c:v>54386</c:v>
                </c:pt>
                <c:pt idx="2084">
                  <c:v>54393</c:v>
                </c:pt>
                <c:pt idx="2085">
                  <c:v>54400</c:v>
                </c:pt>
                <c:pt idx="2086">
                  <c:v>54407</c:v>
                </c:pt>
                <c:pt idx="2087">
                  <c:v>54414</c:v>
                </c:pt>
                <c:pt idx="2088">
                  <c:v>54421</c:v>
                </c:pt>
                <c:pt idx="2089">
                  <c:v>54428</c:v>
                </c:pt>
                <c:pt idx="2090">
                  <c:v>54435</c:v>
                </c:pt>
                <c:pt idx="2091">
                  <c:v>54442</c:v>
                </c:pt>
                <c:pt idx="2092">
                  <c:v>54449</c:v>
                </c:pt>
                <c:pt idx="2093">
                  <c:v>54456</c:v>
                </c:pt>
                <c:pt idx="2094">
                  <c:v>54463</c:v>
                </c:pt>
                <c:pt idx="2095">
                  <c:v>54470</c:v>
                </c:pt>
                <c:pt idx="2096">
                  <c:v>54477</c:v>
                </c:pt>
                <c:pt idx="2097">
                  <c:v>54484</c:v>
                </c:pt>
                <c:pt idx="2098">
                  <c:v>54491</c:v>
                </c:pt>
                <c:pt idx="2099">
                  <c:v>54498</c:v>
                </c:pt>
                <c:pt idx="2100">
                  <c:v>54505</c:v>
                </c:pt>
                <c:pt idx="2101">
                  <c:v>54512</c:v>
                </c:pt>
                <c:pt idx="2102">
                  <c:v>54519</c:v>
                </c:pt>
                <c:pt idx="2103">
                  <c:v>54526</c:v>
                </c:pt>
                <c:pt idx="2104">
                  <c:v>54533</c:v>
                </c:pt>
                <c:pt idx="2105">
                  <c:v>54540</c:v>
                </c:pt>
                <c:pt idx="2106">
                  <c:v>54547</c:v>
                </c:pt>
                <c:pt idx="2107">
                  <c:v>54554</c:v>
                </c:pt>
                <c:pt idx="2108">
                  <c:v>54561</c:v>
                </c:pt>
                <c:pt idx="2109">
                  <c:v>54568</c:v>
                </c:pt>
                <c:pt idx="2110">
                  <c:v>54575</c:v>
                </c:pt>
                <c:pt idx="2111">
                  <c:v>54582</c:v>
                </c:pt>
                <c:pt idx="2112">
                  <c:v>54589</c:v>
                </c:pt>
                <c:pt idx="2113">
                  <c:v>54596</c:v>
                </c:pt>
                <c:pt idx="2114">
                  <c:v>54603</c:v>
                </c:pt>
                <c:pt idx="2115">
                  <c:v>54610</c:v>
                </c:pt>
                <c:pt idx="2116">
                  <c:v>54617</c:v>
                </c:pt>
                <c:pt idx="2117">
                  <c:v>54624</c:v>
                </c:pt>
                <c:pt idx="2118">
                  <c:v>54631</c:v>
                </c:pt>
                <c:pt idx="2119">
                  <c:v>54638</c:v>
                </c:pt>
                <c:pt idx="2120">
                  <c:v>54645</c:v>
                </c:pt>
                <c:pt idx="2121">
                  <c:v>54652</c:v>
                </c:pt>
                <c:pt idx="2122">
                  <c:v>54659</c:v>
                </c:pt>
                <c:pt idx="2123">
                  <c:v>54666</c:v>
                </c:pt>
                <c:pt idx="2124">
                  <c:v>54673</c:v>
                </c:pt>
                <c:pt idx="2125">
                  <c:v>54680</c:v>
                </c:pt>
                <c:pt idx="2126">
                  <c:v>54687</c:v>
                </c:pt>
                <c:pt idx="2127">
                  <c:v>54694</c:v>
                </c:pt>
                <c:pt idx="2128">
                  <c:v>54701</c:v>
                </c:pt>
                <c:pt idx="2129">
                  <c:v>54708</c:v>
                </c:pt>
                <c:pt idx="2130">
                  <c:v>54715</c:v>
                </c:pt>
                <c:pt idx="2131">
                  <c:v>54722</c:v>
                </c:pt>
                <c:pt idx="2132">
                  <c:v>54729</c:v>
                </c:pt>
                <c:pt idx="2133">
                  <c:v>54736</c:v>
                </c:pt>
                <c:pt idx="2134">
                  <c:v>54743</c:v>
                </c:pt>
                <c:pt idx="2135">
                  <c:v>54750</c:v>
                </c:pt>
                <c:pt idx="2136">
                  <c:v>54757</c:v>
                </c:pt>
                <c:pt idx="2137">
                  <c:v>54764</c:v>
                </c:pt>
                <c:pt idx="2138">
                  <c:v>54771</c:v>
                </c:pt>
                <c:pt idx="2139">
                  <c:v>54778</c:v>
                </c:pt>
                <c:pt idx="2140">
                  <c:v>54786</c:v>
                </c:pt>
                <c:pt idx="2141">
                  <c:v>54793</c:v>
                </c:pt>
                <c:pt idx="2142">
                  <c:v>54800</c:v>
                </c:pt>
                <c:pt idx="2143">
                  <c:v>54807</c:v>
                </c:pt>
                <c:pt idx="2144">
                  <c:v>54814</c:v>
                </c:pt>
                <c:pt idx="2145">
                  <c:v>54821</c:v>
                </c:pt>
                <c:pt idx="2146">
                  <c:v>54828</c:v>
                </c:pt>
                <c:pt idx="2147">
                  <c:v>54835</c:v>
                </c:pt>
                <c:pt idx="2148">
                  <c:v>54842</c:v>
                </c:pt>
                <c:pt idx="2149">
                  <c:v>54849</c:v>
                </c:pt>
                <c:pt idx="2150">
                  <c:v>54856</c:v>
                </c:pt>
                <c:pt idx="2151">
                  <c:v>54863</c:v>
                </c:pt>
                <c:pt idx="2152">
                  <c:v>54870</c:v>
                </c:pt>
                <c:pt idx="2153">
                  <c:v>54877</c:v>
                </c:pt>
                <c:pt idx="2154">
                  <c:v>54884</c:v>
                </c:pt>
                <c:pt idx="2155">
                  <c:v>54891</c:v>
                </c:pt>
                <c:pt idx="2156">
                  <c:v>54898</c:v>
                </c:pt>
                <c:pt idx="2157">
                  <c:v>54905</c:v>
                </c:pt>
                <c:pt idx="2158">
                  <c:v>54912</c:v>
                </c:pt>
                <c:pt idx="2159">
                  <c:v>54919</c:v>
                </c:pt>
                <c:pt idx="2160">
                  <c:v>54926</c:v>
                </c:pt>
                <c:pt idx="2161">
                  <c:v>54933</c:v>
                </c:pt>
                <c:pt idx="2162">
                  <c:v>54940</c:v>
                </c:pt>
                <c:pt idx="2163">
                  <c:v>54947</c:v>
                </c:pt>
                <c:pt idx="2164">
                  <c:v>54954</c:v>
                </c:pt>
                <c:pt idx="2165">
                  <c:v>54961</c:v>
                </c:pt>
                <c:pt idx="2166">
                  <c:v>54968</c:v>
                </c:pt>
                <c:pt idx="2167">
                  <c:v>54975</c:v>
                </c:pt>
                <c:pt idx="2168">
                  <c:v>54982</c:v>
                </c:pt>
                <c:pt idx="2169">
                  <c:v>54989</c:v>
                </c:pt>
                <c:pt idx="2170">
                  <c:v>54996</c:v>
                </c:pt>
                <c:pt idx="2171">
                  <c:v>55003</c:v>
                </c:pt>
                <c:pt idx="2172">
                  <c:v>55010</c:v>
                </c:pt>
                <c:pt idx="2173">
                  <c:v>55017</c:v>
                </c:pt>
                <c:pt idx="2174">
                  <c:v>55024</c:v>
                </c:pt>
                <c:pt idx="2175">
                  <c:v>55031</c:v>
                </c:pt>
                <c:pt idx="2176">
                  <c:v>55038</c:v>
                </c:pt>
                <c:pt idx="2177">
                  <c:v>55045</c:v>
                </c:pt>
                <c:pt idx="2178">
                  <c:v>55052</c:v>
                </c:pt>
                <c:pt idx="2179">
                  <c:v>55059</c:v>
                </c:pt>
                <c:pt idx="2180">
                  <c:v>55066</c:v>
                </c:pt>
                <c:pt idx="2181">
                  <c:v>55073</c:v>
                </c:pt>
                <c:pt idx="2182">
                  <c:v>55080</c:v>
                </c:pt>
                <c:pt idx="2183">
                  <c:v>55087</c:v>
                </c:pt>
                <c:pt idx="2184">
                  <c:v>55094</c:v>
                </c:pt>
                <c:pt idx="2185">
                  <c:v>55101</c:v>
                </c:pt>
                <c:pt idx="2186">
                  <c:v>55108</c:v>
                </c:pt>
                <c:pt idx="2187">
                  <c:v>55115</c:v>
                </c:pt>
                <c:pt idx="2188">
                  <c:v>55122</c:v>
                </c:pt>
                <c:pt idx="2189">
                  <c:v>55129</c:v>
                </c:pt>
                <c:pt idx="2190">
                  <c:v>55136</c:v>
                </c:pt>
                <c:pt idx="2191">
                  <c:v>55143</c:v>
                </c:pt>
                <c:pt idx="2192">
                  <c:v>55150</c:v>
                </c:pt>
                <c:pt idx="2193">
                  <c:v>55157</c:v>
                </c:pt>
                <c:pt idx="2194">
                  <c:v>55164</c:v>
                </c:pt>
                <c:pt idx="2195">
                  <c:v>55171</c:v>
                </c:pt>
                <c:pt idx="2196">
                  <c:v>55178</c:v>
                </c:pt>
                <c:pt idx="2197">
                  <c:v>55185</c:v>
                </c:pt>
                <c:pt idx="2198">
                  <c:v>55192</c:v>
                </c:pt>
                <c:pt idx="2199">
                  <c:v>55199</c:v>
                </c:pt>
                <c:pt idx="2200">
                  <c:v>55206</c:v>
                </c:pt>
                <c:pt idx="2201">
                  <c:v>55213</c:v>
                </c:pt>
                <c:pt idx="2202">
                  <c:v>55220</c:v>
                </c:pt>
                <c:pt idx="2203">
                  <c:v>55227</c:v>
                </c:pt>
                <c:pt idx="2204">
                  <c:v>55234</c:v>
                </c:pt>
                <c:pt idx="2205">
                  <c:v>55241</c:v>
                </c:pt>
                <c:pt idx="2206">
                  <c:v>55248</c:v>
                </c:pt>
                <c:pt idx="2207">
                  <c:v>55255</c:v>
                </c:pt>
                <c:pt idx="2208">
                  <c:v>55262</c:v>
                </c:pt>
                <c:pt idx="2209">
                  <c:v>55269</c:v>
                </c:pt>
                <c:pt idx="2210">
                  <c:v>55276</c:v>
                </c:pt>
                <c:pt idx="2211">
                  <c:v>55283</c:v>
                </c:pt>
                <c:pt idx="2212">
                  <c:v>55290</c:v>
                </c:pt>
                <c:pt idx="2213">
                  <c:v>55297</c:v>
                </c:pt>
                <c:pt idx="2214">
                  <c:v>55304</c:v>
                </c:pt>
                <c:pt idx="2215">
                  <c:v>55311</c:v>
                </c:pt>
                <c:pt idx="2216">
                  <c:v>55318</c:v>
                </c:pt>
                <c:pt idx="2217">
                  <c:v>55325</c:v>
                </c:pt>
                <c:pt idx="2218">
                  <c:v>55332</c:v>
                </c:pt>
                <c:pt idx="2219">
                  <c:v>55339</c:v>
                </c:pt>
                <c:pt idx="2220">
                  <c:v>55346</c:v>
                </c:pt>
                <c:pt idx="2221">
                  <c:v>55353</c:v>
                </c:pt>
                <c:pt idx="2222">
                  <c:v>55360</c:v>
                </c:pt>
                <c:pt idx="2223">
                  <c:v>55367</c:v>
                </c:pt>
                <c:pt idx="2224">
                  <c:v>55374</c:v>
                </c:pt>
                <c:pt idx="2225">
                  <c:v>55381</c:v>
                </c:pt>
                <c:pt idx="2226">
                  <c:v>55388</c:v>
                </c:pt>
                <c:pt idx="2227">
                  <c:v>55395</c:v>
                </c:pt>
                <c:pt idx="2228">
                  <c:v>55402</c:v>
                </c:pt>
                <c:pt idx="2229">
                  <c:v>55409</c:v>
                </c:pt>
                <c:pt idx="2230">
                  <c:v>55416</c:v>
                </c:pt>
                <c:pt idx="2231">
                  <c:v>55423</c:v>
                </c:pt>
                <c:pt idx="2232">
                  <c:v>55430</c:v>
                </c:pt>
                <c:pt idx="2233">
                  <c:v>55437</c:v>
                </c:pt>
                <c:pt idx="2234">
                  <c:v>55444</c:v>
                </c:pt>
                <c:pt idx="2235">
                  <c:v>55451</c:v>
                </c:pt>
                <c:pt idx="2236">
                  <c:v>55458</c:v>
                </c:pt>
                <c:pt idx="2237">
                  <c:v>55465</c:v>
                </c:pt>
                <c:pt idx="2238">
                  <c:v>55472</c:v>
                </c:pt>
                <c:pt idx="2239">
                  <c:v>55479</c:v>
                </c:pt>
                <c:pt idx="2240">
                  <c:v>55486</c:v>
                </c:pt>
                <c:pt idx="2241">
                  <c:v>55493</c:v>
                </c:pt>
                <c:pt idx="2242">
                  <c:v>55500</c:v>
                </c:pt>
                <c:pt idx="2243">
                  <c:v>55507</c:v>
                </c:pt>
                <c:pt idx="2244">
                  <c:v>55514</c:v>
                </c:pt>
                <c:pt idx="2245">
                  <c:v>55521</c:v>
                </c:pt>
                <c:pt idx="2246">
                  <c:v>55528</c:v>
                </c:pt>
                <c:pt idx="2247">
                  <c:v>55535</c:v>
                </c:pt>
                <c:pt idx="2248">
                  <c:v>55542</c:v>
                </c:pt>
                <c:pt idx="2249">
                  <c:v>55549</c:v>
                </c:pt>
                <c:pt idx="2250">
                  <c:v>55556</c:v>
                </c:pt>
                <c:pt idx="2251">
                  <c:v>55563</c:v>
                </c:pt>
                <c:pt idx="2252">
                  <c:v>55570</c:v>
                </c:pt>
                <c:pt idx="2253">
                  <c:v>55577</c:v>
                </c:pt>
                <c:pt idx="2254">
                  <c:v>55584</c:v>
                </c:pt>
                <c:pt idx="2255">
                  <c:v>55591</c:v>
                </c:pt>
                <c:pt idx="2256">
                  <c:v>55598</c:v>
                </c:pt>
                <c:pt idx="2257">
                  <c:v>55605</c:v>
                </c:pt>
                <c:pt idx="2258">
                  <c:v>55612</c:v>
                </c:pt>
                <c:pt idx="2259">
                  <c:v>55619</c:v>
                </c:pt>
                <c:pt idx="2260">
                  <c:v>55626</c:v>
                </c:pt>
                <c:pt idx="2261">
                  <c:v>55633</c:v>
                </c:pt>
                <c:pt idx="2262">
                  <c:v>55640</c:v>
                </c:pt>
                <c:pt idx="2263">
                  <c:v>55647</c:v>
                </c:pt>
                <c:pt idx="2264">
                  <c:v>55654</c:v>
                </c:pt>
                <c:pt idx="2265">
                  <c:v>55661</c:v>
                </c:pt>
                <c:pt idx="2266">
                  <c:v>55668</c:v>
                </c:pt>
                <c:pt idx="2267">
                  <c:v>55675</c:v>
                </c:pt>
                <c:pt idx="2268">
                  <c:v>55682</c:v>
                </c:pt>
                <c:pt idx="2269">
                  <c:v>55689</c:v>
                </c:pt>
                <c:pt idx="2270">
                  <c:v>55696</c:v>
                </c:pt>
                <c:pt idx="2271">
                  <c:v>55703</c:v>
                </c:pt>
                <c:pt idx="2272">
                  <c:v>55710</c:v>
                </c:pt>
                <c:pt idx="2273">
                  <c:v>55717</c:v>
                </c:pt>
                <c:pt idx="2274">
                  <c:v>55724</c:v>
                </c:pt>
                <c:pt idx="2275">
                  <c:v>55731</c:v>
                </c:pt>
                <c:pt idx="2276">
                  <c:v>55738</c:v>
                </c:pt>
                <c:pt idx="2277">
                  <c:v>55745</c:v>
                </c:pt>
                <c:pt idx="2278">
                  <c:v>55752</c:v>
                </c:pt>
                <c:pt idx="2279">
                  <c:v>55759</c:v>
                </c:pt>
                <c:pt idx="2280">
                  <c:v>55766</c:v>
                </c:pt>
                <c:pt idx="2281">
                  <c:v>55773</c:v>
                </c:pt>
                <c:pt idx="2282">
                  <c:v>55780</c:v>
                </c:pt>
                <c:pt idx="2283">
                  <c:v>55787</c:v>
                </c:pt>
                <c:pt idx="2284">
                  <c:v>55794</c:v>
                </c:pt>
                <c:pt idx="2285">
                  <c:v>55801</c:v>
                </c:pt>
                <c:pt idx="2286">
                  <c:v>55808</c:v>
                </c:pt>
                <c:pt idx="2287">
                  <c:v>55815</c:v>
                </c:pt>
                <c:pt idx="2288">
                  <c:v>55822</c:v>
                </c:pt>
                <c:pt idx="2289">
                  <c:v>55829</c:v>
                </c:pt>
                <c:pt idx="2290">
                  <c:v>55836</c:v>
                </c:pt>
                <c:pt idx="2291">
                  <c:v>55843</c:v>
                </c:pt>
                <c:pt idx="2292">
                  <c:v>55850</c:v>
                </c:pt>
                <c:pt idx="2293">
                  <c:v>55857</c:v>
                </c:pt>
                <c:pt idx="2294">
                  <c:v>55864</c:v>
                </c:pt>
                <c:pt idx="2295">
                  <c:v>55871</c:v>
                </c:pt>
                <c:pt idx="2296">
                  <c:v>55880</c:v>
                </c:pt>
                <c:pt idx="2297">
                  <c:v>55887</c:v>
                </c:pt>
                <c:pt idx="2298">
                  <c:v>55894</c:v>
                </c:pt>
                <c:pt idx="2299">
                  <c:v>55901</c:v>
                </c:pt>
                <c:pt idx="2300">
                  <c:v>55908</c:v>
                </c:pt>
                <c:pt idx="2301">
                  <c:v>55915</c:v>
                </c:pt>
                <c:pt idx="2302">
                  <c:v>55922</c:v>
                </c:pt>
                <c:pt idx="2303">
                  <c:v>55929</c:v>
                </c:pt>
                <c:pt idx="2304">
                  <c:v>55936</c:v>
                </c:pt>
                <c:pt idx="2305">
                  <c:v>55943</c:v>
                </c:pt>
                <c:pt idx="2306">
                  <c:v>55950</c:v>
                </c:pt>
                <c:pt idx="2307">
                  <c:v>55957</c:v>
                </c:pt>
                <c:pt idx="2308">
                  <c:v>55964</c:v>
                </c:pt>
                <c:pt idx="2309">
                  <c:v>55971</c:v>
                </c:pt>
                <c:pt idx="2310">
                  <c:v>55982</c:v>
                </c:pt>
                <c:pt idx="2311">
                  <c:v>55989</c:v>
                </c:pt>
                <c:pt idx="2312">
                  <c:v>55996</c:v>
                </c:pt>
                <c:pt idx="2313">
                  <c:v>56003</c:v>
                </c:pt>
                <c:pt idx="2314">
                  <c:v>56010</c:v>
                </c:pt>
                <c:pt idx="2315">
                  <c:v>56017</c:v>
                </c:pt>
                <c:pt idx="2316">
                  <c:v>56024</c:v>
                </c:pt>
                <c:pt idx="2317">
                  <c:v>56031</c:v>
                </c:pt>
                <c:pt idx="2318">
                  <c:v>56038</c:v>
                </c:pt>
                <c:pt idx="2319">
                  <c:v>56045</c:v>
                </c:pt>
                <c:pt idx="2320">
                  <c:v>56052</c:v>
                </c:pt>
                <c:pt idx="2321">
                  <c:v>56059</c:v>
                </c:pt>
                <c:pt idx="2322">
                  <c:v>56066</c:v>
                </c:pt>
                <c:pt idx="2323">
                  <c:v>56073</c:v>
                </c:pt>
                <c:pt idx="2324">
                  <c:v>56080</c:v>
                </c:pt>
                <c:pt idx="2325">
                  <c:v>56087</c:v>
                </c:pt>
                <c:pt idx="2326">
                  <c:v>56094</c:v>
                </c:pt>
                <c:pt idx="2327">
                  <c:v>56101</c:v>
                </c:pt>
                <c:pt idx="2328">
                  <c:v>56108</c:v>
                </c:pt>
                <c:pt idx="2329">
                  <c:v>56115</c:v>
                </c:pt>
                <c:pt idx="2330">
                  <c:v>56122</c:v>
                </c:pt>
                <c:pt idx="2331">
                  <c:v>56129</c:v>
                </c:pt>
                <c:pt idx="2332">
                  <c:v>56136</c:v>
                </c:pt>
                <c:pt idx="2333">
                  <c:v>56143</c:v>
                </c:pt>
                <c:pt idx="2334">
                  <c:v>56150</c:v>
                </c:pt>
                <c:pt idx="2335">
                  <c:v>56157</c:v>
                </c:pt>
                <c:pt idx="2336">
                  <c:v>56164</c:v>
                </c:pt>
                <c:pt idx="2337">
                  <c:v>56171</c:v>
                </c:pt>
                <c:pt idx="2338">
                  <c:v>56178</c:v>
                </c:pt>
                <c:pt idx="2339">
                  <c:v>56185</c:v>
                </c:pt>
                <c:pt idx="2340">
                  <c:v>56192</c:v>
                </c:pt>
                <c:pt idx="2341">
                  <c:v>56199</c:v>
                </c:pt>
                <c:pt idx="2342">
                  <c:v>56206</c:v>
                </c:pt>
                <c:pt idx="2343">
                  <c:v>56213</c:v>
                </c:pt>
                <c:pt idx="2344">
                  <c:v>56220</c:v>
                </c:pt>
                <c:pt idx="2345">
                  <c:v>56227</c:v>
                </c:pt>
                <c:pt idx="2346">
                  <c:v>56234</c:v>
                </c:pt>
                <c:pt idx="2347">
                  <c:v>56241</c:v>
                </c:pt>
                <c:pt idx="2348">
                  <c:v>56248</c:v>
                </c:pt>
                <c:pt idx="2349">
                  <c:v>56255</c:v>
                </c:pt>
                <c:pt idx="2350">
                  <c:v>56262</c:v>
                </c:pt>
                <c:pt idx="2351">
                  <c:v>56269</c:v>
                </c:pt>
                <c:pt idx="2352">
                  <c:v>56276</c:v>
                </c:pt>
                <c:pt idx="2353">
                  <c:v>56283</c:v>
                </c:pt>
                <c:pt idx="2354">
                  <c:v>56290</c:v>
                </c:pt>
                <c:pt idx="2355">
                  <c:v>56297</c:v>
                </c:pt>
                <c:pt idx="2356">
                  <c:v>56304</c:v>
                </c:pt>
                <c:pt idx="2357">
                  <c:v>56311</c:v>
                </c:pt>
                <c:pt idx="2358">
                  <c:v>56318</c:v>
                </c:pt>
                <c:pt idx="2359">
                  <c:v>56325</c:v>
                </c:pt>
                <c:pt idx="2360">
                  <c:v>56332</c:v>
                </c:pt>
                <c:pt idx="2361">
                  <c:v>56339</c:v>
                </c:pt>
                <c:pt idx="2362">
                  <c:v>56346</c:v>
                </c:pt>
                <c:pt idx="2363">
                  <c:v>56353</c:v>
                </c:pt>
                <c:pt idx="2364">
                  <c:v>56360</c:v>
                </c:pt>
                <c:pt idx="2365">
                  <c:v>56367</c:v>
                </c:pt>
                <c:pt idx="2366">
                  <c:v>56374</c:v>
                </c:pt>
                <c:pt idx="2367">
                  <c:v>56381</c:v>
                </c:pt>
                <c:pt idx="2368">
                  <c:v>56388</c:v>
                </c:pt>
                <c:pt idx="2369">
                  <c:v>56395</c:v>
                </c:pt>
                <c:pt idx="2370">
                  <c:v>56402</c:v>
                </c:pt>
                <c:pt idx="2371">
                  <c:v>56409</c:v>
                </c:pt>
                <c:pt idx="2372">
                  <c:v>56416</c:v>
                </c:pt>
                <c:pt idx="2373">
                  <c:v>56423</c:v>
                </c:pt>
                <c:pt idx="2374">
                  <c:v>56430</c:v>
                </c:pt>
                <c:pt idx="2375">
                  <c:v>56437</c:v>
                </c:pt>
                <c:pt idx="2376">
                  <c:v>56444</c:v>
                </c:pt>
                <c:pt idx="2377">
                  <c:v>56451</c:v>
                </c:pt>
                <c:pt idx="2378">
                  <c:v>56458</c:v>
                </c:pt>
                <c:pt idx="2379">
                  <c:v>56465</c:v>
                </c:pt>
                <c:pt idx="2380">
                  <c:v>56472</c:v>
                </c:pt>
                <c:pt idx="2381">
                  <c:v>56479</c:v>
                </c:pt>
                <c:pt idx="2382">
                  <c:v>56486</c:v>
                </c:pt>
                <c:pt idx="2383">
                  <c:v>56493</c:v>
                </c:pt>
                <c:pt idx="2384">
                  <c:v>56500</c:v>
                </c:pt>
                <c:pt idx="2385">
                  <c:v>56507</c:v>
                </c:pt>
                <c:pt idx="2386">
                  <c:v>56514</c:v>
                </c:pt>
                <c:pt idx="2387">
                  <c:v>56521</c:v>
                </c:pt>
                <c:pt idx="2388">
                  <c:v>56528</c:v>
                </c:pt>
                <c:pt idx="2389">
                  <c:v>56535</c:v>
                </c:pt>
                <c:pt idx="2390">
                  <c:v>56542</c:v>
                </c:pt>
                <c:pt idx="2391">
                  <c:v>56549</c:v>
                </c:pt>
                <c:pt idx="2392">
                  <c:v>56556</c:v>
                </c:pt>
                <c:pt idx="2393">
                  <c:v>56563</c:v>
                </c:pt>
                <c:pt idx="2394">
                  <c:v>56570</c:v>
                </c:pt>
                <c:pt idx="2395">
                  <c:v>56577</c:v>
                </c:pt>
                <c:pt idx="2396">
                  <c:v>56584</c:v>
                </c:pt>
                <c:pt idx="2397">
                  <c:v>56591</c:v>
                </c:pt>
                <c:pt idx="2398">
                  <c:v>56598</c:v>
                </c:pt>
                <c:pt idx="2399">
                  <c:v>56605</c:v>
                </c:pt>
                <c:pt idx="2400">
                  <c:v>56612</c:v>
                </c:pt>
                <c:pt idx="2401">
                  <c:v>56619</c:v>
                </c:pt>
                <c:pt idx="2402">
                  <c:v>56626</c:v>
                </c:pt>
                <c:pt idx="2403">
                  <c:v>56633</c:v>
                </c:pt>
                <c:pt idx="2404">
                  <c:v>56640</c:v>
                </c:pt>
                <c:pt idx="2405">
                  <c:v>56647</c:v>
                </c:pt>
                <c:pt idx="2406">
                  <c:v>56654</c:v>
                </c:pt>
                <c:pt idx="2407">
                  <c:v>56661</c:v>
                </c:pt>
                <c:pt idx="2408">
                  <c:v>56668</c:v>
                </c:pt>
                <c:pt idx="2409">
                  <c:v>56675</c:v>
                </c:pt>
                <c:pt idx="2410">
                  <c:v>56682</c:v>
                </c:pt>
                <c:pt idx="2411">
                  <c:v>56689</c:v>
                </c:pt>
                <c:pt idx="2412">
                  <c:v>56696</c:v>
                </c:pt>
                <c:pt idx="2413">
                  <c:v>56703</c:v>
                </c:pt>
                <c:pt idx="2414">
                  <c:v>56710</c:v>
                </c:pt>
                <c:pt idx="2415">
                  <c:v>56717</c:v>
                </c:pt>
                <c:pt idx="2416">
                  <c:v>56724</c:v>
                </c:pt>
                <c:pt idx="2417">
                  <c:v>56731</c:v>
                </c:pt>
                <c:pt idx="2418">
                  <c:v>56738</c:v>
                </c:pt>
                <c:pt idx="2419">
                  <c:v>56745</c:v>
                </c:pt>
                <c:pt idx="2420">
                  <c:v>56752</c:v>
                </c:pt>
                <c:pt idx="2421">
                  <c:v>56759</c:v>
                </c:pt>
                <c:pt idx="2422">
                  <c:v>56766</c:v>
                </c:pt>
                <c:pt idx="2423">
                  <c:v>56773</c:v>
                </c:pt>
                <c:pt idx="2424">
                  <c:v>56780</c:v>
                </c:pt>
                <c:pt idx="2425">
                  <c:v>56787</c:v>
                </c:pt>
                <c:pt idx="2426">
                  <c:v>56794</c:v>
                </c:pt>
                <c:pt idx="2427">
                  <c:v>56801</c:v>
                </c:pt>
                <c:pt idx="2428">
                  <c:v>56808</c:v>
                </c:pt>
                <c:pt idx="2429">
                  <c:v>56815</c:v>
                </c:pt>
                <c:pt idx="2430">
                  <c:v>56822</c:v>
                </c:pt>
                <c:pt idx="2431">
                  <c:v>56829</c:v>
                </c:pt>
                <c:pt idx="2432">
                  <c:v>56836</c:v>
                </c:pt>
                <c:pt idx="2433">
                  <c:v>56843</c:v>
                </c:pt>
                <c:pt idx="2434">
                  <c:v>56850</c:v>
                </c:pt>
                <c:pt idx="2435">
                  <c:v>56857</c:v>
                </c:pt>
                <c:pt idx="2436">
                  <c:v>56864</c:v>
                </c:pt>
                <c:pt idx="2437">
                  <c:v>56871</c:v>
                </c:pt>
                <c:pt idx="2438">
                  <c:v>56878</c:v>
                </c:pt>
                <c:pt idx="2439">
                  <c:v>56885</c:v>
                </c:pt>
                <c:pt idx="2440">
                  <c:v>56892</c:v>
                </c:pt>
                <c:pt idx="2441">
                  <c:v>56899</c:v>
                </c:pt>
                <c:pt idx="2442">
                  <c:v>56906</c:v>
                </c:pt>
                <c:pt idx="2443">
                  <c:v>56913</c:v>
                </c:pt>
                <c:pt idx="2444">
                  <c:v>56920</c:v>
                </c:pt>
                <c:pt idx="2445">
                  <c:v>56927</c:v>
                </c:pt>
                <c:pt idx="2446">
                  <c:v>56934</c:v>
                </c:pt>
                <c:pt idx="2447">
                  <c:v>56941</c:v>
                </c:pt>
                <c:pt idx="2448">
                  <c:v>56948</c:v>
                </c:pt>
                <c:pt idx="2449">
                  <c:v>56955</c:v>
                </c:pt>
                <c:pt idx="2450">
                  <c:v>56962</c:v>
                </c:pt>
                <c:pt idx="2451">
                  <c:v>56969</c:v>
                </c:pt>
                <c:pt idx="2452">
                  <c:v>56977</c:v>
                </c:pt>
                <c:pt idx="2453">
                  <c:v>56984</c:v>
                </c:pt>
                <c:pt idx="2454">
                  <c:v>56991</c:v>
                </c:pt>
                <c:pt idx="2455">
                  <c:v>56998</c:v>
                </c:pt>
                <c:pt idx="2456">
                  <c:v>57005</c:v>
                </c:pt>
                <c:pt idx="2457">
                  <c:v>57012</c:v>
                </c:pt>
                <c:pt idx="2458">
                  <c:v>57019</c:v>
                </c:pt>
                <c:pt idx="2459">
                  <c:v>57026</c:v>
                </c:pt>
                <c:pt idx="2460">
                  <c:v>57033</c:v>
                </c:pt>
                <c:pt idx="2461">
                  <c:v>57040</c:v>
                </c:pt>
                <c:pt idx="2462">
                  <c:v>57047</c:v>
                </c:pt>
                <c:pt idx="2463">
                  <c:v>57054</c:v>
                </c:pt>
                <c:pt idx="2464">
                  <c:v>57061</c:v>
                </c:pt>
                <c:pt idx="2465">
                  <c:v>57068</c:v>
                </c:pt>
                <c:pt idx="2466">
                  <c:v>57075</c:v>
                </c:pt>
                <c:pt idx="2467">
                  <c:v>57082</c:v>
                </c:pt>
                <c:pt idx="2468">
                  <c:v>57089</c:v>
                </c:pt>
                <c:pt idx="2469">
                  <c:v>57096</c:v>
                </c:pt>
                <c:pt idx="2470">
                  <c:v>57103</c:v>
                </c:pt>
                <c:pt idx="2471">
                  <c:v>57110</c:v>
                </c:pt>
                <c:pt idx="2472">
                  <c:v>57117</c:v>
                </c:pt>
                <c:pt idx="2473">
                  <c:v>57124</c:v>
                </c:pt>
                <c:pt idx="2474">
                  <c:v>57131</c:v>
                </c:pt>
                <c:pt idx="2475">
                  <c:v>57138</c:v>
                </c:pt>
                <c:pt idx="2476">
                  <c:v>57145</c:v>
                </c:pt>
                <c:pt idx="2477">
                  <c:v>57152</c:v>
                </c:pt>
                <c:pt idx="2478">
                  <c:v>57159</c:v>
                </c:pt>
                <c:pt idx="2479">
                  <c:v>57166</c:v>
                </c:pt>
                <c:pt idx="2480">
                  <c:v>57173</c:v>
                </c:pt>
                <c:pt idx="2481">
                  <c:v>57180</c:v>
                </c:pt>
                <c:pt idx="2482">
                  <c:v>57187</c:v>
                </c:pt>
                <c:pt idx="2483">
                  <c:v>57194</c:v>
                </c:pt>
                <c:pt idx="2484">
                  <c:v>57201</c:v>
                </c:pt>
                <c:pt idx="2485">
                  <c:v>57208</c:v>
                </c:pt>
                <c:pt idx="2486">
                  <c:v>57215</c:v>
                </c:pt>
                <c:pt idx="2487">
                  <c:v>57222</c:v>
                </c:pt>
                <c:pt idx="2488">
                  <c:v>57229</c:v>
                </c:pt>
                <c:pt idx="2489">
                  <c:v>57236</c:v>
                </c:pt>
                <c:pt idx="2490">
                  <c:v>57243</c:v>
                </c:pt>
                <c:pt idx="2491">
                  <c:v>57250</c:v>
                </c:pt>
                <c:pt idx="2492">
                  <c:v>57257</c:v>
                </c:pt>
                <c:pt idx="2493">
                  <c:v>57264</c:v>
                </c:pt>
                <c:pt idx="2494">
                  <c:v>57271</c:v>
                </c:pt>
                <c:pt idx="2495">
                  <c:v>57278</c:v>
                </c:pt>
                <c:pt idx="2496">
                  <c:v>57285</c:v>
                </c:pt>
                <c:pt idx="2497">
                  <c:v>57292</c:v>
                </c:pt>
                <c:pt idx="2498">
                  <c:v>57299</c:v>
                </c:pt>
                <c:pt idx="2499">
                  <c:v>57306</c:v>
                </c:pt>
                <c:pt idx="2500">
                  <c:v>57313</c:v>
                </c:pt>
                <c:pt idx="2501">
                  <c:v>57320</c:v>
                </c:pt>
                <c:pt idx="2502">
                  <c:v>57327</c:v>
                </c:pt>
                <c:pt idx="2503">
                  <c:v>57334</c:v>
                </c:pt>
                <c:pt idx="2504">
                  <c:v>57341</c:v>
                </c:pt>
                <c:pt idx="2505">
                  <c:v>57348</c:v>
                </c:pt>
                <c:pt idx="2506">
                  <c:v>57355</c:v>
                </c:pt>
                <c:pt idx="2507">
                  <c:v>57362</c:v>
                </c:pt>
                <c:pt idx="2508">
                  <c:v>57369</c:v>
                </c:pt>
                <c:pt idx="2509">
                  <c:v>57376</c:v>
                </c:pt>
                <c:pt idx="2510">
                  <c:v>57383</c:v>
                </c:pt>
                <c:pt idx="2511">
                  <c:v>57390</c:v>
                </c:pt>
                <c:pt idx="2512">
                  <c:v>57397</c:v>
                </c:pt>
                <c:pt idx="2513">
                  <c:v>57404</c:v>
                </c:pt>
                <c:pt idx="2514">
                  <c:v>57411</c:v>
                </c:pt>
                <c:pt idx="2515">
                  <c:v>57418</c:v>
                </c:pt>
                <c:pt idx="2516">
                  <c:v>57425</c:v>
                </c:pt>
                <c:pt idx="2517">
                  <c:v>57432</c:v>
                </c:pt>
                <c:pt idx="2518">
                  <c:v>57439</c:v>
                </c:pt>
                <c:pt idx="2519">
                  <c:v>57446</c:v>
                </c:pt>
                <c:pt idx="2520">
                  <c:v>57453</c:v>
                </c:pt>
                <c:pt idx="2521">
                  <c:v>57460</c:v>
                </c:pt>
                <c:pt idx="2522">
                  <c:v>57467</c:v>
                </c:pt>
                <c:pt idx="2523">
                  <c:v>57474</c:v>
                </c:pt>
                <c:pt idx="2524">
                  <c:v>57481</c:v>
                </c:pt>
                <c:pt idx="2525">
                  <c:v>57488</c:v>
                </c:pt>
                <c:pt idx="2526">
                  <c:v>57495</c:v>
                </c:pt>
                <c:pt idx="2527">
                  <c:v>57502</c:v>
                </c:pt>
                <c:pt idx="2528">
                  <c:v>57509</c:v>
                </c:pt>
                <c:pt idx="2529">
                  <c:v>57516</c:v>
                </c:pt>
                <c:pt idx="2530">
                  <c:v>57523</c:v>
                </c:pt>
                <c:pt idx="2531">
                  <c:v>57530</c:v>
                </c:pt>
                <c:pt idx="2532">
                  <c:v>57537</c:v>
                </c:pt>
                <c:pt idx="2533">
                  <c:v>57544</c:v>
                </c:pt>
                <c:pt idx="2534">
                  <c:v>57551</c:v>
                </c:pt>
                <c:pt idx="2535">
                  <c:v>57558</c:v>
                </c:pt>
                <c:pt idx="2536">
                  <c:v>57565</c:v>
                </c:pt>
                <c:pt idx="2537">
                  <c:v>57572</c:v>
                </c:pt>
                <c:pt idx="2538">
                  <c:v>57579</c:v>
                </c:pt>
                <c:pt idx="2539">
                  <c:v>57586</c:v>
                </c:pt>
                <c:pt idx="2540">
                  <c:v>57593</c:v>
                </c:pt>
                <c:pt idx="2541">
                  <c:v>57600</c:v>
                </c:pt>
                <c:pt idx="2542">
                  <c:v>57607</c:v>
                </c:pt>
                <c:pt idx="2543">
                  <c:v>57614</c:v>
                </c:pt>
                <c:pt idx="2544">
                  <c:v>57621</c:v>
                </c:pt>
                <c:pt idx="2545">
                  <c:v>57628</c:v>
                </c:pt>
                <c:pt idx="2546">
                  <c:v>57635</c:v>
                </c:pt>
                <c:pt idx="2547">
                  <c:v>57642</c:v>
                </c:pt>
                <c:pt idx="2548">
                  <c:v>57649</c:v>
                </c:pt>
                <c:pt idx="2549">
                  <c:v>57656</c:v>
                </c:pt>
                <c:pt idx="2550">
                  <c:v>57663</c:v>
                </c:pt>
                <c:pt idx="2551">
                  <c:v>57670</c:v>
                </c:pt>
                <c:pt idx="2552">
                  <c:v>57677</c:v>
                </c:pt>
                <c:pt idx="2553">
                  <c:v>57684</c:v>
                </c:pt>
                <c:pt idx="2554">
                  <c:v>57691</c:v>
                </c:pt>
                <c:pt idx="2555">
                  <c:v>57698</c:v>
                </c:pt>
                <c:pt idx="2556">
                  <c:v>57706</c:v>
                </c:pt>
                <c:pt idx="2557">
                  <c:v>57713</c:v>
                </c:pt>
                <c:pt idx="2558">
                  <c:v>57720</c:v>
                </c:pt>
                <c:pt idx="2559">
                  <c:v>57727</c:v>
                </c:pt>
                <c:pt idx="2560">
                  <c:v>57734</c:v>
                </c:pt>
                <c:pt idx="2561">
                  <c:v>57741</c:v>
                </c:pt>
                <c:pt idx="2562">
                  <c:v>57748</c:v>
                </c:pt>
                <c:pt idx="2563">
                  <c:v>57755</c:v>
                </c:pt>
                <c:pt idx="2564">
                  <c:v>57762</c:v>
                </c:pt>
                <c:pt idx="2565">
                  <c:v>57769</c:v>
                </c:pt>
                <c:pt idx="2566">
                  <c:v>57776</c:v>
                </c:pt>
                <c:pt idx="2567">
                  <c:v>57783</c:v>
                </c:pt>
                <c:pt idx="2568">
                  <c:v>57790</c:v>
                </c:pt>
                <c:pt idx="2569">
                  <c:v>57797</c:v>
                </c:pt>
                <c:pt idx="2570">
                  <c:v>57804</c:v>
                </c:pt>
                <c:pt idx="2571">
                  <c:v>57811</c:v>
                </c:pt>
                <c:pt idx="2572">
                  <c:v>57818</c:v>
                </c:pt>
                <c:pt idx="2573">
                  <c:v>57825</c:v>
                </c:pt>
                <c:pt idx="2574">
                  <c:v>57832</c:v>
                </c:pt>
                <c:pt idx="2575">
                  <c:v>57839</c:v>
                </c:pt>
                <c:pt idx="2576">
                  <c:v>57846</c:v>
                </c:pt>
                <c:pt idx="2577">
                  <c:v>57853</c:v>
                </c:pt>
                <c:pt idx="2578">
                  <c:v>57860</c:v>
                </c:pt>
                <c:pt idx="2579">
                  <c:v>57867</c:v>
                </c:pt>
                <c:pt idx="2580">
                  <c:v>57874</c:v>
                </c:pt>
                <c:pt idx="2581">
                  <c:v>57881</c:v>
                </c:pt>
                <c:pt idx="2582">
                  <c:v>57888</c:v>
                </c:pt>
                <c:pt idx="2583">
                  <c:v>57895</c:v>
                </c:pt>
                <c:pt idx="2584">
                  <c:v>57902</c:v>
                </c:pt>
                <c:pt idx="2585">
                  <c:v>57909</c:v>
                </c:pt>
                <c:pt idx="2586">
                  <c:v>57916</c:v>
                </c:pt>
                <c:pt idx="2587">
                  <c:v>57923</c:v>
                </c:pt>
                <c:pt idx="2588">
                  <c:v>57930</c:v>
                </c:pt>
                <c:pt idx="2589">
                  <c:v>57937</c:v>
                </c:pt>
                <c:pt idx="2590">
                  <c:v>57944</c:v>
                </c:pt>
                <c:pt idx="2591">
                  <c:v>57951</c:v>
                </c:pt>
                <c:pt idx="2592">
                  <c:v>57958</c:v>
                </c:pt>
                <c:pt idx="2593">
                  <c:v>57965</c:v>
                </c:pt>
                <c:pt idx="2594">
                  <c:v>57972</c:v>
                </c:pt>
                <c:pt idx="2595">
                  <c:v>57979</c:v>
                </c:pt>
                <c:pt idx="2596">
                  <c:v>57986</c:v>
                </c:pt>
                <c:pt idx="2597">
                  <c:v>57993</c:v>
                </c:pt>
                <c:pt idx="2598">
                  <c:v>58000</c:v>
                </c:pt>
                <c:pt idx="2599">
                  <c:v>58007</c:v>
                </c:pt>
                <c:pt idx="2600">
                  <c:v>58014</c:v>
                </c:pt>
                <c:pt idx="2601">
                  <c:v>58021</c:v>
                </c:pt>
                <c:pt idx="2602">
                  <c:v>58028</c:v>
                </c:pt>
                <c:pt idx="2603">
                  <c:v>58035</c:v>
                </c:pt>
                <c:pt idx="2604">
                  <c:v>58042</c:v>
                </c:pt>
                <c:pt idx="2605">
                  <c:v>58049</c:v>
                </c:pt>
                <c:pt idx="2606">
                  <c:v>58056</c:v>
                </c:pt>
                <c:pt idx="2607">
                  <c:v>58063</c:v>
                </c:pt>
                <c:pt idx="2608">
                  <c:v>58071</c:v>
                </c:pt>
                <c:pt idx="2609">
                  <c:v>58078</c:v>
                </c:pt>
                <c:pt idx="2610">
                  <c:v>58085</c:v>
                </c:pt>
                <c:pt idx="2611">
                  <c:v>58092</c:v>
                </c:pt>
                <c:pt idx="2612">
                  <c:v>58099</c:v>
                </c:pt>
                <c:pt idx="2613">
                  <c:v>58106</c:v>
                </c:pt>
                <c:pt idx="2614">
                  <c:v>58113</c:v>
                </c:pt>
                <c:pt idx="2615">
                  <c:v>58120</c:v>
                </c:pt>
                <c:pt idx="2616">
                  <c:v>58127</c:v>
                </c:pt>
                <c:pt idx="2617">
                  <c:v>58134</c:v>
                </c:pt>
                <c:pt idx="2618">
                  <c:v>58141</c:v>
                </c:pt>
                <c:pt idx="2619">
                  <c:v>58148</c:v>
                </c:pt>
                <c:pt idx="2620">
                  <c:v>58155</c:v>
                </c:pt>
                <c:pt idx="2621">
                  <c:v>58166</c:v>
                </c:pt>
                <c:pt idx="2622">
                  <c:v>58173</c:v>
                </c:pt>
                <c:pt idx="2623">
                  <c:v>58180</c:v>
                </c:pt>
                <c:pt idx="2624">
                  <c:v>58187</c:v>
                </c:pt>
                <c:pt idx="2625">
                  <c:v>58194</c:v>
                </c:pt>
                <c:pt idx="2626">
                  <c:v>58201</c:v>
                </c:pt>
                <c:pt idx="2627">
                  <c:v>58208</c:v>
                </c:pt>
                <c:pt idx="2628">
                  <c:v>58215</c:v>
                </c:pt>
                <c:pt idx="2629">
                  <c:v>58222</c:v>
                </c:pt>
                <c:pt idx="2630">
                  <c:v>58229</c:v>
                </c:pt>
                <c:pt idx="2631">
                  <c:v>58236</c:v>
                </c:pt>
                <c:pt idx="2632">
                  <c:v>58243</c:v>
                </c:pt>
                <c:pt idx="2633">
                  <c:v>58250</c:v>
                </c:pt>
                <c:pt idx="2634">
                  <c:v>58257</c:v>
                </c:pt>
                <c:pt idx="2635">
                  <c:v>58264</c:v>
                </c:pt>
                <c:pt idx="2636">
                  <c:v>58271</c:v>
                </c:pt>
                <c:pt idx="2637">
                  <c:v>58278</c:v>
                </c:pt>
                <c:pt idx="2638">
                  <c:v>58285</c:v>
                </c:pt>
                <c:pt idx="2639">
                  <c:v>58292</c:v>
                </c:pt>
                <c:pt idx="2640">
                  <c:v>58299</c:v>
                </c:pt>
                <c:pt idx="2641">
                  <c:v>58306</c:v>
                </c:pt>
                <c:pt idx="2642">
                  <c:v>58313</c:v>
                </c:pt>
                <c:pt idx="2643">
                  <c:v>58320</c:v>
                </c:pt>
                <c:pt idx="2644">
                  <c:v>58327</c:v>
                </c:pt>
                <c:pt idx="2645">
                  <c:v>58334</c:v>
                </c:pt>
                <c:pt idx="2646">
                  <c:v>58341</c:v>
                </c:pt>
                <c:pt idx="2647">
                  <c:v>58348</c:v>
                </c:pt>
                <c:pt idx="2648">
                  <c:v>58355</c:v>
                </c:pt>
                <c:pt idx="2649">
                  <c:v>58362</c:v>
                </c:pt>
                <c:pt idx="2650">
                  <c:v>58369</c:v>
                </c:pt>
                <c:pt idx="2651">
                  <c:v>58376</c:v>
                </c:pt>
                <c:pt idx="2652">
                  <c:v>58383</c:v>
                </c:pt>
                <c:pt idx="2653">
                  <c:v>58390</c:v>
                </c:pt>
                <c:pt idx="2654">
                  <c:v>58397</c:v>
                </c:pt>
                <c:pt idx="2655">
                  <c:v>58404</c:v>
                </c:pt>
                <c:pt idx="2656">
                  <c:v>58411</c:v>
                </c:pt>
                <c:pt idx="2657">
                  <c:v>58418</c:v>
                </c:pt>
                <c:pt idx="2658">
                  <c:v>58425</c:v>
                </c:pt>
                <c:pt idx="2659">
                  <c:v>58432</c:v>
                </c:pt>
                <c:pt idx="2660">
                  <c:v>58439</c:v>
                </c:pt>
                <c:pt idx="2661">
                  <c:v>58446</c:v>
                </c:pt>
                <c:pt idx="2662">
                  <c:v>58453</c:v>
                </c:pt>
                <c:pt idx="2663">
                  <c:v>58460</c:v>
                </c:pt>
                <c:pt idx="2664">
                  <c:v>58467</c:v>
                </c:pt>
                <c:pt idx="2665">
                  <c:v>58474</c:v>
                </c:pt>
                <c:pt idx="2666">
                  <c:v>58481</c:v>
                </c:pt>
                <c:pt idx="2667">
                  <c:v>58488</c:v>
                </c:pt>
                <c:pt idx="2668">
                  <c:v>58495</c:v>
                </c:pt>
                <c:pt idx="2669">
                  <c:v>58502</c:v>
                </c:pt>
                <c:pt idx="2670">
                  <c:v>58509</c:v>
                </c:pt>
                <c:pt idx="2671">
                  <c:v>58516</c:v>
                </c:pt>
                <c:pt idx="2672">
                  <c:v>58523</c:v>
                </c:pt>
                <c:pt idx="2673">
                  <c:v>58530</c:v>
                </c:pt>
                <c:pt idx="2674">
                  <c:v>58537</c:v>
                </c:pt>
                <c:pt idx="2675">
                  <c:v>58544</c:v>
                </c:pt>
                <c:pt idx="2676">
                  <c:v>58551</c:v>
                </c:pt>
                <c:pt idx="2677">
                  <c:v>58558</c:v>
                </c:pt>
                <c:pt idx="2678">
                  <c:v>58565</c:v>
                </c:pt>
                <c:pt idx="2679">
                  <c:v>58572</c:v>
                </c:pt>
                <c:pt idx="2680">
                  <c:v>58579</c:v>
                </c:pt>
                <c:pt idx="2681">
                  <c:v>58586</c:v>
                </c:pt>
                <c:pt idx="2682">
                  <c:v>58593</c:v>
                </c:pt>
                <c:pt idx="2683">
                  <c:v>58600</c:v>
                </c:pt>
                <c:pt idx="2684">
                  <c:v>58607</c:v>
                </c:pt>
                <c:pt idx="2685">
                  <c:v>58614</c:v>
                </c:pt>
                <c:pt idx="2686">
                  <c:v>58621</c:v>
                </c:pt>
                <c:pt idx="2687">
                  <c:v>58628</c:v>
                </c:pt>
                <c:pt idx="2688">
                  <c:v>58635</c:v>
                </c:pt>
                <c:pt idx="2689">
                  <c:v>58642</c:v>
                </c:pt>
                <c:pt idx="2690">
                  <c:v>58649</c:v>
                </c:pt>
                <c:pt idx="2691">
                  <c:v>58656</c:v>
                </c:pt>
                <c:pt idx="2692">
                  <c:v>58663</c:v>
                </c:pt>
                <c:pt idx="2693">
                  <c:v>58670</c:v>
                </c:pt>
                <c:pt idx="2694">
                  <c:v>58677</c:v>
                </c:pt>
                <c:pt idx="2695">
                  <c:v>58684</c:v>
                </c:pt>
                <c:pt idx="2696">
                  <c:v>58691</c:v>
                </c:pt>
                <c:pt idx="2697">
                  <c:v>58698</c:v>
                </c:pt>
                <c:pt idx="2698">
                  <c:v>58705</c:v>
                </c:pt>
                <c:pt idx="2699">
                  <c:v>58712</c:v>
                </c:pt>
                <c:pt idx="2700">
                  <c:v>58719</c:v>
                </c:pt>
                <c:pt idx="2701">
                  <c:v>58726</c:v>
                </c:pt>
                <c:pt idx="2702">
                  <c:v>58733</c:v>
                </c:pt>
                <c:pt idx="2703">
                  <c:v>58740</c:v>
                </c:pt>
                <c:pt idx="2704">
                  <c:v>58747</c:v>
                </c:pt>
                <c:pt idx="2705">
                  <c:v>58754</c:v>
                </c:pt>
                <c:pt idx="2706">
                  <c:v>58761</c:v>
                </c:pt>
                <c:pt idx="2707">
                  <c:v>58768</c:v>
                </c:pt>
                <c:pt idx="2708">
                  <c:v>58775</c:v>
                </c:pt>
                <c:pt idx="2709">
                  <c:v>58782</c:v>
                </c:pt>
                <c:pt idx="2710">
                  <c:v>58789</c:v>
                </c:pt>
                <c:pt idx="2711">
                  <c:v>58796</c:v>
                </c:pt>
                <c:pt idx="2712">
                  <c:v>58804</c:v>
                </c:pt>
                <c:pt idx="2713">
                  <c:v>58811</c:v>
                </c:pt>
                <c:pt idx="2714">
                  <c:v>58818</c:v>
                </c:pt>
                <c:pt idx="2715">
                  <c:v>58825</c:v>
                </c:pt>
                <c:pt idx="2716">
                  <c:v>58832</c:v>
                </c:pt>
                <c:pt idx="2717">
                  <c:v>58839</c:v>
                </c:pt>
                <c:pt idx="2718">
                  <c:v>58846</c:v>
                </c:pt>
                <c:pt idx="2719">
                  <c:v>58853</c:v>
                </c:pt>
                <c:pt idx="2720">
                  <c:v>58860</c:v>
                </c:pt>
                <c:pt idx="2721">
                  <c:v>58867</c:v>
                </c:pt>
                <c:pt idx="2722">
                  <c:v>58874</c:v>
                </c:pt>
                <c:pt idx="2723">
                  <c:v>58881</c:v>
                </c:pt>
                <c:pt idx="2724">
                  <c:v>58888</c:v>
                </c:pt>
                <c:pt idx="2725">
                  <c:v>58895</c:v>
                </c:pt>
                <c:pt idx="2726">
                  <c:v>58902</c:v>
                </c:pt>
                <c:pt idx="2727">
                  <c:v>58909</c:v>
                </c:pt>
                <c:pt idx="2728">
                  <c:v>58916</c:v>
                </c:pt>
                <c:pt idx="2729">
                  <c:v>58923</c:v>
                </c:pt>
                <c:pt idx="2730">
                  <c:v>58930</c:v>
                </c:pt>
                <c:pt idx="2731">
                  <c:v>58937</c:v>
                </c:pt>
                <c:pt idx="2732">
                  <c:v>58944</c:v>
                </c:pt>
                <c:pt idx="2733">
                  <c:v>58951</c:v>
                </c:pt>
                <c:pt idx="2734">
                  <c:v>58958</c:v>
                </c:pt>
                <c:pt idx="2735">
                  <c:v>58965</c:v>
                </c:pt>
                <c:pt idx="2736">
                  <c:v>58972</c:v>
                </c:pt>
                <c:pt idx="2737">
                  <c:v>58979</c:v>
                </c:pt>
                <c:pt idx="2738">
                  <c:v>58986</c:v>
                </c:pt>
                <c:pt idx="2739">
                  <c:v>58993</c:v>
                </c:pt>
                <c:pt idx="2740">
                  <c:v>59000</c:v>
                </c:pt>
                <c:pt idx="2741">
                  <c:v>59007</c:v>
                </c:pt>
                <c:pt idx="2742">
                  <c:v>59014</c:v>
                </c:pt>
                <c:pt idx="2743">
                  <c:v>59021</c:v>
                </c:pt>
                <c:pt idx="2744">
                  <c:v>59028</c:v>
                </c:pt>
                <c:pt idx="2745">
                  <c:v>59035</c:v>
                </c:pt>
                <c:pt idx="2746">
                  <c:v>59042</c:v>
                </c:pt>
                <c:pt idx="2747">
                  <c:v>59049</c:v>
                </c:pt>
                <c:pt idx="2748">
                  <c:v>59056</c:v>
                </c:pt>
                <c:pt idx="2749">
                  <c:v>59063</c:v>
                </c:pt>
                <c:pt idx="2750">
                  <c:v>59070</c:v>
                </c:pt>
                <c:pt idx="2751">
                  <c:v>59077</c:v>
                </c:pt>
                <c:pt idx="2752">
                  <c:v>59084</c:v>
                </c:pt>
                <c:pt idx="2753">
                  <c:v>59091</c:v>
                </c:pt>
                <c:pt idx="2754">
                  <c:v>59098</c:v>
                </c:pt>
                <c:pt idx="2755">
                  <c:v>59105</c:v>
                </c:pt>
                <c:pt idx="2756">
                  <c:v>59112</c:v>
                </c:pt>
                <c:pt idx="2757">
                  <c:v>59119</c:v>
                </c:pt>
                <c:pt idx="2758">
                  <c:v>59126</c:v>
                </c:pt>
                <c:pt idx="2759">
                  <c:v>59133</c:v>
                </c:pt>
                <c:pt idx="2760">
                  <c:v>59140</c:v>
                </c:pt>
                <c:pt idx="2761">
                  <c:v>59147</c:v>
                </c:pt>
                <c:pt idx="2762">
                  <c:v>59154</c:v>
                </c:pt>
                <c:pt idx="2763">
                  <c:v>59161</c:v>
                </c:pt>
                <c:pt idx="2764">
                  <c:v>59168</c:v>
                </c:pt>
                <c:pt idx="2765">
                  <c:v>59175</c:v>
                </c:pt>
                <c:pt idx="2766">
                  <c:v>59182</c:v>
                </c:pt>
                <c:pt idx="2767">
                  <c:v>59189</c:v>
                </c:pt>
                <c:pt idx="2768">
                  <c:v>59196</c:v>
                </c:pt>
                <c:pt idx="2769">
                  <c:v>59203</c:v>
                </c:pt>
                <c:pt idx="2770">
                  <c:v>59210</c:v>
                </c:pt>
                <c:pt idx="2771">
                  <c:v>59217</c:v>
                </c:pt>
                <c:pt idx="2772">
                  <c:v>59224</c:v>
                </c:pt>
                <c:pt idx="2773">
                  <c:v>59231</c:v>
                </c:pt>
                <c:pt idx="2774">
                  <c:v>59238</c:v>
                </c:pt>
                <c:pt idx="2775">
                  <c:v>59245</c:v>
                </c:pt>
                <c:pt idx="2776">
                  <c:v>59252</c:v>
                </c:pt>
                <c:pt idx="2777">
                  <c:v>59259</c:v>
                </c:pt>
                <c:pt idx="2778">
                  <c:v>59266</c:v>
                </c:pt>
                <c:pt idx="2779">
                  <c:v>59273</c:v>
                </c:pt>
                <c:pt idx="2780">
                  <c:v>59280</c:v>
                </c:pt>
                <c:pt idx="2781">
                  <c:v>59287</c:v>
                </c:pt>
                <c:pt idx="2782">
                  <c:v>59294</c:v>
                </c:pt>
                <c:pt idx="2783">
                  <c:v>59301</c:v>
                </c:pt>
                <c:pt idx="2784">
                  <c:v>59308</c:v>
                </c:pt>
                <c:pt idx="2785">
                  <c:v>59315</c:v>
                </c:pt>
                <c:pt idx="2786">
                  <c:v>59322</c:v>
                </c:pt>
                <c:pt idx="2787">
                  <c:v>59329</c:v>
                </c:pt>
                <c:pt idx="2788">
                  <c:v>59336</c:v>
                </c:pt>
                <c:pt idx="2789">
                  <c:v>59343</c:v>
                </c:pt>
                <c:pt idx="2790">
                  <c:v>59350</c:v>
                </c:pt>
                <c:pt idx="2791">
                  <c:v>59357</c:v>
                </c:pt>
                <c:pt idx="2792">
                  <c:v>59364</c:v>
                </c:pt>
                <c:pt idx="2793">
                  <c:v>59371</c:v>
                </c:pt>
                <c:pt idx="2794">
                  <c:v>59378</c:v>
                </c:pt>
                <c:pt idx="2795">
                  <c:v>59385</c:v>
                </c:pt>
                <c:pt idx="2796">
                  <c:v>59392</c:v>
                </c:pt>
                <c:pt idx="2797">
                  <c:v>59399</c:v>
                </c:pt>
                <c:pt idx="2798">
                  <c:v>59406</c:v>
                </c:pt>
                <c:pt idx="2799">
                  <c:v>59413</c:v>
                </c:pt>
                <c:pt idx="2800">
                  <c:v>59420</c:v>
                </c:pt>
                <c:pt idx="2801">
                  <c:v>59427</c:v>
                </c:pt>
                <c:pt idx="2802">
                  <c:v>59434</c:v>
                </c:pt>
                <c:pt idx="2803">
                  <c:v>59441</c:v>
                </c:pt>
                <c:pt idx="2804">
                  <c:v>59448</c:v>
                </c:pt>
                <c:pt idx="2805">
                  <c:v>59455</c:v>
                </c:pt>
                <c:pt idx="2806">
                  <c:v>59462</c:v>
                </c:pt>
                <c:pt idx="2807">
                  <c:v>59469</c:v>
                </c:pt>
                <c:pt idx="2808">
                  <c:v>59476</c:v>
                </c:pt>
                <c:pt idx="2809">
                  <c:v>59483</c:v>
                </c:pt>
                <c:pt idx="2810">
                  <c:v>59490</c:v>
                </c:pt>
                <c:pt idx="2811">
                  <c:v>59497</c:v>
                </c:pt>
                <c:pt idx="2812">
                  <c:v>59504</c:v>
                </c:pt>
                <c:pt idx="2813">
                  <c:v>59511</c:v>
                </c:pt>
                <c:pt idx="2814">
                  <c:v>59518</c:v>
                </c:pt>
                <c:pt idx="2815">
                  <c:v>59525</c:v>
                </c:pt>
                <c:pt idx="2816">
                  <c:v>59532</c:v>
                </c:pt>
                <c:pt idx="2817">
                  <c:v>59539</c:v>
                </c:pt>
                <c:pt idx="2818">
                  <c:v>59546</c:v>
                </c:pt>
                <c:pt idx="2819">
                  <c:v>59553</c:v>
                </c:pt>
                <c:pt idx="2820">
                  <c:v>59560</c:v>
                </c:pt>
                <c:pt idx="2821">
                  <c:v>59567</c:v>
                </c:pt>
                <c:pt idx="2822">
                  <c:v>59574</c:v>
                </c:pt>
                <c:pt idx="2823">
                  <c:v>59581</c:v>
                </c:pt>
                <c:pt idx="2824">
                  <c:v>59588</c:v>
                </c:pt>
                <c:pt idx="2825">
                  <c:v>59595</c:v>
                </c:pt>
                <c:pt idx="2826">
                  <c:v>59602</c:v>
                </c:pt>
                <c:pt idx="2827">
                  <c:v>59609</c:v>
                </c:pt>
                <c:pt idx="2828">
                  <c:v>59616</c:v>
                </c:pt>
                <c:pt idx="2829">
                  <c:v>59623</c:v>
                </c:pt>
                <c:pt idx="2830">
                  <c:v>59630</c:v>
                </c:pt>
                <c:pt idx="2831">
                  <c:v>59637</c:v>
                </c:pt>
                <c:pt idx="2832">
                  <c:v>59644</c:v>
                </c:pt>
                <c:pt idx="2833">
                  <c:v>59651</c:v>
                </c:pt>
                <c:pt idx="2834">
                  <c:v>59658</c:v>
                </c:pt>
                <c:pt idx="2835">
                  <c:v>59665</c:v>
                </c:pt>
                <c:pt idx="2836">
                  <c:v>59672</c:v>
                </c:pt>
                <c:pt idx="2837">
                  <c:v>59679</c:v>
                </c:pt>
                <c:pt idx="2838">
                  <c:v>59686</c:v>
                </c:pt>
                <c:pt idx="2839">
                  <c:v>59693</c:v>
                </c:pt>
                <c:pt idx="2840">
                  <c:v>59700</c:v>
                </c:pt>
                <c:pt idx="2841">
                  <c:v>59707</c:v>
                </c:pt>
                <c:pt idx="2842">
                  <c:v>59714</c:v>
                </c:pt>
                <c:pt idx="2843">
                  <c:v>59721</c:v>
                </c:pt>
                <c:pt idx="2844">
                  <c:v>59728</c:v>
                </c:pt>
                <c:pt idx="2845">
                  <c:v>59735</c:v>
                </c:pt>
                <c:pt idx="2846">
                  <c:v>59742</c:v>
                </c:pt>
                <c:pt idx="2847">
                  <c:v>59749</c:v>
                </c:pt>
                <c:pt idx="2848">
                  <c:v>59756</c:v>
                </c:pt>
                <c:pt idx="2849">
                  <c:v>59763</c:v>
                </c:pt>
                <c:pt idx="2850">
                  <c:v>59770</c:v>
                </c:pt>
                <c:pt idx="2851">
                  <c:v>59777</c:v>
                </c:pt>
                <c:pt idx="2852">
                  <c:v>59784</c:v>
                </c:pt>
                <c:pt idx="2853">
                  <c:v>59791</c:v>
                </c:pt>
                <c:pt idx="2854">
                  <c:v>59798</c:v>
                </c:pt>
                <c:pt idx="2855">
                  <c:v>59805</c:v>
                </c:pt>
                <c:pt idx="2856">
                  <c:v>59812</c:v>
                </c:pt>
                <c:pt idx="2857">
                  <c:v>59819</c:v>
                </c:pt>
                <c:pt idx="2858">
                  <c:v>59826</c:v>
                </c:pt>
                <c:pt idx="2859">
                  <c:v>59833</c:v>
                </c:pt>
                <c:pt idx="2860">
                  <c:v>59840</c:v>
                </c:pt>
                <c:pt idx="2861">
                  <c:v>59847</c:v>
                </c:pt>
                <c:pt idx="2862">
                  <c:v>59854</c:v>
                </c:pt>
                <c:pt idx="2863">
                  <c:v>59861</c:v>
                </c:pt>
                <c:pt idx="2864">
                  <c:v>59868</c:v>
                </c:pt>
                <c:pt idx="2865">
                  <c:v>59875</c:v>
                </c:pt>
                <c:pt idx="2866">
                  <c:v>59882</c:v>
                </c:pt>
                <c:pt idx="2867">
                  <c:v>59889</c:v>
                </c:pt>
                <c:pt idx="2868">
                  <c:v>59897</c:v>
                </c:pt>
                <c:pt idx="2869">
                  <c:v>59904</c:v>
                </c:pt>
                <c:pt idx="2870">
                  <c:v>59911</c:v>
                </c:pt>
                <c:pt idx="2871">
                  <c:v>59918</c:v>
                </c:pt>
                <c:pt idx="2872">
                  <c:v>59925</c:v>
                </c:pt>
                <c:pt idx="2873">
                  <c:v>59932</c:v>
                </c:pt>
                <c:pt idx="2874">
                  <c:v>59939</c:v>
                </c:pt>
                <c:pt idx="2875">
                  <c:v>59946</c:v>
                </c:pt>
                <c:pt idx="2876">
                  <c:v>59953</c:v>
                </c:pt>
                <c:pt idx="2877">
                  <c:v>59960</c:v>
                </c:pt>
                <c:pt idx="2878">
                  <c:v>59967</c:v>
                </c:pt>
                <c:pt idx="2879">
                  <c:v>59974</c:v>
                </c:pt>
                <c:pt idx="2880">
                  <c:v>59981</c:v>
                </c:pt>
                <c:pt idx="2881">
                  <c:v>59988</c:v>
                </c:pt>
                <c:pt idx="2882">
                  <c:v>59995</c:v>
                </c:pt>
                <c:pt idx="2883">
                  <c:v>60002</c:v>
                </c:pt>
                <c:pt idx="2884">
                  <c:v>60009</c:v>
                </c:pt>
                <c:pt idx="2885">
                  <c:v>60016</c:v>
                </c:pt>
                <c:pt idx="2886">
                  <c:v>60023</c:v>
                </c:pt>
                <c:pt idx="2887">
                  <c:v>60030</c:v>
                </c:pt>
                <c:pt idx="2888">
                  <c:v>60037</c:v>
                </c:pt>
                <c:pt idx="2889">
                  <c:v>60044</c:v>
                </c:pt>
                <c:pt idx="2890">
                  <c:v>60051</c:v>
                </c:pt>
                <c:pt idx="2891">
                  <c:v>60058</c:v>
                </c:pt>
                <c:pt idx="2892">
                  <c:v>60065</c:v>
                </c:pt>
                <c:pt idx="2893">
                  <c:v>60072</c:v>
                </c:pt>
                <c:pt idx="2894">
                  <c:v>60079</c:v>
                </c:pt>
                <c:pt idx="2895">
                  <c:v>60086</c:v>
                </c:pt>
                <c:pt idx="2896">
                  <c:v>60093</c:v>
                </c:pt>
                <c:pt idx="2897">
                  <c:v>60100</c:v>
                </c:pt>
                <c:pt idx="2898">
                  <c:v>60107</c:v>
                </c:pt>
                <c:pt idx="2899">
                  <c:v>60114</c:v>
                </c:pt>
                <c:pt idx="2900">
                  <c:v>60121</c:v>
                </c:pt>
                <c:pt idx="2901">
                  <c:v>60128</c:v>
                </c:pt>
                <c:pt idx="2902">
                  <c:v>60135</c:v>
                </c:pt>
                <c:pt idx="2903">
                  <c:v>60142</c:v>
                </c:pt>
                <c:pt idx="2904">
                  <c:v>60149</c:v>
                </c:pt>
                <c:pt idx="2905">
                  <c:v>60156</c:v>
                </c:pt>
                <c:pt idx="2906">
                  <c:v>60163</c:v>
                </c:pt>
                <c:pt idx="2907">
                  <c:v>60170</c:v>
                </c:pt>
                <c:pt idx="2908">
                  <c:v>60177</c:v>
                </c:pt>
                <c:pt idx="2909">
                  <c:v>60184</c:v>
                </c:pt>
                <c:pt idx="2910">
                  <c:v>60191</c:v>
                </c:pt>
                <c:pt idx="2911">
                  <c:v>60198</c:v>
                </c:pt>
                <c:pt idx="2912">
                  <c:v>60205</c:v>
                </c:pt>
                <c:pt idx="2913">
                  <c:v>60212</c:v>
                </c:pt>
                <c:pt idx="2914">
                  <c:v>60219</c:v>
                </c:pt>
                <c:pt idx="2915">
                  <c:v>60226</c:v>
                </c:pt>
                <c:pt idx="2916">
                  <c:v>60233</c:v>
                </c:pt>
                <c:pt idx="2917">
                  <c:v>60240</c:v>
                </c:pt>
                <c:pt idx="2918">
                  <c:v>60247</c:v>
                </c:pt>
                <c:pt idx="2919">
                  <c:v>60254</c:v>
                </c:pt>
                <c:pt idx="2920">
                  <c:v>60265</c:v>
                </c:pt>
                <c:pt idx="2921">
                  <c:v>60272</c:v>
                </c:pt>
                <c:pt idx="2922">
                  <c:v>60279</c:v>
                </c:pt>
                <c:pt idx="2923">
                  <c:v>60286</c:v>
                </c:pt>
                <c:pt idx="2924">
                  <c:v>60293</c:v>
                </c:pt>
                <c:pt idx="2925">
                  <c:v>60300</c:v>
                </c:pt>
                <c:pt idx="2926">
                  <c:v>60307</c:v>
                </c:pt>
                <c:pt idx="2927">
                  <c:v>60314</c:v>
                </c:pt>
                <c:pt idx="2928">
                  <c:v>60321</c:v>
                </c:pt>
                <c:pt idx="2929">
                  <c:v>60328</c:v>
                </c:pt>
                <c:pt idx="2930">
                  <c:v>60335</c:v>
                </c:pt>
                <c:pt idx="2931">
                  <c:v>60342</c:v>
                </c:pt>
                <c:pt idx="2932">
                  <c:v>60349</c:v>
                </c:pt>
                <c:pt idx="2933">
                  <c:v>60357</c:v>
                </c:pt>
                <c:pt idx="2934">
                  <c:v>60364</c:v>
                </c:pt>
                <c:pt idx="2935">
                  <c:v>60371</c:v>
                </c:pt>
                <c:pt idx="2936">
                  <c:v>60378</c:v>
                </c:pt>
                <c:pt idx="2937">
                  <c:v>60385</c:v>
                </c:pt>
                <c:pt idx="2938">
                  <c:v>60392</c:v>
                </c:pt>
                <c:pt idx="2939">
                  <c:v>60399</c:v>
                </c:pt>
                <c:pt idx="2940">
                  <c:v>60406</c:v>
                </c:pt>
                <c:pt idx="2941">
                  <c:v>60413</c:v>
                </c:pt>
                <c:pt idx="2942">
                  <c:v>60420</c:v>
                </c:pt>
                <c:pt idx="2943">
                  <c:v>60427</c:v>
                </c:pt>
                <c:pt idx="2944">
                  <c:v>60434</c:v>
                </c:pt>
                <c:pt idx="2945">
                  <c:v>60441</c:v>
                </c:pt>
                <c:pt idx="2946">
                  <c:v>60448</c:v>
                </c:pt>
                <c:pt idx="2947">
                  <c:v>60455</c:v>
                </c:pt>
                <c:pt idx="2948">
                  <c:v>60462</c:v>
                </c:pt>
                <c:pt idx="2949">
                  <c:v>60469</c:v>
                </c:pt>
                <c:pt idx="2950">
                  <c:v>60476</c:v>
                </c:pt>
                <c:pt idx="2951">
                  <c:v>60483</c:v>
                </c:pt>
                <c:pt idx="2952">
                  <c:v>60490</c:v>
                </c:pt>
                <c:pt idx="2953">
                  <c:v>60497</c:v>
                </c:pt>
                <c:pt idx="2954">
                  <c:v>60504</c:v>
                </c:pt>
                <c:pt idx="2955">
                  <c:v>60511</c:v>
                </c:pt>
                <c:pt idx="2956">
                  <c:v>60518</c:v>
                </c:pt>
                <c:pt idx="2957">
                  <c:v>60525</c:v>
                </c:pt>
                <c:pt idx="2958">
                  <c:v>60532</c:v>
                </c:pt>
                <c:pt idx="2959">
                  <c:v>60539</c:v>
                </c:pt>
                <c:pt idx="2960">
                  <c:v>60546</c:v>
                </c:pt>
                <c:pt idx="2961">
                  <c:v>60553</c:v>
                </c:pt>
                <c:pt idx="2962">
                  <c:v>60560</c:v>
                </c:pt>
                <c:pt idx="2963">
                  <c:v>60567</c:v>
                </c:pt>
                <c:pt idx="2964">
                  <c:v>60574</c:v>
                </c:pt>
                <c:pt idx="2965">
                  <c:v>60581</c:v>
                </c:pt>
                <c:pt idx="2966">
                  <c:v>60588</c:v>
                </c:pt>
                <c:pt idx="2967">
                  <c:v>60595</c:v>
                </c:pt>
                <c:pt idx="2968">
                  <c:v>60602</c:v>
                </c:pt>
                <c:pt idx="2969">
                  <c:v>60609</c:v>
                </c:pt>
                <c:pt idx="2970">
                  <c:v>60616</c:v>
                </c:pt>
                <c:pt idx="2971">
                  <c:v>60623</c:v>
                </c:pt>
                <c:pt idx="2972">
                  <c:v>60630</c:v>
                </c:pt>
                <c:pt idx="2973">
                  <c:v>60637</c:v>
                </c:pt>
                <c:pt idx="2974">
                  <c:v>60644</c:v>
                </c:pt>
                <c:pt idx="2975">
                  <c:v>60651</c:v>
                </c:pt>
                <c:pt idx="2976">
                  <c:v>60658</c:v>
                </c:pt>
                <c:pt idx="2977">
                  <c:v>60665</c:v>
                </c:pt>
                <c:pt idx="2978">
                  <c:v>60672</c:v>
                </c:pt>
                <c:pt idx="2979">
                  <c:v>60679</c:v>
                </c:pt>
                <c:pt idx="2980">
                  <c:v>60686</c:v>
                </c:pt>
                <c:pt idx="2981">
                  <c:v>60693</c:v>
                </c:pt>
                <c:pt idx="2982">
                  <c:v>60700</c:v>
                </c:pt>
                <c:pt idx="2983">
                  <c:v>60707</c:v>
                </c:pt>
                <c:pt idx="2984">
                  <c:v>60714</c:v>
                </c:pt>
                <c:pt idx="2985">
                  <c:v>60721</c:v>
                </c:pt>
                <c:pt idx="2986">
                  <c:v>60728</c:v>
                </c:pt>
                <c:pt idx="2987">
                  <c:v>60735</c:v>
                </c:pt>
                <c:pt idx="2988">
                  <c:v>60742</c:v>
                </c:pt>
                <c:pt idx="2989">
                  <c:v>60749</c:v>
                </c:pt>
                <c:pt idx="2990">
                  <c:v>60756</c:v>
                </c:pt>
                <c:pt idx="2991">
                  <c:v>60763</c:v>
                </c:pt>
                <c:pt idx="2992">
                  <c:v>60770</c:v>
                </c:pt>
                <c:pt idx="2993">
                  <c:v>60777</c:v>
                </c:pt>
                <c:pt idx="2994">
                  <c:v>60784</c:v>
                </c:pt>
                <c:pt idx="2995">
                  <c:v>60791</c:v>
                </c:pt>
                <c:pt idx="2996">
                  <c:v>60798</c:v>
                </c:pt>
                <c:pt idx="2997">
                  <c:v>60805</c:v>
                </c:pt>
                <c:pt idx="2998">
                  <c:v>60812</c:v>
                </c:pt>
                <c:pt idx="2999">
                  <c:v>60819</c:v>
                </c:pt>
                <c:pt idx="3000">
                  <c:v>60826</c:v>
                </c:pt>
                <c:pt idx="3001">
                  <c:v>60833</c:v>
                </c:pt>
                <c:pt idx="3002">
                  <c:v>60840</c:v>
                </c:pt>
                <c:pt idx="3003">
                  <c:v>60847</c:v>
                </c:pt>
                <c:pt idx="3004">
                  <c:v>60854</c:v>
                </c:pt>
                <c:pt idx="3005">
                  <c:v>60861</c:v>
                </c:pt>
                <c:pt idx="3006">
                  <c:v>60868</c:v>
                </c:pt>
                <c:pt idx="3007">
                  <c:v>60875</c:v>
                </c:pt>
                <c:pt idx="3008">
                  <c:v>60882</c:v>
                </c:pt>
                <c:pt idx="3009">
                  <c:v>60889</c:v>
                </c:pt>
                <c:pt idx="3010">
                  <c:v>60896</c:v>
                </c:pt>
                <c:pt idx="3011">
                  <c:v>60903</c:v>
                </c:pt>
                <c:pt idx="3012">
                  <c:v>60910</c:v>
                </c:pt>
                <c:pt idx="3013">
                  <c:v>60917</c:v>
                </c:pt>
                <c:pt idx="3014">
                  <c:v>60924</c:v>
                </c:pt>
                <c:pt idx="3015">
                  <c:v>60931</c:v>
                </c:pt>
                <c:pt idx="3016">
                  <c:v>60938</c:v>
                </c:pt>
                <c:pt idx="3017">
                  <c:v>60945</c:v>
                </c:pt>
                <c:pt idx="3018">
                  <c:v>60952</c:v>
                </c:pt>
                <c:pt idx="3019">
                  <c:v>60959</c:v>
                </c:pt>
                <c:pt idx="3020">
                  <c:v>60966</c:v>
                </c:pt>
                <c:pt idx="3021">
                  <c:v>60973</c:v>
                </c:pt>
                <c:pt idx="3022">
                  <c:v>60980</c:v>
                </c:pt>
                <c:pt idx="3023">
                  <c:v>60987</c:v>
                </c:pt>
                <c:pt idx="3024">
                  <c:v>60995</c:v>
                </c:pt>
                <c:pt idx="3025">
                  <c:v>61002</c:v>
                </c:pt>
                <c:pt idx="3026">
                  <c:v>61009</c:v>
                </c:pt>
                <c:pt idx="3027">
                  <c:v>61016</c:v>
                </c:pt>
                <c:pt idx="3028">
                  <c:v>61023</c:v>
                </c:pt>
                <c:pt idx="3029">
                  <c:v>61030</c:v>
                </c:pt>
                <c:pt idx="3030">
                  <c:v>61037</c:v>
                </c:pt>
                <c:pt idx="3031">
                  <c:v>61044</c:v>
                </c:pt>
                <c:pt idx="3032">
                  <c:v>61051</c:v>
                </c:pt>
                <c:pt idx="3033">
                  <c:v>61058</c:v>
                </c:pt>
                <c:pt idx="3034">
                  <c:v>61065</c:v>
                </c:pt>
                <c:pt idx="3035">
                  <c:v>61072</c:v>
                </c:pt>
                <c:pt idx="3036">
                  <c:v>61079</c:v>
                </c:pt>
                <c:pt idx="3037">
                  <c:v>61086</c:v>
                </c:pt>
                <c:pt idx="3038">
                  <c:v>61093</c:v>
                </c:pt>
                <c:pt idx="3039">
                  <c:v>61100</c:v>
                </c:pt>
                <c:pt idx="3040">
                  <c:v>61107</c:v>
                </c:pt>
                <c:pt idx="3041">
                  <c:v>61114</c:v>
                </c:pt>
                <c:pt idx="3042">
                  <c:v>61121</c:v>
                </c:pt>
                <c:pt idx="3043">
                  <c:v>61128</c:v>
                </c:pt>
                <c:pt idx="3044">
                  <c:v>61135</c:v>
                </c:pt>
                <c:pt idx="3045">
                  <c:v>61142</c:v>
                </c:pt>
                <c:pt idx="3046">
                  <c:v>61149</c:v>
                </c:pt>
                <c:pt idx="3047">
                  <c:v>61156</c:v>
                </c:pt>
                <c:pt idx="3048">
                  <c:v>61163</c:v>
                </c:pt>
                <c:pt idx="3049">
                  <c:v>61170</c:v>
                </c:pt>
                <c:pt idx="3050">
                  <c:v>61177</c:v>
                </c:pt>
                <c:pt idx="3051">
                  <c:v>61184</c:v>
                </c:pt>
                <c:pt idx="3052">
                  <c:v>61191</c:v>
                </c:pt>
                <c:pt idx="3053">
                  <c:v>61198</c:v>
                </c:pt>
                <c:pt idx="3054">
                  <c:v>61205</c:v>
                </c:pt>
                <c:pt idx="3055">
                  <c:v>61212</c:v>
                </c:pt>
                <c:pt idx="3056">
                  <c:v>61219</c:v>
                </c:pt>
                <c:pt idx="3057">
                  <c:v>61226</c:v>
                </c:pt>
                <c:pt idx="3058">
                  <c:v>61233</c:v>
                </c:pt>
                <c:pt idx="3059">
                  <c:v>61240</c:v>
                </c:pt>
                <c:pt idx="3060">
                  <c:v>61247</c:v>
                </c:pt>
                <c:pt idx="3061">
                  <c:v>61254</c:v>
                </c:pt>
                <c:pt idx="3062">
                  <c:v>61261</c:v>
                </c:pt>
                <c:pt idx="3063">
                  <c:v>61268</c:v>
                </c:pt>
                <c:pt idx="3064">
                  <c:v>61275</c:v>
                </c:pt>
                <c:pt idx="3065">
                  <c:v>61282</c:v>
                </c:pt>
                <c:pt idx="3066">
                  <c:v>61289</c:v>
                </c:pt>
                <c:pt idx="3067">
                  <c:v>61296</c:v>
                </c:pt>
                <c:pt idx="3068">
                  <c:v>61303</c:v>
                </c:pt>
                <c:pt idx="3069">
                  <c:v>61310</c:v>
                </c:pt>
                <c:pt idx="3070">
                  <c:v>61317</c:v>
                </c:pt>
                <c:pt idx="3071">
                  <c:v>61324</c:v>
                </c:pt>
                <c:pt idx="3072">
                  <c:v>61331</c:v>
                </c:pt>
                <c:pt idx="3073">
                  <c:v>61338</c:v>
                </c:pt>
                <c:pt idx="3074">
                  <c:v>61345</c:v>
                </c:pt>
                <c:pt idx="3075">
                  <c:v>61352</c:v>
                </c:pt>
                <c:pt idx="3076">
                  <c:v>61359</c:v>
                </c:pt>
                <c:pt idx="3077">
                  <c:v>61366</c:v>
                </c:pt>
                <c:pt idx="3078">
                  <c:v>61373</c:v>
                </c:pt>
                <c:pt idx="3079">
                  <c:v>61380</c:v>
                </c:pt>
                <c:pt idx="3080">
                  <c:v>61387</c:v>
                </c:pt>
                <c:pt idx="3081">
                  <c:v>61394</c:v>
                </c:pt>
                <c:pt idx="3082">
                  <c:v>61401</c:v>
                </c:pt>
                <c:pt idx="3083">
                  <c:v>61408</c:v>
                </c:pt>
                <c:pt idx="3084">
                  <c:v>61415</c:v>
                </c:pt>
                <c:pt idx="3085">
                  <c:v>61422</c:v>
                </c:pt>
                <c:pt idx="3086">
                  <c:v>61429</c:v>
                </c:pt>
                <c:pt idx="3087">
                  <c:v>61436</c:v>
                </c:pt>
                <c:pt idx="3088">
                  <c:v>61443</c:v>
                </c:pt>
                <c:pt idx="3089">
                  <c:v>61450</c:v>
                </c:pt>
                <c:pt idx="3090">
                  <c:v>61457</c:v>
                </c:pt>
                <c:pt idx="3091">
                  <c:v>61464</c:v>
                </c:pt>
                <c:pt idx="3092">
                  <c:v>61471</c:v>
                </c:pt>
                <c:pt idx="3093">
                  <c:v>61478</c:v>
                </c:pt>
                <c:pt idx="3094">
                  <c:v>61485</c:v>
                </c:pt>
                <c:pt idx="3095">
                  <c:v>61492</c:v>
                </c:pt>
                <c:pt idx="3096">
                  <c:v>61499</c:v>
                </c:pt>
                <c:pt idx="3097">
                  <c:v>61506</c:v>
                </c:pt>
                <c:pt idx="3098">
                  <c:v>61513</c:v>
                </c:pt>
                <c:pt idx="3099">
                  <c:v>61520</c:v>
                </c:pt>
                <c:pt idx="3100">
                  <c:v>61527</c:v>
                </c:pt>
                <c:pt idx="3101">
                  <c:v>61534</c:v>
                </c:pt>
                <c:pt idx="3102">
                  <c:v>61541</c:v>
                </c:pt>
                <c:pt idx="3103">
                  <c:v>61548</c:v>
                </c:pt>
                <c:pt idx="3104">
                  <c:v>61555</c:v>
                </c:pt>
                <c:pt idx="3105">
                  <c:v>61562</c:v>
                </c:pt>
                <c:pt idx="3106">
                  <c:v>61569</c:v>
                </c:pt>
                <c:pt idx="3107">
                  <c:v>61576</c:v>
                </c:pt>
                <c:pt idx="3108">
                  <c:v>61583</c:v>
                </c:pt>
                <c:pt idx="3109">
                  <c:v>61590</c:v>
                </c:pt>
                <c:pt idx="3110">
                  <c:v>61597</c:v>
                </c:pt>
                <c:pt idx="3111">
                  <c:v>61604</c:v>
                </c:pt>
                <c:pt idx="3112">
                  <c:v>61611</c:v>
                </c:pt>
                <c:pt idx="3113">
                  <c:v>61618</c:v>
                </c:pt>
                <c:pt idx="3114">
                  <c:v>61625</c:v>
                </c:pt>
                <c:pt idx="3115">
                  <c:v>61632</c:v>
                </c:pt>
                <c:pt idx="3116">
                  <c:v>61639</c:v>
                </c:pt>
                <c:pt idx="3117">
                  <c:v>61646</c:v>
                </c:pt>
                <c:pt idx="3118">
                  <c:v>61653</c:v>
                </c:pt>
                <c:pt idx="3119">
                  <c:v>61660</c:v>
                </c:pt>
                <c:pt idx="3120">
                  <c:v>61667</c:v>
                </c:pt>
                <c:pt idx="3121">
                  <c:v>61674</c:v>
                </c:pt>
                <c:pt idx="3122">
                  <c:v>61681</c:v>
                </c:pt>
                <c:pt idx="3123">
                  <c:v>61688</c:v>
                </c:pt>
                <c:pt idx="3124">
                  <c:v>61695</c:v>
                </c:pt>
                <c:pt idx="3125">
                  <c:v>61702</c:v>
                </c:pt>
                <c:pt idx="3126">
                  <c:v>61709</c:v>
                </c:pt>
                <c:pt idx="3127">
                  <c:v>61716</c:v>
                </c:pt>
                <c:pt idx="3128">
                  <c:v>61724</c:v>
                </c:pt>
                <c:pt idx="3129">
                  <c:v>61731</c:v>
                </c:pt>
                <c:pt idx="3130">
                  <c:v>61738</c:v>
                </c:pt>
                <c:pt idx="3131">
                  <c:v>61745</c:v>
                </c:pt>
                <c:pt idx="3132">
                  <c:v>61752</c:v>
                </c:pt>
                <c:pt idx="3133">
                  <c:v>61759</c:v>
                </c:pt>
                <c:pt idx="3134">
                  <c:v>61766</c:v>
                </c:pt>
                <c:pt idx="3135">
                  <c:v>61773</c:v>
                </c:pt>
                <c:pt idx="3136">
                  <c:v>61780</c:v>
                </c:pt>
                <c:pt idx="3137">
                  <c:v>61787</c:v>
                </c:pt>
                <c:pt idx="3138">
                  <c:v>61794</c:v>
                </c:pt>
                <c:pt idx="3139">
                  <c:v>61801</c:v>
                </c:pt>
                <c:pt idx="3140">
                  <c:v>61808</c:v>
                </c:pt>
                <c:pt idx="3141">
                  <c:v>61815</c:v>
                </c:pt>
                <c:pt idx="3142">
                  <c:v>61822</c:v>
                </c:pt>
                <c:pt idx="3143">
                  <c:v>61829</c:v>
                </c:pt>
                <c:pt idx="3144">
                  <c:v>61836</c:v>
                </c:pt>
                <c:pt idx="3145">
                  <c:v>61843</c:v>
                </c:pt>
                <c:pt idx="3146">
                  <c:v>61850</c:v>
                </c:pt>
                <c:pt idx="3147">
                  <c:v>61857</c:v>
                </c:pt>
                <c:pt idx="3148">
                  <c:v>61864</c:v>
                </c:pt>
                <c:pt idx="3149">
                  <c:v>61871</c:v>
                </c:pt>
                <c:pt idx="3150">
                  <c:v>61878</c:v>
                </c:pt>
                <c:pt idx="3151">
                  <c:v>61885</c:v>
                </c:pt>
                <c:pt idx="3152">
                  <c:v>61892</c:v>
                </c:pt>
                <c:pt idx="3153">
                  <c:v>61899</c:v>
                </c:pt>
                <c:pt idx="3154">
                  <c:v>61906</c:v>
                </c:pt>
                <c:pt idx="3155">
                  <c:v>61913</c:v>
                </c:pt>
                <c:pt idx="3156">
                  <c:v>61920</c:v>
                </c:pt>
                <c:pt idx="3157">
                  <c:v>61927</c:v>
                </c:pt>
                <c:pt idx="3158">
                  <c:v>61934</c:v>
                </c:pt>
                <c:pt idx="3159">
                  <c:v>61941</c:v>
                </c:pt>
                <c:pt idx="3160">
                  <c:v>61948</c:v>
                </c:pt>
                <c:pt idx="3161">
                  <c:v>61955</c:v>
                </c:pt>
                <c:pt idx="3162">
                  <c:v>61962</c:v>
                </c:pt>
                <c:pt idx="3163">
                  <c:v>61969</c:v>
                </c:pt>
                <c:pt idx="3164">
                  <c:v>61976</c:v>
                </c:pt>
                <c:pt idx="3165">
                  <c:v>61983</c:v>
                </c:pt>
                <c:pt idx="3166">
                  <c:v>61990</c:v>
                </c:pt>
                <c:pt idx="3167">
                  <c:v>61997</c:v>
                </c:pt>
                <c:pt idx="3168">
                  <c:v>62004</c:v>
                </c:pt>
                <c:pt idx="3169">
                  <c:v>62011</c:v>
                </c:pt>
                <c:pt idx="3170">
                  <c:v>62018</c:v>
                </c:pt>
                <c:pt idx="3171">
                  <c:v>62025</c:v>
                </c:pt>
                <c:pt idx="3172">
                  <c:v>62032</c:v>
                </c:pt>
                <c:pt idx="3173">
                  <c:v>62039</c:v>
                </c:pt>
                <c:pt idx="3174">
                  <c:v>62046</c:v>
                </c:pt>
                <c:pt idx="3175">
                  <c:v>62053</c:v>
                </c:pt>
                <c:pt idx="3176">
                  <c:v>62060</c:v>
                </c:pt>
                <c:pt idx="3177">
                  <c:v>62067</c:v>
                </c:pt>
                <c:pt idx="3178">
                  <c:v>62074</c:v>
                </c:pt>
                <c:pt idx="3179">
                  <c:v>62081</c:v>
                </c:pt>
                <c:pt idx="3180">
                  <c:v>62089</c:v>
                </c:pt>
                <c:pt idx="3181">
                  <c:v>62096</c:v>
                </c:pt>
                <c:pt idx="3182">
                  <c:v>62103</c:v>
                </c:pt>
                <c:pt idx="3183">
                  <c:v>62110</c:v>
                </c:pt>
                <c:pt idx="3184">
                  <c:v>62117</c:v>
                </c:pt>
                <c:pt idx="3185">
                  <c:v>62124</c:v>
                </c:pt>
                <c:pt idx="3186">
                  <c:v>62131</c:v>
                </c:pt>
                <c:pt idx="3187">
                  <c:v>62138</c:v>
                </c:pt>
                <c:pt idx="3188">
                  <c:v>62145</c:v>
                </c:pt>
                <c:pt idx="3189">
                  <c:v>62152</c:v>
                </c:pt>
                <c:pt idx="3190">
                  <c:v>62159</c:v>
                </c:pt>
                <c:pt idx="3191">
                  <c:v>62166</c:v>
                </c:pt>
                <c:pt idx="3192">
                  <c:v>62173</c:v>
                </c:pt>
                <c:pt idx="3193">
                  <c:v>62184</c:v>
                </c:pt>
                <c:pt idx="3194">
                  <c:v>62191</c:v>
                </c:pt>
                <c:pt idx="3195">
                  <c:v>62198</c:v>
                </c:pt>
                <c:pt idx="3196">
                  <c:v>62205</c:v>
                </c:pt>
                <c:pt idx="3197">
                  <c:v>62212</c:v>
                </c:pt>
                <c:pt idx="3198">
                  <c:v>62219</c:v>
                </c:pt>
                <c:pt idx="3199">
                  <c:v>62226</c:v>
                </c:pt>
                <c:pt idx="3200">
                  <c:v>62233</c:v>
                </c:pt>
                <c:pt idx="3201">
                  <c:v>62240</c:v>
                </c:pt>
                <c:pt idx="3202">
                  <c:v>62247</c:v>
                </c:pt>
                <c:pt idx="3203">
                  <c:v>62254</c:v>
                </c:pt>
                <c:pt idx="3204">
                  <c:v>62261</c:v>
                </c:pt>
                <c:pt idx="3205">
                  <c:v>62268</c:v>
                </c:pt>
                <c:pt idx="3206">
                  <c:v>62275</c:v>
                </c:pt>
                <c:pt idx="3207">
                  <c:v>62282</c:v>
                </c:pt>
                <c:pt idx="3208">
                  <c:v>62289</c:v>
                </c:pt>
                <c:pt idx="3209">
                  <c:v>62296</c:v>
                </c:pt>
                <c:pt idx="3210">
                  <c:v>62303</c:v>
                </c:pt>
                <c:pt idx="3211">
                  <c:v>62310</c:v>
                </c:pt>
                <c:pt idx="3212">
                  <c:v>62317</c:v>
                </c:pt>
                <c:pt idx="3213">
                  <c:v>62324</c:v>
                </c:pt>
                <c:pt idx="3214">
                  <c:v>62331</c:v>
                </c:pt>
                <c:pt idx="3215">
                  <c:v>62338</c:v>
                </c:pt>
                <c:pt idx="3216">
                  <c:v>62345</c:v>
                </c:pt>
                <c:pt idx="3217">
                  <c:v>62352</c:v>
                </c:pt>
                <c:pt idx="3218">
                  <c:v>62359</c:v>
                </c:pt>
                <c:pt idx="3219">
                  <c:v>62366</c:v>
                </c:pt>
                <c:pt idx="3220">
                  <c:v>62373</c:v>
                </c:pt>
                <c:pt idx="3221">
                  <c:v>62380</c:v>
                </c:pt>
                <c:pt idx="3222">
                  <c:v>62387</c:v>
                </c:pt>
                <c:pt idx="3223">
                  <c:v>62394</c:v>
                </c:pt>
                <c:pt idx="3224">
                  <c:v>62401</c:v>
                </c:pt>
                <c:pt idx="3225">
                  <c:v>62408</c:v>
                </c:pt>
                <c:pt idx="3226">
                  <c:v>62415</c:v>
                </c:pt>
                <c:pt idx="3227">
                  <c:v>62422</c:v>
                </c:pt>
                <c:pt idx="3228">
                  <c:v>62429</c:v>
                </c:pt>
                <c:pt idx="3229">
                  <c:v>62436</c:v>
                </c:pt>
                <c:pt idx="3230">
                  <c:v>62443</c:v>
                </c:pt>
                <c:pt idx="3231">
                  <c:v>62450</c:v>
                </c:pt>
                <c:pt idx="3232">
                  <c:v>62457</c:v>
                </c:pt>
                <c:pt idx="3233">
                  <c:v>62464</c:v>
                </c:pt>
                <c:pt idx="3234">
                  <c:v>62471</c:v>
                </c:pt>
                <c:pt idx="3235">
                  <c:v>62478</c:v>
                </c:pt>
                <c:pt idx="3236">
                  <c:v>62485</c:v>
                </c:pt>
                <c:pt idx="3237">
                  <c:v>62492</c:v>
                </c:pt>
                <c:pt idx="3238">
                  <c:v>62499</c:v>
                </c:pt>
                <c:pt idx="3239">
                  <c:v>62506</c:v>
                </c:pt>
                <c:pt idx="3240">
                  <c:v>62513</c:v>
                </c:pt>
                <c:pt idx="3241">
                  <c:v>62520</c:v>
                </c:pt>
                <c:pt idx="3242">
                  <c:v>62527</c:v>
                </c:pt>
                <c:pt idx="3243">
                  <c:v>62534</c:v>
                </c:pt>
                <c:pt idx="3244">
                  <c:v>62541</c:v>
                </c:pt>
                <c:pt idx="3245">
                  <c:v>62548</c:v>
                </c:pt>
                <c:pt idx="3246">
                  <c:v>62555</c:v>
                </c:pt>
                <c:pt idx="3247">
                  <c:v>62562</c:v>
                </c:pt>
                <c:pt idx="3248">
                  <c:v>62569</c:v>
                </c:pt>
                <c:pt idx="3249">
                  <c:v>62576</c:v>
                </c:pt>
                <c:pt idx="3250">
                  <c:v>62583</c:v>
                </c:pt>
                <c:pt idx="3251">
                  <c:v>62590</c:v>
                </c:pt>
                <c:pt idx="3252">
                  <c:v>62597</c:v>
                </c:pt>
                <c:pt idx="3253">
                  <c:v>62604</c:v>
                </c:pt>
                <c:pt idx="3254">
                  <c:v>62611</c:v>
                </c:pt>
                <c:pt idx="3255">
                  <c:v>62618</c:v>
                </c:pt>
                <c:pt idx="3256">
                  <c:v>62625</c:v>
                </c:pt>
                <c:pt idx="3257">
                  <c:v>62632</c:v>
                </c:pt>
                <c:pt idx="3258">
                  <c:v>62639</c:v>
                </c:pt>
                <c:pt idx="3259">
                  <c:v>62646</c:v>
                </c:pt>
                <c:pt idx="3260">
                  <c:v>62653</c:v>
                </c:pt>
                <c:pt idx="3261">
                  <c:v>62660</c:v>
                </c:pt>
                <c:pt idx="3262">
                  <c:v>62667</c:v>
                </c:pt>
                <c:pt idx="3263">
                  <c:v>62674</c:v>
                </c:pt>
                <c:pt idx="3264">
                  <c:v>62681</c:v>
                </c:pt>
                <c:pt idx="3265">
                  <c:v>62688</c:v>
                </c:pt>
                <c:pt idx="3266">
                  <c:v>62695</c:v>
                </c:pt>
                <c:pt idx="3267">
                  <c:v>62702</c:v>
                </c:pt>
                <c:pt idx="3268">
                  <c:v>62709</c:v>
                </c:pt>
                <c:pt idx="3269">
                  <c:v>62716</c:v>
                </c:pt>
                <c:pt idx="3270">
                  <c:v>62723</c:v>
                </c:pt>
                <c:pt idx="3271">
                  <c:v>62730</c:v>
                </c:pt>
                <c:pt idx="3272">
                  <c:v>62737</c:v>
                </c:pt>
                <c:pt idx="3273">
                  <c:v>62744</c:v>
                </c:pt>
                <c:pt idx="3274">
                  <c:v>62751</c:v>
                </c:pt>
                <c:pt idx="3275">
                  <c:v>62758</c:v>
                </c:pt>
                <c:pt idx="3276">
                  <c:v>62765</c:v>
                </c:pt>
                <c:pt idx="3277">
                  <c:v>62772</c:v>
                </c:pt>
                <c:pt idx="3278">
                  <c:v>62779</c:v>
                </c:pt>
                <c:pt idx="3279">
                  <c:v>62786</c:v>
                </c:pt>
                <c:pt idx="3280">
                  <c:v>62793</c:v>
                </c:pt>
                <c:pt idx="3281">
                  <c:v>62800</c:v>
                </c:pt>
                <c:pt idx="3282">
                  <c:v>62807</c:v>
                </c:pt>
                <c:pt idx="3283">
                  <c:v>62814</c:v>
                </c:pt>
                <c:pt idx="3284">
                  <c:v>62821</c:v>
                </c:pt>
                <c:pt idx="3285">
                  <c:v>62828</c:v>
                </c:pt>
                <c:pt idx="3286">
                  <c:v>62835</c:v>
                </c:pt>
                <c:pt idx="3287">
                  <c:v>62842</c:v>
                </c:pt>
                <c:pt idx="3288">
                  <c:v>62849</c:v>
                </c:pt>
                <c:pt idx="3289">
                  <c:v>62856</c:v>
                </c:pt>
                <c:pt idx="3290">
                  <c:v>62863</c:v>
                </c:pt>
                <c:pt idx="3291">
                  <c:v>62870</c:v>
                </c:pt>
                <c:pt idx="3292">
                  <c:v>62877</c:v>
                </c:pt>
                <c:pt idx="3293">
                  <c:v>62884</c:v>
                </c:pt>
                <c:pt idx="3294">
                  <c:v>62891</c:v>
                </c:pt>
                <c:pt idx="3295">
                  <c:v>62898</c:v>
                </c:pt>
                <c:pt idx="3296">
                  <c:v>62905</c:v>
                </c:pt>
                <c:pt idx="3297">
                  <c:v>62912</c:v>
                </c:pt>
                <c:pt idx="3298">
                  <c:v>62919</c:v>
                </c:pt>
                <c:pt idx="3299">
                  <c:v>62926</c:v>
                </c:pt>
                <c:pt idx="3300">
                  <c:v>62933</c:v>
                </c:pt>
                <c:pt idx="3301">
                  <c:v>62940</c:v>
                </c:pt>
                <c:pt idx="3302">
                  <c:v>62947</c:v>
                </c:pt>
                <c:pt idx="3303">
                  <c:v>62954</c:v>
                </c:pt>
                <c:pt idx="3304">
                  <c:v>62961</c:v>
                </c:pt>
                <c:pt idx="3305">
                  <c:v>62968</c:v>
                </c:pt>
                <c:pt idx="3306">
                  <c:v>62975</c:v>
                </c:pt>
                <c:pt idx="3307">
                  <c:v>62982</c:v>
                </c:pt>
                <c:pt idx="3308">
                  <c:v>62989</c:v>
                </c:pt>
                <c:pt idx="3309">
                  <c:v>62996</c:v>
                </c:pt>
                <c:pt idx="3310">
                  <c:v>63003</c:v>
                </c:pt>
                <c:pt idx="3311">
                  <c:v>63010</c:v>
                </c:pt>
                <c:pt idx="3312">
                  <c:v>63017</c:v>
                </c:pt>
                <c:pt idx="3313">
                  <c:v>63024</c:v>
                </c:pt>
                <c:pt idx="3314">
                  <c:v>63031</c:v>
                </c:pt>
                <c:pt idx="3315">
                  <c:v>63038</c:v>
                </c:pt>
                <c:pt idx="3316">
                  <c:v>63045</c:v>
                </c:pt>
                <c:pt idx="3317">
                  <c:v>63052</c:v>
                </c:pt>
                <c:pt idx="3318">
                  <c:v>63059</c:v>
                </c:pt>
                <c:pt idx="3319">
                  <c:v>63066</c:v>
                </c:pt>
                <c:pt idx="3320">
                  <c:v>63073</c:v>
                </c:pt>
                <c:pt idx="3321">
                  <c:v>63080</c:v>
                </c:pt>
                <c:pt idx="3322">
                  <c:v>63087</c:v>
                </c:pt>
                <c:pt idx="3323">
                  <c:v>63094</c:v>
                </c:pt>
                <c:pt idx="3324">
                  <c:v>63101</c:v>
                </c:pt>
                <c:pt idx="3325">
                  <c:v>63108</c:v>
                </c:pt>
                <c:pt idx="3326">
                  <c:v>63115</c:v>
                </c:pt>
                <c:pt idx="3327">
                  <c:v>63122</c:v>
                </c:pt>
                <c:pt idx="3328">
                  <c:v>63129</c:v>
                </c:pt>
                <c:pt idx="3329">
                  <c:v>63136</c:v>
                </c:pt>
                <c:pt idx="3330">
                  <c:v>63143</c:v>
                </c:pt>
                <c:pt idx="3331">
                  <c:v>63150</c:v>
                </c:pt>
                <c:pt idx="3332">
                  <c:v>63157</c:v>
                </c:pt>
                <c:pt idx="3333">
                  <c:v>63164</c:v>
                </c:pt>
                <c:pt idx="3334">
                  <c:v>63171</c:v>
                </c:pt>
                <c:pt idx="3335">
                  <c:v>63178</c:v>
                </c:pt>
                <c:pt idx="3336">
                  <c:v>63186</c:v>
                </c:pt>
                <c:pt idx="3337">
                  <c:v>63193</c:v>
                </c:pt>
                <c:pt idx="3338">
                  <c:v>63200</c:v>
                </c:pt>
                <c:pt idx="3339">
                  <c:v>63207</c:v>
                </c:pt>
                <c:pt idx="3340">
                  <c:v>63214</c:v>
                </c:pt>
                <c:pt idx="3341">
                  <c:v>63221</c:v>
                </c:pt>
                <c:pt idx="3342">
                  <c:v>63228</c:v>
                </c:pt>
                <c:pt idx="3343">
                  <c:v>63235</c:v>
                </c:pt>
                <c:pt idx="3344">
                  <c:v>63242</c:v>
                </c:pt>
                <c:pt idx="3345">
                  <c:v>63249</c:v>
                </c:pt>
                <c:pt idx="3346">
                  <c:v>63256</c:v>
                </c:pt>
                <c:pt idx="3347">
                  <c:v>63263</c:v>
                </c:pt>
                <c:pt idx="3348">
                  <c:v>63270</c:v>
                </c:pt>
                <c:pt idx="3349">
                  <c:v>63277</c:v>
                </c:pt>
                <c:pt idx="3350">
                  <c:v>63284</c:v>
                </c:pt>
                <c:pt idx="3351">
                  <c:v>63291</c:v>
                </c:pt>
                <c:pt idx="3352">
                  <c:v>63298</c:v>
                </c:pt>
                <c:pt idx="3353">
                  <c:v>63305</c:v>
                </c:pt>
                <c:pt idx="3354">
                  <c:v>63312</c:v>
                </c:pt>
                <c:pt idx="3355">
                  <c:v>63319</c:v>
                </c:pt>
                <c:pt idx="3356">
                  <c:v>63326</c:v>
                </c:pt>
                <c:pt idx="3357">
                  <c:v>63333</c:v>
                </c:pt>
                <c:pt idx="3358">
                  <c:v>63340</c:v>
                </c:pt>
                <c:pt idx="3359">
                  <c:v>63347</c:v>
                </c:pt>
                <c:pt idx="3360">
                  <c:v>63354</c:v>
                </c:pt>
                <c:pt idx="3361">
                  <c:v>63361</c:v>
                </c:pt>
                <c:pt idx="3362">
                  <c:v>63368</c:v>
                </c:pt>
                <c:pt idx="3363">
                  <c:v>63375</c:v>
                </c:pt>
                <c:pt idx="3364">
                  <c:v>63382</c:v>
                </c:pt>
                <c:pt idx="3365">
                  <c:v>63389</c:v>
                </c:pt>
                <c:pt idx="3366">
                  <c:v>63396</c:v>
                </c:pt>
                <c:pt idx="3367">
                  <c:v>63403</c:v>
                </c:pt>
                <c:pt idx="3368">
                  <c:v>63410</c:v>
                </c:pt>
                <c:pt idx="3369">
                  <c:v>63417</c:v>
                </c:pt>
                <c:pt idx="3370">
                  <c:v>63424</c:v>
                </c:pt>
                <c:pt idx="3371">
                  <c:v>63431</c:v>
                </c:pt>
                <c:pt idx="3372">
                  <c:v>63438</c:v>
                </c:pt>
                <c:pt idx="3373">
                  <c:v>63445</c:v>
                </c:pt>
                <c:pt idx="3374">
                  <c:v>63452</c:v>
                </c:pt>
                <c:pt idx="3375">
                  <c:v>63459</c:v>
                </c:pt>
                <c:pt idx="3376">
                  <c:v>63466</c:v>
                </c:pt>
                <c:pt idx="3377">
                  <c:v>63473</c:v>
                </c:pt>
                <c:pt idx="3378">
                  <c:v>63480</c:v>
                </c:pt>
                <c:pt idx="3379">
                  <c:v>63487</c:v>
                </c:pt>
                <c:pt idx="3380">
                  <c:v>63494</c:v>
                </c:pt>
                <c:pt idx="3381">
                  <c:v>63501</c:v>
                </c:pt>
                <c:pt idx="3382">
                  <c:v>63508</c:v>
                </c:pt>
                <c:pt idx="3383">
                  <c:v>63515</c:v>
                </c:pt>
                <c:pt idx="3384">
                  <c:v>63522</c:v>
                </c:pt>
                <c:pt idx="3385">
                  <c:v>63529</c:v>
                </c:pt>
                <c:pt idx="3386">
                  <c:v>63536</c:v>
                </c:pt>
                <c:pt idx="3387">
                  <c:v>63543</c:v>
                </c:pt>
                <c:pt idx="3388">
                  <c:v>63550</c:v>
                </c:pt>
                <c:pt idx="3389">
                  <c:v>63557</c:v>
                </c:pt>
                <c:pt idx="3390">
                  <c:v>63564</c:v>
                </c:pt>
                <c:pt idx="3391">
                  <c:v>63571</c:v>
                </c:pt>
                <c:pt idx="3392">
                  <c:v>63578</c:v>
                </c:pt>
                <c:pt idx="3393">
                  <c:v>63585</c:v>
                </c:pt>
                <c:pt idx="3394">
                  <c:v>63592</c:v>
                </c:pt>
                <c:pt idx="3395">
                  <c:v>63599</c:v>
                </c:pt>
                <c:pt idx="3396">
                  <c:v>63606</c:v>
                </c:pt>
                <c:pt idx="3397">
                  <c:v>63613</c:v>
                </c:pt>
                <c:pt idx="3398">
                  <c:v>63620</c:v>
                </c:pt>
                <c:pt idx="3399">
                  <c:v>63627</c:v>
                </c:pt>
                <c:pt idx="3400">
                  <c:v>63634</c:v>
                </c:pt>
                <c:pt idx="3401">
                  <c:v>63641</c:v>
                </c:pt>
                <c:pt idx="3402">
                  <c:v>63648</c:v>
                </c:pt>
                <c:pt idx="3403">
                  <c:v>63655</c:v>
                </c:pt>
                <c:pt idx="3404">
                  <c:v>63662</c:v>
                </c:pt>
                <c:pt idx="3405">
                  <c:v>63669</c:v>
                </c:pt>
                <c:pt idx="3406">
                  <c:v>63676</c:v>
                </c:pt>
                <c:pt idx="3407">
                  <c:v>63683</c:v>
                </c:pt>
                <c:pt idx="3408">
                  <c:v>63690</c:v>
                </c:pt>
                <c:pt idx="3409">
                  <c:v>63697</c:v>
                </c:pt>
                <c:pt idx="3410">
                  <c:v>63704</c:v>
                </c:pt>
                <c:pt idx="3411">
                  <c:v>63711</c:v>
                </c:pt>
                <c:pt idx="3412">
                  <c:v>63718</c:v>
                </c:pt>
                <c:pt idx="3413">
                  <c:v>63725</c:v>
                </c:pt>
                <c:pt idx="3414">
                  <c:v>63732</c:v>
                </c:pt>
                <c:pt idx="3415">
                  <c:v>63739</c:v>
                </c:pt>
                <c:pt idx="3416">
                  <c:v>63746</c:v>
                </c:pt>
                <c:pt idx="3417">
                  <c:v>63753</c:v>
                </c:pt>
                <c:pt idx="3418">
                  <c:v>63760</c:v>
                </c:pt>
                <c:pt idx="3419">
                  <c:v>63767</c:v>
                </c:pt>
                <c:pt idx="3420">
                  <c:v>63774</c:v>
                </c:pt>
                <c:pt idx="3421">
                  <c:v>63781</c:v>
                </c:pt>
                <c:pt idx="3422">
                  <c:v>63788</c:v>
                </c:pt>
                <c:pt idx="3423">
                  <c:v>63795</c:v>
                </c:pt>
                <c:pt idx="3424">
                  <c:v>63802</c:v>
                </c:pt>
                <c:pt idx="3425">
                  <c:v>63809</c:v>
                </c:pt>
                <c:pt idx="3426">
                  <c:v>63816</c:v>
                </c:pt>
                <c:pt idx="3427">
                  <c:v>63823</c:v>
                </c:pt>
                <c:pt idx="3428">
                  <c:v>63830</c:v>
                </c:pt>
                <c:pt idx="3429">
                  <c:v>63837</c:v>
                </c:pt>
                <c:pt idx="3430">
                  <c:v>63844</c:v>
                </c:pt>
                <c:pt idx="3431">
                  <c:v>63851</c:v>
                </c:pt>
                <c:pt idx="3432">
                  <c:v>63858</c:v>
                </c:pt>
                <c:pt idx="3433">
                  <c:v>63865</c:v>
                </c:pt>
                <c:pt idx="3434">
                  <c:v>63872</c:v>
                </c:pt>
                <c:pt idx="3435">
                  <c:v>63879</c:v>
                </c:pt>
                <c:pt idx="3436">
                  <c:v>63886</c:v>
                </c:pt>
                <c:pt idx="3437">
                  <c:v>63893</c:v>
                </c:pt>
                <c:pt idx="3438">
                  <c:v>63900</c:v>
                </c:pt>
                <c:pt idx="3439">
                  <c:v>63907</c:v>
                </c:pt>
                <c:pt idx="3440">
                  <c:v>63915</c:v>
                </c:pt>
                <c:pt idx="3441">
                  <c:v>63922</c:v>
                </c:pt>
                <c:pt idx="3442">
                  <c:v>63929</c:v>
                </c:pt>
                <c:pt idx="3443">
                  <c:v>63936</c:v>
                </c:pt>
                <c:pt idx="3444">
                  <c:v>63943</c:v>
                </c:pt>
                <c:pt idx="3445">
                  <c:v>63950</c:v>
                </c:pt>
                <c:pt idx="3446">
                  <c:v>63957</c:v>
                </c:pt>
                <c:pt idx="3447">
                  <c:v>63964</c:v>
                </c:pt>
                <c:pt idx="3448">
                  <c:v>63971</c:v>
                </c:pt>
                <c:pt idx="3449">
                  <c:v>63978</c:v>
                </c:pt>
                <c:pt idx="3450">
                  <c:v>63985</c:v>
                </c:pt>
                <c:pt idx="3451">
                  <c:v>63992</c:v>
                </c:pt>
                <c:pt idx="3452">
                  <c:v>63999</c:v>
                </c:pt>
                <c:pt idx="3453">
                  <c:v>64006</c:v>
                </c:pt>
                <c:pt idx="3454">
                  <c:v>64013</c:v>
                </c:pt>
                <c:pt idx="3455">
                  <c:v>64020</c:v>
                </c:pt>
                <c:pt idx="3456">
                  <c:v>64027</c:v>
                </c:pt>
                <c:pt idx="3457">
                  <c:v>64034</c:v>
                </c:pt>
                <c:pt idx="3458">
                  <c:v>64041</c:v>
                </c:pt>
                <c:pt idx="3459">
                  <c:v>64048</c:v>
                </c:pt>
                <c:pt idx="3460">
                  <c:v>64055</c:v>
                </c:pt>
                <c:pt idx="3461">
                  <c:v>64062</c:v>
                </c:pt>
                <c:pt idx="3462">
                  <c:v>64069</c:v>
                </c:pt>
                <c:pt idx="3463">
                  <c:v>64076</c:v>
                </c:pt>
                <c:pt idx="3464">
                  <c:v>64083</c:v>
                </c:pt>
                <c:pt idx="3465">
                  <c:v>64090</c:v>
                </c:pt>
                <c:pt idx="3466">
                  <c:v>64097</c:v>
                </c:pt>
                <c:pt idx="3467">
                  <c:v>64104</c:v>
                </c:pt>
                <c:pt idx="3468">
                  <c:v>64111</c:v>
                </c:pt>
                <c:pt idx="3469">
                  <c:v>64118</c:v>
                </c:pt>
                <c:pt idx="3470">
                  <c:v>64125</c:v>
                </c:pt>
                <c:pt idx="3471">
                  <c:v>64132</c:v>
                </c:pt>
                <c:pt idx="3472">
                  <c:v>64139</c:v>
                </c:pt>
                <c:pt idx="3473">
                  <c:v>64146</c:v>
                </c:pt>
                <c:pt idx="3474">
                  <c:v>64153</c:v>
                </c:pt>
                <c:pt idx="3475">
                  <c:v>64160</c:v>
                </c:pt>
                <c:pt idx="3476">
                  <c:v>64167</c:v>
                </c:pt>
                <c:pt idx="3477">
                  <c:v>64174</c:v>
                </c:pt>
                <c:pt idx="3478">
                  <c:v>64181</c:v>
                </c:pt>
                <c:pt idx="3479">
                  <c:v>64188</c:v>
                </c:pt>
                <c:pt idx="3480">
                  <c:v>64195</c:v>
                </c:pt>
                <c:pt idx="3481">
                  <c:v>64202</c:v>
                </c:pt>
                <c:pt idx="3482">
                  <c:v>64209</c:v>
                </c:pt>
                <c:pt idx="3483">
                  <c:v>64216</c:v>
                </c:pt>
                <c:pt idx="3484">
                  <c:v>64223</c:v>
                </c:pt>
                <c:pt idx="3485">
                  <c:v>64230</c:v>
                </c:pt>
                <c:pt idx="3486">
                  <c:v>64237</c:v>
                </c:pt>
                <c:pt idx="3487">
                  <c:v>64244</c:v>
                </c:pt>
                <c:pt idx="3488">
                  <c:v>64251</c:v>
                </c:pt>
                <c:pt idx="3489">
                  <c:v>64258</c:v>
                </c:pt>
                <c:pt idx="3490">
                  <c:v>64265</c:v>
                </c:pt>
                <c:pt idx="3491">
                  <c:v>64272</c:v>
                </c:pt>
                <c:pt idx="3492">
                  <c:v>64280</c:v>
                </c:pt>
                <c:pt idx="3493">
                  <c:v>64287</c:v>
                </c:pt>
                <c:pt idx="3494">
                  <c:v>64294</c:v>
                </c:pt>
                <c:pt idx="3495">
                  <c:v>64301</c:v>
                </c:pt>
                <c:pt idx="3496">
                  <c:v>64308</c:v>
                </c:pt>
                <c:pt idx="3497">
                  <c:v>64315</c:v>
                </c:pt>
                <c:pt idx="3498">
                  <c:v>64322</c:v>
                </c:pt>
                <c:pt idx="3499">
                  <c:v>64329</c:v>
                </c:pt>
                <c:pt idx="3500">
                  <c:v>64336</c:v>
                </c:pt>
                <c:pt idx="3501">
                  <c:v>64343</c:v>
                </c:pt>
                <c:pt idx="3502">
                  <c:v>64350</c:v>
                </c:pt>
                <c:pt idx="3503">
                  <c:v>64357</c:v>
                </c:pt>
                <c:pt idx="3504">
                  <c:v>64364</c:v>
                </c:pt>
                <c:pt idx="3505">
                  <c:v>64371</c:v>
                </c:pt>
                <c:pt idx="3506">
                  <c:v>64378</c:v>
                </c:pt>
                <c:pt idx="3507">
                  <c:v>64385</c:v>
                </c:pt>
                <c:pt idx="3508">
                  <c:v>64396</c:v>
                </c:pt>
                <c:pt idx="3509">
                  <c:v>64403</c:v>
                </c:pt>
                <c:pt idx="3510">
                  <c:v>64410</c:v>
                </c:pt>
                <c:pt idx="3511">
                  <c:v>64417</c:v>
                </c:pt>
                <c:pt idx="3512">
                  <c:v>64424</c:v>
                </c:pt>
                <c:pt idx="3513">
                  <c:v>64431</c:v>
                </c:pt>
                <c:pt idx="3514">
                  <c:v>64438</c:v>
                </c:pt>
                <c:pt idx="3515">
                  <c:v>64445</c:v>
                </c:pt>
                <c:pt idx="3516">
                  <c:v>64452</c:v>
                </c:pt>
                <c:pt idx="3517">
                  <c:v>64459</c:v>
                </c:pt>
                <c:pt idx="3518">
                  <c:v>64466</c:v>
                </c:pt>
                <c:pt idx="3519">
                  <c:v>64473</c:v>
                </c:pt>
                <c:pt idx="3520">
                  <c:v>64480</c:v>
                </c:pt>
                <c:pt idx="3521">
                  <c:v>64487</c:v>
                </c:pt>
                <c:pt idx="3522">
                  <c:v>64494</c:v>
                </c:pt>
                <c:pt idx="3523">
                  <c:v>64501</c:v>
                </c:pt>
                <c:pt idx="3524">
                  <c:v>64508</c:v>
                </c:pt>
                <c:pt idx="3525">
                  <c:v>64515</c:v>
                </c:pt>
                <c:pt idx="3526">
                  <c:v>64522</c:v>
                </c:pt>
                <c:pt idx="3527">
                  <c:v>64529</c:v>
                </c:pt>
                <c:pt idx="3528">
                  <c:v>64536</c:v>
                </c:pt>
                <c:pt idx="3529">
                  <c:v>64543</c:v>
                </c:pt>
                <c:pt idx="3530">
                  <c:v>64550</c:v>
                </c:pt>
                <c:pt idx="3531">
                  <c:v>64557</c:v>
                </c:pt>
                <c:pt idx="3532">
                  <c:v>64564</c:v>
                </c:pt>
                <c:pt idx="3533">
                  <c:v>64571</c:v>
                </c:pt>
              </c:numCache>
            </c:numRef>
          </c:cat>
          <c:val>
            <c:numRef>
              <c:f>[0]!ONFwd1Y</c:f>
              <c:numCache>
                <c:formatCode>0.0000%</c:formatCode>
                <c:ptCount val="3534"/>
                <c:pt idx="0">
                  <c:v>9.5025184756680758E-3</c:v>
                </c:pt>
                <c:pt idx="1">
                  <c:v>9.5016774611678123E-3</c:v>
                </c:pt>
                <c:pt idx="2">
                  <c:v>9.4974391668504569E-3</c:v>
                </c:pt>
                <c:pt idx="3">
                  <c:v>9.4899032584883081E-3</c:v>
                </c:pt>
                <c:pt idx="4">
                  <c:v>9.4848571717298658E-3</c:v>
                </c:pt>
                <c:pt idx="5">
                  <c:v>9.4789700706332525E-3</c:v>
                </c:pt>
                <c:pt idx="6">
                  <c:v>9.4722419551984682E-3</c:v>
                </c:pt>
                <c:pt idx="7">
                  <c:v>9.4562273197144435E-3</c:v>
                </c:pt>
                <c:pt idx="8">
                  <c:v>9.436919351050177E-3</c:v>
                </c:pt>
                <c:pt idx="9">
                  <c:v>9.425986164816047E-3</c:v>
                </c:pt>
                <c:pt idx="10">
                  <c:v>9.4142119645679312E-3</c:v>
                </c:pt>
                <c:pt idx="11">
                  <c:v>9.4015967504679221E-3</c:v>
                </c:pt>
                <c:pt idx="12">
                  <c:v>9.3738036673163289E-3</c:v>
                </c:pt>
                <c:pt idx="13">
                  <c:v>9.342725757007786E-3</c:v>
                </c:pt>
                <c:pt idx="14">
                  <c:v>9.3259054748640047E-3</c:v>
                </c:pt>
                <c:pt idx="15">
                  <c:v>9.3082441794356541E-3</c:v>
                </c:pt>
                <c:pt idx="16">
                  <c:v>9.289741870965873E-3</c:v>
                </c:pt>
                <c:pt idx="17">
                  <c:v>9.2501682934039344E-3</c:v>
                </c:pt>
                <c:pt idx="18">
                  <c:v>9.2073225079691845E-3</c:v>
                </c:pt>
                <c:pt idx="19">
                  <c:v>9.1846151357510841E-3</c:v>
                </c:pt>
                <c:pt idx="20">
                  <c:v>9.1610667512209698E-3</c:v>
                </c:pt>
                <c:pt idx="21">
                  <c:v>9.1366773545409341E-3</c:v>
                </c:pt>
                <c:pt idx="22">
                  <c:v>9.0874978558604571E-3</c:v>
                </c:pt>
                <c:pt idx="23">
                  <c:v>9.0396571690942729E-3</c:v>
                </c:pt>
                <c:pt idx="24">
                  <c:v>9.0168665095036182E-3</c:v>
                </c:pt>
                <c:pt idx="25">
                  <c:v>8.9946857869593888E-3</c:v>
                </c:pt>
                <c:pt idx="26">
                  <c:v>8.973115001299492E-3</c:v>
                </c:pt>
                <c:pt idx="27">
                  <c:v>8.932225131018658E-3</c:v>
                </c:pt>
                <c:pt idx="28">
                  <c:v>8.8929312250718429E-3</c:v>
                </c:pt>
                <c:pt idx="29">
                  <c:v>8.8744101221316374E-3</c:v>
                </c:pt>
                <c:pt idx="30">
                  <c:v>8.8564989555084406E-3</c:v>
                </c:pt>
                <c:pt idx="31">
                  <c:v>8.8391977250401599E-3</c:v>
                </c:pt>
                <c:pt idx="32">
                  <c:v>8.8068408698679015E-3</c:v>
                </c:pt>
                <c:pt idx="33">
                  <c:v>8.7760921632573652E-3</c:v>
                </c:pt>
                <c:pt idx="34">
                  <c:v>8.7618406124290171E-3</c:v>
                </c:pt>
                <c:pt idx="35">
                  <c:v>8.7481989973503538E-3</c:v>
                </c:pt>
                <c:pt idx="36">
                  <c:v>8.7351673178592826E-3</c:v>
                </c:pt>
                <c:pt idx="37">
                  <c:v>8.7113449799884161E-3</c:v>
                </c:pt>
                <c:pt idx="38">
                  <c:v>8.6891399549604564E-3</c:v>
                </c:pt>
                <c:pt idx="39">
                  <c:v>8.6791579527589757E-3</c:v>
                </c:pt>
                <c:pt idx="40">
                  <c:v>8.669785885820902E-3</c:v>
                </c:pt>
                <c:pt idx="41">
                  <c:v>8.6610237540651891E-3</c:v>
                </c:pt>
                <c:pt idx="42">
                  <c:v>8.6457373910050119E-3</c:v>
                </c:pt>
                <c:pt idx="43">
                  <c:v>8.6319401460221989E-3</c:v>
                </c:pt>
                <c:pt idx="44">
                  <c:v>8.6254210923863983E-3</c:v>
                </c:pt>
                <c:pt idx="45">
                  <c:v>8.6187053763031596E-3</c:v>
                </c:pt>
                <c:pt idx="46">
                  <c:v>8.6117929979345753E-3</c:v>
                </c:pt>
                <c:pt idx="47">
                  <c:v>8.5975152047797678E-3</c:v>
                </c:pt>
                <c:pt idx="48">
                  <c:v>8.5821768601479498E-3</c:v>
                </c:pt>
                <c:pt idx="49">
                  <c:v>8.5742811698663601E-3</c:v>
                </c:pt>
                <c:pt idx="50">
                  <c:v>8.5661888171373324E-3</c:v>
                </c:pt>
                <c:pt idx="51">
                  <c:v>8.5578998020419128E-3</c:v>
                </c:pt>
                <c:pt idx="52">
                  <c:v>8.540866076169884E-3</c:v>
                </c:pt>
                <c:pt idx="53">
                  <c:v>8.5227771187257328E-3</c:v>
                </c:pt>
                <c:pt idx="54">
                  <c:v>8.5135047922035856E-3</c:v>
                </c:pt>
                <c:pt idx="55">
                  <c:v>8.5040358034771391E-3</c:v>
                </c:pt>
                <c:pt idx="56">
                  <c:v>8.494370152465347E-3</c:v>
                </c:pt>
                <c:pt idx="57">
                  <c:v>8.474580065060227E-3</c:v>
                </c:pt>
                <c:pt idx="58">
                  <c:v>8.4537409263751861E-3</c:v>
                </c:pt>
                <c:pt idx="59">
                  <c:v>8.4430919644229441E-3</c:v>
                </c:pt>
                <c:pt idx="60">
                  <c:v>8.432246340347449E-3</c:v>
                </c:pt>
                <c:pt idx="61">
                  <c:v>8.421204054148701E-3</c:v>
                </c:pt>
                <c:pt idx="62">
                  <c:v>8.38708597626181E-3</c:v>
                </c:pt>
                <c:pt idx="63">
                  <c:v>8.3508414350252913E-3</c:v>
                </c:pt>
                <c:pt idx="64">
                  <c:v>8.3385485238296475E-3</c:v>
                </c:pt>
                <c:pt idx="65">
                  <c:v>8.3077466054662374E-3</c:v>
                </c:pt>
                <c:pt idx="66">
                  <c:v>8.2760241779933352E-3</c:v>
                </c:pt>
                <c:pt idx="67">
                  <c:v>8.2633073509030819E-3</c:v>
                </c:pt>
                <c:pt idx="68">
                  <c:v>8.2505198712312655E-3</c:v>
                </c:pt>
                <c:pt idx="69">
                  <c:v>8.2248947354868207E-3</c:v>
                </c:pt>
                <c:pt idx="70">
                  <c:v>8.1986634264852309E-3</c:v>
                </c:pt>
                <c:pt idx="71">
                  <c:v>8.1855226838245532E-3</c:v>
                </c:pt>
                <c:pt idx="72">
                  <c:v>8.1723112885823124E-3</c:v>
                </c:pt>
                <c:pt idx="73">
                  <c:v>8.1590292407585085E-3</c:v>
                </c:pt>
                <c:pt idx="74">
                  <c:v>8.1324108245706128E-3</c:v>
                </c:pt>
                <c:pt idx="75">
                  <c:v>8.1051945240528944E-3</c:v>
                </c:pt>
                <c:pt idx="76">
                  <c:v>8.0915592135644143E-3</c:v>
                </c:pt>
                <c:pt idx="77">
                  <c:v>8.0778532504943712E-3</c:v>
                </c:pt>
                <c:pt idx="78">
                  <c:v>8.0640766350048576E-3</c:v>
                </c:pt>
                <c:pt idx="79">
                  <c:v>8.0364648334726087E-3</c:v>
                </c:pt>
                <c:pt idx="80">
                  <c:v>8.0082636478795433E-3</c:v>
                </c:pt>
                <c:pt idx="81">
                  <c:v>7.994133769887446E-3</c:v>
                </c:pt>
                <c:pt idx="82">
                  <c:v>7.9799332394758782E-3</c:v>
                </c:pt>
                <c:pt idx="83">
                  <c:v>7.9656620565637937E-3</c:v>
                </c:pt>
                <c:pt idx="84">
                  <c:v>7.9370567703514663E-3</c:v>
                </c:pt>
                <c:pt idx="85">
                  <c:v>7.9079316261165822E-3</c:v>
                </c:pt>
                <c:pt idx="86">
                  <c:v>7.8936721340494564E-3</c:v>
                </c:pt>
                <c:pt idx="87">
                  <c:v>7.8797069425862176E-3</c:v>
                </c:pt>
                <c:pt idx="88">
                  <c:v>7.8660360515647731E-3</c:v>
                </c:pt>
                <c:pt idx="89">
                  <c:v>7.8398436571240175E-3</c:v>
                </c:pt>
                <c:pt idx="90">
                  <c:v>7.8142954920590313E-3</c:v>
                </c:pt>
                <c:pt idx="91">
                  <c:v>7.802096103084466E-3</c:v>
                </c:pt>
                <c:pt idx="92">
                  <c:v>7.7901910144706488E-3</c:v>
                </c:pt>
                <c:pt idx="93">
                  <c:v>7.7785802261365333E-3</c:v>
                </c:pt>
                <c:pt idx="94">
                  <c:v>7.7565044755456567E-3</c:v>
                </c:pt>
                <c:pt idx="95">
                  <c:v>7.7350800752729043E-3</c:v>
                </c:pt>
                <c:pt idx="96">
                  <c:v>7.7249407880131127E-3</c:v>
                </c:pt>
                <c:pt idx="97">
                  <c:v>7.7150958008709303E-3</c:v>
                </c:pt>
                <c:pt idx="98">
                  <c:v>7.7055451138463571E-3</c:v>
                </c:pt>
                <c:pt idx="99">
                  <c:v>7.6875866493431042E-3</c:v>
                </c:pt>
                <c:pt idx="100">
                  <c:v>7.6702853664378789E-3</c:v>
                </c:pt>
                <c:pt idx="101">
                  <c:v>7.6622061796771668E-3</c:v>
                </c:pt>
                <c:pt idx="102">
                  <c:v>7.654421292790925E-3</c:v>
                </c:pt>
                <c:pt idx="103">
                  <c:v>7.6469307060222924E-3</c:v>
                </c:pt>
                <c:pt idx="104">
                  <c:v>7.6330901540403832E-3</c:v>
                </c:pt>
                <c:pt idx="105">
                  <c:v>7.6199113578545585E-3</c:v>
                </c:pt>
                <c:pt idx="106">
                  <c:v>7.613808150497281E-3</c:v>
                </c:pt>
                <c:pt idx="107">
                  <c:v>7.6075786425611192E-3</c:v>
                </c:pt>
                <c:pt idx="108">
                  <c:v>7.6011387140850761E-3</c:v>
                </c:pt>
                <c:pt idx="109">
                  <c:v>7.5877151851466715E-3</c:v>
                </c:pt>
                <c:pt idx="110">
                  <c:v>7.5732747945389534E-3</c:v>
                </c:pt>
                <c:pt idx="111">
                  <c:v>7.5657827632824581E-3</c:v>
                </c:pt>
                <c:pt idx="112">
                  <c:v>7.5580803114860817E-3</c:v>
                </c:pt>
                <c:pt idx="113">
                  <c:v>7.5501674393119167E-3</c:v>
                </c:pt>
                <c:pt idx="114">
                  <c:v>7.5337957893147536E-3</c:v>
                </c:pt>
                <c:pt idx="115">
                  <c:v>7.5164117454595836E-3</c:v>
                </c:pt>
                <c:pt idx="116">
                  <c:v>7.5074467709101977E-3</c:v>
                </c:pt>
                <c:pt idx="117">
                  <c:v>7.498271375901977E-3</c:v>
                </c:pt>
                <c:pt idx="118">
                  <c:v>7.4888855605159677E-3</c:v>
                </c:pt>
                <c:pt idx="119">
                  <c:v>7.469565384552828E-3</c:v>
                </c:pt>
                <c:pt idx="120">
                  <c:v>7.4492380952750903E-3</c:v>
                </c:pt>
                <c:pt idx="121">
                  <c:v>7.4388001780811841E-3</c:v>
                </c:pt>
                <c:pt idx="122">
                  <c:v>7.4281518406715819E-3</c:v>
                </c:pt>
                <c:pt idx="123">
                  <c:v>7.4172930830462835E-3</c:v>
                </c:pt>
                <c:pt idx="124">
                  <c:v>7.3950239872322418E-3</c:v>
                </c:pt>
                <c:pt idx="125">
                  <c:v>7.3717538497397594E-3</c:v>
                </c:pt>
                <c:pt idx="126">
                  <c:v>7.3599188905537627E-3</c:v>
                </c:pt>
                <c:pt idx="127">
                  <c:v>7.3482530096324883E-3</c:v>
                </c:pt>
                <c:pt idx="128">
                  <c:v>7.3368321066558106E-3</c:v>
                </c:pt>
                <c:pt idx="129">
                  <c:v>7.3149534870139057E-3</c:v>
                </c:pt>
                <c:pt idx="130">
                  <c:v>7.2935982726551885E-3</c:v>
                </c:pt>
                <c:pt idx="131">
                  <c:v>7.2834022585910319E-3</c:v>
                </c:pt>
                <c:pt idx="132">
                  <c:v>7.2734512223093795E-3</c:v>
                </c:pt>
                <c:pt idx="133">
                  <c:v>7.263745163729185E-3</c:v>
                </c:pt>
                <c:pt idx="134">
                  <c:v>7.2452934539923861E-3</c:v>
                </c:pt>
                <c:pt idx="135">
                  <c:v>7.2273707062608938E-3</c:v>
                </c:pt>
                <c:pt idx="136">
                  <c:v>7.2188895359448502E-3</c:v>
                </c:pt>
                <c:pt idx="137">
                  <c:v>7.2106533433302644E-3</c:v>
                </c:pt>
                <c:pt idx="138">
                  <c:v>7.1879426957888182E-3</c:v>
                </c:pt>
                <c:pt idx="139">
                  <c:v>7.166380716374654E-3</c:v>
                </c:pt>
                <c:pt idx="140">
                  <c:v>7.1598593665356258E-3</c:v>
                </c:pt>
                <c:pt idx="141">
                  <c:v>7.153582994235963E-3</c:v>
                </c:pt>
                <c:pt idx="142">
                  <c:v>7.1419865844305859E-3</c:v>
                </c:pt>
                <c:pt idx="143">
                  <c:v>7.1309272796205025E-3</c:v>
                </c:pt>
                <c:pt idx="144">
                  <c:v>7.1258757945313889E-3</c:v>
                </c:pt>
                <c:pt idx="145">
                  <c:v>7.1210692869816405E-3</c:v>
                </c:pt>
                <c:pt idx="146">
                  <c:v>7.1165077567281187E-3</c:v>
                </c:pt>
                <c:pt idx="147">
                  <c:v>7.1047992343598043E-3</c:v>
                </c:pt>
                <c:pt idx="148">
                  <c:v>7.0907523820418206E-3</c:v>
                </c:pt>
                <c:pt idx="149">
                  <c:v>7.084403805853734E-3</c:v>
                </c:pt>
                <c:pt idx="150">
                  <c:v>7.0776488250356984E-3</c:v>
                </c:pt>
                <c:pt idx="151">
                  <c:v>7.0629208478060574E-3</c:v>
                </c:pt>
                <c:pt idx="152">
                  <c:v>7.0465648560313898E-3</c:v>
                </c:pt>
                <c:pt idx="153">
                  <c:v>7.0377778523877943E-3</c:v>
                </c:pt>
                <c:pt idx="154">
                  <c:v>7.0285844443573886E-3</c:v>
                </c:pt>
                <c:pt idx="155">
                  <c:v>7.0189846319401727E-3</c:v>
                </c:pt>
                <c:pt idx="156">
                  <c:v>6.9985645128197351E-3</c:v>
                </c:pt>
                <c:pt idx="157">
                  <c:v>6.9765213383221614E-3</c:v>
                </c:pt>
                <c:pt idx="158">
                  <c:v>6.9648895042140335E-3</c:v>
                </c:pt>
                <c:pt idx="159">
                  <c:v>6.9528512658001418E-3</c:v>
                </c:pt>
                <c:pt idx="160">
                  <c:v>6.940406623323625E-3</c:v>
                </c:pt>
                <c:pt idx="161">
                  <c:v>6.9142936328418321E-3</c:v>
                </c:pt>
                <c:pt idx="162">
                  <c:v>6.8865640121429372E-3</c:v>
                </c:pt>
                <c:pt idx="163">
                  <c:v>6.8720873493532952E-3</c:v>
                </c:pt>
                <c:pt idx="164">
                  <c:v>6.8572042825820745E-3</c:v>
                </c:pt>
                <c:pt idx="165">
                  <c:v>6.8419148120724138E-3</c:v>
                </c:pt>
                <c:pt idx="166">
                  <c:v>6.8018492387336704E-3</c:v>
                </c:pt>
                <c:pt idx="167">
                  <c:v>6.7595481849991312E-3</c:v>
                </c:pt>
                <c:pt idx="168">
                  <c:v>6.7428809842862147E-3</c:v>
                </c:pt>
                <c:pt idx="169">
                  <c:v>6.7268680719001495E-3</c:v>
                </c:pt>
                <c:pt idx="170">
                  <c:v>6.6971460853474758E-3</c:v>
                </c:pt>
                <c:pt idx="171">
                  <c:v>6.6693593038413823E-3</c:v>
                </c:pt>
                <c:pt idx="172">
                  <c:v>6.6566178317928326E-3</c:v>
                </c:pt>
                <c:pt idx="173">
                  <c:v>6.6445306476659027E-3</c:v>
                </c:pt>
                <c:pt idx="174">
                  <c:v>6.6330977512985001E-3</c:v>
                </c:pt>
                <c:pt idx="175">
                  <c:v>6.6125327100004707E-3</c:v>
                </c:pt>
                <c:pt idx="176">
                  <c:v>6.593909042532653E-3</c:v>
                </c:pt>
                <c:pt idx="177">
                  <c:v>6.5857475842334701E-3</c:v>
                </c:pt>
                <c:pt idx="178">
                  <c:v>6.5782404135317218E-3</c:v>
                </c:pt>
                <c:pt idx="179">
                  <c:v>6.5713875301032232E-3</c:v>
                </c:pt>
                <c:pt idx="180">
                  <c:v>6.5599806173355377E-3</c:v>
                </c:pt>
                <c:pt idx="181">
                  <c:v>6.5505188703374184E-3</c:v>
                </c:pt>
                <c:pt idx="182">
                  <c:v>6.5469374235993527E-3</c:v>
                </c:pt>
                <c:pt idx="183">
                  <c:v>6.5440102642155829E-3</c:v>
                </c:pt>
                <c:pt idx="184">
                  <c:v>6.5417373920240163E-3</c:v>
                </c:pt>
                <c:pt idx="185">
                  <c:v>6.5394897658029496E-3</c:v>
                </c:pt>
                <c:pt idx="186">
                  <c:v>6.5391887756660605E-3</c:v>
                </c:pt>
                <c:pt idx="187">
                  <c:v>6.5401873395976029E-3</c:v>
                </c:pt>
                <c:pt idx="188">
                  <c:v>6.5415849117134162E-3</c:v>
                </c:pt>
                <c:pt idx="189">
                  <c:v>6.5423603755765392E-3</c:v>
                </c:pt>
                <c:pt idx="190">
                  <c:v>6.5411038973632136E-3</c:v>
                </c:pt>
                <c:pt idx="191">
                  <c:v>6.5366883576933876E-3</c:v>
                </c:pt>
                <c:pt idx="192">
                  <c:v>6.533076884929212E-3</c:v>
                </c:pt>
                <c:pt idx="193">
                  <c:v>6.52858802498546E-3</c:v>
                </c:pt>
                <c:pt idx="194">
                  <c:v>6.523221777700039E-3</c:v>
                </c:pt>
                <c:pt idx="195">
                  <c:v>6.5096807542663901E-3</c:v>
                </c:pt>
                <c:pt idx="196">
                  <c:v>6.4929829172488684E-3</c:v>
                </c:pt>
                <c:pt idx="197">
                  <c:v>6.4832297344707968E-3</c:v>
                </c:pt>
                <c:pt idx="198">
                  <c:v>6.4725991649183801E-3</c:v>
                </c:pt>
                <c:pt idx="199">
                  <c:v>6.4610912084295258E-3</c:v>
                </c:pt>
                <c:pt idx="200">
                  <c:v>6.4352641289107861E-3</c:v>
                </c:pt>
                <c:pt idx="201">
                  <c:v>6.4062855161084453E-3</c:v>
                </c:pt>
                <c:pt idx="202">
                  <c:v>6.3903906268014676E-3</c:v>
                </c:pt>
                <c:pt idx="203">
                  <c:v>6.3736183513685152E-3</c:v>
                </c:pt>
                <c:pt idx="204">
                  <c:v>6.3559686897285417E-3</c:v>
                </c:pt>
                <c:pt idx="205">
                  <c:v>6.3178541002084651E-3</c:v>
                </c:pt>
                <c:pt idx="206">
                  <c:v>6.2765961848265661E-3</c:v>
                </c:pt>
                <c:pt idx="207">
                  <c:v>6.2545595946639221E-3</c:v>
                </c:pt>
                <c:pt idx="208">
                  <c:v>6.2316456192668124E-3</c:v>
                </c:pt>
                <c:pt idx="209">
                  <c:v>6.2078542587162833E-3</c:v>
                </c:pt>
                <c:pt idx="210">
                  <c:v>6.1629698139272406E-3</c:v>
                </c:pt>
                <c:pt idx="211">
                  <c:v>6.1266035105522754E-3</c:v>
                </c:pt>
                <c:pt idx="212">
                  <c:v>6.1131421168725275E-3</c:v>
                </c:pt>
                <c:pt idx="213">
                  <c:v>6.1024825600641819E-3</c:v>
                </c:pt>
                <c:pt idx="214">
                  <c:v>6.0946248400461922E-3</c:v>
                </c:pt>
                <c:pt idx="215">
                  <c:v>6.0883504084537545E-3</c:v>
                </c:pt>
                <c:pt idx="216">
                  <c:v>6.0912123247980343E-3</c:v>
                </c:pt>
                <c:pt idx="217">
                  <c:v>6.0973637871108988E-3</c:v>
                </c:pt>
                <c:pt idx="218">
                  <c:v>6.1063170860520266E-3</c:v>
                </c:pt>
                <c:pt idx="219">
                  <c:v>6.1180722217835104E-3</c:v>
                </c:pt>
                <c:pt idx="220">
                  <c:v>6.1510256055163923E-3</c:v>
                </c:pt>
                <c:pt idx="221">
                  <c:v>6.1931111395019389E-3</c:v>
                </c:pt>
                <c:pt idx="222">
                  <c:v>6.2188754648584421E-3</c:v>
                </c:pt>
                <c:pt idx="223">
                  <c:v>6.247441629517736E-3</c:v>
                </c:pt>
                <c:pt idx="224">
                  <c:v>6.2788096343713296E-3</c:v>
                </c:pt>
                <c:pt idx="225">
                  <c:v>6.350995617321332E-3</c:v>
                </c:pt>
                <c:pt idx="226">
                  <c:v>6.4323000697497079E-3</c:v>
                </c:pt>
                <c:pt idx="227">
                  <c:v>6.4776772871644184E-3</c:v>
                </c:pt>
                <c:pt idx="228">
                  <c:v>6.5258563498793443E-3</c:v>
                </c:pt>
                <c:pt idx="229">
                  <c:v>6.5768372591101798E-3</c:v>
                </c:pt>
                <c:pt idx="230">
                  <c:v>6.7184842600093164E-3</c:v>
                </c:pt>
                <c:pt idx="231">
                  <c:v>6.8712481002841663E-3</c:v>
                </c:pt>
                <c:pt idx="232">
                  <c:v>6.9239114378305544E-3</c:v>
                </c:pt>
                <c:pt idx="233">
                  <c:v>6.9642479475284791E-3</c:v>
                </c:pt>
                <c:pt idx="234">
                  <c:v>7.0039659167930876E-3</c:v>
                </c:pt>
                <c:pt idx="235">
                  <c:v>7.0023256438900283E-3</c:v>
                </c:pt>
                <c:pt idx="236">
                  <c:v>6.9810279775506245E-3</c:v>
                </c:pt>
                <c:pt idx="237">
                  <c:v>6.9474034776084714E-3</c:v>
                </c:pt>
                <c:pt idx="238">
                  <c:v>6.9014521472243739E-3</c:v>
                </c:pt>
                <c:pt idx="239">
                  <c:v>6.7685855859089825E-3</c:v>
                </c:pt>
                <c:pt idx="240">
                  <c:v>6.5943786348143796E-3</c:v>
                </c:pt>
                <c:pt idx="241">
                  <c:v>6.4867932477741252E-3</c:v>
                </c:pt>
                <c:pt idx="242">
                  <c:v>6.3668810771366768E-3</c:v>
                </c:pt>
                <c:pt idx="243">
                  <c:v>6.2346421349779302E-3</c:v>
                </c:pt>
                <c:pt idx="244">
                  <c:v>5.9291713702865536E-3</c:v>
                </c:pt>
                <c:pt idx="245">
                  <c:v>5.5824189381958877E-3</c:v>
                </c:pt>
                <c:pt idx="246">
                  <c:v>5.3885463645497733E-3</c:v>
                </c:pt>
                <c:pt idx="247">
                  <c:v>5.1823471185830083E-3</c:v>
                </c:pt>
                <c:pt idx="248">
                  <c:v>4.9638212210434407E-3</c:v>
                </c:pt>
                <c:pt idx="249">
                  <c:v>4.4857357713416297E-3</c:v>
                </c:pt>
                <c:pt idx="250">
                  <c:v>3.9664515778503606E-3</c:v>
                </c:pt>
                <c:pt idx="251">
                  <c:v>3.6862927799419243E-3</c:v>
                </c:pt>
                <c:pt idx="252">
                  <c:v>3.3938074822603692E-3</c:v>
                </c:pt>
                <c:pt idx="253">
                  <c:v>3.0946227861916586E-3</c:v>
                </c:pt>
                <c:pt idx="254">
                  <c:v>2.5564702218727757E-3</c:v>
                </c:pt>
                <c:pt idx="255">
                  <c:v>2.089734860851733E-3</c:v>
                </c:pt>
                <c:pt idx="256">
                  <c:v>1.8921024495799355E-3</c:v>
                </c:pt>
                <c:pt idx="257">
                  <c:v>1.7159057910576259E-3</c:v>
                </c:pt>
                <c:pt idx="258">
                  <c:v>1.5611448541630324E-3</c:v>
                </c:pt>
                <c:pt idx="259">
                  <c:v>1.3230800437454469E-3</c:v>
                </c:pt>
                <c:pt idx="260">
                  <c:v>1.1564578346390242E-3</c:v>
                </c:pt>
                <c:pt idx="261">
                  <c:v>1.108875172701751E-3</c:v>
                </c:pt>
                <c:pt idx="262">
                  <c:v>1.0827281254111032E-3</c:v>
                </c:pt>
                <c:pt idx="263">
                  <c:v>1.0780166883095355E-3</c:v>
                </c:pt>
                <c:pt idx="264">
                  <c:v>1.1400494097838869E-3</c:v>
                </c:pt>
                <c:pt idx="265">
                  <c:v>1.2735270810204646E-3</c:v>
                </c:pt>
                <c:pt idx="266">
                  <c:v>1.3759937575941183E-3</c:v>
                </c:pt>
                <c:pt idx="267">
                  <c:v>1.4998960959022867E-3</c:v>
                </c:pt>
                <c:pt idx="268">
                  <c:v>1.6452341179085117E-3</c:v>
                </c:pt>
                <c:pt idx="269">
                  <c:v>2.0073735796991938E-3</c:v>
                </c:pt>
                <c:pt idx="270">
                  <c:v>2.4409436106431759E-3</c:v>
                </c:pt>
                <c:pt idx="271">
                  <c:v>2.6934605103479115E-3</c:v>
                </c:pt>
                <c:pt idx="272">
                  <c:v>2.9674133039037098E-3</c:v>
                </c:pt>
                <c:pt idx="273">
                  <c:v>3.2628020396141544E-3</c:v>
                </c:pt>
                <c:pt idx="274">
                  <c:v>3.9250750162785532E-3</c:v>
                </c:pt>
                <c:pt idx="275">
                  <c:v>4.652295627410874E-3</c:v>
                </c:pt>
                <c:pt idx="276">
                  <c:v>5.0163336363129307E-3</c:v>
                </c:pt>
                <c:pt idx="277">
                  <c:v>5.3632765470468247E-3</c:v>
                </c:pt>
                <c:pt idx="278">
                  <c:v>5.6931243109847873E-3</c:v>
                </c:pt>
                <c:pt idx="279">
                  <c:v>6.2959443102480108E-3</c:v>
                </c:pt>
                <c:pt idx="280">
                  <c:v>6.8415630068630051E-3</c:v>
                </c:pt>
                <c:pt idx="281">
                  <c:v>7.0859343890994353E-3</c:v>
                </c:pt>
                <c:pt idx="282">
                  <c:v>7.3132103825357397E-3</c:v>
                </c:pt>
                <c:pt idx="283">
                  <c:v>7.5233909550775913E-3</c:v>
                </c:pt>
                <c:pt idx="284">
                  <c:v>7.886937610555405E-3</c:v>
                </c:pt>
                <c:pt idx="285">
                  <c:v>8.1931584817818148E-3</c:v>
                </c:pt>
                <c:pt idx="286">
                  <c:v>8.3178615550749679E-3</c:v>
                </c:pt>
                <c:pt idx="287">
                  <c:v>8.425469066291047E-3</c:v>
                </c:pt>
                <c:pt idx="288">
                  <c:v>8.5159810003554437E-3</c:v>
                </c:pt>
                <c:pt idx="289">
                  <c:v>8.6402240724107564E-3</c:v>
                </c:pt>
                <c:pt idx="290">
                  <c:v>8.7070727467575271E-3</c:v>
                </c:pt>
                <c:pt idx="291">
                  <c:v>8.7121066523410118E-3</c:v>
                </c:pt>
                <c:pt idx="292">
                  <c:v>8.7000449405738589E-3</c:v>
                </c:pt>
                <c:pt idx="293">
                  <c:v>8.6708876129959478E-3</c:v>
                </c:pt>
                <c:pt idx="294">
                  <c:v>8.5557881369272941E-3</c:v>
                </c:pt>
                <c:pt idx="295">
                  <c:v>8.3833022633905685E-3</c:v>
                </c:pt>
                <c:pt idx="296">
                  <c:v>8.2722861190431818E-3</c:v>
                </c:pt>
                <c:pt idx="297">
                  <c:v>8.1622701724393121E-3</c:v>
                </c:pt>
                <c:pt idx="298">
                  <c:v>8.0568735728847596E-3</c:v>
                </c:pt>
                <c:pt idx="299">
                  <c:v>7.8616474937417049E-3</c:v>
                </c:pt>
                <c:pt idx="300">
                  <c:v>7.6814805680847087E-3</c:v>
                </c:pt>
                <c:pt idx="301">
                  <c:v>7.5991806473685308E-3</c:v>
                </c:pt>
                <c:pt idx="302">
                  <c:v>7.5215000523864983E-3</c:v>
                </c:pt>
                <c:pt idx="303">
                  <c:v>7.4484387800588525E-3</c:v>
                </c:pt>
                <c:pt idx="304">
                  <c:v>7.3178606714611556E-3</c:v>
                </c:pt>
                <c:pt idx="305">
                  <c:v>7.2023868655846091E-3</c:v>
                </c:pt>
                <c:pt idx="306">
                  <c:v>7.1524221689234224E-3</c:v>
                </c:pt>
                <c:pt idx="307">
                  <c:v>7.1070767809766622E-3</c:v>
                </c:pt>
                <c:pt idx="308">
                  <c:v>7.0663507001234027E-3</c:v>
                </c:pt>
                <c:pt idx="309">
                  <c:v>7.0004304788939828E-3</c:v>
                </c:pt>
                <c:pt idx="310">
                  <c:v>6.9496394181445265E-3</c:v>
                </c:pt>
                <c:pt idx="311">
                  <c:v>6.932009852578247E-3</c:v>
                </c:pt>
                <c:pt idx="312">
                  <c:v>6.918999587378627E-3</c:v>
                </c:pt>
                <c:pt idx="313">
                  <c:v>6.9106086220593888E-3</c:v>
                </c:pt>
                <c:pt idx="314">
                  <c:v>6.9180330495657305E-3</c:v>
                </c:pt>
                <c:pt idx="315">
                  <c:v>6.9572681216345522E-3</c:v>
                </c:pt>
                <c:pt idx="316">
                  <c:v>6.9803504385856918E-3</c:v>
                </c:pt>
                <c:pt idx="317">
                  <c:v>7.0376562875457127E-3</c:v>
                </c:pt>
                <c:pt idx="318">
                  <c:v>7.0917970514194906E-3</c:v>
                </c:pt>
                <c:pt idx="319">
                  <c:v>7.1124315613479983E-3</c:v>
                </c:pt>
                <c:pt idx="320">
                  <c:v>7.1325144668044071E-3</c:v>
                </c:pt>
                <c:pt idx="321">
                  <c:v>7.1709824755705762E-3</c:v>
                </c:pt>
                <c:pt idx="322">
                  <c:v>7.2073300420449904E-3</c:v>
                </c:pt>
                <c:pt idx="323">
                  <c:v>7.2246549238441649E-3</c:v>
                </c:pt>
                <c:pt idx="324">
                  <c:v>7.2414282006849628E-3</c:v>
                </c:pt>
                <c:pt idx="325">
                  <c:v>7.2576498724863381E-3</c:v>
                </c:pt>
                <c:pt idx="326">
                  <c:v>7.2884000635675692E-3</c:v>
                </c:pt>
                <c:pt idx="327">
                  <c:v>7.3170205077577322E-3</c:v>
                </c:pt>
                <c:pt idx="328">
                  <c:v>7.330484153308392E-3</c:v>
                </c:pt>
                <c:pt idx="329">
                  <c:v>7.3433961934143976E-3</c:v>
                </c:pt>
                <c:pt idx="330">
                  <c:v>7.3557566279947029E-3</c:v>
                </c:pt>
                <c:pt idx="331">
                  <c:v>7.3787879752370191E-3</c:v>
                </c:pt>
                <c:pt idx="332">
                  <c:v>7.3996823101674103E-3</c:v>
                </c:pt>
                <c:pt idx="333">
                  <c:v>7.4092847163897968E-3</c:v>
                </c:pt>
                <c:pt idx="334">
                  <c:v>7.4183355169243903E-3</c:v>
                </c:pt>
                <c:pt idx="335">
                  <c:v>7.4268347114470057E-3</c:v>
                </c:pt>
                <c:pt idx="336">
                  <c:v>7.442146150388556E-3</c:v>
                </c:pt>
                <c:pt idx="337">
                  <c:v>7.4548115547212745E-3</c:v>
                </c:pt>
                <c:pt idx="338">
                  <c:v>7.4575294633871803E-3</c:v>
                </c:pt>
                <c:pt idx="339">
                  <c:v>7.4566725096769648E-3</c:v>
                </c:pt>
                <c:pt idx="340">
                  <c:v>7.4522406937527208E-3</c:v>
                </c:pt>
                <c:pt idx="341">
                  <c:v>7.4316121617438551E-3</c:v>
                </c:pt>
                <c:pt idx="342">
                  <c:v>7.3987648113194027E-3</c:v>
                </c:pt>
                <c:pt idx="343">
                  <c:v>7.3764586880531446E-3</c:v>
                </c:pt>
                <c:pt idx="344">
                  <c:v>7.3505777047611076E-3</c:v>
                </c:pt>
                <c:pt idx="345">
                  <c:v>7.3211218624158469E-3</c:v>
                </c:pt>
                <c:pt idx="346">
                  <c:v>7.2504380030939215E-3</c:v>
                </c:pt>
                <c:pt idx="347">
                  <c:v>7.1675499200896109E-3</c:v>
                </c:pt>
                <c:pt idx="348">
                  <c:v>7.1202197969855163E-3</c:v>
                </c:pt>
                <c:pt idx="349">
                  <c:v>7.0693148214739931E-3</c:v>
                </c:pt>
                <c:pt idx="350">
                  <c:v>7.0148349950138744E-3</c:v>
                </c:pt>
                <c:pt idx="351">
                  <c:v>6.8940893879735716E-3</c:v>
                </c:pt>
                <c:pt idx="352">
                  <c:v>6.7611672139700207E-3</c:v>
                </c:pt>
                <c:pt idx="353">
                  <c:v>6.6888131591880118E-3</c:v>
                </c:pt>
                <c:pt idx="354">
                  <c:v>6.612884264641794E-3</c:v>
                </c:pt>
                <c:pt idx="355">
                  <c:v>6.5333805326006633E-3</c:v>
                </c:pt>
                <c:pt idx="356">
                  <c:v>6.3625678554786926E-3</c:v>
                </c:pt>
                <c:pt idx="357">
                  <c:v>6.179617277952687E-3</c:v>
                </c:pt>
                <c:pt idx="358">
                  <c:v>6.0822393956372345E-3</c:v>
                </c:pt>
                <c:pt idx="359">
                  <c:v>5.9827550836888399E-3</c:v>
                </c:pt>
                <c:pt idx="360">
                  <c:v>5.8870379112307969E-3</c:v>
                </c:pt>
                <c:pt idx="361">
                  <c:v>5.7131447362694194E-3</c:v>
                </c:pt>
                <c:pt idx="362">
                  <c:v>5.556524464183088E-3</c:v>
                </c:pt>
                <c:pt idx="363">
                  <c:v>5.4869848954086642E-3</c:v>
                </c:pt>
                <c:pt idx="364">
                  <c:v>5.4226808373536439E-3</c:v>
                </c:pt>
                <c:pt idx="365">
                  <c:v>5.3636122874245462E-3</c:v>
                </c:pt>
                <c:pt idx="366">
                  <c:v>5.2630027533625192E-3</c:v>
                </c:pt>
                <c:pt idx="367">
                  <c:v>5.1796931209879826E-3</c:v>
                </c:pt>
                <c:pt idx="368">
                  <c:v>5.1468020778111523E-3</c:v>
                </c:pt>
                <c:pt idx="369">
                  <c:v>5.1191465309274875E-3</c:v>
                </c:pt>
                <c:pt idx="370">
                  <c:v>5.0967264788781552E-3</c:v>
                </c:pt>
                <c:pt idx="371">
                  <c:v>5.0694084269161301E-3</c:v>
                </c:pt>
                <c:pt idx="372">
                  <c:v>5.0594012053273296E-3</c:v>
                </c:pt>
                <c:pt idx="373">
                  <c:v>5.0631586184535227E-3</c:v>
                </c:pt>
                <c:pt idx="374">
                  <c:v>5.0721515242257986E-3</c:v>
                </c:pt>
                <c:pt idx="375">
                  <c:v>5.0863799229683426E-3</c:v>
                </c:pt>
                <c:pt idx="376">
                  <c:v>5.1323605323479651E-3</c:v>
                </c:pt>
                <c:pt idx="377">
                  <c:v>5.1956484635262701E-3</c:v>
                </c:pt>
                <c:pt idx="378">
                  <c:v>5.2360543408169757E-3</c:v>
                </c:pt>
                <c:pt idx="379">
                  <c:v>5.2807088920492351E-3</c:v>
                </c:pt>
                <c:pt idx="380">
                  <c:v>5.4129953679813436E-3</c:v>
                </c:pt>
                <c:pt idx="381">
                  <c:v>5.5401625688622502E-3</c:v>
                </c:pt>
                <c:pt idx="382">
                  <c:v>5.5810057481375797E-3</c:v>
                </c:pt>
                <c:pt idx="383">
                  <c:v>5.6211634697400648E-3</c:v>
                </c:pt>
                <c:pt idx="384">
                  <c:v>5.6992830399342038E-3</c:v>
                </c:pt>
                <c:pt idx="385">
                  <c:v>5.7749397733430907E-3</c:v>
                </c:pt>
                <c:pt idx="386">
                  <c:v>5.8116702025290401E-3</c:v>
                </c:pt>
                <c:pt idx="387">
                  <c:v>5.8477151726643584E-3</c:v>
                </c:pt>
                <c:pt idx="388">
                  <c:v>5.8830746834248604E-3</c:v>
                </c:pt>
                <c:pt idx="389">
                  <c:v>5.9516058814786579E-3</c:v>
                </c:pt>
                <c:pt idx="390">
                  <c:v>6.0176581295579012E-3</c:v>
                </c:pt>
                <c:pt idx="391">
                  <c:v>6.0495903409318874E-3</c:v>
                </c:pt>
                <c:pt idx="392">
                  <c:v>6.0808370917964094E-3</c:v>
                </c:pt>
                <c:pt idx="393">
                  <c:v>6.1113983819893747E-3</c:v>
                </c:pt>
                <c:pt idx="394">
                  <c:v>6.1703403991690093E-3</c:v>
                </c:pt>
                <c:pt idx="395">
                  <c:v>6.2267889335332338E-3</c:v>
                </c:pt>
                <c:pt idx="396">
                  <c:v>6.2539229182612122E-3</c:v>
                </c:pt>
                <c:pt idx="397">
                  <c:v>6.2803714413450784E-3</c:v>
                </c:pt>
                <c:pt idx="398">
                  <c:v>6.30613450262274E-3</c:v>
                </c:pt>
                <c:pt idx="399">
                  <c:v>6.3554864119208529E-3</c:v>
                </c:pt>
                <c:pt idx="400">
                  <c:v>6.4023321276451828E-3</c:v>
                </c:pt>
                <c:pt idx="401">
                  <c:v>6.4246678781088029E-3</c:v>
                </c:pt>
                <c:pt idx="402">
                  <c:v>6.4463181661178481E-3</c:v>
                </c:pt>
                <c:pt idx="403">
                  <c:v>6.4672829913481333E-3</c:v>
                </c:pt>
                <c:pt idx="404">
                  <c:v>6.5164422419053403E-3</c:v>
                </c:pt>
                <c:pt idx="405">
                  <c:v>6.5618251734678168E-3</c:v>
                </c:pt>
                <c:pt idx="406">
                  <c:v>6.5786772203235699E-3</c:v>
                </c:pt>
                <c:pt idx="407">
                  <c:v>6.5948438037521928E-3</c:v>
                </c:pt>
                <c:pt idx="408">
                  <c:v>6.6250123369685871E-3</c:v>
                </c:pt>
                <c:pt idx="409">
                  <c:v>6.6526555014123634E-3</c:v>
                </c:pt>
                <c:pt idx="410">
                  <c:v>6.6653947664085944E-3</c:v>
                </c:pt>
                <c:pt idx="411">
                  <c:v>6.6774485674914175E-3</c:v>
                </c:pt>
                <c:pt idx="412">
                  <c:v>6.6888169046608326E-3</c:v>
                </c:pt>
                <c:pt idx="413">
                  <c:v>6.7093920260630222E-3</c:v>
                </c:pt>
                <c:pt idx="414">
                  <c:v>6.7274356120161638E-3</c:v>
                </c:pt>
                <c:pt idx="415">
                  <c:v>6.7353766283217986E-3</c:v>
                </c:pt>
                <c:pt idx="416">
                  <c:v>6.7426321803087941E-3</c:v>
                </c:pt>
                <c:pt idx="417">
                  <c:v>6.7492022679771502E-3</c:v>
                </c:pt>
                <c:pt idx="418">
                  <c:v>6.7623880880118836E-3</c:v>
                </c:pt>
                <c:pt idx="419">
                  <c:v>6.7717707399184146E-3</c:v>
                </c:pt>
                <c:pt idx="420">
                  <c:v>6.7742280408644717E-3</c:v>
                </c:pt>
                <c:pt idx="421">
                  <c:v>6.7759998772487506E-3</c:v>
                </c:pt>
                <c:pt idx="422">
                  <c:v>6.7773845080025081E-3</c:v>
                </c:pt>
                <c:pt idx="423">
                  <c:v>6.7762325774112231E-3</c:v>
                </c:pt>
                <c:pt idx="424">
                  <c:v>6.7745770910676573E-3</c:v>
                </c:pt>
                <c:pt idx="425">
                  <c:v>6.7722361402433595E-3</c:v>
                </c:pt>
                <c:pt idx="426">
                  <c:v>6.7692097249383298E-3</c:v>
                </c:pt>
                <c:pt idx="427">
                  <c:v>6.7609972445203956E-3</c:v>
                </c:pt>
                <c:pt idx="428">
                  <c:v>6.7502494187487994E-3</c:v>
                </c:pt>
                <c:pt idx="429">
                  <c:v>6.7437956811211563E-3</c:v>
                </c:pt>
                <c:pt idx="430">
                  <c:v>6.736656479174874E-3</c:v>
                </c:pt>
                <c:pt idx="431">
                  <c:v>6.7288318129099522E-3</c:v>
                </c:pt>
                <c:pt idx="432">
                  <c:v>6.7110209869314383E-3</c:v>
                </c:pt>
                <c:pt idx="433">
                  <c:v>6.6906785056364271E-3</c:v>
                </c:pt>
                <c:pt idx="434">
                  <c:v>6.6794265185077251E-3</c:v>
                </c:pt>
                <c:pt idx="435">
                  <c:v>6.6674890674656151E-3</c:v>
                </c:pt>
                <c:pt idx="436">
                  <c:v>6.6548661523480046E-3</c:v>
                </c:pt>
                <c:pt idx="437">
                  <c:v>6.6274557765692394E-3</c:v>
                </c:pt>
                <c:pt idx="438">
                  <c:v>6.5975198545265012E-3</c:v>
                </c:pt>
                <c:pt idx="439">
                  <c:v>6.5814696210575452E-3</c:v>
                </c:pt>
                <c:pt idx="440">
                  <c:v>6.5647339239993663E-3</c:v>
                </c:pt>
                <c:pt idx="441">
                  <c:v>6.5474409626831154E-3</c:v>
                </c:pt>
                <c:pt idx="442">
                  <c:v>6.5129939553480272E-3</c:v>
                </c:pt>
                <c:pt idx="443">
                  <c:v>6.4785936224309726E-3</c:v>
                </c:pt>
                <c:pt idx="444">
                  <c:v>6.4615911125875947E-3</c:v>
                </c:pt>
                <c:pt idx="445">
                  <c:v>6.4446723327105104E-3</c:v>
                </c:pt>
                <c:pt idx="446">
                  <c:v>6.4278372829618124E-3</c:v>
                </c:pt>
                <c:pt idx="447">
                  <c:v>6.3945583083309856E-3</c:v>
                </c:pt>
                <c:pt idx="448">
                  <c:v>6.3613343839541425E-3</c:v>
                </c:pt>
                <c:pt idx="449">
                  <c:v>6.3449179841990055E-3</c:v>
                </c:pt>
                <c:pt idx="450">
                  <c:v>6.3285853144101623E-3</c:v>
                </c:pt>
                <c:pt idx="451">
                  <c:v>6.3123363745065664E-3</c:v>
                </c:pt>
                <c:pt idx="452">
                  <c:v>6.2802256495408946E-3</c:v>
                </c:pt>
                <c:pt idx="453">
                  <c:v>6.2481779145551197E-3</c:v>
                </c:pt>
                <c:pt idx="454">
                  <c:v>6.232347624401946E-3</c:v>
                </c:pt>
                <c:pt idx="455">
                  <c:v>6.2166010640529734E-3</c:v>
                </c:pt>
                <c:pt idx="456">
                  <c:v>6.2009382335892482E-3</c:v>
                </c:pt>
                <c:pt idx="457">
                  <c:v>6.1699959673611202E-3</c:v>
                </c:pt>
                <c:pt idx="458">
                  <c:v>6.1391242105057753E-3</c:v>
                </c:pt>
                <c:pt idx="459">
                  <c:v>6.1238800293061946E-3</c:v>
                </c:pt>
                <c:pt idx="460">
                  <c:v>6.108719577910815E-3</c:v>
                </c:pt>
                <c:pt idx="461">
                  <c:v>6.0936428563196365E-3</c:v>
                </c:pt>
                <c:pt idx="462">
                  <c:v>6.063869250688322E-3</c:v>
                </c:pt>
                <c:pt idx="463">
                  <c:v>6.034173267996934E-3</c:v>
                </c:pt>
                <c:pt idx="464">
                  <c:v>6.0195151953457149E-3</c:v>
                </c:pt>
                <c:pt idx="465">
                  <c:v>6.0049408523366044E-3</c:v>
                </c:pt>
                <c:pt idx="466">
                  <c:v>5.9904502392127412E-3</c:v>
                </c:pt>
                <c:pt idx="467">
                  <c:v>5.9618454887433456E-3</c:v>
                </c:pt>
                <c:pt idx="468">
                  <c:v>5.9333250835436058E-3</c:v>
                </c:pt>
                <c:pt idx="469">
                  <c:v>5.9192531188734243E-3</c:v>
                </c:pt>
                <c:pt idx="470">
                  <c:v>5.9052648839263977E-3</c:v>
                </c:pt>
                <c:pt idx="471">
                  <c:v>5.8913603786214797E-3</c:v>
                </c:pt>
                <c:pt idx="472">
                  <c:v>5.8639246712603272E-3</c:v>
                </c:pt>
                <c:pt idx="473">
                  <c:v>5.8365796538228931E-3</c:v>
                </c:pt>
                <c:pt idx="474">
                  <c:v>5.8230937966474716E-3</c:v>
                </c:pt>
                <c:pt idx="475">
                  <c:v>5.809691669195205E-3</c:v>
                </c:pt>
                <c:pt idx="476">
                  <c:v>5.7963732712229543E-3</c:v>
                </c:pt>
                <c:pt idx="477">
                  <c:v>5.7701067882705761E-3</c:v>
                </c:pt>
                <c:pt idx="478">
                  <c:v>5.7439369754308522E-3</c:v>
                </c:pt>
                <c:pt idx="479">
                  <c:v>5.7310372253449593E-3</c:v>
                </c:pt>
                <c:pt idx="480">
                  <c:v>5.7182212049011749E-3</c:v>
                </c:pt>
                <c:pt idx="481">
                  <c:v>5.7054889139374065E-3</c:v>
                </c:pt>
                <c:pt idx="482">
                  <c:v>5.6742091441089326E-3</c:v>
                </c:pt>
                <c:pt idx="483">
                  <c:v>5.643083401967175E-3</c:v>
                </c:pt>
                <c:pt idx="484">
                  <c:v>5.6308534880455952E-3</c:v>
                </c:pt>
                <c:pt idx="485">
                  <c:v>5.6187073036040314E-3</c:v>
                </c:pt>
                <c:pt idx="486">
                  <c:v>5.5947797883545061E-3</c:v>
                </c:pt>
                <c:pt idx="487">
                  <c:v>5.57095986055689E-3</c:v>
                </c:pt>
                <c:pt idx="488">
                  <c:v>5.5592323233533136E-3</c:v>
                </c:pt>
                <c:pt idx="489">
                  <c:v>5.5475885156297533E-3</c:v>
                </c:pt>
                <c:pt idx="490">
                  <c:v>5.536028437386209E-3</c:v>
                </c:pt>
                <c:pt idx="491">
                  <c:v>5.5132706536790517E-3</c:v>
                </c:pt>
                <c:pt idx="492">
                  <c:v>5.4906254181585901E-3</c:v>
                </c:pt>
                <c:pt idx="493">
                  <c:v>5.4794839869098944E-3</c:v>
                </c:pt>
                <c:pt idx="494">
                  <c:v>5.4684262848980758E-3</c:v>
                </c:pt>
                <c:pt idx="495">
                  <c:v>5.4574523123662733E-3</c:v>
                </c:pt>
                <c:pt idx="496">
                  <c:v>5.4358644180526241E-3</c:v>
                </c:pt>
                <c:pt idx="497">
                  <c:v>5.4143937155803901E-3</c:v>
                </c:pt>
                <c:pt idx="498">
                  <c:v>5.403838389719251E-3</c:v>
                </c:pt>
                <c:pt idx="499">
                  <c:v>5.3933667931760354E-3</c:v>
                </c:pt>
                <c:pt idx="500">
                  <c:v>5.3829789259507432E-3</c:v>
                </c:pt>
                <c:pt idx="501">
                  <c:v>5.3625610736677638E-3</c:v>
                </c:pt>
                <c:pt idx="502">
                  <c:v>5.3422647500667164E-3</c:v>
                </c:pt>
                <c:pt idx="503">
                  <c:v>5.3322955293499952E-3</c:v>
                </c:pt>
                <c:pt idx="504">
                  <c:v>5.3224100378701511E-3</c:v>
                </c:pt>
                <c:pt idx="505">
                  <c:v>5.3126082757082305E-3</c:v>
                </c:pt>
                <c:pt idx="506">
                  <c:v>5.2933091457892569E-3</c:v>
                </c:pt>
                <c:pt idx="507">
                  <c:v>5.2740269379014659E-3</c:v>
                </c:pt>
                <c:pt idx="508">
                  <c:v>5.2645065798540003E-3</c:v>
                </c:pt>
                <c:pt idx="509">
                  <c:v>5.2550356406677601E-3</c:v>
                </c:pt>
                <c:pt idx="510">
                  <c:v>5.2456141200996065E-3</c:v>
                </c:pt>
                <c:pt idx="511">
                  <c:v>5.2270106599279966E-3</c:v>
                </c:pt>
                <c:pt idx="512">
                  <c:v>5.2084222249804135E-3</c:v>
                </c:pt>
                <c:pt idx="513">
                  <c:v>5.1992477979079244E-3</c:v>
                </c:pt>
                <c:pt idx="514">
                  <c:v>5.1901227896966606E-3</c:v>
                </c:pt>
                <c:pt idx="515">
                  <c:v>5.1810472000224372E-3</c:v>
                </c:pt>
                <c:pt idx="516">
                  <c:v>5.1631337834464244E-3</c:v>
                </c:pt>
                <c:pt idx="517">
                  <c:v>5.1452390284789651E-3</c:v>
                </c:pt>
                <c:pt idx="518">
                  <c:v>5.0844773471003801E-3</c:v>
                </c:pt>
                <c:pt idx="519">
                  <c:v>5.0261371797100107E-3</c:v>
                </c:pt>
                <c:pt idx="520">
                  <c:v>4.9702185250921627E-3</c:v>
                </c:pt>
                <c:pt idx="521">
                  <c:v>4.9167213821932343E-3</c:v>
                </c:pt>
                <c:pt idx="522">
                  <c:v>4.8656457498785777E-3</c:v>
                </c:pt>
                <c:pt idx="523">
                  <c:v>4.8169916272566837E-3</c:v>
                </c:pt>
                <c:pt idx="524">
                  <c:v>4.7707590131929045E-3</c:v>
                </c:pt>
                <c:pt idx="525">
                  <c:v>4.7269479068767772E-3</c:v>
                </c:pt>
                <c:pt idx="526">
                  <c:v>4.6855583074167928E-3</c:v>
                </c:pt>
                <c:pt idx="527">
                  <c:v>4.6412965070826342E-3</c:v>
                </c:pt>
                <c:pt idx="528">
                  <c:v>4.6075610733686823E-3</c:v>
                </c:pt>
                <c:pt idx="529">
                  <c:v>4.5759185419880222E-3</c:v>
                </c:pt>
                <c:pt idx="530">
                  <c:v>4.5442149621721661E-3</c:v>
                </c:pt>
                <c:pt idx="531">
                  <c:v>4.5149328855653703E-3</c:v>
                </c:pt>
                <c:pt idx="532">
                  <c:v>4.4880723114382182E-3</c:v>
                </c:pt>
                <c:pt idx="533">
                  <c:v>4.4636332395475709E-3</c:v>
                </c:pt>
                <c:pt idx="534">
                  <c:v>4.4416156692450581E-3</c:v>
                </c:pt>
                <c:pt idx="535">
                  <c:v>4.4220196000444023E-3</c:v>
                </c:pt>
                <c:pt idx="536">
                  <c:v>4.4048450316214183E-3</c:v>
                </c:pt>
                <c:pt idx="537">
                  <c:v>4.3900919637329672E-3</c:v>
                </c:pt>
                <c:pt idx="538">
                  <c:v>4.3777603958927713E-3</c:v>
                </c:pt>
                <c:pt idx="539">
                  <c:v>4.3678503280197845E-3</c:v>
                </c:pt>
                <c:pt idx="540">
                  <c:v>4.3603617597898214E-3</c:v>
                </c:pt>
                <c:pt idx="541">
                  <c:v>4.355294691121836E-3</c:v>
                </c:pt>
                <c:pt idx="542">
                  <c:v>4.3526491219347818E-3</c:v>
                </c:pt>
                <c:pt idx="543">
                  <c:v>4.3524250520665664E-3</c:v>
                </c:pt>
                <c:pt idx="544">
                  <c:v>4.3551340736025512E-3</c:v>
                </c:pt>
                <c:pt idx="545">
                  <c:v>4.3600989310776939E-3</c:v>
                </c:pt>
                <c:pt idx="546">
                  <c:v>4.3674852881148141E-3</c:v>
                </c:pt>
                <c:pt idx="547">
                  <c:v>4.3772931447949581E-3</c:v>
                </c:pt>
                <c:pt idx="548">
                  <c:v>4.3895225014423112E-3</c:v>
                </c:pt>
                <c:pt idx="549">
                  <c:v>4.4041733582189657E-3</c:v>
                </c:pt>
                <c:pt idx="550">
                  <c:v>4.4212457153680607E-3</c:v>
                </c:pt>
                <c:pt idx="551">
                  <c:v>4.4407395732948274E-3</c:v>
                </c:pt>
                <c:pt idx="552">
                  <c:v>4.4626549324044973E-3</c:v>
                </c:pt>
                <c:pt idx="553">
                  <c:v>4.4869917930212555E-3</c:v>
                </c:pt>
                <c:pt idx="554">
                  <c:v>4.5137501557934723E-3</c:v>
                </c:pt>
                <c:pt idx="555">
                  <c:v>4.542930021126379E-3</c:v>
                </c:pt>
                <c:pt idx="556">
                  <c:v>4.5745313896683459E-3</c:v>
                </c:pt>
                <c:pt idx="557">
                  <c:v>4.608554261986697E-3</c:v>
                </c:pt>
                <c:pt idx="558">
                  <c:v>4.6449986388108488E-3</c:v>
                </c:pt>
                <c:pt idx="559">
                  <c:v>4.6838645207891716E-3</c:v>
                </c:pt>
                <c:pt idx="560">
                  <c:v>4.7251519088131744E-3</c:v>
                </c:pt>
                <c:pt idx="561">
                  <c:v>4.7688608036122737E-3</c:v>
                </c:pt>
                <c:pt idx="562">
                  <c:v>4.814991206159025E-3</c:v>
                </c:pt>
                <c:pt idx="563">
                  <c:v>4.863543117263891E-3</c:v>
                </c:pt>
                <c:pt idx="564">
                  <c:v>4.9145165378994271E-3</c:v>
                </c:pt>
                <c:pt idx="565">
                  <c:v>4.967911469119235E-3</c:v>
                </c:pt>
                <c:pt idx="566">
                  <c:v>5.0237279120579625E-3</c:v>
                </c:pt>
                <c:pt idx="567">
                  <c:v>5.0818861763390899E-3</c:v>
                </c:pt>
                <c:pt idx="568">
                  <c:v>5.14015490483688E-3</c:v>
                </c:pt>
                <c:pt idx="569">
                  <c:v>5.1974981098512618E-3</c:v>
                </c:pt>
                <c:pt idx="570">
                  <c:v>5.2539157908149114E-3</c:v>
                </c:pt>
                <c:pt idx="571">
                  <c:v>5.3094079473225975E-3</c:v>
                </c:pt>
                <c:pt idx="572">
                  <c:v>5.3639745790501347E-3</c:v>
                </c:pt>
                <c:pt idx="573">
                  <c:v>5.4176156854301993E-3</c:v>
                </c:pt>
                <c:pt idx="574">
                  <c:v>5.4703312661386061E-3</c:v>
                </c:pt>
                <c:pt idx="575">
                  <c:v>5.5221213207701236E-3</c:v>
                </c:pt>
                <c:pt idx="576">
                  <c:v>5.5729858488384743E-3</c:v>
                </c:pt>
                <c:pt idx="577">
                  <c:v>5.6229248501005191E-3</c:v>
                </c:pt>
                <c:pt idx="578">
                  <c:v>5.6719383240699806E-3</c:v>
                </c:pt>
                <c:pt idx="579">
                  <c:v>5.7269039812716622E-3</c:v>
                </c:pt>
                <c:pt idx="580">
                  <c:v>5.7705652712819466E-3</c:v>
                </c:pt>
                <c:pt idx="581">
                  <c:v>5.8134255788999667E-3</c:v>
                </c:pt>
                <c:pt idx="582">
                  <c:v>5.8587369402141043E-3</c:v>
                </c:pt>
                <c:pt idx="583">
                  <c:v>5.9031227725336866E-3</c:v>
                </c:pt>
                <c:pt idx="584">
                  <c:v>5.9465830754534821E-3</c:v>
                </c:pt>
                <c:pt idx="585">
                  <c:v>5.9891178486493057E-3</c:v>
                </c:pt>
                <c:pt idx="586">
                  <c:v>6.0307270917969724E-3</c:v>
                </c:pt>
                <c:pt idx="587">
                  <c:v>6.0714108046533433E-3</c:v>
                </c:pt>
                <c:pt idx="588">
                  <c:v>6.1111689867321406E-3</c:v>
                </c:pt>
                <c:pt idx="589">
                  <c:v>6.1500016379523181E-3</c:v>
                </c:pt>
                <c:pt idx="590">
                  <c:v>6.1879087579086445E-3</c:v>
                </c:pt>
                <c:pt idx="591">
                  <c:v>6.2248903462769345E-3</c:v>
                </c:pt>
                <c:pt idx="592">
                  <c:v>6.2609464028140493E-3</c:v>
                </c:pt>
                <c:pt idx="593">
                  <c:v>6.2960769272768502E-3</c:v>
                </c:pt>
                <c:pt idx="594">
                  <c:v>6.3302819193411519E-3</c:v>
                </c:pt>
                <c:pt idx="595">
                  <c:v>6.3635613788448619E-3</c:v>
                </c:pt>
                <c:pt idx="596">
                  <c:v>6.3959153053827489E-3</c:v>
                </c:pt>
                <c:pt idx="597">
                  <c:v>6.4273436987927202E-3</c:v>
                </c:pt>
                <c:pt idx="598">
                  <c:v>6.4578465588316369E-3</c:v>
                </c:pt>
                <c:pt idx="599">
                  <c:v>6.4874238852563604E-3</c:v>
                </c:pt>
                <c:pt idx="600">
                  <c:v>6.5160756779858442E-3</c:v>
                </c:pt>
                <c:pt idx="601">
                  <c:v>6.5438019365338107E-3</c:v>
                </c:pt>
                <c:pt idx="602">
                  <c:v>6.5706026608192136E-3</c:v>
                </c:pt>
                <c:pt idx="603">
                  <c:v>6.5964778507610067E-3</c:v>
                </c:pt>
                <c:pt idx="604">
                  <c:v>6.6214275058729122E-3</c:v>
                </c:pt>
                <c:pt idx="605">
                  <c:v>6.6454516263170227E-3</c:v>
                </c:pt>
                <c:pt idx="606">
                  <c:v>6.6685502116881068E-3</c:v>
                </c:pt>
                <c:pt idx="607">
                  <c:v>6.690723261824072E-3</c:v>
                </c:pt>
                <c:pt idx="608">
                  <c:v>6.7119707765628256E-3</c:v>
                </c:pt>
                <c:pt idx="609">
                  <c:v>6.7322927558233214E-3</c:v>
                </c:pt>
                <c:pt idx="610">
                  <c:v>6.7516891993624206E-3</c:v>
                </c:pt>
                <c:pt idx="611">
                  <c:v>6.7701601070180306E-3</c:v>
                </c:pt>
                <c:pt idx="612">
                  <c:v>6.7877054787901514E-3</c:v>
                </c:pt>
                <c:pt idx="613">
                  <c:v>6.8043253143545979E-3</c:v>
                </c:pt>
                <c:pt idx="614">
                  <c:v>6.82001961371137E-3</c:v>
                </c:pt>
                <c:pt idx="615">
                  <c:v>6.8347883767794215E-3</c:v>
                </c:pt>
                <c:pt idx="616">
                  <c:v>6.8486316033156136E-3</c:v>
                </c:pt>
                <c:pt idx="617">
                  <c:v>6.8615492933199462E-3</c:v>
                </c:pt>
                <c:pt idx="618">
                  <c:v>6.8735414466303268E-3</c:v>
                </c:pt>
                <c:pt idx="619">
                  <c:v>6.884636902025898E-3</c:v>
                </c:pt>
                <c:pt idx="620">
                  <c:v>6.895643148321362E-3</c:v>
                </c:pt>
                <c:pt idx="621">
                  <c:v>6.9069350911044047E-3</c:v>
                </c:pt>
                <c:pt idx="622">
                  <c:v>6.9185127302939797E-3</c:v>
                </c:pt>
                <c:pt idx="623">
                  <c:v>6.9303760659711333E-3</c:v>
                </c:pt>
                <c:pt idx="624">
                  <c:v>6.9425250981358655E-3</c:v>
                </c:pt>
                <c:pt idx="625">
                  <c:v>6.9549598268692225E-3</c:v>
                </c:pt>
                <c:pt idx="626">
                  <c:v>6.9676802521712045E-3</c:v>
                </c:pt>
                <c:pt idx="627">
                  <c:v>6.9806863740418112E-3</c:v>
                </c:pt>
                <c:pt idx="628">
                  <c:v>6.9939781925620892E-3</c:v>
                </c:pt>
                <c:pt idx="629">
                  <c:v>7.0075557077320383E-3</c:v>
                </c:pt>
                <c:pt idx="630">
                  <c:v>7.0214189196327048E-3</c:v>
                </c:pt>
                <c:pt idx="631">
                  <c:v>7.0355678281830425E-3</c:v>
                </c:pt>
                <c:pt idx="632">
                  <c:v>7.0500024334640976E-3</c:v>
                </c:pt>
                <c:pt idx="633">
                  <c:v>7.0647227356379627E-3</c:v>
                </c:pt>
                <c:pt idx="634">
                  <c:v>7.0797287346235915E-3</c:v>
                </c:pt>
                <c:pt idx="635">
                  <c:v>7.0950204304209841E-3</c:v>
                </c:pt>
                <c:pt idx="636">
                  <c:v>7.1105978231111866E-3</c:v>
                </c:pt>
                <c:pt idx="637">
                  <c:v>7.1264609127752454E-3</c:v>
                </c:pt>
                <c:pt idx="638">
                  <c:v>7.1426096994131605E-3</c:v>
                </c:pt>
                <c:pt idx="639">
                  <c:v>7.1590441829438856E-3</c:v>
                </c:pt>
                <c:pt idx="640">
                  <c:v>7.1757643636916058E-3</c:v>
                </c:pt>
                <c:pt idx="641">
                  <c:v>7.1927702414131822E-3</c:v>
                </c:pt>
                <c:pt idx="642">
                  <c:v>7.2100618162707075E-3</c:v>
                </c:pt>
                <c:pt idx="643">
                  <c:v>7.2276390883452279E-3</c:v>
                </c:pt>
                <c:pt idx="644">
                  <c:v>7.2455020575556972E-3</c:v>
                </c:pt>
                <c:pt idx="645">
                  <c:v>7.2636507240642079E-3</c:v>
                </c:pt>
                <c:pt idx="646">
                  <c:v>7.2820850878707599E-3</c:v>
                </c:pt>
                <c:pt idx="647">
                  <c:v>7.3008051489753534E-3</c:v>
                </c:pt>
                <c:pt idx="648">
                  <c:v>7.3198109074590345E-3</c:v>
                </c:pt>
                <c:pt idx="649">
                  <c:v>7.3391023634028496E-3</c:v>
                </c:pt>
                <c:pt idx="650">
                  <c:v>7.3586795168067987E-3</c:v>
                </c:pt>
                <c:pt idx="651">
                  <c:v>7.3785423676708817E-3</c:v>
                </c:pt>
                <c:pt idx="652">
                  <c:v>7.3986909161571912E-3</c:v>
                </c:pt>
                <c:pt idx="653">
                  <c:v>7.4191251622657273E-3</c:v>
                </c:pt>
                <c:pt idx="654">
                  <c:v>7.4398451059964898E-3</c:v>
                </c:pt>
                <c:pt idx="655">
                  <c:v>7.460850747349479E-3</c:v>
                </c:pt>
                <c:pt idx="656">
                  <c:v>7.4821420866488797E-3</c:v>
                </c:pt>
                <c:pt idx="657">
                  <c:v>7.503719123570507E-3</c:v>
                </c:pt>
                <c:pt idx="658">
                  <c:v>7.5255818584385459E-3</c:v>
                </c:pt>
                <c:pt idx="659">
                  <c:v>7.5477302911719502E-3</c:v>
                </c:pt>
                <c:pt idx="660">
                  <c:v>7.5701644219328124E-3</c:v>
                </c:pt>
                <c:pt idx="661">
                  <c:v>7.5928842506400862E-3</c:v>
                </c:pt>
                <c:pt idx="662">
                  <c:v>7.6158897774558643E-3</c:v>
                </c:pt>
                <c:pt idx="663">
                  <c:v>7.6391810023801465E-3</c:v>
                </c:pt>
                <c:pt idx="664">
                  <c:v>7.6627579254939793E-3</c:v>
                </c:pt>
                <c:pt idx="665">
                  <c:v>7.6866205467973625E-3</c:v>
                </c:pt>
                <c:pt idx="666">
                  <c:v>7.7107688662902962E-3</c:v>
                </c:pt>
                <c:pt idx="667">
                  <c:v>7.7352028842969656E-3</c:v>
                </c:pt>
                <c:pt idx="668">
                  <c:v>7.7599226006552779E-3</c:v>
                </c:pt>
                <c:pt idx="669">
                  <c:v>7.7849280154462797E-3</c:v>
                </c:pt>
                <c:pt idx="670">
                  <c:v>7.810219128751017E-3</c:v>
                </c:pt>
                <c:pt idx="671">
                  <c:v>7.8357949120111403E-3</c:v>
                </c:pt>
                <c:pt idx="672">
                  <c:v>7.8614846133562288E-3</c:v>
                </c:pt>
                <c:pt idx="673">
                  <c:v>7.8871575972849772E-3</c:v>
                </c:pt>
                <c:pt idx="674">
                  <c:v>7.9128138638784318E-3</c:v>
                </c:pt>
                <c:pt idx="675">
                  <c:v>7.9384534130555462E-3</c:v>
                </c:pt>
                <c:pt idx="676">
                  <c:v>7.9640762447352742E-3</c:v>
                </c:pt>
                <c:pt idx="677">
                  <c:v>7.9896823590797084E-3</c:v>
                </c:pt>
                <c:pt idx="678">
                  <c:v>8.0152717560078024E-3</c:v>
                </c:pt>
                <c:pt idx="679">
                  <c:v>8.0408444355195563E-3</c:v>
                </c:pt>
                <c:pt idx="680">
                  <c:v>8.0664003975339238E-3</c:v>
                </c:pt>
                <c:pt idx="681">
                  <c:v>8.0919396422129974E-3</c:v>
                </c:pt>
                <c:pt idx="682">
                  <c:v>8.117462169475731E-3</c:v>
                </c:pt>
                <c:pt idx="683">
                  <c:v>8.1429679793221244E-3</c:v>
                </c:pt>
                <c:pt idx="684">
                  <c:v>8.1720970057819198E-3</c:v>
                </c:pt>
                <c:pt idx="685">
                  <c:v>8.1975669925238304E-3</c:v>
                </c:pt>
                <c:pt idx="686">
                  <c:v>8.2230202618494008E-3</c:v>
                </c:pt>
                <c:pt idx="687">
                  <c:v>8.2484568135965386E-3</c:v>
                </c:pt>
                <c:pt idx="688">
                  <c:v>8.2738766480083825E-3</c:v>
                </c:pt>
                <c:pt idx="689">
                  <c:v>8.29927976492284E-3</c:v>
                </c:pt>
                <c:pt idx="690">
                  <c:v>8.3246661644209574E-3</c:v>
                </c:pt>
                <c:pt idx="691">
                  <c:v>8.3500358464216884E-3</c:v>
                </c:pt>
                <c:pt idx="692">
                  <c:v>8.375388810925033E-3</c:v>
                </c:pt>
                <c:pt idx="693">
                  <c:v>8.4007250580120374E-3</c:v>
                </c:pt>
                <c:pt idx="694">
                  <c:v>8.4260445876016554E-3</c:v>
                </c:pt>
                <c:pt idx="695">
                  <c:v>8.451347399693887E-3</c:v>
                </c:pt>
                <c:pt idx="696">
                  <c:v>8.4766334943697785E-3</c:v>
                </c:pt>
                <c:pt idx="697">
                  <c:v>8.5019028715482836E-3</c:v>
                </c:pt>
                <c:pt idx="698">
                  <c:v>8.5271555313104486E-3</c:v>
                </c:pt>
                <c:pt idx="699">
                  <c:v>8.5523914734941808E-3</c:v>
                </c:pt>
                <c:pt idx="700">
                  <c:v>8.5776106981805267E-3</c:v>
                </c:pt>
                <c:pt idx="701">
                  <c:v>8.6028132053694861E-3</c:v>
                </c:pt>
                <c:pt idx="702">
                  <c:v>8.6279989950610592E-3</c:v>
                </c:pt>
                <c:pt idx="703">
                  <c:v>8.6531680672552458E-3</c:v>
                </c:pt>
                <c:pt idx="704">
                  <c:v>8.6783204220330923E-3</c:v>
                </c:pt>
                <c:pt idx="705">
                  <c:v>8.7034560592325061E-3</c:v>
                </c:pt>
                <c:pt idx="706">
                  <c:v>8.7285749788534872E-3</c:v>
                </c:pt>
                <c:pt idx="707">
                  <c:v>8.7536771810581282E-3</c:v>
                </c:pt>
                <c:pt idx="708">
                  <c:v>8.7787626656843365E-3</c:v>
                </c:pt>
                <c:pt idx="709">
                  <c:v>8.8038314328131584E-3</c:v>
                </c:pt>
                <c:pt idx="710">
                  <c:v>8.8288834824445939E-3</c:v>
                </c:pt>
                <c:pt idx="711">
                  <c:v>8.8539188144975967E-3</c:v>
                </c:pt>
                <c:pt idx="712">
                  <c:v>8.8789374289721668E-3</c:v>
                </c:pt>
                <c:pt idx="713">
                  <c:v>8.9039393259493504E-3</c:v>
                </c:pt>
                <c:pt idx="714">
                  <c:v>8.9289245054291477E-3</c:v>
                </c:pt>
                <c:pt idx="715">
                  <c:v>8.9538929673305123E-3</c:v>
                </c:pt>
                <c:pt idx="716">
                  <c:v>8.9788447117344905E-3</c:v>
                </c:pt>
                <c:pt idx="717">
                  <c:v>9.003779738560036E-3</c:v>
                </c:pt>
                <c:pt idx="718">
                  <c:v>9.0286980478071488E-3</c:v>
                </c:pt>
                <c:pt idx="719">
                  <c:v>9.0535996395568752E-3</c:v>
                </c:pt>
                <c:pt idx="720">
                  <c:v>9.0784845136471226E-3</c:v>
                </c:pt>
                <c:pt idx="721">
                  <c:v>9.1033526703210299E-3</c:v>
                </c:pt>
                <c:pt idx="722">
                  <c:v>9.1282041092544119E-3</c:v>
                </c:pt>
                <c:pt idx="723">
                  <c:v>9.153038795597368E-3</c:v>
                </c:pt>
                <c:pt idx="724">
                  <c:v>9.1778509009066145E-3</c:v>
                </c:pt>
                <c:pt idx="725">
                  <c:v>9.2026359659347357E-3</c:v>
                </c:pt>
                <c:pt idx="726">
                  <c:v>9.2273939908438241E-3</c:v>
                </c:pt>
                <c:pt idx="727">
                  <c:v>9.252124975714926E-3</c:v>
                </c:pt>
                <c:pt idx="728">
                  <c:v>9.2768289202238563E-3</c:v>
                </c:pt>
                <c:pt idx="729">
                  <c:v>9.3015058246948001E-3</c:v>
                </c:pt>
                <c:pt idx="730">
                  <c:v>9.3261556889656649E-3</c:v>
                </c:pt>
                <c:pt idx="731">
                  <c:v>9.3507785130364507E-3</c:v>
                </c:pt>
                <c:pt idx="732">
                  <c:v>9.3753742969071574E-3</c:v>
                </c:pt>
                <c:pt idx="733">
                  <c:v>9.3999430404967388E-3</c:v>
                </c:pt>
                <c:pt idx="734">
                  <c:v>9.4244847439672874E-3</c:v>
                </c:pt>
                <c:pt idx="735">
                  <c:v>9.448999407237757E-3</c:v>
                </c:pt>
                <c:pt idx="736">
                  <c:v>9.4734870303081475E-3</c:v>
                </c:pt>
                <c:pt idx="737">
                  <c:v>9.497947613178459E-3</c:v>
                </c:pt>
                <c:pt idx="738">
                  <c:v>9.5223811557676452E-3</c:v>
                </c:pt>
                <c:pt idx="739">
                  <c:v>9.5467876580757061E-3</c:v>
                </c:pt>
                <c:pt idx="740">
                  <c:v>9.5711671202647342E-3</c:v>
                </c:pt>
                <c:pt idx="741">
                  <c:v>9.5955195420915906E-3</c:v>
                </c:pt>
                <c:pt idx="742">
                  <c:v>9.6198449237183681E-3</c:v>
                </c:pt>
                <c:pt idx="743">
                  <c:v>9.6441432651450665E-3</c:v>
                </c:pt>
                <c:pt idx="744">
                  <c:v>9.6684145662906396E-3</c:v>
                </c:pt>
                <c:pt idx="745">
                  <c:v>9.692658827074041E-3</c:v>
                </c:pt>
                <c:pt idx="746">
                  <c:v>9.7168760477384097E-3</c:v>
                </c:pt>
                <c:pt idx="747">
                  <c:v>9.7410662280406068E-3</c:v>
                </c:pt>
                <c:pt idx="748">
                  <c:v>9.7652293680616786E-3</c:v>
                </c:pt>
                <c:pt idx="749">
                  <c:v>9.7893654678016251E-3</c:v>
                </c:pt>
                <c:pt idx="750">
                  <c:v>9.8134745272604462E-3</c:v>
                </c:pt>
                <c:pt idx="751">
                  <c:v>9.837556546438142E-3</c:v>
                </c:pt>
                <c:pt idx="752">
                  <c:v>9.8616115253347125E-3</c:v>
                </c:pt>
                <c:pt idx="753">
                  <c:v>9.8856394638691114E-3</c:v>
                </c:pt>
                <c:pt idx="754">
                  <c:v>9.909640362122385E-3</c:v>
                </c:pt>
                <c:pt idx="755">
                  <c:v>9.9336142200134869E-3</c:v>
                </c:pt>
                <c:pt idx="756">
                  <c:v>9.9575610377045098E-3</c:v>
                </c:pt>
                <c:pt idx="757">
                  <c:v>9.9814808149523149E-3</c:v>
                </c:pt>
                <c:pt idx="758">
                  <c:v>1.0005373551918995E-2</c:v>
                </c:pt>
                <c:pt idx="759">
                  <c:v>1.0029239248523503E-2</c:v>
                </c:pt>
                <c:pt idx="760">
                  <c:v>1.0053077904765839E-2</c:v>
                </c:pt>
                <c:pt idx="761">
                  <c:v>1.007688952072705E-2</c:v>
                </c:pt>
                <c:pt idx="762">
                  <c:v>1.010067409632609E-2</c:v>
                </c:pt>
                <c:pt idx="763">
                  <c:v>1.0124431631481912E-2</c:v>
                </c:pt>
                <c:pt idx="764">
                  <c:v>1.0148162126275562E-2</c:v>
                </c:pt>
                <c:pt idx="765">
                  <c:v>1.0171865580788086E-2</c:v>
                </c:pt>
                <c:pt idx="766">
                  <c:v>1.0195541994857393E-2</c:v>
                </c:pt>
                <c:pt idx="767">
                  <c:v>1.0219191368564529E-2</c:v>
                </c:pt>
                <c:pt idx="768">
                  <c:v>1.0242813701909492E-2</c:v>
                </c:pt>
                <c:pt idx="769">
                  <c:v>1.0266408994811238E-2</c:v>
                </c:pt>
                <c:pt idx="770">
                  <c:v>1.0289977247350812E-2</c:v>
                </c:pt>
                <c:pt idx="771">
                  <c:v>1.0313518459528215E-2</c:v>
                </c:pt>
                <c:pt idx="772">
                  <c:v>1.0337032631181353E-2</c:v>
                </c:pt>
                <c:pt idx="773">
                  <c:v>1.0360519762553366E-2</c:v>
                </c:pt>
                <c:pt idx="774">
                  <c:v>1.0383979853482161E-2</c:v>
                </c:pt>
                <c:pt idx="775">
                  <c:v>1.0407412903967739E-2</c:v>
                </c:pt>
                <c:pt idx="776">
                  <c:v>1.0430786143675874E-2</c:v>
                </c:pt>
                <c:pt idx="777">
                  <c:v>1.0454056739079842E-2</c:v>
                </c:pt>
                <c:pt idx="778">
                  <c:v>1.0477224431966192E-2</c:v>
                </c:pt>
                <c:pt idx="779">
                  <c:v>1.0500289222578063E-2</c:v>
                </c:pt>
                <c:pt idx="780">
                  <c:v>1.052325111059127E-2</c:v>
                </c:pt>
                <c:pt idx="781">
                  <c:v>1.0546110096167904E-2</c:v>
                </c:pt>
                <c:pt idx="782">
                  <c:v>1.0568866179307967E-2</c:v>
                </c:pt>
                <c:pt idx="783">
                  <c:v>1.0591519359849366E-2</c:v>
                </c:pt>
                <c:pt idx="784">
                  <c:v>1.0614069637873147E-2</c:v>
                </c:pt>
                <c:pt idx="785">
                  <c:v>1.063651701337931E-2</c:v>
                </c:pt>
                <c:pt idx="786">
                  <c:v>1.0658861486205762E-2</c:v>
                </c:pt>
                <c:pt idx="787">
                  <c:v>1.0681103056595642E-2</c:v>
                </c:pt>
                <c:pt idx="788">
                  <c:v>1.0703241724305812E-2</c:v>
                </c:pt>
                <c:pt idx="789">
                  <c:v>1.0725277489336271E-2</c:v>
                </c:pt>
                <c:pt idx="790">
                  <c:v>1.0747210351768066E-2</c:v>
                </c:pt>
                <c:pt idx="791">
                  <c:v>1.0769040311520151E-2</c:v>
                </c:pt>
                <c:pt idx="792">
                  <c:v>1.0790767368592524E-2</c:v>
                </c:pt>
                <c:pt idx="793">
                  <c:v>1.0812391522904141E-2</c:v>
                </c:pt>
                <c:pt idx="794">
                  <c:v>1.0833912774536048E-2</c:v>
                </c:pt>
                <c:pt idx="795">
                  <c:v>1.0855331123407197E-2</c:v>
                </c:pt>
                <c:pt idx="796">
                  <c:v>1.0876646569598636E-2</c:v>
                </c:pt>
                <c:pt idx="797">
                  <c:v>1.0897859112867225E-2</c:v>
                </c:pt>
                <c:pt idx="798">
                  <c:v>1.091896875353715E-2</c:v>
                </c:pt>
                <c:pt idx="799">
                  <c:v>1.093997549120318E-2</c:v>
                </c:pt>
                <c:pt idx="800">
                  <c:v>1.0960879326108453E-2</c:v>
                </c:pt>
                <c:pt idx="801">
                  <c:v>1.0981680258171922E-2</c:v>
                </c:pt>
                <c:pt idx="802">
                  <c:v>1.1002378287393588E-2</c:v>
                </c:pt>
                <c:pt idx="803">
                  <c:v>1.1022973413692405E-2</c:v>
                </c:pt>
                <c:pt idx="804">
                  <c:v>1.1043465637068373E-2</c:v>
                </c:pt>
                <c:pt idx="805">
                  <c:v>1.1063854957683583E-2</c:v>
                </c:pt>
                <c:pt idx="806">
                  <c:v>1.1084141375132806E-2</c:v>
                </c:pt>
                <c:pt idx="807">
                  <c:v>1.1104324889740225E-2</c:v>
                </c:pt>
                <c:pt idx="808">
                  <c:v>1.1124405501424794E-2</c:v>
                </c:pt>
                <c:pt idx="809">
                  <c:v>1.1144383210024422E-2</c:v>
                </c:pt>
                <c:pt idx="810">
                  <c:v>1.1164258015701201E-2</c:v>
                </c:pt>
                <c:pt idx="811">
                  <c:v>1.1184029918374083E-2</c:v>
                </c:pt>
                <c:pt idx="812">
                  <c:v>1.1203698917880978E-2</c:v>
                </c:pt>
                <c:pt idx="813">
                  <c:v>1.1223265014465023E-2</c:v>
                </c:pt>
                <c:pt idx="814">
                  <c:v>1.1242728207883079E-2</c:v>
                </c:pt>
                <c:pt idx="815">
                  <c:v>1.126208849829724E-2</c:v>
                </c:pt>
                <c:pt idx="816">
                  <c:v>1.1281345885545413E-2</c:v>
                </c:pt>
                <c:pt idx="817">
                  <c:v>1.1300500369708644E-2</c:v>
                </c:pt>
                <c:pt idx="818">
                  <c:v>1.1319551950705886E-2</c:v>
                </c:pt>
                <c:pt idx="819">
                  <c:v>1.133850062853714E-2</c:v>
                </c:pt>
                <c:pt idx="820">
                  <c:v>1.1357346403283453E-2</c:v>
                </c:pt>
                <c:pt idx="821">
                  <c:v>1.137608927478273E-2</c:v>
                </c:pt>
                <c:pt idx="822">
                  <c:v>1.139472924311602E-2</c:v>
                </c:pt>
                <c:pt idx="823">
                  <c:v>1.1413266308121228E-2</c:v>
                </c:pt>
                <c:pt idx="824">
                  <c:v>1.1431700470041495E-2</c:v>
                </c:pt>
                <c:pt idx="825">
                  <c:v>1.1450031728633681E-2</c:v>
                </c:pt>
                <c:pt idx="826">
                  <c:v>1.1468260083978832E-2</c:v>
                </c:pt>
                <c:pt idx="827">
                  <c:v>1.1486385536076948E-2</c:v>
                </c:pt>
                <c:pt idx="828">
                  <c:v>1.1504420561597728E-2</c:v>
                </c:pt>
                <c:pt idx="829">
                  <c:v>1.1522505688146278E-2</c:v>
                </c:pt>
                <c:pt idx="830">
                  <c:v>1.1540680972522699E-2</c:v>
                </c:pt>
                <c:pt idx="831">
                  <c:v>1.1558946414889082E-2</c:v>
                </c:pt>
                <c:pt idx="832">
                  <c:v>1.1577302015245428E-2</c:v>
                </c:pt>
                <c:pt idx="833">
                  <c:v>1.159574777351069E-2</c:v>
                </c:pt>
                <c:pt idx="834">
                  <c:v>1.161428368984696E-2</c:v>
                </c:pt>
                <c:pt idx="835">
                  <c:v>1.1632909764092147E-2</c:v>
                </c:pt>
                <c:pt idx="836">
                  <c:v>1.1651625996408344E-2</c:v>
                </c:pt>
                <c:pt idx="837">
                  <c:v>1.1670432386633456E-2</c:v>
                </c:pt>
                <c:pt idx="838">
                  <c:v>1.1689328935010623E-2</c:v>
                </c:pt>
                <c:pt idx="839">
                  <c:v>1.1708315641296707E-2</c:v>
                </c:pt>
                <c:pt idx="840">
                  <c:v>1.1735973848227371E-2</c:v>
                </c:pt>
                <c:pt idx="841">
                  <c:v>1.1755180745992948E-2</c:v>
                </c:pt>
                <c:pt idx="842">
                  <c:v>1.1774477809636993E-2</c:v>
                </c:pt>
                <c:pt idx="843">
                  <c:v>1.1793865039294584E-2</c:v>
                </c:pt>
                <c:pt idx="844">
                  <c:v>1.1813342434938702E-2</c:v>
                </c:pt>
                <c:pt idx="845">
                  <c:v>1.1832909996677412E-2</c:v>
                </c:pt>
                <c:pt idx="846">
                  <c:v>1.1852567724510711E-2</c:v>
                </c:pt>
                <c:pt idx="847">
                  <c:v>1.1872315618492632E-2</c:v>
                </c:pt>
                <c:pt idx="848">
                  <c:v>1.1892153678650191E-2</c:v>
                </c:pt>
                <c:pt idx="849">
                  <c:v>1.1912081905064433E-2</c:v>
                </c:pt>
                <c:pt idx="850">
                  <c:v>1.1932100297762373E-2</c:v>
                </c:pt>
                <c:pt idx="851">
                  <c:v>1.1952208856798043E-2</c:v>
                </c:pt>
                <c:pt idx="852">
                  <c:v>1.1972407582198457E-2</c:v>
                </c:pt>
                <c:pt idx="853">
                  <c:v>1.1992696474017647E-2</c:v>
                </c:pt>
                <c:pt idx="854">
                  <c:v>1.2013075532282629E-2</c:v>
                </c:pt>
                <c:pt idx="855">
                  <c:v>1.2033544757074448E-2</c:v>
                </c:pt>
                <c:pt idx="856">
                  <c:v>1.206254365665238E-2</c:v>
                </c:pt>
                <c:pt idx="857">
                  <c:v>1.2083230488925123E-2</c:v>
                </c:pt>
                <c:pt idx="858">
                  <c:v>1.2104007479512013E-2</c:v>
                </c:pt>
                <c:pt idx="859">
                  <c:v>1.2124874628494098E-2</c:v>
                </c:pt>
                <c:pt idx="860">
                  <c:v>1.214583193579033E-2</c:v>
                </c:pt>
                <c:pt idx="861">
                  <c:v>1.2166879401481756E-2</c:v>
                </c:pt>
                <c:pt idx="862">
                  <c:v>1.2188017025649422E-2</c:v>
                </c:pt>
                <c:pt idx="863">
                  <c:v>1.2209244808131237E-2</c:v>
                </c:pt>
                <c:pt idx="864">
                  <c:v>1.2230562749089291E-2</c:v>
                </c:pt>
                <c:pt idx="865">
                  <c:v>1.2251970848523586E-2</c:v>
                </c:pt>
                <c:pt idx="866">
                  <c:v>1.2273469106434121E-2</c:v>
                </c:pt>
                <c:pt idx="867">
                  <c:v>1.229505752273985E-2</c:v>
                </c:pt>
                <c:pt idx="868">
                  <c:v>1.2316736097602865E-2</c:v>
                </c:pt>
                <c:pt idx="869">
                  <c:v>1.2338504830942121E-2</c:v>
                </c:pt>
                <c:pt idx="870">
                  <c:v>1.2360363722838663E-2</c:v>
                </c:pt>
                <c:pt idx="871">
                  <c:v>1.2382312773292492E-2</c:v>
                </c:pt>
                <c:pt idx="872">
                  <c:v>1.2404351982303607E-2</c:v>
                </c:pt>
                <c:pt idx="873">
                  <c:v>1.2426481349872009E-2</c:v>
                </c:pt>
                <c:pt idx="874">
                  <c:v>1.2448700875997698E-2</c:v>
                </c:pt>
                <c:pt idx="875">
                  <c:v>1.2471010560761719E-2</c:v>
                </c:pt>
                <c:pt idx="876">
                  <c:v>1.2493410404164074E-2</c:v>
                </c:pt>
                <c:pt idx="877">
                  <c:v>1.2515900406204761E-2</c:v>
                </c:pt>
                <c:pt idx="878">
                  <c:v>1.2538480566964827E-2</c:v>
                </c:pt>
                <c:pt idx="879">
                  <c:v>1.2561135748782037E-2</c:v>
                </c:pt>
                <c:pt idx="880">
                  <c:v>1.2583442100193576E-2</c:v>
                </c:pt>
                <c:pt idx="881">
                  <c:v>1.260520283288713E-2</c:v>
                </c:pt>
                <c:pt idx="882">
                  <c:v>1.2626417946700608E-2</c:v>
                </c:pt>
                <c:pt idx="883">
                  <c:v>1.2647087441715055E-2</c:v>
                </c:pt>
                <c:pt idx="884">
                  <c:v>1.2667211317606286E-2</c:v>
                </c:pt>
                <c:pt idx="885">
                  <c:v>1.2686789574455348E-2</c:v>
                </c:pt>
                <c:pt idx="886">
                  <c:v>1.2705822212100149E-2</c:v>
                </c:pt>
                <c:pt idx="887">
                  <c:v>1.2724309230540687E-2</c:v>
                </c:pt>
                <c:pt idx="888">
                  <c:v>1.2742250629614871E-2</c:v>
                </c:pt>
                <c:pt idx="889">
                  <c:v>1.2759646409160608E-2</c:v>
                </c:pt>
                <c:pt idx="890">
                  <c:v>1.277649656933999E-2</c:v>
                </c:pt>
                <c:pt idx="891">
                  <c:v>1.2792801109828833E-2</c:v>
                </c:pt>
                <c:pt idx="892">
                  <c:v>1.2808560030708183E-2</c:v>
                </c:pt>
                <c:pt idx="893">
                  <c:v>1.2823773331815946E-2</c:v>
                </c:pt>
                <c:pt idx="894">
                  <c:v>1.2838441013152124E-2</c:v>
                </c:pt>
                <c:pt idx="895">
                  <c:v>1.285256307463567E-2</c:v>
                </c:pt>
                <c:pt idx="896">
                  <c:v>1.2866139516104491E-2</c:v>
                </c:pt>
                <c:pt idx="897">
                  <c:v>1.287917033772068E-2</c:v>
                </c:pt>
                <c:pt idx="898">
                  <c:v>1.2891655539160052E-2</c:v>
                </c:pt>
                <c:pt idx="899">
                  <c:v>1.2903595120503653E-2</c:v>
                </c:pt>
                <c:pt idx="900">
                  <c:v>1.2914989081832529E-2</c:v>
                </c:pt>
                <c:pt idx="901">
                  <c:v>1.2925837422822495E-2</c:v>
                </c:pt>
                <c:pt idx="902">
                  <c:v>1.2936140143635644E-2</c:v>
                </c:pt>
                <c:pt idx="903">
                  <c:v>1.2945897244109883E-2</c:v>
                </c:pt>
                <c:pt idx="904">
                  <c:v>1.2955108724164166E-2</c:v>
                </c:pt>
                <c:pt idx="905">
                  <c:v>1.2963774583960586E-2</c:v>
                </c:pt>
                <c:pt idx="906">
                  <c:v>1.2971894823256003E-2</c:v>
                </c:pt>
                <c:pt idx="907">
                  <c:v>1.2979469442131464E-2</c:v>
                </c:pt>
                <c:pt idx="908">
                  <c:v>1.2986498440424876E-2</c:v>
                </c:pt>
                <c:pt idx="909">
                  <c:v>1.2992981818217286E-2</c:v>
                </c:pt>
                <c:pt idx="910">
                  <c:v>1.2998919575508694E-2</c:v>
                </c:pt>
                <c:pt idx="911">
                  <c:v>1.3004311712218053E-2</c:v>
                </c:pt>
                <c:pt idx="912">
                  <c:v>1.3009158228264317E-2</c:v>
                </c:pt>
                <c:pt idx="913">
                  <c:v>1.3013459123728532E-2</c:v>
                </c:pt>
                <c:pt idx="914">
                  <c:v>1.3017214398529653E-2</c:v>
                </c:pt>
                <c:pt idx="915">
                  <c:v>1.3020424052667678E-2</c:v>
                </c:pt>
                <c:pt idx="916">
                  <c:v>1.3023088086142609E-2</c:v>
                </c:pt>
                <c:pt idx="917">
                  <c:v>1.3025206498873398E-2</c:v>
                </c:pt>
                <c:pt idx="918">
                  <c:v>1.3026779290941093E-2</c:v>
                </c:pt>
                <c:pt idx="919">
                  <c:v>1.3027806462264646E-2</c:v>
                </c:pt>
                <c:pt idx="920">
                  <c:v>1.3028288012925104E-2</c:v>
                </c:pt>
                <c:pt idx="921">
                  <c:v>1.3028223942841421E-2</c:v>
                </c:pt>
                <c:pt idx="922">
                  <c:v>1.3027614252013597E-2</c:v>
                </c:pt>
                <c:pt idx="923">
                  <c:v>1.3026458940522678E-2</c:v>
                </c:pt>
                <c:pt idx="924">
                  <c:v>1.3024758008287618E-2</c:v>
                </c:pt>
                <c:pt idx="925">
                  <c:v>1.3022511455389463E-2</c:v>
                </c:pt>
                <c:pt idx="926">
                  <c:v>1.3019719281747166E-2</c:v>
                </c:pt>
                <c:pt idx="927">
                  <c:v>1.3016381487441775E-2</c:v>
                </c:pt>
                <c:pt idx="928">
                  <c:v>1.3012498072473289E-2</c:v>
                </c:pt>
                <c:pt idx="929">
                  <c:v>1.30080690370038E-2</c:v>
                </c:pt>
                <c:pt idx="930">
                  <c:v>1.3003094380709124E-2</c:v>
                </c:pt>
                <c:pt idx="931">
                  <c:v>1.2997588564920282E-2</c:v>
                </c:pt>
                <c:pt idx="932">
                  <c:v>1.2991956498477064E-2</c:v>
                </c:pt>
                <c:pt idx="933">
                  <c:v>1.298638617479253E-2</c:v>
                </c:pt>
                <c:pt idx="934">
                  <c:v>1.2980877593785634E-2</c:v>
                </c:pt>
                <c:pt idx="935">
                  <c:v>1.297543075553742E-2</c:v>
                </c:pt>
                <c:pt idx="936">
                  <c:v>1.2970045660047891E-2</c:v>
                </c:pt>
                <c:pt idx="937">
                  <c:v>1.2964722307317045E-2</c:v>
                </c:pt>
                <c:pt idx="938">
                  <c:v>1.2959460697263836E-2</c:v>
                </c:pt>
                <c:pt idx="939">
                  <c:v>1.2954260829969311E-2</c:v>
                </c:pt>
                <c:pt idx="940">
                  <c:v>1.2949122705352423E-2</c:v>
                </c:pt>
                <c:pt idx="941">
                  <c:v>1.2944046323494218E-2</c:v>
                </c:pt>
                <c:pt idx="942">
                  <c:v>1.2939031684313651E-2</c:v>
                </c:pt>
                <c:pt idx="943">
                  <c:v>1.2934078787891767E-2</c:v>
                </c:pt>
                <c:pt idx="944">
                  <c:v>1.2929187634228567E-2</c:v>
                </c:pt>
                <c:pt idx="945">
                  <c:v>1.2924358223243004E-2</c:v>
                </c:pt>
                <c:pt idx="946">
                  <c:v>1.2919590554854032E-2</c:v>
                </c:pt>
                <c:pt idx="947">
                  <c:v>1.291488462930479E-2</c:v>
                </c:pt>
                <c:pt idx="948">
                  <c:v>1.2910240446433185E-2</c:v>
                </c:pt>
                <c:pt idx="949">
                  <c:v>1.2905658006239218E-2</c:v>
                </c:pt>
                <c:pt idx="950">
                  <c:v>1.2901137308722888E-2</c:v>
                </c:pt>
                <c:pt idx="951">
                  <c:v>1.2896678353965241E-2</c:v>
                </c:pt>
                <c:pt idx="952">
                  <c:v>1.2892281141885231E-2</c:v>
                </c:pt>
                <c:pt idx="953">
                  <c:v>1.2887945672482859E-2</c:v>
                </c:pt>
                <c:pt idx="954">
                  <c:v>1.2883671945677078E-2</c:v>
                </c:pt>
                <c:pt idx="955">
                  <c:v>1.2879459961711026E-2</c:v>
                </c:pt>
                <c:pt idx="956">
                  <c:v>1.2875309720341566E-2</c:v>
                </c:pt>
                <c:pt idx="957">
                  <c:v>1.2871221221730789E-2</c:v>
                </c:pt>
                <c:pt idx="958">
                  <c:v>1.2867194465797649E-2</c:v>
                </c:pt>
                <c:pt idx="959">
                  <c:v>1.28632294524611E-2</c:v>
                </c:pt>
                <c:pt idx="960">
                  <c:v>1.2859326181883235E-2</c:v>
                </c:pt>
                <c:pt idx="961">
                  <c:v>1.2855484653901961E-2</c:v>
                </c:pt>
                <c:pt idx="962">
                  <c:v>1.285170486867937E-2</c:v>
                </c:pt>
                <c:pt idx="963">
                  <c:v>1.284798682605337E-2</c:v>
                </c:pt>
                <c:pt idx="964">
                  <c:v>1.2844330526105008E-2</c:v>
                </c:pt>
                <c:pt idx="965">
                  <c:v>1.2840735968915329E-2</c:v>
                </c:pt>
                <c:pt idx="966">
                  <c:v>1.2837203154322241E-2</c:v>
                </c:pt>
                <c:pt idx="967">
                  <c:v>1.283373208240679E-2</c:v>
                </c:pt>
                <c:pt idx="968">
                  <c:v>1.283032275308793E-2</c:v>
                </c:pt>
                <c:pt idx="969">
                  <c:v>1.2826975166527754E-2</c:v>
                </c:pt>
                <c:pt idx="970">
                  <c:v>1.2823689322564169E-2</c:v>
                </c:pt>
                <c:pt idx="971">
                  <c:v>1.2820465221278221E-2</c:v>
                </c:pt>
                <c:pt idx="972">
                  <c:v>1.281730286266991E-2</c:v>
                </c:pt>
                <c:pt idx="973">
                  <c:v>1.2814202246739237E-2</c:v>
                </c:pt>
                <c:pt idx="974">
                  <c:v>1.2811163373324108E-2</c:v>
                </c:pt>
                <c:pt idx="975">
                  <c:v>1.2808186242748709E-2</c:v>
                </c:pt>
                <c:pt idx="976">
                  <c:v>1.2805270854688855E-2</c:v>
                </c:pt>
                <c:pt idx="977">
                  <c:v>1.2802417209306638E-2</c:v>
                </c:pt>
                <c:pt idx="978">
                  <c:v>1.2799625306602058E-2</c:v>
                </c:pt>
                <c:pt idx="979">
                  <c:v>1.2796895146494069E-2</c:v>
                </c:pt>
                <c:pt idx="980">
                  <c:v>1.2794226729144764E-2</c:v>
                </c:pt>
                <c:pt idx="981">
                  <c:v>1.2791620054311004E-2</c:v>
                </c:pt>
                <c:pt idx="982">
                  <c:v>1.278907512215488E-2</c:v>
                </c:pt>
                <c:pt idx="983">
                  <c:v>1.2786591932676394E-2</c:v>
                </c:pt>
                <c:pt idx="984">
                  <c:v>1.2784170485794499E-2</c:v>
                </c:pt>
                <c:pt idx="985">
                  <c:v>1.2781810781590242E-2</c:v>
                </c:pt>
                <c:pt idx="986">
                  <c:v>1.2779512819982575E-2</c:v>
                </c:pt>
                <c:pt idx="987">
                  <c:v>1.2777276600971499E-2</c:v>
                </c:pt>
                <c:pt idx="988">
                  <c:v>1.2775102124719107E-2</c:v>
                </c:pt>
                <c:pt idx="989">
                  <c:v>1.2772989390982259E-2</c:v>
                </c:pt>
                <c:pt idx="990">
                  <c:v>1.2770938399923049E-2</c:v>
                </c:pt>
                <c:pt idx="991">
                  <c:v>1.2768949151460429E-2</c:v>
                </c:pt>
                <c:pt idx="992">
                  <c:v>1.2767021645675447E-2</c:v>
                </c:pt>
                <c:pt idx="993">
                  <c:v>1.2765155882568102E-2</c:v>
                </c:pt>
                <c:pt idx="994">
                  <c:v>1.2763351862057348E-2</c:v>
                </c:pt>
                <c:pt idx="995">
                  <c:v>1.2761609584143185E-2</c:v>
                </c:pt>
                <c:pt idx="996">
                  <c:v>1.2759694012504097E-2</c:v>
                </c:pt>
                <c:pt idx="997">
                  <c:v>1.2758084040211948E-2</c:v>
                </c:pt>
                <c:pt idx="998">
                  <c:v>1.2756535810597436E-2</c:v>
                </c:pt>
                <c:pt idx="999">
                  <c:v>1.2755049323579515E-2</c:v>
                </c:pt>
                <c:pt idx="1000">
                  <c:v>1.2753624579158185E-2</c:v>
                </c:pt>
                <c:pt idx="1001">
                  <c:v>1.2752261577333446E-2</c:v>
                </c:pt>
                <c:pt idx="1002">
                  <c:v>1.2750960318186344E-2</c:v>
                </c:pt>
                <c:pt idx="1003">
                  <c:v>1.2749720801635833E-2</c:v>
                </c:pt>
                <c:pt idx="1004">
                  <c:v>1.2748543027681913E-2</c:v>
                </c:pt>
                <c:pt idx="1005">
                  <c:v>1.2747426996405631E-2</c:v>
                </c:pt>
                <c:pt idx="1006">
                  <c:v>1.2746372707644893E-2</c:v>
                </c:pt>
                <c:pt idx="1007">
                  <c:v>1.2745380161642839E-2</c:v>
                </c:pt>
                <c:pt idx="1008">
                  <c:v>1.2744449358156329E-2</c:v>
                </c:pt>
                <c:pt idx="1009">
                  <c:v>1.2743580297347457E-2</c:v>
                </c:pt>
                <c:pt idx="1010">
                  <c:v>1.2742772979135175E-2</c:v>
                </c:pt>
                <c:pt idx="1011">
                  <c:v>1.2742027403519485E-2</c:v>
                </c:pt>
                <c:pt idx="1012">
                  <c:v>1.2741343570500385E-2</c:v>
                </c:pt>
                <c:pt idx="1013">
                  <c:v>1.2740721480158923E-2</c:v>
                </c:pt>
                <c:pt idx="1014">
                  <c:v>1.2740161132414052E-2</c:v>
                </c:pt>
                <c:pt idx="1015">
                  <c:v>1.2739662527265772E-2</c:v>
                </c:pt>
                <c:pt idx="1016">
                  <c:v>1.2739225664714082E-2</c:v>
                </c:pt>
                <c:pt idx="1017">
                  <c:v>1.273885054484003E-2</c:v>
                </c:pt>
                <c:pt idx="1018">
                  <c:v>1.2738537167481523E-2</c:v>
                </c:pt>
                <c:pt idx="1019">
                  <c:v>1.2738285532800653E-2</c:v>
                </c:pt>
                <c:pt idx="1020">
                  <c:v>1.273809564079742E-2</c:v>
                </c:pt>
                <c:pt idx="1021">
                  <c:v>1.2737967491309732E-2</c:v>
                </c:pt>
                <c:pt idx="1022">
                  <c:v>1.2737901084418635E-2</c:v>
                </c:pt>
                <c:pt idx="1023">
                  <c:v>1.2737896420205175E-2</c:v>
                </c:pt>
                <c:pt idx="1024">
                  <c:v>1.2737953498588306E-2</c:v>
                </c:pt>
                <c:pt idx="1025">
                  <c:v>1.2738072319649074E-2</c:v>
                </c:pt>
                <c:pt idx="1026">
                  <c:v>1.2738252883225387E-2</c:v>
                </c:pt>
                <c:pt idx="1027">
                  <c:v>1.2738495189560384E-2</c:v>
                </c:pt>
                <c:pt idx="1028">
                  <c:v>1.2738799238329879E-2</c:v>
                </c:pt>
                <c:pt idx="1029">
                  <c:v>1.2739165029777011E-2</c:v>
                </c:pt>
                <c:pt idx="1030">
                  <c:v>1.273959256390178E-2</c:v>
                </c:pt>
                <c:pt idx="1031">
                  <c:v>1.2740081840623141E-2</c:v>
                </c:pt>
                <c:pt idx="1032">
                  <c:v>1.2740632859860046E-2</c:v>
                </c:pt>
                <c:pt idx="1033">
                  <c:v>1.2741245621855635E-2</c:v>
                </c:pt>
                <c:pt idx="1034">
                  <c:v>1.2741920126366768E-2</c:v>
                </c:pt>
                <c:pt idx="1035">
                  <c:v>1.2742656373474492E-2</c:v>
                </c:pt>
                <c:pt idx="1036">
                  <c:v>1.2743404464847785E-2</c:v>
                </c:pt>
                <c:pt idx="1037">
                  <c:v>1.2744099178978452E-2</c:v>
                </c:pt>
                <c:pt idx="1038">
                  <c:v>1.2744740122954124E-2</c:v>
                </c:pt>
                <c:pt idx="1039">
                  <c:v>1.27453272967748E-2</c:v>
                </c:pt>
                <c:pt idx="1040">
                  <c:v>1.2745860700359435E-2</c:v>
                </c:pt>
                <c:pt idx="1041">
                  <c:v>1.2746340333789075E-2</c:v>
                </c:pt>
                <c:pt idx="1042">
                  <c:v>1.2746766197063719E-2</c:v>
                </c:pt>
                <c:pt idx="1043">
                  <c:v>1.2747138290183369E-2</c:v>
                </c:pt>
                <c:pt idx="1044">
                  <c:v>1.2747456613148023E-2</c:v>
                </c:pt>
                <c:pt idx="1045">
                  <c:v>1.2747721165876635E-2</c:v>
                </c:pt>
                <c:pt idx="1046">
                  <c:v>1.2747931948531299E-2</c:v>
                </c:pt>
                <c:pt idx="1047">
                  <c:v>1.2748088960868875E-2</c:v>
                </c:pt>
                <c:pt idx="1048">
                  <c:v>1.2748192203132502E-2</c:v>
                </c:pt>
                <c:pt idx="1049">
                  <c:v>1.2748241675241134E-2</c:v>
                </c:pt>
                <c:pt idx="1050">
                  <c:v>1.2748237377194771E-2</c:v>
                </c:pt>
                <c:pt idx="1051">
                  <c:v>1.2748179308912366E-2</c:v>
                </c:pt>
                <c:pt idx="1052">
                  <c:v>1.2748067470474966E-2</c:v>
                </c:pt>
                <c:pt idx="1053">
                  <c:v>1.2747901861882571E-2</c:v>
                </c:pt>
                <c:pt idx="1054">
                  <c:v>1.2747682483135181E-2</c:v>
                </c:pt>
                <c:pt idx="1055">
                  <c:v>1.2747409334151749E-2</c:v>
                </c:pt>
                <c:pt idx="1056">
                  <c:v>1.2747082415013322E-2</c:v>
                </c:pt>
                <c:pt idx="1057">
                  <c:v>1.2746701725800946E-2</c:v>
                </c:pt>
                <c:pt idx="1058">
                  <c:v>1.2746267266271483E-2</c:v>
                </c:pt>
                <c:pt idx="1059">
                  <c:v>1.274577903666807E-2</c:v>
                </c:pt>
                <c:pt idx="1060">
                  <c:v>1.2745237036909662E-2</c:v>
                </c:pt>
                <c:pt idx="1061">
                  <c:v>1.2744641266915213E-2</c:v>
                </c:pt>
                <c:pt idx="1062">
                  <c:v>1.2743991726846815E-2</c:v>
                </c:pt>
                <c:pt idx="1063">
                  <c:v>1.2743288416542375E-2</c:v>
                </c:pt>
                <c:pt idx="1064">
                  <c:v>1.2742531336082941E-2</c:v>
                </c:pt>
                <c:pt idx="1065">
                  <c:v>1.2741720485468511E-2</c:v>
                </c:pt>
                <c:pt idx="1066">
                  <c:v>1.2740855864618039E-2</c:v>
                </c:pt>
                <c:pt idx="1067">
                  <c:v>1.2739937473612573E-2</c:v>
                </c:pt>
                <c:pt idx="1068">
                  <c:v>1.2738965312533157E-2</c:v>
                </c:pt>
                <c:pt idx="1069">
                  <c:v>1.27379393812177E-2</c:v>
                </c:pt>
                <c:pt idx="1070">
                  <c:v>1.2736859679666201E-2</c:v>
                </c:pt>
                <c:pt idx="1071">
                  <c:v>1.2735726208040754E-2</c:v>
                </c:pt>
                <c:pt idx="1072">
                  <c:v>1.2734538966260311E-2</c:v>
                </c:pt>
                <c:pt idx="1073">
                  <c:v>1.2733297954324874E-2</c:v>
                </c:pt>
                <c:pt idx="1074">
                  <c:v>1.2732003172153394E-2</c:v>
                </c:pt>
                <c:pt idx="1075">
                  <c:v>1.2730654619907966E-2</c:v>
                </c:pt>
                <c:pt idx="1076">
                  <c:v>1.2729252297426497E-2</c:v>
                </c:pt>
                <c:pt idx="1077">
                  <c:v>1.2727796204790032E-2</c:v>
                </c:pt>
                <c:pt idx="1078">
                  <c:v>1.2726286341998572E-2</c:v>
                </c:pt>
                <c:pt idx="1079">
                  <c:v>1.2724722709052116E-2</c:v>
                </c:pt>
                <c:pt idx="1080">
                  <c:v>1.2723105305950666E-2</c:v>
                </c:pt>
                <c:pt idx="1081">
                  <c:v>1.272143413269422E-2</c:v>
                </c:pt>
                <c:pt idx="1082">
                  <c:v>1.271970918928278E-2</c:v>
                </c:pt>
                <c:pt idx="1083">
                  <c:v>1.2717930475716344E-2</c:v>
                </c:pt>
                <c:pt idx="1084">
                  <c:v>1.2716097991994912E-2</c:v>
                </c:pt>
                <c:pt idx="1085">
                  <c:v>1.2714211738118486E-2</c:v>
                </c:pt>
                <c:pt idx="1086">
                  <c:v>1.2712271714006018E-2</c:v>
                </c:pt>
                <c:pt idx="1087">
                  <c:v>1.2710277919819601E-2</c:v>
                </c:pt>
                <c:pt idx="1088">
                  <c:v>1.2708230355478189E-2</c:v>
                </c:pt>
                <c:pt idx="1089">
                  <c:v>1.2706129020900736E-2</c:v>
                </c:pt>
                <c:pt idx="1090">
                  <c:v>1.2703973916249334E-2</c:v>
                </c:pt>
                <c:pt idx="1091">
                  <c:v>1.2701765041442936E-2</c:v>
                </c:pt>
                <c:pt idx="1092">
                  <c:v>1.2699502396481543E-2</c:v>
                </c:pt>
                <c:pt idx="1093">
                  <c:v>1.2697185981446202E-2</c:v>
                </c:pt>
                <c:pt idx="1094">
                  <c:v>1.2694815796093772E-2</c:v>
                </c:pt>
                <c:pt idx="1095">
                  <c:v>1.269239184074844E-2</c:v>
                </c:pt>
                <c:pt idx="1096">
                  <c:v>1.2689914115167067E-2</c:v>
                </c:pt>
                <c:pt idx="1097">
                  <c:v>1.2687382619511745E-2</c:v>
                </c:pt>
                <c:pt idx="1098">
                  <c:v>1.2684797353620381E-2</c:v>
                </c:pt>
                <c:pt idx="1099">
                  <c:v>1.2682158317655068E-2</c:v>
                </c:pt>
                <c:pt idx="1100">
                  <c:v>1.2679076435491154E-2</c:v>
                </c:pt>
                <c:pt idx="1101">
                  <c:v>1.267632217781145E-2</c:v>
                </c:pt>
                <c:pt idx="1102">
                  <c:v>1.267351414997675E-2</c:v>
                </c:pt>
                <c:pt idx="1103">
                  <c:v>1.2670652351906009E-2</c:v>
                </c:pt>
                <c:pt idx="1104">
                  <c:v>1.2667736783761319E-2</c:v>
                </c:pt>
                <c:pt idx="1105">
                  <c:v>1.266476744554268E-2</c:v>
                </c:pt>
                <c:pt idx="1106">
                  <c:v>1.2661744337169045E-2</c:v>
                </c:pt>
                <c:pt idx="1107">
                  <c:v>1.2658667458640416E-2</c:v>
                </c:pt>
                <c:pt idx="1108">
                  <c:v>1.2655536809956791E-2</c:v>
                </c:pt>
                <c:pt idx="1109">
                  <c:v>1.2652352391199218E-2</c:v>
                </c:pt>
                <c:pt idx="1110">
                  <c:v>1.2649114202205602E-2</c:v>
                </c:pt>
                <c:pt idx="1111">
                  <c:v>1.2645822243219085E-2</c:v>
                </c:pt>
                <c:pt idx="1112">
                  <c:v>1.2642476513996526E-2</c:v>
                </c:pt>
                <c:pt idx="1113">
                  <c:v>1.2639077014700018E-2</c:v>
                </c:pt>
                <c:pt idx="1114">
                  <c:v>1.2635623745329561E-2</c:v>
                </c:pt>
                <c:pt idx="1115">
                  <c:v>1.2632116705723062E-2</c:v>
                </c:pt>
                <c:pt idx="1116">
                  <c:v>1.2628401301655989E-2</c:v>
                </c:pt>
                <c:pt idx="1117">
                  <c:v>1.2624941316288218E-2</c:v>
                </c:pt>
                <c:pt idx="1118">
                  <c:v>1.2621272966378827E-2</c:v>
                </c:pt>
                <c:pt idx="1119">
                  <c:v>1.2617550846395487E-2</c:v>
                </c:pt>
                <c:pt idx="1120">
                  <c:v>1.2613774956257151E-2</c:v>
                </c:pt>
                <c:pt idx="1121">
                  <c:v>1.2609945296044867E-2</c:v>
                </c:pt>
                <c:pt idx="1122">
                  <c:v>1.2606061865677587E-2</c:v>
                </c:pt>
                <c:pt idx="1123">
                  <c:v>1.2602124665236358E-2</c:v>
                </c:pt>
                <c:pt idx="1124">
                  <c:v>1.2598133694640135E-2</c:v>
                </c:pt>
                <c:pt idx="1125">
                  <c:v>1.2594088953969962E-2</c:v>
                </c:pt>
                <c:pt idx="1126">
                  <c:v>1.258999044322584E-2</c:v>
                </c:pt>
                <c:pt idx="1127">
                  <c:v>1.258583816240777E-2</c:v>
                </c:pt>
                <c:pt idx="1128">
                  <c:v>1.2581632111434704E-2</c:v>
                </c:pt>
                <c:pt idx="1129">
                  <c:v>1.2577372290387689E-2</c:v>
                </c:pt>
                <c:pt idx="1130">
                  <c:v>1.257305869918568E-2</c:v>
                </c:pt>
                <c:pt idx="1131">
                  <c:v>1.2568691337990767E-2</c:v>
                </c:pt>
                <c:pt idx="1132">
                  <c:v>1.2564270206559813E-2</c:v>
                </c:pt>
                <c:pt idx="1133">
                  <c:v>1.2559795305217003E-2</c:v>
                </c:pt>
                <c:pt idx="1134">
                  <c:v>1.2555266633719198E-2</c:v>
                </c:pt>
                <c:pt idx="1135">
                  <c:v>1.2550684192066397E-2</c:v>
                </c:pt>
                <c:pt idx="1136">
                  <c:v>1.2546047980339647E-2</c:v>
                </c:pt>
                <c:pt idx="1137">
                  <c:v>1.2541357998619995E-2</c:v>
                </c:pt>
                <c:pt idx="1138">
                  <c:v>1.2536614246745348E-2</c:v>
                </c:pt>
                <c:pt idx="1139">
                  <c:v>1.2531816724796752E-2</c:v>
                </c:pt>
                <c:pt idx="1140">
                  <c:v>1.2526965432774206E-2</c:v>
                </c:pt>
                <c:pt idx="1141">
                  <c:v>1.2522060370758759E-2</c:v>
                </c:pt>
                <c:pt idx="1142">
                  <c:v>1.2517101538588316E-2</c:v>
                </c:pt>
                <c:pt idx="1143">
                  <c:v>1.251208893642497E-2</c:v>
                </c:pt>
                <c:pt idx="1144">
                  <c:v>1.2507022564106629E-2</c:v>
                </c:pt>
                <c:pt idx="1145">
                  <c:v>1.2501902421714339E-2</c:v>
                </c:pt>
                <c:pt idx="1146">
                  <c:v>1.2496728509329147E-2</c:v>
                </c:pt>
                <c:pt idx="1147">
                  <c:v>1.2491500826870006E-2</c:v>
                </c:pt>
                <c:pt idx="1148">
                  <c:v>1.2486219374336915E-2</c:v>
                </c:pt>
                <c:pt idx="1149">
                  <c:v>1.2480884151729876E-2</c:v>
                </c:pt>
                <c:pt idx="1150">
                  <c:v>1.2475495159129935E-2</c:v>
                </c:pt>
                <c:pt idx="1151">
                  <c:v>1.2470052396456044E-2</c:v>
                </c:pt>
                <c:pt idx="1152">
                  <c:v>1.2463400738731794E-2</c:v>
                </c:pt>
                <c:pt idx="1153">
                  <c:v>1.2457834693102207E-2</c:v>
                </c:pt>
                <c:pt idx="1154">
                  <c:v>1.2452214873886666E-2</c:v>
                </c:pt>
                <c:pt idx="1155">
                  <c:v>1.2446541281166217E-2</c:v>
                </c:pt>
                <c:pt idx="1156">
                  <c:v>1.2440813914913845E-2</c:v>
                </c:pt>
                <c:pt idx="1157">
                  <c:v>1.2435032775156564E-2</c:v>
                </c:pt>
                <c:pt idx="1158">
                  <c:v>1.2429197861894375E-2</c:v>
                </c:pt>
                <c:pt idx="1159">
                  <c:v>1.2423309175100263E-2</c:v>
                </c:pt>
                <c:pt idx="1160">
                  <c:v>1.2417366714828256E-2</c:v>
                </c:pt>
                <c:pt idx="1161">
                  <c:v>1.2411370481051344E-2</c:v>
                </c:pt>
                <c:pt idx="1162">
                  <c:v>1.2405320473823553E-2</c:v>
                </c:pt>
                <c:pt idx="1163">
                  <c:v>1.2399216693090855E-2</c:v>
                </c:pt>
                <c:pt idx="1164">
                  <c:v>1.2393059138907278E-2</c:v>
                </c:pt>
                <c:pt idx="1165">
                  <c:v>1.2386847811272824E-2</c:v>
                </c:pt>
                <c:pt idx="1166">
                  <c:v>1.238058271021451E-2</c:v>
                </c:pt>
                <c:pt idx="1167">
                  <c:v>1.2371120346102993E-2</c:v>
                </c:pt>
                <c:pt idx="1168">
                  <c:v>1.2364725085798334E-2</c:v>
                </c:pt>
                <c:pt idx="1169">
                  <c:v>1.2358276055500772E-2</c:v>
                </c:pt>
                <c:pt idx="1170">
                  <c:v>1.2351773255210308E-2</c:v>
                </c:pt>
                <c:pt idx="1171">
                  <c:v>1.2345216684926941E-2</c:v>
                </c:pt>
                <c:pt idx="1172">
                  <c:v>1.2338606344650671E-2</c:v>
                </c:pt>
                <c:pt idx="1173">
                  <c:v>1.2331942234381499E-2</c:v>
                </c:pt>
                <c:pt idx="1174">
                  <c:v>1.2325224354119424E-2</c:v>
                </c:pt>
                <c:pt idx="1175">
                  <c:v>1.2318452703864446E-2</c:v>
                </c:pt>
                <c:pt idx="1176">
                  <c:v>1.2311627283616566E-2</c:v>
                </c:pt>
                <c:pt idx="1177">
                  <c:v>1.2304748093375784E-2</c:v>
                </c:pt>
                <c:pt idx="1178">
                  <c:v>1.2297815133223144E-2</c:v>
                </c:pt>
                <c:pt idx="1179">
                  <c:v>1.2290828403077603E-2</c:v>
                </c:pt>
                <c:pt idx="1180">
                  <c:v>1.2283787903020205E-2</c:v>
                </c:pt>
                <c:pt idx="1181">
                  <c:v>1.2276693632888858E-2</c:v>
                </c:pt>
                <c:pt idx="1182">
                  <c:v>1.2269545592926701E-2</c:v>
                </c:pt>
                <c:pt idx="1183">
                  <c:v>1.2262343782890595E-2</c:v>
                </c:pt>
                <c:pt idx="1184">
                  <c:v>1.2255088202942632E-2</c:v>
                </c:pt>
                <c:pt idx="1185">
                  <c:v>1.2247778853001767E-2</c:v>
                </c:pt>
                <c:pt idx="1186">
                  <c:v>1.2240415733149046E-2</c:v>
                </c:pt>
                <c:pt idx="1187">
                  <c:v>1.2232998843303422E-2</c:v>
                </c:pt>
                <c:pt idx="1188">
                  <c:v>1.2225528183545942E-2</c:v>
                </c:pt>
                <c:pt idx="1189">
                  <c:v>1.2218003753876605E-2</c:v>
                </c:pt>
                <c:pt idx="1190">
                  <c:v>1.2210425554295412E-2</c:v>
                </c:pt>
                <c:pt idx="1191">
                  <c:v>1.2202794653559668E-2</c:v>
                </c:pt>
                <c:pt idx="1192">
                  <c:v>1.2195140981898778E-2</c:v>
                </c:pt>
                <c:pt idx="1193">
                  <c:v>1.2187478435102816E-2</c:v>
                </c:pt>
                <c:pt idx="1194">
                  <c:v>1.2179807013333876E-2</c:v>
                </c:pt>
                <c:pt idx="1195">
                  <c:v>1.2172126716510911E-2</c:v>
                </c:pt>
                <c:pt idx="1196">
                  <c:v>1.2164437544552875E-2</c:v>
                </c:pt>
                <c:pt idx="1197">
                  <c:v>1.215673949762186E-2</c:v>
                </c:pt>
                <c:pt idx="1198">
                  <c:v>1.214903257563682E-2</c:v>
                </c:pt>
                <c:pt idx="1199">
                  <c:v>1.2141316778597755E-2</c:v>
                </c:pt>
                <c:pt idx="1200">
                  <c:v>1.2133592106504665E-2</c:v>
                </c:pt>
                <c:pt idx="1201">
                  <c:v>1.212585855935755E-2</c:v>
                </c:pt>
                <c:pt idx="1202">
                  <c:v>1.2118116137156409E-2</c:v>
                </c:pt>
                <c:pt idx="1203">
                  <c:v>1.2110364839982291E-2</c:v>
                </c:pt>
                <c:pt idx="1204">
                  <c:v>1.2102604667754147E-2</c:v>
                </c:pt>
                <c:pt idx="1205">
                  <c:v>1.2094835620390931E-2</c:v>
                </c:pt>
                <c:pt idx="1206">
                  <c:v>1.2087057698135784E-2</c:v>
                </c:pt>
                <c:pt idx="1207">
                  <c:v>1.2079270900745565E-2</c:v>
                </c:pt>
                <c:pt idx="1208">
                  <c:v>1.207147522830132E-2</c:v>
                </c:pt>
                <c:pt idx="1209">
                  <c:v>1.2063670680803051E-2</c:v>
                </c:pt>
                <c:pt idx="1210">
                  <c:v>1.205585725841285E-2</c:v>
                </c:pt>
                <c:pt idx="1211">
                  <c:v>1.2048034960806531E-2</c:v>
                </c:pt>
                <c:pt idx="1212">
                  <c:v>1.2040203788308279E-2</c:v>
                </c:pt>
                <c:pt idx="1213">
                  <c:v>1.2032363740674956E-2</c:v>
                </c:pt>
                <c:pt idx="1214">
                  <c:v>1.2024514818068655E-2</c:v>
                </c:pt>
                <c:pt idx="1215">
                  <c:v>1.2016657020408328E-2</c:v>
                </c:pt>
                <c:pt idx="1216">
                  <c:v>1.200879034761293E-2</c:v>
                </c:pt>
                <c:pt idx="1217">
                  <c:v>1.2000914799925599E-2</c:v>
                </c:pt>
                <c:pt idx="1218">
                  <c:v>1.1993030377184244E-2</c:v>
                </c:pt>
                <c:pt idx="1219">
                  <c:v>1.1985137079307817E-2</c:v>
                </c:pt>
                <c:pt idx="1220">
                  <c:v>1.1977234906539458E-2</c:v>
                </c:pt>
                <c:pt idx="1221">
                  <c:v>1.1969323858636027E-2</c:v>
                </c:pt>
                <c:pt idx="1222">
                  <c:v>1.1961403935759618E-2</c:v>
                </c:pt>
                <c:pt idx="1223">
                  <c:v>1.1953475137829184E-2</c:v>
                </c:pt>
                <c:pt idx="1224">
                  <c:v>1.1945537464925771E-2</c:v>
                </c:pt>
                <c:pt idx="1225">
                  <c:v>1.1937590916887286E-2</c:v>
                </c:pt>
                <c:pt idx="1226">
                  <c:v>1.1929635493875823E-2</c:v>
                </c:pt>
                <c:pt idx="1227">
                  <c:v>1.1921671195810335E-2</c:v>
                </c:pt>
                <c:pt idx="1228">
                  <c:v>1.1913698022771868E-2</c:v>
                </c:pt>
                <c:pt idx="1229">
                  <c:v>1.1905715974679376E-2</c:v>
                </c:pt>
                <c:pt idx="1230">
                  <c:v>1.1897725051532859E-2</c:v>
                </c:pt>
                <c:pt idx="1231">
                  <c:v>1.1889725253332317E-2</c:v>
                </c:pt>
                <c:pt idx="1232">
                  <c:v>1.1881716580158797E-2</c:v>
                </c:pt>
                <c:pt idx="1233">
                  <c:v>1.1873699031931251E-2</c:v>
                </c:pt>
                <c:pt idx="1234">
                  <c:v>1.1865672608811773E-2</c:v>
                </c:pt>
                <c:pt idx="1235">
                  <c:v>1.1857637310476177E-2</c:v>
                </c:pt>
                <c:pt idx="1236">
                  <c:v>1.1849593137248648E-2</c:v>
                </c:pt>
                <c:pt idx="1237">
                  <c:v>1.1841540088967095E-2</c:v>
                </c:pt>
                <c:pt idx="1238">
                  <c:v>1.1833478165631517E-2</c:v>
                </c:pt>
                <c:pt idx="1239">
                  <c:v>1.182540736732296E-2</c:v>
                </c:pt>
                <c:pt idx="1240">
                  <c:v>1.1817327693960378E-2</c:v>
                </c:pt>
                <c:pt idx="1241">
                  <c:v>1.1809239145543771E-2</c:v>
                </c:pt>
                <c:pt idx="1242">
                  <c:v>1.1801141722154185E-2</c:v>
                </c:pt>
                <c:pt idx="1243">
                  <c:v>1.1793035423710574E-2</c:v>
                </c:pt>
                <c:pt idx="1244">
                  <c:v>1.1784920250293984E-2</c:v>
                </c:pt>
                <c:pt idx="1245">
                  <c:v>1.177679620182337E-2</c:v>
                </c:pt>
                <c:pt idx="1246">
                  <c:v>1.176866327829873E-2</c:v>
                </c:pt>
                <c:pt idx="1247">
                  <c:v>1.1760521479882158E-2</c:v>
                </c:pt>
                <c:pt idx="1248">
                  <c:v>1.1752370806330514E-2</c:v>
                </c:pt>
                <c:pt idx="1249">
                  <c:v>1.1744211257805892E-2</c:v>
                </c:pt>
                <c:pt idx="1250">
                  <c:v>1.1736042834308291E-2</c:v>
                </c:pt>
                <c:pt idx="1251">
                  <c:v>1.1727865535756665E-2</c:v>
                </c:pt>
                <c:pt idx="1252">
                  <c:v>1.1719679362232061E-2</c:v>
                </c:pt>
                <c:pt idx="1253">
                  <c:v>1.1711484313653431E-2</c:v>
                </c:pt>
                <c:pt idx="1254">
                  <c:v>1.1703280390020776E-2</c:v>
                </c:pt>
                <c:pt idx="1255">
                  <c:v>1.1695067591496189E-2</c:v>
                </c:pt>
                <c:pt idx="1256">
                  <c:v>1.1685670668555304E-2</c:v>
                </c:pt>
                <c:pt idx="1257">
                  <c:v>1.1677438852034649E-2</c:v>
                </c:pt>
                <c:pt idx="1258">
                  <c:v>1.1669198160541017E-2</c:v>
                </c:pt>
                <c:pt idx="1259">
                  <c:v>1.1660948594074405E-2</c:v>
                </c:pt>
                <c:pt idx="1260">
                  <c:v>1.1652690152634815E-2</c:v>
                </c:pt>
                <c:pt idx="1261">
                  <c:v>1.1644422836060153E-2</c:v>
                </c:pt>
                <c:pt idx="1262">
                  <c:v>1.1636146644512513E-2</c:v>
                </c:pt>
                <c:pt idx="1263">
                  <c:v>1.1627861577991894E-2</c:v>
                </c:pt>
                <c:pt idx="1264">
                  <c:v>1.1619567636498296E-2</c:v>
                </c:pt>
                <c:pt idx="1265">
                  <c:v>1.1611264819950673E-2</c:v>
                </c:pt>
                <c:pt idx="1266">
                  <c:v>1.1602953128430071E-2</c:v>
                </c:pt>
                <c:pt idx="1267">
                  <c:v>1.1594632561855445E-2</c:v>
                </c:pt>
                <c:pt idx="1268">
                  <c:v>1.1586303120307839E-2</c:v>
                </c:pt>
                <c:pt idx="1269">
                  <c:v>1.1577964803787255E-2</c:v>
                </c:pt>
                <c:pt idx="1270">
                  <c:v>1.1569617612212646E-2</c:v>
                </c:pt>
                <c:pt idx="1271">
                  <c:v>1.1561261545584012E-2</c:v>
                </c:pt>
                <c:pt idx="1272">
                  <c:v>1.1552896604063445E-2</c:v>
                </c:pt>
                <c:pt idx="1273">
                  <c:v>1.1544522787488853E-2</c:v>
                </c:pt>
                <c:pt idx="1274">
                  <c:v>1.1536140095941283E-2</c:v>
                </c:pt>
                <c:pt idx="1275">
                  <c:v>1.1527748529339688E-2</c:v>
                </c:pt>
                <c:pt idx="1276">
                  <c:v>1.151934808784616E-2</c:v>
                </c:pt>
                <c:pt idx="1277">
                  <c:v>1.151093877121756E-2</c:v>
                </c:pt>
                <c:pt idx="1278">
                  <c:v>1.1502520579697029E-2</c:v>
                </c:pt>
                <c:pt idx="1279">
                  <c:v>1.1494093513122472E-2</c:v>
                </c:pt>
                <c:pt idx="1280">
                  <c:v>1.1485657571574936E-2</c:v>
                </c:pt>
                <c:pt idx="1281">
                  <c:v>1.1477212755054422E-2</c:v>
                </c:pt>
                <c:pt idx="1282">
                  <c:v>1.1468759063479883E-2</c:v>
                </c:pt>
                <c:pt idx="1283">
                  <c:v>1.1460296496932365E-2</c:v>
                </c:pt>
                <c:pt idx="1284">
                  <c:v>1.1451825055492915E-2</c:v>
                </c:pt>
                <c:pt idx="1285">
                  <c:v>1.1443344738918393E-2</c:v>
                </c:pt>
                <c:pt idx="1286">
                  <c:v>1.1434855547370892E-2</c:v>
                </c:pt>
                <c:pt idx="1287">
                  <c:v>1.1426357480931459E-2</c:v>
                </c:pt>
                <c:pt idx="1288">
                  <c:v>1.1417850539356955E-2</c:v>
                </c:pt>
                <c:pt idx="1289">
                  <c:v>1.1409334722890518E-2</c:v>
                </c:pt>
                <c:pt idx="1290">
                  <c:v>1.1400810031451103E-2</c:v>
                </c:pt>
                <c:pt idx="1291">
                  <c:v>1.1392276464957662E-2</c:v>
                </c:pt>
                <c:pt idx="1292">
                  <c:v>1.1383734023491243E-2</c:v>
                </c:pt>
                <c:pt idx="1293">
                  <c:v>1.1375182707051845E-2</c:v>
                </c:pt>
                <c:pt idx="1294">
                  <c:v>1.1366622515639468E-2</c:v>
                </c:pt>
                <c:pt idx="1295">
                  <c:v>1.1358053449173067E-2</c:v>
                </c:pt>
                <c:pt idx="1296">
                  <c:v>1.1349475507814732E-2</c:v>
                </c:pt>
                <c:pt idx="1297">
                  <c:v>1.1340888691402373E-2</c:v>
                </c:pt>
                <c:pt idx="1298">
                  <c:v>1.1332293000017035E-2</c:v>
                </c:pt>
                <c:pt idx="1299">
                  <c:v>1.1323688433658718E-2</c:v>
                </c:pt>
                <c:pt idx="1300">
                  <c:v>1.1315074992327423E-2</c:v>
                </c:pt>
                <c:pt idx="1301">
                  <c:v>1.1306452676023149E-2</c:v>
                </c:pt>
                <c:pt idx="1302">
                  <c:v>1.1297821484664849E-2</c:v>
                </c:pt>
                <c:pt idx="1303">
                  <c:v>1.1289181418414618E-2</c:v>
                </c:pt>
                <c:pt idx="1304">
                  <c:v>1.1280532477110361E-2</c:v>
                </c:pt>
                <c:pt idx="1305">
                  <c:v>1.1271874660833126E-2</c:v>
                </c:pt>
                <c:pt idx="1306">
                  <c:v>1.1263207969582911E-2</c:v>
                </c:pt>
                <c:pt idx="1307">
                  <c:v>1.1254532403359718E-2</c:v>
                </c:pt>
                <c:pt idx="1308">
                  <c:v>1.1245847962163547E-2</c:v>
                </c:pt>
                <c:pt idx="1309">
                  <c:v>1.1237154645994396E-2</c:v>
                </c:pt>
                <c:pt idx="1310">
                  <c:v>1.1228452454852267E-2</c:v>
                </c:pt>
                <c:pt idx="1311">
                  <c:v>1.1219741388737159E-2</c:v>
                </c:pt>
                <c:pt idx="1312">
                  <c:v>1.1211021447568026E-2</c:v>
                </c:pt>
                <c:pt idx="1313">
                  <c:v>1.120229263150696E-2</c:v>
                </c:pt>
                <c:pt idx="1314">
                  <c:v>1.1193554940472916E-2</c:v>
                </c:pt>
                <c:pt idx="1315">
                  <c:v>1.1184808374384847E-2</c:v>
                </c:pt>
                <c:pt idx="1316">
                  <c:v>1.1176052933404845E-2</c:v>
                </c:pt>
                <c:pt idx="1317">
                  <c:v>1.1167288617451865E-2</c:v>
                </c:pt>
                <c:pt idx="1318">
                  <c:v>1.1158515426525906E-2</c:v>
                </c:pt>
                <c:pt idx="1319">
                  <c:v>1.1149733360545921E-2</c:v>
                </c:pt>
                <c:pt idx="1320">
                  <c:v>1.1140942419674005E-2</c:v>
                </c:pt>
                <c:pt idx="1321">
                  <c:v>1.1132142603829109E-2</c:v>
                </c:pt>
                <c:pt idx="1322">
                  <c:v>1.1123333912930189E-2</c:v>
                </c:pt>
                <c:pt idx="1323">
                  <c:v>1.1114516347139336E-2</c:v>
                </c:pt>
                <c:pt idx="1324">
                  <c:v>1.1105689906375504E-2</c:v>
                </c:pt>
                <c:pt idx="1325">
                  <c:v>1.109685459071974E-2</c:v>
                </c:pt>
                <c:pt idx="1326">
                  <c:v>1.1088010399928905E-2</c:v>
                </c:pt>
                <c:pt idx="1327">
                  <c:v>1.1079157334246137E-2</c:v>
                </c:pt>
                <c:pt idx="1328">
                  <c:v>1.107029539359039E-2</c:v>
                </c:pt>
                <c:pt idx="1329">
                  <c:v>1.1061424577961665E-2</c:v>
                </c:pt>
                <c:pt idx="1330">
                  <c:v>1.1052544887441007E-2</c:v>
                </c:pt>
                <c:pt idx="1331">
                  <c:v>1.1043656321866324E-2</c:v>
                </c:pt>
                <c:pt idx="1332">
                  <c:v>1.1034758881399709E-2</c:v>
                </c:pt>
                <c:pt idx="1333">
                  <c:v>1.1025852565960115E-2</c:v>
                </c:pt>
                <c:pt idx="1334">
                  <c:v>1.1016937375547542E-2</c:v>
                </c:pt>
                <c:pt idx="1335">
                  <c:v>1.1008013310080944E-2</c:v>
                </c:pt>
                <c:pt idx="1336">
                  <c:v>1.0999080369722414E-2</c:v>
                </c:pt>
                <c:pt idx="1337">
                  <c:v>1.0990138554471951E-2</c:v>
                </c:pt>
                <c:pt idx="1338">
                  <c:v>1.0981187864167463E-2</c:v>
                </c:pt>
                <c:pt idx="1339">
                  <c:v>1.0972228298971043E-2</c:v>
                </c:pt>
                <c:pt idx="1340">
                  <c:v>1.0963259858801644E-2</c:v>
                </c:pt>
                <c:pt idx="1341">
                  <c:v>1.0954282543659266E-2</c:v>
                </c:pt>
                <c:pt idx="1342">
                  <c:v>1.094529635354391E-2</c:v>
                </c:pt>
                <c:pt idx="1343">
                  <c:v>1.0936301288455574E-2</c:v>
                </c:pt>
                <c:pt idx="1344">
                  <c:v>1.0927297348475307E-2</c:v>
                </c:pt>
                <c:pt idx="1345">
                  <c:v>1.0918284533441014E-2</c:v>
                </c:pt>
                <c:pt idx="1346">
                  <c:v>1.0909262843514789E-2</c:v>
                </c:pt>
                <c:pt idx="1347">
                  <c:v>1.0900232278696631E-2</c:v>
                </c:pt>
                <c:pt idx="1348">
                  <c:v>1.0891192838905495E-2</c:v>
                </c:pt>
                <c:pt idx="1349">
                  <c:v>1.0882144524141379E-2</c:v>
                </c:pt>
                <c:pt idx="1350">
                  <c:v>1.0873087334404286E-2</c:v>
                </c:pt>
                <c:pt idx="1351">
                  <c:v>1.0864021269613167E-2</c:v>
                </c:pt>
                <c:pt idx="1352">
                  <c:v>1.0854946330011161E-2</c:v>
                </c:pt>
                <c:pt idx="1353">
                  <c:v>1.0845862515436178E-2</c:v>
                </c:pt>
                <c:pt idx="1354">
                  <c:v>1.0836769825888215E-2</c:v>
                </c:pt>
                <c:pt idx="1355">
                  <c:v>1.0827668261367274E-2</c:v>
                </c:pt>
                <c:pt idx="1356">
                  <c:v>1.0818557822035446E-2</c:v>
                </c:pt>
                <c:pt idx="1357">
                  <c:v>1.0809438507568547E-2</c:v>
                </c:pt>
                <c:pt idx="1358">
                  <c:v>1.0800310318290762E-2</c:v>
                </c:pt>
                <c:pt idx="1359">
                  <c:v>1.0791173254039998E-2</c:v>
                </c:pt>
                <c:pt idx="1360">
                  <c:v>1.0782027314816256E-2</c:v>
                </c:pt>
                <c:pt idx="1361">
                  <c:v>1.0772872500619535E-2</c:v>
                </c:pt>
                <c:pt idx="1362">
                  <c:v>1.0763708811530881E-2</c:v>
                </c:pt>
                <c:pt idx="1363">
                  <c:v>1.0754536247469249E-2</c:v>
                </c:pt>
                <c:pt idx="1364">
                  <c:v>1.0745354808434637E-2</c:v>
                </c:pt>
                <c:pt idx="1365">
                  <c:v>1.073616449458914E-2</c:v>
                </c:pt>
                <c:pt idx="1366">
                  <c:v>1.0726965305689617E-2</c:v>
                </c:pt>
                <c:pt idx="1367">
                  <c:v>1.0717757241898163E-2</c:v>
                </c:pt>
                <c:pt idx="1368">
                  <c:v>1.0708540303133729E-2</c:v>
                </c:pt>
                <c:pt idx="1369">
                  <c:v>1.0699314489477363E-2</c:v>
                </c:pt>
                <c:pt idx="1370">
                  <c:v>1.0690079800848018E-2</c:v>
                </c:pt>
                <c:pt idx="1371">
                  <c:v>1.0680836237245694E-2</c:v>
                </c:pt>
                <c:pt idx="1372">
                  <c:v>1.0671583798751438E-2</c:v>
                </c:pt>
                <c:pt idx="1373">
                  <c:v>1.0662322485284204E-2</c:v>
                </c:pt>
                <c:pt idx="1374">
                  <c:v>1.0653052296925036E-2</c:v>
                </c:pt>
                <c:pt idx="1375">
                  <c:v>1.064377323359289E-2</c:v>
                </c:pt>
                <c:pt idx="1376">
                  <c:v>1.0634485295368812E-2</c:v>
                </c:pt>
                <c:pt idx="1377">
                  <c:v>1.0625188482171755E-2</c:v>
                </c:pt>
                <c:pt idx="1378">
                  <c:v>1.0615882794082765E-2</c:v>
                </c:pt>
                <c:pt idx="1379">
                  <c:v>1.0606568231020796E-2</c:v>
                </c:pt>
                <c:pt idx="1380">
                  <c:v>1.0597244793066896E-2</c:v>
                </c:pt>
                <c:pt idx="1381">
                  <c:v>1.0587912480140016E-2</c:v>
                </c:pt>
                <c:pt idx="1382">
                  <c:v>1.0578571292321204E-2</c:v>
                </c:pt>
                <c:pt idx="1383">
                  <c:v>1.0569221229610459E-2</c:v>
                </c:pt>
                <c:pt idx="1384">
                  <c:v>1.055986229184569E-2</c:v>
                </c:pt>
                <c:pt idx="1385">
                  <c:v>1.0550494479270034E-2</c:v>
                </c:pt>
                <c:pt idx="1386">
                  <c:v>1.0541117791640353E-2</c:v>
                </c:pt>
                <c:pt idx="1387">
                  <c:v>1.0531732229199786E-2</c:v>
                </c:pt>
                <c:pt idx="1388">
                  <c:v>1.052233779178624E-2</c:v>
                </c:pt>
                <c:pt idx="1389">
                  <c:v>1.0512934479399716E-2</c:v>
                </c:pt>
                <c:pt idx="1390">
                  <c:v>1.0503522292202305E-2</c:v>
                </c:pt>
                <c:pt idx="1391">
                  <c:v>1.0494101230031916E-2</c:v>
                </c:pt>
                <c:pt idx="1392">
                  <c:v>1.0484671292888548E-2</c:v>
                </c:pt>
                <c:pt idx="1393">
                  <c:v>1.0475232480853247E-2</c:v>
                </c:pt>
                <c:pt idx="1394">
                  <c:v>1.0465784793926014E-2</c:v>
                </c:pt>
                <c:pt idx="1395">
                  <c:v>1.0456328232025802E-2</c:v>
                </c:pt>
                <c:pt idx="1396">
                  <c:v>1.0446862795233658E-2</c:v>
                </c:pt>
                <c:pt idx="1397">
                  <c:v>1.0437388483549581E-2</c:v>
                </c:pt>
                <c:pt idx="1398">
                  <c:v>1.0427905296973572E-2</c:v>
                </c:pt>
                <c:pt idx="1399">
                  <c:v>1.0418413235424584E-2</c:v>
                </c:pt>
                <c:pt idx="1400">
                  <c:v>1.0408912298902617E-2</c:v>
                </c:pt>
                <c:pt idx="1401">
                  <c:v>1.0399402487569764E-2</c:v>
                </c:pt>
                <c:pt idx="1402">
                  <c:v>1.0389883801182886E-2</c:v>
                </c:pt>
                <c:pt idx="1403">
                  <c:v>1.0380356239985122E-2</c:v>
                </c:pt>
                <c:pt idx="1404">
                  <c:v>1.0370819803895426E-2</c:v>
                </c:pt>
                <c:pt idx="1405">
                  <c:v>1.0361274492751704E-2</c:v>
                </c:pt>
                <c:pt idx="1406">
                  <c:v>1.0351720306878143E-2</c:v>
                </c:pt>
                <c:pt idx="1407">
                  <c:v>1.0342157245950556E-2</c:v>
                </c:pt>
                <c:pt idx="1408">
                  <c:v>1.0332585310212083E-2</c:v>
                </c:pt>
                <c:pt idx="1409">
                  <c:v>1.0323004499500632E-2</c:v>
                </c:pt>
                <c:pt idx="1410">
                  <c:v>1.0313414813897248E-2</c:v>
                </c:pt>
                <c:pt idx="1411">
                  <c:v>1.0303816253401932E-2</c:v>
                </c:pt>
                <c:pt idx="1412">
                  <c:v>1.0292835602656591E-2</c:v>
                </c:pt>
                <c:pt idx="1413">
                  <c:v>1.028321802457044E-2</c:v>
                </c:pt>
                <c:pt idx="1414">
                  <c:v>1.0273591571430263E-2</c:v>
                </c:pt>
                <c:pt idx="1415">
                  <c:v>1.0263956243398153E-2</c:v>
                </c:pt>
                <c:pt idx="1416">
                  <c:v>1.0254312040555158E-2</c:v>
                </c:pt>
                <c:pt idx="1417">
                  <c:v>1.0244658962739184E-2</c:v>
                </c:pt>
                <c:pt idx="1418">
                  <c:v>1.0234997009950231E-2</c:v>
                </c:pt>
                <c:pt idx="1419">
                  <c:v>1.0225326182350392E-2</c:v>
                </c:pt>
                <c:pt idx="1420">
                  <c:v>1.021564647985862E-2</c:v>
                </c:pt>
                <c:pt idx="1421">
                  <c:v>1.020595790239387E-2</c:v>
                </c:pt>
                <c:pt idx="1422">
                  <c:v>1.0196260450118233E-2</c:v>
                </c:pt>
                <c:pt idx="1423">
                  <c:v>1.0186554122869618E-2</c:v>
                </c:pt>
                <c:pt idx="1424">
                  <c:v>1.017683892072907E-2</c:v>
                </c:pt>
                <c:pt idx="1425">
                  <c:v>1.016711484369659E-2</c:v>
                </c:pt>
                <c:pt idx="1426">
                  <c:v>1.0157381891691131E-2</c:v>
                </c:pt>
                <c:pt idx="1427">
                  <c:v>1.0145418824999419E-2</c:v>
                </c:pt>
                <c:pt idx="1428">
                  <c:v>1.0137889363166508E-2</c:v>
                </c:pt>
                <c:pt idx="1429">
                  <c:v>1.0128129786566298E-2</c:v>
                </c:pt>
                <c:pt idx="1430">
                  <c:v>1.0118361335074155E-2</c:v>
                </c:pt>
                <c:pt idx="1431">
                  <c:v>1.0108584008609034E-2</c:v>
                </c:pt>
                <c:pt idx="1432">
                  <c:v>1.0098797807333026E-2</c:v>
                </c:pt>
                <c:pt idx="1433">
                  <c:v>1.008900273108404E-2</c:v>
                </c:pt>
                <c:pt idx="1434">
                  <c:v>1.0079198780024168E-2</c:v>
                </c:pt>
                <c:pt idx="1435">
                  <c:v>1.0069385953991317E-2</c:v>
                </c:pt>
                <c:pt idx="1436">
                  <c:v>1.0059564253147579E-2</c:v>
                </c:pt>
                <c:pt idx="1437">
                  <c:v>1.0049733677330863E-2</c:v>
                </c:pt>
                <c:pt idx="1438">
                  <c:v>1.0039894226703261E-2</c:v>
                </c:pt>
                <c:pt idx="1439">
                  <c:v>1.003004590110268E-2</c:v>
                </c:pt>
                <c:pt idx="1440">
                  <c:v>1.0020188700691213E-2</c:v>
                </c:pt>
                <c:pt idx="1441">
                  <c:v>1.0010322625306767E-2</c:v>
                </c:pt>
                <c:pt idx="1442">
                  <c:v>1.0000447675111435E-2</c:v>
                </c:pt>
                <c:pt idx="1443">
                  <c:v>9.9905638499431237E-3</c:v>
                </c:pt>
                <c:pt idx="1444">
                  <c:v>9.9806711499639267E-3</c:v>
                </c:pt>
                <c:pt idx="1445">
                  <c:v>9.9707695750927972E-3</c:v>
                </c:pt>
                <c:pt idx="1446">
                  <c:v>9.9608591252486889E-3</c:v>
                </c:pt>
                <c:pt idx="1447">
                  <c:v>9.9509398006747407E-3</c:v>
                </c:pt>
                <c:pt idx="1448">
                  <c:v>9.9410116011278138E-3</c:v>
                </c:pt>
                <c:pt idx="1449">
                  <c:v>9.9310745266889544E-3</c:v>
                </c:pt>
                <c:pt idx="1450">
                  <c:v>9.9211285773581626E-3</c:v>
                </c:pt>
                <c:pt idx="1451">
                  <c:v>9.9111737532164845E-3</c:v>
                </c:pt>
                <c:pt idx="1452">
                  <c:v>9.9012158268663164E-3</c:v>
                </c:pt>
                <c:pt idx="1453">
                  <c:v>9.8912891225422239E-3</c:v>
                </c:pt>
                <c:pt idx="1454">
                  <c:v>9.8813994130086957E-3</c:v>
                </c:pt>
                <c:pt idx="1455">
                  <c:v>9.8715466982657318E-3</c:v>
                </c:pt>
                <c:pt idx="1456">
                  <c:v>9.8617309783133322E-3</c:v>
                </c:pt>
                <c:pt idx="1457">
                  <c:v>9.8519522531514969E-3</c:v>
                </c:pt>
                <c:pt idx="1458">
                  <c:v>9.8422105226991796E-3</c:v>
                </c:pt>
                <c:pt idx="1459">
                  <c:v>9.8325057870374266E-3</c:v>
                </c:pt>
                <c:pt idx="1460">
                  <c:v>9.8228380461662379E-3</c:v>
                </c:pt>
                <c:pt idx="1461">
                  <c:v>9.8132073000045672E-3</c:v>
                </c:pt>
                <c:pt idx="1462">
                  <c:v>9.8036135486334608E-3</c:v>
                </c:pt>
                <c:pt idx="1463">
                  <c:v>9.7940567919718724E-3</c:v>
                </c:pt>
                <c:pt idx="1464">
                  <c:v>9.7791137759961622E-3</c:v>
                </c:pt>
                <c:pt idx="1465">
                  <c:v>9.7696521487034005E-3</c:v>
                </c:pt>
                <c:pt idx="1466">
                  <c:v>9.7602275162012031E-3</c:v>
                </c:pt>
                <c:pt idx="1467">
                  <c:v>9.7508398783274775E-3</c:v>
                </c:pt>
                <c:pt idx="1468">
                  <c:v>9.7414892353253624E-3</c:v>
                </c:pt>
                <c:pt idx="1469">
                  <c:v>9.732175586951719E-3</c:v>
                </c:pt>
                <c:pt idx="1470">
                  <c:v>9.72289893336864E-3</c:v>
                </c:pt>
                <c:pt idx="1471">
                  <c:v>9.7136592744140327E-3</c:v>
                </c:pt>
                <c:pt idx="1472">
                  <c:v>9.7044566102499896E-3</c:v>
                </c:pt>
                <c:pt idx="1473">
                  <c:v>9.6952909407954646E-3</c:v>
                </c:pt>
                <c:pt idx="1474">
                  <c:v>9.6861622661315039E-3</c:v>
                </c:pt>
                <c:pt idx="1475">
                  <c:v>9.6770705860960149E-3</c:v>
                </c:pt>
                <c:pt idx="1476">
                  <c:v>9.6680159007700439E-3</c:v>
                </c:pt>
                <c:pt idx="1477">
                  <c:v>9.6589982102346372E-3</c:v>
                </c:pt>
                <c:pt idx="1478">
                  <c:v>9.6487375778087081E-3</c:v>
                </c:pt>
                <c:pt idx="1479">
                  <c:v>9.639799161639262E-3</c:v>
                </c:pt>
                <c:pt idx="1480">
                  <c:v>9.6308977400982876E-3</c:v>
                </c:pt>
                <c:pt idx="1481">
                  <c:v>9.6220333132668312E-3</c:v>
                </c:pt>
                <c:pt idx="1482">
                  <c:v>9.6132058811448928E-3</c:v>
                </c:pt>
                <c:pt idx="1483">
                  <c:v>9.6044154437324725E-3</c:v>
                </c:pt>
                <c:pt idx="1484">
                  <c:v>9.5956620009485238E-3</c:v>
                </c:pt>
                <c:pt idx="1485">
                  <c:v>9.5869455528740932E-3</c:v>
                </c:pt>
                <c:pt idx="1486">
                  <c:v>9.5782660995902269E-3</c:v>
                </c:pt>
                <c:pt idx="1487">
                  <c:v>9.5696236409348323E-3</c:v>
                </c:pt>
                <c:pt idx="1488">
                  <c:v>9.5610181769079094E-3</c:v>
                </c:pt>
                <c:pt idx="1489">
                  <c:v>9.5524497075905046E-3</c:v>
                </c:pt>
                <c:pt idx="1490">
                  <c:v>9.5439182329826178E-3</c:v>
                </c:pt>
                <c:pt idx="1491">
                  <c:v>9.5354237530032027E-3</c:v>
                </c:pt>
                <c:pt idx="1492">
                  <c:v>9.5269662677333056E-3</c:v>
                </c:pt>
                <c:pt idx="1493">
                  <c:v>9.5185457770918802E-3</c:v>
                </c:pt>
                <c:pt idx="1494">
                  <c:v>9.5101622811599729E-3</c:v>
                </c:pt>
                <c:pt idx="1495">
                  <c:v>9.501815779775491E-3</c:v>
                </c:pt>
                <c:pt idx="1496">
                  <c:v>9.4935062731815734E-3</c:v>
                </c:pt>
                <c:pt idx="1497">
                  <c:v>9.4852337612161275E-3</c:v>
                </c:pt>
                <c:pt idx="1498">
                  <c:v>9.4769982438791533E-3</c:v>
                </c:pt>
                <c:pt idx="1499">
                  <c:v>9.4687997211706509E-3</c:v>
                </c:pt>
                <c:pt idx="1500">
                  <c:v>9.4606381931716665E-3</c:v>
                </c:pt>
                <c:pt idx="1501">
                  <c:v>9.4525136598011539E-3</c:v>
                </c:pt>
                <c:pt idx="1502">
                  <c:v>9.4444261210591129E-3</c:v>
                </c:pt>
                <c:pt idx="1503">
                  <c:v>9.43637557702659E-3</c:v>
                </c:pt>
                <c:pt idx="1504">
                  <c:v>9.4283620275414926E-3</c:v>
                </c:pt>
                <c:pt idx="1505">
                  <c:v>9.4203854726848668E-3</c:v>
                </c:pt>
                <c:pt idx="1506">
                  <c:v>9.4124459125377591E-3</c:v>
                </c:pt>
                <c:pt idx="1507">
                  <c:v>9.4045433470191231E-3</c:v>
                </c:pt>
                <c:pt idx="1508">
                  <c:v>9.3966777761289588E-3</c:v>
                </c:pt>
                <c:pt idx="1509">
                  <c:v>9.38884919978622E-3</c:v>
                </c:pt>
                <c:pt idx="1510">
                  <c:v>9.3810576181529992E-3</c:v>
                </c:pt>
                <c:pt idx="1511">
                  <c:v>9.3733030311482501E-3</c:v>
                </c:pt>
                <c:pt idx="1512">
                  <c:v>9.3655854386909265E-3</c:v>
                </c:pt>
                <c:pt idx="1513">
                  <c:v>9.3579048409431209E-3</c:v>
                </c:pt>
                <c:pt idx="1514">
                  <c:v>9.3502612377427408E-3</c:v>
                </c:pt>
                <c:pt idx="1515">
                  <c:v>9.3426546290897861E-3</c:v>
                </c:pt>
                <c:pt idx="1516">
                  <c:v>9.3350850151463494E-3</c:v>
                </c:pt>
                <c:pt idx="1517">
                  <c:v>9.3275523958313844E-3</c:v>
                </c:pt>
                <c:pt idx="1518">
                  <c:v>9.3200567710638449E-3</c:v>
                </c:pt>
                <c:pt idx="1519">
                  <c:v>9.3125981409247771E-3</c:v>
                </c:pt>
                <c:pt idx="1520">
                  <c:v>9.3051765054141811E-3</c:v>
                </c:pt>
                <c:pt idx="1521">
                  <c:v>9.2977918644510105E-3</c:v>
                </c:pt>
                <c:pt idx="1522">
                  <c:v>9.2904442181163116E-3</c:v>
                </c:pt>
                <c:pt idx="1523">
                  <c:v>9.2831335664100845E-3</c:v>
                </c:pt>
                <c:pt idx="1524">
                  <c:v>9.2758599092512828E-3</c:v>
                </c:pt>
                <c:pt idx="1525">
                  <c:v>9.2686232467209528E-3</c:v>
                </c:pt>
                <c:pt idx="1526">
                  <c:v>9.2614235787380483E-3</c:v>
                </c:pt>
                <c:pt idx="1527">
                  <c:v>9.2542609053836156E-3</c:v>
                </c:pt>
                <c:pt idx="1528">
                  <c:v>9.2471352265766082E-3</c:v>
                </c:pt>
                <c:pt idx="1529">
                  <c:v>9.2400465423170264E-3</c:v>
                </c:pt>
                <c:pt idx="1530">
                  <c:v>9.2329948526859162E-3</c:v>
                </c:pt>
                <c:pt idx="1531">
                  <c:v>9.2259801576832778E-3</c:v>
                </c:pt>
                <c:pt idx="1532">
                  <c:v>9.2190024572280649E-3</c:v>
                </c:pt>
                <c:pt idx="1533">
                  <c:v>9.2120617513202774E-3</c:v>
                </c:pt>
                <c:pt idx="1534">
                  <c:v>9.2051580400409616E-3</c:v>
                </c:pt>
                <c:pt idx="1535">
                  <c:v>9.198291323228025E-3</c:v>
                </c:pt>
                <c:pt idx="1536">
                  <c:v>9.1914616010435601E-3</c:v>
                </c:pt>
                <c:pt idx="1537">
                  <c:v>9.1846688734065207E-3</c:v>
                </c:pt>
                <c:pt idx="1538">
                  <c:v>9.1779131403169067E-3</c:v>
                </c:pt>
                <c:pt idx="1539">
                  <c:v>9.1711944018557645E-3</c:v>
                </c:pt>
                <c:pt idx="1540">
                  <c:v>9.1645126578610014E-3</c:v>
                </c:pt>
                <c:pt idx="1541">
                  <c:v>9.1578679084947101E-3</c:v>
                </c:pt>
                <c:pt idx="1542">
                  <c:v>9.1512601535947979E-3</c:v>
                </c:pt>
                <c:pt idx="1543">
                  <c:v>9.1446893934044038E-3</c:v>
                </c:pt>
                <c:pt idx="1544">
                  <c:v>9.1381556276803888E-3</c:v>
                </c:pt>
                <c:pt idx="1545">
                  <c:v>9.131658856422753E-3</c:v>
                </c:pt>
                <c:pt idx="1546">
                  <c:v>9.1251990798746352E-3</c:v>
                </c:pt>
                <c:pt idx="1547">
                  <c:v>9.1187762977118503E-3</c:v>
                </c:pt>
                <c:pt idx="1548">
                  <c:v>9.1123905101775371E-3</c:v>
                </c:pt>
                <c:pt idx="1549">
                  <c:v>9.1060417171906494E-3</c:v>
                </c:pt>
                <c:pt idx="1550">
                  <c:v>9.0997299187511871E-3</c:v>
                </c:pt>
                <c:pt idx="1551">
                  <c:v>9.093455114778104E-3</c:v>
                </c:pt>
                <c:pt idx="1552">
                  <c:v>9.0872173054334926E-3</c:v>
                </c:pt>
                <c:pt idx="1553">
                  <c:v>9.0810164905552604E-3</c:v>
                </c:pt>
                <c:pt idx="1554">
                  <c:v>9.0748526703054999E-3</c:v>
                </c:pt>
                <c:pt idx="1555">
                  <c:v>9.0687258444410723E-3</c:v>
                </c:pt>
                <c:pt idx="1556">
                  <c:v>9.0626360132861628E-3</c:v>
                </c:pt>
                <c:pt idx="1557">
                  <c:v>9.0565831765165861E-3</c:v>
                </c:pt>
                <c:pt idx="1558">
                  <c:v>9.0505673342944348E-3</c:v>
                </c:pt>
                <c:pt idx="1559">
                  <c:v>9.044588486619709E-3</c:v>
                </c:pt>
                <c:pt idx="1560">
                  <c:v>9.0386466334113624E-3</c:v>
                </c:pt>
                <c:pt idx="1561">
                  <c:v>9.0327417747504413E-3</c:v>
                </c:pt>
                <c:pt idx="1562">
                  <c:v>9.0268739106369456E-3</c:v>
                </c:pt>
                <c:pt idx="1563">
                  <c:v>9.0210430410708753E-3</c:v>
                </c:pt>
                <c:pt idx="1564">
                  <c:v>9.0152491658901379E-3</c:v>
                </c:pt>
                <c:pt idx="1565">
                  <c:v>9.0094922853378723E-3</c:v>
                </c:pt>
                <c:pt idx="1566">
                  <c:v>9.0037723992519858E-3</c:v>
                </c:pt>
                <c:pt idx="1567">
                  <c:v>8.9980895076324785E-3</c:v>
                </c:pt>
                <c:pt idx="1568">
                  <c:v>8.991640073886531E-3</c:v>
                </c:pt>
                <c:pt idx="1569">
                  <c:v>8.9860364562277528E-3</c:v>
                </c:pt>
                <c:pt idx="1570">
                  <c:v>8.9804698331164001E-3</c:v>
                </c:pt>
                <c:pt idx="1571">
                  <c:v>8.9749402044714266E-3</c:v>
                </c:pt>
                <c:pt idx="1572">
                  <c:v>8.9694475703738785E-3</c:v>
                </c:pt>
                <c:pt idx="1573">
                  <c:v>8.9639919307427096E-3</c:v>
                </c:pt>
                <c:pt idx="1574">
                  <c:v>8.9585732855779199E-3</c:v>
                </c:pt>
                <c:pt idx="1575">
                  <c:v>8.9531916349605556E-3</c:v>
                </c:pt>
                <c:pt idx="1576">
                  <c:v>8.9478469788095705E-3</c:v>
                </c:pt>
                <c:pt idx="1577">
                  <c:v>8.9425393171249645E-3</c:v>
                </c:pt>
                <c:pt idx="1578">
                  <c:v>8.937268649987784E-3</c:v>
                </c:pt>
                <c:pt idx="1579">
                  <c:v>8.9320349773169827E-3</c:v>
                </c:pt>
                <c:pt idx="1580">
                  <c:v>8.9268382991125605E-3</c:v>
                </c:pt>
                <c:pt idx="1581">
                  <c:v>8.9216786154555638E-3</c:v>
                </c:pt>
                <c:pt idx="1582">
                  <c:v>8.9165559261839E-3</c:v>
                </c:pt>
                <c:pt idx="1583">
                  <c:v>8.9114702314596617E-3</c:v>
                </c:pt>
                <c:pt idx="1584">
                  <c:v>8.9064215312828487E-3</c:v>
                </c:pt>
                <c:pt idx="1585">
                  <c:v>8.9014098254913687E-3</c:v>
                </c:pt>
                <c:pt idx="1586">
                  <c:v>8.8964351141662679E-3</c:v>
                </c:pt>
                <c:pt idx="1587">
                  <c:v>8.8914973973075462E-3</c:v>
                </c:pt>
                <c:pt idx="1588">
                  <c:v>8.8865966749962499E-3</c:v>
                </c:pt>
                <c:pt idx="1589">
                  <c:v>8.8817329471513329E-3</c:v>
                </c:pt>
                <c:pt idx="1590">
                  <c:v>8.8769062136917487E-3</c:v>
                </c:pt>
                <c:pt idx="1591">
                  <c:v>8.87211647477959E-3</c:v>
                </c:pt>
                <c:pt idx="1592">
                  <c:v>8.8673637302527641E-3</c:v>
                </c:pt>
                <c:pt idx="1593">
                  <c:v>8.8626479802733638E-3</c:v>
                </c:pt>
                <c:pt idx="1594">
                  <c:v>8.8579692247603425E-3</c:v>
                </c:pt>
                <c:pt idx="1595">
                  <c:v>8.8533274637137005E-3</c:v>
                </c:pt>
                <c:pt idx="1596">
                  <c:v>8.8487226970523913E-3</c:v>
                </c:pt>
                <c:pt idx="1597">
                  <c:v>8.8441549249385076E-3</c:v>
                </c:pt>
                <c:pt idx="1598">
                  <c:v>8.8396241472910031E-3</c:v>
                </c:pt>
                <c:pt idx="1599">
                  <c:v>8.8351303640288315E-3</c:v>
                </c:pt>
                <c:pt idx="1600">
                  <c:v>8.8306735753140853E-3</c:v>
                </c:pt>
                <c:pt idx="1601">
                  <c:v>8.8262537809846719E-3</c:v>
                </c:pt>
                <c:pt idx="1602">
                  <c:v>8.8218709811216378E-3</c:v>
                </c:pt>
                <c:pt idx="1603">
                  <c:v>8.8175251756439366E-3</c:v>
                </c:pt>
                <c:pt idx="1604">
                  <c:v>8.8132163647136608E-3</c:v>
                </c:pt>
                <c:pt idx="1605">
                  <c:v>8.8089445481687179E-3</c:v>
                </c:pt>
                <c:pt idx="1606">
                  <c:v>8.8047097261712004E-3</c:v>
                </c:pt>
                <c:pt idx="1607">
                  <c:v>8.8005118985590158E-3</c:v>
                </c:pt>
                <c:pt idx="1608">
                  <c:v>8.7963510654132104E-3</c:v>
                </c:pt>
                <c:pt idx="1609">
                  <c:v>8.7922272266527379E-3</c:v>
                </c:pt>
                <c:pt idx="1610">
                  <c:v>8.7881403824396909E-3</c:v>
                </c:pt>
                <c:pt idx="1611">
                  <c:v>8.7840905326119767E-3</c:v>
                </c:pt>
                <c:pt idx="1612">
                  <c:v>8.7800776771695954E-3</c:v>
                </c:pt>
                <c:pt idx="1613">
                  <c:v>8.7761018162746396E-3</c:v>
                </c:pt>
                <c:pt idx="1614">
                  <c:v>8.7721629497650166E-3</c:v>
                </c:pt>
                <c:pt idx="1615">
                  <c:v>8.7682610777217729E-3</c:v>
                </c:pt>
                <c:pt idx="1616">
                  <c:v>8.764396200063862E-3</c:v>
                </c:pt>
                <c:pt idx="1617">
                  <c:v>8.7605683168723303E-3</c:v>
                </c:pt>
                <c:pt idx="1618">
                  <c:v>8.7567774280661315E-3</c:v>
                </c:pt>
                <c:pt idx="1619">
                  <c:v>8.7530235338073581E-3</c:v>
                </c:pt>
                <c:pt idx="1620">
                  <c:v>8.7493066338528713E-3</c:v>
                </c:pt>
                <c:pt idx="1621">
                  <c:v>8.74562672844581E-3</c:v>
                </c:pt>
                <c:pt idx="1622">
                  <c:v>8.7419838174240816E-3</c:v>
                </c:pt>
                <c:pt idx="1623">
                  <c:v>8.7383779007876861E-3</c:v>
                </c:pt>
                <c:pt idx="1624">
                  <c:v>8.734808978698716E-3</c:v>
                </c:pt>
                <c:pt idx="1625">
                  <c:v>8.7312770508329862E-3</c:v>
                </c:pt>
                <c:pt idx="1626">
                  <c:v>8.7277821175146819E-3</c:v>
                </c:pt>
                <c:pt idx="1627">
                  <c:v>8.7243241786627568E-3</c:v>
                </c:pt>
                <c:pt idx="1628">
                  <c:v>8.7209032341961645E-3</c:v>
                </c:pt>
                <c:pt idx="1629">
                  <c:v>8.7175192841959515E-3</c:v>
                </c:pt>
                <c:pt idx="1630">
                  <c:v>8.7141723284189787E-3</c:v>
                </c:pt>
                <c:pt idx="1631">
                  <c:v>8.7108623672704777E-3</c:v>
                </c:pt>
                <c:pt idx="1632">
                  <c:v>8.7075894005073096E-3</c:v>
                </c:pt>
                <c:pt idx="1633">
                  <c:v>8.7043534281294743E-3</c:v>
                </c:pt>
                <c:pt idx="1634">
                  <c:v>8.701154450136972E-3</c:v>
                </c:pt>
                <c:pt idx="1635">
                  <c:v>8.6979924666108488E-3</c:v>
                </c:pt>
                <c:pt idx="1636">
                  <c:v>8.6948674774700585E-3</c:v>
                </c:pt>
                <c:pt idx="1637">
                  <c:v>8.6917794827146011E-3</c:v>
                </c:pt>
                <c:pt idx="1638">
                  <c:v>8.6887284825065692E-3</c:v>
                </c:pt>
                <c:pt idx="1639">
                  <c:v>8.6857144766028238E-3</c:v>
                </c:pt>
                <c:pt idx="1640">
                  <c:v>8.6827374651654576E-3</c:v>
                </c:pt>
                <c:pt idx="1641">
                  <c:v>8.6797974481134244E-3</c:v>
                </c:pt>
                <c:pt idx="1642">
                  <c:v>8.676894425446724E-3</c:v>
                </c:pt>
                <c:pt idx="1643">
                  <c:v>8.6740283971653565E-3</c:v>
                </c:pt>
                <c:pt idx="1644">
                  <c:v>8.6711993632693218E-3</c:v>
                </c:pt>
                <c:pt idx="1645">
                  <c:v>8.6684073239207127E-3</c:v>
                </c:pt>
                <c:pt idx="1646">
                  <c:v>8.6656522788763901E-3</c:v>
                </c:pt>
                <c:pt idx="1647">
                  <c:v>8.6629342282984467E-3</c:v>
                </c:pt>
                <c:pt idx="1648">
                  <c:v>8.6602531721058362E-3</c:v>
                </c:pt>
                <c:pt idx="1649">
                  <c:v>8.6576091102985586E-3</c:v>
                </c:pt>
                <c:pt idx="1650">
                  <c:v>8.6550020428766139E-3</c:v>
                </c:pt>
                <c:pt idx="1651">
                  <c:v>8.6524319699210483E-3</c:v>
                </c:pt>
                <c:pt idx="1652">
                  <c:v>8.6498988912697694E-3</c:v>
                </c:pt>
                <c:pt idx="1653">
                  <c:v>8.6474028070848696E-3</c:v>
                </c:pt>
                <c:pt idx="1654">
                  <c:v>8.6449437172853028E-3</c:v>
                </c:pt>
                <c:pt idx="1655">
                  <c:v>8.6425216218710688E-3</c:v>
                </c:pt>
                <c:pt idx="1656">
                  <c:v>8.6401365209232139E-3</c:v>
                </c:pt>
                <c:pt idx="1657">
                  <c:v>8.637788414360692E-3</c:v>
                </c:pt>
                <c:pt idx="1658">
                  <c:v>8.6354773021024567E-3</c:v>
                </c:pt>
                <c:pt idx="1659">
                  <c:v>8.6332031842295542E-3</c:v>
                </c:pt>
                <c:pt idx="1660">
                  <c:v>8.6309660609040773E-3</c:v>
                </c:pt>
                <c:pt idx="1661">
                  <c:v>8.6287659318828869E-3</c:v>
                </c:pt>
                <c:pt idx="1662">
                  <c:v>8.6266027972470294E-3</c:v>
                </c:pt>
                <c:pt idx="1663">
                  <c:v>8.6244766569965048E-3</c:v>
                </c:pt>
                <c:pt idx="1664">
                  <c:v>8.6223875111313131E-3</c:v>
                </c:pt>
                <c:pt idx="1665">
                  <c:v>8.6203353597325005E-3</c:v>
                </c:pt>
                <c:pt idx="1666">
                  <c:v>8.6183202027190209E-3</c:v>
                </c:pt>
                <c:pt idx="1667">
                  <c:v>8.6163420400098278E-3</c:v>
                </c:pt>
                <c:pt idx="1668">
                  <c:v>8.614400871767014E-3</c:v>
                </c:pt>
                <c:pt idx="1669">
                  <c:v>8.612496697909533E-3</c:v>
                </c:pt>
                <c:pt idx="1670">
                  <c:v>8.6106295183563386E-3</c:v>
                </c:pt>
                <c:pt idx="1671">
                  <c:v>8.6087993333505697E-3</c:v>
                </c:pt>
                <c:pt idx="1672">
                  <c:v>8.6067529924027664E-3</c:v>
                </c:pt>
                <c:pt idx="1673">
                  <c:v>8.6050020810335415E-3</c:v>
                </c:pt>
                <c:pt idx="1674">
                  <c:v>8.6032881639686032E-3</c:v>
                </c:pt>
                <c:pt idx="1675">
                  <c:v>8.6016112413700441E-3</c:v>
                </c:pt>
                <c:pt idx="1676">
                  <c:v>8.5999713131568178E-3</c:v>
                </c:pt>
                <c:pt idx="1677">
                  <c:v>8.5983683792478782E-3</c:v>
                </c:pt>
                <c:pt idx="1678">
                  <c:v>8.5968024398053178E-3</c:v>
                </c:pt>
                <c:pt idx="1679">
                  <c:v>8.5952734946670439E-3</c:v>
                </c:pt>
                <c:pt idx="1680">
                  <c:v>8.593781543914103E-3</c:v>
                </c:pt>
                <c:pt idx="1681">
                  <c:v>8.5923265877085875E-3</c:v>
                </c:pt>
                <c:pt idx="1682">
                  <c:v>8.5909086257263123E-3</c:v>
                </c:pt>
                <c:pt idx="1683">
                  <c:v>8.58952765812937E-3</c:v>
                </c:pt>
                <c:pt idx="1684">
                  <c:v>8.5881836849988069E-3</c:v>
                </c:pt>
                <c:pt idx="1685">
                  <c:v>8.5868767061725304E-3</c:v>
                </c:pt>
                <c:pt idx="1686">
                  <c:v>8.5856067218126331E-3</c:v>
                </c:pt>
                <c:pt idx="1687">
                  <c:v>8.5843737316759761E-3</c:v>
                </c:pt>
                <c:pt idx="1688">
                  <c:v>8.58324722735615E-3</c:v>
                </c:pt>
                <c:pt idx="1689">
                  <c:v>8.5820187348017996E-3</c:v>
                </c:pt>
                <c:pt idx="1690">
                  <c:v>8.5808967279832338E-3</c:v>
                </c:pt>
                <c:pt idx="1691">
                  <c:v>8.5798117153879083E-3</c:v>
                </c:pt>
                <c:pt idx="1692">
                  <c:v>8.578763697258962E-3</c:v>
                </c:pt>
                <c:pt idx="1693">
                  <c:v>8.5777526735153486E-3</c:v>
                </c:pt>
                <c:pt idx="1694">
                  <c:v>8.5767786441570681E-3</c:v>
                </c:pt>
                <c:pt idx="1695">
                  <c:v>8.5758416091841205E-3</c:v>
                </c:pt>
                <c:pt idx="1696">
                  <c:v>8.5749415685965058E-3</c:v>
                </c:pt>
                <c:pt idx="1697">
                  <c:v>8.5740785223131777E-3</c:v>
                </c:pt>
                <c:pt idx="1698">
                  <c:v>8.5732524704151825E-3</c:v>
                </c:pt>
                <c:pt idx="1699">
                  <c:v>8.5724634129835664E-3</c:v>
                </c:pt>
                <c:pt idx="1700">
                  <c:v>8.571711349856237E-3</c:v>
                </c:pt>
                <c:pt idx="1701">
                  <c:v>8.5709962811952867E-3</c:v>
                </c:pt>
                <c:pt idx="1702">
                  <c:v>8.570318206838623E-3</c:v>
                </c:pt>
                <c:pt idx="1703">
                  <c:v>8.5696771267862459E-3</c:v>
                </c:pt>
                <c:pt idx="1704">
                  <c:v>8.569073041200248E-3</c:v>
                </c:pt>
                <c:pt idx="1705">
                  <c:v>8.568505949999583E-3</c:v>
                </c:pt>
                <c:pt idx="1706">
                  <c:v>8.5679758531842509E-3</c:v>
                </c:pt>
                <c:pt idx="1707">
                  <c:v>8.5674827507542517E-3</c:v>
                </c:pt>
                <c:pt idx="1708">
                  <c:v>8.5670266426285391E-3</c:v>
                </c:pt>
                <c:pt idx="1709">
                  <c:v>8.5666075288881594E-3</c:v>
                </c:pt>
                <c:pt idx="1710">
                  <c:v>8.5662254095331125E-3</c:v>
                </c:pt>
                <c:pt idx="1711">
                  <c:v>8.5658802845633986E-3</c:v>
                </c:pt>
                <c:pt idx="1712">
                  <c:v>8.5655642632320728E-3</c:v>
                </c:pt>
                <c:pt idx="1713">
                  <c:v>8.5652304276040425E-3</c:v>
                </c:pt>
                <c:pt idx="1714">
                  <c:v>8.5648708867702705E-3</c:v>
                </c:pt>
                <c:pt idx="1715">
                  <c:v>8.5644856408118031E-3</c:v>
                </c:pt>
                <c:pt idx="1716">
                  <c:v>8.5640746898096864E-3</c:v>
                </c:pt>
                <c:pt idx="1717">
                  <c:v>8.5636380336018281E-3</c:v>
                </c:pt>
                <c:pt idx="1718">
                  <c:v>8.5631756724313668E-3</c:v>
                </c:pt>
                <c:pt idx="1719">
                  <c:v>8.5626876061362101E-3</c:v>
                </c:pt>
                <c:pt idx="1720">
                  <c:v>8.5621738345542653E-3</c:v>
                </c:pt>
                <c:pt idx="1721">
                  <c:v>8.5616343580097176E-3</c:v>
                </c:pt>
                <c:pt idx="1722">
                  <c:v>8.5610691763404745E-3</c:v>
                </c:pt>
                <c:pt idx="1723">
                  <c:v>8.5604782896275822E-3</c:v>
                </c:pt>
                <c:pt idx="1724">
                  <c:v>8.5598813685328068E-3</c:v>
                </c:pt>
                <c:pt idx="1725">
                  <c:v>8.5592316967101727E-3</c:v>
                </c:pt>
                <c:pt idx="1726">
                  <c:v>8.5585563186281934E-3</c:v>
                </c:pt>
                <c:pt idx="1727">
                  <c:v>8.5578552342058245E-3</c:v>
                </c:pt>
                <c:pt idx="1728">
                  <c:v>8.5571284434970973E-3</c:v>
                </c:pt>
                <c:pt idx="1729">
                  <c:v>8.5563759464479805E-3</c:v>
                </c:pt>
                <c:pt idx="1730">
                  <c:v>8.5555977431125054E-3</c:v>
                </c:pt>
                <c:pt idx="1731">
                  <c:v>8.5547938334636555E-3</c:v>
                </c:pt>
                <c:pt idx="1732">
                  <c:v>8.5539642175014308E-3</c:v>
                </c:pt>
                <c:pt idx="1733">
                  <c:v>8.5531088952258329E-3</c:v>
                </c:pt>
                <c:pt idx="1734">
                  <c:v>8.5522278666638751E-3</c:v>
                </c:pt>
                <c:pt idx="1735">
                  <c:v>8.5513211317615294E-3</c:v>
                </c:pt>
                <c:pt idx="1736">
                  <c:v>8.5503886905998385E-3</c:v>
                </c:pt>
                <c:pt idx="1737">
                  <c:v>8.549430543097758E-3</c:v>
                </c:pt>
                <c:pt idx="1738">
                  <c:v>8.5478171631336863E-3</c:v>
                </c:pt>
                <c:pt idx="1739">
                  <c:v>8.5467966337959833E-3</c:v>
                </c:pt>
                <c:pt idx="1740">
                  <c:v>8.5457503994146311E-3</c:v>
                </c:pt>
                <c:pt idx="1741">
                  <c:v>8.5446784599085834E-3</c:v>
                </c:pt>
                <c:pt idx="1742">
                  <c:v>8.5435808152778403E-3</c:v>
                </c:pt>
                <c:pt idx="1743">
                  <c:v>8.542457465603448E-3</c:v>
                </c:pt>
                <c:pt idx="1744">
                  <c:v>8.5413084108043602E-3</c:v>
                </c:pt>
                <c:pt idx="1745">
                  <c:v>8.5401336507995307E-3</c:v>
                </c:pt>
                <c:pt idx="1746">
                  <c:v>8.5389331858320983E-3</c:v>
                </c:pt>
                <c:pt idx="1747">
                  <c:v>8.5377070156589241E-3</c:v>
                </c:pt>
                <c:pt idx="1748">
                  <c:v>8.5364551404421007E-3</c:v>
                </c:pt>
                <c:pt idx="1749">
                  <c:v>8.5351775601005819E-3</c:v>
                </c:pt>
                <c:pt idx="1750">
                  <c:v>8.5338742747154139E-3</c:v>
                </c:pt>
                <c:pt idx="1751">
                  <c:v>8.5325452841245042E-3</c:v>
                </c:pt>
                <c:pt idx="1752">
                  <c:v>8.5311905884899453E-3</c:v>
                </c:pt>
                <c:pt idx="1753">
                  <c:v>8.5298101877306909E-3</c:v>
                </c:pt>
                <c:pt idx="1754">
                  <c:v>8.5284040819277873E-3</c:v>
                </c:pt>
                <c:pt idx="1755">
                  <c:v>8.526972270919142E-3</c:v>
                </c:pt>
                <c:pt idx="1756">
                  <c:v>8.5255147548668475E-3</c:v>
                </c:pt>
                <c:pt idx="1757">
                  <c:v>8.5240315337709038E-3</c:v>
                </c:pt>
                <c:pt idx="1758">
                  <c:v>8.5225226074692184E-3</c:v>
                </c:pt>
                <c:pt idx="1759">
                  <c:v>8.5209879761238838E-3</c:v>
                </c:pt>
                <c:pt idx="1760">
                  <c:v>8.5194276396538537E-3</c:v>
                </c:pt>
                <c:pt idx="1761">
                  <c:v>8.5178415981401745E-3</c:v>
                </c:pt>
                <c:pt idx="1762">
                  <c:v>8.5162298515017998E-3</c:v>
                </c:pt>
                <c:pt idx="1763">
                  <c:v>8.5145923996576833E-3</c:v>
                </c:pt>
                <c:pt idx="1764">
                  <c:v>8.512929242850964E-3</c:v>
                </c:pt>
                <c:pt idx="1765">
                  <c:v>8.5112403809195492E-3</c:v>
                </c:pt>
                <c:pt idx="1766">
                  <c:v>8.5095258137823926E-3</c:v>
                </c:pt>
                <c:pt idx="1767">
                  <c:v>8.5077855416826331E-3</c:v>
                </c:pt>
                <c:pt idx="1768">
                  <c:v>8.5060195644581782E-3</c:v>
                </c:pt>
                <c:pt idx="1769">
                  <c:v>8.5042278821090278E-3</c:v>
                </c:pt>
                <c:pt idx="1770">
                  <c:v>8.5024104947162282E-3</c:v>
                </c:pt>
                <c:pt idx="1771">
                  <c:v>8.5005674021176869E-3</c:v>
                </c:pt>
                <c:pt idx="1772">
                  <c:v>8.4986986045565427E-3</c:v>
                </c:pt>
                <c:pt idx="1773">
                  <c:v>8.4968041017896567E-3</c:v>
                </c:pt>
                <c:pt idx="1774">
                  <c:v>8.4948838938980753E-3</c:v>
                </c:pt>
                <c:pt idx="1775">
                  <c:v>8.492937981043891E-3</c:v>
                </c:pt>
                <c:pt idx="1776">
                  <c:v>8.4909663630650112E-3</c:v>
                </c:pt>
                <c:pt idx="1777">
                  <c:v>8.4889690398803896E-3</c:v>
                </c:pt>
                <c:pt idx="1778">
                  <c:v>8.4869460117331652E-3</c:v>
                </c:pt>
                <c:pt idx="1779">
                  <c:v>8.4848972784612453E-3</c:v>
                </c:pt>
                <c:pt idx="1780">
                  <c:v>8.4828228400646299E-3</c:v>
                </c:pt>
                <c:pt idx="1781">
                  <c:v>8.4807226966243654E-3</c:v>
                </c:pt>
                <c:pt idx="1782">
                  <c:v>8.4785968480594054E-3</c:v>
                </c:pt>
                <c:pt idx="1783">
                  <c:v>8.4764452943697499E-3</c:v>
                </c:pt>
                <c:pt idx="1784">
                  <c:v>8.4742680356364453E-3</c:v>
                </c:pt>
                <c:pt idx="1785">
                  <c:v>8.4720650718594914E-3</c:v>
                </c:pt>
                <c:pt idx="1786">
                  <c:v>8.4698364028767958E-3</c:v>
                </c:pt>
                <c:pt idx="1787">
                  <c:v>8.4675820288504511E-3</c:v>
                </c:pt>
                <c:pt idx="1788">
                  <c:v>8.4653019497804571E-3</c:v>
                </c:pt>
                <c:pt idx="1789">
                  <c:v>8.4629961655047214E-3</c:v>
                </c:pt>
                <c:pt idx="1790">
                  <c:v>8.4606646762663829E-3</c:v>
                </c:pt>
                <c:pt idx="1791">
                  <c:v>8.4583074819033488E-3</c:v>
                </c:pt>
                <c:pt idx="1792">
                  <c:v>8.4559245824966656E-3</c:v>
                </c:pt>
                <c:pt idx="1793">
                  <c:v>8.4535159778842406E-3</c:v>
                </c:pt>
                <c:pt idx="1794">
                  <c:v>8.4510816683092127E-3</c:v>
                </c:pt>
                <c:pt idx="1795">
                  <c:v>8.4486216536094894E-3</c:v>
                </c:pt>
                <c:pt idx="1796">
                  <c:v>8.4461359337850705E-3</c:v>
                </c:pt>
                <c:pt idx="1797">
                  <c:v>8.4436245089170026E-3</c:v>
                </c:pt>
                <c:pt idx="1798">
                  <c:v>8.4410873790052854E-3</c:v>
                </c:pt>
                <c:pt idx="1799">
                  <c:v>8.4385245438878265E-3</c:v>
                </c:pt>
                <c:pt idx="1800">
                  <c:v>8.4359360037267184E-3</c:v>
                </c:pt>
                <c:pt idx="1801">
                  <c:v>8.4333217586030074E-3</c:v>
                </c:pt>
                <c:pt idx="1802">
                  <c:v>8.4306818082735546E-3</c:v>
                </c:pt>
                <c:pt idx="1803">
                  <c:v>8.4280161529004527E-3</c:v>
                </c:pt>
                <c:pt idx="1804">
                  <c:v>8.4253247924837016E-3</c:v>
                </c:pt>
                <c:pt idx="1805">
                  <c:v>8.422607726942255E-3</c:v>
                </c:pt>
                <c:pt idx="1806">
                  <c:v>8.419864956276113E-3</c:v>
                </c:pt>
                <c:pt idx="1807">
                  <c:v>8.4170964805663218E-3</c:v>
                </c:pt>
                <c:pt idx="1808">
                  <c:v>8.4143022998128814E-3</c:v>
                </c:pt>
                <c:pt idx="1809">
                  <c:v>8.4114824139347455E-3</c:v>
                </c:pt>
                <c:pt idx="1810">
                  <c:v>8.4086368230129604E-3</c:v>
                </c:pt>
                <c:pt idx="1811">
                  <c:v>8.4057655270475262E-3</c:v>
                </c:pt>
                <c:pt idx="1812">
                  <c:v>8.4028685259573965E-3</c:v>
                </c:pt>
                <c:pt idx="1813">
                  <c:v>8.3999458198236177E-3</c:v>
                </c:pt>
                <c:pt idx="1814">
                  <c:v>8.3969974085651433E-3</c:v>
                </c:pt>
                <c:pt idx="1815">
                  <c:v>8.3940232922630198E-3</c:v>
                </c:pt>
                <c:pt idx="1816">
                  <c:v>8.3910234709172471E-3</c:v>
                </c:pt>
                <c:pt idx="1817">
                  <c:v>8.3879979444467789E-3</c:v>
                </c:pt>
                <c:pt idx="1818">
                  <c:v>8.3849467130137079E-3</c:v>
                </c:pt>
                <c:pt idx="1819">
                  <c:v>8.3818697762938488E-3</c:v>
                </c:pt>
                <c:pt idx="1820">
                  <c:v>8.3787671346924331E-3</c:v>
                </c:pt>
                <c:pt idx="1821">
                  <c:v>8.3756387879663219E-3</c:v>
                </c:pt>
                <c:pt idx="1822">
                  <c:v>8.3724847361965615E-3</c:v>
                </c:pt>
                <c:pt idx="1823">
                  <c:v>8.3693049793021057E-3</c:v>
                </c:pt>
                <c:pt idx="1824">
                  <c:v>8.3660995173640007E-3</c:v>
                </c:pt>
                <c:pt idx="1825">
                  <c:v>8.3628683503822465E-3</c:v>
                </c:pt>
                <c:pt idx="1826">
                  <c:v>8.3596114782757969E-3</c:v>
                </c:pt>
                <c:pt idx="1827">
                  <c:v>8.356328901125698E-3</c:v>
                </c:pt>
                <c:pt idx="1828">
                  <c:v>8.35302061893195E-3</c:v>
                </c:pt>
                <c:pt idx="1829">
                  <c:v>8.3496866316945528E-3</c:v>
                </c:pt>
                <c:pt idx="1830">
                  <c:v>8.3463269393324602E-3</c:v>
                </c:pt>
                <c:pt idx="1831">
                  <c:v>8.3429415420077646E-3</c:v>
                </c:pt>
                <c:pt idx="1832">
                  <c:v>8.3395304394773273E-3</c:v>
                </c:pt>
                <c:pt idx="1833">
                  <c:v>8.3360936319842871E-3</c:v>
                </c:pt>
                <c:pt idx="1834">
                  <c:v>8.3326311193665514E-3</c:v>
                </c:pt>
                <c:pt idx="1835">
                  <c:v>8.3291429017862129E-3</c:v>
                </c:pt>
                <c:pt idx="1836">
                  <c:v>8.3256289790001325E-3</c:v>
                </c:pt>
                <c:pt idx="1837">
                  <c:v>8.3220893513324956E-3</c:v>
                </c:pt>
                <c:pt idx="1838">
                  <c:v>8.3185240184591169E-3</c:v>
                </c:pt>
                <c:pt idx="1839">
                  <c:v>8.3149329807041816E-3</c:v>
                </c:pt>
                <c:pt idx="1840">
                  <c:v>8.3113162376624583E-3</c:v>
                </c:pt>
                <c:pt idx="1841">
                  <c:v>8.3076737897391784E-3</c:v>
                </c:pt>
                <c:pt idx="1842">
                  <c:v>8.304005636691203E-3</c:v>
                </c:pt>
                <c:pt idx="1843">
                  <c:v>8.3003117785995784E-3</c:v>
                </c:pt>
                <c:pt idx="1844">
                  <c:v>8.2965922154643046E-3</c:v>
                </c:pt>
                <c:pt idx="1845">
                  <c:v>8.2928469472853816E-3</c:v>
                </c:pt>
                <c:pt idx="1846">
                  <c:v>8.2890759739817632E-3</c:v>
                </c:pt>
                <c:pt idx="1847">
                  <c:v>8.2852792957155419E-3</c:v>
                </c:pt>
                <c:pt idx="1848">
                  <c:v>8.2814569123246251E-3</c:v>
                </c:pt>
                <c:pt idx="1849">
                  <c:v>8.2776088239711054E-3</c:v>
                </c:pt>
                <c:pt idx="1850">
                  <c:v>8.2737350304928903E-3</c:v>
                </c:pt>
                <c:pt idx="1851">
                  <c:v>8.2698355319710259E-3</c:v>
                </c:pt>
                <c:pt idx="1852">
                  <c:v>8.2659103284865587E-3</c:v>
                </c:pt>
                <c:pt idx="1853">
                  <c:v>8.261959419877396E-3</c:v>
                </c:pt>
                <c:pt idx="1854">
                  <c:v>8.2579828062245841E-3</c:v>
                </c:pt>
                <c:pt idx="1855">
                  <c:v>8.2539804875281231E-3</c:v>
                </c:pt>
                <c:pt idx="1856">
                  <c:v>8.2499524637880128E-3</c:v>
                </c:pt>
                <c:pt idx="1857">
                  <c:v>8.2458987350042534E-3</c:v>
                </c:pt>
                <c:pt idx="1858">
                  <c:v>8.2418193012578911E-3</c:v>
                </c:pt>
                <c:pt idx="1859">
                  <c:v>8.2377141623868333E-3</c:v>
                </c:pt>
                <c:pt idx="1860">
                  <c:v>8.2335833184721263E-3</c:v>
                </c:pt>
                <c:pt idx="1861">
                  <c:v>8.2294267695948164E-3</c:v>
                </c:pt>
                <c:pt idx="1862">
                  <c:v>8.2252445155928111E-3</c:v>
                </c:pt>
                <c:pt idx="1863">
                  <c:v>8.2210365566282029E-3</c:v>
                </c:pt>
                <c:pt idx="1864">
                  <c:v>8.2168028926199455E-3</c:v>
                </c:pt>
                <c:pt idx="1865">
                  <c:v>8.2125435234059463E-3</c:v>
                </c:pt>
                <c:pt idx="1866">
                  <c:v>8.2082584493103905E-3</c:v>
                </c:pt>
                <c:pt idx="1867">
                  <c:v>8.2039476701711855E-3</c:v>
                </c:pt>
                <c:pt idx="1868">
                  <c:v>8.1996111859883314E-3</c:v>
                </c:pt>
                <c:pt idx="1869">
                  <c:v>8.1952489968428743E-3</c:v>
                </c:pt>
                <c:pt idx="1870">
                  <c:v>8.1908611025727218E-3</c:v>
                </c:pt>
                <c:pt idx="1871">
                  <c:v>8.1864475032589201E-3</c:v>
                </c:pt>
                <c:pt idx="1872">
                  <c:v>8.1820081989825155E-3</c:v>
                </c:pt>
                <c:pt idx="1873">
                  <c:v>8.1775431896624617E-3</c:v>
                </c:pt>
                <c:pt idx="1874">
                  <c:v>8.1730524752987588E-3</c:v>
                </c:pt>
                <c:pt idx="1875">
                  <c:v>8.1685360558914066E-3</c:v>
                </c:pt>
                <c:pt idx="1876">
                  <c:v>8.1639939315214516E-3</c:v>
                </c:pt>
                <c:pt idx="1877">
                  <c:v>8.1594261021078474E-3</c:v>
                </c:pt>
                <c:pt idx="1878">
                  <c:v>8.1548325675695477E-3</c:v>
                </c:pt>
                <c:pt idx="1879">
                  <c:v>8.1502133281496913E-3</c:v>
                </c:pt>
                <c:pt idx="1880">
                  <c:v>8.1449027217295189E-3</c:v>
                </c:pt>
                <c:pt idx="1881">
                  <c:v>8.1402284000964276E-3</c:v>
                </c:pt>
                <c:pt idx="1882">
                  <c:v>8.1355283733386408E-3</c:v>
                </c:pt>
                <c:pt idx="1883">
                  <c:v>8.1308026416992973E-3</c:v>
                </c:pt>
                <c:pt idx="1884">
                  <c:v>8.1260512049352585E-3</c:v>
                </c:pt>
                <c:pt idx="1885">
                  <c:v>8.1212740632086167E-3</c:v>
                </c:pt>
                <c:pt idx="1886">
                  <c:v>8.1164712164383257E-3</c:v>
                </c:pt>
                <c:pt idx="1887">
                  <c:v>8.1116426647054318E-3</c:v>
                </c:pt>
                <c:pt idx="1888">
                  <c:v>8.1067884079288888E-3</c:v>
                </c:pt>
                <c:pt idx="1889">
                  <c:v>8.1019084461086965E-3</c:v>
                </c:pt>
                <c:pt idx="1890">
                  <c:v>8.0970027793259014E-3</c:v>
                </c:pt>
                <c:pt idx="1891">
                  <c:v>8.0920714074994571E-3</c:v>
                </c:pt>
                <c:pt idx="1892">
                  <c:v>8.0871143306293636E-3</c:v>
                </c:pt>
                <c:pt idx="1893">
                  <c:v>8.0821315487966672E-3</c:v>
                </c:pt>
                <c:pt idx="1894">
                  <c:v>8.0771230619203216E-3</c:v>
                </c:pt>
                <c:pt idx="1895">
                  <c:v>8.0720888700813731E-3</c:v>
                </c:pt>
                <c:pt idx="1896">
                  <c:v>8.0670289731987754E-3</c:v>
                </c:pt>
                <c:pt idx="1897">
                  <c:v>8.0619433713535749E-3</c:v>
                </c:pt>
                <c:pt idx="1898">
                  <c:v>8.0568320644647251E-3</c:v>
                </c:pt>
                <c:pt idx="1899">
                  <c:v>8.0516950526132725E-3</c:v>
                </c:pt>
                <c:pt idx="1900">
                  <c:v>8.0465323357181706E-3</c:v>
                </c:pt>
                <c:pt idx="1901">
                  <c:v>8.0413439138604659E-3</c:v>
                </c:pt>
                <c:pt idx="1902">
                  <c:v>8.0361297870401582E-3</c:v>
                </c:pt>
                <c:pt idx="1903">
                  <c:v>8.0308899551762014E-3</c:v>
                </c:pt>
                <c:pt idx="1904">
                  <c:v>8.0256244182685954E-3</c:v>
                </c:pt>
                <c:pt idx="1905">
                  <c:v>8.0203331763983865E-3</c:v>
                </c:pt>
                <c:pt idx="1906">
                  <c:v>8.015016229646621E-3</c:v>
                </c:pt>
                <c:pt idx="1907">
                  <c:v>8.00967357777016E-3</c:v>
                </c:pt>
                <c:pt idx="1908">
                  <c:v>8.0043052209310961E-3</c:v>
                </c:pt>
                <c:pt idx="1909">
                  <c:v>7.998911159048383E-3</c:v>
                </c:pt>
                <c:pt idx="1910">
                  <c:v>7.9934913922841133E-3</c:v>
                </c:pt>
                <c:pt idx="1911">
                  <c:v>7.9880459204761944E-3</c:v>
                </c:pt>
                <c:pt idx="1912">
                  <c:v>7.9825747437056727E-3</c:v>
                </c:pt>
                <c:pt idx="1913">
                  <c:v>7.9770778618104554E-3</c:v>
                </c:pt>
                <c:pt idx="1914">
                  <c:v>7.9715552751147278E-3</c:v>
                </c:pt>
                <c:pt idx="1915">
                  <c:v>7.9660069833753511E-3</c:v>
                </c:pt>
                <c:pt idx="1916">
                  <c:v>7.9604329866733714E-3</c:v>
                </c:pt>
                <c:pt idx="1917">
                  <c:v>7.9548332849277426E-3</c:v>
                </c:pt>
                <c:pt idx="1918">
                  <c:v>7.9492078783005571E-3</c:v>
                </c:pt>
                <c:pt idx="1919">
                  <c:v>7.9435567666297224E-3</c:v>
                </c:pt>
                <c:pt idx="1920">
                  <c:v>7.9378799499962849E-3</c:v>
                </c:pt>
                <c:pt idx="1921">
                  <c:v>7.9321774283191981E-3</c:v>
                </c:pt>
                <c:pt idx="1922">
                  <c:v>7.9264492017605548E-3</c:v>
                </c:pt>
                <c:pt idx="1923">
                  <c:v>7.920695270077216E-3</c:v>
                </c:pt>
                <c:pt idx="1924">
                  <c:v>7.9149156335123205E-3</c:v>
                </c:pt>
                <c:pt idx="1925">
                  <c:v>7.9091102919848222E-3</c:v>
                </c:pt>
                <c:pt idx="1926">
                  <c:v>7.9032792455757672E-3</c:v>
                </c:pt>
                <c:pt idx="1927">
                  <c:v>7.8974224940420168E-3</c:v>
                </c:pt>
                <c:pt idx="1928">
                  <c:v>7.891540037707756E-3</c:v>
                </c:pt>
                <c:pt idx="1929">
                  <c:v>7.8856318763298461E-3</c:v>
                </c:pt>
                <c:pt idx="1930">
                  <c:v>7.8796980099082869E-3</c:v>
                </c:pt>
                <c:pt idx="1931">
                  <c:v>7.8737384386051712E-3</c:v>
                </c:pt>
                <c:pt idx="1932">
                  <c:v>7.8677531622584063E-3</c:v>
                </c:pt>
                <c:pt idx="1933">
                  <c:v>7.8617421810300847E-3</c:v>
                </c:pt>
                <c:pt idx="1934">
                  <c:v>7.855705494758114E-3</c:v>
                </c:pt>
                <c:pt idx="1935">
                  <c:v>7.8496431036045866E-3</c:v>
                </c:pt>
                <c:pt idx="1936">
                  <c:v>7.8435550074884564E-3</c:v>
                </c:pt>
                <c:pt idx="1937">
                  <c:v>7.8374412064907695E-3</c:v>
                </c:pt>
                <c:pt idx="1938">
                  <c:v>7.8313017003683871E-3</c:v>
                </c:pt>
                <c:pt idx="1939">
                  <c:v>7.8251364893644482E-3</c:v>
                </c:pt>
                <c:pt idx="1940">
                  <c:v>7.8189455734789526E-3</c:v>
                </c:pt>
                <c:pt idx="1941">
                  <c:v>7.8127289525498078E-3</c:v>
                </c:pt>
                <c:pt idx="1942">
                  <c:v>7.8064866266580601E-3</c:v>
                </c:pt>
                <c:pt idx="1943">
                  <c:v>7.8002185958037096E-3</c:v>
                </c:pt>
                <c:pt idx="1944">
                  <c:v>7.7939248600678024E-3</c:v>
                </c:pt>
                <c:pt idx="1945">
                  <c:v>7.7876054193692923E-3</c:v>
                </c:pt>
                <c:pt idx="1946">
                  <c:v>7.7812602737892256E-3</c:v>
                </c:pt>
                <c:pt idx="1947">
                  <c:v>7.7748894231655097E-3</c:v>
                </c:pt>
                <c:pt idx="1948">
                  <c:v>7.7684928676602372E-3</c:v>
                </c:pt>
                <c:pt idx="1949">
                  <c:v>7.7620706071923617E-3</c:v>
                </c:pt>
                <c:pt idx="1950">
                  <c:v>7.7556226418429297E-3</c:v>
                </c:pt>
                <c:pt idx="1951">
                  <c:v>7.7491489714498485E-3</c:v>
                </c:pt>
                <c:pt idx="1952">
                  <c:v>7.7426495961752106E-3</c:v>
                </c:pt>
                <c:pt idx="1953">
                  <c:v>7.7361245159379699E-3</c:v>
                </c:pt>
                <c:pt idx="1954">
                  <c:v>7.7295737307381263E-3</c:v>
                </c:pt>
                <c:pt idx="1955">
                  <c:v>7.722997240656726E-3</c:v>
                </c:pt>
                <c:pt idx="1956">
                  <c:v>7.7163950456937691E-3</c:v>
                </c:pt>
                <c:pt idx="1957">
                  <c:v>7.709767145687163E-3</c:v>
                </c:pt>
                <c:pt idx="1958">
                  <c:v>7.7031135407990003E-3</c:v>
                </c:pt>
                <c:pt idx="1959">
                  <c:v>7.6964342311103273E-3</c:v>
                </c:pt>
                <c:pt idx="1960">
                  <c:v>7.6897292162969588E-3</c:v>
                </c:pt>
                <c:pt idx="1961">
                  <c:v>7.68299849668308E-3</c:v>
                </c:pt>
                <c:pt idx="1962">
                  <c:v>7.676242072025552E-3</c:v>
                </c:pt>
                <c:pt idx="1963">
                  <c:v>7.6694599425675136E-3</c:v>
                </c:pt>
                <c:pt idx="1964">
                  <c:v>7.6626521082279186E-3</c:v>
                </c:pt>
                <c:pt idx="1965">
                  <c:v>7.6558185688446745E-3</c:v>
                </c:pt>
                <c:pt idx="1966">
                  <c:v>7.6489593244988274E-3</c:v>
                </c:pt>
                <c:pt idx="1967">
                  <c:v>7.6420743754335163E-3</c:v>
                </c:pt>
                <c:pt idx="1968">
                  <c:v>7.6351637212435097E-3</c:v>
                </c:pt>
                <c:pt idx="1969">
                  <c:v>7.6282273623340391E-3</c:v>
                </c:pt>
                <c:pt idx="1970">
                  <c:v>7.6212652983809193E-3</c:v>
                </c:pt>
                <c:pt idx="1971">
                  <c:v>7.6142775295462428E-3</c:v>
                </c:pt>
                <c:pt idx="1972">
                  <c:v>7.6072762048295939E-3</c:v>
                </c:pt>
                <c:pt idx="1973">
                  <c:v>7.6002874914005147E-3</c:v>
                </c:pt>
                <c:pt idx="1974">
                  <c:v>7.593312323722623E-3</c:v>
                </c:pt>
                <c:pt idx="1975">
                  <c:v>7.5863507017959186E-3</c:v>
                </c:pt>
                <c:pt idx="1976">
                  <c:v>7.579402625701448E-3</c:v>
                </c:pt>
                <c:pt idx="1977">
                  <c:v>7.5724680951960721E-3</c:v>
                </c:pt>
                <c:pt idx="1978">
                  <c:v>7.5655471106039762E-3</c:v>
                </c:pt>
                <c:pt idx="1979">
                  <c:v>7.558639671844114E-3</c:v>
                </c:pt>
                <c:pt idx="1980">
                  <c:v>7.5517457787543929E-3</c:v>
                </c:pt>
                <c:pt idx="1981">
                  <c:v>7.5448654314969055E-3</c:v>
                </c:pt>
                <c:pt idx="1982">
                  <c:v>7.5379986299906054E-3</c:v>
                </c:pt>
                <c:pt idx="1983">
                  <c:v>7.5311453742354928E-3</c:v>
                </c:pt>
                <c:pt idx="1984">
                  <c:v>7.5233296686094686E-3</c:v>
                </c:pt>
                <c:pt idx="1985">
                  <c:v>7.5165054394987774E-3</c:v>
                </c:pt>
                <c:pt idx="1986">
                  <c:v>7.5096947561392735E-3</c:v>
                </c:pt>
                <c:pt idx="1987">
                  <c:v>7.502897618530957E-3</c:v>
                </c:pt>
                <c:pt idx="1988">
                  <c:v>7.4961140267548743E-3</c:v>
                </c:pt>
                <c:pt idx="1989">
                  <c:v>7.4893439807299789E-3</c:v>
                </c:pt>
                <c:pt idx="1990">
                  <c:v>7.4825874804562709E-3</c:v>
                </c:pt>
                <c:pt idx="1991">
                  <c:v>7.4758445259337503E-3</c:v>
                </c:pt>
                <c:pt idx="1992">
                  <c:v>7.4691151171624171E-3</c:v>
                </c:pt>
                <c:pt idx="1993">
                  <c:v>7.4623992542233175E-3</c:v>
                </c:pt>
                <c:pt idx="1994">
                  <c:v>7.4556969369543591E-3</c:v>
                </c:pt>
                <c:pt idx="1995">
                  <c:v>7.4490081654365881E-3</c:v>
                </c:pt>
                <c:pt idx="1996">
                  <c:v>7.4423329397510507E-3</c:v>
                </c:pt>
                <c:pt idx="1997">
                  <c:v>7.4356712597356545E-3</c:v>
                </c:pt>
                <c:pt idx="1998">
                  <c:v>7.4290231255524919E-3</c:v>
                </c:pt>
                <c:pt idx="1999">
                  <c:v>7.4207974302142876E-3</c:v>
                </c:pt>
                <c:pt idx="2000">
                  <c:v>7.4157674944397289E-3</c:v>
                </c:pt>
                <c:pt idx="2001">
                  <c:v>7.4091599975101285E-3</c:v>
                </c:pt>
                <c:pt idx="2002">
                  <c:v>7.4025660463317156E-3</c:v>
                </c:pt>
                <c:pt idx="2003">
                  <c:v>7.39598564090449E-3</c:v>
                </c:pt>
                <c:pt idx="2004">
                  <c:v>7.3894187812284517E-3</c:v>
                </c:pt>
                <c:pt idx="2005">
                  <c:v>7.3828654672225547E-3</c:v>
                </c:pt>
                <c:pt idx="2006">
                  <c:v>7.3763256991299375E-3</c:v>
                </c:pt>
                <c:pt idx="2007">
                  <c:v>7.3697994767074615E-3</c:v>
                </c:pt>
                <c:pt idx="2008">
                  <c:v>7.3632868000361729E-3</c:v>
                </c:pt>
                <c:pt idx="2009">
                  <c:v>7.3567876691160716E-3</c:v>
                </c:pt>
                <c:pt idx="2010">
                  <c:v>7.3503020839471578E-3</c:v>
                </c:pt>
                <c:pt idx="2011">
                  <c:v>7.3438300445294313E-3</c:v>
                </c:pt>
                <c:pt idx="2012">
                  <c:v>7.3373715508628923E-3</c:v>
                </c:pt>
                <c:pt idx="2013">
                  <c:v>7.3309266029475406E-3</c:v>
                </c:pt>
                <c:pt idx="2014">
                  <c:v>7.3244952007023301E-3</c:v>
                </c:pt>
                <c:pt idx="2015">
                  <c:v>7.3180773442893532E-3</c:v>
                </c:pt>
                <c:pt idx="2016">
                  <c:v>7.3116730336275637E-3</c:v>
                </c:pt>
                <c:pt idx="2017">
                  <c:v>7.3052822686359153E-3</c:v>
                </c:pt>
                <c:pt idx="2018">
                  <c:v>7.2989050493954544E-3</c:v>
                </c:pt>
                <c:pt idx="2019">
                  <c:v>7.2925413759872271E-3</c:v>
                </c:pt>
                <c:pt idx="2020">
                  <c:v>7.2861912482491409E-3</c:v>
                </c:pt>
                <c:pt idx="2021">
                  <c:v>7.2798546662622421E-3</c:v>
                </c:pt>
                <c:pt idx="2022">
                  <c:v>7.2735316300265307E-3</c:v>
                </c:pt>
                <c:pt idx="2023">
                  <c:v>7.2672221395420067E-3</c:v>
                </c:pt>
                <c:pt idx="2024">
                  <c:v>7.2609261947276238E-3</c:v>
                </c:pt>
                <c:pt idx="2025">
                  <c:v>7.2546437957454746E-3</c:v>
                </c:pt>
                <c:pt idx="2026">
                  <c:v>7.2483749424334665E-3</c:v>
                </c:pt>
                <c:pt idx="2027">
                  <c:v>7.2421196348726458E-3</c:v>
                </c:pt>
                <c:pt idx="2028">
                  <c:v>7.2358778730630124E-3</c:v>
                </c:pt>
                <c:pt idx="2029">
                  <c:v>7.2296496569235202E-3</c:v>
                </c:pt>
                <c:pt idx="2030">
                  <c:v>7.2234349866162617E-3</c:v>
                </c:pt>
                <c:pt idx="2031">
                  <c:v>7.2172338620601906E-3</c:v>
                </c:pt>
                <c:pt idx="2032">
                  <c:v>7.2110462830932143E-3</c:v>
                </c:pt>
                <c:pt idx="2033">
                  <c:v>7.2048722499584716E-3</c:v>
                </c:pt>
                <c:pt idx="2034">
                  <c:v>7.1987117625749164E-3</c:v>
                </c:pt>
                <c:pt idx="2035">
                  <c:v>7.1925648208615023E-3</c:v>
                </c:pt>
                <c:pt idx="2036">
                  <c:v>7.1848230308213532E-3</c:v>
                </c:pt>
                <c:pt idx="2037">
                  <c:v>7.1787068101059068E-3</c:v>
                </c:pt>
                <c:pt idx="2038">
                  <c:v>7.1726041358710644E-3</c:v>
                </c:pt>
                <c:pt idx="2039">
                  <c:v>7.1665150081168258E-3</c:v>
                </c:pt>
                <c:pt idx="2040">
                  <c:v>7.1604394268161755E-3</c:v>
                </c:pt>
                <c:pt idx="2041">
                  <c:v>7.1543773919961291E-3</c:v>
                </c:pt>
                <c:pt idx="2042">
                  <c:v>7.148328903602656E-3</c:v>
                </c:pt>
                <c:pt idx="2043">
                  <c:v>7.1422939616627721E-3</c:v>
                </c:pt>
                <c:pt idx="2044">
                  <c:v>7.1362725661764754E-3</c:v>
                </c:pt>
                <c:pt idx="2045">
                  <c:v>7.1302647171437679E-3</c:v>
                </c:pt>
                <c:pt idx="2046">
                  <c:v>7.1242704145646494E-3</c:v>
                </c:pt>
                <c:pt idx="2047">
                  <c:v>7.1182896584661339E-3</c:v>
                </c:pt>
                <c:pt idx="2048">
                  <c:v>7.1123224487671761E-3</c:v>
                </c:pt>
                <c:pt idx="2049">
                  <c:v>7.1063687855218074E-3</c:v>
                </c:pt>
                <c:pt idx="2050">
                  <c:v>7.0977489362122892E-3</c:v>
                </c:pt>
                <c:pt idx="2051">
                  <c:v>7.0918284016607824E-3</c:v>
                </c:pt>
                <c:pt idx="2052">
                  <c:v>7.0859214127794168E-3</c:v>
                </c:pt>
                <c:pt idx="2053">
                  <c:v>7.0800279696492385E-3</c:v>
                </c:pt>
                <c:pt idx="2054">
                  <c:v>7.0741480721892014E-3</c:v>
                </c:pt>
                <c:pt idx="2055">
                  <c:v>7.0682817205613979E-3</c:v>
                </c:pt>
                <c:pt idx="2056">
                  <c:v>7.0624289145226893E-3</c:v>
                </c:pt>
                <c:pt idx="2057">
                  <c:v>7.056589654235168E-3</c:v>
                </c:pt>
                <c:pt idx="2058">
                  <c:v>7.0507639396988342E-3</c:v>
                </c:pt>
                <c:pt idx="2059">
                  <c:v>7.0449517708326415E-3</c:v>
                </c:pt>
                <c:pt idx="2060">
                  <c:v>7.0391531477176361E-3</c:v>
                </c:pt>
                <c:pt idx="2061">
                  <c:v>7.0333680703538182E-3</c:v>
                </c:pt>
                <c:pt idx="2062">
                  <c:v>7.0275965385790951E-3</c:v>
                </c:pt>
                <c:pt idx="2063">
                  <c:v>7.0218385526366056E-3</c:v>
                </c:pt>
                <c:pt idx="2064">
                  <c:v>7.0160941123642573E-3</c:v>
                </c:pt>
                <c:pt idx="2065">
                  <c:v>7.0103632177620501E-3</c:v>
                </c:pt>
                <c:pt idx="2066">
                  <c:v>7.0046458689110302E-3</c:v>
                </c:pt>
                <c:pt idx="2067">
                  <c:v>6.9989420658111978E-3</c:v>
                </c:pt>
                <c:pt idx="2068">
                  <c:v>6.9932518083004602E-3</c:v>
                </c:pt>
                <c:pt idx="2069">
                  <c:v>6.9875750966219563E-3</c:v>
                </c:pt>
                <c:pt idx="2070">
                  <c:v>6.9819119306135935E-3</c:v>
                </c:pt>
                <c:pt idx="2071">
                  <c:v>6.9762623102753718E-3</c:v>
                </c:pt>
                <c:pt idx="2072">
                  <c:v>6.9706262356883375E-3</c:v>
                </c:pt>
                <c:pt idx="2073">
                  <c:v>6.9650037067714443E-3</c:v>
                </c:pt>
                <c:pt idx="2074">
                  <c:v>6.9593947236057385E-3</c:v>
                </c:pt>
                <c:pt idx="2075">
                  <c:v>6.9537992861101738E-3</c:v>
                </c:pt>
                <c:pt idx="2076">
                  <c:v>6.9482173942847503E-3</c:v>
                </c:pt>
                <c:pt idx="2077">
                  <c:v>6.9426490482105141E-3</c:v>
                </c:pt>
                <c:pt idx="2078">
                  <c:v>6.937094247806419E-3</c:v>
                </c:pt>
                <c:pt idx="2079">
                  <c:v>6.9315529931535114E-3</c:v>
                </c:pt>
                <c:pt idx="2080">
                  <c:v>6.9260252840896985E-3</c:v>
                </c:pt>
                <c:pt idx="2081">
                  <c:v>6.9205111208581194E-3</c:v>
                </c:pt>
                <c:pt idx="2082">
                  <c:v>6.9150105032966813E-3</c:v>
                </c:pt>
                <c:pt idx="2083">
                  <c:v>6.9095234314053844E-3</c:v>
                </c:pt>
                <c:pt idx="2084">
                  <c:v>6.9040499052652748E-3</c:v>
                </c:pt>
                <c:pt idx="2085">
                  <c:v>6.8985899247953064E-3</c:v>
                </c:pt>
                <c:pt idx="2086">
                  <c:v>6.8931434899954791E-3</c:v>
                </c:pt>
                <c:pt idx="2087">
                  <c:v>6.8877106008657929E-3</c:v>
                </c:pt>
                <c:pt idx="2088">
                  <c:v>6.8822912574872941E-3</c:v>
                </c:pt>
                <c:pt idx="2089">
                  <c:v>6.8768854598599827E-3</c:v>
                </c:pt>
                <c:pt idx="2090">
                  <c:v>6.8714932077407198E-3</c:v>
                </c:pt>
                <c:pt idx="2091">
                  <c:v>6.8661145014536906E-3</c:v>
                </c:pt>
                <c:pt idx="2092">
                  <c:v>6.8607493409178488E-3</c:v>
                </c:pt>
                <c:pt idx="2093">
                  <c:v>6.8553977258900556E-3</c:v>
                </c:pt>
                <c:pt idx="2094">
                  <c:v>6.8500596566134497E-3</c:v>
                </c:pt>
                <c:pt idx="2095">
                  <c:v>6.8447351331690776E-3</c:v>
                </c:pt>
                <c:pt idx="2096">
                  <c:v>6.8394241553138002E-3</c:v>
                </c:pt>
                <c:pt idx="2097">
                  <c:v>6.834126723128664E-3</c:v>
                </c:pt>
                <c:pt idx="2098">
                  <c:v>6.8288428366947151E-3</c:v>
                </c:pt>
                <c:pt idx="2099">
                  <c:v>6.8235724959309074E-3</c:v>
                </c:pt>
                <c:pt idx="2100">
                  <c:v>6.8183157009182871E-3</c:v>
                </c:pt>
                <c:pt idx="2101">
                  <c:v>6.8130724514137153E-3</c:v>
                </c:pt>
                <c:pt idx="2102">
                  <c:v>6.8078427476603309E-3</c:v>
                </c:pt>
                <c:pt idx="2103">
                  <c:v>6.8026265896581339E-3</c:v>
                </c:pt>
                <c:pt idx="2104">
                  <c:v>6.7974239773260781E-3</c:v>
                </c:pt>
                <c:pt idx="2105">
                  <c:v>6.7922349106641633E-3</c:v>
                </c:pt>
                <c:pt idx="2106">
                  <c:v>6.7870593897534359E-3</c:v>
                </c:pt>
                <c:pt idx="2107">
                  <c:v>6.7818974145128497E-3</c:v>
                </c:pt>
                <c:pt idx="2108">
                  <c:v>6.7767489848613582E-3</c:v>
                </c:pt>
                <c:pt idx="2109">
                  <c:v>6.7716141010421005E-3</c:v>
                </c:pt>
                <c:pt idx="2110">
                  <c:v>6.7664927627308913E-3</c:v>
                </c:pt>
                <c:pt idx="2111">
                  <c:v>6.7613849701708695E-3</c:v>
                </c:pt>
                <c:pt idx="2112">
                  <c:v>6.7562907233620351E-3</c:v>
                </c:pt>
                <c:pt idx="2113">
                  <c:v>6.7512100221422955E-3</c:v>
                </c:pt>
                <c:pt idx="2114">
                  <c:v>6.7461428666737433E-3</c:v>
                </c:pt>
                <c:pt idx="2115">
                  <c:v>6.7410892568753322E-3</c:v>
                </c:pt>
                <c:pt idx="2116">
                  <c:v>6.736049192666016E-3</c:v>
                </c:pt>
                <c:pt idx="2117">
                  <c:v>6.7310226742078871E-3</c:v>
                </c:pt>
                <c:pt idx="2118">
                  <c:v>6.7260097015009457E-3</c:v>
                </c:pt>
                <c:pt idx="2119">
                  <c:v>6.7210102743830991E-3</c:v>
                </c:pt>
                <c:pt idx="2120">
                  <c:v>6.7160243929353935E-3</c:v>
                </c:pt>
                <c:pt idx="2121">
                  <c:v>6.7110520571578292E-3</c:v>
                </c:pt>
                <c:pt idx="2122">
                  <c:v>6.7060932671314522E-3</c:v>
                </c:pt>
                <c:pt idx="2123">
                  <c:v>6.70114802269417E-3</c:v>
                </c:pt>
                <c:pt idx="2124">
                  <c:v>6.6962163240080752E-3</c:v>
                </c:pt>
                <c:pt idx="2125">
                  <c:v>6.6912981709921215E-3</c:v>
                </c:pt>
                <c:pt idx="2126">
                  <c:v>6.6863935635652627E-3</c:v>
                </c:pt>
                <c:pt idx="2127">
                  <c:v>6.6815025018895913E-3</c:v>
                </c:pt>
                <c:pt idx="2128">
                  <c:v>6.6766249858840609E-3</c:v>
                </c:pt>
                <c:pt idx="2129">
                  <c:v>6.6717610155486717E-3</c:v>
                </c:pt>
                <c:pt idx="2130">
                  <c:v>6.6669105908023774E-3</c:v>
                </c:pt>
                <c:pt idx="2131">
                  <c:v>6.6620737118072704E-3</c:v>
                </c:pt>
                <c:pt idx="2132">
                  <c:v>6.6572503785633508E-3</c:v>
                </c:pt>
                <c:pt idx="2133">
                  <c:v>6.652440590908526E-3</c:v>
                </c:pt>
                <c:pt idx="2134">
                  <c:v>6.6476443489238424E-3</c:v>
                </c:pt>
                <c:pt idx="2135">
                  <c:v>6.6428616525282536E-3</c:v>
                </c:pt>
                <c:pt idx="2136">
                  <c:v>6.6380925018838521E-3</c:v>
                </c:pt>
                <c:pt idx="2137">
                  <c:v>6.6333368968285455E-3</c:v>
                </c:pt>
                <c:pt idx="2138">
                  <c:v>6.6285948376054726E-3</c:v>
                </c:pt>
                <c:pt idx="2139">
                  <c:v>6.6238663239714946E-3</c:v>
                </c:pt>
                <c:pt idx="2140">
                  <c:v>6.6184788948353557E-3</c:v>
                </c:pt>
                <c:pt idx="2141">
                  <c:v>6.6137794076837064E-3</c:v>
                </c:pt>
                <c:pt idx="2142">
                  <c:v>6.6090934660401057E-3</c:v>
                </c:pt>
                <c:pt idx="2143">
                  <c:v>6.6044210701476924E-3</c:v>
                </c:pt>
                <c:pt idx="2144">
                  <c:v>6.5997622199254202E-3</c:v>
                </c:pt>
                <c:pt idx="2145">
                  <c:v>6.5951169153732891E-3</c:v>
                </c:pt>
                <c:pt idx="2146">
                  <c:v>6.5904851564912992E-3</c:v>
                </c:pt>
                <c:pt idx="2147">
                  <c:v>6.5858669432794503E-3</c:v>
                </c:pt>
                <c:pt idx="2148">
                  <c:v>6.5812622757377426E-3</c:v>
                </c:pt>
                <c:pt idx="2149">
                  <c:v>6.5766711537851297E-3</c:v>
                </c:pt>
                <c:pt idx="2150">
                  <c:v>6.5720935775026579E-3</c:v>
                </c:pt>
                <c:pt idx="2151">
                  <c:v>6.5675295468903272E-3</c:v>
                </c:pt>
                <c:pt idx="2152">
                  <c:v>6.5629790620291839E-3</c:v>
                </c:pt>
                <c:pt idx="2153">
                  <c:v>6.5584421227571355E-3</c:v>
                </c:pt>
                <c:pt idx="2154">
                  <c:v>6.5539187291552281E-3</c:v>
                </c:pt>
                <c:pt idx="2155">
                  <c:v>6.5494088811424156E-3</c:v>
                </c:pt>
                <c:pt idx="2156">
                  <c:v>6.5449125788807905E-3</c:v>
                </c:pt>
                <c:pt idx="2157">
                  <c:v>6.5404298222893065E-3</c:v>
                </c:pt>
                <c:pt idx="2158">
                  <c:v>6.5359606112869173E-3</c:v>
                </c:pt>
                <c:pt idx="2159">
                  <c:v>6.5315049460357155E-3</c:v>
                </c:pt>
                <c:pt idx="2160">
                  <c:v>6.5270628262925623E-3</c:v>
                </c:pt>
                <c:pt idx="2161">
                  <c:v>6.5226342523816427E-3</c:v>
                </c:pt>
                <c:pt idx="2162">
                  <c:v>6.5182192238977255E-3</c:v>
                </c:pt>
                <c:pt idx="2163">
                  <c:v>6.5138177412460418E-3</c:v>
                </c:pt>
                <c:pt idx="2164">
                  <c:v>6.5094298042644994E-3</c:v>
                </c:pt>
                <c:pt idx="2165">
                  <c:v>6.5050554128720517E-3</c:v>
                </c:pt>
                <c:pt idx="2166">
                  <c:v>6.5006945671497451E-3</c:v>
                </c:pt>
                <c:pt idx="2167">
                  <c:v>6.4963472670165334E-3</c:v>
                </c:pt>
                <c:pt idx="2168">
                  <c:v>6.4920135126345091E-3</c:v>
                </c:pt>
                <c:pt idx="2169">
                  <c:v>6.4876933038415796E-3</c:v>
                </c:pt>
                <c:pt idx="2170">
                  <c:v>6.4833866407187912E-3</c:v>
                </c:pt>
                <c:pt idx="2171">
                  <c:v>6.479093523266144E-3</c:v>
                </c:pt>
                <c:pt idx="2172">
                  <c:v>6.4748139514836378E-3</c:v>
                </c:pt>
                <c:pt idx="2173">
                  <c:v>6.4705479252902265E-3</c:v>
                </c:pt>
                <c:pt idx="2174">
                  <c:v>6.46629544468591E-3</c:v>
                </c:pt>
                <c:pt idx="2175">
                  <c:v>6.4620565099138272E-3</c:v>
                </c:pt>
                <c:pt idx="2176">
                  <c:v>6.4578311207308392E-3</c:v>
                </c:pt>
                <c:pt idx="2177">
                  <c:v>6.4536192771369461E-3</c:v>
                </c:pt>
                <c:pt idx="2178">
                  <c:v>6.449420979213194E-3</c:v>
                </c:pt>
                <c:pt idx="2179">
                  <c:v>6.4452362268785368E-3</c:v>
                </c:pt>
                <c:pt idx="2180">
                  <c:v>6.441065020295067E-3</c:v>
                </c:pt>
                <c:pt idx="2181">
                  <c:v>6.4369073592196457E-3</c:v>
                </c:pt>
                <c:pt idx="2182">
                  <c:v>6.4327632439764582E-3</c:v>
                </c:pt>
                <c:pt idx="2183">
                  <c:v>6.4286326743223654E-3</c:v>
                </c:pt>
                <c:pt idx="2184">
                  <c:v>6.4245156502573675E-3</c:v>
                </c:pt>
                <c:pt idx="2185">
                  <c:v>6.4204121718625107E-3</c:v>
                </c:pt>
                <c:pt idx="2186">
                  <c:v>6.4163222390567487E-3</c:v>
                </c:pt>
                <c:pt idx="2187">
                  <c:v>6.4122458519211278E-3</c:v>
                </c:pt>
                <c:pt idx="2188">
                  <c:v>6.4081830105366944E-3</c:v>
                </c:pt>
                <c:pt idx="2189">
                  <c:v>6.4041337146603095E-3</c:v>
                </c:pt>
                <c:pt idx="2190">
                  <c:v>6.4000979645351119E-3</c:v>
                </c:pt>
                <c:pt idx="2191">
                  <c:v>6.396075759917963E-3</c:v>
                </c:pt>
                <c:pt idx="2192">
                  <c:v>6.3920671010520014E-3</c:v>
                </c:pt>
                <c:pt idx="2193">
                  <c:v>6.3880719877751346E-3</c:v>
                </c:pt>
                <c:pt idx="2194">
                  <c:v>6.384090420168409E-3</c:v>
                </c:pt>
                <c:pt idx="2195">
                  <c:v>6.3801223982318245E-3</c:v>
                </c:pt>
                <c:pt idx="2196">
                  <c:v>6.3761679218032885E-3</c:v>
                </c:pt>
                <c:pt idx="2197">
                  <c:v>6.3722269912069862E-3</c:v>
                </c:pt>
                <c:pt idx="2198">
                  <c:v>6.3682996060376862E-3</c:v>
                </c:pt>
                <c:pt idx="2199">
                  <c:v>6.3643857667006198E-3</c:v>
                </c:pt>
                <c:pt idx="2200">
                  <c:v>6.360485472871602E-3</c:v>
                </c:pt>
                <c:pt idx="2201">
                  <c:v>6.3565987247937716E-3</c:v>
                </c:pt>
                <c:pt idx="2202">
                  <c:v>6.3527255221429435E-3</c:v>
                </c:pt>
                <c:pt idx="2203">
                  <c:v>6.348865865324349E-3</c:v>
                </c:pt>
                <c:pt idx="2204">
                  <c:v>6.3450197540948494E-3</c:v>
                </c:pt>
                <c:pt idx="2205">
                  <c:v>6.3411871885354909E-3</c:v>
                </c:pt>
                <c:pt idx="2206">
                  <c:v>6.3373681685652272E-3</c:v>
                </c:pt>
                <c:pt idx="2207">
                  <c:v>6.3335626941840584E-3</c:v>
                </c:pt>
                <c:pt idx="2208">
                  <c:v>6.3297707655540769E-3</c:v>
                </c:pt>
                <c:pt idx="2209">
                  <c:v>6.325992382432144E-3</c:v>
                </c:pt>
                <c:pt idx="2210">
                  <c:v>6.3222275450613985E-3</c:v>
                </c:pt>
                <c:pt idx="2211">
                  <c:v>6.3184762531987015E-3</c:v>
                </c:pt>
                <c:pt idx="2212">
                  <c:v>6.314738507087192E-3</c:v>
                </c:pt>
                <c:pt idx="2213">
                  <c:v>6.3110143065647772E-3</c:v>
                </c:pt>
                <c:pt idx="2214">
                  <c:v>6.3073036516314573E-3</c:v>
                </c:pt>
                <c:pt idx="2215">
                  <c:v>6.3036065423682786E-3</c:v>
                </c:pt>
                <c:pt idx="2216">
                  <c:v>6.2999229787752409E-3</c:v>
                </c:pt>
                <c:pt idx="2217">
                  <c:v>6.296252960771298E-3</c:v>
                </c:pt>
                <c:pt idx="2218">
                  <c:v>6.29259648835645E-3</c:v>
                </c:pt>
                <c:pt idx="2219">
                  <c:v>6.2889535616927894E-3</c:v>
                </c:pt>
                <c:pt idx="2220">
                  <c:v>6.2853241805371773E-3</c:v>
                </c:pt>
                <c:pt idx="2221">
                  <c:v>6.2817083450517064E-3</c:v>
                </c:pt>
                <c:pt idx="2222">
                  <c:v>6.2781060551553303E-3</c:v>
                </c:pt>
                <c:pt idx="2223">
                  <c:v>6.2745173110101415E-3</c:v>
                </c:pt>
                <c:pt idx="2224">
                  <c:v>6.2709421123730014E-3</c:v>
                </c:pt>
                <c:pt idx="2225">
                  <c:v>6.267380459324956E-3</c:v>
                </c:pt>
                <c:pt idx="2226">
                  <c:v>6.2638323521091444E-3</c:v>
                </c:pt>
                <c:pt idx="2227">
                  <c:v>6.2602977904013812E-3</c:v>
                </c:pt>
                <c:pt idx="2228">
                  <c:v>6.2567767742016667E-3</c:v>
                </c:pt>
                <c:pt idx="2229">
                  <c:v>6.2532693038341858E-3</c:v>
                </c:pt>
                <c:pt idx="2230">
                  <c:v>6.2497753789747534E-3</c:v>
                </c:pt>
                <c:pt idx="2231">
                  <c:v>6.2462949997044159E-3</c:v>
                </c:pt>
                <c:pt idx="2232">
                  <c:v>6.2428281661852658E-3</c:v>
                </c:pt>
                <c:pt idx="2233">
                  <c:v>6.2393748781741643E-3</c:v>
                </c:pt>
                <c:pt idx="2234">
                  <c:v>6.2359351359142501E-3</c:v>
                </c:pt>
                <c:pt idx="2235">
                  <c:v>6.2325089391623845E-3</c:v>
                </c:pt>
                <c:pt idx="2236">
                  <c:v>6.22909628808066E-3</c:v>
                </c:pt>
                <c:pt idx="2237">
                  <c:v>6.2256971825880303E-3</c:v>
                </c:pt>
                <c:pt idx="2238">
                  <c:v>6.2223116227655417E-3</c:v>
                </c:pt>
                <c:pt idx="2239">
                  <c:v>6.218939608532148E-3</c:v>
                </c:pt>
                <c:pt idx="2240">
                  <c:v>6.2155811398878491E-3</c:v>
                </c:pt>
                <c:pt idx="2241">
                  <c:v>6.2122362169947376E-3</c:v>
                </c:pt>
                <c:pt idx="2242">
                  <c:v>6.2089048395286284E-3</c:v>
                </c:pt>
                <c:pt idx="2243">
                  <c:v>6.2055870078137065E-3</c:v>
                </c:pt>
                <c:pt idx="2244">
                  <c:v>6.2022827216878795E-3</c:v>
                </c:pt>
                <c:pt idx="2245">
                  <c:v>6.1989919812321936E-3</c:v>
                </c:pt>
                <c:pt idx="2246">
                  <c:v>6.1957147862845563E-3</c:v>
                </c:pt>
                <c:pt idx="2247">
                  <c:v>6.1924511370070601E-3</c:v>
                </c:pt>
                <c:pt idx="2248">
                  <c:v>6.189201033399705E-3</c:v>
                </c:pt>
                <c:pt idx="2249">
                  <c:v>6.185964475462491E-3</c:v>
                </c:pt>
                <c:pt idx="2250">
                  <c:v>6.1827414630333255E-3</c:v>
                </c:pt>
                <c:pt idx="2251">
                  <c:v>6.1795319961932549E-3</c:v>
                </c:pt>
                <c:pt idx="2252">
                  <c:v>6.1763360751043717E-3</c:v>
                </c:pt>
                <c:pt idx="2253">
                  <c:v>6.173153699523537E-3</c:v>
                </c:pt>
                <c:pt idx="2254">
                  <c:v>6.1699848695317971E-3</c:v>
                </c:pt>
                <c:pt idx="2255">
                  <c:v>6.1668295852101984E-3</c:v>
                </c:pt>
                <c:pt idx="2256">
                  <c:v>6.1636878465587408E-3</c:v>
                </c:pt>
                <c:pt idx="2257">
                  <c:v>6.160559653496378E-3</c:v>
                </c:pt>
                <c:pt idx="2258">
                  <c:v>6.1574450059420638E-3</c:v>
                </c:pt>
                <c:pt idx="2259">
                  <c:v>6.1543439041389369E-3</c:v>
                </c:pt>
                <c:pt idx="2260">
                  <c:v>6.1512563479249049E-3</c:v>
                </c:pt>
                <c:pt idx="2261">
                  <c:v>6.1481823372189215E-3</c:v>
                </c:pt>
                <c:pt idx="2262">
                  <c:v>6.1451218722641254E-3</c:v>
                </c:pt>
                <c:pt idx="2263">
                  <c:v>6.1420749528173779E-3</c:v>
                </c:pt>
                <c:pt idx="2264">
                  <c:v>6.1390415791218178E-3</c:v>
                </c:pt>
                <c:pt idx="2265">
                  <c:v>6.13602175085326E-3</c:v>
                </c:pt>
                <c:pt idx="2266">
                  <c:v>6.1330154683358895E-3</c:v>
                </c:pt>
                <c:pt idx="2267">
                  <c:v>6.1300227314076139E-3</c:v>
                </c:pt>
                <c:pt idx="2268">
                  <c:v>6.1270435399873868E-3</c:v>
                </c:pt>
                <c:pt idx="2269">
                  <c:v>6.1240778943183471E-3</c:v>
                </c:pt>
                <c:pt idx="2270">
                  <c:v>6.1211257942384023E-3</c:v>
                </c:pt>
                <c:pt idx="2271">
                  <c:v>6.118187239666506E-3</c:v>
                </c:pt>
                <c:pt idx="2272">
                  <c:v>6.1152622307647508E-3</c:v>
                </c:pt>
                <c:pt idx="2273">
                  <c:v>6.1123507675331368E-3</c:v>
                </c:pt>
                <c:pt idx="2274">
                  <c:v>6.1094528498095713E-3</c:v>
                </c:pt>
                <c:pt idx="2275">
                  <c:v>6.1065684777561469E-3</c:v>
                </c:pt>
                <c:pt idx="2276">
                  <c:v>6.1036976513728636E-3</c:v>
                </c:pt>
                <c:pt idx="2277">
                  <c:v>6.1008403704976288E-3</c:v>
                </c:pt>
                <c:pt idx="2278">
                  <c:v>6.0979966352925352E-3</c:v>
                </c:pt>
                <c:pt idx="2279">
                  <c:v>6.0951664455954901E-3</c:v>
                </c:pt>
                <c:pt idx="2280">
                  <c:v>6.0923498015685862E-3</c:v>
                </c:pt>
                <c:pt idx="2281">
                  <c:v>6.0895467032118233E-3</c:v>
                </c:pt>
                <c:pt idx="2282">
                  <c:v>6.0867571504441553E-3</c:v>
                </c:pt>
                <c:pt idx="2283">
                  <c:v>6.0839811431845359E-3</c:v>
                </c:pt>
                <c:pt idx="2284">
                  <c:v>6.0812186815950575E-3</c:v>
                </c:pt>
                <c:pt idx="2285">
                  <c:v>6.078469765594674E-3</c:v>
                </c:pt>
                <c:pt idx="2286">
                  <c:v>6.0757343952644316E-3</c:v>
                </c:pt>
                <c:pt idx="2287">
                  <c:v>6.0730125704422377E-3</c:v>
                </c:pt>
                <c:pt idx="2288">
                  <c:v>6.0703042913712313E-3</c:v>
                </c:pt>
                <c:pt idx="2289">
                  <c:v>6.0676095577272271E-3</c:v>
                </c:pt>
                <c:pt idx="2290">
                  <c:v>6.064928369753364E-3</c:v>
                </c:pt>
                <c:pt idx="2291">
                  <c:v>6.0622607274496421E-3</c:v>
                </c:pt>
                <c:pt idx="2292">
                  <c:v>6.0596066307350149E-3</c:v>
                </c:pt>
                <c:pt idx="2293">
                  <c:v>6.0569660796094826E-3</c:v>
                </c:pt>
                <c:pt idx="2294">
                  <c:v>6.0543390739919989E-3</c:v>
                </c:pt>
                <c:pt idx="2295">
                  <c:v>6.0517256141257025E-3</c:v>
                </c:pt>
                <c:pt idx="2296">
                  <c:v>6.0481159051177054E-3</c:v>
                </c:pt>
                <c:pt idx="2297">
                  <c:v>6.0455352561357891E-3</c:v>
                </c:pt>
                <c:pt idx="2298">
                  <c:v>6.0429681532562602E-3</c:v>
                </c:pt>
                <c:pt idx="2299">
                  <c:v>6.0404145964791196E-3</c:v>
                </c:pt>
                <c:pt idx="2300">
                  <c:v>6.0378745857233209E-3</c:v>
                </c:pt>
                <c:pt idx="2301">
                  <c:v>6.035348121123941E-3</c:v>
                </c:pt>
                <c:pt idx="2302">
                  <c:v>6.0328352025729179E-3</c:v>
                </c:pt>
                <c:pt idx="2303">
                  <c:v>6.0303358300972673E-3</c:v>
                </c:pt>
                <c:pt idx="2304">
                  <c:v>6.0278500037510199E-3</c:v>
                </c:pt>
                <c:pt idx="2305">
                  <c:v>6.02537772345313E-3</c:v>
                </c:pt>
                <c:pt idx="2306">
                  <c:v>6.022918989203597E-3</c:v>
                </c:pt>
                <c:pt idx="2307">
                  <c:v>6.0204738010834671E-3</c:v>
                </c:pt>
                <c:pt idx="2308">
                  <c:v>6.0180421590387096E-3</c:v>
                </c:pt>
                <c:pt idx="2309">
                  <c:v>6.0156240630423099E-3</c:v>
                </c:pt>
                <c:pt idx="2310">
                  <c:v>6.0120940176655591E-3</c:v>
                </c:pt>
                <c:pt idx="2311">
                  <c:v>6.0097088979149671E-3</c:v>
                </c:pt>
                <c:pt idx="2312">
                  <c:v>6.0073373236724237E-3</c:v>
                </c:pt>
                <c:pt idx="2313">
                  <c:v>6.0049792950189751E-3</c:v>
                </c:pt>
                <c:pt idx="2314">
                  <c:v>6.0026348121167139E-3</c:v>
                </c:pt>
                <c:pt idx="2315">
                  <c:v>6.000303874641455E-3</c:v>
                </c:pt>
                <c:pt idx="2316">
                  <c:v>5.9979864828363372E-3</c:v>
                </c:pt>
                <c:pt idx="2317">
                  <c:v>5.9956826365392679E-3</c:v>
                </c:pt>
                <c:pt idx="2318">
                  <c:v>5.9933923359933861E-3</c:v>
                </c:pt>
                <c:pt idx="2319">
                  <c:v>5.991115581036599E-3</c:v>
                </c:pt>
                <c:pt idx="2320">
                  <c:v>5.9888523715068143E-3</c:v>
                </c:pt>
                <c:pt idx="2321">
                  <c:v>5.9866027077282169E-3</c:v>
                </c:pt>
                <c:pt idx="2322">
                  <c:v>5.9843665895387144E-3</c:v>
                </c:pt>
                <c:pt idx="2323">
                  <c:v>5.9821440168572604E-3</c:v>
                </c:pt>
                <c:pt idx="2324">
                  <c:v>5.9799349897649012E-3</c:v>
                </c:pt>
                <c:pt idx="2325">
                  <c:v>5.9777395083426832E-3</c:v>
                </c:pt>
                <c:pt idx="2326">
                  <c:v>5.97555757250956E-3</c:v>
                </c:pt>
                <c:pt idx="2327">
                  <c:v>5.9733891821844853E-3</c:v>
                </c:pt>
                <c:pt idx="2328">
                  <c:v>5.9712343375295518E-3</c:v>
                </c:pt>
                <c:pt idx="2329">
                  <c:v>5.9690930385447594E-3</c:v>
                </c:pt>
                <c:pt idx="2330">
                  <c:v>5.9669652850680155E-3</c:v>
                </c:pt>
                <c:pt idx="2331">
                  <c:v>5.9648510771803664E-3</c:v>
                </c:pt>
                <c:pt idx="2332">
                  <c:v>5.9627504148818122E-3</c:v>
                </c:pt>
                <c:pt idx="2333">
                  <c:v>5.9606632981723529E-3</c:v>
                </c:pt>
                <c:pt idx="2334">
                  <c:v>5.9585897270519883E-3</c:v>
                </c:pt>
                <c:pt idx="2335">
                  <c:v>5.9565297015207186E-3</c:v>
                </c:pt>
                <c:pt idx="2336">
                  <c:v>5.95448322165959E-3</c:v>
                </c:pt>
                <c:pt idx="2337">
                  <c:v>5.9524502873875562E-3</c:v>
                </c:pt>
                <c:pt idx="2338">
                  <c:v>5.9504308985425247E-3</c:v>
                </c:pt>
                <c:pt idx="2339">
                  <c:v>5.9484250554486806E-3</c:v>
                </c:pt>
                <c:pt idx="2340">
                  <c:v>5.9464327578628851E-3</c:v>
                </c:pt>
                <c:pt idx="2341">
                  <c:v>5.9444540059472306E-3</c:v>
                </c:pt>
                <c:pt idx="2342">
                  <c:v>5.9424887995396247E-3</c:v>
                </c:pt>
                <c:pt idx="2343">
                  <c:v>5.9405371388021599E-3</c:v>
                </c:pt>
                <c:pt idx="2344">
                  <c:v>5.9385990235727437E-3</c:v>
                </c:pt>
                <c:pt idx="2345">
                  <c:v>5.9366744540134686E-3</c:v>
                </c:pt>
                <c:pt idx="2346">
                  <c:v>5.934763429962242E-3</c:v>
                </c:pt>
                <c:pt idx="2347">
                  <c:v>5.9328659515811566E-3</c:v>
                </c:pt>
                <c:pt idx="2348">
                  <c:v>5.9309820187081197E-3</c:v>
                </c:pt>
                <c:pt idx="2349">
                  <c:v>5.9291116315052239E-3</c:v>
                </c:pt>
                <c:pt idx="2350">
                  <c:v>5.927254789891423E-3</c:v>
                </c:pt>
                <c:pt idx="2351">
                  <c:v>5.9254114938667168E-3</c:v>
                </c:pt>
                <c:pt idx="2352">
                  <c:v>5.9235817434311056E-3</c:v>
                </c:pt>
                <c:pt idx="2353">
                  <c:v>5.9217655385035428E-3</c:v>
                </c:pt>
                <c:pt idx="2354">
                  <c:v>5.9199628792461212E-3</c:v>
                </c:pt>
                <c:pt idx="2355">
                  <c:v>5.9181737654967481E-3</c:v>
                </c:pt>
                <c:pt idx="2356">
                  <c:v>5.9163981974175162E-3</c:v>
                </c:pt>
                <c:pt idx="2357">
                  <c:v>5.914636174927379E-3</c:v>
                </c:pt>
                <c:pt idx="2358">
                  <c:v>5.9128876980263367E-3</c:v>
                </c:pt>
                <c:pt idx="2359">
                  <c:v>5.911152766633343E-3</c:v>
                </c:pt>
                <c:pt idx="2360">
                  <c:v>5.9094313808294441E-3</c:v>
                </c:pt>
                <c:pt idx="2361">
                  <c:v>5.9077235407767326E-3</c:v>
                </c:pt>
                <c:pt idx="2362">
                  <c:v>5.906029246069977E-3</c:v>
                </c:pt>
                <c:pt idx="2363">
                  <c:v>5.9043484971954552E-3</c:v>
                </c:pt>
                <c:pt idx="2364">
                  <c:v>5.9026812936668893E-3</c:v>
                </c:pt>
                <c:pt idx="2365">
                  <c:v>5.9010276358895108E-3</c:v>
                </c:pt>
                <c:pt idx="2366">
                  <c:v>5.8993875236201809E-3</c:v>
                </c:pt>
                <c:pt idx="2367">
                  <c:v>5.8977609570209921E-3</c:v>
                </c:pt>
                <c:pt idx="2368">
                  <c:v>5.8961479359298519E-3</c:v>
                </c:pt>
                <c:pt idx="2369">
                  <c:v>5.8945484605088527E-3</c:v>
                </c:pt>
                <c:pt idx="2370">
                  <c:v>5.8929625305959021E-3</c:v>
                </c:pt>
                <c:pt idx="2371">
                  <c:v>5.8913901461910001E-3</c:v>
                </c:pt>
                <c:pt idx="2372">
                  <c:v>5.8898313075372855E-3</c:v>
                </c:pt>
                <c:pt idx="2373">
                  <c:v>5.8882860143916194E-3</c:v>
                </c:pt>
                <c:pt idx="2374">
                  <c:v>5.8867542668350481E-3</c:v>
                </c:pt>
                <c:pt idx="2375">
                  <c:v>5.8852360648675717E-3</c:v>
                </c:pt>
                <c:pt idx="2376">
                  <c:v>5.8837314084891901E-3</c:v>
                </c:pt>
                <c:pt idx="2377">
                  <c:v>5.8822402976999033E-3</c:v>
                </c:pt>
                <c:pt idx="2378">
                  <c:v>5.8807627324997114E-3</c:v>
                </c:pt>
                <c:pt idx="2379">
                  <c:v>5.8792987128886143E-3</c:v>
                </c:pt>
                <c:pt idx="2380">
                  <c:v>5.877848238866612E-3</c:v>
                </c:pt>
                <c:pt idx="2381">
                  <c:v>5.8764113103526583E-3</c:v>
                </c:pt>
                <c:pt idx="2382">
                  <c:v>5.8749879275088457E-3</c:v>
                </c:pt>
                <c:pt idx="2383">
                  <c:v>5.8735780901730816E-3</c:v>
                </c:pt>
                <c:pt idx="2384">
                  <c:v>5.8721817985074587E-3</c:v>
                </c:pt>
                <c:pt idx="2385">
                  <c:v>5.8707990523498843E-3</c:v>
                </c:pt>
                <c:pt idx="2386">
                  <c:v>5.8694298517814047E-3</c:v>
                </c:pt>
                <c:pt idx="2387">
                  <c:v>5.8680741968830663E-3</c:v>
                </c:pt>
                <c:pt idx="2388">
                  <c:v>5.8667320874927764E-3</c:v>
                </c:pt>
                <c:pt idx="2389">
                  <c:v>5.8654035236915814E-3</c:v>
                </c:pt>
                <c:pt idx="2390">
                  <c:v>5.8640885054794811E-3</c:v>
                </c:pt>
                <c:pt idx="2391">
                  <c:v>5.8627870328564757E-3</c:v>
                </c:pt>
                <c:pt idx="2392">
                  <c:v>5.8614991058225652E-3</c:v>
                </c:pt>
                <c:pt idx="2393">
                  <c:v>5.8602247242967032E-3</c:v>
                </c:pt>
                <c:pt idx="2394">
                  <c:v>5.8589638884409823E-3</c:v>
                </c:pt>
                <c:pt idx="2395">
                  <c:v>5.8577165981743562E-3</c:v>
                </c:pt>
                <c:pt idx="2396">
                  <c:v>5.8564828534157787E-3</c:v>
                </c:pt>
                <c:pt idx="2397">
                  <c:v>5.855262654246296E-3</c:v>
                </c:pt>
                <c:pt idx="2398">
                  <c:v>5.8540560006659081E-3</c:v>
                </c:pt>
                <c:pt idx="2399">
                  <c:v>5.8528628927556614E-3</c:v>
                </c:pt>
                <c:pt idx="2400">
                  <c:v>5.8516833303534632E-3</c:v>
                </c:pt>
                <c:pt idx="2401">
                  <c:v>5.8505173135403599E-3</c:v>
                </c:pt>
                <c:pt idx="2402">
                  <c:v>5.8493648423163513E-3</c:v>
                </c:pt>
                <c:pt idx="2403">
                  <c:v>5.8482259166003914E-3</c:v>
                </c:pt>
                <c:pt idx="2404">
                  <c:v>5.8471005365545725E-3</c:v>
                </c:pt>
                <c:pt idx="2405">
                  <c:v>5.8459887020168022E-3</c:v>
                </c:pt>
                <c:pt idx="2406">
                  <c:v>5.8448904132302193E-3</c:v>
                </c:pt>
                <c:pt idx="2407">
                  <c:v>5.8438056697895924E-3</c:v>
                </c:pt>
                <c:pt idx="2408">
                  <c:v>5.8427344721001528E-3</c:v>
                </c:pt>
                <c:pt idx="2409">
                  <c:v>5.8416768199187619E-3</c:v>
                </c:pt>
                <c:pt idx="2410">
                  <c:v>5.8406327132454194E-3</c:v>
                </c:pt>
                <c:pt idx="2411">
                  <c:v>5.8396021523232644E-3</c:v>
                </c:pt>
                <c:pt idx="2412">
                  <c:v>5.8385851369091579E-3</c:v>
                </c:pt>
                <c:pt idx="2413">
                  <c:v>5.8375816670031E-3</c:v>
                </c:pt>
                <c:pt idx="2414">
                  <c:v>5.8365917427671832E-3</c:v>
                </c:pt>
                <c:pt idx="2415">
                  <c:v>5.8356153640393149E-3</c:v>
                </c:pt>
                <c:pt idx="2416">
                  <c:v>5.8346525309005415E-3</c:v>
                </c:pt>
                <c:pt idx="2417">
                  <c:v>5.8337032434319092E-3</c:v>
                </c:pt>
                <c:pt idx="2418">
                  <c:v>5.8327675013902791E-3</c:v>
                </c:pt>
                <c:pt idx="2419">
                  <c:v>5.8318453050998365E-3</c:v>
                </c:pt>
                <c:pt idx="2420">
                  <c:v>5.8309366542363961E-3</c:v>
                </c:pt>
                <c:pt idx="2421">
                  <c:v>5.8300415490430968E-3</c:v>
                </c:pt>
                <c:pt idx="2422">
                  <c:v>5.8291599893578461E-3</c:v>
                </c:pt>
                <c:pt idx="2423">
                  <c:v>5.8282919753427365E-3</c:v>
                </c:pt>
                <c:pt idx="2424">
                  <c:v>5.8274375068356754E-3</c:v>
                </c:pt>
                <c:pt idx="2425">
                  <c:v>5.8265965839177092E-3</c:v>
                </c:pt>
                <c:pt idx="2426">
                  <c:v>5.8257692065888378E-3</c:v>
                </c:pt>
                <c:pt idx="2427">
                  <c:v>5.8249553748490612E-3</c:v>
                </c:pt>
                <c:pt idx="2428">
                  <c:v>5.8241550886983795E-3</c:v>
                </c:pt>
                <c:pt idx="2429">
                  <c:v>5.8233683481367926E-3</c:v>
                </c:pt>
                <c:pt idx="2430">
                  <c:v>5.822595153002208E-3</c:v>
                </c:pt>
                <c:pt idx="2431">
                  <c:v>5.8218355036188107E-3</c:v>
                </c:pt>
                <c:pt idx="2432">
                  <c:v>5.8210893997434621E-3</c:v>
                </c:pt>
                <c:pt idx="2433">
                  <c:v>5.8203568415382545E-3</c:v>
                </c:pt>
                <c:pt idx="2434">
                  <c:v>5.8196378287600492E-3</c:v>
                </c:pt>
                <c:pt idx="2435">
                  <c:v>5.818932361651985E-3</c:v>
                </c:pt>
                <c:pt idx="2436">
                  <c:v>5.8182404401330157E-3</c:v>
                </c:pt>
                <c:pt idx="2437">
                  <c:v>5.8175620641220949E-3</c:v>
                </c:pt>
                <c:pt idx="2438">
                  <c:v>5.8168972337002689E-3</c:v>
                </c:pt>
                <c:pt idx="2439">
                  <c:v>5.816245948948584E-3</c:v>
                </c:pt>
                <c:pt idx="2440">
                  <c:v>5.8156082096239015E-3</c:v>
                </c:pt>
                <c:pt idx="2441">
                  <c:v>5.81498401596936E-3</c:v>
                </c:pt>
                <c:pt idx="2442">
                  <c:v>5.8143733679039133E-3</c:v>
                </c:pt>
                <c:pt idx="2443">
                  <c:v>5.8137762653465153E-3</c:v>
                </c:pt>
                <c:pt idx="2444">
                  <c:v>5.813192708378212E-3</c:v>
                </c:pt>
                <c:pt idx="2445">
                  <c:v>5.8126226970800499E-3</c:v>
                </c:pt>
                <c:pt idx="2446">
                  <c:v>5.8120662312899363E-3</c:v>
                </c:pt>
                <c:pt idx="2447">
                  <c:v>5.8115233110889175E-3</c:v>
                </c:pt>
                <c:pt idx="2448">
                  <c:v>5.8109939364769936E-3</c:v>
                </c:pt>
                <c:pt idx="2449">
                  <c:v>5.8104781073731182E-3</c:v>
                </c:pt>
                <c:pt idx="2450">
                  <c:v>5.8099758238583377E-3</c:v>
                </c:pt>
                <c:pt idx="2451">
                  <c:v>5.8094870860136982E-3</c:v>
                </c:pt>
                <c:pt idx="2452">
                  <c:v>5.8089451147835813E-3</c:v>
                </c:pt>
                <c:pt idx="2453">
                  <c:v>5.8084854031781319E-3</c:v>
                </c:pt>
                <c:pt idx="2454">
                  <c:v>5.808039237080731E-3</c:v>
                </c:pt>
                <c:pt idx="2455">
                  <c:v>5.8076066165724249E-3</c:v>
                </c:pt>
                <c:pt idx="2456">
                  <c:v>5.8071875416532137E-3</c:v>
                </c:pt>
                <c:pt idx="2457">
                  <c:v>5.806782012242051E-3</c:v>
                </c:pt>
                <c:pt idx="2458">
                  <c:v>5.8063900285010295E-3</c:v>
                </c:pt>
                <c:pt idx="2459">
                  <c:v>5.8060115901870102E-3</c:v>
                </c:pt>
                <c:pt idx="2460">
                  <c:v>5.8056466976241783E-3</c:v>
                </c:pt>
                <c:pt idx="2461">
                  <c:v>5.8052953505693949E-3</c:v>
                </c:pt>
                <c:pt idx="2462">
                  <c:v>5.8049575491037064E-3</c:v>
                </c:pt>
                <c:pt idx="2463">
                  <c:v>5.8046332931460665E-3</c:v>
                </c:pt>
                <c:pt idx="2464">
                  <c:v>5.8043225828585676E-3</c:v>
                </c:pt>
                <c:pt idx="2465">
                  <c:v>5.8040254180791173E-3</c:v>
                </c:pt>
                <c:pt idx="2466">
                  <c:v>5.8037417988887618E-3</c:v>
                </c:pt>
                <c:pt idx="2467">
                  <c:v>5.8034717252875012E-3</c:v>
                </c:pt>
                <c:pt idx="2468">
                  <c:v>5.8032151972753354E-3</c:v>
                </c:pt>
                <c:pt idx="2469">
                  <c:v>5.8029722147712182E-3</c:v>
                </c:pt>
                <c:pt idx="2470">
                  <c:v>5.802742777937242E-3</c:v>
                </c:pt>
                <c:pt idx="2471">
                  <c:v>5.8025268866923607E-3</c:v>
                </c:pt>
                <c:pt idx="2472">
                  <c:v>5.8023245408744817E-3</c:v>
                </c:pt>
                <c:pt idx="2473">
                  <c:v>5.80213574080779E-3</c:v>
                </c:pt>
                <c:pt idx="2474">
                  <c:v>5.8019604861681007E-3</c:v>
                </c:pt>
                <c:pt idx="2475">
                  <c:v>5.8017987771985524E-3</c:v>
                </c:pt>
                <c:pt idx="2476">
                  <c:v>5.8016506137370527E-3</c:v>
                </c:pt>
                <c:pt idx="2477">
                  <c:v>5.8015159959456941E-3</c:v>
                </c:pt>
                <c:pt idx="2478">
                  <c:v>5.8013949236623841E-3</c:v>
                </c:pt>
                <c:pt idx="2479">
                  <c:v>5.8012873969681689E-3</c:v>
                </c:pt>
                <c:pt idx="2480">
                  <c:v>5.8011934157820022E-3</c:v>
                </c:pt>
                <c:pt idx="2481">
                  <c:v>5.8011129802659767E-3</c:v>
                </c:pt>
                <c:pt idx="2482">
                  <c:v>5.8010460902579997E-3</c:v>
                </c:pt>
                <c:pt idx="2483">
                  <c:v>5.8009927459201638E-3</c:v>
                </c:pt>
                <c:pt idx="2484">
                  <c:v>5.8009529470903765E-3</c:v>
                </c:pt>
                <c:pt idx="2485">
                  <c:v>5.8009266937686377E-3</c:v>
                </c:pt>
                <c:pt idx="2486">
                  <c:v>5.80091398611704E-3</c:v>
                </c:pt>
                <c:pt idx="2487">
                  <c:v>5.8009148240545372E-3</c:v>
                </c:pt>
                <c:pt idx="2488">
                  <c:v>5.8009292075000829E-3</c:v>
                </c:pt>
                <c:pt idx="2489">
                  <c:v>5.800957136696816E-3</c:v>
                </c:pt>
                <c:pt idx="2490">
                  <c:v>5.8009986112395051E-3</c:v>
                </c:pt>
                <c:pt idx="2491">
                  <c:v>5.8010536314523353E-3</c:v>
                </c:pt>
                <c:pt idx="2492">
                  <c:v>5.8011199059948559E-3</c:v>
                </c:pt>
                <c:pt idx="2493">
                  <c:v>5.8011944401259452E-3</c:v>
                </c:pt>
                <c:pt idx="2494">
                  <c:v>5.8012772158533288E-3</c:v>
                </c:pt>
                <c:pt idx="2495">
                  <c:v>5.8013682330149141E-3</c:v>
                </c:pt>
                <c:pt idx="2496">
                  <c:v>5.8014674917727937E-3</c:v>
                </c:pt>
                <c:pt idx="2497">
                  <c:v>5.8015749920459214E-3</c:v>
                </c:pt>
                <c:pt idx="2498">
                  <c:v>5.8016907338342971E-3</c:v>
                </c:pt>
                <c:pt idx="2499">
                  <c:v>5.8018147170568746E-3</c:v>
                </c:pt>
                <c:pt idx="2500">
                  <c:v>5.8019469419567926E-3</c:v>
                </c:pt>
                <c:pt idx="2501">
                  <c:v>5.8020874082909124E-3</c:v>
                </c:pt>
                <c:pt idx="2502">
                  <c:v>5.8022361161402802E-3</c:v>
                </c:pt>
                <c:pt idx="2503">
                  <c:v>5.8023930655859424E-3</c:v>
                </c:pt>
                <c:pt idx="2504">
                  <c:v>5.8025582565468525E-3</c:v>
                </c:pt>
                <c:pt idx="2505">
                  <c:v>5.8027316889419644E-3</c:v>
                </c:pt>
                <c:pt idx="2506">
                  <c:v>5.802913363014417E-3</c:v>
                </c:pt>
                <c:pt idx="2507">
                  <c:v>5.8031032785210712E-3</c:v>
                </c:pt>
                <c:pt idx="2508">
                  <c:v>5.8033014356240198E-3</c:v>
                </c:pt>
                <c:pt idx="2509">
                  <c:v>5.8035078342422164E-3</c:v>
                </c:pt>
                <c:pt idx="2510">
                  <c:v>5.8037224742135685E-3</c:v>
                </c:pt>
                <c:pt idx="2511">
                  <c:v>5.8039453558622611E-3</c:v>
                </c:pt>
                <c:pt idx="2512">
                  <c:v>5.8041764790262018E-3</c:v>
                </c:pt>
                <c:pt idx="2513">
                  <c:v>5.8044158437864368E-3</c:v>
                </c:pt>
                <c:pt idx="2514">
                  <c:v>5.8046634498998273E-3</c:v>
                </c:pt>
                <c:pt idx="2515">
                  <c:v>5.8049192977716046E-3</c:v>
                </c:pt>
                <c:pt idx="2516">
                  <c:v>5.8051833869965375E-3</c:v>
                </c:pt>
                <c:pt idx="2517">
                  <c:v>5.8054557177367183E-3</c:v>
                </c:pt>
                <c:pt idx="2518">
                  <c:v>5.8057362901542398E-3</c:v>
                </c:pt>
                <c:pt idx="2519">
                  <c:v>5.8060251040059629E-3</c:v>
                </c:pt>
                <c:pt idx="2520">
                  <c:v>5.8063221593729342E-3</c:v>
                </c:pt>
                <c:pt idx="2521">
                  <c:v>5.8066274562551534E-3</c:v>
                </c:pt>
                <c:pt idx="2522">
                  <c:v>5.806940994733667E-3</c:v>
                </c:pt>
                <c:pt idx="2523">
                  <c:v>5.8072627746463823E-3</c:v>
                </c:pt>
                <c:pt idx="2524">
                  <c:v>5.8075927961553919E-3</c:v>
                </c:pt>
                <c:pt idx="2525">
                  <c:v>5.8079310591796496E-3</c:v>
                </c:pt>
                <c:pt idx="2526">
                  <c:v>5.8082775637191553E-3</c:v>
                </c:pt>
                <c:pt idx="2527">
                  <c:v>5.8086323098549553E-3</c:v>
                </c:pt>
                <c:pt idx="2528">
                  <c:v>5.808995297424957E-3</c:v>
                </c:pt>
                <c:pt idx="2529">
                  <c:v>5.8093665265912531E-3</c:v>
                </c:pt>
                <c:pt idx="2530">
                  <c:v>5.8097459972727972E-3</c:v>
                </c:pt>
                <c:pt idx="2531">
                  <c:v>5.810133709388543E-3</c:v>
                </c:pt>
                <c:pt idx="2532">
                  <c:v>5.8105296631816294E-3</c:v>
                </c:pt>
                <c:pt idx="2533">
                  <c:v>5.8109338583278713E-3</c:v>
                </c:pt>
                <c:pt idx="2534">
                  <c:v>5.8113462951514538E-3</c:v>
                </c:pt>
                <c:pt idx="2535">
                  <c:v>5.8117669734092381E-3</c:v>
                </c:pt>
                <c:pt idx="2536">
                  <c:v>5.8121958932633166E-3</c:v>
                </c:pt>
                <c:pt idx="2537">
                  <c:v>5.8126330546326432E-3</c:v>
                </c:pt>
                <c:pt idx="2538">
                  <c:v>5.8130784575172179E-3</c:v>
                </c:pt>
                <c:pt idx="2539">
                  <c:v>5.8135321019170405E-3</c:v>
                </c:pt>
                <c:pt idx="2540">
                  <c:v>5.8139939878321112E-3</c:v>
                </c:pt>
                <c:pt idx="2541">
                  <c:v>5.8144641153434762E-3</c:v>
                </c:pt>
                <c:pt idx="2542">
                  <c:v>5.8149424842890429E-3</c:v>
                </c:pt>
                <c:pt idx="2543">
                  <c:v>5.815429094830904E-3</c:v>
                </c:pt>
                <c:pt idx="2544">
                  <c:v>5.8159239469690593E-3</c:v>
                </c:pt>
                <c:pt idx="2545">
                  <c:v>5.8164270405414165E-3</c:v>
                </c:pt>
                <c:pt idx="2546">
                  <c:v>5.8169383756290216E-3</c:v>
                </c:pt>
                <c:pt idx="2547">
                  <c:v>5.8174579523129211E-3</c:v>
                </c:pt>
                <c:pt idx="2548">
                  <c:v>5.8179857704310223E-3</c:v>
                </c:pt>
                <c:pt idx="2549">
                  <c:v>5.8185218300643715E-3</c:v>
                </c:pt>
                <c:pt idx="2550">
                  <c:v>5.8190661313750613E-3</c:v>
                </c:pt>
                <c:pt idx="2551">
                  <c:v>5.8196186740389066E-3</c:v>
                </c:pt>
                <c:pt idx="2552">
                  <c:v>5.8201794583800925E-3</c:v>
                </c:pt>
                <c:pt idx="2553">
                  <c:v>5.8207484841554802E-3</c:v>
                </c:pt>
                <c:pt idx="2554">
                  <c:v>5.8213257514461159E-3</c:v>
                </c:pt>
                <c:pt idx="2555">
                  <c:v>5.8219112603330458E-3</c:v>
                </c:pt>
                <c:pt idx="2556">
                  <c:v>5.8225905050790505E-3</c:v>
                </c:pt>
                <c:pt idx="2557">
                  <c:v>5.8231936742747514E-3</c:v>
                </c:pt>
                <c:pt idx="2558">
                  <c:v>5.8238050851477929E-3</c:v>
                </c:pt>
                <c:pt idx="2559">
                  <c:v>5.8244247375360825E-3</c:v>
                </c:pt>
                <c:pt idx="2560">
                  <c:v>5.8250526313585738E-3</c:v>
                </c:pt>
                <c:pt idx="2561">
                  <c:v>5.8256887667773594E-3</c:v>
                </c:pt>
                <c:pt idx="2562">
                  <c:v>5.826333143711393E-3</c:v>
                </c:pt>
                <c:pt idx="2563">
                  <c:v>5.8269857621606747E-3</c:v>
                </c:pt>
                <c:pt idx="2564">
                  <c:v>5.8276466221252043E-3</c:v>
                </c:pt>
                <c:pt idx="2565">
                  <c:v>5.8283157236049821E-3</c:v>
                </c:pt>
                <c:pt idx="2566">
                  <c:v>5.8289930666810541E-3</c:v>
                </c:pt>
                <c:pt idx="2567">
                  <c:v>5.8296786512723742E-3</c:v>
                </c:pt>
                <c:pt idx="2568">
                  <c:v>5.8303724773789423E-3</c:v>
                </c:pt>
                <c:pt idx="2569">
                  <c:v>5.8310745450007584E-3</c:v>
                </c:pt>
                <c:pt idx="2570">
                  <c:v>5.8317848542188688E-3</c:v>
                </c:pt>
                <c:pt idx="2571">
                  <c:v>5.8328968037288931E-3</c:v>
                </c:pt>
                <c:pt idx="2572">
                  <c:v>5.8332301971197875E-3</c:v>
                </c:pt>
                <c:pt idx="2573">
                  <c:v>5.8339652308025958E-3</c:v>
                </c:pt>
                <c:pt idx="2574">
                  <c:v>5.8347085061627446E-3</c:v>
                </c:pt>
                <c:pt idx="2575">
                  <c:v>5.8354600228760489E-3</c:v>
                </c:pt>
                <c:pt idx="2576">
                  <c:v>5.8362197811856475E-3</c:v>
                </c:pt>
                <c:pt idx="2577">
                  <c:v>5.8369877810915405E-3</c:v>
                </c:pt>
                <c:pt idx="2578">
                  <c:v>5.8377640225126814E-3</c:v>
                </c:pt>
                <c:pt idx="2579">
                  <c:v>5.8385485054490704E-3</c:v>
                </c:pt>
                <c:pt idx="2580">
                  <c:v>5.8393412299007075E-3</c:v>
                </c:pt>
                <c:pt idx="2581">
                  <c:v>5.8401421958675925E-3</c:v>
                </c:pt>
                <c:pt idx="2582">
                  <c:v>5.8409514034307719E-3</c:v>
                </c:pt>
                <c:pt idx="2583">
                  <c:v>5.841768852428153E-3</c:v>
                </c:pt>
                <c:pt idx="2584">
                  <c:v>5.8425945430218285E-3</c:v>
                </c:pt>
                <c:pt idx="2585">
                  <c:v>5.8434284751307519E-3</c:v>
                </c:pt>
                <c:pt idx="2586">
                  <c:v>5.8442706487549234E-3</c:v>
                </c:pt>
                <c:pt idx="2587">
                  <c:v>5.8451210639753892E-3</c:v>
                </c:pt>
                <c:pt idx="2588">
                  <c:v>5.8459797206300568E-3</c:v>
                </c:pt>
                <c:pt idx="2589">
                  <c:v>5.8468466188810186E-3</c:v>
                </c:pt>
                <c:pt idx="2590">
                  <c:v>5.8477217585661823E-3</c:v>
                </c:pt>
                <c:pt idx="2591">
                  <c:v>5.8486051399286865E-3</c:v>
                </c:pt>
                <c:pt idx="2592">
                  <c:v>5.8494967627253924E-3</c:v>
                </c:pt>
                <c:pt idx="2593">
                  <c:v>5.8503966271183927E-3</c:v>
                </c:pt>
                <c:pt idx="2594">
                  <c:v>5.8513047329455947E-3</c:v>
                </c:pt>
                <c:pt idx="2595">
                  <c:v>5.8522210803690911E-3</c:v>
                </c:pt>
                <c:pt idx="2596">
                  <c:v>5.8531456693888817E-3</c:v>
                </c:pt>
                <c:pt idx="2597">
                  <c:v>5.8540784998428741E-3</c:v>
                </c:pt>
                <c:pt idx="2598">
                  <c:v>5.8550195718121145E-3</c:v>
                </c:pt>
                <c:pt idx="2599">
                  <c:v>5.855968885296603E-3</c:v>
                </c:pt>
                <c:pt idx="2600">
                  <c:v>5.856926440458432E-3</c:v>
                </c:pt>
                <c:pt idx="2601">
                  <c:v>5.8578922370544628E-3</c:v>
                </c:pt>
                <c:pt idx="2602">
                  <c:v>5.8588662750846954E-3</c:v>
                </c:pt>
                <c:pt idx="2603">
                  <c:v>5.8598485547922685E-3</c:v>
                </c:pt>
                <c:pt idx="2604">
                  <c:v>5.8608390760150897E-3</c:v>
                </c:pt>
                <c:pt idx="2605">
                  <c:v>5.8618378386721126E-3</c:v>
                </c:pt>
                <c:pt idx="2606">
                  <c:v>5.8628448430064761E-3</c:v>
                </c:pt>
                <c:pt idx="2607">
                  <c:v>5.8638600887750414E-3</c:v>
                </c:pt>
                <c:pt idx="2608">
                  <c:v>5.8652718187305703E-3</c:v>
                </c:pt>
                <c:pt idx="2609">
                  <c:v>5.8663059355582954E-3</c:v>
                </c:pt>
                <c:pt idx="2610">
                  <c:v>5.867348294171423E-3</c:v>
                </c:pt>
                <c:pt idx="2611">
                  <c:v>5.8683988945699523E-3</c:v>
                </c:pt>
                <c:pt idx="2612">
                  <c:v>5.8694577368079157E-3</c:v>
                </c:pt>
                <c:pt idx="2613">
                  <c:v>5.8705248208312808E-3</c:v>
                </c:pt>
                <c:pt idx="2614">
                  <c:v>5.8716001466400476E-3</c:v>
                </c:pt>
                <c:pt idx="2615">
                  <c:v>5.8726837142882484E-3</c:v>
                </c:pt>
                <c:pt idx="2616">
                  <c:v>5.8737755236948361E-3</c:v>
                </c:pt>
                <c:pt idx="2617">
                  <c:v>5.8748755749408561E-3</c:v>
                </c:pt>
                <c:pt idx="2618">
                  <c:v>5.8759838679722795E-3</c:v>
                </c:pt>
                <c:pt idx="2619">
                  <c:v>5.8771004028161196E-3</c:v>
                </c:pt>
                <c:pt idx="2620">
                  <c:v>5.878225179445363E-3</c:v>
                </c:pt>
                <c:pt idx="2621">
                  <c:v>5.8797515272934753E-3</c:v>
                </c:pt>
                <c:pt idx="2622">
                  <c:v>5.8808962829115519E-3</c:v>
                </c:pt>
                <c:pt idx="2623">
                  <c:v>5.8820492799638302E-3</c:v>
                </c:pt>
                <c:pt idx="2624">
                  <c:v>5.8832105186124029E-3</c:v>
                </c:pt>
                <c:pt idx="2625">
                  <c:v>5.8843799987762235E-3</c:v>
                </c:pt>
                <c:pt idx="2626">
                  <c:v>5.8855577204552922E-3</c:v>
                </c:pt>
                <c:pt idx="2627">
                  <c:v>5.8867436837306553E-3</c:v>
                </c:pt>
                <c:pt idx="2628">
                  <c:v>5.8879378885212663E-3</c:v>
                </c:pt>
                <c:pt idx="2629">
                  <c:v>5.8891403347460791E-3</c:v>
                </c:pt>
                <c:pt idx="2630">
                  <c:v>5.8903510226482325E-3</c:v>
                </c:pt>
                <c:pt idx="2631">
                  <c:v>5.8915699519845877E-3</c:v>
                </c:pt>
                <c:pt idx="2632">
                  <c:v>5.8927971229172371E-3</c:v>
                </c:pt>
                <c:pt idx="2633">
                  <c:v>5.8940325353651346E-3</c:v>
                </c:pt>
                <c:pt idx="2634">
                  <c:v>5.8952761893282801E-3</c:v>
                </c:pt>
                <c:pt idx="2635">
                  <c:v>5.8965280848066737E-3</c:v>
                </c:pt>
                <c:pt idx="2636">
                  <c:v>5.8977882218813615E-3</c:v>
                </c:pt>
                <c:pt idx="2637">
                  <c:v>5.8990566004712974E-3</c:v>
                </c:pt>
                <c:pt idx="2638">
                  <c:v>5.9003332205764814E-3</c:v>
                </c:pt>
                <c:pt idx="2639">
                  <c:v>5.9016180821969133E-3</c:v>
                </c:pt>
                <c:pt idx="2640">
                  <c:v>5.9029111854136396E-3</c:v>
                </c:pt>
                <c:pt idx="2641">
                  <c:v>5.9042125300645676E-3</c:v>
                </c:pt>
                <c:pt idx="2642">
                  <c:v>5.9055221163117899E-3</c:v>
                </c:pt>
                <c:pt idx="2643">
                  <c:v>5.9068399440742603E-3</c:v>
                </c:pt>
                <c:pt idx="2644">
                  <c:v>5.9081660134330249E-3</c:v>
                </c:pt>
                <c:pt idx="2645">
                  <c:v>5.9095003242259914E-3</c:v>
                </c:pt>
                <c:pt idx="2646">
                  <c:v>5.9108428766152521E-3</c:v>
                </c:pt>
                <c:pt idx="2647">
                  <c:v>5.9121936706008071E-3</c:v>
                </c:pt>
                <c:pt idx="2648">
                  <c:v>5.9135527060205639E-3</c:v>
                </c:pt>
                <c:pt idx="2649">
                  <c:v>5.9149199829555688E-3</c:v>
                </c:pt>
                <c:pt idx="2650">
                  <c:v>5.9162955014868679E-3</c:v>
                </c:pt>
                <c:pt idx="2651">
                  <c:v>5.9176792616144613E-3</c:v>
                </c:pt>
                <c:pt idx="2652">
                  <c:v>5.9190712630952103E-3</c:v>
                </c:pt>
                <c:pt idx="2653">
                  <c:v>5.920471506334346E-3</c:v>
                </c:pt>
                <c:pt idx="2654">
                  <c:v>5.9218799910076836E-3</c:v>
                </c:pt>
                <c:pt idx="2655">
                  <c:v>5.9232967171152229E-3</c:v>
                </c:pt>
                <c:pt idx="2656">
                  <c:v>5.9247216849001028E-3</c:v>
                </c:pt>
                <c:pt idx="2657">
                  <c:v>5.9261548942002307E-3</c:v>
                </c:pt>
                <c:pt idx="2658">
                  <c:v>5.9275963449345603E-3</c:v>
                </c:pt>
                <c:pt idx="2659">
                  <c:v>5.9290460372651843E-3</c:v>
                </c:pt>
                <c:pt idx="2660">
                  <c:v>5.9305039711921026E-3</c:v>
                </c:pt>
                <c:pt idx="2661">
                  <c:v>5.9319701465532226E-3</c:v>
                </c:pt>
                <c:pt idx="2662">
                  <c:v>5.933444563510637E-3</c:v>
                </c:pt>
                <c:pt idx="2663">
                  <c:v>5.9349272219832994E-3</c:v>
                </c:pt>
                <c:pt idx="2664">
                  <c:v>5.9364181220522561E-3</c:v>
                </c:pt>
                <c:pt idx="2665">
                  <c:v>5.9379172635554145E-3</c:v>
                </c:pt>
                <c:pt idx="2666">
                  <c:v>5.9394246466548672E-3</c:v>
                </c:pt>
                <c:pt idx="2667">
                  <c:v>5.940940271269568E-3</c:v>
                </c:pt>
                <c:pt idx="2668">
                  <c:v>5.9424641374805631E-3</c:v>
                </c:pt>
                <c:pt idx="2669">
                  <c:v>5.94399624512576E-3</c:v>
                </c:pt>
                <c:pt idx="2670">
                  <c:v>5.9455365943672511E-3</c:v>
                </c:pt>
                <c:pt idx="2671">
                  <c:v>5.9470851852050366E-3</c:v>
                </c:pt>
                <c:pt idx="2672">
                  <c:v>5.9486420175580701E-3</c:v>
                </c:pt>
                <c:pt idx="2673">
                  <c:v>5.9502070913453053E-3</c:v>
                </c:pt>
                <c:pt idx="2674">
                  <c:v>5.9517804067288349E-3</c:v>
                </c:pt>
                <c:pt idx="2675">
                  <c:v>5.9533619637086588E-3</c:v>
                </c:pt>
                <c:pt idx="2676">
                  <c:v>5.9549517621226844E-3</c:v>
                </c:pt>
                <c:pt idx="2677">
                  <c:v>5.9565498021330043E-3</c:v>
                </c:pt>
                <c:pt idx="2678">
                  <c:v>5.9581560836585723E-3</c:v>
                </c:pt>
                <c:pt idx="2679">
                  <c:v>5.9597706067804346E-3</c:v>
                </c:pt>
                <c:pt idx="2680">
                  <c:v>5.9613933714175449E-3</c:v>
                </c:pt>
                <c:pt idx="2681">
                  <c:v>5.9630243774888569E-3</c:v>
                </c:pt>
                <c:pt idx="2682">
                  <c:v>5.9646636252375096E-3</c:v>
                </c:pt>
                <c:pt idx="2683">
                  <c:v>5.966311114420364E-3</c:v>
                </c:pt>
                <c:pt idx="2684">
                  <c:v>5.967966845280559E-3</c:v>
                </c:pt>
                <c:pt idx="2685">
                  <c:v>5.9696308174939094E-3</c:v>
                </c:pt>
                <c:pt idx="2686">
                  <c:v>5.9713030313846005E-3</c:v>
                </c:pt>
                <c:pt idx="2687">
                  <c:v>5.9729834867905396E-3</c:v>
                </c:pt>
                <c:pt idx="2688">
                  <c:v>5.9746721837117267E-3</c:v>
                </c:pt>
                <c:pt idx="2689">
                  <c:v>5.9763691221481618E-3</c:v>
                </c:pt>
                <c:pt idx="2690">
                  <c:v>5.9780743021808913E-3</c:v>
                </c:pt>
                <c:pt idx="2691">
                  <c:v>5.9797877236478225E-3</c:v>
                </c:pt>
                <c:pt idx="2692">
                  <c:v>5.981509386711048E-3</c:v>
                </c:pt>
                <c:pt idx="2693">
                  <c:v>5.9832392914516142E-3</c:v>
                </c:pt>
                <c:pt idx="2694">
                  <c:v>5.9849774375453357E-3</c:v>
                </c:pt>
                <c:pt idx="2695">
                  <c:v>5.9867238252353516E-3</c:v>
                </c:pt>
                <c:pt idx="2696">
                  <c:v>5.9884784545216618E-3</c:v>
                </c:pt>
                <c:pt idx="2697">
                  <c:v>5.9902413252421738E-3</c:v>
                </c:pt>
                <c:pt idx="2698">
                  <c:v>5.9920124375589801E-3</c:v>
                </c:pt>
                <c:pt idx="2699">
                  <c:v>5.9937917913910344E-3</c:v>
                </c:pt>
                <c:pt idx="2700">
                  <c:v>5.995579386819383E-3</c:v>
                </c:pt>
                <c:pt idx="2701">
                  <c:v>5.9973752237629796E-3</c:v>
                </c:pt>
                <c:pt idx="2702">
                  <c:v>5.9991793022218243E-3</c:v>
                </c:pt>
                <c:pt idx="2703">
                  <c:v>6.0009916222769633E-3</c:v>
                </c:pt>
                <c:pt idx="2704">
                  <c:v>6.0028121838473503E-3</c:v>
                </c:pt>
                <c:pt idx="2705">
                  <c:v>6.0046409869329853E-3</c:v>
                </c:pt>
                <c:pt idx="2706">
                  <c:v>6.0064780316149147E-3</c:v>
                </c:pt>
                <c:pt idx="2707">
                  <c:v>6.0083233177310458E-3</c:v>
                </c:pt>
                <c:pt idx="2708">
                  <c:v>6.0101768455245175E-3</c:v>
                </c:pt>
                <c:pt idx="2709">
                  <c:v>6.0120386148332372E-3</c:v>
                </c:pt>
                <c:pt idx="2710">
                  <c:v>6.0139086255761587E-3</c:v>
                </c:pt>
                <c:pt idx="2711">
                  <c:v>6.0157868779964208E-3</c:v>
                </c:pt>
                <c:pt idx="2712">
                  <c:v>6.0179435437612838E-3</c:v>
                </c:pt>
                <c:pt idx="2713">
                  <c:v>6.0198394564903168E-3</c:v>
                </c:pt>
                <c:pt idx="2714">
                  <c:v>6.0217436108156441E-3</c:v>
                </c:pt>
                <c:pt idx="2715">
                  <c:v>6.0236560066562195E-3</c:v>
                </c:pt>
                <c:pt idx="2716">
                  <c:v>6.0255766441741354E-3</c:v>
                </c:pt>
                <c:pt idx="2717">
                  <c:v>6.0275055231262531E-3</c:v>
                </c:pt>
                <c:pt idx="2718">
                  <c:v>6.0294426436746651E-3</c:v>
                </c:pt>
                <c:pt idx="2719">
                  <c:v>6.0313880057383251E-3</c:v>
                </c:pt>
                <c:pt idx="2720">
                  <c:v>6.0333416093172332E-3</c:v>
                </c:pt>
                <c:pt idx="2721">
                  <c:v>6.0353034544113893E-3</c:v>
                </c:pt>
                <c:pt idx="2722">
                  <c:v>6.0372735411018397E-3</c:v>
                </c:pt>
                <c:pt idx="2723">
                  <c:v>6.0392518693885844E-3</c:v>
                </c:pt>
                <c:pt idx="2724">
                  <c:v>6.0412384391095308E-3</c:v>
                </c:pt>
                <c:pt idx="2725">
                  <c:v>6.0432332504267716E-3</c:v>
                </c:pt>
                <c:pt idx="2726">
                  <c:v>6.0452363032592604E-3</c:v>
                </c:pt>
                <c:pt idx="2727">
                  <c:v>6.0472475976880435E-3</c:v>
                </c:pt>
                <c:pt idx="2728">
                  <c:v>6.0492671336320747E-3</c:v>
                </c:pt>
                <c:pt idx="2729">
                  <c:v>6.0512949110913539E-3</c:v>
                </c:pt>
                <c:pt idx="2730">
                  <c:v>6.0533309301469274E-3</c:v>
                </c:pt>
                <c:pt idx="2731">
                  <c:v>6.0553751907177489E-3</c:v>
                </c:pt>
                <c:pt idx="2732">
                  <c:v>6.0574276928848647E-3</c:v>
                </c:pt>
                <c:pt idx="2733">
                  <c:v>6.0594884364861823E-3</c:v>
                </c:pt>
                <c:pt idx="2734">
                  <c:v>6.0615574216837942E-3</c:v>
                </c:pt>
                <c:pt idx="2735">
                  <c:v>6.0636346484777004E-3</c:v>
                </c:pt>
                <c:pt idx="2736">
                  <c:v>6.0657201167058084E-3</c:v>
                </c:pt>
                <c:pt idx="2737">
                  <c:v>6.0678138266112569E-3</c:v>
                </c:pt>
                <c:pt idx="2738">
                  <c:v>6.0699157780319535E-3</c:v>
                </c:pt>
                <c:pt idx="2739">
                  <c:v>6.0720259709678981E-3</c:v>
                </c:pt>
                <c:pt idx="2740">
                  <c:v>6.0741444054190907E-3</c:v>
                </c:pt>
                <c:pt idx="2741">
                  <c:v>6.0762710814665777E-3</c:v>
                </c:pt>
                <c:pt idx="2742">
                  <c:v>6.0784059991103589E-3</c:v>
                </c:pt>
                <c:pt idx="2743">
                  <c:v>6.0805491581072957E-3</c:v>
                </c:pt>
                <c:pt idx="2744">
                  <c:v>6.082700558781573E-3</c:v>
                </c:pt>
                <c:pt idx="2745">
                  <c:v>6.0848602010521446E-3</c:v>
                </c:pt>
                <c:pt idx="2746">
                  <c:v>6.087028084756918E-3</c:v>
                </c:pt>
                <c:pt idx="2747">
                  <c:v>6.0892042100579857E-3</c:v>
                </c:pt>
                <c:pt idx="2748">
                  <c:v>6.0913885769553477E-3</c:v>
                </c:pt>
                <c:pt idx="2749">
                  <c:v>6.0935811853679578E-3</c:v>
                </c:pt>
                <c:pt idx="2750">
                  <c:v>6.0957820352958159E-3</c:v>
                </c:pt>
                <c:pt idx="2751">
                  <c:v>6.097991126738922E-3</c:v>
                </c:pt>
                <c:pt idx="2752">
                  <c:v>6.1002084597783224E-3</c:v>
                </c:pt>
                <c:pt idx="2753">
                  <c:v>6.1024340344140171E-3</c:v>
                </c:pt>
                <c:pt idx="2754">
                  <c:v>6.1046678504839136E-3</c:v>
                </c:pt>
                <c:pt idx="2755">
                  <c:v>6.1069099082311507E-3</c:v>
                </c:pt>
                <c:pt idx="2756">
                  <c:v>6.1091602074936358E-3</c:v>
                </c:pt>
                <c:pt idx="2757">
                  <c:v>6.1114187482713689E-3</c:v>
                </c:pt>
                <c:pt idx="2758">
                  <c:v>6.1136855304833038E-3</c:v>
                </c:pt>
                <c:pt idx="2759">
                  <c:v>6.1159605543725792E-3</c:v>
                </c:pt>
                <c:pt idx="2760">
                  <c:v>6.1182438199391953E-3</c:v>
                </c:pt>
                <c:pt idx="2761">
                  <c:v>6.1205353268589668E-3</c:v>
                </c:pt>
                <c:pt idx="2762">
                  <c:v>6.1228350753750327E-3</c:v>
                </c:pt>
                <c:pt idx="2763">
                  <c:v>6.1251430654063466E-3</c:v>
                </c:pt>
                <c:pt idx="2764">
                  <c:v>6.1274592970339548E-3</c:v>
                </c:pt>
                <c:pt idx="2765">
                  <c:v>6.129783770176811E-3</c:v>
                </c:pt>
                <c:pt idx="2766">
                  <c:v>6.1321164849159615E-3</c:v>
                </c:pt>
                <c:pt idx="2767">
                  <c:v>6.1344574412514064E-3</c:v>
                </c:pt>
                <c:pt idx="2768">
                  <c:v>6.1368066390210529E-3</c:v>
                </c:pt>
                <c:pt idx="2769">
                  <c:v>6.1391640783059476E-3</c:v>
                </c:pt>
                <c:pt idx="2770">
                  <c:v>6.1415297593492291E-3</c:v>
                </c:pt>
                <c:pt idx="2771">
                  <c:v>6.143903681745666E-3</c:v>
                </c:pt>
                <c:pt idx="2772">
                  <c:v>6.1462858458194436E-3</c:v>
                </c:pt>
                <c:pt idx="2773">
                  <c:v>6.1486762513274229E-3</c:v>
                </c:pt>
                <c:pt idx="2774">
                  <c:v>6.1510748985127428E-3</c:v>
                </c:pt>
                <c:pt idx="2775">
                  <c:v>6.1534817872133107E-3</c:v>
                </c:pt>
                <c:pt idx="2776">
                  <c:v>6.1558969173480804E-3</c:v>
                </c:pt>
                <c:pt idx="2777">
                  <c:v>6.1583202891601907E-3</c:v>
                </c:pt>
                <c:pt idx="2778">
                  <c:v>6.160751902487549E-3</c:v>
                </c:pt>
                <c:pt idx="2779">
                  <c:v>6.1631917574112016E-3</c:v>
                </c:pt>
                <c:pt idx="2780">
                  <c:v>6.165639853769056E-3</c:v>
                </c:pt>
                <c:pt idx="2781">
                  <c:v>6.1680961917232047E-3</c:v>
                </c:pt>
                <c:pt idx="2782">
                  <c:v>6.1705607713546939E-3</c:v>
                </c:pt>
                <c:pt idx="2783">
                  <c:v>6.1730335923393387E-3</c:v>
                </c:pt>
                <c:pt idx="2784">
                  <c:v>6.175514655001324E-3</c:v>
                </c:pt>
                <c:pt idx="2785">
                  <c:v>6.1780039592596037E-3</c:v>
                </c:pt>
                <c:pt idx="2786">
                  <c:v>6.1805015049520851E-3</c:v>
                </c:pt>
                <c:pt idx="2787">
                  <c:v>6.183007292321907E-3</c:v>
                </c:pt>
                <c:pt idx="2788">
                  <c:v>6.1855213211259308E-3</c:v>
                </c:pt>
                <c:pt idx="2789">
                  <c:v>6.1880435915262488E-3</c:v>
                </c:pt>
                <c:pt idx="2790">
                  <c:v>6.1905741034418149E-3</c:v>
                </c:pt>
                <c:pt idx="2791">
                  <c:v>6.1931128569536753E-3</c:v>
                </c:pt>
                <c:pt idx="2792">
                  <c:v>6.19565985206183E-3</c:v>
                </c:pt>
                <c:pt idx="2793">
                  <c:v>6.1982150886852327E-3</c:v>
                </c:pt>
                <c:pt idx="2794">
                  <c:v>6.2007785668238835E-3</c:v>
                </c:pt>
                <c:pt idx="2795">
                  <c:v>6.2033502865588286E-3</c:v>
                </c:pt>
                <c:pt idx="2796">
                  <c:v>6.205930247890068E-3</c:v>
                </c:pt>
                <c:pt idx="2797">
                  <c:v>6.2085184507365554E-3</c:v>
                </c:pt>
                <c:pt idx="2798">
                  <c:v>6.2111148950982908E-3</c:v>
                </c:pt>
                <c:pt idx="2799">
                  <c:v>6.2137195810563206E-3</c:v>
                </c:pt>
                <c:pt idx="2800">
                  <c:v>6.2163325085295984E-3</c:v>
                </c:pt>
                <c:pt idx="2801">
                  <c:v>6.2189536775991705E-3</c:v>
                </c:pt>
                <c:pt idx="2802">
                  <c:v>6.2215830881839906E-3</c:v>
                </c:pt>
                <c:pt idx="2803">
                  <c:v>6.2242207402840588E-3</c:v>
                </c:pt>
                <c:pt idx="2804">
                  <c:v>6.2268666340614676E-3</c:v>
                </c:pt>
                <c:pt idx="2805">
                  <c:v>6.2295207693541244E-3</c:v>
                </c:pt>
                <c:pt idx="2806">
                  <c:v>6.2321831462430755E-3</c:v>
                </c:pt>
                <c:pt idx="2807">
                  <c:v>6.2348537645662283E-3</c:v>
                </c:pt>
                <c:pt idx="2808">
                  <c:v>6.2375326245667218E-3</c:v>
                </c:pt>
                <c:pt idx="2809">
                  <c:v>6.2402197260014169E-3</c:v>
                </c:pt>
                <c:pt idx="2810">
                  <c:v>6.242915069194499E-3</c:v>
                </c:pt>
                <c:pt idx="2811">
                  <c:v>6.2456186538217828E-3</c:v>
                </c:pt>
                <c:pt idx="2812">
                  <c:v>6.2483304798832684E-3</c:v>
                </c:pt>
                <c:pt idx="2813">
                  <c:v>6.2510505476220946E-3</c:v>
                </c:pt>
                <c:pt idx="2814">
                  <c:v>6.253778856957215E-3</c:v>
                </c:pt>
                <c:pt idx="2815">
                  <c:v>6.2565154077265372E-3</c:v>
                </c:pt>
                <c:pt idx="2816">
                  <c:v>6.2592602001732001E-3</c:v>
                </c:pt>
                <c:pt idx="2817">
                  <c:v>6.2620132342161572E-3</c:v>
                </c:pt>
                <c:pt idx="2818">
                  <c:v>6.2647745097743623E-3</c:v>
                </c:pt>
                <c:pt idx="2819">
                  <c:v>6.2675440267667692E-3</c:v>
                </c:pt>
                <c:pt idx="2820">
                  <c:v>6.2703217854365167E-3</c:v>
                </c:pt>
                <c:pt idx="2821">
                  <c:v>6.2731077856215123E-3</c:v>
                </c:pt>
                <c:pt idx="2822">
                  <c:v>6.2759020274028021E-3</c:v>
                </c:pt>
                <c:pt idx="2823">
                  <c:v>6.27870451069934E-3</c:v>
                </c:pt>
                <c:pt idx="2824">
                  <c:v>6.2815152355921722E-3</c:v>
                </c:pt>
                <c:pt idx="2825">
                  <c:v>6.2843342020812987E-3</c:v>
                </c:pt>
                <c:pt idx="2826">
                  <c:v>6.2871614100046269E-3</c:v>
                </c:pt>
                <c:pt idx="2827">
                  <c:v>6.2899968596052958E-3</c:v>
                </c:pt>
                <c:pt idx="2828">
                  <c:v>6.2928405507212126E-3</c:v>
                </c:pt>
                <c:pt idx="2829">
                  <c:v>6.2956924833523775E-3</c:v>
                </c:pt>
                <c:pt idx="2830">
                  <c:v>6.2985526575798367E-3</c:v>
                </c:pt>
                <c:pt idx="2831">
                  <c:v>6.3014210734035903E-3</c:v>
                </c:pt>
                <c:pt idx="2832">
                  <c:v>6.3042977307425918E-3</c:v>
                </c:pt>
                <c:pt idx="2833">
                  <c:v>6.307182629758934E-3</c:v>
                </c:pt>
                <c:pt idx="2834">
                  <c:v>6.3100757702094779E-3</c:v>
                </c:pt>
                <c:pt idx="2835">
                  <c:v>6.3129771522563161E-3</c:v>
                </c:pt>
                <c:pt idx="2836">
                  <c:v>6.3158867758994486E-3</c:v>
                </c:pt>
                <c:pt idx="2837">
                  <c:v>6.3188046410578291E-3</c:v>
                </c:pt>
                <c:pt idx="2838">
                  <c:v>6.3217307477314577E-3</c:v>
                </c:pt>
                <c:pt idx="2839">
                  <c:v>6.3246650960824269E-3</c:v>
                </c:pt>
                <c:pt idx="2840">
                  <c:v>6.3276076859486441E-3</c:v>
                </c:pt>
                <c:pt idx="2841">
                  <c:v>6.3305585173301093E-3</c:v>
                </c:pt>
                <c:pt idx="2842">
                  <c:v>6.3335175903889152E-3</c:v>
                </c:pt>
                <c:pt idx="2843">
                  <c:v>6.336484904962969E-3</c:v>
                </c:pt>
                <c:pt idx="2844">
                  <c:v>6.3394604609712246E-3</c:v>
                </c:pt>
                <c:pt idx="2845">
                  <c:v>6.3424442586568208E-3</c:v>
                </c:pt>
                <c:pt idx="2846">
                  <c:v>6.3454362980197576E-3</c:v>
                </c:pt>
                <c:pt idx="2847">
                  <c:v>6.3484365787358499E-3</c:v>
                </c:pt>
                <c:pt idx="2848">
                  <c:v>6.3514451011292827E-3</c:v>
                </c:pt>
                <c:pt idx="2849">
                  <c:v>6.3544618650379636E-3</c:v>
                </c:pt>
                <c:pt idx="2850">
                  <c:v>6.3574868705429388E-3</c:v>
                </c:pt>
                <c:pt idx="2851">
                  <c:v>6.3605201176442083E-3</c:v>
                </c:pt>
                <c:pt idx="2852">
                  <c:v>6.3635616062607259E-3</c:v>
                </c:pt>
                <c:pt idx="2853">
                  <c:v>6.3666113364735377E-3</c:v>
                </c:pt>
                <c:pt idx="2854">
                  <c:v>6.3696693082015976E-3</c:v>
                </c:pt>
                <c:pt idx="2855">
                  <c:v>6.3727355215259518E-3</c:v>
                </c:pt>
                <c:pt idx="2856">
                  <c:v>6.3758099764466003E-3</c:v>
                </c:pt>
                <c:pt idx="2857">
                  <c:v>6.3788926728824968E-3</c:v>
                </c:pt>
                <c:pt idx="2858">
                  <c:v>6.3819836108336414E-3</c:v>
                </c:pt>
                <c:pt idx="2859">
                  <c:v>6.3850827904621266E-3</c:v>
                </c:pt>
                <c:pt idx="2860">
                  <c:v>6.3881902116058598E-3</c:v>
                </c:pt>
                <c:pt idx="2861">
                  <c:v>6.3913058744269335E-3</c:v>
                </c:pt>
                <c:pt idx="2862">
                  <c:v>6.3944297786822091E-3</c:v>
                </c:pt>
                <c:pt idx="2863">
                  <c:v>6.3975619244527326E-3</c:v>
                </c:pt>
                <c:pt idx="2864">
                  <c:v>6.4007023119005968E-3</c:v>
                </c:pt>
                <c:pt idx="2865">
                  <c:v>6.4038509410258015E-3</c:v>
                </c:pt>
                <c:pt idx="2866">
                  <c:v>6.4070078115041618E-3</c:v>
                </c:pt>
                <c:pt idx="2867">
                  <c:v>6.4101729236598626E-3</c:v>
                </c:pt>
                <c:pt idx="2868">
                  <c:v>6.4138002864388977E-3</c:v>
                </c:pt>
                <c:pt idx="2869">
                  <c:v>6.416983059065462E-3</c:v>
                </c:pt>
                <c:pt idx="2870">
                  <c:v>6.4201740732883206E-3</c:v>
                </c:pt>
                <c:pt idx="2871">
                  <c:v>6.4233733289453809E-3</c:v>
                </c:pt>
                <c:pt idx="2872">
                  <c:v>6.4265808263608282E-3</c:v>
                </c:pt>
                <c:pt idx="2873">
                  <c:v>6.4297965652104772E-3</c:v>
                </c:pt>
                <c:pt idx="2874">
                  <c:v>6.4330205457374667E-3</c:v>
                </c:pt>
                <c:pt idx="2875">
                  <c:v>6.4362527677797043E-3</c:v>
                </c:pt>
                <c:pt idx="2876">
                  <c:v>6.43949323133719E-3</c:v>
                </c:pt>
                <c:pt idx="2877">
                  <c:v>6.4427419366530625E-3</c:v>
                </c:pt>
                <c:pt idx="2878">
                  <c:v>6.4459988833220905E-3</c:v>
                </c:pt>
                <c:pt idx="2879">
                  <c:v>6.4492640716684591E-3</c:v>
                </c:pt>
                <c:pt idx="2880">
                  <c:v>6.4525375016111219E-3</c:v>
                </c:pt>
                <c:pt idx="2881">
                  <c:v>6.4558191730690329E-3</c:v>
                </c:pt>
                <c:pt idx="2882">
                  <c:v>6.4602794171919609E-3</c:v>
                </c:pt>
                <c:pt idx="2883">
                  <c:v>6.4624072407737376E-3</c:v>
                </c:pt>
                <c:pt idx="2884">
                  <c:v>6.4657136370205315E-3</c:v>
                </c:pt>
                <c:pt idx="2885">
                  <c:v>6.4690282747015271E-3</c:v>
                </c:pt>
                <c:pt idx="2886">
                  <c:v>6.472351153978817E-3</c:v>
                </c:pt>
                <c:pt idx="2887">
                  <c:v>6.4756822750144938E-3</c:v>
                </c:pt>
                <c:pt idx="2888">
                  <c:v>6.479021637403326E-3</c:v>
                </c:pt>
                <c:pt idx="2889">
                  <c:v>6.4823692414694989E-3</c:v>
                </c:pt>
                <c:pt idx="2890">
                  <c:v>6.485725087131966E-3</c:v>
                </c:pt>
                <c:pt idx="2891">
                  <c:v>6.4890891743096812E-3</c:v>
                </c:pt>
                <c:pt idx="2892">
                  <c:v>6.492461503164737E-3</c:v>
                </c:pt>
                <c:pt idx="2893">
                  <c:v>6.4958420734539946E-3</c:v>
                </c:pt>
                <c:pt idx="2894">
                  <c:v>6.4992308854205927E-3</c:v>
                </c:pt>
                <c:pt idx="2895">
                  <c:v>6.5026279389024388E-3</c:v>
                </c:pt>
                <c:pt idx="2896">
                  <c:v>6.5060332339805793E-3</c:v>
                </c:pt>
                <c:pt idx="2897">
                  <c:v>6.5094467705739678E-3</c:v>
                </c:pt>
                <c:pt idx="2898">
                  <c:v>6.5128685489257432E-3</c:v>
                </c:pt>
                <c:pt idx="2899">
                  <c:v>6.5162985687117203E-3</c:v>
                </c:pt>
                <c:pt idx="2900">
                  <c:v>6.5197368300129455E-3</c:v>
                </c:pt>
                <c:pt idx="2901">
                  <c:v>6.5231833329915112E-3</c:v>
                </c:pt>
                <c:pt idx="2902">
                  <c:v>6.5266380775663713E-3</c:v>
                </c:pt>
                <c:pt idx="2903">
                  <c:v>6.5301010636564794E-3</c:v>
                </c:pt>
                <c:pt idx="2904">
                  <c:v>6.5335722913428818E-3</c:v>
                </c:pt>
                <c:pt idx="2905">
                  <c:v>6.5370517606255785E-3</c:v>
                </c:pt>
                <c:pt idx="2906">
                  <c:v>6.5405394714235232E-3</c:v>
                </c:pt>
                <c:pt idx="2907">
                  <c:v>6.5440354238177623E-3</c:v>
                </c:pt>
                <c:pt idx="2908">
                  <c:v>6.5475396178082956E-3</c:v>
                </c:pt>
                <c:pt idx="2909">
                  <c:v>6.551052053314077E-3</c:v>
                </c:pt>
                <c:pt idx="2910">
                  <c:v>6.554572730497199E-3</c:v>
                </c:pt>
                <c:pt idx="2911">
                  <c:v>6.558101649195569E-3</c:v>
                </c:pt>
                <c:pt idx="2912">
                  <c:v>6.5616388094902334E-3</c:v>
                </c:pt>
                <c:pt idx="2913">
                  <c:v>6.5651842114622383E-3</c:v>
                </c:pt>
                <c:pt idx="2914">
                  <c:v>6.5687378549494913E-3</c:v>
                </c:pt>
                <c:pt idx="2915">
                  <c:v>6.5722997399519922E-3</c:v>
                </c:pt>
                <c:pt idx="2916">
                  <c:v>6.5758698665507875E-3</c:v>
                </c:pt>
                <c:pt idx="2917">
                  <c:v>6.5794482347458771E-3</c:v>
                </c:pt>
                <c:pt idx="2918">
                  <c:v>6.5830348445372611E-3</c:v>
                </c:pt>
                <c:pt idx="2919">
                  <c:v>6.5866296959249393E-3</c:v>
                </c:pt>
                <c:pt idx="2920">
                  <c:v>6.5922953994113076E-3</c:v>
                </c:pt>
                <c:pt idx="2921">
                  <c:v>6.595911443428859E-3</c:v>
                </c:pt>
                <c:pt idx="2922">
                  <c:v>6.5995357289616585E-3</c:v>
                </c:pt>
                <c:pt idx="2923">
                  <c:v>6.6031682560907523E-3</c:v>
                </c:pt>
                <c:pt idx="2924">
                  <c:v>6.6068090248971867E-3</c:v>
                </c:pt>
                <c:pt idx="2925">
                  <c:v>6.6104580352188691E-3</c:v>
                </c:pt>
                <c:pt idx="2926">
                  <c:v>6.6141152871368458E-3</c:v>
                </c:pt>
                <c:pt idx="2927">
                  <c:v>6.6177807806511169E-3</c:v>
                </c:pt>
                <c:pt idx="2928">
                  <c:v>6.6214545156806359E-3</c:v>
                </c:pt>
                <c:pt idx="2929">
                  <c:v>6.6251364923064493E-3</c:v>
                </c:pt>
                <c:pt idx="2930">
                  <c:v>6.628826710528557E-3</c:v>
                </c:pt>
                <c:pt idx="2931">
                  <c:v>6.632525170346959E-3</c:v>
                </c:pt>
                <c:pt idx="2932">
                  <c:v>6.6362318718427016E-3</c:v>
                </c:pt>
                <c:pt idx="2933">
                  <c:v>6.640478193659094E-3</c:v>
                </c:pt>
                <c:pt idx="2934">
                  <c:v>6.6442025556257001E-3</c:v>
                </c:pt>
                <c:pt idx="2935">
                  <c:v>6.6479351591075542E-3</c:v>
                </c:pt>
                <c:pt idx="2936">
                  <c:v>6.6516760042667489E-3</c:v>
                </c:pt>
                <c:pt idx="2937">
                  <c:v>6.6554250909411916E-3</c:v>
                </c:pt>
                <c:pt idx="2938">
                  <c:v>6.6591824192119287E-3</c:v>
                </c:pt>
                <c:pt idx="2939">
                  <c:v>6.66294798907896E-3</c:v>
                </c:pt>
                <c:pt idx="2940">
                  <c:v>6.6667218005422857E-3</c:v>
                </c:pt>
                <c:pt idx="2941">
                  <c:v>6.6705038536019057E-3</c:v>
                </c:pt>
                <c:pt idx="2942">
                  <c:v>6.6742941481767737E-3</c:v>
                </c:pt>
                <c:pt idx="2943">
                  <c:v>6.6780926844289823E-3</c:v>
                </c:pt>
                <c:pt idx="2944">
                  <c:v>6.6818994621964389E-3</c:v>
                </c:pt>
                <c:pt idx="2945">
                  <c:v>6.6857144815601899E-3</c:v>
                </c:pt>
                <c:pt idx="2946">
                  <c:v>6.6895377426012814E-3</c:v>
                </c:pt>
                <c:pt idx="2947">
                  <c:v>6.6933692450765747E-3</c:v>
                </c:pt>
                <c:pt idx="2948">
                  <c:v>6.6972089893102549E-3</c:v>
                </c:pt>
                <c:pt idx="2949">
                  <c:v>6.7010569750591831E-3</c:v>
                </c:pt>
                <c:pt idx="2950">
                  <c:v>6.7049132023233593E-3</c:v>
                </c:pt>
                <c:pt idx="2951">
                  <c:v>6.7087776712648761E-3</c:v>
                </c:pt>
                <c:pt idx="2952">
                  <c:v>6.712650381721641E-3</c:v>
                </c:pt>
                <c:pt idx="2953">
                  <c:v>6.7165313337747001E-3</c:v>
                </c:pt>
                <c:pt idx="2954">
                  <c:v>6.7204205275050999E-3</c:v>
                </c:pt>
                <c:pt idx="2955">
                  <c:v>6.7243179627507477E-3</c:v>
                </c:pt>
                <c:pt idx="2956">
                  <c:v>6.7282236395926898E-3</c:v>
                </c:pt>
                <c:pt idx="2957">
                  <c:v>6.7321375581119725E-3</c:v>
                </c:pt>
                <c:pt idx="2958">
                  <c:v>6.7360597180654569E-3</c:v>
                </c:pt>
                <c:pt idx="2959">
                  <c:v>6.7399901196962819E-3</c:v>
                </c:pt>
                <c:pt idx="2960">
                  <c:v>6.7439287630044475E-3</c:v>
                </c:pt>
                <c:pt idx="2961">
                  <c:v>6.7478756478278612E-3</c:v>
                </c:pt>
                <c:pt idx="2962">
                  <c:v>6.7518307741665229E-3</c:v>
                </c:pt>
                <c:pt idx="2963">
                  <c:v>6.7557941421014789E-3</c:v>
                </c:pt>
                <c:pt idx="2964">
                  <c:v>6.7597657517137755E-3</c:v>
                </c:pt>
                <c:pt idx="2965">
                  <c:v>6.7637456028413201E-3</c:v>
                </c:pt>
                <c:pt idx="2966">
                  <c:v>6.7677336956462053E-3</c:v>
                </c:pt>
                <c:pt idx="2967">
                  <c:v>6.7717300300473848E-3</c:v>
                </c:pt>
                <c:pt idx="2968">
                  <c:v>6.7757346059638124E-3</c:v>
                </c:pt>
                <c:pt idx="2969">
                  <c:v>6.7797474234765343E-3</c:v>
                </c:pt>
                <c:pt idx="2970">
                  <c:v>6.7837684826665967E-3</c:v>
                </c:pt>
                <c:pt idx="2971">
                  <c:v>6.7877977834529535E-3</c:v>
                </c:pt>
                <c:pt idx="2972">
                  <c:v>6.791835325673512E-3</c:v>
                </c:pt>
                <c:pt idx="2973">
                  <c:v>6.7958811096524574E-3</c:v>
                </c:pt>
                <c:pt idx="2974">
                  <c:v>6.7999351351466508E-3</c:v>
                </c:pt>
                <c:pt idx="2975">
                  <c:v>6.8039974023181848E-3</c:v>
                </c:pt>
                <c:pt idx="2976">
                  <c:v>6.8080679110049669E-3</c:v>
                </c:pt>
                <c:pt idx="2977">
                  <c:v>6.8121466612880432E-3</c:v>
                </c:pt>
                <c:pt idx="2978">
                  <c:v>6.8162336532484602E-3</c:v>
                </c:pt>
                <c:pt idx="2979">
                  <c:v>6.8203288867241252E-3</c:v>
                </c:pt>
                <c:pt idx="2980">
                  <c:v>6.8244323617960845E-3</c:v>
                </c:pt>
                <c:pt idx="2981">
                  <c:v>6.8285440784643381E-3</c:v>
                </c:pt>
                <c:pt idx="2982">
                  <c:v>6.832664036728886E-3</c:v>
                </c:pt>
                <c:pt idx="2983">
                  <c:v>6.8367922365897282E-3</c:v>
                </c:pt>
                <c:pt idx="2984">
                  <c:v>6.8409286781279111E-3</c:v>
                </c:pt>
                <c:pt idx="2985">
                  <c:v>6.8450733612623882E-3</c:v>
                </c:pt>
                <c:pt idx="2986">
                  <c:v>6.8492262859121134E-3</c:v>
                </c:pt>
                <c:pt idx="2987">
                  <c:v>6.8533874521581328E-3</c:v>
                </c:pt>
                <c:pt idx="2988">
                  <c:v>6.8575568600814929E-3</c:v>
                </c:pt>
                <c:pt idx="2989">
                  <c:v>6.8617345094390547E-3</c:v>
                </c:pt>
                <c:pt idx="2990">
                  <c:v>6.8659204005550034E-3</c:v>
                </c:pt>
                <c:pt idx="2991">
                  <c:v>6.8701145332672464E-3</c:v>
                </c:pt>
                <c:pt idx="2992">
                  <c:v>6.8743169074947374E-3</c:v>
                </c:pt>
                <c:pt idx="2993">
                  <c:v>6.8785275233995691E-3</c:v>
                </c:pt>
                <c:pt idx="2994">
                  <c:v>6.8827463808196487E-3</c:v>
                </c:pt>
                <c:pt idx="2995">
                  <c:v>6.886973479917069E-3</c:v>
                </c:pt>
                <c:pt idx="2996">
                  <c:v>6.8912088205297373E-3</c:v>
                </c:pt>
                <c:pt idx="2997">
                  <c:v>6.8954524029007924E-3</c:v>
                </c:pt>
                <c:pt idx="2998">
                  <c:v>6.8997042267060493E-3</c:v>
                </c:pt>
                <c:pt idx="2999">
                  <c:v>6.9039642921886468E-3</c:v>
                </c:pt>
                <c:pt idx="3000">
                  <c:v>6.9082325993485849E-3</c:v>
                </c:pt>
                <c:pt idx="3001">
                  <c:v>6.9125091479427248E-3</c:v>
                </c:pt>
                <c:pt idx="3002">
                  <c:v>6.9167939382142052E-3</c:v>
                </c:pt>
                <c:pt idx="3003">
                  <c:v>6.9210869701630262E-3</c:v>
                </c:pt>
                <c:pt idx="3004">
                  <c:v>6.9253882436270953E-3</c:v>
                </c:pt>
                <c:pt idx="3005">
                  <c:v>6.9296977586874586E-3</c:v>
                </c:pt>
                <c:pt idx="3006">
                  <c:v>6.9340155154251626E-3</c:v>
                </c:pt>
                <c:pt idx="3007">
                  <c:v>6.9383415136781146E-3</c:v>
                </c:pt>
                <c:pt idx="3008">
                  <c:v>6.9426757536084072E-3</c:v>
                </c:pt>
                <c:pt idx="3009">
                  <c:v>6.9470182350539478E-3</c:v>
                </c:pt>
                <c:pt idx="3010">
                  <c:v>6.9513689582578753E-3</c:v>
                </c:pt>
                <c:pt idx="3011">
                  <c:v>6.9557278664877931E-3</c:v>
                </c:pt>
                <c:pt idx="3012">
                  <c:v>6.9600855864171418E-3</c:v>
                </c:pt>
                <c:pt idx="3013">
                  <c:v>6.964434946908904E-3</c:v>
                </c:pt>
                <c:pt idx="3014">
                  <c:v>6.9687759478820333E-3</c:v>
                </c:pt>
                <c:pt idx="3015">
                  <c:v>6.9731085892554834E-3</c:v>
                </c:pt>
                <c:pt idx="3016">
                  <c:v>6.9774328711913469E-3</c:v>
                </c:pt>
                <c:pt idx="3017">
                  <c:v>6.9817487936896239E-3</c:v>
                </c:pt>
                <c:pt idx="3018">
                  <c:v>6.9860563565882217E-3</c:v>
                </c:pt>
                <c:pt idx="3019">
                  <c:v>6.9903555599681866E-3</c:v>
                </c:pt>
                <c:pt idx="3020">
                  <c:v>6.9946464038295186E-3</c:v>
                </c:pt>
                <c:pt idx="3021">
                  <c:v>6.9989288882532641E-3</c:v>
                </c:pt>
                <c:pt idx="3022">
                  <c:v>7.0032030130773304E-3</c:v>
                </c:pt>
                <c:pt idx="3023">
                  <c:v>7.0074687784638101E-3</c:v>
                </c:pt>
                <c:pt idx="3024">
                  <c:v>7.012333702632878E-3</c:v>
                </c:pt>
                <c:pt idx="3025">
                  <c:v>7.0165815547651444E-3</c:v>
                </c:pt>
                <c:pt idx="3026">
                  <c:v>7.0208210474598243E-3</c:v>
                </c:pt>
                <c:pt idx="3027">
                  <c:v>7.0250521804737787E-3</c:v>
                </c:pt>
                <c:pt idx="3028">
                  <c:v>7.0292749540501465E-3</c:v>
                </c:pt>
                <c:pt idx="3029">
                  <c:v>7.0334893681078814E-3</c:v>
                </c:pt>
                <c:pt idx="3030">
                  <c:v>7.0376954226469834E-3</c:v>
                </c:pt>
                <c:pt idx="3031">
                  <c:v>7.0418931176674526E-3</c:v>
                </c:pt>
                <c:pt idx="3032">
                  <c:v>7.0460824531692889E-3</c:v>
                </c:pt>
                <c:pt idx="3033">
                  <c:v>7.0502634292335387E-3</c:v>
                </c:pt>
                <c:pt idx="3034">
                  <c:v>7.0544360456170629E-3</c:v>
                </c:pt>
                <c:pt idx="3035">
                  <c:v>7.0586003025630006E-3</c:v>
                </c:pt>
                <c:pt idx="3036">
                  <c:v>7.0627561999903055E-3</c:v>
                </c:pt>
                <c:pt idx="3037">
                  <c:v>7.0669037379800237E-3</c:v>
                </c:pt>
                <c:pt idx="3038">
                  <c:v>7.0710429163700628E-3</c:v>
                </c:pt>
                <c:pt idx="3039">
                  <c:v>7.075173735241469E-3</c:v>
                </c:pt>
                <c:pt idx="3040">
                  <c:v>7.0792961945942423E-3</c:v>
                </c:pt>
                <c:pt idx="3041">
                  <c:v>7.0834102945094291E-3</c:v>
                </c:pt>
                <c:pt idx="3042">
                  <c:v>7.0875160348249366E-3</c:v>
                </c:pt>
                <c:pt idx="3043">
                  <c:v>7.0916134157028576E-3</c:v>
                </c:pt>
                <c:pt idx="3044">
                  <c:v>7.0957024369810995E-3</c:v>
                </c:pt>
                <c:pt idx="3045">
                  <c:v>7.0997830988217547E-3</c:v>
                </c:pt>
                <c:pt idx="3046">
                  <c:v>7.1038554010627308E-3</c:v>
                </c:pt>
                <c:pt idx="3047">
                  <c:v>7.1079193437850741E-3</c:v>
                </c:pt>
                <c:pt idx="3048">
                  <c:v>7.1119749269887844E-3</c:v>
                </c:pt>
                <c:pt idx="3049">
                  <c:v>7.1160221506738619E-3</c:v>
                </c:pt>
                <c:pt idx="3050">
                  <c:v>7.1200610148403065E-3</c:v>
                </c:pt>
                <c:pt idx="3051">
                  <c:v>7.1240915194881183E-3</c:v>
                </c:pt>
                <c:pt idx="3052">
                  <c:v>7.1281136646983434E-3</c:v>
                </c:pt>
                <c:pt idx="3053">
                  <c:v>7.1321274503088894E-3</c:v>
                </c:pt>
                <c:pt idx="3054">
                  <c:v>7.1361328763197562E-3</c:v>
                </c:pt>
                <c:pt idx="3055">
                  <c:v>7.1401299429740828E-3</c:v>
                </c:pt>
                <c:pt idx="3056">
                  <c:v>7.1441186501097764E-3</c:v>
                </c:pt>
                <c:pt idx="3057">
                  <c:v>7.1480989975647446E-3</c:v>
                </c:pt>
                <c:pt idx="3058">
                  <c:v>7.1520709855821263E-3</c:v>
                </c:pt>
                <c:pt idx="3059">
                  <c:v>7.156034614080875E-3</c:v>
                </c:pt>
                <c:pt idx="3060">
                  <c:v>7.1599898829799447E-3</c:v>
                </c:pt>
                <c:pt idx="3061">
                  <c:v>7.1639367924414277E-3</c:v>
                </c:pt>
                <c:pt idx="3062">
                  <c:v>7.1678753424653241E-3</c:v>
                </c:pt>
                <c:pt idx="3063">
                  <c:v>7.1718055328084951E-3</c:v>
                </c:pt>
                <c:pt idx="3064">
                  <c:v>7.1757273637140795E-3</c:v>
                </c:pt>
                <c:pt idx="3065">
                  <c:v>7.1796408349389385E-3</c:v>
                </c:pt>
                <c:pt idx="3066">
                  <c:v>7.1835459468883034E-3</c:v>
                </c:pt>
                <c:pt idx="3067">
                  <c:v>7.1874426991569429E-3</c:v>
                </c:pt>
                <c:pt idx="3068">
                  <c:v>7.1913310919069495E-3</c:v>
                </c:pt>
                <c:pt idx="3069">
                  <c:v>7.1952111251383233E-3</c:v>
                </c:pt>
                <c:pt idx="3070">
                  <c:v>7.1990827988510642E-3</c:v>
                </c:pt>
                <c:pt idx="3071">
                  <c:v>7.2029461131262185E-3</c:v>
                </c:pt>
                <c:pt idx="3072">
                  <c:v>7.2068010677206473E-3</c:v>
                </c:pt>
                <c:pt idx="3073">
                  <c:v>7.2106476628774896E-3</c:v>
                </c:pt>
                <c:pt idx="3074">
                  <c:v>7.2144858984346527E-3</c:v>
                </c:pt>
                <c:pt idx="3075">
                  <c:v>7.2183157745542292E-3</c:v>
                </c:pt>
                <c:pt idx="3076">
                  <c:v>7.2221372911551729E-3</c:v>
                </c:pt>
                <c:pt idx="3077">
                  <c:v>7.2259504481564374E-3</c:v>
                </c:pt>
                <c:pt idx="3078">
                  <c:v>7.2297552457201153E-3</c:v>
                </c:pt>
                <c:pt idx="3079">
                  <c:v>7.2335516836030678E-3</c:v>
                </c:pt>
                <c:pt idx="3080">
                  <c:v>7.2373397621294799E-3</c:v>
                </c:pt>
                <c:pt idx="3081">
                  <c:v>7.2411194810562129E-3</c:v>
                </c:pt>
                <c:pt idx="3082">
                  <c:v>7.2448908404643131E-3</c:v>
                </c:pt>
                <c:pt idx="3083">
                  <c:v>7.2486538402727341E-3</c:v>
                </c:pt>
                <c:pt idx="3084">
                  <c:v>7.2524084806435685E-3</c:v>
                </c:pt>
                <c:pt idx="3085">
                  <c:v>7.2561547614147237E-3</c:v>
                </c:pt>
                <c:pt idx="3086">
                  <c:v>7.2598926826672461E-3</c:v>
                </c:pt>
                <c:pt idx="3087">
                  <c:v>7.2636222444821819E-3</c:v>
                </c:pt>
                <c:pt idx="3088">
                  <c:v>7.2673434466163922E-3</c:v>
                </c:pt>
                <c:pt idx="3089">
                  <c:v>7.271056289313016E-3</c:v>
                </c:pt>
                <c:pt idx="3090">
                  <c:v>7.2747607724910068E-3</c:v>
                </c:pt>
                <c:pt idx="3091">
                  <c:v>7.2784568960693186E-3</c:v>
                </c:pt>
                <c:pt idx="3092">
                  <c:v>7.2821446602100437E-3</c:v>
                </c:pt>
                <c:pt idx="3093">
                  <c:v>7.2858240647510897E-3</c:v>
                </c:pt>
                <c:pt idx="3094">
                  <c:v>7.2894951098545491E-3</c:v>
                </c:pt>
                <c:pt idx="3095">
                  <c:v>7.2931577951962367E-3</c:v>
                </c:pt>
                <c:pt idx="3096">
                  <c:v>7.2968121212624304E-3</c:v>
                </c:pt>
                <c:pt idx="3097">
                  <c:v>7.3004580876478986E-3</c:v>
                </c:pt>
                <c:pt idx="3098">
                  <c:v>7.3040956945147339E-3</c:v>
                </c:pt>
                <c:pt idx="3099">
                  <c:v>7.3077249418629364E-3</c:v>
                </c:pt>
                <c:pt idx="3100">
                  <c:v>7.3113458297735523E-3</c:v>
                </c:pt>
                <c:pt idx="3101">
                  <c:v>7.3149583579223965E-3</c:v>
                </c:pt>
                <c:pt idx="3102">
                  <c:v>7.3185625267957466E-3</c:v>
                </c:pt>
                <c:pt idx="3103">
                  <c:v>7.3221583360694176E-3</c:v>
                </c:pt>
                <c:pt idx="3104">
                  <c:v>7.3257457856623631E-3</c:v>
                </c:pt>
                <c:pt idx="3105">
                  <c:v>7.3293248758177221E-3</c:v>
                </c:pt>
                <c:pt idx="3106">
                  <c:v>7.3328956065354944E-3</c:v>
                </c:pt>
                <c:pt idx="3107">
                  <c:v>7.3364579775725414E-3</c:v>
                </c:pt>
                <c:pt idx="3108">
                  <c:v>7.3400119891720017E-3</c:v>
                </c:pt>
                <c:pt idx="3109">
                  <c:v>7.3435576410907366E-3</c:v>
                </c:pt>
                <c:pt idx="3110">
                  <c:v>7.3470949336529312E-3</c:v>
                </c:pt>
                <c:pt idx="3111">
                  <c:v>7.3506238665344004E-3</c:v>
                </c:pt>
                <c:pt idx="3112">
                  <c:v>7.3541444399782829E-3</c:v>
                </c:pt>
                <c:pt idx="3113">
                  <c:v>7.3576566539035326E-3</c:v>
                </c:pt>
                <c:pt idx="3114">
                  <c:v>7.3611605081480569E-3</c:v>
                </c:pt>
                <c:pt idx="3115">
                  <c:v>7.3646560030360408E-3</c:v>
                </c:pt>
                <c:pt idx="3116">
                  <c:v>7.3681431382432994E-3</c:v>
                </c:pt>
                <c:pt idx="3117">
                  <c:v>7.371621913931925E-3</c:v>
                </c:pt>
                <c:pt idx="3118">
                  <c:v>7.3750923301019178E-3</c:v>
                </c:pt>
                <c:pt idx="3119">
                  <c:v>7.3785543867532777E-3</c:v>
                </c:pt>
                <c:pt idx="3120">
                  <c:v>7.3820080838860047E-3</c:v>
                </c:pt>
                <c:pt idx="3121">
                  <c:v>7.3854534215000989E-3</c:v>
                </c:pt>
                <c:pt idx="3122">
                  <c:v>7.3888903995145139E-3</c:v>
                </c:pt>
                <c:pt idx="3123">
                  <c:v>7.392319018010296E-3</c:v>
                </c:pt>
                <c:pt idx="3124">
                  <c:v>7.3957392769874453E-3</c:v>
                </c:pt>
                <c:pt idx="3125">
                  <c:v>7.3991511762838691E-3</c:v>
                </c:pt>
                <c:pt idx="3126">
                  <c:v>7.4025547161427063E-3</c:v>
                </c:pt>
                <c:pt idx="3127">
                  <c:v>7.405949896563957E-3</c:v>
                </c:pt>
                <c:pt idx="3128">
                  <c:v>7.4098198665217829E-3</c:v>
                </c:pt>
                <c:pt idx="3129">
                  <c:v>7.4131971335267277E-3</c:v>
                </c:pt>
                <c:pt idx="3130">
                  <c:v>7.4165660410130396E-3</c:v>
                </c:pt>
                <c:pt idx="3131">
                  <c:v>7.4199265888996724E-3</c:v>
                </c:pt>
                <c:pt idx="3132">
                  <c:v>7.4232787772676723E-3</c:v>
                </c:pt>
                <c:pt idx="3133">
                  <c:v>7.4266226061980856E-3</c:v>
                </c:pt>
                <c:pt idx="3134">
                  <c:v>7.4299580754477734E-3</c:v>
                </c:pt>
                <c:pt idx="3135">
                  <c:v>7.4332851852598747E-3</c:v>
                </c:pt>
                <c:pt idx="3136">
                  <c:v>7.4366039356343894E-3</c:v>
                </c:pt>
                <c:pt idx="3137">
                  <c:v>7.4399143262471323E-3</c:v>
                </c:pt>
                <c:pt idx="3138">
                  <c:v>7.4432163573412424E-3</c:v>
                </c:pt>
                <c:pt idx="3139">
                  <c:v>7.4465100289977659E-3</c:v>
                </c:pt>
                <c:pt idx="3140">
                  <c:v>7.4497953411356566E-3</c:v>
                </c:pt>
                <c:pt idx="3141">
                  <c:v>7.4530722935117755E-3</c:v>
                </c:pt>
                <c:pt idx="3142">
                  <c:v>7.4563408866124004E-3</c:v>
                </c:pt>
                <c:pt idx="3143">
                  <c:v>7.4608358991845591E-3</c:v>
                </c:pt>
                <c:pt idx="3144">
                  <c:v>7.4628529939335664E-3</c:v>
                </c:pt>
                <c:pt idx="3145">
                  <c:v>7.4660965083162001E-3</c:v>
                </c:pt>
                <c:pt idx="3146">
                  <c:v>7.4693316630991546E-3</c:v>
                </c:pt>
                <c:pt idx="3147">
                  <c:v>7.4725584583634763E-3</c:v>
                </c:pt>
                <c:pt idx="3148">
                  <c:v>7.4757768940281188E-3</c:v>
                </c:pt>
                <c:pt idx="3149">
                  <c:v>7.4789869702551748E-3</c:v>
                </c:pt>
                <c:pt idx="3150">
                  <c:v>7.4821886868015053E-3</c:v>
                </c:pt>
                <c:pt idx="3151">
                  <c:v>7.4853820439102492E-3</c:v>
                </c:pt>
                <c:pt idx="3152">
                  <c:v>7.4885670415003602E-3</c:v>
                </c:pt>
                <c:pt idx="3153">
                  <c:v>7.4917436794907921E-3</c:v>
                </c:pt>
                <c:pt idx="3154">
                  <c:v>7.4949119578815449E-3</c:v>
                </c:pt>
                <c:pt idx="3155">
                  <c:v>7.498071876834711E-3</c:v>
                </c:pt>
                <c:pt idx="3156">
                  <c:v>7.501223436188198E-3</c:v>
                </c:pt>
                <c:pt idx="3157">
                  <c:v>7.5043666360230521E-3</c:v>
                </c:pt>
                <c:pt idx="3158">
                  <c:v>7.5075014763392733E-3</c:v>
                </c:pt>
                <c:pt idx="3159">
                  <c:v>7.5106279568937229E-3</c:v>
                </c:pt>
                <c:pt idx="3160">
                  <c:v>7.5137460780916321E-3</c:v>
                </c:pt>
                <c:pt idx="3161">
                  <c:v>7.5168558397709084E-3</c:v>
                </c:pt>
                <c:pt idx="3162">
                  <c:v>7.5199572417694593E-3</c:v>
                </c:pt>
                <c:pt idx="3163">
                  <c:v>7.5230502843304237E-3</c:v>
                </c:pt>
                <c:pt idx="3164">
                  <c:v>7.5261349673727551E-3</c:v>
                </c:pt>
                <c:pt idx="3165">
                  <c:v>7.5292112907343611E-3</c:v>
                </c:pt>
                <c:pt idx="3166">
                  <c:v>7.5322792545773343E-3</c:v>
                </c:pt>
                <c:pt idx="3167">
                  <c:v>7.5353388589016745E-3</c:v>
                </c:pt>
                <c:pt idx="3168">
                  <c:v>7.5383901037073819E-3</c:v>
                </c:pt>
                <c:pt idx="3169">
                  <c:v>7.5414329889134102E-3</c:v>
                </c:pt>
                <c:pt idx="3170">
                  <c:v>7.5444675146008056E-3</c:v>
                </c:pt>
                <c:pt idx="3171">
                  <c:v>7.5474936806885218E-3</c:v>
                </c:pt>
                <c:pt idx="3172">
                  <c:v>7.5505114872576051E-3</c:v>
                </c:pt>
                <c:pt idx="3173">
                  <c:v>7.5535209343891019E-3</c:v>
                </c:pt>
                <c:pt idx="3174">
                  <c:v>7.5565220217588269E-3</c:v>
                </c:pt>
                <c:pt idx="3175">
                  <c:v>7.5595147497720117E-3</c:v>
                </c:pt>
                <c:pt idx="3176">
                  <c:v>7.562499118104471E-3</c:v>
                </c:pt>
                <c:pt idx="3177">
                  <c:v>7.5654751269182974E-3</c:v>
                </c:pt>
                <c:pt idx="3178">
                  <c:v>7.5684427762134909E-3</c:v>
                </c:pt>
                <c:pt idx="3179">
                  <c:v>7.5714020659090053E-3</c:v>
                </c:pt>
                <c:pt idx="3180">
                  <c:v>7.5753517430739627E-3</c:v>
                </c:pt>
                <c:pt idx="3181">
                  <c:v>7.5782920472999846E-3</c:v>
                </c:pt>
                <c:pt idx="3182">
                  <c:v>7.5812239916831885E-3</c:v>
                </c:pt>
                <c:pt idx="3183">
                  <c:v>7.5841475762505892E-3</c:v>
                </c:pt>
                <c:pt idx="3184">
                  <c:v>7.5870628009211414E-3</c:v>
                </c:pt>
                <c:pt idx="3185">
                  <c:v>7.5899696657488755E-3</c:v>
                </c:pt>
                <c:pt idx="3186">
                  <c:v>7.592868170706776E-3</c:v>
                </c:pt>
                <c:pt idx="3187">
                  <c:v>7.5957583158488742E-3</c:v>
                </c:pt>
                <c:pt idx="3188">
                  <c:v>7.5986401011211395E-3</c:v>
                </c:pt>
                <c:pt idx="3189">
                  <c:v>7.6015135264965554E-3</c:v>
                </c:pt>
                <c:pt idx="3190">
                  <c:v>7.6043785920561682E-3</c:v>
                </c:pt>
                <c:pt idx="3191">
                  <c:v>7.6072352977729638E-3</c:v>
                </c:pt>
                <c:pt idx="3192">
                  <c:v>7.61008364359291E-3</c:v>
                </c:pt>
                <c:pt idx="3193">
                  <c:v>7.613979433788165E-3</c:v>
                </c:pt>
                <c:pt idx="3194">
                  <c:v>7.6168073591331709E-3</c:v>
                </c:pt>
                <c:pt idx="3195">
                  <c:v>7.6196269247974513E-3</c:v>
                </c:pt>
                <c:pt idx="3196">
                  <c:v>7.6224381310241451E-3</c:v>
                </c:pt>
                <c:pt idx="3197">
                  <c:v>7.6252409777322061E-3</c:v>
                </c:pt>
                <c:pt idx="3198">
                  <c:v>7.6280354648405879E-3</c:v>
                </c:pt>
                <c:pt idx="3199">
                  <c:v>7.6308215923492906E-3</c:v>
                </c:pt>
                <c:pt idx="3200">
                  <c:v>7.6335993603393604E-3</c:v>
                </c:pt>
                <c:pt idx="3201">
                  <c:v>7.636368768729751E-3</c:v>
                </c:pt>
                <c:pt idx="3202">
                  <c:v>7.6391298176015088E-3</c:v>
                </c:pt>
                <c:pt idx="3203">
                  <c:v>7.6418825069546337E-3</c:v>
                </c:pt>
                <c:pt idx="3204">
                  <c:v>7.6446268367080794E-3</c:v>
                </c:pt>
                <c:pt idx="3205">
                  <c:v>7.6473628069428923E-3</c:v>
                </c:pt>
                <c:pt idx="3206">
                  <c:v>7.650090417578026E-3</c:v>
                </c:pt>
                <c:pt idx="3207">
                  <c:v>7.6528096686134806E-3</c:v>
                </c:pt>
                <c:pt idx="3208">
                  <c:v>7.6555205602113485E-3</c:v>
                </c:pt>
                <c:pt idx="3209">
                  <c:v>7.6582230922095373E-3</c:v>
                </c:pt>
                <c:pt idx="3210">
                  <c:v>7.660917264608047E-3</c:v>
                </c:pt>
                <c:pt idx="3211">
                  <c:v>7.6636030774068775E-3</c:v>
                </c:pt>
                <c:pt idx="3212">
                  <c:v>7.6662805307681214E-3</c:v>
                </c:pt>
                <c:pt idx="3213">
                  <c:v>7.6689496244486399E-3</c:v>
                </c:pt>
                <c:pt idx="3214">
                  <c:v>7.6716103586915718E-3</c:v>
                </c:pt>
                <c:pt idx="3215">
                  <c:v>7.6742627332537783E-3</c:v>
                </c:pt>
                <c:pt idx="3216">
                  <c:v>7.6769067483783981E-3</c:v>
                </c:pt>
                <c:pt idx="3217">
                  <c:v>7.6795424039033389E-3</c:v>
                </c:pt>
                <c:pt idx="3218">
                  <c:v>7.6821696998286004E-3</c:v>
                </c:pt>
                <c:pt idx="3219">
                  <c:v>7.6847886362352291E-3</c:v>
                </c:pt>
                <c:pt idx="3220">
                  <c:v>7.6873992131232249E-3</c:v>
                </c:pt>
                <c:pt idx="3221">
                  <c:v>7.6900014303304953E-3</c:v>
                </c:pt>
                <c:pt idx="3222">
                  <c:v>7.6925952880191328E-3</c:v>
                </c:pt>
                <c:pt idx="3223">
                  <c:v>7.6951807861891375E-3</c:v>
                </c:pt>
                <c:pt idx="3224">
                  <c:v>7.6977579248405092E-3</c:v>
                </c:pt>
                <c:pt idx="3225">
                  <c:v>7.7003267038111556E-3</c:v>
                </c:pt>
                <c:pt idx="3226">
                  <c:v>7.702887123263169E-3</c:v>
                </c:pt>
                <c:pt idx="3227">
                  <c:v>7.7054391831965496E-3</c:v>
                </c:pt>
                <c:pt idx="3228">
                  <c:v>7.7079828836112974E-3</c:v>
                </c:pt>
                <c:pt idx="3229">
                  <c:v>7.7105182243453196E-3</c:v>
                </c:pt>
                <c:pt idx="3230">
                  <c:v>7.7130452055607091E-3</c:v>
                </c:pt>
                <c:pt idx="3231">
                  <c:v>7.7155638272574656E-3</c:v>
                </c:pt>
                <c:pt idx="3232">
                  <c:v>7.718074089354543E-3</c:v>
                </c:pt>
                <c:pt idx="3233">
                  <c:v>7.7205759919329875E-3</c:v>
                </c:pt>
                <c:pt idx="3234">
                  <c:v>7.7230695349117529E-3</c:v>
                </c:pt>
                <c:pt idx="3235">
                  <c:v>7.7255547182908391E-3</c:v>
                </c:pt>
                <c:pt idx="3236">
                  <c:v>7.7280315421512924E-3</c:v>
                </c:pt>
                <c:pt idx="3237">
                  <c:v>7.7305000064120666E-3</c:v>
                </c:pt>
                <c:pt idx="3238">
                  <c:v>7.7329601111542079E-3</c:v>
                </c:pt>
                <c:pt idx="3239">
                  <c:v>7.7354118563777163E-3</c:v>
                </c:pt>
                <c:pt idx="3240">
                  <c:v>7.7378552420015456E-3</c:v>
                </c:pt>
                <c:pt idx="3241">
                  <c:v>7.7402902680256958E-3</c:v>
                </c:pt>
                <c:pt idx="3242">
                  <c:v>7.742716934531213E-3</c:v>
                </c:pt>
                <c:pt idx="3243">
                  <c:v>7.7451352414370511E-3</c:v>
                </c:pt>
                <c:pt idx="3244">
                  <c:v>7.7475451888242564E-3</c:v>
                </c:pt>
                <c:pt idx="3245">
                  <c:v>7.7499467766117824E-3</c:v>
                </c:pt>
                <c:pt idx="3246">
                  <c:v>7.7523400047996294E-3</c:v>
                </c:pt>
                <c:pt idx="3247">
                  <c:v>7.7547248734688434E-3</c:v>
                </c:pt>
                <c:pt idx="3248">
                  <c:v>7.7571013825383783E-3</c:v>
                </c:pt>
                <c:pt idx="3249">
                  <c:v>7.7594695320892804E-3</c:v>
                </c:pt>
                <c:pt idx="3250">
                  <c:v>7.7618293220405032E-3</c:v>
                </c:pt>
                <c:pt idx="3251">
                  <c:v>7.7641807524730932E-3</c:v>
                </c:pt>
                <c:pt idx="3252">
                  <c:v>7.7665238233060041E-3</c:v>
                </c:pt>
                <c:pt idx="3253">
                  <c:v>7.7688585346202821E-3</c:v>
                </c:pt>
                <c:pt idx="3254">
                  <c:v>7.7711848863348809E-3</c:v>
                </c:pt>
                <c:pt idx="3255">
                  <c:v>7.7735028784498006E-3</c:v>
                </c:pt>
                <c:pt idx="3256">
                  <c:v>7.7758125110460874E-3</c:v>
                </c:pt>
                <c:pt idx="3257">
                  <c:v>7.7781137839616488E-3</c:v>
                </c:pt>
                <c:pt idx="3258">
                  <c:v>7.7804066975206698E-3</c:v>
                </c:pt>
                <c:pt idx="3259">
                  <c:v>7.7826912513989654E-3</c:v>
                </c:pt>
                <c:pt idx="3260">
                  <c:v>7.7849674457586282E-3</c:v>
                </c:pt>
                <c:pt idx="3261">
                  <c:v>7.7872352804375655E-3</c:v>
                </c:pt>
                <c:pt idx="3262">
                  <c:v>7.78949475559787E-3</c:v>
                </c:pt>
                <c:pt idx="3263">
                  <c:v>7.7917458712395415E-3</c:v>
                </c:pt>
                <c:pt idx="3264">
                  <c:v>7.7939886272004877E-3</c:v>
                </c:pt>
                <c:pt idx="3265">
                  <c:v>7.7962230238048935E-3</c:v>
                </c:pt>
                <c:pt idx="3266">
                  <c:v>7.7984490607285739E-3</c:v>
                </c:pt>
                <c:pt idx="3267">
                  <c:v>7.8006667380525752E-3</c:v>
                </c:pt>
                <c:pt idx="3268">
                  <c:v>7.8028760557768972E-3</c:v>
                </c:pt>
                <c:pt idx="3269">
                  <c:v>7.8050770140636327E-3</c:v>
                </c:pt>
                <c:pt idx="3270">
                  <c:v>7.8072696125885965E-3</c:v>
                </c:pt>
                <c:pt idx="3271">
                  <c:v>7.80945385175702E-3</c:v>
                </c:pt>
                <c:pt idx="3272">
                  <c:v>7.811629731244718E-3</c:v>
                </c:pt>
                <c:pt idx="3273">
                  <c:v>7.8137972512137832E-3</c:v>
                </c:pt>
                <c:pt idx="3274">
                  <c:v>7.8159564116642155E-3</c:v>
                </c:pt>
                <c:pt idx="3275">
                  <c:v>7.8181072123528761E-3</c:v>
                </c:pt>
                <c:pt idx="3276">
                  <c:v>7.8202496536039501E-3</c:v>
                </c:pt>
                <c:pt idx="3277">
                  <c:v>7.8223837352553449E-3</c:v>
                </c:pt>
                <c:pt idx="3278">
                  <c:v>7.8245094573881069E-3</c:v>
                </c:pt>
                <c:pt idx="3279">
                  <c:v>7.8266268199211897E-3</c:v>
                </c:pt>
                <c:pt idx="3280">
                  <c:v>7.8287358229356396E-3</c:v>
                </c:pt>
                <c:pt idx="3281">
                  <c:v>7.8308364662693641E-3</c:v>
                </c:pt>
                <c:pt idx="3282">
                  <c:v>7.8329287500844558E-3</c:v>
                </c:pt>
                <c:pt idx="3283">
                  <c:v>7.8350126743809145E-3</c:v>
                </c:pt>
                <c:pt idx="3284">
                  <c:v>7.8370882389966479E-3</c:v>
                </c:pt>
                <c:pt idx="3285">
                  <c:v>7.8391554441747946E-3</c:v>
                </c:pt>
                <c:pt idx="3286">
                  <c:v>7.8412142896722159E-3</c:v>
                </c:pt>
                <c:pt idx="3287">
                  <c:v>7.8432647756510043E-3</c:v>
                </c:pt>
                <c:pt idx="3288">
                  <c:v>7.8453069020301136E-3</c:v>
                </c:pt>
                <c:pt idx="3289">
                  <c:v>7.84734066889059E-3</c:v>
                </c:pt>
                <c:pt idx="3290">
                  <c:v>7.8493660761513873E-3</c:v>
                </c:pt>
                <c:pt idx="3291">
                  <c:v>7.8513831238935516E-3</c:v>
                </c:pt>
                <c:pt idx="3292">
                  <c:v>7.8533918120360369E-3</c:v>
                </c:pt>
                <c:pt idx="3293">
                  <c:v>7.8553921405788429E-3</c:v>
                </c:pt>
                <c:pt idx="3294">
                  <c:v>7.8573841095219699E-3</c:v>
                </c:pt>
                <c:pt idx="3295">
                  <c:v>7.8593677188654176E-3</c:v>
                </c:pt>
                <c:pt idx="3296">
                  <c:v>7.8613429687712788E-3</c:v>
                </c:pt>
                <c:pt idx="3297">
                  <c:v>7.8633098589964145E-3</c:v>
                </c:pt>
                <c:pt idx="3298">
                  <c:v>7.8652683897839637E-3</c:v>
                </c:pt>
                <c:pt idx="3299">
                  <c:v>7.8672185608907874E-3</c:v>
                </c:pt>
                <c:pt idx="3300">
                  <c:v>7.869160372397932E-3</c:v>
                </c:pt>
                <c:pt idx="3301">
                  <c:v>7.8710938243864437E-3</c:v>
                </c:pt>
                <c:pt idx="3302">
                  <c:v>7.8730189168563225E-3</c:v>
                </c:pt>
                <c:pt idx="3303">
                  <c:v>7.8749356496454759E-3</c:v>
                </c:pt>
                <c:pt idx="3304">
                  <c:v>7.8768440228349501E-3</c:v>
                </c:pt>
                <c:pt idx="3305">
                  <c:v>7.8787440365868378E-3</c:v>
                </c:pt>
                <c:pt idx="3306">
                  <c:v>7.880635690658E-3</c:v>
                </c:pt>
                <c:pt idx="3307">
                  <c:v>7.8825189852105293E-3</c:v>
                </c:pt>
                <c:pt idx="3308">
                  <c:v>7.8843939201633795E-3</c:v>
                </c:pt>
                <c:pt idx="3309">
                  <c:v>7.8862604955165505E-3</c:v>
                </c:pt>
                <c:pt idx="3310">
                  <c:v>7.8881187114321349E-3</c:v>
                </c:pt>
                <c:pt idx="3311">
                  <c:v>7.8899685675859477E-3</c:v>
                </c:pt>
                <c:pt idx="3312">
                  <c:v>7.8918100643832201E-3</c:v>
                </c:pt>
                <c:pt idx="3313">
                  <c:v>7.8936432014997671E-3</c:v>
                </c:pt>
                <c:pt idx="3314">
                  <c:v>7.8954679789355886E-3</c:v>
                </c:pt>
                <c:pt idx="3315">
                  <c:v>7.8972843969338236E-3</c:v>
                </c:pt>
                <c:pt idx="3316">
                  <c:v>7.8990924553323794E-3</c:v>
                </c:pt>
                <c:pt idx="3317">
                  <c:v>7.900892154131256E-3</c:v>
                </c:pt>
                <c:pt idx="3318">
                  <c:v>7.9026834933304535E-3</c:v>
                </c:pt>
                <c:pt idx="3319">
                  <c:v>7.9044664729299718E-3</c:v>
                </c:pt>
                <c:pt idx="3320">
                  <c:v>7.9062410930919036E-3</c:v>
                </c:pt>
                <c:pt idx="3321">
                  <c:v>7.9080073535731099E-3</c:v>
                </c:pt>
                <c:pt idx="3322">
                  <c:v>7.9097652544546371E-3</c:v>
                </c:pt>
                <c:pt idx="3323">
                  <c:v>7.9115147958985776E-3</c:v>
                </c:pt>
                <c:pt idx="3324">
                  <c:v>7.9132559776617928E-3</c:v>
                </c:pt>
                <c:pt idx="3325">
                  <c:v>7.914988799906375E-3</c:v>
                </c:pt>
                <c:pt idx="3326">
                  <c:v>7.9167132624702319E-3</c:v>
                </c:pt>
                <c:pt idx="3327">
                  <c:v>7.9184293656775484E-3</c:v>
                </c:pt>
                <c:pt idx="3328">
                  <c:v>7.9201371091230932E-3</c:v>
                </c:pt>
                <c:pt idx="3329">
                  <c:v>7.9218364929689589E-3</c:v>
                </c:pt>
                <c:pt idx="3330">
                  <c:v>7.9235275172961916E-3</c:v>
                </c:pt>
                <c:pt idx="3331">
                  <c:v>7.9252101820237453E-3</c:v>
                </c:pt>
                <c:pt idx="3332">
                  <c:v>7.926884487232666E-3</c:v>
                </c:pt>
                <c:pt idx="3333">
                  <c:v>7.9285504327608614E-3</c:v>
                </c:pt>
                <c:pt idx="3334">
                  <c:v>7.9302080189325164E-3</c:v>
                </c:pt>
                <c:pt idx="3335">
                  <c:v>7.9318572454234459E-3</c:v>
                </c:pt>
                <c:pt idx="3336">
                  <c:v>7.9337318393335465E-3</c:v>
                </c:pt>
                <c:pt idx="3337">
                  <c:v>7.9353631524081703E-3</c:v>
                </c:pt>
                <c:pt idx="3338">
                  <c:v>7.9369861059641611E-3</c:v>
                </c:pt>
                <c:pt idx="3339">
                  <c:v>7.9386006998394265E-3</c:v>
                </c:pt>
                <c:pt idx="3340">
                  <c:v>7.9402069341960591E-3</c:v>
                </c:pt>
                <c:pt idx="3341">
                  <c:v>7.9418048089530124E-3</c:v>
                </c:pt>
                <c:pt idx="3342">
                  <c:v>7.943394324191333E-3</c:v>
                </c:pt>
                <c:pt idx="3343">
                  <c:v>7.944975479748928E-3</c:v>
                </c:pt>
                <c:pt idx="3344">
                  <c:v>7.9465482757878902E-3</c:v>
                </c:pt>
                <c:pt idx="3345">
                  <c:v>7.9481127122271733E-3</c:v>
                </c:pt>
                <c:pt idx="3346">
                  <c:v>7.9496687891478235E-3</c:v>
                </c:pt>
                <c:pt idx="3347">
                  <c:v>7.9512165064687945E-3</c:v>
                </c:pt>
                <c:pt idx="3348">
                  <c:v>7.9527558641900864E-3</c:v>
                </c:pt>
                <c:pt idx="3349">
                  <c:v>7.9542868622306528E-3</c:v>
                </c:pt>
                <c:pt idx="3350">
                  <c:v>7.955809500914679E-3</c:v>
                </c:pt>
                <c:pt idx="3351">
                  <c:v>7.9573237798369334E-3</c:v>
                </c:pt>
                <c:pt idx="3352">
                  <c:v>7.9588296992405549E-3</c:v>
                </c:pt>
                <c:pt idx="3353">
                  <c:v>7.9603272591255436E-3</c:v>
                </c:pt>
                <c:pt idx="3354">
                  <c:v>7.9618164594108531E-3</c:v>
                </c:pt>
                <c:pt idx="3355">
                  <c:v>7.9632973000154372E-3</c:v>
                </c:pt>
                <c:pt idx="3356">
                  <c:v>7.9647697811824347E-3</c:v>
                </c:pt>
                <c:pt idx="3357">
                  <c:v>7.9662339025876605E-3</c:v>
                </c:pt>
                <c:pt idx="3358">
                  <c:v>7.967689664636346E-3</c:v>
                </c:pt>
                <c:pt idx="3359">
                  <c:v>7.969137067004306E-3</c:v>
                </c:pt>
                <c:pt idx="3360">
                  <c:v>7.9705761097725869E-3</c:v>
                </c:pt>
                <c:pt idx="3361">
                  <c:v>7.9720067930222349E-3</c:v>
                </c:pt>
                <c:pt idx="3362">
                  <c:v>7.9734291165911575E-3</c:v>
                </c:pt>
                <c:pt idx="3363">
                  <c:v>7.9748430806414472E-3</c:v>
                </c:pt>
                <c:pt idx="3364">
                  <c:v>7.976248685173104E-3</c:v>
                </c:pt>
                <c:pt idx="3365">
                  <c:v>7.9776459300240354E-3</c:v>
                </c:pt>
                <c:pt idx="3366">
                  <c:v>7.979034815356334E-3</c:v>
                </c:pt>
                <c:pt idx="3367">
                  <c:v>7.9804153410079071E-3</c:v>
                </c:pt>
                <c:pt idx="3368">
                  <c:v>7.9817875072218936E-3</c:v>
                </c:pt>
                <c:pt idx="3369">
                  <c:v>7.9831513137551546E-3</c:v>
                </c:pt>
                <c:pt idx="3370">
                  <c:v>7.9845067607697828E-3</c:v>
                </c:pt>
                <c:pt idx="3371">
                  <c:v>7.9858538481847319E-3</c:v>
                </c:pt>
                <c:pt idx="3372">
                  <c:v>7.9871925760000018E-3</c:v>
                </c:pt>
                <c:pt idx="3373">
                  <c:v>7.9885229442966388E-3</c:v>
                </c:pt>
                <c:pt idx="3374">
                  <c:v>7.9898449529935966E-3</c:v>
                </c:pt>
                <c:pt idx="3375">
                  <c:v>7.9911586020908754E-3</c:v>
                </c:pt>
                <c:pt idx="3376">
                  <c:v>7.9924638915884749E-3</c:v>
                </c:pt>
                <c:pt idx="3377">
                  <c:v>7.9937608215674416E-3</c:v>
                </c:pt>
                <c:pt idx="3378">
                  <c:v>7.9950493917846366E-3</c:v>
                </c:pt>
                <c:pt idx="3379">
                  <c:v>7.9963296026452912E-3</c:v>
                </c:pt>
                <c:pt idx="3380">
                  <c:v>7.9976014538252205E-3</c:v>
                </c:pt>
                <c:pt idx="3381">
                  <c:v>7.9988649453244243E-3</c:v>
                </c:pt>
                <c:pt idx="3382">
                  <c:v>8.0001200773049952E-3</c:v>
                </c:pt>
                <c:pt idx="3383">
                  <c:v>8.0013668498479795E-3</c:v>
                </c:pt>
                <c:pt idx="3384">
                  <c:v>8.0026052627102384E-3</c:v>
                </c:pt>
                <c:pt idx="3385">
                  <c:v>8.0038353159728182E-3</c:v>
                </c:pt>
                <c:pt idx="3386">
                  <c:v>8.005057009716765E-3</c:v>
                </c:pt>
                <c:pt idx="3387">
                  <c:v>8.0062703437799865E-3</c:v>
                </c:pt>
                <c:pt idx="3388">
                  <c:v>8.007475318324575E-3</c:v>
                </c:pt>
                <c:pt idx="3389">
                  <c:v>8.0086719332694845E-3</c:v>
                </c:pt>
                <c:pt idx="3390">
                  <c:v>8.009860188695761E-3</c:v>
                </c:pt>
                <c:pt idx="3391">
                  <c:v>8.0110400844413121E-3</c:v>
                </c:pt>
                <c:pt idx="3392">
                  <c:v>8.0122116206682303E-3</c:v>
                </c:pt>
                <c:pt idx="3393">
                  <c:v>8.0133747972954694E-3</c:v>
                </c:pt>
                <c:pt idx="3394">
                  <c:v>8.0145296144040756E-3</c:v>
                </c:pt>
                <c:pt idx="3395">
                  <c:v>8.0156760718319564E-3</c:v>
                </c:pt>
                <c:pt idx="3396">
                  <c:v>8.016814169660158E-3</c:v>
                </c:pt>
                <c:pt idx="3397">
                  <c:v>8.0179439080507731E-3</c:v>
                </c:pt>
                <c:pt idx="3398">
                  <c:v>8.0190652866796164E-3</c:v>
                </c:pt>
                <c:pt idx="3399">
                  <c:v>8.0201783057898268E-3</c:v>
                </c:pt>
                <c:pt idx="3400">
                  <c:v>8.0212829653814044E-3</c:v>
                </c:pt>
                <c:pt idx="3401">
                  <c:v>8.0223792653733028E-3</c:v>
                </c:pt>
                <c:pt idx="3402">
                  <c:v>8.0234672057655221E-3</c:v>
                </c:pt>
                <c:pt idx="3403">
                  <c:v>8.0245467865580622E-3</c:v>
                </c:pt>
                <c:pt idx="3404">
                  <c:v>8.0256180077509232E-3</c:v>
                </c:pt>
                <c:pt idx="3405">
                  <c:v>8.0266808694251512E-3</c:v>
                </c:pt>
                <c:pt idx="3406">
                  <c:v>8.0277353714997002E-3</c:v>
                </c:pt>
                <c:pt idx="3407">
                  <c:v>8.02878151397457E-3</c:v>
                </c:pt>
                <c:pt idx="3408">
                  <c:v>8.0298192968497606E-3</c:v>
                </c:pt>
                <c:pt idx="3409">
                  <c:v>8.0308487202063183E-3</c:v>
                </c:pt>
                <c:pt idx="3410">
                  <c:v>8.0318697838821507E-3</c:v>
                </c:pt>
                <c:pt idx="3411">
                  <c:v>8.0328824881203964E-3</c:v>
                </c:pt>
                <c:pt idx="3412">
                  <c:v>8.0338868325158241E-3</c:v>
                </c:pt>
                <c:pt idx="3413">
                  <c:v>8.0348828175547116E-3</c:v>
                </c:pt>
                <c:pt idx="3414">
                  <c:v>8.0358704429128736E-3</c:v>
                </c:pt>
                <c:pt idx="3415">
                  <c:v>8.0368497087524027E-3</c:v>
                </c:pt>
                <c:pt idx="3416">
                  <c:v>8.0378206149922526E-3</c:v>
                </c:pt>
                <c:pt idx="3417">
                  <c:v>8.0387831616324235E-3</c:v>
                </c:pt>
                <c:pt idx="3418">
                  <c:v>8.0397373487539614E-3</c:v>
                </c:pt>
                <c:pt idx="3419">
                  <c:v>8.0406831761947739E-3</c:v>
                </c:pt>
                <c:pt idx="3420">
                  <c:v>8.0416206440359073E-3</c:v>
                </c:pt>
                <c:pt idx="3421">
                  <c:v>8.0425497523584077E-3</c:v>
                </c:pt>
                <c:pt idx="3422">
                  <c:v>8.0434705010812291E-3</c:v>
                </c:pt>
                <c:pt idx="3423">
                  <c:v>8.0443828902043713E-3</c:v>
                </c:pt>
                <c:pt idx="3424">
                  <c:v>8.0452869197278343E-3</c:v>
                </c:pt>
                <c:pt idx="3425">
                  <c:v>8.0461825897326644E-3</c:v>
                </c:pt>
                <c:pt idx="3426">
                  <c:v>8.0470699001378154E-3</c:v>
                </c:pt>
                <c:pt idx="3427">
                  <c:v>8.0479488509432873E-3</c:v>
                </c:pt>
                <c:pt idx="3428">
                  <c:v>8.04881944214908E-3</c:v>
                </c:pt>
                <c:pt idx="3429">
                  <c:v>8.0496816737551935E-3</c:v>
                </c:pt>
                <c:pt idx="3430">
                  <c:v>8.0505355458426742E-3</c:v>
                </c:pt>
                <c:pt idx="3431">
                  <c:v>8.0513810582494294E-3</c:v>
                </c:pt>
                <c:pt idx="3432">
                  <c:v>8.0522182111375518E-3</c:v>
                </c:pt>
                <c:pt idx="3433">
                  <c:v>8.053047004425995E-3</c:v>
                </c:pt>
                <c:pt idx="3434">
                  <c:v>8.0538674381958053E-3</c:v>
                </c:pt>
                <c:pt idx="3435">
                  <c:v>8.0546795122848902E-3</c:v>
                </c:pt>
                <c:pt idx="3436">
                  <c:v>8.0554832268553422E-3</c:v>
                </c:pt>
                <c:pt idx="3437">
                  <c:v>8.0562785818261151E-3</c:v>
                </c:pt>
                <c:pt idx="3438">
                  <c:v>8.0570655771972088E-3</c:v>
                </c:pt>
                <c:pt idx="3439">
                  <c:v>8.0578442128875771E-3</c:v>
                </c:pt>
                <c:pt idx="3440">
                  <c:v>8.0587238461837796E-3</c:v>
                </c:pt>
                <c:pt idx="3441">
                  <c:v>8.0594845685388883E-3</c:v>
                </c:pt>
                <c:pt idx="3442">
                  <c:v>8.0602369313753641E-3</c:v>
                </c:pt>
                <c:pt idx="3443">
                  <c:v>8.0609809346121608E-3</c:v>
                </c:pt>
                <c:pt idx="3444">
                  <c:v>8.0617165782492783E-3</c:v>
                </c:pt>
                <c:pt idx="3445">
                  <c:v>8.062443862367763E-3</c:v>
                </c:pt>
                <c:pt idx="3446">
                  <c:v>8.0631627867244759E-3</c:v>
                </c:pt>
                <c:pt idx="3447">
                  <c:v>8.0638733516436023E-3</c:v>
                </c:pt>
                <c:pt idx="3448">
                  <c:v>8.0645755568820032E-3</c:v>
                </c:pt>
                <c:pt idx="3449">
                  <c:v>8.0652694026828176E-3</c:v>
                </c:pt>
                <c:pt idx="3450">
                  <c:v>8.0659548887218602E-3</c:v>
                </c:pt>
                <c:pt idx="3451">
                  <c:v>8.0666320152422699E-3</c:v>
                </c:pt>
                <c:pt idx="3452">
                  <c:v>8.0673007821630005E-3</c:v>
                </c:pt>
                <c:pt idx="3453">
                  <c:v>8.0679611895650982E-3</c:v>
                </c:pt>
                <c:pt idx="3454">
                  <c:v>8.0691545810400722E-3</c:v>
                </c:pt>
                <c:pt idx="3455">
                  <c:v>8.0692569255702562E-3</c:v>
                </c:pt>
                <c:pt idx="3456">
                  <c:v>8.0698922541733165E-3</c:v>
                </c:pt>
                <c:pt idx="3457">
                  <c:v>8.0705192231766976E-3</c:v>
                </c:pt>
                <c:pt idx="3458">
                  <c:v>8.0711378325803995E-3</c:v>
                </c:pt>
                <c:pt idx="3459">
                  <c:v>8.0717480824654686E-3</c:v>
                </c:pt>
                <c:pt idx="3460">
                  <c:v>8.0723499726698122E-3</c:v>
                </c:pt>
                <c:pt idx="3461">
                  <c:v>8.0729435034365693E-3</c:v>
                </c:pt>
                <c:pt idx="3462">
                  <c:v>8.0735286745226009E-3</c:v>
                </c:pt>
                <c:pt idx="3463">
                  <c:v>8.0741054860089534E-3</c:v>
                </c:pt>
                <c:pt idx="3464">
                  <c:v>8.074673937976673E-3</c:v>
                </c:pt>
                <c:pt idx="3465">
                  <c:v>8.0752340302636672E-3</c:v>
                </c:pt>
                <c:pt idx="3466">
                  <c:v>8.0757857629509822E-3</c:v>
                </c:pt>
                <c:pt idx="3467">
                  <c:v>8.0763291361196643E-3</c:v>
                </c:pt>
                <c:pt idx="3468">
                  <c:v>8.0768641497697136E-3</c:v>
                </c:pt>
                <c:pt idx="3469">
                  <c:v>8.0773908037390374E-3</c:v>
                </c:pt>
                <c:pt idx="3470">
                  <c:v>8.0779090981086821E-3</c:v>
                </c:pt>
                <c:pt idx="3471">
                  <c:v>8.0784190329596939E-3</c:v>
                </c:pt>
                <c:pt idx="3472">
                  <c:v>8.0789206081299803E-3</c:v>
                </c:pt>
                <c:pt idx="3473">
                  <c:v>8.0794138237816338E-3</c:v>
                </c:pt>
                <c:pt idx="3474">
                  <c:v>8.0798986798336081E-3</c:v>
                </c:pt>
                <c:pt idx="3475">
                  <c:v>8.0803751763669496E-3</c:v>
                </c:pt>
                <c:pt idx="3476">
                  <c:v>8.0808433132195656E-3</c:v>
                </c:pt>
                <c:pt idx="3477">
                  <c:v>8.0813030905535488E-3</c:v>
                </c:pt>
                <c:pt idx="3478">
                  <c:v>8.0817545082068065E-3</c:v>
                </c:pt>
                <c:pt idx="3479">
                  <c:v>8.0821975663414314E-3</c:v>
                </c:pt>
                <c:pt idx="3480">
                  <c:v>8.0826322648763771E-3</c:v>
                </c:pt>
                <c:pt idx="3481">
                  <c:v>8.0830586038116436E-3</c:v>
                </c:pt>
                <c:pt idx="3482">
                  <c:v>8.0834765831472311E-3</c:v>
                </c:pt>
                <c:pt idx="3483">
                  <c:v>8.0838862029641856E-3</c:v>
                </c:pt>
                <c:pt idx="3484">
                  <c:v>8.0842874631004147E-3</c:v>
                </c:pt>
                <c:pt idx="3485">
                  <c:v>8.0846803637990572E-3</c:v>
                </c:pt>
                <c:pt idx="3486">
                  <c:v>8.085064904735928E-3</c:v>
                </c:pt>
                <c:pt idx="3487">
                  <c:v>8.0854410861541659E-3</c:v>
                </c:pt>
                <c:pt idx="3488">
                  <c:v>8.0858089080537709E-3</c:v>
                </c:pt>
                <c:pt idx="3489">
                  <c:v>8.0861683703536968E-3</c:v>
                </c:pt>
                <c:pt idx="3490">
                  <c:v>8.0865194729728973E-3</c:v>
                </c:pt>
                <c:pt idx="3491">
                  <c:v>8.0868622159924186E-3</c:v>
                </c:pt>
                <c:pt idx="3492">
                  <c:v>8.0874697364548744E-3</c:v>
                </c:pt>
                <c:pt idx="3493">
                  <c:v>8.0877933862673803E-3</c:v>
                </c:pt>
                <c:pt idx="3494">
                  <c:v>8.0881086761290071E-3</c:v>
                </c:pt>
                <c:pt idx="3495">
                  <c:v>8.0884156059857215E-3</c:v>
                </c:pt>
                <c:pt idx="3496">
                  <c:v>8.0887141758915586E-3</c:v>
                </c:pt>
                <c:pt idx="3497">
                  <c:v>8.0890043858735296E-3</c:v>
                </c:pt>
                <c:pt idx="3498">
                  <c:v>8.0892862359046216E-3</c:v>
                </c:pt>
                <c:pt idx="3499">
                  <c:v>8.089559725930803E-3</c:v>
                </c:pt>
                <c:pt idx="3500">
                  <c:v>8.0898248560331201E-3</c:v>
                </c:pt>
                <c:pt idx="3501">
                  <c:v>8.090081626184558E-3</c:v>
                </c:pt>
                <c:pt idx="3502">
                  <c:v>8.0903300363310837E-3</c:v>
                </c:pt>
                <c:pt idx="3503">
                  <c:v>8.0905700865807617E-3</c:v>
                </c:pt>
                <c:pt idx="3504">
                  <c:v>8.0908017768255291E-3</c:v>
                </c:pt>
                <c:pt idx="3505">
                  <c:v>8.0910251071464323E-3</c:v>
                </c:pt>
                <c:pt idx="3506">
                  <c:v>8.0912400774894415E-3</c:v>
                </c:pt>
                <c:pt idx="3507">
                  <c:v>8.0914466878815698E-3</c:v>
                </c:pt>
                <c:pt idx="3508">
                  <c:v>8.0915480206678048E-3</c:v>
                </c:pt>
                <c:pt idx="3509">
                  <c:v>8.0917343200515024E-3</c:v>
                </c:pt>
                <c:pt idx="3510">
                  <c:v>8.0919122598355209E-3</c:v>
                </c:pt>
                <c:pt idx="3511">
                  <c:v>8.0920818400198602E-3</c:v>
                </c:pt>
                <c:pt idx="3512">
                  <c:v>8.0922430606045204E-3</c:v>
                </c:pt>
                <c:pt idx="3513">
                  <c:v>8.0923959216705477E-3</c:v>
                </c:pt>
                <c:pt idx="3514">
                  <c:v>8.0925404231368958E-3</c:v>
                </c:pt>
                <c:pt idx="3515">
                  <c:v>8.0926765650035648E-3</c:v>
                </c:pt>
                <c:pt idx="3516">
                  <c:v>8.0928043472705546E-3</c:v>
                </c:pt>
                <c:pt idx="3517">
                  <c:v>8.0929237700189116E-3</c:v>
                </c:pt>
                <c:pt idx="3518">
                  <c:v>8.0930348330865431E-3</c:v>
                </c:pt>
                <c:pt idx="3519">
                  <c:v>8.0931375364734492E-3</c:v>
                </c:pt>
                <c:pt idx="3520">
                  <c:v>8.0932318804227688E-3</c:v>
                </c:pt>
                <c:pt idx="3521">
                  <c:v>8.0933178647724091E-3</c:v>
                </c:pt>
                <c:pt idx="3522">
                  <c:v>8.0933954895223703E-3</c:v>
                </c:pt>
                <c:pt idx="3523">
                  <c:v>8.0934647545916061E-3</c:v>
                </c:pt>
                <c:pt idx="3524">
                  <c:v>8.0935256602232553E-3</c:v>
                </c:pt>
                <c:pt idx="3525">
                  <c:v>8.093578206174179E-3</c:v>
                </c:pt>
                <c:pt idx="3526">
                  <c:v>8.0936223926064699E-3</c:v>
                </c:pt>
                <c:pt idx="3527">
                  <c:v>8.0936582193580353E-3</c:v>
                </c:pt>
                <c:pt idx="3528">
                  <c:v>8.0936856865909679E-3</c:v>
                </c:pt>
                <c:pt idx="3529">
                  <c:v>8.0937047942242213E-3</c:v>
                </c:pt>
                <c:pt idx="3530">
                  <c:v>8.0937155422577955E-3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756288"/>
        <c:axId val="419827712"/>
      </c:lineChart>
      <c:dateAx>
        <c:axId val="419756288"/>
        <c:scaling>
          <c:orientation val="minMax"/>
          <c:max val="43371"/>
          <c:min val="42643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82771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19827712"/>
        <c:scaling>
          <c:orientation val="minMax"/>
          <c:max val="0.01"/>
          <c:min val="0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19756288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checked="Checked" fmlaLink="$K$22" lockText="1" noThreeD="1"/>
</file>

<file path=xl/ctrlProps/ctrlProp26.xml><?xml version="1.0" encoding="utf-8"?>
<formControlPr xmlns="http://schemas.microsoft.com/office/spreadsheetml/2009/9/main" objectType="CheckBox" checked="Checked" fmlaLink="FirstIMMFUTCheck" lockText="1" noThreeD="1"/>
</file>

<file path=xl/ctrlProps/ctrlProp27.xml><?xml version="1.0" encoding="utf-8"?>
<formControlPr xmlns="http://schemas.microsoft.com/office/spreadsheetml/2009/9/main" objectType="CheckBox" checked="Checked" fmlaLink="SERIALFUTCheck" lockText="1" noThreeD="1"/>
</file>

<file path=xl/ctrlProps/ctrlProp28.xml><?xml version="1.0" encoding="utf-8"?>
<formControlPr xmlns="http://schemas.microsoft.com/office/spreadsheetml/2009/9/main" objectType="CheckBox" fmlaLink="LastIMMFUTCheck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CheckBox" checked="Checked" fmlaLink="FRA6MCheck" lockText="1" noThreeD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CheckBox" checked="Checked" fmlaLink="FRA1YCheck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1745" name="Length2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1746" name="Length1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1747" name="Length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1748" name="Length0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1749" name="Length4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1750" name="Length5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1751" name="Length6" hidden="1">
              <a:extLst>
                <a:ext uri="{63B3BB69-23CF-44E3-9099-C40C66FF867C}">
                  <a14:compatExt spid="_x0000_s3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1752" name="Length7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54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9697" name="Length2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9698" name="Length1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9699" name="Length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9700" name="Length0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9701" name="Length4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9702" name="Length5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9703" name="Length6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9704" name="Length7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42</xdr:row>
      <xdr:rowOff>133350</xdr:rowOff>
    </xdr:from>
    <xdr:to>
      <xdr:col>9</xdr:col>
      <xdr:colOff>296227</xdr:colOff>
      <xdr:row>65</xdr:row>
      <xdr:rowOff>47625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5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42</xdr:row>
      <xdr:rowOff>133350</xdr:rowOff>
    </xdr:from>
    <xdr:to>
      <xdr:col>9</xdr:col>
      <xdr:colOff>286702</xdr:colOff>
      <xdr:row>65</xdr:row>
      <xdr:rowOff>47625</xdr:rowOff>
    </xdr:to>
    <xdr:graphicFrame macro="">
      <xdr:nvGraphicFramePr>
        <xdr:cNvPr id="1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10594" name="Check Box 354" hidden="1">
              <a:extLst>
                <a:ext uri="{63B3BB69-23CF-44E3-9099-C40C66FF867C}">
                  <a14:compatExt spid="_x0000_s10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23</xdr:row>
          <xdr:rowOff>57150</xdr:rowOff>
        </xdr:from>
        <xdr:to>
          <xdr:col>11</xdr:col>
          <xdr:colOff>200025</xdr:colOff>
          <xdr:row>25</xdr:row>
          <xdr:rowOff>66675</xdr:rowOff>
        </xdr:to>
        <xdr:sp macro="" textlink="">
          <xdr:nvSpPr>
            <xdr:cNvPr id="10595" name="Check Box 355" hidden="1">
              <a:extLst>
                <a:ext uri="{63B3BB69-23CF-44E3-9099-C40C66FF867C}">
                  <a14:compatExt spid="_x0000_s10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FIRST 8 IMM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26</xdr:row>
          <xdr:rowOff>57150</xdr:rowOff>
        </xdr:from>
        <xdr:to>
          <xdr:col>11</xdr:col>
          <xdr:colOff>200025</xdr:colOff>
          <xdr:row>28</xdr:row>
          <xdr:rowOff>57150</xdr:rowOff>
        </xdr:to>
        <xdr:sp macro="" textlink="">
          <xdr:nvSpPr>
            <xdr:cNvPr id="10596" name="Check Box 356" hidden="1">
              <a:extLst>
                <a:ext uri="{63B3BB69-23CF-44E3-9099-C40C66FF867C}">
                  <a14:compatExt spid="_x0000_s10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SERIAL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29</xdr:row>
          <xdr:rowOff>47625</xdr:rowOff>
        </xdr:from>
        <xdr:to>
          <xdr:col>11</xdr:col>
          <xdr:colOff>200025</xdr:colOff>
          <xdr:row>31</xdr:row>
          <xdr:rowOff>57150</xdr:rowOff>
        </xdr:to>
        <xdr:sp macro="" textlink="">
          <xdr:nvSpPr>
            <xdr:cNvPr id="10597" name="Check Box 357" hidden="1">
              <a:extLst>
                <a:ext uri="{63B3BB69-23CF-44E3-9099-C40C66FF867C}">
                  <a14:compatExt spid="_x0000_s10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LAST IMM FUT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8673" name="Length2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8674" name="Length1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8675" name="Length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8676" name="Length0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8677" name="Length4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8678" name="Length5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8679" name="Length6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8680" name="Length7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43</xdr:row>
      <xdr:rowOff>9525</xdr:rowOff>
    </xdr:from>
    <xdr:to>
      <xdr:col>9</xdr:col>
      <xdr:colOff>296227</xdr:colOff>
      <xdr:row>65</xdr:row>
      <xdr:rowOff>66675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28681" name="Check Box 9" hidden="1">
              <a:extLst>
                <a:ext uri="{63B3BB69-23CF-44E3-9099-C40C66FF867C}">
                  <a14:compatExt spid="_x0000_s28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0721" name="Length2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0722" name="Length1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0723" name="Length3" hidden="1">
              <a:extLst>
                <a:ext uri="{63B3BB69-23CF-44E3-9099-C40C66FF867C}">
                  <a14:compatExt spid="_x0000_s30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0724" name="Length0" hidden="1">
              <a:extLst>
                <a:ext uri="{63B3BB69-23CF-44E3-9099-C40C66FF867C}">
                  <a14:compatExt spid="_x0000_s30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0725" name="Length4" hidden="1">
              <a:extLst>
                <a:ext uri="{63B3BB69-23CF-44E3-9099-C40C66FF867C}">
                  <a14:compatExt spid="_x0000_s30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0726" name="Length5" hidden="1">
              <a:extLst>
                <a:ext uri="{63B3BB69-23CF-44E3-9099-C40C66FF867C}">
                  <a14:compatExt spid="_x0000_s30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0727" name="Length6" hidden="1">
              <a:extLst>
                <a:ext uri="{63B3BB69-23CF-44E3-9099-C40C66FF867C}">
                  <a14:compatExt spid="_x0000_s30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0728" name="Length7" hidden="1">
              <a:extLst>
                <a:ext uri="{63B3BB69-23CF-44E3-9099-C40C66FF867C}">
                  <a14:compatExt spid="_x0000_s30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43</xdr:row>
      <xdr:rowOff>19050</xdr:rowOff>
    </xdr:from>
    <xdr:to>
      <xdr:col>9</xdr:col>
      <xdr:colOff>286702</xdr:colOff>
      <xdr:row>65</xdr:row>
      <xdr:rowOff>76200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30729" name="Check Box 9" hidden="1">
              <a:extLst>
                <a:ext uri="{63B3BB69-23CF-44E3-9099-C40C66FF867C}">
                  <a14:compatExt spid="_x0000_s30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BP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GBPLibor"/>
      <sheetName val="Deposits"/>
      <sheetName val="FRA"/>
      <sheetName val="IMMFra"/>
      <sheetName val="IMMFra6M "/>
      <sheetName val="OIS"/>
      <sheetName val="MPC OIS"/>
      <sheetName val="Futures3M"/>
      <sheetName val="FuturesHWConvAdj"/>
      <sheetName val="BasisSwap1MxM"/>
      <sheetName val="BasisSwap3M6M"/>
      <sheetName val="BasisSwapxM12M"/>
      <sheetName val="Swaps1M"/>
      <sheetName val="Swap3MAnnual"/>
      <sheetName val="Swap3MSemiAnnual"/>
      <sheetName val="Swap6M"/>
      <sheetName val="SwapsIMMDated"/>
      <sheetName val="LiborSwapIsda"/>
    </sheetNames>
    <definedNames>
      <definedName name="TriggerCounter" refersTo="='General Settings'!$D$7"/>
    </definedNames>
    <sheetDataSet>
      <sheetData sheetId="0">
        <row r="7">
          <cell r="D7">
            <v>649</v>
          </cell>
        </row>
      </sheetData>
      <sheetData sheetId="1"/>
      <sheetData sheetId="2">
        <row r="7">
          <cell r="D7" t="str">
            <v>D</v>
          </cell>
        </row>
      </sheetData>
      <sheetData sheetId="3">
        <row r="7">
          <cell r="D7" t="str">
            <v>6F</v>
          </cell>
        </row>
      </sheetData>
      <sheetData sheetId="4">
        <row r="7">
          <cell r="D7" t="str">
            <v>M7</v>
          </cell>
        </row>
      </sheetData>
      <sheetData sheetId="5">
        <row r="7">
          <cell r="D7" t="str">
            <v>Z6</v>
          </cell>
        </row>
      </sheetData>
      <sheetData sheetId="6"/>
      <sheetData sheetId="7">
        <row r="7">
          <cell r="D7" t="str">
            <v>OIS</v>
          </cell>
        </row>
      </sheetData>
      <sheetData sheetId="8">
        <row r="7">
          <cell r="D7" t="str">
            <v>Z6</v>
          </cell>
        </row>
      </sheetData>
      <sheetData sheetId="9"/>
      <sheetData sheetId="10">
        <row r="7">
          <cell r="D7" t="str">
            <v>6L</v>
          </cell>
        </row>
      </sheetData>
      <sheetData sheetId="11">
        <row r="7">
          <cell r="D7" t="str">
            <v>6L</v>
          </cell>
        </row>
      </sheetData>
      <sheetData sheetId="12">
        <row r="7">
          <cell r="D7" t="str">
            <v>12L</v>
          </cell>
        </row>
      </sheetData>
      <sheetData sheetId="13">
        <row r="7">
          <cell r="D7" t="str">
            <v>1L</v>
          </cell>
        </row>
      </sheetData>
      <sheetData sheetId="14">
        <row r="7">
          <cell r="D7" t="str">
            <v>3L</v>
          </cell>
        </row>
      </sheetData>
      <sheetData sheetId="15">
        <row r="7">
          <cell r="D7" t="str">
            <v>3L</v>
          </cell>
        </row>
      </sheetData>
      <sheetData sheetId="16">
        <row r="7">
          <cell r="D7" t="str">
            <v>6L</v>
          </cell>
        </row>
      </sheetData>
      <sheetData sheetId="17">
        <row r="7">
          <cell r="D7">
            <v>12</v>
          </cell>
        </row>
      </sheetData>
      <sheetData sheetId="18">
        <row r="7">
          <cell r="D7" t="str">
            <v>GbpLiborSwapIsda2Y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2.xml"/><Relationship Id="rId12" Type="http://schemas.openxmlformats.org/officeDocument/2006/relationships/ctrlProp" Target="../ctrlProps/ctrlProp3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1.xml"/><Relationship Id="rId11" Type="http://schemas.openxmlformats.org/officeDocument/2006/relationships/ctrlProp" Target="../ctrlProps/ctrlProp36.xml"/><Relationship Id="rId5" Type="http://schemas.openxmlformats.org/officeDocument/2006/relationships/ctrlProp" Target="../ctrlProps/ctrlProp30.xml"/><Relationship Id="rId10" Type="http://schemas.openxmlformats.org/officeDocument/2006/relationships/ctrlProp" Target="../ctrlProps/ctrlProp35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1.xml"/><Relationship Id="rId12" Type="http://schemas.openxmlformats.org/officeDocument/2006/relationships/ctrlProp" Target="../ctrlProps/ctrlProp4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40.xml"/><Relationship Id="rId11" Type="http://schemas.openxmlformats.org/officeDocument/2006/relationships/ctrlProp" Target="../ctrlProps/ctrlProp45.xml"/><Relationship Id="rId5" Type="http://schemas.openxmlformats.org/officeDocument/2006/relationships/ctrlProp" Target="../ctrlProps/ctrlProp39.xml"/><Relationship Id="rId10" Type="http://schemas.openxmlformats.org/officeDocument/2006/relationships/ctrlProp" Target="../ctrlProps/ctrlProp44.xml"/><Relationship Id="rId4" Type="http://schemas.openxmlformats.org/officeDocument/2006/relationships/ctrlProp" Target="../ctrlProps/ctrlProp38.xml"/><Relationship Id="rId9" Type="http://schemas.openxmlformats.org/officeDocument/2006/relationships/ctrlProp" Target="../ctrlProps/ctrlProp4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3"/>
  <sheetViews>
    <sheetView showGridLines="0" tabSelected="1" workbookViewId="0">
      <selection activeCell="D4" sqref="D4"/>
    </sheetView>
  </sheetViews>
  <sheetFormatPr defaultRowHeight="13.5" x14ac:dyDescent="0.25"/>
  <cols>
    <col min="1" max="2" width="2.7109375" style="5" customWidth="1"/>
    <col min="3" max="3" width="23.42578125" style="5" bestFit="1" customWidth="1"/>
    <col min="4" max="4" width="30.7109375" style="5" customWidth="1"/>
    <col min="5" max="7" width="2.7109375" style="5" customWidth="1"/>
    <col min="8" max="8" width="15.140625" style="5" bestFit="1" customWidth="1"/>
    <col min="9" max="9" width="12" style="5" bestFit="1" customWidth="1"/>
    <col min="10" max="13" width="19.28515625" style="5" bestFit="1" customWidth="1"/>
    <col min="14" max="15" width="2.7109375" style="5" customWidth="1"/>
    <col min="16" max="16384" width="9.140625" style="5"/>
  </cols>
  <sheetData>
    <row r="1" spans="2:14" s="1" customFormat="1" ht="12" thickBot="1" x14ac:dyDescent="0.25">
      <c r="B1" s="1" t="str">
        <f>_xll.qlxlVersion(TRUE)</f>
        <v>QuantLibXL 1.7.0 - MS VC++ (version unknown) - Multithreaded Dynamic Runtime library - Release Configuration - Sep 23 2015 09:48:15</v>
      </c>
    </row>
    <row r="2" spans="2:14" ht="19.5" x14ac:dyDescent="0.35">
      <c r="B2" s="2" t="s">
        <v>19</v>
      </c>
      <c r="C2" s="3"/>
      <c r="D2" s="3"/>
      <c r="E2" s="4"/>
      <c r="G2" s="34" t="s">
        <v>144</v>
      </c>
      <c r="H2" s="35"/>
      <c r="I2" s="35"/>
      <c r="J2" s="35"/>
      <c r="K2" s="35"/>
      <c r="L2" s="35"/>
      <c r="M2" s="35"/>
      <c r="N2" s="36"/>
    </row>
    <row r="3" spans="2:14" s="1" customFormat="1" ht="11.25" customHeight="1" x14ac:dyDescent="0.2">
      <c r="B3" s="6"/>
      <c r="C3" s="7"/>
      <c r="D3" s="7"/>
      <c r="E3" s="8"/>
      <c r="G3" s="6"/>
      <c r="H3" s="7"/>
      <c r="I3" s="7"/>
      <c r="J3" s="7"/>
      <c r="K3" s="7"/>
      <c r="L3" s="7"/>
      <c r="M3" s="7"/>
      <c r="N3" s="8"/>
    </row>
    <row r="4" spans="2:14" s="1" customFormat="1" ht="11.25" customHeight="1" x14ac:dyDescent="0.2">
      <c r="B4" s="6"/>
      <c r="C4" s="26" t="s">
        <v>2</v>
      </c>
      <c r="D4" s="9"/>
      <c r="E4" s="8"/>
      <c r="G4" s="6"/>
      <c r="H4" s="120" t="s">
        <v>145</v>
      </c>
      <c r="I4" s="37" t="str">
        <f>Currency&amp;"ON"</f>
        <v>GBPON</v>
      </c>
      <c r="J4" s="37" t="str">
        <f>Currency&amp;"1M"</f>
        <v>GBP1M</v>
      </c>
      <c r="K4" s="37" t="str">
        <f>Currency&amp;"3M"</f>
        <v>GBP3M</v>
      </c>
      <c r="L4" s="37" t="str">
        <f>Currency&amp;"6M"</f>
        <v>GBP6M</v>
      </c>
      <c r="M4" s="37" t="str">
        <f>Currency&amp;"1Y"</f>
        <v>GBP1Y</v>
      </c>
      <c r="N4" s="8"/>
    </row>
    <row r="5" spans="2:14" s="1" customFormat="1" ht="11.25" customHeight="1" x14ac:dyDescent="0.2">
      <c r="B5" s="18"/>
      <c r="C5" s="19"/>
      <c r="D5" s="19"/>
      <c r="E5" s="20"/>
      <c r="G5" s="6"/>
      <c r="H5" s="27" t="s">
        <v>26</v>
      </c>
      <c r="I5" s="23">
        <f ca="1">COUNTA(_xll.ohPack(_xll.ohFilter(CheckON,FlagON)))</f>
        <v>34</v>
      </c>
      <c r="J5" s="23">
        <f ca="1">COUNTA(_xll.ohPack(_xll.ohFilter(Check1M,Flag1M)))</f>
        <v>11</v>
      </c>
      <c r="K5" s="23">
        <f ca="1">COUNTA(_xll.ohPack(_xll.ohFilter(Check3M,Flag3M)))</f>
        <v>64</v>
      </c>
      <c r="L5" s="23">
        <f ca="1">COUNTA(_xll.ohPack(_xll.ohFilter(Check6M,Flag6M)))</f>
        <v>27</v>
      </c>
      <c r="M5" s="23">
        <f ca="1">COUNTA(_xll.ohPack(_xll.ohFilter(Check1Y,Flag1Y)))</f>
        <v>8</v>
      </c>
      <c r="N5" s="8"/>
    </row>
    <row r="6" spans="2:14" s="1" customFormat="1" ht="11.25" customHeight="1" x14ac:dyDescent="0.2">
      <c r="B6" s="6"/>
      <c r="C6" s="27" t="s">
        <v>20</v>
      </c>
      <c r="D6" s="21">
        <f>_xll.qlSettingsEvaluationDate(Trigger)</f>
        <v>42641</v>
      </c>
      <c r="E6" s="8"/>
      <c r="G6" s="6"/>
      <c r="H6" s="29" t="s">
        <v>24</v>
      </c>
      <c r="I6" s="17">
        <f ca="1">COUNTIF(CheckON,TRUE)</f>
        <v>34</v>
      </c>
      <c r="J6" s="17">
        <f ca="1">COUNTIF(Check1M,"=TRUE")</f>
        <v>11</v>
      </c>
      <c r="K6" s="17">
        <f ca="1">COUNTIF(Check3M,TRUE)</f>
        <v>46</v>
      </c>
      <c r="L6" s="17">
        <f ca="1">COUNTIF(Check6M,TRUE)</f>
        <v>27</v>
      </c>
      <c r="M6" s="17">
        <f ca="1">COUNTIF(Check1Y,TRUE)</f>
        <v>8</v>
      </c>
      <c r="N6" s="8"/>
    </row>
    <row r="7" spans="2:14" s="1" customFormat="1" ht="11.25" customHeight="1" x14ac:dyDescent="0.2">
      <c r="B7" s="6"/>
      <c r="C7" s="28" t="s">
        <v>21</v>
      </c>
      <c r="D7" s="10">
        <f ca="1">[1]!TriggerCounter</f>
        <v>649</v>
      </c>
      <c r="E7" s="8"/>
      <c r="G7" s="24"/>
      <c r="H7" s="26" t="s">
        <v>25</v>
      </c>
      <c r="I7" s="108">
        <f ca="1">I5-I6</f>
        <v>0</v>
      </c>
      <c r="J7" s="108">
        <f ca="1">J5-J6</f>
        <v>0</v>
      </c>
      <c r="K7" s="108">
        <f ca="1">K5-K6</f>
        <v>18</v>
      </c>
      <c r="L7" s="108">
        <f ca="1">L5-L6</f>
        <v>0</v>
      </c>
      <c r="M7" s="108">
        <f ca="1">M5-M6</f>
        <v>0</v>
      </c>
      <c r="N7" s="25"/>
    </row>
    <row r="8" spans="2:14" ht="11.25" customHeight="1" thickBot="1" x14ac:dyDescent="0.3">
      <c r="B8" s="11"/>
      <c r="C8" s="12"/>
      <c r="D8" s="12"/>
      <c r="E8" s="13"/>
      <c r="G8" s="11"/>
      <c r="H8" s="12"/>
      <c r="I8" s="12"/>
      <c r="J8" s="12"/>
      <c r="K8" s="12"/>
      <c r="L8" s="12"/>
      <c r="M8" s="12"/>
      <c r="N8" s="13"/>
    </row>
    <row r="9" spans="2:14" ht="11.25" customHeight="1" thickBot="1" x14ac:dyDescent="0.3">
      <c r="G9" s="1"/>
      <c r="H9" s="1"/>
      <c r="I9" s="1"/>
      <c r="J9" s="1"/>
      <c r="K9" s="1"/>
      <c r="L9" s="1"/>
      <c r="M9" s="1"/>
      <c r="N9" s="1"/>
    </row>
    <row r="10" spans="2:14" s="1" customFormat="1" ht="16.5" x14ac:dyDescent="0.3">
      <c r="B10" s="2" t="s">
        <v>6</v>
      </c>
      <c r="C10" s="3"/>
      <c r="D10" s="3"/>
      <c r="E10" s="14"/>
      <c r="G10" s="2" t="s">
        <v>28</v>
      </c>
      <c r="H10" s="3"/>
      <c r="I10" s="3"/>
      <c r="J10" s="3"/>
      <c r="K10" s="3"/>
      <c r="L10" s="3"/>
      <c r="M10" s="3"/>
      <c r="N10" s="14"/>
    </row>
    <row r="11" spans="2:14" s="1" customFormat="1" ht="11.25" customHeight="1" x14ac:dyDescent="0.2">
      <c r="B11" s="6"/>
      <c r="C11" s="7"/>
      <c r="D11" s="7"/>
      <c r="E11" s="8" t="s">
        <v>27</v>
      </c>
      <c r="G11" s="6"/>
      <c r="H11" s="7"/>
      <c r="I11" s="7"/>
      <c r="J11" s="7"/>
      <c r="K11" s="7"/>
      <c r="L11" s="7"/>
      <c r="M11" s="7"/>
      <c r="N11" s="8"/>
    </row>
    <row r="12" spans="2:14" s="1" customFormat="1" ht="11.25" customHeight="1" x14ac:dyDescent="0.2">
      <c r="B12" s="6"/>
      <c r="C12" s="27" t="s">
        <v>5</v>
      </c>
      <c r="D12" s="15" t="s">
        <v>152</v>
      </c>
      <c r="E12" s="8" t="s">
        <v>27</v>
      </c>
      <c r="G12" s="6"/>
      <c r="H12" s="27" t="s">
        <v>18</v>
      </c>
      <c r="I12" s="15" t="s">
        <v>29</v>
      </c>
      <c r="J12" s="15" t="s">
        <v>30</v>
      </c>
      <c r="K12" s="15" t="s">
        <v>31</v>
      </c>
      <c r="L12" s="15" t="s">
        <v>32</v>
      </c>
      <c r="M12" s="15" t="s">
        <v>33</v>
      </c>
      <c r="N12" s="8"/>
    </row>
    <row r="13" spans="2:14" s="1" customFormat="1" ht="11.25" customHeight="1" x14ac:dyDescent="0.2">
      <c r="B13" s="6"/>
      <c r="C13" s="29" t="s">
        <v>22</v>
      </c>
      <c r="D13" s="17">
        <v>0</v>
      </c>
      <c r="E13" s="8" t="s">
        <v>27</v>
      </c>
      <c r="G13" s="6"/>
      <c r="H13" s="32" t="s">
        <v>7</v>
      </c>
      <c r="I13" s="22" t="s">
        <v>154</v>
      </c>
      <c r="J13" s="22" t="s">
        <v>155</v>
      </c>
      <c r="K13" s="22" t="s">
        <v>155</v>
      </c>
      <c r="L13" s="22" t="s">
        <v>155</v>
      </c>
      <c r="M13" s="22" t="s">
        <v>155</v>
      </c>
      <c r="N13" s="8"/>
    </row>
    <row r="14" spans="2:14" s="1" customFormat="1" ht="11.25" customHeight="1" x14ac:dyDescent="0.2">
      <c r="B14" s="6"/>
      <c r="C14" s="29" t="s">
        <v>23</v>
      </c>
      <c r="D14" s="16" t="s">
        <v>153</v>
      </c>
      <c r="E14" s="8" t="s">
        <v>27</v>
      </c>
      <c r="G14" s="6"/>
      <c r="H14" s="46"/>
      <c r="I14" s="46"/>
      <c r="J14" s="46"/>
      <c r="K14" s="46"/>
      <c r="L14" s="46"/>
      <c r="M14" s="46"/>
      <c r="N14" s="8"/>
    </row>
    <row r="15" spans="2:14" s="1" customFormat="1" ht="11.25" customHeight="1" x14ac:dyDescent="0.2">
      <c r="B15" s="6"/>
      <c r="C15" s="30" t="s">
        <v>51</v>
      </c>
      <c r="D15" s="16" t="s">
        <v>52</v>
      </c>
      <c r="E15" s="8"/>
      <c r="G15" s="6"/>
      <c r="H15" s="33" t="s">
        <v>38</v>
      </c>
      <c r="I15" s="47" t="str">
        <f>I13</f>
        <v>Sonia</v>
      </c>
      <c r="J15" s="47" t="str">
        <f>PROPER(Currency)&amp;J13&amp;J12</f>
        <v>GbpLibor1M</v>
      </c>
      <c r="K15" s="47" t="str">
        <f>PROPER(Currency)&amp;K13&amp;K12</f>
        <v>GbpLibor3M</v>
      </c>
      <c r="L15" s="47" t="str">
        <f>PROPER(Currency)&amp;L13&amp;L12</f>
        <v>GbpLibor6M</v>
      </c>
      <c r="M15" s="47" t="str">
        <f>PROPER(Currency)&amp;M13&amp;M12</f>
        <v>GbpLibor1Y</v>
      </c>
      <c r="N15" s="8"/>
    </row>
    <row r="16" spans="2:14" s="1" customFormat="1" ht="11.25" customHeight="1" x14ac:dyDescent="0.2">
      <c r="B16" s="6"/>
      <c r="C16" s="30" t="s">
        <v>3</v>
      </c>
      <c r="D16" s="16" t="b">
        <v>0</v>
      </c>
      <c r="E16" s="8"/>
      <c r="G16" s="6"/>
      <c r="H16" s="27" t="s">
        <v>34</v>
      </c>
      <c r="I16" s="23">
        <f>_xll.qlInterestRateIndexFixingDays(IndexON,Trigger)</f>
        <v>0</v>
      </c>
      <c r="J16" s="23">
        <f>_xll.qlInterestRateIndexFixingDays(Index1M,Trigger)</f>
        <v>0</v>
      </c>
      <c r="K16" s="23">
        <f>_xll.qlInterestRateIndexFixingDays(Index3M,Trigger)</f>
        <v>0</v>
      </c>
      <c r="L16" s="23">
        <f>_xll.qlInterestRateIndexFixingDays(Index6M,Trigger)</f>
        <v>0</v>
      </c>
      <c r="M16" s="23">
        <f>_xll.qlInterestRateIndexFixingDays(Index1Y,Trigger)</f>
        <v>0</v>
      </c>
      <c r="N16" s="8"/>
    </row>
    <row r="17" spans="1:14" s="1" customFormat="1" ht="11.25" customHeight="1" x14ac:dyDescent="0.2">
      <c r="B17" s="6"/>
      <c r="C17" s="31" t="s">
        <v>1</v>
      </c>
      <c r="D17" s="22" t="b">
        <v>0</v>
      </c>
      <c r="E17" s="8"/>
      <c r="G17" s="6"/>
      <c r="H17" s="29" t="s">
        <v>35</v>
      </c>
      <c r="I17" s="17" t="str">
        <f>_xll.qlIborIndexBusinessDayConv(IndexON,Trigger)</f>
        <v>Following</v>
      </c>
      <c r="J17" s="17" t="str">
        <f>_xll.qlIborIndexBusinessDayConv(Index1M,Trigger)</f>
        <v>Modified Following</v>
      </c>
      <c r="K17" s="17" t="str">
        <f>_xll.qlIborIndexBusinessDayConv(Index3M,Trigger)</f>
        <v>Modified Following</v>
      </c>
      <c r="L17" s="17" t="str">
        <f>_xll.qlIborIndexBusinessDayConv(Index6M,Trigger)</f>
        <v>Modified Following</v>
      </c>
      <c r="M17" s="17" t="str">
        <f>_xll.qlIborIndexBusinessDayConv(Index1Y,Trigger)</f>
        <v>Modified Following</v>
      </c>
      <c r="N17" s="8"/>
    </row>
    <row r="18" spans="1:14" s="1" customFormat="1" ht="11.25" customHeight="1" thickBot="1" x14ac:dyDescent="0.25">
      <c r="B18" s="11"/>
      <c r="C18" s="12"/>
      <c r="D18" s="12"/>
      <c r="E18" s="13" t="s">
        <v>27</v>
      </c>
      <c r="G18" s="6"/>
      <c r="H18" s="29" t="s">
        <v>36</v>
      </c>
      <c r="I18" s="16" t="b">
        <f>_xll.qlIborIndexEndOfMonth(IndexON,Trigger)</f>
        <v>0</v>
      </c>
      <c r="J18" s="16" t="b">
        <f>_xll.qlIborIndexEndOfMonth(Index1M,Trigger)</f>
        <v>1</v>
      </c>
      <c r="K18" s="16" t="b">
        <f>_xll.qlIborIndexEndOfMonth(Index3M,Trigger)</f>
        <v>1</v>
      </c>
      <c r="L18" s="16" t="b">
        <f>_xll.qlIborIndexEndOfMonth(Index6M,Trigger)</f>
        <v>1</v>
      </c>
      <c r="M18" s="16" t="b">
        <f>_xll.qlIborIndexEndOfMonth(Index1Y,Trigger)</f>
        <v>1</v>
      </c>
      <c r="N18" s="8"/>
    </row>
    <row r="19" spans="1:14" s="1" customFormat="1" ht="11.25" customHeight="1" thickBot="1" x14ac:dyDescent="0.3">
      <c r="B19" s="5"/>
      <c r="C19" s="5"/>
      <c r="D19" s="5"/>
      <c r="E19" s="5"/>
      <c r="G19" s="6"/>
      <c r="H19" s="32" t="s">
        <v>37</v>
      </c>
      <c r="I19" s="22" t="str">
        <f>_xll.qlInterestRateIndexDayCounter(IndexON,Trigger)</f>
        <v>Actual/365 (Fixed)</v>
      </c>
      <c r="J19" s="22" t="str">
        <f>_xll.qlInterestRateIndexDayCounter(Index1M,Trigger)</f>
        <v>Actual/365 (Fixed)</v>
      </c>
      <c r="K19" s="22" t="str">
        <f>_xll.qlInterestRateIndexDayCounter(Index3M,Trigger)</f>
        <v>Actual/365 (Fixed)</v>
      </c>
      <c r="L19" s="22" t="str">
        <f>_xll.qlInterestRateIndexDayCounter(Index6M,Trigger)</f>
        <v>Actual/365 (Fixed)</v>
      </c>
      <c r="M19" s="22" t="str">
        <f>_xll.qlInterestRateIndexDayCounter(Index1Y,Trigger)</f>
        <v>Actual/365 (Fixed)</v>
      </c>
      <c r="N19" s="8"/>
    </row>
    <row r="20" spans="1:14" s="1" customFormat="1" ht="16.5" x14ac:dyDescent="0.3">
      <c r="B20" s="2" t="s">
        <v>133</v>
      </c>
      <c r="C20" s="3"/>
      <c r="D20" s="3"/>
      <c r="E20" s="14"/>
      <c r="G20" s="6"/>
      <c r="H20" s="45"/>
      <c r="I20" s="45"/>
      <c r="J20" s="45"/>
      <c r="K20" s="45"/>
      <c r="L20" s="45"/>
      <c r="M20" s="45"/>
      <c r="N20" s="8"/>
    </row>
    <row r="21" spans="1:14" s="1" customFormat="1" ht="11.25" customHeight="1" x14ac:dyDescent="0.25">
      <c r="A21" s="5"/>
      <c r="B21" s="6"/>
      <c r="C21" s="7"/>
      <c r="D21" s="7"/>
      <c r="E21" s="8"/>
      <c r="F21" s="5"/>
      <c r="G21" s="6"/>
      <c r="H21" s="33" t="s">
        <v>43</v>
      </c>
      <c r="I21" s="45"/>
      <c r="J21" s="47" t="str">
        <f>_xll.qlIborIndex(,J13,"1D",J16,Currency,Calendar,J17,J18,J19,J4,Permanent,Trigger,ObjectOverwrite)</f>
        <v>obj_003d5#0001</v>
      </c>
      <c r="K21" s="47" t="str">
        <f>_xll.qlIborIndex(,K13,"1D",K16,Currency,Calendar,K17,K18,K19,K4,Permanent,Trigger,ObjectOverwrite)</f>
        <v>obj_003d4#0001</v>
      </c>
      <c r="L21" s="47" t="str">
        <f>_xll.qlIborIndex(,L13,"1D",L16,Currency,Calendar,L17,L18,L19,L4,Permanent,Trigger,ObjectOverwrite)</f>
        <v>obj_003d6#0001</v>
      </c>
      <c r="M21" s="47" t="str">
        <f>_xll.qlIborIndex(,M13,"1D",M16,Currency,Calendar,M17,M18,M19,M4,Permanent,Trigger,ObjectOverwrite)</f>
        <v>obj_003d7#0001</v>
      </c>
      <c r="N21" s="8"/>
    </row>
    <row r="22" spans="1:14" ht="11.25" customHeight="1" x14ac:dyDescent="0.25">
      <c r="B22" s="6"/>
      <c r="C22" s="27" t="s">
        <v>157</v>
      </c>
      <c r="D22" s="166">
        <v>4</v>
      </c>
      <c r="E22" s="8"/>
      <c r="G22" s="6"/>
      <c r="H22" s="27" t="s">
        <v>34</v>
      </c>
      <c r="I22" s="45"/>
      <c r="J22" s="23">
        <f>_xll.qlInterestRateIndexFixingDays(ONIndex1M,Trigger)</f>
        <v>0</v>
      </c>
      <c r="K22" s="23">
        <f>_xll.qlInterestRateIndexFixingDays(ONIndex3M,Trigger)</f>
        <v>0</v>
      </c>
      <c r="L22" s="23">
        <f>_xll.qlInterestRateIndexFixingDays(ONIndex6M,Trigger)</f>
        <v>0</v>
      </c>
      <c r="M22" s="23">
        <f>_xll.qlInterestRateIndexFixingDays(ONIndex1Y,Trigger)</f>
        <v>0</v>
      </c>
      <c r="N22" s="8"/>
    </row>
    <row r="23" spans="1:14" ht="11.25" customHeight="1" x14ac:dyDescent="0.25">
      <c r="B23" s="6"/>
      <c r="C23" s="32" t="s">
        <v>53</v>
      </c>
      <c r="D23" s="167">
        <v>4</v>
      </c>
      <c r="E23" s="8"/>
      <c r="G23" s="6"/>
      <c r="H23" s="29" t="s">
        <v>35</v>
      </c>
      <c r="I23" s="45"/>
      <c r="J23" s="16" t="str">
        <f>_xll.qlIborIndexBusinessDayConv(ONIndex1M,Trigger)</f>
        <v>Modified Following</v>
      </c>
      <c r="K23" s="16" t="str">
        <f>_xll.qlIborIndexBusinessDayConv(ONIndex3M,Trigger)</f>
        <v>Modified Following</v>
      </c>
      <c r="L23" s="16" t="str">
        <f>_xll.qlIborIndexBusinessDayConv(ONIndex6M,Trigger)</f>
        <v>Modified Following</v>
      </c>
      <c r="M23" s="16" t="str">
        <f>_xll.qlIborIndexBusinessDayConv(ONIndex1Y,Trigger)</f>
        <v>Modified Following</v>
      </c>
      <c r="N23" s="8"/>
    </row>
    <row r="24" spans="1:14" ht="11.25" customHeight="1" x14ac:dyDescent="0.25">
      <c r="B24" s="6"/>
      <c r="C24" s="27" t="s">
        <v>134</v>
      </c>
      <c r="D24" s="168">
        <v>10</v>
      </c>
      <c r="E24" s="8"/>
      <c r="G24" s="6"/>
      <c r="H24" s="29" t="s">
        <v>36</v>
      </c>
      <c r="I24" s="45"/>
      <c r="J24" s="16" t="b">
        <f>_xll.qlIborIndexEndOfMonth(ONIndex1M,Trigger)</f>
        <v>1</v>
      </c>
      <c r="K24" s="16" t="b">
        <f>_xll.qlIborIndexEndOfMonth(ONIndex3M,Trigger)</f>
        <v>1</v>
      </c>
      <c r="L24" s="16" t="b">
        <f>_xll.qlIborIndexEndOfMonth(ONIndex6M,Trigger)</f>
        <v>1</v>
      </c>
      <c r="M24" s="16" t="b">
        <f>_xll.qlIborIndexEndOfMonth(ONIndex1Y,Trigger)</f>
        <v>1</v>
      </c>
      <c r="N24" s="8"/>
    </row>
    <row r="25" spans="1:14" ht="11.25" customHeight="1" x14ac:dyDescent="0.25">
      <c r="B25" s="6"/>
      <c r="C25" s="27" t="s">
        <v>147</v>
      </c>
      <c r="D25" s="168">
        <v>5</v>
      </c>
      <c r="E25" s="8"/>
      <c r="G25" s="6"/>
      <c r="H25" s="32" t="s">
        <v>37</v>
      </c>
      <c r="I25" s="45"/>
      <c r="J25" s="22" t="str">
        <f>_xll.qlInterestRateIndexDayCounter(ONIndex1M,Trigger)</f>
        <v>Actual/365 (Fixed)</v>
      </c>
      <c r="K25" s="22" t="str">
        <f>_xll.qlInterestRateIndexDayCounter(ONIndex3M,Trigger)</f>
        <v>Actual/365 (Fixed)</v>
      </c>
      <c r="L25" s="22" t="str">
        <f>_xll.qlInterestRateIndexDayCounter(ONIndex6M,Trigger)</f>
        <v>Actual/365 (Fixed)</v>
      </c>
      <c r="M25" s="22" t="str">
        <f>_xll.qlInterestRateIndexDayCounter(ONIndex1Y,Trigger)</f>
        <v>Actual/365 (Fixed)</v>
      </c>
      <c r="N25" s="8"/>
    </row>
    <row r="26" spans="1:14" ht="11.25" customHeight="1" thickBot="1" x14ac:dyDescent="0.3">
      <c r="B26" s="6"/>
      <c r="C26" s="29" t="s">
        <v>148</v>
      </c>
      <c r="D26" s="169">
        <v>1</v>
      </c>
      <c r="E26" s="8"/>
      <c r="G26" s="11"/>
      <c r="H26" s="12"/>
      <c r="I26" s="12"/>
      <c r="J26" s="12"/>
      <c r="K26" s="12"/>
      <c r="L26" s="12"/>
      <c r="M26" s="12"/>
      <c r="N26" s="13"/>
    </row>
    <row r="27" spans="1:14" ht="11.25" customHeight="1" x14ac:dyDescent="0.25">
      <c r="B27" s="6"/>
      <c r="C27" s="29" t="s">
        <v>159</v>
      </c>
      <c r="D27" s="170">
        <v>3</v>
      </c>
      <c r="E27" s="8"/>
    </row>
    <row r="28" spans="1:14" ht="11.25" customHeight="1" x14ac:dyDescent="0.25">
      <c r="B28" s="6"/>
      <c r="C28" s="29" t="s">
        <v>160</v>
      </c>
      <c r="D28" s="169">
        <v>4</v>
      </c>
      <c r="E28" s="8"/>
    </row>
    <row r="29" spans="1:14" ht="11.25" customHeight="1" x14ac:dyDescent="0.25">
      <c r="B29" s="6"/>
      <c r="C29" s="32" t="s">
        <v>135</v>
      </c>
      <c r="D29" s="171">
        <v>2</v>
      </c>
      <c r="E29" s="8"/>
    </row>
    <row r="30" spans="1:14" ht="11.25" customHeight="1" x14ac:dyDescent="0.25">
      <c r="B30" s="6"/>
      <c r="C30" s="27" t="s">
        <v>142</v>
      </c>
      <c r="D30" s="166">
        <v>5</v>
      </c>
      <c r="E30" s="8"/>
    </row>
    <row r="31" spans="1:14" ht="11.25" customHeight="1" x14ac:dyDescent="0.25">
      <c r="B31" s="6"/>
      <c r="C31" s="29" t="s">
        <v>151</v>
      </c>
      <c r="D31" s="169">
        <v>3</v>
      </c>
      <c r="E31" s="8"/>
    </row>
    <row r="32" spans="1:14" ht="11.25" customHeight="1" x14ac:dyDescent="0.25">
      <c r="B32" s="6"/>
      <c r="C32" s="26" t="s">
        <v>143</v>
      </c>
      <c r="D32" s="172">
        <v>10</v>
      </c>
      <c r="E32" s="8"/>
    </row>
    <row r="33" spans="2:5" ht="11.25" customHeight="1" thickBot="1" x14ac:dyDescent="0.3">
      <c r="B33" s="11"/>
      <c r="C33" s="12"/>
      <c r="D33" s="12"/>
      <c r="E33" s="13"/>
    </row>
  </sheetData>
  <conditionalFormatting sqref="I7:M7">
    <cfRule type="cellIs" dxfId="19" priority="1" operator="notEqual">
      <formula>0</formula>
    </cfRule>
    <cfRule type="cellIs" dxfId="18" priority="3" operator="notEqual">
      <formula>0</formula>
    </cfRule>
  </conditionalFormatting>
  <dataValidations count="2">
    <dataValidation type="list" allowBlank="1" showInputMessage="1" showErrorMessage="1" sqref="D12">
      <formula1>"EUR,USD,GBP,JPY,CHF,AUD,CNY,CNH,HKD,RMB"</formula1>
    </dataValidation>
    <dataValidation type="list" allowBlank="1" showInputMessage="1" showErrorMessage="1" sqref="D14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" right="0.7" top="0.75" bottom="0.75" header="0.3" footer="0.3"/>
  <pageSetup paperSize="9" orientation="portrait" r:id="rId1"/>
  <ignoredErrors>
    <ignoredError sqref="I16:M20 I25:J25 I23 I24 I22:J22 K22:M25 J23:J24 I4:M4 I21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E357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7" style="62" bestFit="1" customWidth="1"/>
    <col min="16" max="16" width="21.42578125" style="62" bestFit="1" customWidth="1"/>
    <col min="17" max="17" width="20.285156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3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20.7109375" style="62" hidden="1" customWidth="1" outlineLevel="1"/>
    <col min="30" max="30" width="19.28515625" style="62" hidden="1" customWidth="1" outlineLevel="1"/>
    <col min="31" max="31" width="9.140625" style="62" collapsed="1"/>
    <col min="32" max="16384" width="9.140625" style="62"/>
  </cols>
  <sheetData>
    <row r="1" spans="1:26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6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V2" s="63"/>
      <c r="W2" s="61"/>
      <c r="X2" s="62"/>
    </row>
    <row r="3" spans="1:26" ht="12" hidden="1" outlineLevel="1" x14ac:dyDescent="0.25">
      <c r="A3" s="191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42613</v>
      </c>
      <c r="E3" s="73">
        <f t="shared" ref="E3:E9" si="0">EDATE(SettlementDate,$B3)</f>
        <v>43006</v>
      </c>
      <c r="F3" s="74">
        <f t="shared" ref="F3:F9" si="1">IF(B3&lt;=12,1,IF(B3&lt;=24,3,IF(B3&lt;=120,6,IF(B3&lt;=240,12,IF(B3&lt;=360,36,60)))))</f>
        <v>1</v>
      </c>
      <c r="G3" s="82">
        <f>MIN(_xll.ohPack(Data!$F$4:INDEX(FwdON,MATCH(E3+1,SettlementDates,1),1)))</f>
        <v>7.7577164923366604E-4</v>
      </c>
      <c r="H3" s="53">
        <f>IF(G3&gt;=0,ROUNDDOWN(G3*10,2)/10,ROUNDUP(G3*10,2)/10)</f>
        <v>0</v>
      </c>
      <c r="I3" s="82">
        <f>MAX(_xll.ohPack(Data!$F$4:INDEX(FwdON,MATCH(E3+1,SettlementDates,1),1)))</f>
        <v>2.2750000000737458E-3</v>
      </c>
      <c r="J3" s="53">
        <f t="shared" ref="J3:J9" si="2">IF(I3-G3&gt;1%,(QUOTIENT(I3*10000,50)+1)*0.5%,(QUOTIENT(I3*10000,10)+1)*0.1%)</f>
        <v>3.0000000000000001E-3</v>
      </c>
      <c r="K3" s="82">
        <f t="shared" ref="K3:K9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V3" s="63"/>
      <c r="W3" s="61"/>
      <c r="X3" s="62"/>
    </row>
    <row r="4" spans="1:26" ht="12" hidden="1" customHeight="1" outlineLevel="1" x14ac:dyDescent="0.25">
      <c r="A4" s="192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42643</v>
      </c>
      <c r="E4" s="76">
        <f t="shared" si="0"/>
        <v>43371</v>
      </c>
      <c r="F4" s="77">
        <f t="shared" si="1"/>
        <v>3</v>
      </c>
      <c r="G4" s="83">
        <f>MIN(_xll.ohPack(Data!$F$4:INDEX(FwdON,MATCH(E4+1,SettlementDates,1),1)))</f>
        <v>6.7031808819173477E-4</v>
      </c>
      <c r="H4" s="54">
        <f t="shared" ref="H4:H9" si="4">IF(G4&gt;=0,ROUNDDOWN(G4*10,2)/10,ROUNDUP(G4*10,2)/10)</f>
        <v>0</v>
      </c>
      <c r="I4" s="83">
        <f>MAX(_xll.ohPack(Data!$F$4:INDEX(FwdON,MATCH(E4+1,SettlementDates,1),1)))</f>
        <v>2.2750000000737458E-3</v>
      </c>
      <c r="J4" s="54">
        <f t="shared" si="2"/>
        <v>3.0000000000000001E-3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V4" s="63"/>
      <c r="W4" s="61"/>
      <c r="X4" s="62"/>
      <c r="Z4" s="64"/>
    </row>
    <row r="5" spans="1:26" ht="12" hidden="1" outlineLevel="1" x14ac:dyDescent="0.25">
      <c r="A5" s="192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42551</v>
      </c>
      <c r="E5" s="76">
        <f t="shared" si="0"/>
        <v>44467</v>
      </c>
      <c r="F5" s="77">
        <f t="shared" si="1"/>
        <v>6</v>
      </c>
      <c r="G5" s="83">
        <f>MIN(_xll.ohPack(Data!$F$4:INDEX(FwdON,MATCH(E5+1,SettlementDates,1),1)))</f>
        <v>6.7031808819173477E-4</v>
      </c>
      <c r="H5" s="54">
        <f t="shared" si="4"/>
        <v>0</v>
      </c>
      <c r="I5" s="83">
        <f>MAX(_xll.ohPack(Data!$F$4:INDEX(FwdON,MATCH(E5+1,SettlementDates,1),1)))</f>
        <v>3.2508035354361642E-3</v>
      </c>
      <c r="J5" s="54">
        <f t="shared" si="2"/>
        <v>4.0000000000000001E-3</v>
      </c>
      <c r="K5" s="83">
        <f t="shared" si="3"/>
        <v>5.0000000000000001E-4</v>
      </c>
      <c r="M5" s="61"/>
      <c r="N5" s="61"/>
      <c r="O5" s="61"/>
      <c r="P5" s="61"/>
      <c r="Q5" s="61"/>
      <c r="R5" s="61"/>
      <c r="S5" s="61"/>
      <c r="T5" s="61"/>
      <c r="U5" s="63"/>
      <c r="V5" s="63"/>
      <c r="W5" s="61"/>
      <c r="X5" s="62"/>
    </row>
    <row r="6" spans="1:26" ht="12" hidden="1" outlineLevel="1" x14ac:dyDescent="0.25">
      <c r="A6" s="192"/>
      <c r="B6" s="67">
        <v>120</v>
      </c>
      <c r="C6" s="50" t="str">
        <f>_xll.qlPeriodEquivalent(B6&amp;"M")</f>
        <v>10Y</v>
      </c>
      <c r="D6" s="75">
        <f>D5</f>
        <v>42551</v>
      </c>
      <c r="E6" s="76">
        <f t="shared" si="0"/>
        <v>46293</v>
      </c>
      <c r="F6" s="77">
        <f t="shared" si="1"/>
        <v>6</v>
      </c>
      <c r="G6" s="83">
        <f>MIN(_xll.ohPack(Data!$F$4:INDEX(FwdON,MATCH(E6+1,SettlementDates,1),1)))</f>
        <v>6.7031808819173477E-4</v>
      </c>
      <c r="H6" s="54">
        <f t="shared" si="4"/>
        <v>0</v>
      </c>
      <c r="I6" s="83">
        <f>MAX(_xll.ohPack(Data!$F$4:INDEX(FwdON,MATCH(E6+1,SettlementDates,1),1)))</f>
        <v>1.012429164372608E-2</v>
      </c>
      <c r="J6" s="54">
        <f t="shared" si="2"/>
        <v>1.0999999999999999E-2</v>
      </c>
      <c r="K6" s="83">
        <f t="shared" si="3"/>
        <v>2.5000000000000001E-3</v>
      </c>
      <c r="M6" s="61"/>
      <c r="N6" s="61"/>
      <c r="O6" s="61"/>
      <c r="P6" s="61"/>
      <c r="Q6" s="61"/>
      <c r="R6" s="61"/>
      <c r="S6" s="61"/>
      <c r="T6" s="61"/>
      <c r="U6" s="63"/>
      <c r="V6" s="63"/>
      <c r="W6" s="61"/>
      <c r="X6" s="62"/>
    </row>
    <row r="7" spans="1:26" ht="12" hidden="1" outlineLevel="1" x14ac:dyDescent="0.25">
      <c r="A7" s="192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49946</v>
      </c>
      <c r="F7" s="77">
        <f t="shared" si="1"/>
        <v>12</v>
      </c>
      <c r="G7" s="83">
        <f>MIN(_xll.ohPack(Data!$F$4:INDEX(FwdON,MATCH(E7+1,SettlementDates,1),1)))</f>
        <v>6.7031808819173477E-4</v>
      </c>
      <c r="H7" s="54">
        <f t="shared" si="4"/>
        <v>0</v>
      </c>
      <c r="I7" s="83">
        <f>MAX(_xll.ohPack(Data!$F$4:INDEX(FwdON,MATCH(E7+1,SettlementDates,1),1)))</f>
        <v>1.0614121534805454E-2</v>
      </c>
      <c r="J7" s="54">
        <f t="shared" si="2"/>
        <v>1.0999999999999999E-2</v>
      </c>
      <c r="K7" s="83">
        <f t="shared" si="3"/>
        <v>2.5000000000000001E-3</v>
      </c>
      <c r="M7" s="61"/>
      <c r="N7" s="61"/>
      <c r="O7" s="61"/>
      <c r="P7" s="61"/>
      <c r="Q7" s="61"/>
      <c r="R7" s="61"/>
      <c r="S7" s="61"/>
      <c r="T7" s="61"/>
      <c r="U7" s="63"/>
      <c r="V7" s="63"/>
      <c r="W7" s="61"/>
      <c r="X7" s="62"/>
    </row>
    <row r="8" spans="1:26" ht="12" hidden="1" outlineLevel="1" x14ac:dyDescent="0.25">
      <c r="A8" s="192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53598</v>
      </c>
      <c r="F8" s="77">
        <f t="shared" si="1"/>
        <v>36</v>
      </c>
      <c r="G8" s="83">
        <f>MIN(_xll.ohPack(Data!$F$4:INDEX(FwdON,MATCH(E8+1,SettlementDates,1),1)))</f>
        <v>6.7031808819173477E-4</v>
      </c>
      <c r="H8" s="54">
        <f t="shared" si="4"/>
        <v>0</v>
      </c>
      <c r="I8" s="83">
        <f>MAX(_xll.ohPack(Data!$F$4:INDEX(FwdON,MATCH(E8+1,SettlementDates,1),1)))</f>
        <v>1.0614121534805454E-2</v>
      </c>
      <c r="J8" s="54">
        <f t="shared" si="2"/>
        <v>1.0999999999999999E-2</v>
      </c>
      <c r="K8" s="83">
        <f t="shared" si="3"/>
        <v>2.5000000000000001E-3</v>
      </c>
      <c r="M8" s="61"/>
      <c r="N8" s="61"/>
      <c r="O8" s="61"/>
      <c r="P8" s="61"/>
      <c r="Q8" s="61"/>
      <c r="R8" s="61"/>
      <c r="S8" s="61"/>
      <c r="T8" s="61"/>
      <c r="U8" s="63"/>
      <c r="V8" s="63"/>
      <c r="W8" s="61"/>
      <c r="X8" s="62"/>
    </row>
    <row r="9" spans="1:26" ht="12" hidden="1" outlineLevel="1" x14ac:dyDescent="0.25">
      <c r="A9" s="193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64556</v>
      </c>
      <c r="F9" s="77">
        <f t="shared" si="1"/>
        <v>60</v>
      </c>
      <c r="G9" s="84">
        <f>MIN(_xll.ohPack(Data!$F$4:INDEX(FwdON,MATCH(E9+1,SettlementDates,1),1)))</f>
        <v>6.7031808819173477E-4</v>
      </c>
      <c r="H9" s="55">
        <f t="shared" si="4"/>
        <v>0</v>
      </c>
      <c r="I9" s="84">
        <f>MAX(_xll.ohPack(Data!$F$4:INDEX(FwdON,MATCH(E9+1,SettlementDates,1),1)))</f>
        <v>1.0614121534805454E-2</v>
      </c>
      <c r="J9" s="55">
        <f t="shared" si="2"/>
        <v>1.0999999999999999E-2</v>
      </c>
      <c r="K9" s="84">
        <f t="shared" si="3"/>
        <v>2.5000000000000001E-3</v>
      </c>
      <c r="M9" s="61"/>
      <c r="N9" s="61"/>
      <c r="O9" s="61"/>
      <c r="P9" s="61"/>
      <c r="Q9" s="61"/>
      <c r="R9" s="61"/>
      <c r="S9" s="61"/>
      <c r="T9" s="61"/>
      <c r="U9" s="63"/>
      <c r="V9" s="63"/>
      <c r="W9" s="61"/>
      <c r="X9" s="62"/>
    </row>
    <row r="10" spans="1:26" ht="12" hidden="1" customHeight="1" outlineLevel="1" x14ac:dyDescent="0.25">
      <c r="A10" s="191" t="s">
        <v>49</v>
      </c>
      <c r="B10" s="67"/>
      <c r="C10" s="52"/>
      <c r="D10" s="72"/>
      <c r="E10" s="73"/>
      <c r="F10" s="78"/>
      <c r="G10" s="83"/>
      <c r="H10" s="54"/>
      <c r="I10" s="83"/>
      <c r="J10" s="54"/>
      <c r="K10" s="83"/>
      <c r="M10" s="61"/>
      <c r="N10" s="61"/>
      <c r="O10" s="61"/>
      <c r="P10" s="61"/>
      <c r="Q10" s="61"/>
      <c r="R10" s="61"/>
      <c r="S10" s="61"/>
      <c r="T10" s="61"/>
      <c r="U10" s="63"/>
      <c r="V10" s="63"/>
      <c r="W10" s="61"/>
      <c r="X10" s="62"/>
    </row>
    <row r="11" spans="1:26" ht="12" hidden="1" outlineLevel="1" x14ac:dyDescent="0.25">
      <c r="A11" s="192"/>
      <c r="B11" s="67"/>
      <c r="C11" s="50"/>
      <c r="D11" s="75"/>
      <c r="E11" s="76"/>
      <c r="F11" s="77"/>
      <c r="G11" s="83"/>
      <c r="H11" s="54"/>
      <c r="I11" s="83"/>
      <c r="J11" s="54"/>
      <c r="K11" s="83"/>
      <c r="M11" s="61"/>
      <c r="N11" s="61"/>
      <c r="O11" s="61"/>
      <c r="P11" s="61"/>
      <c r="Q11" s="61"/>
      <c r="R11" s="61"/>
      <c r="S11" s="61"/>
      <c r="T11" s="61"/>
      <c r="U11" s="63"/>
      <c r="V11" s="63"/>
      <c r="W11" s="61"/>
      <c r="X11" s="62"/>
    </row>
    <row r="12" spans="1:26" ht="12" hidden="1" outlineLevel="1" x14ac:dyDescent="0.25">
      <c r="A12" s="192"/>
      <c r="B12" s="67"/>
      <c r="C12" s="50"/>
      <c r="D12" s="75"/>
      <c r="E12" s="76"/>
      <c r="F12" s="77"/>
      <c r="G12" s="83"/>
      <c r="H12" s="54"/>
      <c r="I12" s="83"/>
      <c r="J12" s="54"/>
      <c r="K12" s="83"/>
      <c r="M12" s="61"/>
      <c r="N12" s="61"/>
      <c r="O12" s="61"/>
      <c r="P12" s="61"/>
      <c r="Q12" s="61"/>
      <c r="R12" s="61"/>
      <c r="S12" s="61"/>
      <c r="T12" s="61"/>
      <c r="U12" s="63"/>
      <c r="V12" s="63"/>
      <c r="W12" s="61"/>
      <c r="X12" s="62"/>
    </row>
    <row r="13" spans="1:26" ht="12" hidden="1" outlineLevel="1" x14ac:dyDescent="0.25">
      <c r="A13" s="192"/>
      <c r="B13" s="67"/>
      <c r="C13" s="50"/>
      <c r="D13" s="75"/>
      <c r="E13" s="76"/>
      <c r="F13" s="77"/>
      <c r="G13" s="83"/>
      <c r="H13" s="54"/>
      <c r="I13" s="83"/>
      <c r="J13" s="54"/>
      <c r="K13" s="83"/>
      <c r="M13" s="61"/>
      <c r="N13" s="61"/>
      <c r="O13" s="61"/>
      <c r="P13" s="61"/>
      <c r="Q13" s="61"/>
      <c r="R13" s="61"/>
      <c r="S13" s="61"/>
      <c r="T13" s="61"/>
      <c r="U13" s="63"/>
      <c r="V13" s="63"/>
      <c r="W13" s="61"/>
      <c r="X13" s="62"/>
    </row>
    <row r="14" spans="1:26" ht="12" hidden="1" outlineLevel="1" x14ac:dyDescent="0.25">
      <c r="A14" s="192"/>
      <c r="B14" s="67"/>
      <c r="C14" s="50"/>
      <c r="D14" s="75"/>
      <c r="E14" s="76"/>
      <c r="F14" s="77"/>
      <c r="G14" s="83"/>
      <c r="H14" s="54"/>
      <c r="I14" s="83"/>
      <c r="J14" s="54"/>
      <c r="K14" s="83"/>
      <c r="M14" s="61"/>
      <c r="N14" s="61"/>
      <c r="O14" s="61"/>
      <c r="P14" s="61"/>
      <c r="Q14" s="61"/>
      <c r="R14" s="61"/>
      <c r="S14" s="61"/>
      <c r="T14" s="61"/>
      <c r="U14" s="63"/>
      <c r="V14" s="63"/>
      <c r="W14" s="61"/>
      <c r="X14" s="62"/>
    </row>
    <row r="15" spans="1:26" ht="12" hidden="1" outlineLevel="1" x14ac:dyDescent="0.25">
      <c r="A15" s="192"/>
      <c r="B15" s="67"/>
      <c r="C15" s="50"/>
      <c r="D15" s="75"/>
      <c r="E15" s="76"/>
      <c r="F15" s="77"/>
      <c r="G15" s="83"/>
      <c r="H15" s="54"/>
      <c r="I15" s="83"/>
      <c r="J15" s="54"/>
      <c r="K15" s="83"/>
      <c r="M15" s="61"/>
      <c r="N15" s="61"/>
      <c r="O15" s="61"/>
      <c r="P15" s="61"/>
      <c r="Q15" s="61"/>
      <c r="R15" s="61"/>
      <c r="S15" s="61"/>
      <c r="T15" s="61"/>
      <c r="U15" s="63"/>
      <c r="V15" s="63"/>
      <c r="W15" s="61"/>
      <c r="X15" s="62"/>
    </row>
    <row r="16" spans="1:26" ht="12" hidden="1" outlineLevel="1" x14ac:dyDescent="0.25">
      <c r="A16" s="193"/>
      <c r="B16" s="68"/>
      <c r="C16" s="51"/>
      <c r="D16" s="79"/>
      <c r="E16" s="80"/>
      <c r="F16" s="81"/>
      <c r="G16" s="84"/>
      <c r="H16" s="55"/>
      <c r="I16" s="84"/>
      <c r="J16" s="55"/>
      <c r="K16" s="84"/>
      <c r="M16" s="61"/>
      <c r="N16" s="61"/>
      <c r="O16" s="61"/>
      <c r="P16" s="61"/>
      <c r="Q16" s="61"/>
      <c r="R16" s="61"/>
      <c r="S16" s="61"/>
      <c r="T16" s="61"/>
      <c r="U16" s="63"/>
      <c r="V16" s="63"/>
      <c r="W16" s="61"/>
      <c r="X16" s="62"/>
    </row>
    <row r="17" spans="3:30" collapsed="1" x14ac:dyDescent="0.2">
      <c r="P17" s="63"/>
      <c r="Q17" s="63"/>
      <c r="S17" s="63"/>
      <c r="T17" s="63"/>
      <c r="U17" s="63"/>
      <c r="V17" s="63"/>
      <c r="Y17" s="63"/>
    </row>
    <row r="18" spans="3:30" x14ac:dyDescent="0.2">
      <c r="C18" s="62"/>
      <c r="M18" s="109" t="s">
        <v>146</v>
      </c>
      <c r="P18" s="63"/>
      <c r="Q18" s="63"/>
      <c r="S18" s="63"/>
      <c r="T18" s="63"/>
      <c r="V18" s="63"/>
      <c r="Y18" s="63"/>
      <c r="AA18" s="61"/>
    </row>
    <row r="19" spans="3:30" x14ac:dyDescent="0.2">
      <c r="M19" s="101"/>
      <c r="P19" s="63"/>
      <c r="Q19" s="63"/>
      <c r="S19" s="63"/>
      <c r="T19" s="63"/>
      <c r="V19" s="63"/>
      <c r="Y19" s="63"/>
      <c r="AA19" s="85"/>
    </row>
    <row r="20" spans="3:30" x14ac:dyDescent="0.2">
      <c r="P20" s="63"/>
      <c r="Q20" s="63"/>
      <c r="S20" s="63"/>
      <c r="T20" s="63"/>
      <c r="U20" s="63"/>
      <c r="V20" s="63"/>
      <c r="Y20" s="63"/>
    </row>
    <row r="21" spans="3:30" ht="13.5" x14ac:dyDescent="0.2">
      <c r="M21" s="90" t="s">
        <v>57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  <c r="AC21" s="173" t="s">
        <v>161</v>
      </c>
    </row>
    <row r="22" spans="3:30" hidden="1" outlineLevel="1" x14ac:dyDescent="0.2">
      <c r="J22" s="62"/>
      <c r="K22" s="62"/>
      <c r="L22" s="62"/>
      <c r="M22" s="99" t="s">
        <v>54</v>
      </c>
      <c r="N22" s="99"/>
      <c r="O22" s="99" t="s">
        <v>18</v>
      </c>
      <c r="P22" s="100" t="s">
        <v>55</v>
      </c>
      <c r="Q22" s="100" t="s">
        <v>132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104</v>
      </c>
      <c r="X22" s="102" t="s">
        <v>150</v>
      </c>
      <c r="Y22" s="102" t="s">
        <v>59</v>
      </c>
      <c r="AA22" s="104" t="s">
        <v>103</v>
      </c>
      <c r="AC22" s="103" t="s">
        <v>100</v>
      </c>
      <c r="AD22" s="104" t="s">
        <v>111</v>
      </c>
    </row>
    <row r="23" spans="3:30" hidden="1" outlineLevel="1" x14ac:dyDescent="0.2">
      <c r="J23" s="62"/>
      <c r="K23" s="62"/>
      <c r="L23" s="62"/>
      <c r="M23" s="52" t="s">
        <v>156</v>
      </c>
      <c r="N23" s="52" t="s">
        <v>53</v>
      </c>
      <c r="O23" s="52" t="e">
        <f ca="1">qlMPCNextCode(SettlementDate,Trigger)</f>
        <v>#NAME?</v>
      </c>
      <c r="P23" s="52" t="e">
        <f t="shared" ref="P23:P33" ca="1" si="5">Currency&amp;M23&amp;N23&amp;O23&amp;QuoteSuffix</f>
        <v>#NAME?</v>
      </c>
      <c r="Q23" s="122"/>
      <c r="R23" s="114" t="e">
        <f ca="1">_xll.qlCalendarAdvance(Calendar,S23,"-2D","f",,Trigger)</f>
        <v>#NUM!</v>
      </c>
      <c r="S23" s="114" t="e">
        <f t="shared" ref="S23:S33" ca="1" si="6">qlMPCdate(O23,,Trigger)</f>
        <v>#NAME?</v>
      </c>
      <c r="T23" s="114" t="e">
        <f t="shared" ref="T23:T33" ca="1" si="7">qlMPCNextDate(S23,Trigger)</f>
        <v>#NAME?</v>
      </c>
      <c r="U23" s="113" t="e">
        <f ca="1">_xll.qlOvernightIndexedSwapFairRate(AA23,_xll.ohTrigger(Trigger,TriggerON,InterestRatesTrigger))</f>
        <v>#VALUE!</v>
      </c>
      <c r="V23" s="113" t="e">
        <f ca="1">_xll.qlQuoteValue(P23,_xll.ohTrigger(Trigger,TriggerON,InterestRatesTrigger))</f>
        <v>#VALUE!</v>
      </c>
      <c r="W23" s="113" t="b">
        <f t="shared" ref="W23:W33" ca="1" si="8">NOT(ISERROR(V23))</f>
        <v>0</v>
      </c>
      <c r="X23" s="160" t="e">
        <f ca="1">(U23-V23)*10000</f>
        <v>#VALUE!</v>
      </c>
      <c r="Y23" s="50" t="e">
        <f ca="1">ABS(X23/10000)&lt;=ABS('General Settings'!$D$22)</f>
        <v>#VALUE!</v>
      </c>
      <c r="AA23" s="52" t="e">
        <f ca="1">_xll.qlMakeDatedOIS(,S23,T23,IndexON,,DayCountConv,,Permanent,Trigger,ObjectOverwrite)</f>
        <v>#NUM!</v>
      </c>
      <c r="AC23" s="68" t="s">
        <v>101</v>
      </c>
      <c r="AD23" s="51" t="s">
        <v>158</v>
      </c>
    </row>
    <row r="24" spans="3:30" hidden="1" outlineLevel="1" x14ac:dyDescent="0.2">
      <c r="M24" s="50" t="s">
        <v>156</v>
      </c>
      <c r="N24" s="50" t="s">
        <v>53</v>
      </c>
      <c r="O24" s="50" t="e">
        <f t="shared" ref="O24:O33" ca="1" si="9">qlMPCNextCode(S23,Trigger)</f>
        <v>#NAME?</v>
      </c>
      <c r="P24" s="50" t="e">
        <f t="shared" ca="1" si="5"/>
        <v>#NAME?</v>
      </c>
      <c r="Q24" s="123"/>
      <c r="R24" s="111" t="e">
        <f ca="1">_xll.qlCalendarAdvance(Calendar,S24,"-2D","f",,Trigger)</f>
        <v>#NUM!</v>
      </c>
      <c r="S24" s="111" t="e">
        <f t="shared" ca="1" si="6"/>
        <v>#NAME?</v>
      </c>
      <c r="T24" s="111" t="e">
        <f t="shared" ca="1" si="7"/>
        <v>#NAME?</v>
      </c>
      <c r="U24" s="112" t="e">
        <f ca="1">_xll.qlOvernightIndexedSwapFairRate(AA24,_xll.ohTrigger(Trigger,TriggerON,InterestRatesTrigger))</f>
        <v>#VALUE!</v>
      </c>
      <c r="V24" s="112" t="e">
        <f ca="1">_xll.qlQuoteValue(P24,_xll.ohTrigger(Trigger,TriggerON,InterestRatesTrigger))</f>
        <v>#VALUE!</v>
      </c>
      <c r="W24" s="112" t="b">
        <f t="shared" ca="1" si="8"/>
        <v>0</v>
      </c>
      <c r="X24" s="161" t="e">
        <f t="shared" ref="X24:X69" ca="1" si="10">(U24-V24)*10000</f>
        <v>#VALUE!</v>
      </c>
      <c r="Y24" s="50" t="e">
        <f ca="1">ABS(X24/10000)&lt;=ABS('General Settings'!$D$22)</f>
        <v>#VALUE!</v>
      </c>
      <c r="AA24" s="50" t="e">
        <f ca="1">_xll.qlMakeDatedOIS(,S24,T24,IndexON,,DayCountConv,,Permanent,Trigger,ObjectOverwrite)</f>
        <v>#NUM!</v>
      </c>
    </row>
    <row r="25" spans="3:30" hidden="1" outlineLevel="1" x14ac:dyDescent="0.2">
      <c r="M25" s="50" t="s">
        <v>156</v>
      </c>
      <c r="N25" s="50" t="s">
        <v>53</v>
      </c>
      <c r="O25" s="50" t="e">
        <f t="shared" ca="1" si="9"/>
        <v>#NAME?</v>
      </c>
      <c r="P25" s="50" t="e">
        <f t="shared" ca="1" si="5"/>
        <v>#NAME?</v>
      </c>
      <c r="Q25" s="123"/>
      <c r="R25" s="111" t="e">
        <f ca="1">_xll.qlCalendarAdvance(Calendar,S25,"-2D","f",,Trigger)</f>
        <v>#NUM!</v>
      </c>
      <c r="S25" s="111" t="e">
        <f t="shared" ca="1" si="6"/>
        <v>#NAME?</v>
      </c>
      <c r="T25" s="111" t="e">
        <f t="shared" ca="1" si="7"/>
        <v>#NAME?</v>
      </c>
      <c r="U25" s="112" t="e">
        <f ca="1">_xll.qlOvernightIndexedSwapFairRate(AA25,_xll.ohTrigger(Trigger,TriggerON,InterestRatesTrigger))</f>
        <v>#VALUE!</v>
      </c>
      <c r="V25" s="112" t="e">
        <f ca="1">_xll.qlQuoteValue(P25,_xll.ohTrigger(Trigger,TriggerON,InterestRatesTrigger))</f>
        <v>#VALUE!</v>
      </c>
      <c r="W25" s="112" t="b">
        <f t="shared" ca="1" si="8"/>
        <v>0</v>
      </c>
      <c r="X25" s="161" t="e">
        <f t="shared" ca="1" si="10"/>
        <v>#VALUE!</v>
      </c>
      <c r="Y25" s="50" t="e">
        <f ca="1">ABS(X25/10000)&lt;=ABS('General Settings'!$D$22)</f>
        <v>#VALUE!</v>
      </c>
      <c r="AA25" s="50" t="e">
        <f ca="1">_xll.qlMakeDatedOIS(,S25,T25,IndexON,,DayCountConv,,Permanent,Trigger,ObjectOverwrite)</f>
        <v>#NUM!</v>
      </c>
    </row>
    <row r="26" spans="3:30" hidden="1" outlineLevel="1" x14ac:dyDescent="0.2">
      <c r="M26" s="50" t="s">
        <v>156</v>
      </c>
      <c r="N26" s="50" t="s">
        <v>53</v>
      </c>
      <c r="O26" s="50" t="e">
        <f t="shared" ca="1" si="9"/>
        <v>#NAME?</v>
      </c>
      <c r="P26" s="50" t="e">
        <f t="shared" ca="1" si="5"/>
        <v>#NAME?</v>
      </c>
      <c r="Q26" s="123"/>
      <c r="R26" s="111" t="e">
        <f ca="1">_xll.qlCalendarAdvance(Calendar,S26,"-2D","f",,Trigger)</f>
        <v>#NUM!</v>
      </c>
      <c r="S26" s="111" t="e">
        <f t="shared" ca="1" si="6"/>
        <v>#NAME?</v>
      </c>
      <c r="T26" s="111" t="e">
        <f t="shared" ca="1" si="7"/>
        <v>#NAME?</v>
      </c>
      <c r="U26" s="112" t="e">
        <f ca="1">_xll.qlOvernightIndexedSwapFairRate(AA26,_xll.ohTrigger(Trigger,TriggerON,InterestRatesTrigger))</f>
        <v>#VALUE!</v>
      </c>
      <c r="V26" s="112" t="e">
        <f ca="1">_xll.qlQuoteValue(P26,_xll.ohTrigger(Trigger,TriggerON,InterestRatesTrigger))</f>
        <v>#VALUE!</v>
      </c>
      <c r="W26" s="112" t="b">
        <f t="shared" ca="1" si="8"/>
        <v>0</v>
      </c>
      <c r="X26" s="161" t="e">
        <f t="shared" ca="1" si="10"/>
        <v>#VALUE!</v>
      </c>
      <c r="Y26" s="50" t="e">
        <f ca="1">ABS(X26/10000)&lt;=ABS('General Settings'!$D$22)</f>
        <v>#VALUE!</v>
      </c>
      <c r="AA26" s="50" t="e">
        <f ca="1">_xll.qlMakeDatedOIS(,S26,T26,IndexON,,DayCountConv,,Permanent,Trigger,ObjectOverwrite)</f>
        <v>#NUM!</v>
      </c>
    </row>
    <row r="27" spans="3:30" hidden="1" outlineLevel="1" x14ac:dyDescent="0.2">
      <c r="M27" s="50" t="s">
        <v>156</v>
      </c>
      <c r="N27" s="50" t="s">
        <v>53</v>
      </c>
      <c r="O27" s="50" t="e">
        <f t="shared" ca="1" si="9"/>
        <v>#NAME?</v>
      </c>
      <c r="P27" s="50" t="e">
        <f t="shared" ca="1" si="5"/>
        <v>#NAME?</v>
      </c>
      <c r="Q27" s="123"/>
      <c r="R27" s="111" t="e">
        <f ca="1">_xll.qlCalendarAdvance(Calendar,S27,"-2D","f",,Trigger)</f>
        <v>#NUM!</v>
      </c>
      <c r="S27" s="111" t="e">
        <f t="shared" ca="1" si="6"/>
        <v>#NAME?</v>
      </c>
      <c r="T27" s="111" t="e">
        <f t="shared" ca="1" si="7"/>
        <v>#NAME?</v>
      </c>
      <c r="U27" s="112" t="e">
        <f ca="1">_xll.qlOvernightIndexedSwapFairRate(AA27,_xll.ohTrigger(Trigger,TriggerON,InterestRatesTrigger))</f>
        <v>#VALUE!</v>
      </c>
      <c r="V27" s="112" t="e">
        <f ca="1">_xll.qlQuoteValue(P27,_xll.ohTrigger(Trigger,TriggerON,InterestRatesTrigger))</f>
        <v>#VALUE!</v>
      </c>
      <c r="W27" s="112" t="b">
        <f t="shared" ca="1" si="8"/>
        <v>0</v>
      </c>
      <c r="X27" s="161" t="e">
        <f t="shared" ca="1" si="10"/>
        <v>#VALUE!</v>
      </c>
      <c r="Y27" s="50" t="e">
        <f ca="1">ABS(X27/10000)&lt;=ABS('General Settings'!$D$22)</f>
        <v>#VALUE!</v>
      </c>
      <c r="AA27" s="50" t="e">
        <f ca="1">_xll.qlMakeDatedOIS(,S27,T27,IndexON,,DayCountConv,,Permanent,Trigger,ObjectOverwrite)</f>
        <v>#NUM!</v>
      </c>
    </row>
    <row r="28" spans="3:30" hidden="1" outlineLevel="1" x14ac:dyDescent="0.2">
      <c r="M28" s="50" t="s">
        <v>156</v>
      </c>
      <c r="N28" s="50" t="s">
        <v>53</v>
      </c>
      <c r="O28" s="50" t="e">
        <f t="shared" ca="1" si="9"/>
        <v>#NAME?</v>
      </c>
      <c r="P28" s="50" t="e">
        <f t="shared" ca="1" si="5"/>
        <v>#NAME?</v>
      </c>
      <c r="Q28" s="123"/>
      <c r="R28" s="111" t="e">
        <f ca="1">_xll.qlCalendarAdvance(Calendar,S28,"-2D","f",,Trigger)</f>
        <v>#NUM!</v>
      </c>
      <c r="S28" s="111" t="e">
        <f t="shared" ca="1" si="6"/>
        <v>#NAME?</v>
      </c>
      <c r="T28" s="111" t="e">
        <f t="shared" ca="1" si="7"/>
        <v>#NAME?</v>
      </c>
      <c r="U28" s="112" t="e">
        <f ca="1">_xll.qlOvernightIndexedSwapFairRate(AA28,_xll.ohTrigger(Trigger,TriggerON,InterestRatesTrigger))</f>
        <v>#VALUE!</v>
      </c>
      <c r="V28" s="112" t="e">
        <f ca="1">_xll.qlQuoteValue(P28,_xll.ohTrigger(Trigger,TriggerON,InterestRatesTrigger))</f>
        <v>#VALUE!</v>
      </c>
      <c r="W28" s="112" t="b">
        <f t="shared" ca="1" si="8"/>
        <v>0</v>
      </c>
      <c r="X28" s="161" t="e">
        <f t="shared" ca="1" si="10"/>
        <v>#VALUE!</v>
      </c>
      <c r="Y28" s="50" t="e">
        <f ca="1">ABS(X28/10000)&lt;=ABS('General Settings'!$D$22)</f>
        <v>#VALUE!</v>
      </c>
      <c r="AA28" s="50" t="e">
        <f ca="1">_xll.qlMakeDatedOIS(,S28,T28,IndexON,,DayCountConv,,Permanent,Trigger,ObjectOverwrite)</f>
        <v>#NUM!</v>
      </c>
    </row>
    <row r="29" spans="3:30" hidden="1" outlineLevel="1" x14ac:dyDescent="0.2">
      <c r="M29" s="50" t="s">
        <v>156</v>
      </c>
      <c r="N29" s="50" t="s">
        <v>53</v>
      </c>
      <c r="O29" s="50" t="e">
        <f t="shared" ca="1" si="9"/>
        <v>#NAME?</v>
      </c>
      <c r="P29" s="50" t="e">
        <f t="shared" ca="1" si="5"/>
        <v>#NAME?</v>
      </c>
      <c r="Q29" s="123"/>
      <c r="R29" s="111" t="e">
        <f ca="1">_xll.qlCalendarAdvance(Calendar,S29,"-2D","f",,Trigger)</f>
        <v>#NUM!</v>
      </c>
      <c r="S29" s="111" t="e">
        <f t="shared" ca="1" si="6"/>
        <v>#NAME?</v>
      </c>
      <c r="T29" s="111" t="e">
        <f t="shared" ca="1" si="7"/>
        <v>#NAME?</v>
      </c>
      <c r="U29" s="112" t="e">
        <f ca="1">_xll.qlOvernightIndexedSwapFairRate(AA29,_xll.ohTrigger(Trigger,TriggerON,InterestRatesTrigger))</f>
        <v>#VALUE!</v>
      </c>
      <c r="V29" s="112" t="e">
        <f ca="1">_xll.qlQuoteValue(P29,_xll.ohTrigger(Trigger,TriggerON,InterestRatesTrigger))</f>
        <v>#VALUE!</v>
      </c>
      <c r="W29" s="112" t="b">
        <f t="shared" ca="1" si="8"/>
        <v>0</v>
      </c>
      <c r="X29" s="161" t="e">
        <f t="shared" ca="1" si="10"/>
        <v>#VALUE!</v>
      </c>
      <c r="Y29" s="50" t="e">
        <f ca="1">ABS(X29/10000)&lt;=ABS('General Settings'!$D$22)</f>
        <v>#VALUE!</v>
      </c>
      <c r="AA29" s="50" t="e">
        <f ca="1">_xll.qlMakeDatedOIS(,S29,T29,IndexON,,DayCountConv,,Permanent,Trigger,ObjectOverwrite)</f>
        <v>#NUM!</v>
      </c>
    </row>
    <row r="30" spans="3:30" hidden="1" outlineLevel="1" x14ac:dyDescent="0.2">
      <c r="M30" s="50" t="s">
        <v>156</v>
      </c>
      <c r="N30" s="50" t="s">
        <v>53</v>
      </c>
      <c r="O30" s="50" t="e">
        <f t="shared" ca="1" si="9"/>
        <v>#NAME?</v>
      </c>
      <c r="P30" s="50" t="e">
        <f t="shared" ca="1" si="5"/>
        <v>#NAME?</v>
      </c>
      <c r="Q30" s="123"/>
      <c r="R30" s="111" t="e">
        <f ca="1">_xll.qlCalendarAdvance(Calendar,S30,"-2D","f",,Trigger)</f>
        <v>#NUM!</v>
      </c>
      <c r="S30" s="111" t="e">
        <f t="shared" ca="1" si="6"/>
        <v>#NAME?</v>
      </c>
      <c r="T30" s="111" t="e">
        <f t="shared" ca="1" si="7"/>
        <v>#NAME?</v>
      </c>
      <c r="U30" s="112" t="e">
        <f ca="1">_xll.qlOvernightIndexedSwapFairRate(AA30,_xll.ohTrigger(Trigger,TriggerON,InterestRatesTrigger))</f>
        <v>#VALUE!</v>
      </c>
      <c r="V30" s="112" t="e">
        <f ca="1">_xll.qlQuoteValue(P30,_xll.ohTrigger(Trigger,TriggerON,InterestRatesTrigger))</f>
        <v>#VALUE!</v>
      </c>
      <c r="W30" s="112" t="b">
        <f t="shared" ca="1" si="8"/>
        <v>0</v>
      </c>
      <c r="X30" s="161" t="e">
        <f t="shared" ca="1" si="10"/>
        <v>#VALUE!</v>
      </c>
      <c r="Y30" s="50" t="e">
        <f ca="1">ABS(X30/10000)&lt;=ABS('General Settings'!$D$22)</f>
        <v>#VALUE!</v>
      </c>
      <c r="AA30" s="50" t="e">
        <f ca="1">_xll.qlMakeDatedOIS(,S30,T30,IndexON,,DayCountConv,,Permanent,Trigger,ObjectOverwrite)</f>
        <v>#NUM!</v>
      </c>
    </row>
    <row r="31" spans="3:30" hidden="1" outlineLevel="1" x14ac:dyDescent="0.2">
      <c r="M31" s="50" t="s">
        <v>156</v>
      </c>
      <c r="N31" s="50" t="s">
        <v>53</v>
      </c>
      <c r="O31" s="50" t="e">
        <f t="shared" ca="1" si="9"/>
        <v>#NAME?</v>
      </c>
      <c r="P31" s="50" t="e">
        <f t="shared" ca="1" si="5"/>
        <v>#NAME?</v>
      </c>
      <c r="Q31" s="123"/>
      <c r="R31" s="111" t="e">
        <f ca="1">_xll.qlCalendarAdvance(Calendar,S31,"-2D","f",,Trigger)</f>
        <v>#NUM!</v>
      </c>
      <c r="S31" s="111" t="e">
        <f t="shared" ca="1" si="6"/>
        <v>#NAME?</v>
      </c>
      <c r="T31" s="111" t="e">
        <f t="shared" ca="1" si="7"/>
        <v>#NAME?</v>
      </c>
      <c r="U31" s="112" t="e">
        <f ca="1">_xll.qlOvernightIndexedSwapFairRate(AA31,_xll.ohTrigger(Trigger,TriggerON,InterestRatesTrigger))</f>
        <v>#VALUE!</v>
      </c>
      <c r="V31" s="112" t="e">
        <f ca="1">_xll.qlQuoteValue(P31,_xll.ohTrigger(Trigger,TriggerON,InterestRatesTrigger))</f>
        <v>#VALUE!</v>
      </c>
      <c r="W31" s="112" t="b">
        <f t="shared" ca="1" si="8"/>
        <v>0</v>
      </c>
      <c r="X31" s="161" t="e">
        <f t="shared" ca="1" si="10"/>
        <v>#VALUE!</v>
      </c>
      <c r="Y31" s="50" t="e">
        <f ca="1">ABS(X31/10000)&lt;=ABS('General Settings'!$D$22)</f>
        <v>#VALUE!</v>
      </c>
      <c r="AA31" s="50" t="e">
        <f ca="1">_xll.qlMakeDatedOIS(,S31,T31,IndexON,,DayCountConv,,Permanent,Trigger,ObjectOverwrite)</f>
        <v>#NUM!</v>
      </c>
    </row>
    <row r="32" spans="3:30" hidden="1" outlineLevel="1" x14ac:dyDescent="0.2">
      <c r="M32" s="94" t="s">
        <v>156</v>
      </c>
      <c r="N32" s="94" t="s">
        <v>53</v>
      </c>
      <c r="O32" s="94" t="e">
        <f t="shared" ca="1" si="9"/>
        <v>#NAME?</v>
      </c>
      <c r="P32" s="94" t="e">
        <f t="shared" ca="1" si="5"/>
        <v>#NAME?</v>
      </c>
      <c r="Q32" s="123"/>
      <c r="R32" s="106" t="e">
        <f ca="1">_xll.qlCalendarAdvance(Calendar,S32,"-2D","f",,Trigger)</f>
        <v>#NUM!</v>
      </c>
      <c r="S32" s="106" t="e">
        <f t="shared" ca="1" si="6"/>
        <v>#NAME?</v>
      </c>
      <c r="T32" s="106" t="e">
        <f t="shared" ca="1" si="7"/>
        <v>#NAME?</v>
      </c>
      <c r="U32" s="97" t="e">
        <f ca="1">_xll.qlOvernightIndexedSwapFairRate(AA32,_xll.ohTrigger(Trigger,TriggerON,InterestRatesTrigger))</f>
        <v>#VALUE!</v>
      </c>
      <c r="V32" s="97" t="e">
        <f ca="1">_xll.qlQuoteValue(P32,_xll.ohTrigger(Trigger,TriggerON,InterestRatesTrigger))</f>
        <v>#VALUE!</v>
      </c>
      <c r="W32" s="97" t="b">
        <f t="shared" ca="1" si="8"/>
        <v>0</v>
      </c>
      <c r="X32" s="133" t="e">
        <f t="shared" ca="1" si="10"/>
        <v>#VALUE!</v>
      </c>
      <c r="Y32" s="50" t="e">
        <f ca="1">ABS(X32/10000)&lt;=ABS('General Settings'!$D$22)</f>
        <v>#VALUE!</v>
      </c>
      <c r="AA32" s="50" t="e">
        <f ca="1">_xll.qlMakeDatedOIS(,S32,T32,IndexON,,DayCountConv,,Permanent,Trigger,ObjectOverwrite)</f>
        <v>#NUM!</v>
      </c>
    </row>
    <row r="33" spans="13:29" hidden="1" outlineLevel="1" x14ac:dyDescent="0.2">
      <c r="M33" s="94" t="s">
        <v>156</v>
      </c>
      <c r="N33" s="94" t="s">
        <v>53</v>
      </c>
      <c r="O33" s="94" t="e">
        <f t="shared" ca="1" si="9"/>
        <v>#NAME?</v>
      </c>
      <c r="P33" s="94" t="e">
        <f t="shared" ca="1" si="5"/>
        <v>#NAME?</v>
      </c>
      <c r="Q33" s="123"/>
      <c r="R33" s="106" t="e">
        <f ca="1">_xll.qlCalendarAdvance(Calendar,S33,"-2D","f",,Trigger)</f>
        <v>#NUM!</v>
      </c>
      <c r="S33" s="106" t="e">
        <f t="shared" ca="1" si="6"/>
        <v>#NAME?</v>
      </c>
      <c r="T33" s="106" t="e">
        <f t="shared" ca="1" si="7"/>
        <v>#NAME?</v>
      </c>
      <c r="U33" s="97" t="e">
        <f ca="1">_xll.qlOvernightIndexedSwapFairRate(AA33,_xll.ohTrigger(Trigger,TriggerON,InterestRatesTrigger))</f>
        <v>#VALUE!</v>
      </c>
      <c r="V33" s="97" t="e">
        <f ca="1">_xll.qlQuoteValue(P33,_xll.ohTrigger(Trigger,TriggerON,InterestRatesTrigger))</f>
        <v>#VALUE!</v>
      </c>
      <c r="W33" s="97" t="b">
        <f t="shared" ca="1" si="8"/>
        <v>0</v>
      </c>
      <c r="X33" s="133" t="e">
        <f t="shared" ca="1" si="10"/>
        <v>#VALUE!</v>
      </c>
      <c r="Y33" s="50" t="e">
        <f ca="1">ABS(X33/10000)&lt;=ABS('General Settings'!$D$22)</f>
        <v>#VALUE!</v>
      </c>
      <c r="AA33" s="50" t="e">
        <f ca="1">_xll.qlMakeDatedOIS(,S33,T33,IndexON,,DayCountConv,,Permanent,Trigger,ObjectOverwrite)</f>
        <v>#NUM!</v>
      </c>
    </row>
    <row r="34" spans="13:29" collapsed="1" x14ac:dyDescent="0.2">
      <c r="M34" s="93" t="s">
        <v>53</v>
      </c>
      <c r="N34" s="93"/>
      <c r="O34" s="93" t="s">
        <v>60</v>
      </c>
      <c r="P34" s="93" t="str">
        <f t="shared" ref="P34:P69" si="11">Currency&amp;O34&amp;M34&amp;QuoteSuffix</f>
        <v>GBPSWOIS_Quote</v>
      </c>
      <c r="Q34" s="174"/>
      <c r="R34" s="105">
        <f t="shared" ref="R34:R65" si="12">EvaluationDate</f>
        <v>42641</v>
      </c>
      <c r="S34" s="105">
        <f>_xll.qlSwapStartDate(AA34)</f>
        <v>42641</v>
      </c>
      <c r="T34" s="105">
        <f>_xll.qlSwapMaturityDate(AA34)</f>
        <v>42648</v>
      </c>
      <c r="U34" s="96">
        <f ca="1">_xll.qlOvernightIndexedSwapFairRate(AA34,_xll.ohTrigger(Trigger,TriggerON,InterestRatesTrigger))</f>
        <v>2.0200000053904876E-3</v>
      </c>
      <c r="V34" s="96">
        <f ca="1">_xll.qlQuoteValue(P34,_xll.ohTrigger(Trigger,TriggerON,InterestRatesTrigger))</f>
        <v>2.0200000000000001E-3</v>
      </c>
      <c r="W34" s="96" t="b">
        <f t="shared" ref="W34" ca="1" si="13">NOT(ISERROR(V34))</f>
        <v>1</v>
      </c>
      <c r="X34" s="175">
        <f t="shared" ca="1" si="10"/>
        <v>5.3904875355059723E-8</v>
      </c>
      <c r="Y34" s="52" t="b">
        <f ca="1">ABS(X34)&lt;=ABS('General Settings'!$D$23)</f>
        <v>1</v>
      </c>
      <c r="AA34" s="52" t="str">
        <f>_xll.qlMakeOIS(,SettlementDays,IF(O34="SW","1W",O34),IndexON,,FwdStart,DayCountConv,,Permanent,Trigger,ObjectOverwrite)</f>
        <v>obj_00354#0002</v>
      </c>
      <c r="AC34" s="52" t="str">
        <f t="array" ref="AC34:AC69">_xll.ohGroupList("GBPON__instruments",TriggerON)</f>
        <v>GBPOND_Quote</v>
      </c>
    </row>
    <row r="35" spans="13:29" x14ac:dyDescent="0.2">
      <c r="M35" s="94" t="s">
        <v>53</v>
      </c>
      <c r="N35" s="94"/>
      <c r="O35" s="94" t="s">
        <v>61</v>
      </c>
      <c r="P35" s="94" t="str">
        <f t="shared" si="11"/>
        <v>GBP2WOIS_Quote</v>
      </c>
      <c r="Q35" s="163"/>
      <c r="R35" s="106">
        <f t="shared" si="12"/>
        <v>42641</v>
      </c>
      <c r="S35" s="106">
        <f>_xll.qlSwapStartDate(AA35)</f>
        <v>42641</v>
      </c>
      <c r="T35" s="106">
        <f>_xll.qlSwapMaturityDate(AA35)</f>
        <v>42655</v>
      </c>
      <c r="U35" s="97">
        <f ca="1">_xll.qlOvernightIndexedSwapFairRate(AA35,_xll.ohTrigger(Trigger,TriggerON,InterestRatesTrigger))</f>
        <v>2.0900000000659675E-3</v>
      </c>
      <c r="V35" s="97">
        <f ca="1">_xll.qlQuoteValue(P35,_xll.ohTrigger(Trigger,TriggerON,InterestRatesTrigger))</f>
        <v>2.0900000000000003E-3</v>
      </c>
      <c r="W35" s="97" t="b">
        <f t="shared" ref="W35:W65" ca="1" si="14">NOT(ISERROR(V35))</f>
        <v>1</v>
      </c>
      <c r="X35" s="133">
        <f t="shared" ca="1" si="10"/>
        <v>6.5967196982708032E-10</v>
      </c>
      <c r="Y35" s="50" t="b">
        <f ca="1">ABS(X35)&lt;=ABS('General Settings'!$D$23)</f>
        <v>1</v>
      </c>
      <c r="AA35" s="50" t="str">
        <f>_xll.qlMakeOIS(,SettlementDays,IF(O35="SW","1W",O35),IndexON,,FwdStart,DayCountConv,,Permanent,Trigger,ObjectOverwrite)</f>
        <v>obj_0035a#0002</v>
      </c>
      <c r="AC35" s="50" t="str">
        <v>GBPSWOIS_Quote</v>
      </c>
    </row>
    <row r="36" spans="13:29" x14ac:dyDescent="0.2">
      <c r="M36" s="94" t="s">
        <v>53</v>
      </c>
      <c r="N36" s="94"/>
      <c r="O36" s="94" t="s">
        <v>62</v>
      </c>
      <c r="P36" s="94" t="str">
        <f t="shared" si="11"/>
        <v>GBP3WOIS_Quote</v>
      </c>
      <c r="Q36" s="163"/>
      <c r="R36" s="106">
        <f t="shared" si="12"/>
        <v>42641</v>
      </c>
      <c r="S36" s="106">
        <f>_xll.qlSwapStartDate(AA36)</f>
        <v>42641</v>
      </c>
      <c r="T36" s="106">
        <f>_xll.qlSwapMaturityDate(AA36)</f>
        <v>42662</v>
      </c>
      <c r="U36" s="97">
        <f ca="1">_xll.qlOvernightIndexedSwapFairRate(AA36,_xll.ohTrigger(Trigger,TriggerON,InterestRatesTrigger))</f>
        <v>2.1303899109421866E-3</v>
      </c>
      <c r="V36" s="97" t="e">
        <f ca="1">_xll.qlQuoteValue(P36,_xll.ohTrigger(Trigger,TriggerON,InterestRatesTrigger))</f>
        <v>#NUM!</v>
      </c>
      <c r="W36" s="97" t="b">
        <f t="shared" ca="1" si="14"/>
        <v>0</v>
      </c>
      <c r="X36" s="133" t="e">
        <f t="shared" ca="1" si="10"/>
        <v>#NUM!</v>
      </c>
      <c r="Y36" s="50" t="e">
        <f ca="1">ABS(X36)&lt;=ABS('General Settings'!$D$23)</f>
        <v>#NUM!</v>
      </c>
      <c r="AA36" s="50" t="str">
        <f>_xll.qlMakeOIS(,SettlementDays,IF(O36="SW","1W",O36),IndexON,,FwdStart,DayCountConv,,Permanent,Trigger,ObjectOverwrite)</f>
        <v>obj_0035e#0002</v>
      </c>
      <c r="AC36" s="50" t="str">
        <v>GBP2WOIS_Quote</v>
      </c>
    </row>
    <row r="37" spans="13:29" x14ac:dyDescent="0.2">
      <c r="M37" s="94" t="s">
        <v>53</v>
      </c>
      <c r="N37" s="94"/>
      <c r="O37" s="94" t="s">
        <v>30</v>
      </c>
      <c r="P37" s="94" t="str">
        <f t="shared" si="11"/>
        <v>GBP1MOIS_Quote</v>
      </c>
      <c r="Q37" s="163"/>
      <c r="R37" s="106">
        <f t="shared" si="12"/>
        <v>42641</v>
      </c>
      <c r="S37" s="106">
        <f>_xll.qlSwapStartDate(AA37)</f>
        <v>42641</v>
      </c>
      <c r="T37" s="106">
        <f>_xll.qlSwapMaturityDate(AA37)</f>
        <v>42671</v>
      </c>
      <c r="U37" s="97">
        <f ca="1">_xll.qlOvernightIndexedSwapFairRate(AA37,_xll.ohTrigger(Trigger,TriggerON,InterestRatesTrigger))</f>
        <v>2.1200000001326096E-3</v>
      </c>
      <c r="V37" s="97">
        <f ca="1">_xll.qlQuoteValue(P37,_xll.ohTrigger(Trigger,TriggerON,InterestRatesTrigger))</f>
        <v>2.1200000000000004E-3</v>
      </c>
      <c r="W37" s="97" t="b">
        <f t="shared" ca="1" si="14"/>
        <v>1</v>
      </c>
      <c r="X37" s="133">
        <f t="shared" ca="1" si="10"/>
        <v>1.3260920139757104E-9</v>
      </c>
      <c r="Y37" s="50" t="b">
        <f ca="1">ABS(X37)&lt;=ABS('General Settings'!$D$23)</f>
        <v>1</v>
      </c>
      <c r="AA37" s="50" t="str">
        <f>_xll.qlMakeOIS(,SettlementDays,IF(O37="SW","1W",O37),IndexON,,FwdStart,DayCountConv,,Permanent,Trigger,ObjectOverwrite)</f>
        <v>obj_00366#0002</v>
      </c>
      <c r="AC37" s="50" t="str">
        <v>GBP1MOIS_Quote</v>
      </c>
    </row>
    <row r="38" spans="13:29" x14ac:dyDescent="0.2">
      <c r="M38" s="94" t="s">
        <v>53</v>
      </c>
      <c r="N38" s="94"/>
      <c r="O38" s="94" t="s">
        <v>63</v>
      </c>
      <c r="P38" s="94" t="str">
        <f t="shared" si="11"/>
        <v>GBP2MOIS_Quote</v>
      </c>
      <c r="Q38" s="163"/>
      <c r="R38" s="106">
        <f t="shared" si="12"/>
        <v>42641</v>
      </c>
      <c r="S38" s="106">
        <f>_xll.qlSwapStartDate(AA38)</f>
        <v>42641</v>
      </c>
      <c r="T38" s="106">
        <f>_xll.qlSwapMaturityDate(AA38)</f>
        <v>42702</v>
      </c>
      <c r="U38" s="97">
        <f ca="1">_xll.qlOvernightIndexedSwapFairRate(AA38,_xll.ohTrigger(Trigger,TriggerON,InterestRatesTrigger))</f>
        <v>1.9399999999995649E-3</v>
      </c>
      <c r="V38" s="97">
        <f ca="1">_xll.qlQuoteValue(P38,_xll.ohTrigger(Trigger,TriggerON,InterestRatesTrigger))</f>
        <v>1.9400000000000001E-3</v>
      </c>
      <c r="W38" s="97" t="b">
        <f t="shared" ca="1" si="14"/>
        <v>1</v>
      </c>
      <c r="X38" s="133">
        <f t="shared" ca="1" si="10"/>
        <v>-4.3519875203568148E-12</v>
      </c>
      <c r="Y38" s="50" t="b">
        <f ca="1">ABS(X38)&lt;=ABS('General Settings'!$D$23)</f>
        <v>1</v>
      </c>
      <c r="AA38" s="50" t="str">
        <f>_xll.qlMakeOIS(,SettlementDays,IF(O38="SW","1W",O38),IndexON,,FwdStart,DayCountConv,,Permanent,Trigger,ObjectOverwrite)</f>
        <v>obj_00367#0002</v>
      </c>
      <c r="AC38" s="50" t="str">
        <v>GBP2MOIS_Quote</v>
      </c>
    </row>
    <row r="39" spans="13:29" x14ac:dyDescent="0.2">
      <c r="M39" s="94" t="s">
        <v>53</v>
      </c>
      <c r="N39" s="94"/>
      <c r="O39" s="94" t="s">
        <v>31</v>
      </c>
      <c r="P39" s="94" t="str">
        <f t="shared" si="11"/>
        <v>GBP3MOIS_Quote</v>
      </c>
      <c r="Q39" s="163"/>
      <c r="R39" s="106">
        <f t="shared" si="12"/>
        <v>42641</v>
      </c>
      <c r="S39" s="106">
        <f>_xll.qlSwapStartDate(AA39)</f>
        <v>42641</v>
      </c>
      <c r="T39" s="106">
        <f>_xll.qlSwapMaturityDate(AA39)</f>
        <v>42732</v>
      </c>
      <c r="U39" s="97">
        <f ca="1">_xll.qlOvernightIndexedSwapFairRate(AA39,_xll.ohTrigger(Trigger,TriggerON,InterestRatesTrigger))</f>
        <v>1.8399999999999736E-3</v>
      </c>
      <c r="V39" s="97">
        <f ca="1">_xll.qlQuoteValue(P39,_xll.ohTrigger(Trigger,TriggerON,InterestRatesTrigger))</f>
        <v>1.8400000000000001E-3</v>
      </c>
      <c r="W39" s="97" t="b">
        <f t="shared" ca="1" si="14"/>
        <v>1</v>
      </c>
      <c r="X39" s="133">
        <f t="shared" ca="1" si="10"/>
        <v>-2.6454533008646308E-13</v>
      </c>
      <c r="Y39" s="50" t="b">
        <f ca="1">ABS(X39)&lt;=ABS('General Settings'!$D$23)</f>
        <v>1</v>
      </c>
      <c r="AA39" s="50" t="str">
        <f>_xll.qlMakeOIS(,SettlementDays,IF(O39="SW","1W",O39),IndexON,,FwdStart,DayCountConv,,Permanent,Trigger,ObjectOverwrite)</f>
        <v>obj_00358#0002</v>
      </c>
      <c r="AC39" s="50" t="str">
        <v>GBP3MOIS_Quote</v>
      </c>
    </row>
    <row r="40" spans="13:29" x14ac:dyDescent="0.2">
      <c r="M40" s="94" t="s">
        <v>53</v>
      </c>
      <c r="N40" s="94"/>
      <c r="O40" s="94" t="s">
        <v>64</v>
      </c>
      <c r="P40" s="94" t="str">
        <f t="shared" si="11"/>
        <v>GBP4MOIS_Quote</v>
      </c>
      <c r="Q40" s="163"/>
      <c r="R40" s="106">
        <f t="shared" si="12"/>
        <v>42641</v>
      </c>
      <c r="S40" s="106">
        <f>_xll.qlSwapStartDate(AA40)</f>
        <v>42641</v>
      </c>
      <c r="T40" s="106">
        <f>_xll.qlSwapMaturityDate(AA40)</f>
        <v>42765</v>
      </c>
      <c r="U40" s="97">
        <f ca="1">_xll.qlOvernightIndexedSwapFairRate(AA40,_xll.ohTrigger(Trigger,TriggerON,InterestRatesTrigger))</f>
        <v>1.7399999999998779E-3</v>
      </c>
      <c r="V40" s="97">
        <f ca="1">_xll.qlQuoteValue(P40,_xll.ohTrigger(Trigger,TriggerON,InterestRatesTrigger))</f>
        <v>1.7400000000000002E-3</v>
      </c>
      <c r="W40" s="97" t="b">
        <f t="shared" ca="1" si="14"/>
        <v>1</v>
      </c>
      <c r="X40" s="133">
        <f t="shared" ca="1" si="10"/>
        <v>-1.222980050563649E-12</v>
      </c>
      <c r="Y40" s="50" t="b">
        <f ca="1">ABS(X40)&lt;=ABS('General Settings'!$D$23)</f>
        <v>1</v>
      </c>
      <c r="AA40" s="50" t="str">
        <f>_xll.qlMakeOIS(,SettlementDays,IF(O40="SW","1W",O40),IndexON,,FwdStart,DayCountConv,,Permanent,Trigger,ObjectOverwrite)</f>
        <v>obj_00369#0002</v>
      </c>
      <c r="AC40" s="50" t="str">
        <v>GBP4MOIS_Quote</v>
      </c>
    </row>
    <row r="41" spans="13:29" x14ac:dyDescent="0.2">
      <c r="M41" s="94" t="s">
        <v>53</v>
      </c>
      <c r="N41" s="94"/>
      <c r="O41" s="94" t="s">
        <v>65</v>
      </c>
      <c r="P41" s="94" t="str">
        <f t="shared" si="11"/>
        <v>GBP5MOIS_Quote</v>
      </c>
      <c r="Q41" s="163"/>
      <c r="R41" s="106">
        <f t="shared" si="12"/>
        <v>42641</v>
      </c>
      <c r="S41" s="106">
        <f>_xll.qlSwapStartDate(AA41)</f>
        <v>42641</v>
      </c>
      <c r="T41" s="106">
        <f>_xll.qlSwapMaturityDate(AA41)</f>
        <v>42794</v>
      </c>
      <c r="U41" s="97">
        <f ca="1">_xll.qlOvernightIndexedSwapFairRate(AA41,_xll.ohTrigger(Trigger,TriggerON,InterestRatesTrigger))</f>
        <v>1.649999999999845E-3</v>
      </c>
      <c r="V41" s="97">
        <f ca="1">_xll.qlQuoteValue(P41,_xll.ohTrigger(Trigger,TriggerON,InterestRatesTrigger))</f>
        <v>1.6500000000000004E-3</v>
      </c>
      <c r="W41" s="97" t="b">
        <f t="shared" ca="1" si="14"/>
        <v>1</v>
      </c>
      <c r="X41" s="133">
        <f t="shared" ca="1" si="10"/>
        <v>-1.5547459153442134E-12</v>
      </c>
      <c r="Y41" s="50" t="b">
        <f ca="1">ABS(X41)&lt;=ABS('General Settings'!$D$23)</f>
        <v>1</v>
      </c>
      <c r="AA41" s="50" t="str">
        <f>_xll.qlMakeOIS(,SettlementDays,IF(O41="SW","1W",O41),IndexON,,FwdStart,DayCountConv,,Permanent,Trigger,ObjectOverwrite)</f>
        <v>obj_00377#0002</v>
      </c>
      <c r="AC41" s="50" t="str">
        <v>GBP5MOIS_Quote</v>
      </c>
    </row>
    <row r="42" spans="13:29" x14ac:dyDescent="0.2">
      <c r="M42" s="94" t="s">
        <v>53</v>
      </c>
      <c r="N42" s="94"/>
      <c r="O42" s="94" t="s">
        <v>32</v>
      </c>
      <c r="P42" s="94" t="str">
        <f t="shared" si="11"/>
        <v>GBP6MOIS_Quote</v>
      </c>
      <c r="Q42" s="163"/>
      <c r="R42" s="106">
        <f t="shared" si="12"/>
        <v>42641</v>
      </c>
      <c r="S42" s="106">
        <f>_xll.qlSwapStartDate(AA42)</f>
        <v>42641</v>
      </c>
      <c r="T42" s="106">
        <f>_xll.qlSwapMaturityDate(AA42)</f>
        <v>42822</v>
      </c>
      <c r="U42" s="97">
        <f ca="1">_xll.qlOvernightIndexedSwapFairRate(AA42,_xll.ohTrigger(Trigger,TriggerON,InterestRatesTrigger))</f>
        <v>1.5800000000001908E-3</v>
      </c>
      <c r="V42" s="97">
        <f ca="1">_xll.qlQuoteValue(P42,_xll.ohTrigger(Trigger,TriggerON,InterestRatesTrigger))</f>
        <v>1.5800000000000002E-3</v>
      </c>
      <c r="W42" s="97" t="b">
        <f t="shared" ca="1" si="14"/>
        <v>1</v>
      </c>
      <c r="X42" s="133">
        <f t="shared" ca="1" si="10"/>
        <v>1.9060274192295168E-12</v>
      </c>
      <c r="Y42" s="50" t="b">
        <f ca="1">ABS(X42)&lt;=ABS('General Settings'!$D$23)</f>
        <v>1</v>
      </c>
      <c r="AA42" s="50" t="str">
        <f>_xll.qlMakeOIS(,SettlementDays,IF(O42="SW","1W",O42),IndexON,,FwdStart,DayCountConv,,Permanent,Trigger,ObjectOverwrite)</f>
        <v>obj_00373#0002</v>
      </c>
      <c r="AC42" s="50" t="str">
        <v>GBP6MOIS_Quote</v>
      </c>
    </row>
    <row r="43" spans="13:29" x14ac:dyDescent="0.2">
      <c r="M43" s="94" t="s">
        <v>53</v>
      </c>
      <c r="N43" s="94"/>
      <c r="O43" s="94" t="s">
        <v>66</v>
      </c>
      <c r="P43" s="94" t="str">
        <f t="shared" si="11"/>
        <v>GBP7MOIS_Quote</v>
      </c>
      <c r="Q43" s="163"/>
      <c r="R43" s="106">
        <f t="shared" si="12"/>
        <v>42641</v>
      </c>
      <c r="S43" s="106">
        <f>_xll.qlSwapStartDate(AA43)</f>
        <v>42641</v>
      </c>
      <c r="T43" s="106">
        <f>_xll.qlSwapMaturityDate(AA43)</f>
        <v>42853</v>
      </c>
      <c r="U43" s="97">
        <f ca="1">_xll.qlOvernightIndexedSwapFairRate(AA43,_xll.ohTrigger(Trigger,TriggerON,InterestRatesTrigger))</f>
        <v>1.5100000000001278E-3</v>
      </c>
      <c r="V43" s="97">
        <f ca="1">_xll.qlQuoteValue(P43,_xll.ohTrigger(Trigger,TriggerON,InterestRatesTrigger))</f>
        <v>1.5100000000000003E-3</v>
      </c>
      <c r="W43" s="97" t="b">
        <f t="shared" ca="1" si="14"/>
        <v>1</v>
      </c>
      <c r="X43" s="133">
        <f t="shared" ca="1" si="10"/>
        <v>1.2750217548429532E-12</v>
      </c>
      <c r="Y43" s="50" t="b">
        <f ca="1">ABS(X43)&lt;=ABS('General Settings'!$D$23)</f>
        <v>1</v>
      </c>
      <c r="AA43" s="50" t="str">
        <f>_xll.qlMakeOIS(,SettlementDays,IF(O43="SW","1W",O43),IndexON,,FwdStart,DayCountConv,,Permanent,Trigger,ObjectOverwrite)</f>
        <v>obj_00356#0002</v>
      </c>
      <c r="AC43" s="50" t="str">
        <v>GBP7MOIS_Quote</v>
      </c>
    </row>
    <row r="44" spans="13:29" x14ac:dyDescent="0.2">
      <c r="M44" s="94" t="s">
        <v>53</v>
      </c>
      <c r="N44" s="94"/>
      <c r="O44" s="94" t="s">
        <v>67</v>
      </c>
      <c r="P44" s="94" t="str">
        <f t="shared" si="11"/>
        <v>GBP8MOIS_Quote</v>
      </c>
      <c r="Q44" s="163"/>
      <c r="R44" s="106">
        <f t="shared" si="12"/>
        <v>42641</v>
      </c>
      <c r="S44" s="106">
        <f>_xll.qlSwapStartDate(AA44)</f>
        <v>42641</v>
      </c>
      <c r="T44" s="106">
        <f>_xll.qlSwapMaturityDate(AA44)</f>
        <v>42885</v>
      </c>
      <c r="U44" s="97">
        <f ca="1">_xll.qlOvernightIndexedSwapFairRate(AA44,_xll.ohTrigger(Trigger,TriggerON,InterestRatesTrigger))</f>
        <v>1.4500000000002124E-3</v>
      </c>
      <c r="V44" s="97">
        <f ca="1">_xll.qlQuoteValue(P44,_xll.ohTrigger(Trigger,TriggerON,InterestRatesTrigger))</f>
        <v>1.4500000000000001E-3</v>
      </c>
      <c r="W44" s="97" t="b">
        <f t="shared" ca="1" si="14"/>
        <v>1</v>
      </c>
      <c r="X44" s="133">
        <f t="shared" ca="1" si="10"/>
        <v>2.1228678537266177E-12</v>
      </c>
      <c r="Y44" s="50" t="b">
        <f ca="1">ABS(X44)&lt;=ABS('General Settings'!$D$23)</f>
        <v>1</v>
      </c>
      <c r="AA44" s="50" t="str">
        <f>_xll.qlMakeOIS(,SettlementDays,IF(O44="SW","1W",O44),IndexON,,FwdStart,DayCountConv,,Permanent,Trigger,ObjectOverwrite)</f>
        <v>obj_00355#0002</v>
      </c>
      <c r="AC44" s="50" t="str">
        <v>GBP8MOIS_Quote</v>
      </c>
    </row>
    <row r="45" spans="13:29" x14ac:dyDescent="0.2">
      <c r="M45" s="94" t="s">
        <v>53</v>
      </c>
      <c r="N45" s="94"/>
      <c r="O45" s="94" t="s">
        <v>68</v>
      </c>
      <c r="P45" s="94" t="str">
        <f t="shared" si="11"/>
        <v>GBP9MOIS_Quote</v>
      </c>
      <c r="Q45" s="163"/>
      <c r="R45" s="106">
        <f t="shared" si="12"/>
        <v>42641</v>
      </c>
      <c r="S45" s="106">
        <f>_xll.qlSwapStartDate(AA45)</f>
        <v>42641</v>
      </c>
      <c r="T45" s="106">
        <f>_xll.qlSwapMaturityDate(AA45)</f>
        <v>42914</v>
      </c>
      <c r="U45" s="97">
        <f ca="1">_xll.qlOvernightIndexedSwapFairRate(AA45,_xll.ohTrigger(Trigger,TriggerON,InterestRatesTrigger))</f>
        <v>1.3900000000002298E-3</v>
      </c>
      <c r="V45" s="97">
        <f ca="1">_xll.qlQuoteValue(P45,_xll.ohTrigger(Trigger,TriggerON,InterestRatesTrigger))</f>
        <v>1.3900000000000002E-3</v>
      </c>
      <c r="W45" s="97" t="b">
        <f t="shared" ca="1" si="14"/>
        <v>1</v>
      </c>
      <c r="X45" s="133">
        <f t="shared" ca="1" si="10"/>
        <v>2.2963402013242984E-12</v>
      </c>
      <c r="Y45" s="50" t="b">
        <f ca="1">ABS(X45)&lt;=ABS('General Settings'!$D$23)</f>
        <v>1</v>
      </c>
      <c r="AA45" s="50" t="str">
        <f>_xll.qlMakeOIS(,SettlementDays,IF(O45="SW","1W",O45),IndexON,,FwdStart,DayCountConv,,Permanent,Trigger,ObjectOverwrite)</f>
        <v>obj_00371#0002</v>
      </c>
      <c r="AC45" s="50" t="str">
        <v>GBP9MOIS_Quote</v>
      </c>
    </row>
    <row r="46" spans="13:29" x14ac:dyDescent="0.2">
      <c r="M46" s="94" t="s">
        <v>53</v>
      </c>
      <c r="N46" s="94"/>
      <c r="O46" s="94" t="s">
        <v>69</v>
      </c>
      <c r="P46" s="94" t="str">
        <f t="shared" si="11"/>
        <v>GBP10MOIS_Quote</v>
      </c>
      <c r="Q46" s="163"/>
      <c r="R46" s="106">
        <f t="shared" si="12"/>
        <v>42641</v>
      </c>
      <c r="S46" s="106">
        <f>_xll.qlSwapStartDate(AA46)</f>
        <v>42641</v>
      </c>
      <c r="T46" s="106">
        <f>_xll.qlSwapMaturityDate(AA46)</f>
        <v>42944</v>
      </c>
      <c r="U46" s="97">
        <f ca="1">_xll.qlOvernightIndexedSwapFairRate(AA46,_xll.ohTrigger(Trigger,TriggerON,InterestRatesTrigger))</f>
        <v>1.339999999999935E-3</v>
      </c>
      <c r="V46" s="97">
        <f ca="1">_xll.qlQuoteValue(P46,_xll.ohTrigger(Trigger,TriggerON,InterestRatesTrigger))</f>
        <v>1.34E-3</v>
      </c>
      <c r="W46" s="97" t="b">
        <f t="shared" ca="1" si="14"/>
        <v>1</v>
      </c>
      <c r="X46" s="133">
        <f t="shared" ca="1" si="10"/>
        <v>-6.5052130349130266E-13</v>
      </c>
      <c r="Y46" s="50" t="b">
        <f ca="1">ABS(X46)&lt;=ABS('General Settings'!$D$23)</f>
        <v>1</v>
      </c>
      <c r="AA46" s="50" t="str">
        <f>_xll.qlMakeOIS(,SettlementDays,IF(O46="SW","1W",O46),IndexON,,FwdStart,DayCountConv,,Permanent,Trigger,ObjectOverwrite)</f>
        <v>obj_0036c#0002</v>
      </c>
      <c r="AC46" s="50" t="str">
        <v>GBP10MOIS_Quote</v>
      </c>
    </row>
    <row r="47" spans="13:29" x14ac:dyDescent="0.2">
      <c r="M47" s="94" t="s">
        <v>53</v>
      </c>
      <c r="N47" s="94"/>
      <c r="O47" s="94" t="s">
        <v>70</v>
      </c>
      <c r="P47" s="94" t="str">
        <f t="shared" si="11"/>
        <v>GBP11MOIS_Quote</v>
      </c>
      <c r="Q47" s="163"/>
      <c r="R47" s="106">
        <f t="shared" si="12"/>
        <v>42641</v>
      </c>
      <c r="S47" s="106">
        <f>_xll.qlSwapStartDate(AA47)</f>
        <v>42641</v>
      </c>
      <c r="T47" s="106">
        <f>_xll.qlSwapMaturityDate(AA47)</f>
        <v>42976</v>
      </c>
      <c r="U47" s="97">
        <f ca="1">_xll.qlOvernightIndexedSwapFairRate(AA47,_xll.ohTrigger(Trigger,TriggerON,InterestRatesTrigger))</f>
        <v>1.2999999999999065E-3</v>
      </c>
      <c r="V47" s="97">
        <f ca="1">_xll.qlQuoteValue(P47,_xll.ohTrigger(Trigger,TriggerON,InterestRatesTrigger))</f>
        <v>1.2999999999999999E-3</v>
      </c>
      <c r="W47" s="97" t="b">
        <f t="shared" ca="1" si="14"/>
        <v>1</v>
      </c>
      <c r="X47" s="133">
        <f t="shared" ca="1" si="10"/>
        <v>-9.3458227268250482E-13</v>
      </c>
      <c r="Y47" s="50" t="b">
        <f ca="1">ABS(X47)&lt;=ABS('General Settings'!$D$23)</f>
        <v>1</v>
      </c>
      <c r="AA47" s="50" t="str">
        <f>_xll.qlMakeOIS(,SettlementDays,IF(O47="SW","1W",O47),IndexON,,FwdStart,DayCountConv,,Permanent,Trigger,ObjectOverwrite)</f>
        <v>obj_0035d#0002</v>
      </c>
      <c r="AC47" s="50" t="str">
        <v>GBP11MOIS_Quote</v>
      </c>
    </row>
    <row r="48" spans="13:29" x14ac:dyDescent="0.2">
      <c r="M48" s="94" t="s">
        <v>53</v>
      </c>
      <c r="N48" s="94"/>
      <c r="O48" s="94" t="s">
        <v>33</v>
      </c>
      <c r="P48" s="94" t="str">
        <f t="shared" si="11"/>
        <v>GBP1YOIS_Quote</v>
      </c>
      <c r="Q48" s="163"/>
      <c r="R48" s="106">
        <f t="shared" si="12"/>
        <v>42641</v>
      </c>
      <c r="S48" s="106">
        <f>_xll.qlSwapStartDate(AA48)</f>
        <v>42641</v>
      </c>
      <c r="T48" s="106">
        <f>_xll.qlSwapMaturityDate(AA48)</f>
        <v>43006</v>
      </c>
      <c r="U48" s="97">
        <f ca="1">_xll.qlOvernightIndexedSwapFairRate(AA48,_xll.ohTrigger(Trigger,TriggerON,InterestRatesTrigger))</f>
        <v>1.2600000000000389E-3</v>
      </c>
      <c r="V48" s="97">
        <f ca="1">_xll.qlQuoteValue(P48,_xll.ohTrigger(Trigger,TriggerON,InterestRatesTrigger))</f>
        <v>1.2600000000000001E-3</v>
      </c>
      <c r="W48" s="97" t="b">
        <f t="shared" ca="1" si="14"/>
        <v>1</v>
      </c>
      <c r="X48" s="133">
        <f t="shared" ca="1" si="10"/>
        <v>3.8814437774981059E-13</v>
      </c>
      <c r="Y48" s="50" t="b">
        <f ca="1">ABS(X48)&lt;=ABS('General Settings'!$D$23)</f>
        <v>1</v>
      </c>
      <c r="AA48" s="50" t="str">
        <f>_xll.qlMakeOIS(,SettlementDays,IF(O48="SW","1W",O48),IndexON,,FwdStart,DayCountConv,,Permanent,Trigger,ObjectOverwrite)</f>
        <v>obj_00361#0002</v>
      </c>
      <c r="AC48" s="50" t="str">
        <v>GBP1YOIS_Quote</v>
      </c>
    </row>
    <row r="49" spans="13:29" x14ac:dyDescent="0.2">
      <c r="M49" s="94" t="s">
        <v>53</v>
      </c>
      <c r="N49" s="94"/>
      <c r="O49" s="94" t="s">
        <v>73</v>
      </c>
      <c r="P49" s="94" t="str">
        <f t="shared" si="11"/>
        <v>GBP15MOIS_Quote</v>
      </c>
      <c r="Q49" s="163"/>
      <c r="R49" s="106">
        <f t="shared" si="12"/>
        <v>42641</v>
      </c>
      <c r="S49" s="106">
        <f>_xll.qlSwapStartDate(AA49)</f>
        <v>42641</v>
      </c>
      <c r="T49" s="106">
        <f>_xll.qlSwapMaturityDate(AA49)</f>
        <v>43097</v>
      </c>
      <c r="U49" s="97">
        <f ca="1">_xll.qlOvernightIndexedSwapFairRate(AA49,_xll.ohTrigger(Trigger,TriggerON,InterestRatesTrigger))</f>
        <v>1.1599999999998894E-3</v>
      </c>
      <c r="V49" s="97">
        <f ca="1">_xll.qlQuoteValue(P49,_xll.ohTrigger(Trigger,TriggerON,InterestRatesTrigger))</f>
        <v>1.16E-3</v>
      </c>
      <c r="W49" s="97" t="b">
        <f t="shared" ca="1" si="14"/>
        <v>1</v>
      </c>
      <c r="X49" s="133">
        <f t="shared" ca="1" si="10"/>
        <v>-1.1058862159352145E-12</v>
      </c>
      <c r="Y49" s="50" t="b">
        <f ca="1">ABS(X49)&lt;=ABS('General Settings'!$D$23)</f>
        <v>1</v>
      </c>
      <c r="AA49" s="50" t="str">
        <f>_xll.qlMakeOIS(,SettlementDays,IF(O49="SW","1W",O49),IndexON,,FwdStart,DayCountConv,,Permanent,Trigger,ObjectOverwrite)</f>
        <v>obj_0036d#0002</v>
      </c>
      <c r="AC49" s="50" t="str">
        <v>GBP2YOIS_Quote</v>
      </c>
    </row>
    <row r="50" spans="13:29" x14ac:dyDescent="0.2">
      <c r="M50" s="94" t="s">
        <v>53</v>
      </c>
      <c r="N50" s="94"/>
      <c r="O50" s="94" t="s">
        <v>76</v>
      </c>
      <c r="P50" s="94" t="str">
        <f t="shared" si="11"/>
        <v>GBP18MOIS_Quote</v>
      </c>
      <c r="Q50" s="163"/>
      <c r="R50" s="106">
        <f t="shared" si="12"/>
        <v>42641</v>
      </c>
      <c r="S50" s="106">
        <f>_xll.qlSwapStartDate(AA50)</f>
        <v>42641</v>
      </c>
      <c r="T50" s="106">
        <f>_xll.qlSwapMaturityDate(AA50)</f>
        <v>43187</v>
      </c>
      <c r="U50" s="97">
        <f ca="1">_xll.qlOvernightIndexedSwapFairRate(AA50,_xll.ohTrigger(Trigger,TriggerON,InterestRatesTrigger))</f>
        <v>1.0900000000001739E-3</v>
      </c>
      <c r="V50" s="97">
        <f ca="1">_xll.qlQuoteValue(P50,_xll.ohTrigger(Trigger,TriggerON,InterestRatesTrigger))</f>
        <v>1.09E-3</v>
      </c>
      <c r="W50" s="97" t="b">
        <f t="shared" ca="1" si="14"/>
        <v>1</v>
      </c>
      <c r="X50" s="133">
        <f t="shared" ca="1" si="10"/>
        <v>1.7390602846667491E-12</v>
      </c>
      <c r="Y50" s="50" t="b">
        <f ca="1">ABS(X50)&lt;=ABS('General Settings'!$D$23)</f>
        <v>1</v>
      </c>
      <c r="AA50" s="50" t="str">
        <f>_xll.qlMakeOIS(,SettlementDays,IF(O50="SW","1W",O50),IndexON,,FwdStart,DayCountConv,,Permanent,Trigger,ObjectOverwrite)</f>
        <v>obj_00363#0002</v>
      </c>
      <c r="AC50" s="50" t="str">
        <v>GBP3YOIS_Quote</v>
      </c>
    </row>
    <row r="51" spans="13:29" x14ac:dyDescent="0.2">
      <c r="M51" s="94" t="s">
        <v>53</v>
      </c>
      <c r="N51" s="94"/>
      <c r="O51" s="94" t="s">
        <v>79</v>
      </c>
      <c r="P51" s="94" t="str">
        <f t="shared" si="11"/>
        <v>GBP21MOIS_Quote</v>
      </c>
      <c r="Q51" s="163"/>
      <c r="R51" s="106">
        <f t="shared" si="12"/>
        <v>42641</v>
      </c>
      <c r="S51" s="106">
        <f>_xll.qlSwapStartDate(AA51)</f>
        <v>42641</v>
      </c>
      <c r="T51" s="106">
        <f>_xll.qlSwapMaturityDate(AA51)</f>
        <v>43279</v>
      </c>
      <c r="U51" s="97">
        <f ca="1">_xll.qlOvernightIndexedSwapFairRate(AA51,_xll.ohTrigger(Trigger,TriggerON,InterestRatesTrigger))</f>
        <v>1.0309171487155762E-3</v>
      </c>
      <c r="V51" s="97">
        <f ca="1">_xll.qlQuoteValue(P51,_xll.ohTrigger(Trigger,TriggerON,InterestRatesTrigger))</f>
        <v>1.0300000000000001E-3</v>
      </c>
      <c r="W51" s="97" t="b">
        <f t="shared" ca="1" si="14"/>
        <v>1</v>
      </c>
      <c r="X51" s="133">
        <f t="shared" ca="1" si="10"/>
        <v>9.1714871557611356E-3</v>
      </c>
      <c r="Y51" s="50" t="b">
        <f ca="1">ABS(X51)&lt;=ABS('General Settings'!$D$23)</f>
        <v>1</v>
      </c>
      <c r="AA51" s="50" t="str">
        <f>_xll.qlMakeOIS(,SettlementDays,IF(O51="SW","1W",O51),IndexON,,FwdStart,DayCountConv,,Permanent,Trigger,ObjectOverwrite)</f>
        <v>obj_00357#0002</v>
      </c>
      <c r="AC51" s="50" t="str">
        <v>GBP4YOIS_Quote</v>
      </c>
    </row>
    <row r="52" spans="13:29" x14ac:dyDescent="0.2">
      <c r="M52" s="94" t="s">
        <v>53</v>
      </c>
      <c r="N52" s="94"/>
      <c r="O52" s="94" t="s">
        <v>82</v>
      </c>
      <c r="P52" s="94" t="str">
        <f t="shared" si="11"/>
        <v>GBP2YOIS_Quote</v>
      </c>
      <c r="Q52" s="163"/>
      <c r="R52" s="106">
        <f t="shared" si="12"/>
        <v>42641</v>
      </c>
      <c r="S52" s="106">
        <f>_xll.qlSwapStartDate(AA52)</f>
        <v>42641</v>
      </c>
      <c r="T52" s="106">
        <f>_xll.qlSwapMaturityDate(AA52)</f>
        <v>43371</v>
      </c>
      <c r="U52" s="97">
        <f ca="1">_xll.qlOvernightIndexedSwapFairRate(AA52,_xll.ohTrigger(Trigger,TriggerON,InterestRatesTrigger))</f>
        <v>9.8999999999991998E-4</v>
      </c>
      <c r="V52" s="97">
        <f ca="1">_xll.qlQuoteValue(P52,_xll.ohTrigger(Trigger,TriggerON,InterestRatesTrigger))</f>
        <v>9.8999999999999999E-4</v>
      </c>
      <c r="W52" s="97" t="b">
        <f t="shared" ca="1" si="14"/>
        <v>1</v>
      </c>
      <c r="X52" s="133">
        <f t="shared" ca="1" si="10"/>
        <v>-8.0014120329430227E-13</v>
      </c>
      <c r="Y52" s="50" t="b">
        <f ca="1">ABS(X52)&lt;=ABS('General Settings'!$D$23)</f>
        <v>1</v>
      </c>
      <c r="AA52" s="50" t="str">
        <f>_xll.qlMakeOIS(,SettlementDays,IF(O52="SW","1W",O52),IndexON,,FwdStart,DayCountConv,,Permanent,Trigger,ObjectOverwrite)</f>
        <v>obj_00365#0002</v>
      </c>
      <c r="AC52" s="50" t="str">
        <v>GBP5YOIS_Quote</v>
      </c>
    </row>
    <row r="53" spans="13:29" x14ac:dyDescent="0.2">
      <c r="M53" s="94" t="s">
        <v>53</v>
      </c>
      <c r="N53" s="94"/>
      <c r="O53" s="94" t="s">
        <v>83</v>
      </c>
      <c r="P53" s="94" t="str">
        <f t="shared" si="11"/>
        <v>GBP3YOIS_Quote</v>
      </c>
      <c r="Q53" s="163"/>
      <c r="R53" s="106">
        <f t="shared" si="12"/>
        <v>42641</v>
      </c>
      <c r="S53" s="106">
        <f>_xll.qlSwapStartDate(AA53)</f>
        <v>42641</v>
      </c>
      <c r="T53" s="106">
        <f>_xll.qlSwapMaturityDate(AA53)</f>
        <v>43738</v>
      </c>
      <c r="U53" s="97">
        <f ca="1">_xll.qlOvernightIndexedSwapFairRate(AA53,_xll.ohTrigger(Trigger,TriggerON,InterestRatesTrigger))</f>
        <v>9.9999999999996511E-4</v>
      </c>
      <c r="V53" s="97">
        <f ca="1">_xll.qlQuoteValue(P53,_xll.ohTrigger(Trigger,TriggerON,InterestRatesTrigger))</f>
        <v>1E-3</v>
      </c>
      <c r="W53" s="97" t="b">
        <f t="shared" ca="1" si="14"/>
        <v>1</v>
      </c>
      <c r="X53" s="133">
        <f t="shared" ca="1" si="10"/>
        <v>-3.4911309954033243E-13</v>
      </c>
      <c r="Y53" s="50" t="b">
        <f ca="1">ABS(X53)&lt;=ABS('General Settings'!$D$23)</f>
        <v>1</v>
      </c>
      <c r="AA53" s="50" t="str">
        <f>_xll.qlMakeOIS(,SettlementDays,IF(O53="SW","1W",O53),IndexON,,FwdStart,DayCountConv,,Permanent,Trigger,ObjectOverwrite)</f>
        <v>obj_00372#0002</v>
      </c>
      <c r="AC53" s="50" t="str">
        <v>GBP6YOIS_Quote</v>
      </c>
    </row>
    <row r="54" spans="13:29" x14ac:dyDescent="0.2">
      <c r="M54" s="94" t="s">
        <v>53</v>
      </c>
      <c r="N54" s="94"/>
      <c r="O54" s="94" t="s">
        <v>84</v>
      </c>
      <c r="P54" s="94" t="str">
        <f t="shared" si="11"/>
        <v>GBP4YOIS_Quote</v>
      </c>
      <c r="Q54" s="163"/>
      <c r="R54" s="106">
        <f t="shared" si="12"/>
        <v>42641</v>
      </c>
      <c r="S54" s="106">
        <f>_xll.qlSwapStartDate(AA54)</f>
        <v>42641</v>
      </c>
      <c r="T54" s="106">
        <f>_xll.qlSwapMaturityDate(AA54)</f>
        <v>44102</v>
      </c>
      <c r="U54" s="97">
        <f ca="1">_xll.qlOvernightIndexedSwapFairRate(AA54,_xll.ohTrigger(Trigger,TriggerON,InterestRatesTrigger))</f>
        <v>1.1500000000000659E-3</v>
      </c>
      <c r="V54" s="97">
        <f ca="1">_xll.qlQuoteValue(P54,_xll.ohTrigger(Trigger,TriggerON,InterestRatesTrigger))</f>
        <v>1.1500000000000002E-3</v>
      </c>
      <c r="W54" s="97" t="b">
        <f t="shared" ca="1" si="14"/>
        <v>1</v>
      </c>
      <c r="X54" s="133">
        <f t="shared" ca="1" si="10"/>
        <v>6.5702651652621569E-13</v>
      </c>
      <c r="Y54" s="50" t="b">
        <f ca="1">ABS(X54)&lt;=ABS('General Settings'!$D$23)</f>
        <v>1</v>
      </c>
      <c r="AA54" s="50" t="str">
        <f>_xll.qlMakeOIS(,SettlementDays,IF(O54="SW","1W",O54),IndexON,,FwdStart,DayCountConv,,Permanent,Trigger,ObjectOverwrite)</f>
        <v>obj_0036e#0002</v>
      </c>
      <c r="AC54" s="50" t="str">
        <v>GBP7YOIS_Quote</v>
      </c>
    </row>
    <row r="55" spans="13:29" x14ac:dyDescent="0.2">
      <c r="M55" s="94" t="s">
        <v>53</v>
      </c>
      <c r="N55" s="94"/>
      <c r="O55" s="94" t="s">
        <v>85</v>
      </c>
      <c r="P55" s="94" t="str">
        <f t="shared" si="11"/>
        <v>GBP5YOIS_Quote</v>
      </c>
      <c r="Q55" s="163"/>
      <c r="R55" s="106">
        <f t="shared" si="12"/>
        <v>42641</v>
      </c>
      <c r="S55" s="106">
        <f>_xll.qlSwapStartDate(AA55)</f>
        <v>42641</v>
      </c>
      <c r="T55" s="106">
        <f>_xll.qlSwapMaturityDate(AA55)</f>
        <v>44467</v>
      </c>
      <c r="U55" s="97">
        <f ca="1">_xll.qlOvernightIndexedSwapFairRate(AA55,_xll.ohTrigger(Trigger,TriggerON,InterestRatesTrigger))</f>
        <v>1.4500000000000563E-3</v>
      </c>
      <c r="V55" s="97">
        <f ca="1">_xll.qlQuoteValue(P55,_xll.ohTrigger(Trigger,TriggerON,InterestRatesTrigger))</f>
        <v>1.4500000000000001E-3</v>
      </c>
      <c r="W55" s="97" t="b">
        <f t="shared" ca="1" si="14"/>
        <v>1</v>
      </c>
      <c r="X55" s="133">
        <f t="shared" ca="1" si="10"/>
        <v>5.616167253474913E-13</v>
      </c>
      <c r="Y55" s="50" t="b">
        <f ca="1">ABS(X55)&lt;=ABS('General Settings'!$D$23)</f>
        <v>1</v>
      </c>
      <c r="AA55" s="50" t="str">
        <f>_xll.qlMakeOIS(,SettlementDays,IF(O55="SW","1W",O55),IndexON,,FwdStart,DayCountConv,,Permanent,Trigger,ObjectOverwrite)</f>
        <v>obj_00376#0002</v>
      </c>
      <c r="AC55" s="50" t="str">
        <v>GBP8YOIS_Quote</v>
      </c>
    </row>
    <row r="56" spans="13:29" x14ac:dyDescent="0.2">
      <c r="M56" s="94" t="s">
        <v>53</v>
      </c>
      <c r="N56" s="94"/>
      <c r="O56" s="94" t="s">
        <v>86</v>
      </c>
      <c r="P56" s="94" t="str">
        <f t="shared" si="11"/>
        <v>GBP6YOIS_Quote</v>
      </c>
      <c r="Q56" s="163"/>
      <c r="R56" s="106">
        <f t="shared" si="12"/>
        <v>42641</v>
      </c>
      <c r="S56" s="106">
        <f>_xll.qlSwapStartDate(AA56)</f>
        <v>42641</v>
      </c>
      <c r="T56" s="106">
        <f>_xll.qlSwapMaturityDate(AA56)</f>
        <v>44832</v>
      </c>
      <c r="U56" s="97">
        <f ca="1">_xll.qlOvernightIndexedSwapFairRate(AA56,_xll.ohTrigger(Trigger,TriggerON,InterestRatesTrigger))</f>
        <v>1.8600000000000016E-3</v>
      </c>
      <c r="V56" s="97">
        <f ca="1">_xll.qlQuoteValue(P56,_xll.ohTrigger(Trigger,TriggerON,InterestRatesTrigger))</f>
        <v>1.8599999999999999E-3</v>
      </c>
      <c r="W56" s="97" t="b">
        <f t="shared" ca="1" si="14"/>
        <v>1</v>
      </c>
      <c r="X56" s="133">
        <f t="shared" ca="1" si="10"/>
        <v>1.7347234759768071E-14</v>
      </c>
      <c r="Y56" s="50" t="b">
        <f ca="1">ABS(X56)&lt;=ABS('General Settings'!$D$23)</f>
        <v>1</v>
      </c>
      <c r="AA56" s="50" t="str">
        <f>_xll.qlMakeOIS(,SettlementDays,IF(O56="SW","1W",O56),IndexON,,FwdStart,DayCountConv,,Permanent,Trigger,ObjectOverwrite)</f>
        <v>obj_0036b#0002</v>
      </c>
      <c r="AC56" s="50" t="str">
        <v>GBP9YOIS_Quote</v>
      </c>
    </row>
    <row r="57" spans="13:29" x14ac:dyDescent="0.2">
      <c r="M57" s="94" t="s">
        <v>53</v>
      </c>
      <c r="N57" s="94"/>
      <c r="O57" s="94" t="s">
        <v>87</v>
      </c>
      <c r="P57" s="94" t="str">
        <f t="shared" si="11"/>
        <v>GBP7YOIS_Quote</v>
      </c>
      <c r="Q57" s="163"/>
      <c r="R57" s="106">
        <f t="shared" si="12"/>
        <v>42641</v>
      </c>
      <c r="S57" s="106">
        <f>_xll.qlSwapStartDate(AA57)</f>
        <v>42641</v>
      </c>
      <c r="T57" s="106">
        <f>_xll.qlSwapMaturityDate(AA57)</f>
        <v>45197</v>
      </c>
      <c r="U57" s="97">
        <f ca="1">_xll.qlOvernightIndexedSwapFairRate(AA57,_xll.ohTrigger(Trigger,TriggerON,InterestRatesTrigger))</f>
        <v>2.3700000000000335E-3</v>
      </c>
      <c r="V57" s="97">
        <f ca="1">_xll.qlQuoteValue(P57,_xll.ohTrigger(Trigger,TriggerON,InterestRatesTrigger))</f>
        <v>2.3700000000000001E-3</v>
      </c>
      <c r="W57" s="97" t="b">
        <f t="shared" ca="1" si="14"/>
        <v>1</v>
      </c>
      <c r="X57" s="133">
        <f t="shared" ca="1" si="10"/>
        <v>3.3393426912553537E-13</v>
      </c>
      <c r="Y57" s="50" t="b">
        <f ca="1">ABS(X57)&lt;=ABS('General Settings'!$D$23)</f>
        <v>1</v>
      </c>
      <c r="AA57" s="50" t="str">
        <f>_xll.qlMakeOIS(,SettlementDays,IF(O57="SW","1W",O57),IndexON,,FwdStart,DayCountConv,,Permanent,Trigger,ObjectOverwrite)</f>
        <v>obj_0036f#0002</v>
      </c>
      <c r="AC57" s="50" t="str">
        <v>GBP10YOIS_Quote</v>
      </c>
    </row>
    <row r="58" spans="13:29" x14ac:dyDescent="0.2">
      <c r="M58" s="94" t="s">
        <v>53</v>
      </c>
      <c r="N58" s="94"/>
      <c r="O58" s="94" t="s">
        <v>88</v>
      </c>
      <c r="P58" s="94" t="str">
        <f t="shared" si="11"/>
        <v>GBP8YOIS_Quote</v>
      </c>
      <c r="Q58" s="163"/>
      <c r="R58" s="106">
        <f t="shared" si="12"/>
        <v>42641</v>
      </c>
      <c r="S58" s="106">
        <f>_xll.qlSwapStartDate(AA58)</f>
        <v>42641</v>
      </c>
      <c r="T58" s="106">
        <f>_xll.qlSwapMaturityDate(AA58)</f>
        <v>45565</v>
      </c>
      <c r="U58" s="97">
        <f ca="1">_xll.qlOvernightIndexedSwapFairRate(AA58,_xll.ohTrigger(Trigger,TriggerON,InterestRatesTrigger))</f>
        <v>2.9499999999999848E-3</v>
      </c>
      <c r="V58" s="97">
        <f ca="1">_xll.qlQuoteValue(P58,_xll.ohTrigger(Trigger,TriggerON,InterestRatesTrigger))</f>
        <v>2.9500000000000004E-3</v>
      </c>
      <c r="W58" s="97" t="b">
        <f t="shared" ca="1" si="14"/>
        <v>1</v>
      </c>
      <c r="X58" s="133">
        <f t="shared" ca="1" si="10"/>
        <v>-1.5612511283791264E-13</v>
      </c>
      <c r="Y58" s="50" t="b">
        <f ca="1">ABS(X58)&lt;=ABS('General Settings'!$D$23)</f>
        <v>1</v>
      </c>
      <c r="AA58" s="50" t="str">
        <f>_xll.qlMakeOIS(,SettlementDays,IF(O58="SW","1W",O58),IndexON,,FwdStart,DayCountConv,,Permanent,Trigger,ObjectOverwrite)</f>
        <v>obj_0035c#0002</v>
      </c>
      <c r="AC58" s="50" t="str">
        <v>GBP12YOIS_Quote</v>
      </c>
    </row>
    <row r="59" spans="13:29" x14ac:dyDescent="0.2">
      <c r="M59" s="94" t="s">
        <v>53</v>
      </c>
      <c r="N59" s="94"/>
      <c r="O59" s="94" t="s">
        <v>89</v>
      </c>
      <c r="P59" s="94" t="str">
        <f t="shared" si="11"/>
        <v>GBP9YOIS_Quote</v>
      </c>
      <c r="Q59" s="163"/>
      <c r="R59" s="106">
        <f t="shared" si="12"/>
        <v>42641</v>
      </c>
      <c r="S59" s="106">
        <f>_xll.qlSwapStartDate(AA59)</f>
        <v>42641</v>
      </c>
      <c r="T59" s="106">
        <f>_xll.qlSwapMaturityDate(AA59)</f>
        <v>45929</v>
      </c>
      <c r="U59" s="97">
        <f ca="1">_xll.qlOvernightIndexedSwapFairRate(AA59,_xll.ohTrigger(Trigger,TriggerON,InterestRatesTrigger))</f>
        <v>3.5599999999999916E-3</v>
      </c>
      <c r="V59" s="97">
        <f ca="1">_xll.qlQuoteValue(P59,_xll.ohTrigger(Trigger,TriggerON,InterestRatesTrigger))</f>
        <v>3.5599999999999998E-3</v>
      </c>
      <c r="W59" s="97" t="b">
        <f t="shared" ca="1" si="14"/>
        <v>1</v>
      </c>
      <c r="X59" s="133">
        <f t="shared" ca="1" si="10"/>
        <v>-8.2399365108898337E-14</v>
      </c>
      <c r="Y59" s="50" t="b">
        <f ca="1">ABS(X59)&lt;=ABS('General Settings'!$D$23)</f>
        <v>1</v>
      </c>
      <c r="AA59" s="50" t="str">
        <f>_xll.qlMakeOIS(,SettlementDays,IF(O59="SW","1W",O59),IndexON,,FwdStart,DayCountConv,,Permanent,Trigger,ObjectOverwrite)</f>
        <v>obj_00362#0002</v>
      </c>
      <c r="AC59" s="50" t="str">
        <v>GBP15YOIS_Quote</v>
      </c>
    </row>
    <row r="60" spans="13:29" x14ac:dyDescent="0.2">
      <c r="M60" s="94" t="s">
        <v>53</v>
      </c>
      <c r="N60" s="94"/>
      <c r="O60" s="94" t="s">
        <v>90</v>
      </c>
      <c r="P60" s="94" t="str">
        <f t="shared" si="11"/>
        <v>GBP10YOIS_Quote</v>
      </c>
      <c r="Q60" s="163"/>
      <c r="R60" s="106">
        <f t="shared" si="12"/>
        <v>42641</v>
      </c>
      <c r="S60" s="106">
        <f>_xll.qlSwapStartDate(AA60)</f>
        <v>42641</v>
      </c>
      <c r="T60" s="106">
        <f>_xll.qlSwapMaturityDate(AA60)</f>
        <v>46293</v>
      </c>
      <c r="U60" s="97">
        <f ca="1">_xll.qlOvernightIndexedSwapFairRate(AA60,_xll.ohTrigger(Trigger,TriggerON,InterestRatesTrigger))</f>
        <v>4.1700000000000279E-3</v>
      </c>
      <c r="V60" s="97">
        <f ca="1">_xll.qlQuoteValue(P60,_xll.ohTrigger(Trigger,TriggerON,InterestRatesTrigger))</f>
        <v>4.1700000000000001E-3</v>
      </c>
      <c r="W60" s="97" t="b">
        <f t="shared" ca="1" si="14"/>
        <v>1</v>
      </c>
      <c r="X60" s="133">
        <f t="shared" ca="1" si="10"/>
        <v>2.7755575615628914E-13</v>
      </c>
      <c r="Y60" s="50" t="b">
        <f ca="1">ABS(X60)&lt;=ABS('General Settings'!$D$23)</f>
        <v>1</v>
      </c>
      <c r="AA60" s="50" t="str">
        <f>_xll.qlMakeOIS(,SettlementDays,IF(O60="SW","1W",O60),IndexON,,FwdStart,DayCountConv,,Permanent,Trigger,ObjectOverwrite)</f>
        <v>obj_0036a#0002</v>
      </c>
      <c r="AC60" s="50" t="str">
        <v>GBP20YOIS_Quote</v>
      </c>
    </row>
    <row r="61" spans="13:29" x14ac:dyDescent="0.2">
      <c r="M61" s="94" t="s">
        <v>53</v>
      </c>
      <c r="N61" s="94"/>
      <c r="O61" s="94" t="s">
        <v>116</v>
      </c>
      <c r="P61" s="94" t="str">
        <f t="shared" si="11"/>
        <v>GBP11YOIS_Quote</v>
      </c>
      <c r="Q61" s="163"/>
      <c r="R61" s="106">
        <f t="shared" si="12"/>
        <v>42641</v>
      </c>
      <c r="S61" s="106">
        <f>_xll.qlSwapStartDate(AA61)</f>
        <v>42641</v>
      </c>
      <c r="T61" s="106">
        <f>_xll.qlSwapMaturityDate(AA61)</f>
        <v>46658</v>
      </c>
      <c r="U61" s="97">
        <f ca="1">_xll.qlOvernightIndexedSwapFairRate(AA61,_xll.ohTrigger(Trigger,TriggerON,InterestRatesTrigger))</f>
        <v>4.7067547880653721E-3</v>
      </c>
      <c r="V61" s="97" t="e">
        <f ca="1">_xll.qlQuoteValue(P61,_xll.ohTrigger(Trigger,TriggerON,InterestRatesTrigger))</f>
        <v>#NUM!</v>
      </c>
      <c r="W61" s="97" t="b">
        <f t="shared" ca="1" si="14"/>
        <v>0</v>
      </c>
      <c r="X61" s="133" t="e">
        <f t="shared" ca="1" si="10"/>
        <v>#NUM!</v>
      </c>
      <c r="Y61" s="50" t="e">
        <f ca="1">ABS(X61)&lt;=ABS('General Settings'!$D$23)</f>
        <v>#NUM!</v>
      </c>
      <c r="AA61" s="50" t="str">
        <f>_xll.qlMakeOIS(,SettlementDays,IF(O61="SW","1W",O61),IndexON,,FwdStart,DayCountConv,,Permanent,Trigger,ObjectOverwrite)</f>
        <v>obj_00359#0002</v>
      </c>
      <c r="AC61" s="50" t="str">
        <v>GBP25YOIS_Quote</v>
      </c>
    </row>
    <row r="62" spans="13:29" x14ac:dyDescent="0.2">
      <c r="M62" s="94" t="s">
        <v>53</v>
      </c>
      <c r="N62" s="94"/>
      <c r="O62" s="94" t="s">
        <v>91</v>
      </c>
      <c r="P62" s="94" t="str">
        <f t="shared" si="11"/>
        <v>GBP12YOIS_Quote</v>
      </c>
      <c r="Q62" s="163"/>
      <c r="R62" s="106">
        <f t="shared" si="12"/>
        <v>42641</v>
      </c>
      <c r="S62" s="106">
        <f>_xll.qlSwapStartDate(AA62)</f>
        <v>42641</v>
      </c>
      <c r="T62" s="106">
        <f>_xll.qlSwapMaturityDate(AA62)</f>
        <v>47024</v>
      </c>
      <c r="U62" s="97">
        <f ca="1">_xll.qlOvernightIndexedSwapFairRate(AA62,_xll.ohTrigger(Trigger,TriggerON,InterestRatesTrigger))</f>
        <v>5.1700000000551955E-3</v>
      </c>
      <c r="V62" s="97">
        <f ca="1">_xll.qlQuoteValue(P62,_xll.ohTrigger(Trigger,TriggerON,InterestRatesTrigger))</f>
        <v>5.1700000000000001E-3</v>
      </c>
      <c r="W62" s="97" t="b">
        <f t="shared" ca="1" si="14"/>
        <v>1</v>
      </c>
      <c r="X62" s="133">
        <f t="shared" ca="1" si="10"/>
        <v>5.5195431558630048E-10</v>
      </c>
      <c r="Y62" s="50" t="b">
        <f ca="1">ABS(X62)&lt;=ABS('General Settings'!$D$23)</f>
        <v>1</v>
      </c>
      <c r="AA62" s="50" t="str">
        <f>_xll.qlMakeOIS(,SettlementDays,IF(O62="SW","1W",O62),IndexON,,FwdStart,DayCountConv,,Permanent,Trigger,ObjectOverwrite)</f>
        <v>obj_00370#0002</v>
      </c>
      <c r="AC62" s="50" t="str">
        <v>GBP30YOIS_Quote</v>
      </c>
    </row>
    <row r="63" spans="13:29" x14ac:dyDescent="0.2">
      <c r="M63" s="94" t="s">
        <v>53</v>
      </c>
      <c r="N63" s="94"/>
      <c r="O63" s="94" t="s">
        <v>92</v>
      </c>
      <c r="P63" s="94" t="str">
        <f t="shared" si="11"/>
        <v>GBP15YOIS_Quote</v>
      </c>
      <c r="Q63" s="163"/>
      <c r="R63" s="106">
        <f t="shared" si="12"/>
        <v>42641</v>
      </c>
      <c r="S63" s="106">
        <f>_xll.qlSwapStartDate(AA63)</f>
        <v>42641</v>
      </c>
      <c r="T63" s="106">
        <f>_xll.qlSwapMaturityDate(AA63)</f>
        <v>48120</v>
      </c>
      <c r="U63" s="97">
        <f ca="1">_xll.qlOvernightIndexedSwapFairRate(AA63,_xll.ohTrigger(Trigger,TriggerON,InterestRatesTrigger))</f>
        <v>6.2000000000363735E-3</v>
      </c>
      <c r="V63" s="97">
        <f ca="1">_xll.qlQuoteValue(P63,_xll.ohTrigger(Trigger,TriggerON,InterestRatesTrigger))</f>
        <v>6.2000000000000006E-3</v>
      </c>
      <c r="W63" s="97" t="b">
        <f t="shared" ca="1" si="14"/>
        <v>1</v>
      </c>
      <c r="X63" s="133">
        <f t="shared" ca="1" si="10"/>
        <v>3.6372814482543703E-10</v>
      </c>
      <c r="Y63" s="50" t="b">
        <f ca="1">ABS(X63)&lt;=ABS('General Settings'!$D$23)</f>
        <v>1</v>
      </c>
      <c r="AA63" s="50" t="str">
        <f>_xll.qlMakeOIS(,SettlementDays,IF(O63="SW","1W",O63),IndexON,,FwdStart,DayCountConv,,Permanent,Trigger,ObjectOverwrite)</f>
        <v>obj_00374#0002</v>
      </c>
      <c r="AC63" s="50" t="str">
        <v>GBP40YOIS_Quote</v>
      </c>
    </row>
    <row r="64" spans="13:29" x14ac:dyDescent="0.2">
      <c r="M64" s="94" t="s">
        <v>53</v>
      </c>
      <c r="N64" s="94"/>
      <c r="O64" s="94" t="s">
        <v>93</v>
      </c>
      <c r="P64" s="94" t="str">
        <f t="shared" si="11"/>
        <v>GBP20YOIS_Quote</v>
      </c>
      <c r="Q64" s="163"/>
      <c r="R64" s="106">
        <f t="shared" si="12"/>
        <v>42641</v>
      </c>
      <c r="S64" s="106">
        <f>_xll.qlSwapStartDate(AA64)</f>
        <v>42641</v>
      </c>
      <c r="T64" s="106">
        <f>_xll.qlSwapMaturityDate(AA64)</f>
        <v>49947</v>
      </c>
      <c r="U64" s="97">
        <f ca="1">_xll.qlOvernightIndexedSwapFairRate(AA64,_xll.ohTrigger(Trigger,TriggerON,InterestRatesTrigger))</f>
        <v>6.9399999999911182E-3</v>
      </c>
      <c r="V64" s="97">
        <f ca="1">_xll.qlQuoteValue(P64,_xll.ohTrigger(Trigger,TriggerON,InterestRatesTrigger))</f>
        <v>6.9400000000000009E-3</v>
      </c>
      <c r="W64" s="97" t="b">
        <f t="shared" ca="1" si="14"/>
        <v>1</v>
      </c>
      <c r="X64" s="133">
        <f t="shared" ca="1" si="10"/>
        <v>-8.8826515587392407E-11</v>
      </c>
      <c r="Y64" s="50" t="b">
        <f ca="1">ABS(X64)&lt;=ABS('General Settings'!$D$23)</f>
        <v>1</v>
      </c>
      <c r="AA64" s="50" t="str">
        <f>_xll.qlMakeOIS(,SettlementDays,IF(O64="SW","1W",O64),IndexON,,FwdStart,DayCountConv,,Permanent,Trigger,ObjectOverwrite)</f>
        <v>obj_00364#0002</v>
      </c>
      <c r="AC64" s="50" t="str">
        <v>GBP50YOIS_Quote</v>
      </c>
    </row>
    <row r="65" spans="10:29" x14ac:dyDescent="0.2">
      <c r="M65" s="94" t="s">
        <v>53</v>
      </c>
      <c r="N65" s="94"/>
      <c r="O65" s="94" t="s">
        <v>94</v>
      </c>
      <c r="P65" s="94" t="str">
        <f t="shared" si="11"/>
        <v>GBP25YOIS_Quote</v>
      </c>
      <c r="Q65" s="163"/>
      <c r="R65" s="106">
        <f t="shared" si="12"/>
        <v>42641</v>
      </c>
      <c r="S65" s="106">
        <f>_xll.qlSwapStartDate(AA65)</f>
        <v>42641</v>
      </c>
      <c r="T65" s="106">
        <f>_xll.qlSwapMaturityDate(AA65)</f>
        <v>51774</v>
      </c>
      <c r="U65" s="97">
        <f ca="1">_xll.qlOvernightIndexedSwapFairRate(AA65,_xll.ohTrigger(Trigger,TriggerON,InterestRatesTrigger))</f>
        <v>7.050000000003321E-3</v>
      </c>
      <c r="V65" s="97">
        <f ca="1">_xll.qlQuoteValue(P65,_xll.ohTrigger(Trigger,TriggerON,InterestRatesTrigger))</f>
        <v>7.0500000000000007E-3</v>
      </c>
      <c r="W65" s="97" t="b">
        <f t="shared" ca="1" si="14"/>
        <v>1</v>
      </c>
      <c r="X65" s="133">
        <f t="shared" ca="1" si="10"/>
        <v>3.3202607330196088E-11</v>
      </c>
      <c r="Y65" s="50" t="b">
        <f ca="1">ABS(X65)&lt;=ABS('General Settings'!$D$23)</f>
        <v>1</v>
      </c>
      <c r="AA65" s="50" t="str">
        <f>_xll.qlMakeOIS(,SettlementDays,IF(O65="SW","1W",O65),IndexON,,FwdStart,DayCountConv,,Permanent,Trigger,ObjectOverwrite)</f>
        <v>obj_0035f#0002</v>
      </c>
      <c r="AC65" s="50" t="str">
        <v>GBP60YOIS_Quote</v>
      </c>
    </row>
    <row r="66" spans="10:29" x14ac:dyDescent="0.2">
      <c r="M66" s="94" t="s">
        <v>53</v>
      </c>
      <c r="N66" s="94"/>
      <c r="O66" s="94" t="s">
        <v>96</v>
      </c>
      <c r="P66" s="94" t="str">
        <f t="shared" si="11"/>
        <v>GBP30YOIS_Quote</v>
      </c>
      <c r="Q66" s="163"/>
      <c r="R66" s="106">
        <f t="shared" ref="R66:R69" si="15">EvaluationDate</f>
        <v>42641</v>
      </c>
      <c r="S66" s="106">
        <f>_xll.qlSwapStartDate(AA66)</f>
        <v>42641</v>
      </c>
      <c r="T66" s="106">
        <f>_xll.qlSwapMaturityDate(AA66)</f>
        <v>53598</v>
      </c>
      <c r="U66" s="97">
        <f ca="1">_xll.qlOvernightIndexedSwapFairRate(AA66,_xll.ohTrigger(Trigger,TriggerON,InterestRatesTrigger))</f>
        <v>7.0200000000053579E-3</v>
      </c>
      <c r="V66" s="97">
        <f ca="1">_xll.qlQuoteValue(P66,_xll.ohTrigger(Trigger,TriggerON,InterestRatesTrigger))</f>
        <v>7.0199999999999993E-3</v>
      </c>
      <c r="W66" s="97" t="b">
        <f t="shared" ref="W66:W69" ca="1" si="16">NOT(ISERROR(V66))</f>
        <v>1</v>
      </c>
      <c r="X66" s="133">
        <f t="shared" ca="1" si="10"/>
        <v>5.3585608172923571E-11</v>
      </c>
      <c r="Y66" s="50" t="b">
        <f ca="1">ABS(X66)&lt;=ABS('General Settings'!$D$23)</f>
        <v>1</v>
      </c>
      <c r="AA66" s="50" t="str">
        <f>_xll.qlMakeOIS(,SettlementDays,IF(O66="SW","1W",O66),IndexON,,FwdStart,DayCountConv,,Permanent,Trigger,ObjectOverwrite)</f>
        <v>obj_0035b#0002</v>
      </c>
      <c r="AC66" s="50" t="str">
        <v/>
      </c>
    </row>
    <row r="67" spans="10:29" x14ac:dyDescent="0.2">
      <c r="M67" s="94" t="s">
        <v>53</v>
      </c>
      <c r="N67" s="94"/>
      <c r="O67" s="94" t="s">
        <v>98</v>
      </c>
      <c r="P67" s="94" t="str">
        <f t="shared" si="11"/>
        <v>GBP40YOIS_Quote</v>
      </c>
      <c r="Q67" s="163"/>
      <c r="R67" s="106">
        <f t="shared" si="15"/>
        <v>42641</v>
      </c>
      <c r="S67" s="106">
        <f>_xll.qlSwapStartDate(AA67)</f>
        <v>42641</v>
      </c>
      <c r="T67" s="106">
        <f>_xll.qlSwapMaturityDate(AA67)</f>
        <v>57251</v>
      </c>
      <c r="U67" s="97">
        <f ca="1">_xll.qlOvernightIndexedSwapFairRate(AA67,_xll.ohTrigger(Trigger,TriggerON,InterestRatesTrigger))</f>
        <v>6.5899999999912261E-3</v>
      </c>
      <c r="V67" s="97">
        <f ca="1">_xll.qlQuoteValue(P67,_xll.ohTrigger(Trigger,TriggerON,InterestRatesTrigger))</f>
        <v>6.5900000000000004E-3</v>
      </c>
      <c r="W67" s="97" t="b">
        <f t="shared" ca="1" si="16"/>
        <v>1</v>
      </c>
      <c r="X67" s="133">
        <f t="shared" ca="1" si="10"/>
        <v>-8.7742313414906903E-11</v>
      </c>
      <c r="Y67" s="50" t="b">
        <f ca="1">ABS(X67)&lt;=ABS('General Settings'!$D$23)</f>
        <v>1</v>
      </c>
      <c r="AA67" s="50" t="str">
        <f>_xll.qlMakeOIS(,SettlementDays,IF(O67="SW","1W",O67),IndexON,,FwdStart,DayCountConv,,Permanent,Trigger,ObjectOverwrite)</f>
        <v>obj_00360#0002</v>
      </c>
      <c r="AC67" s="50" t="str">
        <v/>
      </c>
    </row>
    <row r="68" spans="10:29" x14ac:dyDescent="0.2">
      <c r="M68" s="94" t="s">
        <v>53</v>
      </c>
      <c r="N68" s="94"/>
      <c r="O68" s="94" t="s">
        <v>99</v>
      </c>
      <c r="P68" s="94" t="str">
        <f t="shared" si="11"/>
        <v>GBP50YOIS_Quote</v>
      </c>
      <c r="Q68" s="163"/>
      <c r="R68" s="106">
        <f t="shared" si="15"/>
        <v>42641</v>
      </c>
      <c r="S68" s="106">
        <f>_xll.qlSwapStartDate(AA68)</f>
        <v>42641</v>
      </c>
      <c r="T68" s="106">
        <f>_xll.qlSwapMaturityDate(AA68)</f>
        <v>60903</v>
      </c>
      <c r="U68" s="97">
        <f ca="1">_xll.qlOvernightIndexedSwapFairRate(AA68,_xll.ohTrigger(Trigger,TriggerON,InterestRatesTrigger))</f>
        <v>6.3399999999846522E-3</v>
      </c>
      <c r="V68" s="97">
        <f ca="1">_xll.qlQuoteValue(P68,_xll.ohTrigger(Trigger,TriggerON,InterestRatesTrigger))</f>
        <v>6.340000000000001E-3</v>
      </c>
      <c r="W68" s="97" t="b">
        <f t="shared" ca="1" si="16"/>
        <v>1</v>
      </c>
      <c r="X68" s="133">
        <f t="shared" ca="1" si="10"/>
        <v>-1.5348833315442789E-10</v>
      </c>
      <c r="Y68" s="50" t="b">
        <f ca="1">ABS(X68)&lt;=ABS('General Settings'!$D$23)</f>
        <v>1</v>
      </c>
      <c r="AA68" s="50" t="str">
        <f>_xll.qlMakeOIS(,SettlementDays,IF(O68="SW","1W",O68),IndexON,,FwdStart,DayCountConv,,Permanent,Trigger,ObjectOverwrite)</f>
        <v>obj_00368#0002</v>
      </c>
      <c r="AC68" s="50" t="str">
        <v/>
      </c>
    </row>
    <row r="69" spans="10:29" x14ac:dyDescent="0.2">
      <c r="M69" s="95" t="s">
        <v>53</v>
      </c>
      <c r="N69" s="95"/>
      <c r="O69" s="95" t="s">
        <v>130</v>
      </c>
      <c r="P69" s="95" t="str">
        <f t="shared" si="11"/>
        <v>GBP60YOIS_Quote</v>
      </c>
      <c r="Q69" s="164"/>
      <c r="R69" s="107">
        <f t="shared" si="15"/>
        <v>42641</v>
      </c>
      <c r="S69" s="107">
        <f>_xll.qlSwapStartDate(AA69)</f>
        <v>42641</v>
      </c>
      <c r="T69" s="107">
        <f>_xll.qlSwapMaturityDate(AA69)</f>
        <v>64556</v>
      </c>
      <c r="U69" s="98">
        <f ca="1">_xll.qlOvernightIndexedSwapFairRate(AA69,_xll.ohTrigger(Trigger,TriggerON,InterestRatesTrigger))</f>
        <v>6.3700000000004023E-3</v>
      </c>
      <c r="V69" s="98">
        <f ca="1">_xll.qlQuoteValue(P69,_xll.ohTrigger(Trigger,TriggerON,InterestRatesTrigger))</f>
        <v>6.3699999999999998E-3</v>
      </c>
      <c r="W69" s="98" t="b">
        <f t="shared" ca="1" si="16"/>
        <v>1</v>
      </c>
      <c r="X69" s="176">
        <f t="shared" ca="1" si="10"/>
        <v>4.0245584642661925E-12</v>
      </c>
      <c r="Y69" s="51" t="b">
        <f ca="1">ABS(X69)&lt;=ABS('General Settings'!$D$23)</f>
        <v>1</v>
      </c>
      <c r="AA69" s="51" t="str">
        <f>_xll.qlMakeOIS(,SettlementDays,IF(O69="SW","1W",O69),IndexON,,FwdStart,DayCountConv,,Permanent,Trigger,ObjectOverwrite)</f>
        <v>obj_00375#0002</v>
      </c>
      <c r="AC69" s="51" t="str">
        <v/>
      </c>
    </row>
    <row r="70" spans="10:29" x14ac:dyDescent="0.2">
      <c r="W70" s="62"/>
      <c r="X70" s="62"/>
    </row>
    <row r="71" spans="10:29" x14ac:dyDescent="0.2">
      <c r="J71" s="62"/>
      <c r="K71" s="62"/>
      <c r="L71" s="62"/>
      <c r="W71" s="62"/>
      <c r="X71" s="62"/>
    </row>
    <row r="72" spans="10:29" x14ac:dyDescent="0.2">
      <c r="W72" s="62"/>
      <c r="X72" s="62"/>
    </row>
    <row r="73" spans="10:29" x14ac:dyDescent="0.2">
      <c r="W73" s="62"/>
      <c r="X73" s="62"/>
    </row>
    <row r="74" spans="10:29" x14ac:dyDescent="0.2">
      <c r="W74" s="62"/>
      <c r="X74" s="62"/>
    </row>
    <row r="75" spans="10:29" x14ac:dyDescent="0.2">
      <c r="W75" s="62"/>
      <c r="X75" s="62"/>
    </row>
    <row r="76" spans="10:29" x14ac:dyDescent="0.2">
      <c r="W76" s="62"/>
      <c r="X76" s="62"/>
    </row>
    <row r="77" spans="10:29" x14ac:dyDescent="0.2">
      <c r="W77" s="62"/>
      <c r="X77" s="62"/>
    </row>
    <row r="78" spans="10:29" x14ac:dyDescent="0.2">
      <c r="W78" s="62"/>
      <c r="X78" s="62"/>
    </row>
    <row r="79" spans="10:29" x14ac:dyDescent="0.2">
      <c r="W79" s="62"/>
      <c r="X79" s="62"/>
    </row>
    <row r="80" spans="10:29" x14ac:dyDescent="0.2">
      <c r="W80" s="62"/>
      <c r="X80" s="62"/>
    </row>
    <row r="81" spans="23:24" x14ac:dyDescent="0.2">
      <c r="W81" s="62"/>
      <c r="X81" s="62"/>
    </row>
    <row r="82" spans="23:24" x14ac:dyDescent="0.2">
      <c r="W82" s="62"/>
      <c r="X82" s="62"/>
    </row>
    <row r="83" spans="23:24" x14ac:dyDescent="0.2">
      <c r="W83" s="62"/>
      <c r="X83" s="62"/>
    </row>
    <row r="84" spans="23:24" x14ac:dyDescent="0.2">
      <c r="W84" s="62"/>
      <c r="X84" s="62"/>
    </row>
    <row r="85" spans="23:24" x14ac:dyDescent="0.2">
      <c r="W85" s="62"/>
      <c r="X85" s="62"/>
    </row>
    <row r="86" spans="23:24" x14ac:dyDescent="0.2">
      <c r="W86" s="62"/>
      <c r="X86" s="62"/>
    </row>
    <row r="87" spans="23:24" x14ac:dyDescent="0.2">
      <c r="W87" s="62"/>
      <c r="X87" s="62"/>
    </row>
    <row r="88" spans="23:24" x14ac:dyDescent="0.2">
      <c r="W88" s="62"/>
      <c r="X88" s="62"/>
    </row>
    <row r="89" spans="23:24" x14ac:dyDescent="0.2">
      <c r="W89" s="62"/>
      <c r="X89" s="62"/>
    </row>
    <row r="90" spans="23:24" x14ac:dyDescent="0.2">
      <c r="W90" s="62"/>
      <c r="X90" s="62"/>
    </row>
    <row r="91" spans="23:24" x14ac:dyDescent="0.2">
      <c r="W91" s="62"/>
      <c r="X91" s="62"/>
    </row>
    <row r="92" spans="23:24" x14ac:dyDescent="0.2">
      <c r="W92" s="62"/>
      <c r="X92" s="62"/>
    </row>
    <row r="93" spans="23:24" x14ac:dyDescent="0.2">
      <c r="W93" s="62"/>
      <c r="X93" s="62"/>
    </row>
    <row r="94" spans="23:24" x14ac:dyDescent="0.2">
      <c r="W94" s="62"/>
      <c r="X94" s="62"/>
    </row>
    <row r="95" spans="23:24" x14ac:dyDescent="0.2">
      <c r="W95" s="62"/>
      <c r="X95" s="62"/>
    </row>
    <row r="96" spans="23:24" x14ac:dyDescent="0.2">
      <c r="W96" s="62"/>
      <c r="X96" s="62"/>
    </row>
    <row r="97" spans="23:24" x14ac:dyDescent="0.2">
      <c r="W97" s="62"/>
      <c r="X97" s="62"/>
    </row>
    <row r="98" spans="23:24" x14ac:dyDescent="0.2">
      <c r="W98" s="62"/>
      <c r="X98" s="62"/>
    </row>
    <row r="99" spans="23:24" x14ac:dyDescent="0.2">
      <c r="W99" s="62"/>
      <c r="X99" s="62"/>
    </row>
    <row r="100" spans="23:24" x14ac:dyDescent="0.2">
      <c r="W100" s="62"/>
      <c r="X100" s="62"/>
    </row>
    <row r="101" spans="23:24" x14ac:dyDescent="0.2">
      <c r="W101" s="62"/>
      <c r="X101" s="62"/>
    </row>
    <row r="102" spans="23:24" x14ac:dyDescent="0.2">
      <c r="W102" s="62"/>
      <c r="X102" s="62"/>
    </row>
    <row r="103" spans="23:24" x14ac:dyDescent="0.2">
      <c r="W103" s="62"/>
      <c r="X103" s="62"/>
    </row>
    <row r="104" spans="23:24" x14ac:dyDescent="0.2">
      <c r="W104" s="62"/>
      <c r="X104" s="62"/>
    </row>
    <row r="105" spans="23:24" x14ac:dyDescent="0.2">
      <c r="W105" s="62"/>
      <c r="X105" s="62"/>
    </row>
    <row r="106" spans="23:24" x14ac:dyDescent="0.2">
      <c r="W106" s="62"/>
      <c r="X106" s="62"/>
    </row>
    <row r="107" spans="23:24" x14ac:dyDescent="0.2">
      <c r="W107" s="62"/>
      <c r="X107" s="62"/>
    </row>
    <row r="108" spans="23:24" x14ac:dyDescent="0.2">
      <c r="W108" s="62"/>
      <c r="X108" s="62"/>
    </row>
    <row r="109" spans="23:24" x14ac:dyDescent="0.2">
      <c r="W109" s="62"/>
      <c r="X109" s="62"/>
    </row>
    <row r="110" spans="23:24" x14ac:dyDescent="0.2">
      <c r="W110" s="62"/>
      <c r="X110" s="62"/>
    </row>
    <row r="111" spans="23:24" x14ac:dyDescent="0.2">
      <c r="W111" s="62"/>
      <c r="X111" s="62"/>
    </row>
    <row r="112" spans="23:24" x14ac:dyDescent="0.2">
      <c r="W112" s="62"/>
      <c r="X112" s="62"/>
    </row>
    <row r="113" spans="23:24" x14ac:dyDescent="0.2">
      <c r="W113" s="62"/>
      <c r="X113" s="62"/>
    </row>
    <row r="114" spans="23:24" x14ac:dyDescent="0.2">
      <c r="W114" s="62"/>
      <c r="X114" s="62"/>
    </row>
    <row r="115" spans="23:24" x14ac:dyDescent="0.2">
      <c r="W115" s="62"/>
      <c r="X115" s="62"/>
    </row>
    <row r="116" spans="23:24" x14ac:dyDescent="0.2">
      <c r="W116" s="62"/>
      <c r="X116" s="62"/>
    </row>
    <row r="117" spans="23:24" x14ac:dyDescent="0.2">
      <c r="W117" s="62"/>
      <c r="X117" s="62"/>
    </row>
    <row r="118" spans="23:24" x14ac:dyDescent="0.2">
      <c r="W118" s="62"/>
      <c r="X118" s="62"/>
    </row>
    <row r="119" spans="23:24" x14ac:dyDescent="0.2">
      <c r="W119" s="62"/>
      <c r="X119" s="62"/>
    </row>
    <row r="120" spans="23:24" x14ac:dyDescent="0.2">
      <c r="W120" s="62"/>
      <c r="X120" s="62"/>
    </row>
    <row r="121" spans="23:24" x14ac:dyDescent="0.2">
      <c r="W121" s="62"/>
      <c r="X121" s="62"/>
    </row>
    <row r="122" spans="23:24" x14ac:dyDescent="0.2">
      <c r="W122" s="62"/>
      <c r="X122" s="62"/>
    </row>
    <row r="123" spans="23:24" x14ac:dyDescent="0.2">
      <c r="W123" s="62"/>
      <c r="X123" s="62"/>
    </row>
    <row r="124" spans="23:24" x14ac:dyDescent="0.2">
      <c r="W124" s="62"/>
      <c r="X124" s="62"/>
    </row>
    <row r="125" spans="23:24" x14ac:dyDescent="0.2">
      <c r="W125" s="62"/>
      <c r="X125" s="62"/>
    </row>
    <row r="126" spans="23:24" x14ac:dyDescent="0.2">
      <c r="W126" s="62"/>
      <c r="X126" s="62"/>
    </row>
    <row r="127" spans="23:24" x14ac:dyDescent="0.2">
      <c r="W127" s="62"/>
      <c r="X127" s="62"/>
    </row>
    <row r="128" spans="23:24" x14ac:dyDescent="0.2">
      <c r="W128" s="62"/>
      <c r="X128" s="62"/>
    </row>
    <row r="129" spans="23:24" x14ac:dyDescent="0.2">
      <c r="W129" s="62"/>
      <c r="X129" s="62"/>
    </row>
    <row r="130" spans="23:24" x14ac:dyDescent="0.2">
      <c r="W130" s="62"/>
      <c r="X130" s="62"/>
    </row>
    <row r="131" spans="23:24" x14ac:dyDescent="0.2">
      <c r="W131" s="62"/>
      <c r="X131" s="62"/>
    </row>
    <row r="132" spans="23:24" x14ac:dyDescent="0.2">
      <c r="W132" s="62"/>
      <c r="X132" s="62"/>
    </row>
    <row r="133" spans="23:24" x14ac:dyDescent="0.2">
      <c r="W133" s="62"/>
      <c r="X133" s="62"/>
    </row>
    <row r="134" spans="23:24" x14ac:dyDescent="0.2">
      <c r="W134" s="62"/>
      <c r="X134" s="62"/>
    </row>
    <row r="135" spans="23:24" x14ac:dyDescent="0.2">
      <c r="W135" s="62"/>
      <c r="X135" s="62"/>
    </row>
    <row r="136" spans="23:24" x14ac:dyDescent="0.2">
      <c r="W136" s="62"/>
      <c r="X136" s="62"/>
    </row>
    <row r="137" spans="23:24" x14ac:dyDescent="0.2">
      <c r="W137" s="62"/>
      <c r="X137" s="62"/>
    </row>
    <row r="138" spans="23:24" x14ac:dyDescent="0.2">
      <c r="W138" s="62"/>
      <c r="X138" s="62"/>
    </row>
    <row r="139" spans="23:24" x14ac:dyDescent="0.2">
      <c r="W139" s="62"/>
      <c r="X139" s="62"/>
    </row>
    <row r="140" spans="23:24" x14ac:dyDescent="0.2">
      <c r="W140" s="62"/>
      <c r="X140" s="62"/>
    </row>
    <row r="141" spans="23:24" x14ac:dyDescent="0.2">
      <c r="W141" s="62"/>
      <c r="X141" s="62"/>
    </row>
    <row r="142" spans="23:24" x14ac:dyDescent="0.2">
      <c r="W142" s="62"/>
      <c r="X142" s="62"/>
    </row>
    <row r="143" spans="23:24" x14ac:dyDescent="0.2">
      <c r="W143" s="62"/>
      <c r="X143" s="62"/>
    </row>
    <row r="144" spans="23:24" x14ac:dyDescent="0.2">
      <c r="W144" s="62"/>
      <c r="X144" s="62"/>
    </row>
    <row r="145" spans="23:24" x14ac:dyDescent="0.2">
      <c r="W145" s="62"/>
      <c r="X145" s="62"/>
    </row>
    <row r="146" spans="23:24" x14ac:dyDescent="0.2">
      <c r="W146" s="62"/>
      <c r="X146" s="62"/>
    </row>
    <row r="147" spans="23:24" x14ac:dyDescent="0.2">
      <c r="W147" s="62"/>
      <c r="X147" s="62"/>
    </row>
    <row r="148" spans="23:24" x14ac:dyDescent="0.2">
      <c r="W148" s="62"/>
      <c r="X148" s="62"/>
    </row>
    <row r="149" spans="23:24" x14ac:dyDescent="0.2">
      <c r="W149" s="62"/>
      <c r="X149" s="62"/>
    </row>
    <row r="150" spans="23:24" x14ac:dyDescent="0.2">
      <c r="W150" s="62"/>
      <c r="X150" s="62"/>
    </row>
    <row r="151" spans="23:24" x14ac:dyDescent="0.2">
      <c r="W151" s="62"/>
      <c r="X151" s="62"/>
    </row>
    <row r="152" spans="23:24" x14ac:dyDescent="0.2">
      <c r="W152" s="62"/>
      <c r="X152" s="62"/>
    </row>
    <row r="153" spans="23:24" x14ac:dyDescent="0.2">
      <c r="W153" s="62"/>
      <c r="X153" s="62"/>
    </row>
    <row r="154" spans="23:24" x14ac:dyDescent="0.2">
      <c r="W154" s="62"/>
      <c r="X154" s="62"/>
    </row>
    <row r="155" spans="23:24" x14ac:dyDescent="0.2">
      <c r="W155" s="62"/>
      <c r="X155" s="62"/>
    </row>
    <row r="156" spans="23:24" x14ac:dyDescent="0.2">
      <c r="W156" s="62"/>
      <c r="X156" s="62"/>
    </row>
    <row r="157" spans="23:24" x14ac:dyDescent="0.2">
      <c r="W157" s="62"/>
      <c r="X157" s="62"/>
    </row>
    <row r="158" spans="23:24" x14ac:dyDescent="0.2">
      <c r="W158" s="62"/>
      <c r="X158" s="62"/>
    </row>
    <row r="159" spans="23:24" x14ac:dyDescent="0.2">
      <c r="W159" s="62"/>
      <c r="X159" s="62"/>
    </row>
    <row r="160" spans="23:24" x14ac:dyDescent="0.2">
      <c r="W160" s="62"/>
      <c r="X160" s="62"/>
    </row>
    <row r="161" spans="23:24" x14ac:dyDescent="0.2">
      <c r="W161" s="62"/>
      <c r="X161" s="62"/>
    </row>
    <row r="162" spans="23:24" x14ac:dyDescent="0.2">
      <c r="W162" s="62"/>
      <c r="X162" s="62"/>
    </row>
    <row r="163" spans="23:24" x14ac:dyDescent="0.2">
      <c r="W163" s="62"/>
      <c r="X163" s="62"/>
    </row>
    <row r="164" spans="23:24" x14ac:dyDescent="0.2">
      <c r="W164" s="62"/>
      <c r="X164" s="62"/>
    </row>
    <row r="165" spans="23:24" x14ac:dyDescent="0.2">
      <c r="W165" s="62"/>
      <c r="X165" s="62"/>
    </row>
    <row r="166" spans="23:24" x14ac:dyDescent="0.2">
      <c r="W166" s="62"/>
      <c r="X166" s="62"/>
    </row>
    <row r="167" spans="23:24" x14ac:dyDescent="0.2">
      <c r="W167" s="62"/>
      <c r="X167" s="62"/>
    </row>
    <row r="168" spans="23:24" x14ac:dyDescent="0.2">
      <c r="W168" s="62"/>
      <c r="X168" s="62"/>
    </row>
    <row r="169" spans="23:24" x14ac:dyDescent="0.2">
      <c r="W169" s="62"/>
      <c r="X169" s="62"/>
    </row>
    <row r="170" spans="23:24" x14ac:dyDescent="0.2">
      <c r="W170" s="62"/>
      <c r="X170" s="62"/>
    </row>
    <row r="171" spans="23:24" x14ac:dyDescent="0.2">
      <c r="W171" s="62"/>
      <c r="X171" s="62"/>
    </row>
    <row r="172" spans="23:24" x14ac:dyDescent="0.2">
      <c r="W172" s="62"/>
      <c r="X172" s="62"/>
    </row>
    <row r="173" spans="23:24" x14ac:dyDescent="0.2">
      <c r="W173" s="62"/>
      <c r="X173" s="62"/>
    </row>
    <row r="174" spans="23:24" x14ac:dyDescent="0.2">
      <c r="W174" s="62"/>
      <c r="X174" s="62"/>
    </row>
    <row r="175" spans="23:24" x14ac:dyDescent="0.2">
      <c r="W175" s="62"/>
      <c r="X175" s="62"/>
    </row>
    <row r="176" spans="23:24" x14ac:dyDescent="0.2">
      <c r="W176" s="62"/>
      <c r="X176" s="62"/>
    </row>
    <row r="177" spans="23:24" x14ac:dyDescent="0.2">
      <c r="W177" s="62"/>
      <c r="X177" s="62"/>
    </row>
    <row r="178" spans="23:24" x14ac:dyDescent="0.2">
      <c r="W178" s="62"/>
      <c r="X178" s="62"/>
    </row>
    <row r="179" spans="23:24" x14ac:dyDescent="0.2">
      <c r="W179" s="62"/>
      <c r="X179" s="62"/>
    </row>
    <row r="180" spans="23:24" x14ac:dyDescent="0.2">
      <c r="W180" s="62"/>
      <c r="X180" s="62"/>
    </row>
    <row r="181" spans="23:24" x14ac:dyDescent="0.2">
      <c r="W181" s="62"/>
      <c r="X181" s="62"/>
    </row>
    <row r="182" spans="23:24" x14ac:dyDescent="0.2">
      <c r="W182" s="62"/>
      <c r="X182" s="62"/>
    </row>
    <row r="183" spans="23:24" x14ac:dyDescent="0.2">
      <c r="W183" s="62"/>
      <c r="X183" s="62"/>
    </row>
    <row r="184" spans="23:24" x14ac:dyDescent="0.2">
      <c r="W184" s="62"/>
      <c r="X184" s="62"/>
    </row>
    <row r="185" spans="23:24" x14ac:dyDescent="0.2">
      <c r="W185" s="62"/>
      <c r="X185" s="62"/>
    </row>
    <row r="186" spans="23:24" x14ac:dyDescent="0.2">
      <c r="W186" s="62"/>
      <c r="X186" s="62"/>
    </row>
    <row r="187" spans="23:24" x14ac:dyDescent="0.2">
      <c r="W187" s="62"/>
      <c r="X187" s="62"/>
    </row>
    <row r="188" spans="23:24" x14ac:dyDescent="0.2">
      <c r="W188" s="62"/>
      <c r="X188" s="62"/>
    </row>
    <row r="189" spans="23:24" x14ac:dyDescent="0.2">
      <c r="W189" s="62"/>
      <c r="X189" s="62"/>
    </row>
    <row r="190" spans="23:24" x14ac:dyDescent="0.2">
      <c r="W190" s="62"/>
      <c r="X190" s="62"/>
    </row>
    <row r="191" spans="23:24" x14ac:dyDescent="0.2">
      <c r="W191" s="62"/>
      <c r="X191" s="62"/>
    </row>
    <row r="192" spans="23:24" x14ac:dyDescent="0.2">
      <c r="W192" s="62"/>
      <c r="X192" s="62"/>
    </row>
    <row r="193" spans="23:24" x14ac:dyDescent="0.2">
      <c r="W193" s="62"/>
      <c r="X193" s="62"/>
    </row>
    <row r="194" spans="23:24" x14ac:dyDescent="0.2">
      <c r="W194" s="62"/>
      <c r="X194" s="62"/>
    </row>
    <row r="195" spans="23:24" x14ac:dyDescent="0.2">
      <c r="W195" s="62"/>
      <c r="X195" s="62"/>
    </row>
    <row r="196" spans="23:24" x14ac:dyDescent="0.2">
      <c r="W196" s="62"/>
      <c r="X196" s="62"/>
    </row>
    <row r="197" spans="23:24" x14ac:dyDescent="0.2">
      <c r="W197" s="62"/>
      <c r="X197" s="62"/>
    </row>
    <row r="198" spans="23:24" x14ac:dyDescent="0.2">
      <c r="W198" s="62"/>
      <c r="X198" s="62"/>
    </row>
    <row r="199" spans="23:24" x14ac:dyDescent="0.2">
      <c r="W199" s="62"/>
      <c r="X199" s="62"/>
    </row>
    <row r="200" spans="23:24" x14ac:dyDescent="0.2">
      <c r="W200" s="62"/>
      <c r="X200" s="62"/>
    </row>
    <row r="201" spans="23:24" x14ac:dyDescent="0.2">
      <c r="W201" s="62"/>
      <c r="X201" s="62"/>
    </row>
    <row r="202" spans="23:24" x14ac:dyDescent="0.2">
      <c r="W202" s="62"/>
      <c r="X202" s="62"/>
    </row>
    <row r="203" spans="23:24" x14ac:dyDescent="0.2">
      <c r="W203" s="62"/>
      <c r="X203" s="62"/>
    </row>
    <row r="204" spans="23:24" x14ac:dyDescent="0.2">
      <c r="W204" s="62"/>
      <c r="X204" s="62"/>
    </row>
    <row r="205" spans="23:24" x14ac:dyDescent="0.2">
      <c r="W205" s="62"/>
      <c r="X205" s="62"/>
    </row>
    <row r="206" spans="23:24" x14ac:dyDescent="0.2">
      <c r="W206" s="62"/>
      <c r="X206" s="62"/>
    </row>
    <row r="207" spans="23:24" x14ac:dyDescent="0.2">
      <c r="W207" s="62"/>
      <c r="X207" s="62"/>
    </row>
    <row r="208" spans="23:24" x14ac:dyDescent="0.2">
      <c r="W208" s="62"/>
      <c r="X208" s="62"/>
    </row>
    <row r="209" spans="23:24" x14ac:dyDescent="0.2">
      <c r="W209" s="62"/>
      <c r="X209" s="62"/>
    </row>
    <row r="210" spans="23:24" x14ac:dyDescent="0.2">
      <c r="W210" s="62"/>
      <c r="X210" s="62"/>
    </row>
    <row r="211" spans="23:24" x14ac:dyDescent="0.2">
      <c r="W211" s="62"/>
      <c r="X211" s="62"/>
    </row>
    <row r="212" spans="23:24" x14ac:dyDescent="0.2">
      <c r="W212" s="62"/>
      <c r="X212" s="62"/>
    </row>
    <row r="213" spans="23:24" x14ac:dyDescent="0.2">
      <c r="W213" s="62"/>
      <c r="X213" s="62"/>
    </row>
    <row r="214" spans="23:24" x14ac:dyDescent="0.2">
      <c r="W214" s="62"/>
      <c r="X214" s="62"/>
    </row>
    <row r="215" spans="23:24" x14ac:dyDescent="0.2">
      <c r="W215" s="62"/>
      <c r="X215" s="62"/>
    </row>
    <row r="216" spans="23:24" x14ac:dyDescent="0.2">
      <c r="W216" s="62"/>
      <c r="X216" s="62"/>
    </row>
    <row r="217" spans="23:24" x14ac:dyDescent="0.2">
      <c r="W217" s="62"/>
      <c r="X217" s="62"/>
    </row>
    <row r="218" spans="23:24" x14ac:dyDescent="0.2">
      <c r="W218" s="62"/>
      <c r="X218" s="62"/>
    </row>
    <row r="219" spans="23:24" x14ac:dyDescent="0.2">
      <c r="W219" s="62"/>
      <c r="X219" s="62"/>
    </row>
    <row r="220" spans="23:24" x14ac:dyDescent="0.2">
      <c r="W220" s="62"/>
      <c r="X220" s="62"/>
    </row>
    <row r="221" spans="23:24" x14ac:dyDescent="0.2">
      <c r="W221" s="62"/>
      <c r="X221" s="62"/>
    </row>
    <row r="222" spans="23:24" x14ac:dyDescent="0.2">
      <c r="W222" s="62"/>
      <c r="X222" s="62"/>
    </row>
    <row r="223" spans="23:24" x14ac:dyDescent="0.2">
      <c r="W223" s="62"/>
      <c r="X223" s="62"/>
    </row>
    <row r="224" spans="23:24" x14ac:dyDescent="0.2">
      <c r="W224" s="62"/>
      <c r="X224" s="62"/>
    </row>
    <row r="225" spans="23:24" x14ac:dyDescent="0.2">
      <c r="W225" s="62"/>
      <c r="X225" s="62"/>
    </row>
    <row r="226" spans="23:24" x14ac:dyDescent="0.2">
      <c r="W226" s="62"/>
      <c r="X226" s="62"/>
    </row>
    <row r="227" spans="23:24" x14ac:dyDescent="0.2">
      <c r="W227" s="62"/>
      <c r="X227" s="62"/>
    </row>
    <row r="228" spans="23:24" x14ac:dyDescent="0.2">
      <c r="W228" s="62"/>
      <c r="X228" s="62"/>
    </row>
    <row r="229" spans="23:24" x14ac:dyDescent="0.2">
      <c r="W229" s="62"/>
      <c r="X229" s="62"/>
    </row>
    <row r="230" spans="23:24" x14ac:dyDescent="0.2">
      <c r="W230" s="62"/>
      <c r="X230" s="62"/>
    </row>
    <row r="231" spans="23:24" x14ac:dyDescent="0.2">
      <c r="W231" s="62"/>
      <c r="X231" s="62"/>
    </row>
    <row r="232" spans="23:24" x14ac:dyDescent="0.2">
      <c r="W232" s="62"/>
      <c r="X232" s="62"/>
    </row>
    <row r="233" spans="23:24" x14ac:dyDescent="0.2">
      <c r="W233" s="62"/>
      <c r="X233" s="62"/>
    </row>
    <row r="234" spans="23:24" x14ac:dyDescent="0.2">
      <c r="W234" s="62"/>
      <c r="X234" s="62"/>
    </row>
    <row r="235" spans="23:24" x14ac:dyDescent="0.2">
      <c r="W235" s="62"/>
      <c r="X235" s="62"/>
    </row>
    <row r="236" spans="23:24" x14ac:dyDescent="0.2">
      <c r="W236" s="62"/>
      <c r="X236" s="62"/>
    </row>
    <row r="237" spans="23:24" x14ac:dyDescent="0.2">
      <c r="W237" s="62"/>
      <c r="X237" s="62"/>
    </row>
    <row r="238" spans="23:24" x14ac:dyDescent="0.2">
      <c r="W238" s="62"/>
      <c r="X238" s="62"/>
    </row>
    <row r="239" spans="23:24" x14ac:dyDescent="0.2">
      <c r="W239" s="62"/>
      <c r="X239" s="62"/>
    </row>
    <row r="240" spans="23:24" x14ac:dyDescent="0.2">
      <c r="W240" s="62"/>
      <c r="X240" s="62"/>
    </row>
    <row r="241" spans="23:24" x14ac:dyDescent="0.2">
      <c r="W241" s="62"/>
      <c r="X241" s="62"/>
    </row>
    <row r="242" spans="23:24" x14ac:dyDescent="0.2">
      <c r="W242" s="62"/>
      <c r="X242" s="62"/>
    </row>
    <row r="243" spans="23:24" x14ac:dyDescent="0.2">
      <c r="W243" s="62"/>
      <c r="X243" s="62"/>
    </row>
    <row r="244" spans="23:24" x14ac:dyDescent="0.2">
      <c r="W244" s="62"/>
      <c r="X244" s="62"/>
    </row>
    <row r="245" spans="23:24" x14ac:dyDescent="0.2">
      <c r="W245" s="62"/>
      <c r="X245" s="62"/>
    </row>
    <row r="246" spans="23:24" x14ac:dyDescent="0.2">
      <c r="W246" s="62"/>
      <c r="X246" s="62"/>
    </row>
    <row r="247" spans="23:24" x14ac:dyDescent="0.2">
      <c r="W247" s="62"/>
      <c r="X247" s="62"/>
    </row>
    <row r="248" spans="23:24" x14ac:dyDescent="0.2">
      <c r="W248" s="62"/>
      <c r="X248" s="62"/>
    </row>
    <row r="249" spans="23:24" x14ac:dyDescent="0.2">
      <c r="W249" s="62"/>
      <c r="X249" s="62"/>
    </row>
    <row r="250" spans="23:24" x14ac:dyDescent="0.2">
      <c r="W250" s="62"/>
      <c r="X250" s="62"/>
    </row>
    <row r="251" spans="23:24" x14ac:dyDescent="0.2">
      <c r="W251" s="62"/>
      <c r="X251" s="62"/>
    </row>
    <row r="252" spans="23:24" x14ac:dyDescent="0.2">
      <c r="W252" s="62"/>
      <c r="X252" s="62"/>
    </row>
    <row r="253" spans="23:24" x14ac:dyDescent="0.2">
      <c r="W253" s="62"/>
      <c r="X253" s="62"/>
    </row>
    <row r="254" spans="23:24" x14ac:dyDescent="0.2">
      <c r="W254" s="62"/>
      <c r="X254" s="62"/>
    </row>
    <row r="255" spans="23:24" x14ac:dyDescent="0.2">
      <c r="W255" s="62"/>
      <c r="X255" s="62"/>
    </row>
    <row r="256" spans="23:24" x14ac:dyDescent="0.2">
      <c r="W256" s="62"/>
      <c r="X256" s="62"/>
    </row>
    <row r="257" spans="23:24" x14ac:dyDescent="0.2">
      <c r="W257" s="62"/>
      <c r="X257" s="62"/>
    </row>
    <row r="258" spans="23:24" x14ac:dyDescent="0.2">
      <c r="W258" s="62"/>
      <c r="X258" s="62"/>
    </row>
    <row r="259" spans="23:24" x14ac:dyDescent="0.2">
      <c r="W259" s="62"/>
      <c r="X259" s="62"/>
    </row>
    <row r="260" spans="23:24" x14ac:dyDescent="0.2">
      <c r="W260" s="62"/>
      <c r="X260" s="62"/>
    </row>
    <row r="261" spans="23:24" x14ac:dyDescent="0.2">
      <c r="W261" s="62"/>
      <c r="X261" s="62"/>
    </row>
    <row r="262" spans="23:24" x14ac:dyDescent="0.2">
      <c r="W262" s="62"/>
      <c r="X262" s="62"/>
    </row>
    <row r="263" spans="23:24" x14ac:dyDescent="0.2">
      <c r="W263" s="62"/>
      <c r="X263" s="62"/>
    </row>
    <row r="264" spans="23:24" x14ac:dyDescent="0.2">
      <c r="W264" s="62"/>
      <c r="X264" s="62"/>
    </row>
    <row r="265" spans="23:24" x14ac:dyDescent="0.2">
      <c r="W265" s="62"/>
      <c r="X265" s="62"/>
    </row>
    <row r="266" spans="23:24" x14ac:dyDescent="0.2">
      <c r="W266" s="62"/>
      <c r="X266" s="62"/>
    </row>
    <row r="267" spans="23:24" x14ac:dyDescent="0.2">
      <c r="W267" s="62"/>
      <c r="X267" s="62"/>
    </row>
    <row r="268" spans="23:24" x14ac:dyDescent="0.2">
      <c r="W268" s="62"/>
      <c r="X268" s="62"/>
    </row>
    <row r="269" spans="23:24" x14ac:dyDescent="0.2">
      <c r="W269" s="62"/>
      <c r="X269" s="62"/>
    </row>
    <row r="270" spans="23:24" x14ac:dyDescent="0.2">
      <c r="W270" s="62"/>
      <c r="X270" s="62"/>
    </row>
    <row r="271" spans="23:24" x14ac:dyDescent="0.2">
      <c r="W271" s="62"/>
      <c r="X271" s="62"/>
    </row>
    <row r="272" spans="23:24" x14ac:dyDescent="0.2">
      <c r="W272" s="62"/>
      <c r="X272" s="62"/>
    </row>
    <row r="273" spans="23:24" x14ac:dyDescent="0.2">
      <c r="W273" s="62"/>
      <c r="X273" s="62"/>
    </row>
    <row r="274" spans="23:24" x14ac:dyDescent="0.2">
      <c r="W274" s="62"/>
      <c r="X274" s="62"/>
    </row>
    <row r="275" spans="23:24" x14ac:dyDescent="0.2">
      <c r="W275" s="62"/>
      <c r="X275" s="62"/>
    </row>
    <row r="276" spans="23:24" x14ac:dyDescent="0.2">
      <c r="W276" s="62"/>
      <c r="X276" s="62"/>
    </row>
    <row r="277" spans="23:24" x14ac:dyDescent="0.2">
      <c r="W277" s="62"/>
      <c r="X277" s="62"/>
    </row>
    <row r="278" spans="23:24" x14ac:dyDescent="0.2">
      <c r="W278" s="62"/>
      <c r="X278" s="62"/>
    </row>
    <row r="279" spans="23:24" x14ac:dyDescent="0.2">
      <c r="W279" s="62"/>
      <c r="X279" s="62"/>
    </row>
    <row r="280" spans="23:24" x14ac:dyDescent="0.2">
      <c r="W280" s="62"/>
      <c r="X280" s="62"/>
    </row>
    <row r="281" spans="23:24" x14ac:dyDescent="0.2">
      <c r="W281" s="62"/>
      <c r="X281" s="62"/>
    </row>
    <row r="282" spans="23:24" x14ac:dyDescent="0.2">
      <c r="W282" s="62"/>
      <c r="X282" s="62"/>
    </row>
    <row r="283" spans="23:24" x14ac:dyDescent="0.2">
      <c r="W283" s="62"/>
      <c r="X283" s="62"/>
    </row>
    <row r="284" spans="23:24" x14ac:dyDescent="0.2">
      <c r="W284" s="62"/>
      <c r="X284" s="62"/>
    </row>
    <row r="285" spans="23:24" x14ac:dyDescent="0.2">
      <c r="W285" s="62"/>
      <c r="X285" s="62"/>
    </row>
    <row r="286" spans="23:24" x14ac:dyDescent="0.2">
      <c r="W286" s="62"/>
      <c r="X286" s="62"/>
    </row>
    <row r="287" spans="23:24" x14ac:dyDescent="0.2">
      <c r="W287" s="62"/>
      <c r="X287" s="62"/>
    </row>
    <row r="288" spans="23:24" x14ac:dyDescent="0.2">
      <c r="W288" s="62"/>
      <c r="X288" s="62"/>
    </row>
    <row r="289" spans="23:24" x14ac:dyDescent="0.2">
      <c r="W289" s="62"/>
      <c r="X289" s="62"/>
    </row>
    <row r="290" spans="23:24" x14ac:dyDescent="0.2">
      <c r="W290" s="62"/>
      <c r="X290" s="62"/>
    </row>
    <row r="291" spans="23:24" x14ac:dyDescent="0.2">
      <c r="W291" s="62"/>
      <c r="X291" s="62"/>
    </row>
    <row r="292" spans="23:24" x14ac:dyDescent="0.2">
      <c r="W292" s="62"/>
      <c r="X292" s="62"/>
    </row>
    <row r="293" spans="23:24" x14ac:dyDescent="0.2">
      <c r="W293" s="62"/>
      <c r="X293" s="62"/>
    </row>
    <row r="294" spans="23:24" x14ac:dyDescent="0.2">
      <c r="W294" s="62"/>
      <c r="X294" s="62"/>
    </row>
    <row r="295" spans="23:24" x14ac:dyDescent="0.2">
      <c r="W295" s="62"/>
      <c r="X295" s="62"/>
    </row>
    <row r="296" spans="23:24" x14ac:dyDescent="0.2">
      <c r="W296" s="62"/>
      <c r="X296" s="62"/>
    </row>
    <row r="297" spans="23:24" x14ac:dyDescent="0.2">
      <c r="W297" s="62"/>
      <c r="X297" s="62"/>
    </row>
    <row r="298" spans="23:24" x14ac:dyDescent="0.2">
      <c r="W298" s="62"/>
      <c r="X298" s="62"/>
    </row>
    <row r="299" spans="23:24" x14ac:dyDescent="0.2">
      <c r="W299" s="62"/>
      <c r="X299" s="62"/>
    </row>
    <row r="300" spans="23:24" x14ac:dyDescent="0.2">
      <c r="W300" s="62"/>
      <c r="X300" s="62"/>
    </row>
    <row r="301" spans="23:24" x14ac:dyDescent="0.2">
      <c r="W301" s="62"/>
      <c r="X301" s="62"/>
    </row>
    <row r="302" spans="23:24" x14ac:dyDescent="0.2">
      <c r="W302" s="62"/>
      <c r="X302" s="62"/>
    </row>
    <row r="303" spans="23:24" x14ac:dyDescent="0.2">
      <c r="W303" s="62"/>
      <c r="X303" s="62"/>
    </row>
    <row r="304" spans="23:24" x14ac:dyDescent="0.2">
      <c r="W304" s="62"/>
      <c r="X304" s="62"/>
    </row>
    <row r="305" spans="23:24" x14ac:dyDescent="0.2">
      <c r="W305" s="62"/>
      <c r="X305" s="62"/>
    </row>
    <row r="306" spans="23:24" x14ac:dyDescent="0.2">
      <c r="W306" s="62"/>
      <c r="X306" s="62"/>
    </row>
    <row r="307" spans="23:24" x14ac:dyDescent="0.2">
      <c r="W307" s="62"/>
      <c r="X307" s="62"/>
    </row>
    <row r="308" spans="23:24" x14ac:dyDescent="0.2">
      <c r="W308" s="62"/>
      <c r="X308" s="62"/>
    </row>
    <row r="309" spans="23:24" x14ac:dyDescent="0.2">
      <c r="W309" s="62"/>
      <c r="X309" s="62"/>
    </row>
    <row r="310" spans="23:24" x14ac:dyDescent="0.2">
      <c r="W310" s="62"/>
      <c r="X310" s="62"/>
    </row>
    <row r="311" spans="23:24" x14ac:dyDescent="0.2">
      <c r="W311" s="62"/>
      <c r="X311" s="62"/>
    </row>
    <row r="312" spans="23:24" x14ac:dyDescent="0.2">
      <c r="W312" s="62"/>
      <c r="X312" s="62"/>
    </row>
    <row r="313" spans="23:24" x14ac:dyDescent="0.2">
      <c r="W313" s="62"/>
      <c r="X313" s="62"/>
    </row>
    <row r="314" spans="23:24" x14ac:dyDescent="0.2">
      <c r="W314" s="62"/>
      <c r="X314" s="62"/>
    </row>
    <row r="315" spans="23:24" x14ac:dyDescent="0.2">
      <c r="W315" s="62"/>
      <c r="X315" s="62"/>
    </row>
    <row r="316" spans="23:24" x14ac:dyDescent="0.2">
      <c r="W316" s="62"/>
      <c r="X316" s="62"/>
    </row>
    <row r="317" spans="23:24" x14ac:dyDescent="0.2">
      <c r="W317" s="62"/>
      <c r="X317" s="62"/>
    </row>
    <row r="318" spans="23:24" x14ac:dyDescent="0.2">
      <c r="W318" s="62"/>
      <c r="X318" s="62"/>
    </row>
    <row r="319" spans="23:24" x14ac:dyDescent="0.2">
      <c r="W319" s="62"/>
      <c r="X319" s="62"/>
    </row>
    <row r="320" spans="23:24" x14ac:dyDescent="0.2">
      <c r="W320" s="62"/>
      <c r="X320" s="62"/>
    </row>
    <row r="321" spans="23:24" x14ac:dyDescent="0.2">
      <c r="W321" s="62"/>
      <c r="X321" s="62"/>
    </row>
    <row r="322" spans="23:24" x14ac:dyDescent="0.2">
      <c r="W322" s="62"/>
      <c r="X322" s="62"/>
    </row>
    <row r="323" spans="23:24" x14ac:dyDescent="0.2">
      <c r="W323" s="62"/>
      <c r="X323" s="62"/>
    </row>
    <row r="324" spans="23:24" x14ac:dyDescent="0.2">
      <c r="W324" s="62"/>
      <c r="X324" s="62"/>
    </row>
    <row r="325" spans="23:24" x14ac:dyDescent="0.2">
      <c r="W325" s="62"/>
      <c r="X325" s="62"/>
    </row>
    <row r="326" spans="23:24" x14ac:dyDescent="0.2">
      <c r="W326" s="62"/>
      <c r="X326" s="62"/>
    </row>
    <row r="327" spans="23:24" x14ac:dyDescent="0.2">
      <c r="W327" s="62"/>
      <c r="X327" s="62"/>
    </row>
    <row r="328" spans="23:24" x14ac:dyDescent="0.2">
      <c r="W328" s="62"/>
      <c r="X328" s="62"/>
    </row>
    <row r="329" spans="23:24" x14ac:dyDescent="0.2">
      <c r="W329" s="62"/>
      <c r="X329" s="62"/>
    </row>
    <row r="330" spans="23:24" x14ac:dyDescent="0.2">
      <c r="W330" s="62"/>
      <c r="X330" s="62"/>
    </row>
    <row r="331" spans="23:24" x14ac:dyDescent="0.2">
      <c r="W331" s="62"/>
      <c r="X331" s="62"/>
    </row>
    <row r="332" spans="23:24" x14ac:dyDescent="0.2">
      <c r="W332" s="62"/>
      <c r="X332" s="62"/>
    </row>
    <row r="333" spans="23:24" x14ac:dyDescent="0.2">
      <c r="W333" s="62"/>
      <c r="X333" s="62"/>
    </row>
    <row r="334" spans="23:24" x14ac:dyDescent="0.2">
      <c r="W334" s="62"/>
      <c r="X334" s="62"/>
    </row>
    <row r="335" spans="23:24" x14ac:dyDescent="0.2">
      <c r="W335" s="62"/>
      <c r="X335" s="62"/>
    </row>
    <row r="336" spans="23:24" x14ac:dyDescent="0.2">
      <c r="W336" s="62"/>
      <c r="X336" s="62"/>
    </row>
    <row r="337" spans="23:24" x14ac:dyDescent="0.2">
      <c r="W337" s="62"/>
      <c r="X337" s="62"/>
    </row>
    <row r="338" spans="23:24" x14ac:dyDescent="0.2">
      <c r="W338" s="62"/>
      <c r="X338" s="62"/>
    </row>
    <row r="339" spans="23:24" x14ac:dyDescent="0.2">
      <c r="W339" s="62"/>
      <c r="X339" s="62"/>
    </row>
    <row r="340" spans="23:24" x14ac:dyDescent="0.2">
      <c r="W340" s="62"/>
      <c r="X340" s="62"/>
    </row>
    <row r="341" spans="23:24" x14ac:dyDescent="0.2">
      <c r="W341" s="62"/>
      <c r="X341" s="62"/>
    </row>
    <row r="342" spans="23:24" x14ac:dyDescent="0.2">
      <c r="W342" s="62"/>
      <c r="X342" s="62"/>
    </row>
    <row r="343" spans="23:24" x14ac:dyDescent="0.2">
      <c r="W343" s="62"/>
      <c r="X343" s="62"/>
    </row>
    <row r="344" spans="23:24" x14ac:dyDescent="0.2">
      <c r="W344" s="62"/>
      <c r="X344" s="62"/>
    </row>
    <row r="345" spans="23:24" x14ac:dyDescent="0.2">
      <c r="W345" s="62"/>
      <c r="X345" s="62"/>
    </row>
    <row r="346" spans="23:24" x14ac:dyDescent="0.2">
      <c r="W346" s="62"/>
      <c r="X346" s="62"/>
    </row>
    <row r="347" spans="23:24" x14ac:dyDescent="0.2">
      <c r="W347" s="62"/>
      <c r="X347" s="62"/>
    </row>
    <row r="348" spans="23:24" x14ac:dyDescent="0.2">
      <c r="W348" s="62"/>
      <c r="X348" s="62"/>
    </row>
    <row r="349" spans="23:24" x14ac:dyDescent="0.2">
      <c r="W349" s="62"/>
      <c r="X349" s="62"/>
    </row>
    <row r="350" spans="23:24" x14ac:dyDescent="0.2">
      <c r="W350" s="62"/>
      <c r="X350" s="62"/>
    </row>
    <row r="351" spans="23:24" x14ac:dyDescent="0.2">
      <c r="W351" s="62"/>
      <c r="X351" s="62"/>
    </row>
    <row r="352" spans="23:24" x14ac:dyDescent="0.2">
      <c r="W352" s="62"/>
      <c r="X352" s="62"/>
    </row>
    <row r="353" spans="23:24" x14ac:dyDescent="0.2">
      <c r="W353" s="62"/>
      <c r="X353" s="62"/>
    </row>
    <row r="354" spans="23:24" x14ac:dyDescent="0.2">
      <c r="W354" s="62"/>
      <c r="X354" s="62"/>
    </row>
    <row r="355" spans="23:24" x14ac:dyDescent="0.2">
      <c r="W355" s="62"/>
      <c r="X355" s="62"/>
    </row>
    <row r="356" spans="23:24" x14ac:dyDescent="0.2">
      <c r="W356" s="62"/>
      <c r="X356" s="62"/>
    </row>
    <row r="357" spans="23:24" x14ac:dyDescent="0.2">
      <c r="W357" s="62"/>
      <c r="X357" s="62"/>
    </row>
    <row r="358" spans="23:24" x14ac:dyDescent="0.2">
      <c r="W358" s="62"/>
      <c r="X358" s="62"/>
    </row>
    <row r="359" spans="23:24" x14ac:dyDescent="0.2">
      <c r="W359" s="62"/>
      <c r="X359" s="62"/>
    </row>
    <row r="360" spans="23:24" x14ac:dyDescent="0.2">
      <c r="W360" s="62"/>
      <c r="X360" s="62"/>
    </row>
    <row r="361" spans="23:24" x14ac:dyDescent="0.2">
      <c r="W361" s="62"/>
      <c r="X361" s="62"/>
    </row>
    <row r="362" spans="23:24" x14ac:dyDescent="0.2">
      <c r="W362" s="62"/>
      <c r="X362" s="62"/>
    </row>
    <row r="363" spans="23:24" x14ac:dyDescent="0.2">
      <c r="W363" s="62"/>
      <c r="X363" s="62"/>
    </row>
    <row r="364" spans="23:24" x14ac:dyDescent="0.2">
      <c r="W364" s="62"/>
      <c r="X364" s="62"/>
    </row>
    <row r="365" spans="23:24" x14ac:dyDescent="0.2">
      <c r="W365" s="62"/>
      <c r="X365" s="62"/>
    </row>
    <row r="366" spans="23:24" x14ac:dyDescent="0.2">
      <c r="W366" s="62"/>
      <c r="X366" s="62"/>
    </row>
    <row r="367" spans="23:24" x14ac:dyDescent="0.2">
      <c r="W367" s="62"/>
      <c r="X367" s="62"/>
    </row>
    <row r="368" spans="23:24" x14ac:dyDescent="0.2">
      <c r="W368" s="62"/>
      <c r="X368" s="62"/>
    </row>
    <row r="369" spans="23:24" x14ac:dyDescent="0.2">
      <c r="W369" s="62"/>
      <c r="X369" s="62"/>
    </row>
    <row r="370" spans="23:24" x14ac:dyDescent="0.2">
      <c r="W370" s="62"/>
      <c r="X370" s="62"/>
    </row>
    <row r="371" spans="23:24" x14ac:dyDescent="0.2">
      <c r="W371" s="62"/>
      <c r="X371" s="62"/>
    </row>
    <row r="372" spans="23:24" x14ac:dyDescent="0.2">
      <c r="W372" s="62"/>
      <c r="X372" s="62"/>
    </row>
    <row r="373" spans="23:24" x14ac:dyDescent="0.2">
      <c r="W373" s="62"/>
      <c r="X373" s="62"/>
    </row>
    <row r="374" spans="23:24" x14ac:dyDescent="0.2">
      <c r="W374" s="62"/>
      <c r="X374" s="62"/>
    </row>
    <row r="375" spans="23:24" x14ac:dyDescent="0.2">
      <c r="W375" s="62"/>
      <c r="X375" s="62"/>
    </row>
    <row r="376" spans="23:24" x14ac:dyDescent="0.2">
      <c r="W376" s="62"/>
      <c r="X376" s="62"/>
    </row>
    <row r="377" spans="23:24" x14ac:dyDescent="0.2">
      <c r="W377" s="62"/>
      <c r="X377" s="62"/>
    </row>
    <row r="378" spans="23:24" x14ac:dyDescent="0.2">
      <c r="W378" s="62"/>
      <c r="X378" s="62"/>
    </row>
    <row r="379" spans="23:24" x14ac:dyDescent="0.2">
      <c r="W379" s="62"/>
      <c r="X379" s="62"/>
    </row>
    <row r="380" spans="23:24" x14ac:dyDescent="0.2">
      <c r="W380" s="62"/>
      <c r="X380" s="62"/>
    </row>
    <row r="381" spans="23:24" x14ac:dyDescent="0.2">
      <c r="W381" s="62"/>
      <c r="X381" s="62"/>
    </row>
    <row r="382" spans="23:24" x14ac:dyDescent="0.2">
      <c r="W382" s="62"/>
      <c r="X382" s="62"/>
    </row>
    <row r="383" spans="23:24" x14ac:dyDescent="0.2">
      <c r="W383" s="62"/>
      <c r="X383" s="62"/>
    </row>
    <row r="384" spans="23:24" x14ac:dyDescent="0.2">
      <c r="W384" s="62"/>
      <c r="X384" s="62"/>
    </row>
    <row r="385" spans="23:24" x14ac:dyDescent="0.2">
      <c r="W385" s="62"/>
      <c r="X385" s="62"/>
    </row>
    <row r="386" spans="23:24" x14ac:dyDescent="0.2">
      <c r="W386" s="62"/>
      <c r="X386" s="62"/>
    </row>
    <row r="387" spans="23:24" x14ac:dyDescent="0.2">
      <c r="W387" s="62"/>
      <c r="X387" s="62"/>
    </row>
    <row r="388" spans="23:24" x14ac:dyDescent="0.2">
      <c r="W388" s="62"/>
      <c r="X388" s="62"/>
    </row>
    <row r="389" spans="23:24" x14ac:dyDescent="0.2">
      <c r="W389" s="62"/>
      <c r="X389" s="62"/>
    </row>
    <row r="390" spans="23:24" x14ac:dyDescent="0.2">
      <c r="W390" s="62"/>
      <c r="X390" s="62"/>
    </row>
    <row r="391" spans="23:24" x14ac:dyDescent="0.2">
      <c r="W391" s="62"/>
      <c r="X391" s="62"/>
    </row>
    <row r="392" spans="23:24" x14ac:dyDescent="0.2">
      <c r="W392" s="62"/>
      <c r="X392" s="62"/>
    </row>
    <row r="393" spans="23:24" x14ac:dyDescent="0.2">
      <c r="W393" s="62"/>
      <c r="X393" s="62"/>
    </row>
    <row r="394" spans="23:24" x14ac:dyDescent="0.2">
      <c r="W394" s="62"/>
      <c r="X394" s="62"/>
    </row>
    <row r="395" spans="23:24" x14ac:dyDescent="0.2">
      <c r="W395" s="62"/>
      <c r="X395" s="62"/>
    </row>
    <row r="396" spans="23:24" x14ac:dyDescent="0.2">
      <c r="W396" s="62"/>
      <c r="X396" s="62"/>
    </row>
    <row r="397" spans="23:24" x14ac:dyDescent="0.2">
      <c r="W397" s="62"/>
      <c r="X397" s="62"/>
    </row>
    <row r="398" spans="23:24" x14ac:dyDescent="0.2">
      <c r="W398" s="62"/>
      <c r="X398" s="62"/>
    </row>
    <row r="399" spans="23:24" x14ac:dyDescent="0.2">
      <c r="W399" s="62"/>
      <c r="X399" s="62"/>
    </row>
    <row r="400" spans="23:24" x14ac:dyDescent="0.2">
      <c r="W400" s="62"/>
      <c r="X400" s="62"/>
    </row>
    <row r="401" spans="23:24" x14ac:dyDescent="0.2">
      <c r="W401" s="62"/>
      <c r="X401" s="62"/>
    </row>
    <row r="402" spans="23:24" x14ac:dyDescent="0.2">
      <c r="W402" s="62"/>
      <c r="X402" s="62"/>
    </row>
    <row r="403" spans="23:24" x14ac:dyDescent="0.2">
      <c r="W403" s="62"/>
      <c r="X403" s="62"/>
    </row>
    <row r="404" spans="23:24" x14ac:dyDescent="0.2">
      <c r="W404" s="62"/>
      <c r="X404" s="62"/>
    </row>
    <row r="405" spans="23:24" x14ac:dyDescent="0.2">
      <c r="W405" s="62"/>
      <c r="X405" s="62"/>
    </row>
    <row r="406" spans="23:24" x14ac:dyDescent="0.2">
      <c r="W406" s="62"/>
      <c r="X406" s="62"/>
    </row>
    <row r="407" spans="23:24" x14ac:dyDescent="0.2">
      <c r="W407" s="62"/>
      <c r="X407" s="62"/>
    </row>
    <row r="408" spans="23:24" x14ac:dyDescent="0.2">
      <c r="W408" s="62"/>
      <c r="X408" s="62"/>
    </row>
    <row r="409" spans="23:24" x14ac:dyDescent="0.2">
      <c r="W409" s="62"/>
      <c r="X409" s="62"/>
    </row>
    <row r="410" spans="23:24" x14ac:dyDescent="0.2">
      <c r="W410" s="62"/>
      <c r="X410" s="62"/>
    </row>
    <row r="411" spans="23:24" x14ac:dyDescent="0.2">
      <c r="W411" s="62"/>
      <c r="X411" s="62"/>
    </row>
    <row r="412" spans="23:24" x14ac:dyDescent="0.2">
      <c r="W412" s="62"/>
      <c r="X412" s="62"/>
    </row>
    <row r="413" spans="23:24" x14ac:dyDescent="0.2">
      <c r="W413" s="62"/>
      <c r="X413" s="62"/>
    </row>
    <row r="414" spans="23:24" x14ac:dyDescent="0.2">
      <c r="W414" s="62"/>
      <c r="X414" s="62"/>
    </row>
    <row r="415" spans="23:24" x14ac:dyDescent="0.2">
      <c r="W415" s="62"/>
      <c r="X415" s="62"/>
    </row>
    <row r="416" spans="23:24" x14ac:dyDescent="0.2">
      <c r="W416" s="62"/>
      <c r="X416" s="62"/>
    </row>
    <row r="417" spans="23:24" x14ac:dyDescent="0.2">
      <c r="W417" s="62"/>
      <c r="X417" s="62"/>
    </row>
    <row r="418" spans="23:24" x14ac:dyDescent="0.2">
      <c r="W418" s="62"/>
      <c r="X418" s="62"/>
    </row>
    <row r="419" spans="23:24" x14ac:dyDescent="0.2">
      <c r="W419" s="62"/>
      <c r="X419" s="62"/>
    </row>
    <row r="420" spans="23:24" x14ac:dyDescent="0.2">
      <c r="W420" s="62"/>
      <c r="X420" s="62"/>
    </row>
    <row r="421" spans="23:24" x14ac:dyDescent="0.2">
      <c r="W421" s="62"/>
      <c r="X421" s="62"/>
    </row>
    <row r="422" spans="23:24" x14ac:dyDescent="0.2">
      <c r="W422" s="62"/>
      <c r="X422" s="62"/>
    </row>
    <row r="423" spans="23:24" x14ac:dyDescent="0.2">
      <c r="W423" s="62"/>
      <c r="X423" s="62"/>
    </row>
    <row r="424" spans="23:24" x14ac:dyDescent="0.2">
      <c r="W424" s="62"/>
      <c r="X424" s="62"/>
    </row>
    <row r="425" spans="23:24" x14ac:dyDescent="0.2">
      <c r="W425" s="62"/>
      <c r="X425" s="62"/>
    </row>
    <row r="426" spans="23:24" x14ac:dyDescent="0.2">
      <c r="W426" s="62"/>
      <c r="X426" s="62"/>
    </row>
    <row r="427" spans="23:24" x14ac:dyDescent="0.2">
      <c r="W427" s="62"/>
      <c r="X427" s="62"/>
    </row>
    <row r="428" spans="23:24" x14ac:dyDescent="0.2">
      <c r="W428" s="62"/>
      <c r="X428" s="62"/>
    </row>
    <row r="429" spans="23:24" x14ac:dyDescent="0.2">
      <c r="W429" s="62"/>
      <c r="X429" s="62"/>
    </row>
    <row r="430" spans="23:24" x14ac:dyDescent="0.2">
      <c r="W430" s="62"/>
      <c r="X430" s="62"/>
    </row>
    <row r="431" spans="23:24" x14ac:dyDescent="0.2">
      <c r="W431" s="62"/>
      <c r="X431" s="62"/>
    </row>
    <row r="432" spans="23:24" x14ac:dyDescent="0.2">
      <c r="W432" s="62"/>
      <c r="X432" s="62"/>
    </row>
    <row r="433" spans="23:24" x14ac:dyDescent="0.2">
      <c r="W433" s="62"/>
      <c r="X433" s="62"/>
    </row>
    <row r="434" spans="23:24" x14ac:dyDescent="0.2">
      <c r="W434" s="62"/>
      <c r="X434" s="62"/>
    </row>
    <row r="435" spans="23:24" x14ac:dyDescent="0.2">
      <c r="W435" s="62"/>
      <c r="X435" s="62"/>
    </row>
    <row r="436" spans="23:24" x14ac:dyDescent="0.2">
      <c r="W436" s="62"/>
      <c r="X436" s="62"/>
    </row>
    <row r="437" spans="23:24" x14ac:dyDescent="0.2">
      <c r="W437" s="62"/>
      <c r="X437" s="62"/>
    </row>
    <row r="438" spans="23:24" x14ac:dyDescent="0.2">
      <c r="W438" s="62"/>
      <c r="X438" s="62"/>
    </row>
    <row r="439" spans="23:24" x14ac:dyDescent="0.2">
      <c r="W439" s="62"/>
      <c r="X439" s="62"/>
    </row>
    <row r="440" spans="23:24" x14ac:dyDescent="0.2">
      <c r="W440" s="62"/>
      <c r="X440" s="62"/>
    </row>
    <row r="441" spans="23:24" x14ac:dyDescent="0.2">
      <c r="W441" s="62"/>
      <c r="X441" s="62"/>
    </row>
    <row r="442" spans="23:24" x14ac:dyDescent="0.2">
      <c r="W442" s="62"/>
      <c r="X442" s="62"/>
    </row>
    <row r="443" spans="23:24" x14ac:dyDescent="0.2">
      <c r="W443" s="62"/>
      <c r="X443" s="62"/>
    </row>
    <row r="444" spans="23:24" x14ac:dyDescent="0.2">
      <c r="W444" s="62"/>
      <c r="X444" s="62"/>
    </row>
    <row r="445" spans="23:24" x14ac:dyDescent="0.2">
      <c r="W445" s="62"/>
      <c r="X445" s="62"/>
    </row>
    <row r="446" spans="23:24" x14ac:dyDescent="0.2">
      <c r="W446" s="62"/>
      <c r="X446" s="62"/>
    </row>
    <row r="447" spans="23:24" x14ac:dyDescent="0.2">
      <c r="W447" s="62"/>
      <c r="X447" s="62"/>
    </row>
    <row r="448" spans="23:24" x14ac:dyDescent="0.2">
      <c r="W448" s="62"/>
      <c r="X448" s="62"/>
    </row>
    <row r="449" spans="23:24" x14ac:dyDescent="0.2">
      <c r="W449" s="62"/>
      <c r="X449" s="62"/>
    </row>
    <row r="450" spans="23:24" x14ac:dyDescent="0.2">
      <c r="W450" s="62"/>
      <c r="X450" s="62"/>
    </row>
    <row r="451" spans="23:24" x14ac:dyDescent="0.2">
      <c r="W451" s="62"/>
      <c r="X451" s="62"/>
    </row>
    <row r="452" spans="23:24" x14ac:dyDescent="0.2">
      <c r="W452" s="62"/>
      <c r="X452" s="62"/>
    </row>
    <row r="453" spans="23:24" x14ac:dyDescent="0.2">
      <c r="W453" s="62"/>
      <c r="X453" s="62"/>
    </row>
    <row r="454" spans="23:24" x14ac:dyDescent="0.2">
      <c r="W454" s="62"/>
      <c r="X454" s="62"/>
    </row>
    <row r="455" spans="23:24" x14ac:dyDescent="0.2">
      <c r="W455" s="62"/>
      <c r="X455" s="62"/>
    </row>
    <row r="456" spans="23:24" x14ac:dyDescent="0.2">
      <c r="W456" s="62"/>
      <c r="X456" s="62"/>
    </row>
    <row r="457" spans="23:24" x14ac:dyDescent="0.2">
      <c r="W457" s="62"/>
      <c r="X457" s="62"/>
    </row>
    <row r="458" spans="23:24" x14ac:dyDescent="0.2">
      <c r="W458" s="62"/>
      <c r="X458" s="62"/>
    </row>
    <row r="459" spans="23:24" x14ac:dyDescent="0.2">
      <c r="W459" s="62"/>
      <c r="X459" s="62"/>
    </row>
    <row r="460" spans="23:24" x14ac:dyDescent="0.2">
      <c r="W460" s="62"/>
      <c r="X460" s="62"/>
    </row>
    <row r="461" spans="23:24" x14ac:dyDescent="0.2">
      <c r="W461" s="62"/>
      <c r="X461" s="62"/>
    </row>
    <row r="462" spans="23:24" x14ac:dyDescent="0.2">
      <c r="W462" s="62"/>
      <c r="X462" s="62"/>
    </row>
    <row r="463" spans="23:24" x14ac:dyDescent="0.2">
      <c r="W463" s="62"/>
      <c r="X463" s="62"/>
    </row>
    <row r="464" spans="23:24" x14ac:dyDescent="0.2">
      <c r="W464" s="62"/>
      <c r="X464" s="62"/>
    </row>
    <row r="465" spans="23:24" x14ac:dyDescent="0.2">
      <c r="W465" s="62"/>
      <c r="X465" s="62"/>
    </row>
    <row r="466" spans="23:24" x14ac:dyDescent="0.2">
      <c r="W466" s="62"/>
      <c r="X466" s="62"/>
    </row>
    <row r="467" spans="23:24" x14ac:dyDescent="0.2">
      <c r="W467" s="62"/>
      <c r="X467" s="62"/>
    </row>
    <row r="468" spans="23:24" x14ac:dyDescent="0.2">
      <c r="W468" s="62"/>
      <c r="X468" s="62"/>
    </row>
    <row r="469" spans="23:24" x14ac:dyDescent="0.2">
      <c r="W469" s="62"/>
      <c r="X469" s="62"/>
    </row>
    <row r="470" spans="23:24" x14ac:dyDescent="0.2">
      <c r="W470" s="62"/>
      <c r="X470" s="62"/>
    </row>
    <row r="471" spans="23:24" x14ac:dyDescent="0.2">
      <c r="W471" s="62"/>
      <c r="X471" s="62"/>
    </row>
    <row r="472" spans="23:24" x14ac:dyDescent="0.2">
      <c r="W472" s="62"/>
      <c r="X472" s="62"/>
    </row>
    <row r="473" spans="23:24" x14ac:dyDescent="0.2">
      <c r="W473" s="62"/>
      <c r="X473" s="62"/>
    </row>
    <row r="474" spans="23:24" x14ac:dyDescent="0.2">
      <c r="W474" s="62"/>
      <c r="X474" s="62"/>
    </row>
    <row r="475" spans="23:24" x14ac:dyDescent="0.2">
      <c r="W475" s="62"/>
      <c r="X475" s="62"/>
    </row>
    <row r="476" spans="23:24" x14ac:dyDescent="0.2">
      <c r="W476" s="62"/>
      <c r="X476" s="62"/>
    </row>
    <row r="477" spans="23:24" x14ac:dyDescent="0.2">
      <c r="W477" s="62"/>
      <c r="X477" s="62"/>
    </row>
    <row r="478" spans="23:24" x14ac:dyDescent="0.2">
      <c r="W478" s="62"/>
      <c r="X478" s="62"/>
    </row>
    <row r="479" spans="23:24" x14ac:dyDescent="0.2">
      <c r="W479" s="62"/>
      <c r="X479" s="62"/>
    </row>
    <row r="480" spans="23:24" x14ac:dyDescent="0.2">
      <c r="W480" s="62"/>
      <c r="X480" s="62"/>
    </row>
    <row r="481" spans="23:24" x14ac:dyDescent="0.2">
      <c r="W481" s="62"/>
      <c r="X481" s="62"/>
    </row>
    <row r="482" spans="23:24" x14ac:dyDescent="0.2">
      <c r="W482" s="62"/>
      <c r="X482" s="62"/>
    </row>
    <row r="483" spans="23:24" x14ac:dyDescent="0.2">
      <c r="W483" s="62"/>
      <c r="X483" s="62"/>
    </row>
    <row r="484" spans="23:24" x14ac:dyDescent="0.2">
      <c r="W484" s="62"/>
      <c r="X484" s="62"/>
    </row>
    <row r="485" spans="23:24" x14ac:dyDescent="0.2">
      <c r="W485" s="62"/>
      <c r="X485" s="62"/>
    </row>
    <row r="486" spans="23:24" x14ac:dyDescent="0.2">
      <c r="W486" s="62"/>
      <c r="X486" s="62"/>
    </row>
    <row r="487" spans="23:24" x14ac:dyDescent="0.2">
      <c r="W487" s="62"/>
      <c r="X487" s="62"/>
    </row>
    <row r="488" spans="23:24" x14ac:dyDescent="0.2">
      <c r="W488" s="62"/>
      <c r="X488" s="62"/>
    </row>
    <row r="489" spans="23:24" x14ac:dyDescent="0.2">
      <c r="W489" s="62"/>
      <c r="X489" s="62"/>
    </row>
    <row r="490" spans="23:24" x14ac:dyDescent="0.2">
      <c r="W490" s="62"/>
      <c r="X490" s="62"/>
    </row>
    <row r="491" spans="23:24" x14ac:dyDescent="0.2">
      <c r="W491" s="62"/>
      <c r="X491" s="62"/>
    </row>
    <row r="492" spans="23:24" x14ac:dyDescent="0.2">
      <c r="W492" s="62"/>
      <c r="X492" s="62"/>
    </row>
    <row r="493" spans="23:24" x14ac:dyDescent="0.2">
      <c r="W493" s="62"/>
      <c r="X493" s="62"/>
    </row>
    <row r="494" spans="23:24" x14ac:dyDescent="0.2">
      <c r="W494" s="62"/>
      <c r="X494" s="62"/>
    </row>
    <row r="495" spans="23:24" x14ac:dyDescent="0.2">
      <c r="W495" s="62"/>
      <c r="X495" s="62"/>
    </row>
    <row r="496" spans="23:24" x14ac:dyDescent="0.2">
      <c r="W496" s="62"/>
      <c r="X496" s="62"/>
    </row>
    <row r="497" spans="23:24" x14ac:dyDescent="0.2">
      <c r="W497" s="62"/>
      <c r="X497" s="62"/>
    </row>
    <row r="498" spans="23:24" x14ac:dyDescent="0.2">
      <c r="W498" s="62"/>
      <c r="X498" s="62"/>
    </row>
    <row r="499" spans="23:24" x14ac:dyDescent="0.2">
      <c r="W499" s="62"/>
      <c r="X499" s="62"/>
    </row>
    <row r="500" spans="23:24" x14ac:dyDescent="0.2">
      <c r="W500" s="62"/>
      <c r="X500" s="62"/>
    </row>
    <row r="501" spans="23:24" x14ac:dyDescent="0.2">
      <c r="W501" s="62"/>
      <c r="X501" s="62"/>
    </row>
    <row r="502" spans="23:24" x14ac:dyDescent="0.2">
      <c r="W502" s="62"/>
      <c r="X502" s="62"/>
    </row>
    <row r="503" spans="23:24" x14ac:dyDescent="0.2">
      <c r="W503" s="62"/>
      <c r="X503" s="62"/>
    </row>
    <row r="504" spans="23:24" x14ac:dyDescent="0.2">
      <c r="W504" s="62"/>
      <c r="X504" s="62"/>
    </row>
    <row r="505" spans="23:24" x14ac:dyDescent="0.2">
      <c r="W505" s="62"/>
      <c r="X505" s="62"/>
    </row>
    <row r="506" spans="23:24" x14ac:dyDescent="0.2">
      <c r="W506" s="62"/>
      <c r="X506" s="62"/>
    </row>
    <row r="507" spans="23:24" x14ac:dyDescent="0.2">
      <c r="W507" s="62"/>
      <c r="X507" s="62"/>
    </row>
    <row r="508" spans="23:24" x14ac:dyDescent="0.2">
      <c r="W508" s="62"/>
      <c r="X508" s="62"/>
    </row>
    <row r="509" spans="23:24" x14ac:dyDescent="0.2">
      <c r="W509" s="62"/>
      <c r="X509" s="62"/>
    </row>
    <row r="510" spans="23:24" x14ac:dyDescent="0.2">
      <c r="W510" s="62"/>
      <c r="X510" s="62"/>
    </row>
    <row r="511" spans="23:24" x14ac:dyDescent="0.2">
      <c r="W511" s="62"/>
      <c r="X511" s="62"/>
    </row>
    <row r="512" spans="23:24" x14ac:dyDescent="0.2">
      <c r="W512" s="62"/>
      <c r="X512" s="62"/>
    </row>
    <row r="513" spans="23:24" x14ac:dyDescent="0.2">
      <c r="W513" s="62"/>
      <c r="X513" s="62"/>
    </row>
    <row r="514" spans="23:24" x14ac:dyDescent="0.2">
      <c r="W514" s="62"/>
      <c r="X514" s="62"/>
    </row>
    <row r="515" spans="23:24" x14ac:dyDescent="0.2">
      <c r="W515" s="62"/>
      <c r="X515" s="62"/>
    </row>
    <row r="516" spans="23:24" x14ac:dyDescent="0.2">
      <c r="W516" s="62"/>
      <c r="X516" s="62"/>
    </row>
    <row r="517" spans="23:24" x14ac:dyDescent="0.2">
      <c r="W517" s="62"/>
      <c r="X517" s="62"/>
    </row>
    <row r="518" spans="23:24" x14ac:dyDescent="0.2">
      <c r="W518" s="62"/>
      <c r="X518" s="62"/>
    </row>
    <row r="519" spans="23:24" x14ac:dyDescent="0.2">
      <c r="W519" s="62"/>
      <c r="X519" s="62"/>
    </row>
    <row r="520" spans="23:24" x14ac:dyDescent="0.2">
      <c r="W520" s="62"/>
      <c r="X520" s="62"/>
    </row>
    <row r="521" spans="23:24" x14ac:dyDescent="0.2">
      <c r="W521" s="62"/>
      <c r="X521" s="62"/>
    </row>
    <row r="522" spans="23:24" x14ac:dyDescent="0.2">
      <c r="W522" s="62"/>
      <c r="X522" s="62"/>
    </row>
    <row r="523" spans="23:24" x14ac:dyDescent="0.2">
      <c r="W523" s="62"/>
      <c r="X523" s="62"/>
    </row>
    <row r="524" spans="23:24" x14ac:dyDescent="0.2">
      <c r="W524" s="62"/>
      <c r="X524" s="62"/>
    </row>
    <row r="525" spans="23:24" x14ac:dyDescent="0.2">
      <c r="W525" s="62"/>
      <c r="X525" s="62"/>
    </row>
    <row r="526" spans="23:24" x14ac:dyDescent="0.2">
      <c r="W526" s="62"/>
      <c r="X526" s="62"/>
    </row>
    <row r="527" spans="23:24" x14ac:dyDescent="0.2">
      <c r="W527" s="62"/>
      <c r="X527" s="62"/>
    </row>
    <row r="528" spans="23:24" x14ac:dyDescent="0.2">
      <c r="W528" s="62"/>
      <c r="X528" s="62"/>
    </row>
    <row r="529" spans="23:24" x14ac:dyDescent="0.2">
      <c r="W529" s="62"/>
      <c r="X529" s="62"/>
    </row>
    <row r="530" spans="23:24" x14ac:dyDescent="0.2">
      <c r="W530" s="62"/>
      <c r="X530" s="62"/>
    </row>
    <row r="531" spans="23:24" x14ac:dyDescent="0.2">
      <c r="W531" s="62"/>
      <c r="X531" s="62"/>
    </row>
    <row r="532" spans="23:24" x14ac:dyDescent="0.2">
      <c r="W532" s="62"/>
      <c r="X532" s="62"/>
    </row>
    <row r="533" spans="23:24" x14ac:dyDescent="0.2">
      <c r="W533" s="62"/>
      <c r="X533" s="62"/>
    </row>
    <row r="534" spans="23:24" x14ac:dyDescent="0.2">
      <c r="W534" s="62"/>
      <c r="X534" s="62"/>
    </row>
    <row r="535" spans="23:24" x14ac:dyDescent="0.2">
      <c r="W535" s="62"/>
      <c r="X535" s="62"/>
    </row>
    <row r="536" spans="23:24" x14ac:dyDescent="0.2">
      <c r="W536" s="62"/>
      <c r="X536" s="62"/>
    </row>
    <row r="537" spans="23:24" x14ac:dyDescent="0.2">
      <c r="W537" s="62"/>
      <c r="X537" s="62"/>
    </row>
    <row r="538" spans="23:24" x14ac:dyDescent="0.2">
      <c r="W538" s="62"/>
      <c r="X538" s="62"/>
    </row>
    <row r="539" spans="23:24" x14ac:dyDescent="0.2">
      <c r="W539" s="62"/>
      <c r="X539" s="62"/>
    </row>
    <row r="540" spans="23:24" x14ac:dyDescent="0.2">
      <c r="W540" s="62"/>
      <c r="X540" s="62"/>
    </row>
    <row r="541" spans="23:24" x14ac:dyDescent="0.2">
      <c r="W541" s="62"/>
      <c r="X541" s="62"/>
    </row>
    <row r="542" spans="23:24" x14ac:dyDescent="0.2">
      <c r="W542" s="62"/>
      <c r="X542" s="62"/>
    </row>
    <row r="543" spans="23:24" x14ac:dyDescent="0.2">
      <c r="W543" s="62"/>
      <c r="X543" s="62"/>
    </row>
    <row r="544" spans="23:24" x14ac:dyDescent="0.2">
      <c r="W544" s="62"/>
      <c r="X544" s="62"/>
    </row>
    <row r="545" spans="23:24" x14ac:dyDescent="0.2">
      <c r="W545" s="62"/>
      <c r="X545" s="62"/>
    </row>
    <row r="546" spans="23:24" x14ac:dyDescent="0.2">
      <c r="W546" s="62"/>
      <c r="X546" s="62"/>
    </row>
    <row r="547" spans="23:24" x14ac:dyDescent="0.2">
      <c r="W547" s="62"/>
      <c r="X547" s="62"/>
    </row>
    <row r="548" spans="23:24" x14ac:dyDescent="0.2">
      <c r="W548" s="62"/>
      <c r="X548" s="62"/>
    </row>
    <row r="549" spans="23:24" x14ac:dyDescent="0.2">
      <c r="W549" s="62"/>
      <c r="X549" s="62"/>
    </row>
    <row r="550" spans="23:24" x14ac:dyDescent="0.2">
      <c r="W550" s="62"/>
      <c r="X550" s="62"/>
    </row>
    <row r="551" spans="23:24" x14ac:dyDescent="0.2">
      <c r="W551" s="62"/>
      <c r="X551" s="62"/>
    </row>
    <row r="552" spans="23:24" x14ac:dyDescent="0.2">
      <c r="W552" s="62"/>
      <c r="X552" s="62"/>
    </row>
    <row r="553" spans="23:24" x14ac:dyDescent="0.2">
      <c r="W553" s="62"/>
      <c r="X553" s="62"/>
    </row>
    <row r="554" spans="23:24" x14ac:dyDescent="0.2">
      <c r="W554" s="62"/>
      <c r="X554" s="62"/>
    </row>
    <row r="555" spans="23:24" x14ac:dyDescent="0.2">
      <c r="W555" s="62"/>
      <c r="X555" s="62"/>
    </row>
    <row r="556" spans="23:24" x14ac:dyDescent="0.2">
      <c r="W556" s="62"/>
      <c r="X556" s="62"/>
    </row>
    <row r="557" spans="23:24" x14ac:dyDescent="0.2">
      <c r="W557" s="62"/>
      <c r="X557" s="62"/>
    </row>
    <row r="558" spans="23:24" x14ac:dyDescent="0.2">
      <c r="W558" s="62"/>
      <c r="X558" s="62"/>
    </row>
    <row r="559" spans="23:24" x14ac:dyDescent="0.2">
      <c r="W559" s="62"/>
      <c r="X559" s="62"/>
    </row>
    <row r="560" spans="23:24" x14ac:dyDescent="0.2">
      <c r="W560" s="62"/>
      <c r="X560" s="62"/>
    </row>
    <row r="561" spans="23:24" x14ac:dyDescent="0.2">
      <c r="W561" s="62"/>
      <c r="X561" s="62"/>
    </row>
    <row r="562" spans="23:24" x14ac:dyDescent="0.2">
      <c r="W562" s="62"/>
      <c r="X562" s="62"/>
    </row>
    <row r="563" spans="23:24" x14ac:dyDescent="0.2">
      <c r="W563" s="62"/>
      <c r="X563" s="62"/>
    </row>
    <row r="564" spans="23:24" x14ac:dyDescent="0.2">
      <c r="W564" s="62"/>
      <c r="X564" s="62"/>
    </row>
    <row r="565" spans="23:24" x14ac:dyDescent="0.2">
      <c r="W565" s="62"/>
      <c r="X565" s="62"/>
    </row>
    <row r="566" spans="23:24" x14ac:dyDescent="0.2">
      <c r="W566" s="62"/>
      <c r="X566" s="62"/>
    </row>
    <row r="567" spans="23:24" x14ac:dyDescent="0.2">
      <c r="W567" s="62"/>
      <c r="X567" s="62"/>
    </row>
    <row r="568" spans="23:24" x14ac:dyDescent="0.2">
      <c r="W568" s="62"/>
      <c r="X568" s="62"/>
    </row>
    <row r="569" spans="23:24" x14ac:dyDescent="0.2">
      <c r="W569" s="62"/>
      <c r="X569" s="62"/>
    </row>
    <row r="570" spans="23:24" x14ac:dyDescent="0.2">
      <c r="W570" s="62"/>
      <c r="X570" s="62"/>
    </row>
    <row r="571" spans="23:24" x14ac:dyDescent="0.2">
      <c r="W571" s="62"/>
      <c r="X571" s="62"/>
    </row>
    <row r="572" spans="23:24" x14ac:dyDescent="0.2">
      <c r="W572" s="62"/>
      <c r="X572" s="62"/>
    </row>
    <row r="573" spans="23:24" x14ac:dyDescent="0.2">
      <c r="W573" s="62"/>
      <c r="X573" s="62"/>
    </row>
    <row r="574" spans="23:24" x14ac:dyDescent="0.2">
      <c r="W574" s="62"/>
      <c r="X574" s="62"/>
    </row>
    <row r="575" spans="23:24" x14ac:dyDescent="0.2">
      <c r="W575" s="62"/>
      <c r="X575" s="62"/>
    </row>
    <row r="576" spans="23:24" x14ac:dyDescent="0.2">
      <c r="W576" s="62"/>
      <c r="X576" s="62"/>
    </row>
    <row r="577" spans="23:24" x14ac:dyDescent="0.2">
      <c r="W577" s="62"/>
      <c r="X577" s="62"/>
    </row>
    <row r="578" spans="23:24" x14ac:dyDescent="0.2">
      <c r="W578" s="62"/>
      <c r="X578" s="62"/>
    </row>
    <row r="579" spans="23:24" x14ac:dyDescent="0.2">
      <c r="W579" s="62"/>
      <c r="X579" s="62"/>
    </row>
    <row r="580" spans="23:24" x14ac:dyDescent="0.2">
      <c r="W580" s="62"/>
      <c r="X580" s="62"/>
    </row>
    <row r="581" spans="23:24" x14ac:dyDescent="0.2">
      <c r="W581" s="62"/>
      <c r="X581" s="62"/>
    </row>
    <row r="582" spans="23:24" x14ac:dyDescent="0.2">
      <c r="W582" s="62"/>
      <c r="X582" s="62"/>
    </row>
    <row r="583" spans="23:24" x14ac:dyDescent="0.2">
      <c r="W583" s="62"/>
      <c r="X583" s="62"/>
    </row>
    <row r="584" spans="23:24" x14ac:dyDescent="0.2">
      <c r="W584" s="62"/>
      <c r="X584" s="62"/>
    </row>
    <row r="585" spans="23:24" x14ac:dyDescent="0.2">
      <c r="W585" s="62"/>
      <c r="X585" s="62"/>
    </row>
    <row r="586" spans="23:24" x14ac:dyDescent="0.2">
      <c r="W586" s="62"/>
      <c r="X586" s="62"/>
    </row>
    <row r="587" spans="23:24" x14ac:dyDescent="0.2">
      <c r="W587" s="62"/>
      <c r="X587" s="62"/>
    </row>
    <row r="588" spans="23:24" x14ac:dyDescent="0.2">
      <c r="W588" s="62"/>
      <c r="X588" s="62"/>
    </row>
    <row r="589" spans="23:24" x14ac:dyDescent="0.2">
      <c r="W589" s="62"/>
      <c r="X589" s="62"/>
    </row>
    <row r="590" spans="23:24" x14ac:dyDescent="0.2">
      <c r="W590" s="62"/>
      <c r="X590" s="62"/>
    </row>
    <row r="591" spans="23:24" x14ac:dyDescent="0.2">
      <c r="W591" s="62"/>
      <c r="X591" s="62"/>
    </row>
    <row r="592" spans="23:24" x14ac:dyDescent="0.2">
      <c r="W592" s="62"/>
      <c r="X592" s="62"/>
    </row>
    <row r="593" spans="23:24" x14ac:dyDescent="0.2">
      <c r="W593" s="62"/>
      <c r="X593" s="62"/>
    </row>
    <row r="594" spans="23:24" x14ac:dyDescent="0.2">
      <c r="W594" s="62"/>
      <c r="X594" s="62"/>
    </row>
    <row r="595" spans="23:24" x14ac:dyDescent="0.2">
      <c r="W595" s="62"/>
      <c r="X595" s="62"/>
    </row>
    <row r="596" spans="23:24" x14ac:dyDescent="0.2">
      <c r="W596" s="62"/>
      <c r="X596" s="62"/>
    </row>
    <row r="597" spans="23:24" x14ac:dyDescent="0.2">
      <c r="W597" s="62"/>
      <c r="X597" s="62"/>
    </row>
    <row r="598" spans="23:24" x14ac:dyDescent="0.2">
      <c r="W598" s="62"/>
      <c r="X598" s="62"/>
    </row>
    <row r="599" spans="23:24" x14ac:dyDescent="0.2">
      <c r="W599" s="62"/>
      <c r="X599" s="62"/>
    </row>
    <row r="600" spans="23:24" x14ac:dyDescent="0.2">
      <c r="W600" s="62"/>
      <c r="X600" s="62"/>
    </row>
    <row r="601" spans="23:24" x14ac:dyDescent="0.2">
      <c r="W601" s="62"/>
      <c r="X601" s="62"/>
    </row>
    <row r="602" spans="23:24" x14ac:dyDescent="0.2">
      <c r="W602" s="62"/>
      <c r="X602" s="62"/>
    </row>
    <row r="603" spans="23:24" x14ac:dyDescent="0.2">
      <c r="W603" s="62"/>
      <c r="X603" s="62"/>
    </row>
    <row r="604" spans="23:24" x14ac:dyDescent="0.2">
      <c r="W604" s="62"/>
      <c r="X604" s="62"/>
    </row>
    <row r="605" spans="23:24" x14ac:dyDescent="0.2">
      <c r="W605" s="62"/>
      <c r="X605" s="62"/>
    </row>
    <row r="606" spans="23:24" x14ac:dyDescent="0.2">
      <c r="W606" s="62"/>
      <c r="X606" s="62"/>
    </row>
    <row r="607" spans="23:24" x14ac:dyDescent="0.2">
      <c r="W607" s="62"/>
      <c r="X607" s="62"/>
    </row>
    <row r="608" spans="23:24" x14ac:dyDescent="0.2">
      <c r="W608" s="62"/>
      <c r="X608" s="62"/>
    </row>
    <row r="609" spans="23:24" x14ac:dyDescent="0.2">
      <c r="W609" s="62"/>
      <c r="X609" s="62"/>
    </row>
    <row r="610" spans="23:24" x14ac:dyDescent="0.2">
      <c r="W610" s="62"/>
      <c r="X610" s="62"/>
    </row>
    <row r="611" spans="23:24" x14ac:dyDescent="0.2">
      <c r="W611" s="62"/>
      <c r="X611" s="62"/>
    </row>
    <row r="612" spans="23:24" x14ac:dyDescent="0.2">
      <c r="W612" s="62"/>
      <c r="X612" s="62"/>
    </row>
    <row r="613" spans="23:24" x14ac:dyDescent="0.2">
      <c r="W613" s="62"/>
      <c r="X613" s="62"/>
    </row>
    <row r="614" spans="23:24" x14ac:dyDescent="0.2">
      <c r="W614" s="62"/>
      <c r="X614" s="62"/>
    </row>
    <row r="615" spans="23:24" x14ac:dyDescent="0.2">
      <c r="W615" s="62"/>
      <c r="X615" s="62"/>
    </row>
    <row r="616" spans="23:24" x14ac:dyDescent="0.2">
      <c r="W616" s="62"/>
      <c r="X616" s="62"/>
    </row>
    <row r="617" spans="23:24" x14ac:dyDescent="0.2">
      <c r="W617" s="62"/>
      <c r="X617" s="62"/>
    </row>
    <row r="618" spans="23:24" x14ac:dyDescent="0.2">
      <c r="W618" s="62"/>
      <c r="X618" s="62"/>
    </row>
    <row r="619" spans="23:24" x14ac:dyDescent="0.2">
      <c r="W619" s="62"/>
      <c r="X619" s="62"/>
    </row>
    <row r="620" spans="23:24" x14ac:dyDescent="0.2">
      <c r="W620" s="62"/>
      <c r="X620" s="62"/>
    </row>
    <row r="621" spans="23:24" x14ac:dyDescent="0.2">
      <c r="W621" s="62"/>
      <c r="X621" s="62"/>
    </row>
    <row r="622" spans="23:24" x14ac:dyDescent="0.2">
      <c r="W622" s="62"/>
      <c r="X622" s="62"/>
    </row>
    <row r="623" spans="23:24" x14ac:dyDescent="0.2">
      <c r="W623" s="62"/>
      <c r="X623" s="62"/>
    </row>
    <row r="624" spans="23:24" x14ac:dyDescent="0.2">
      <c r="W624" s="62"/>
      <c r="X624" s="62"/>
    </row>
    <row r="625" spans="23:24" x14ac:dyDescent="0.2">
      <c r="W625" s="62"/>
      <c r="X625" s="62"/>
    </row>
    <row r="626" spans="23:24" x14ac:dyDescent="0.2">
      <c r="W626" s="62"/>
      <c r="X626" s="62"/>
    </row>
    <row r="627" spans="23:24" x14ac:dyDescent="0.2">
      <c r="W627" s="62"/>
      <c r="X627" s="62"/>
    </row>
    <row r="628" spans="23:24" x14ac:dyDescent="0.2">
      <c r="W628" s="62"/>
      <c r="X628" s="62"/>
    </row>
    <row r="629" spans="23:24" x14ac:dyDescent="0.2">
      <c r="W629" s="62"/>
      <c r="X629" s="62"/>
    </row>
    <row r="630" spans="23:24" x14ac:dyDescent="0.2">
      <c r="W630" s="62"/>
      <c r="X630" s="62"/>
    </row>
    <row r="631" spans="23:24" x14ac:dyDescent="0.2">
      <c r="W631" s="62"/>
      <c r="X631" s="62"/>
    </row>
    <row r="632" spans="23:24" x14ac:dyDescent="0.2">
      <c r="W632" s="62"/>
      <c r="X632" s="62"/>
    </row>
    <row r="633" spans="23:24" x14ac:dyDescent="0.2">
      <c r="W633" s="62"/>
      <c r="X633" s="62"/>
    </row>
    <row r="634" spans="23:24" x14ac:dyDescent="0.2">
      <c r="W634" s="62"/>
      <c r="X634" s="62"/>
    </row>
    <row r="635" spans="23:24" x14ac:dyDescent="0.2">
      <c r="W635" s="62"/>
      <c r="X635" s="62"/>
    </row>
    <row r="636" spans="23:24" x14ac:dyDescent="0.2">
      <c r="W636" s="62"/>
      <c r="X636" s="62"/>
    </row>
    <row r="637" spans="23:24" x14ac:dyDescent="0.2">
      <c r="W637" s="62"/>
      <c r="X637" s="62"/>
    </row>
    <row r="638" spans="23:24" x14ac:dyDescent="0.2">
      <c r="W638" s="62"/>
      <c r="X638" s="62"/>
    </row>
    <row r="639" spans="23:24" x14ac:dyDescent="0.2">
      <c r="W639" s="62"/>
      <c r="X639" s="62"/>
    </row>
    <row r="640" spans="23:24" x14ac:dyDescent="0.2">
      <c r="W640" s="62"/>
      <c r="X640" s="62"/>
    </row>
    <row r="641" spans="23:24" x14ac:dyDescent="0.2">
      <c r="W641" s="62"/>
      <c r="X641" s="62"/>
    </row>
    <row r="642" spans="23:24" x14ac:dyDescent="0.2">
      <c r="W642" s="62"/>
      <c r="X642" s="62"/>
    </row>
    <row r="643" spans="23:24" x14ac:dyDescent="0.2">
      <c r="W643" s="62"/>
      <c r="X643" s="62"/>
    </row>
    <row r="644" spans="23:24" x14ac:dyDescent="0.2">
      <c r="W644" s="62"/>
      <c r="X644" s="62"/>
    </row>
    <row r="645" spans="23:24" x14ac:dyDescent="0.2">
      <c r="W645" s="62"/>
      <c r="X645" s="62"/>
    </row>
    <row r="646" spans="23:24" x14ac:dyDescent="0.2">
      <c r="W646" s="62"/>
      <c r="X646" s="62"/>
    </row>
    <row r="647" spans="23:24" x14ac:dyDescent="0.2">
      <c r="W647" s="62"/>
      <c r="X647" s="62"/>
    </row>
    <row r="648" spans="23:24" x14ac:dyDescent="0.2">
      <c r="W648" s="62"/>
      <c r="X648" s="62"/>
    </row>
    <row r="649" spans="23:24" x14ac:dyDescent="0.2">
      <c r="W649" s="62"/>
      <c r="X649" s="62"/>
    </row>
    <row r="650" spans="23:24" x14ac:dyDescent="0.2">
      <c r="W650" s="62"/>
      <c r="X650" s="62"/>
    </row>
    <row r="651" spans="23:24" x14ac:dyDescent="0.2">
      <c r="W651" s="62"/>
      <c r="X651" s="62"/>
    </row>
    <row r="652" spans="23:24" x14ac:dyDescent="0.2">
      <c r="W652" s="62"/>
      <c r="X652" s="62"/>
    </row>
    <row r="653" spans="23:24" x14ac:dyDescent="0.2">
      <c r="W653" s="62"/>
      <c r="X653" s="62"/>
    </row>
    <row r="654" spans="23:24" x14ac:dyDescent="0.2">
      <c r="W654" s="62"/>
      <c r="X654" s="62"/>
    </row>
    <row r="655" spans="23:24" x14ac:dyDescent="0.2">
      <c r="W655" s="62"/>
      <c r="X655" s="62"/>
    </row>
    <row r="656" spans="23:24" x14ac:dyDescent="0.2">
      <c r="W656" s="62"/>
      <c r="X656" s="62"/>
    </row>
    <row r="657" spans="23:24" x14ac:dyDescent="0.2">
      <c r="W657" s="62"/>
      <c r="X657" s="62"/>
    </row>
    <row r="658" spans="23:24" x14ac:dyDescent="0.2">
      <c r="W658" s="62"/>
      <c r="X658" s="62"/>
    </row>
    <row r="659" spans="23:24" x14ac:dyDescent="0.2">
      <c r="W659" s="62"/>
      <c r="X659" s="62"/>
    </row>
    <row r="660" spans="23:24" x14ac:dyDescent="0.2">
      <c r="W660" s="62"/>
      <c r="X660" s="62"/>
    </row>
    <row r="661" spans="23:24" x14ac:dyDescent="0.2">
      <c r="W661" s="62"/>
      <c r="X661" s="62"/>
    </row>
    <row r="662" spans="23:24" x14ac:dyDescent="0.2">
      <c r="W662" s="62"/>
      <c r="X662" s="62"/>
    </row>
    <row r="663" spans="23:24" x14ac:dyDescent="0.2">
      <c r="W663" s="62"/>
      <c r="X663" s="62"/>
    </row>
    <row r="664" spans="23:24" x14ac:dyDescent="0.2">
      <c r="W664" s="62"/>
      <c r="X664" s="62"/>
    </row>
    <row r="665" spans="23:24" x14ac:dyDescent="0.2">
      <c r="W665" s="62"/>
      <c r="X665" s="62"/>
    </row>
    <row r="666" spans="23:24" x14ac:dyDescent="0.2">
      <c r="W666" s="62"/>
      <c r="X666" s="62"/>
    </row>
    <row r="667" spans="23:24" x14ac:dyDescent="0.2">
      <c r="W667" s="62"/>
      <c r="X667" s="62"/>
    </row>
    <row r="668" spans="23:24" x14ac:dyDescent="0.2">
      <c r="W668" s="62"/>
      <c r="X668" s="62"/>
    </row>
    <row r="669" spans="23:24" x14ac:dyDescent="0.2">
      <c r="W669" s="62"/>
      <c r="X669" s="62"/>
    </row>
    <row r="670" spans="23:24" x14ac:dyDescent="0.2">
      <c r="W670" s="62"/>
      <c r="X670" s="62"/>
    </row>
    <row r="671" spans="23:24" x14ac:dyDescent="0.2">
      <c r="W671" s="62"/>
      <c r="X671" s="62"/>
    </row>
    <row r="672" spans="23:24" x14ac:dyDescent="0.2">
      <c r="W672" s="62"/>
      <c r="X672" s="62"/>
    </row>
    <row r="673" spans="23:24" x14ac:dyDescent="0.2">
      <c r="W673" s="62"/>
      <c r="X673" s="62"/>
    </row>
    <row r="674" spans="23:24" x14ac:dyDescent="0.2">
      <c r="W674" s="62"/>
      <c r="X674" s="62"/>
    </row>
    <row r="675" spans="23:24" x14ac:dyDescent="0.2">
      <c r="W675" s="62"/>
      <c r="X675" s="62"/>
    </row>
    <row r="676" spans="23:24" x14ac:dyDescent="0.2">
      <c r="W676" s="62"/>
      <c r="X676" s="62"/>
    </row>
    <row r="677" spans="23:24" x14ac:dyDescent="0.2">
      <c r="W677" s="62"/>
      <c r="X677" s="62"/>
    </row>
    <row r="678" spans="23:24" x14ac:dyDescent="0.2">
      <c r="W678" s="62"/>
      <c r="X678" s="62"/>
    </row>
    <row r="679" spans="23:24" x14ac:dyDescent="0.2">
      <c r="W679" s="62"/>
      <c r="X679" s="62"/>
    </row>
    <row r="680" spans="23:24" x14ac:dyDescent="0.2">
      <c r="W680" s="62"/>
      <c r="X680" s="62"/>
    </row>
    <row r="681" spans="23:24" x14ac:dyDescent="0.2">
      <c r="W681" s="62"/>
      <c r="X681" s="62"/>
    </row>
    <row r="682" spans="23:24" x14ac:dyDescent="0.2">
      <c r="W682" s="62"/>
      <c r="X682" s="62"/>
    </row>
    <row r="683" spans="23:24" x14ac:dyDescent="0.2">
      <c r="W683" s="62"/>
      <c r="X683" s="62"/>
    </row>
    <row r="684" spans="23:24" x14ac:dyDescent="0.2">
      <c r="W684" s="62"/>
      <c r="X684" s="62"/>
    </row>
    <row r="685" spans="23:24" x14ac:dyDescent="0.2">
      <c r="W685" s="62"/>
      <c r="X685" s="62"/>
    </row>
    <row r="686" spans="23:24" x14ac:dyDescent="0.2">
      <c r="W686" s="62"/>
      <c r="X686" s="62"/>
    </row>
    <row r="687" spans="23:24" x14ac:dyDescent="0.2">
      <c r="W687" s="62"/>
      <c r="X687" s="62"/>
    </row>
    <row r="688" spans="23:24" x14ac:dyDescent="0.2">
      <c r="W688" s="62"/>
      <c r="X688" s="62"/>
    </row>
    <row r="689" spans="23:24" x14ac:dyDescent="0.2">
      <c r="W689" s="62"/>
      <c r="X689" s="62"/>
    </row>
    <row r="690" spans="23:24" x14ac:dyDescent="0.2">
      <c r="W690" s="62"/>
      <c r="X690" s="62"/>
    </row>
    <row r="691" spans="23:24" x14ac:dyDescent="0.2">
      <c r="W691" s="62"/>
      <c r="X691" s="62"/>
    </row>
    <row r="692" spans="23:24" x14ac:dyDescent="0.2">
      <c r="W692" s="62"/>
      <c r="X692" s="62"/>
    </row>
    <row r="693" spans="23:24" x14ac:dyDescent="0.2">
      <c r="W693" s="62"/>
      <c r="X693" s="62"/>
    </row>
    <row r="694" spans="23:24" x14ac:dyDescent="0.2">
      <c r="W694" s="62"/>
      <c r="X694" s="62"/>
    </row>
    <row r="695" spans="23:24" x14ac:dyDescent="0.2">
      <c r="W695" s="62"/>
      <c r="X695" s="62"/>
    </row>
    <row r="696" spans="23:24" x14ac:dyDescent="0.2">
      <c r="W696" s="62"/>
      <c r="X696" s="62"/>
    </row>
    <row r="697" spans="23:24" x14ac:dyDescent="0.2">
      <c r="W697" s="62"/>
      <c r="X697" s="62"/>
    </row>
    <row r="698" spans="23:24" x14ac:dyDescent="0.2">
      <c r="W698" s="62"/>
      <c r="X698" s="62"/>
    </row>
    <row r="699" spans="23:24" x14ac:dyDescent="0.2">
      <c r="W699" s="62"/>
      <c r="X699" s="62"/>
    </row>
    <row r="700" spans="23:24" x14ac:dyDescent="0.2">
      <c r="W700" s="62"/>
      <c r="X700" s="62"/>
    </row>
    <row r="701" spans="23:24" x14ac:dyDescent="0.2">
      <c r="W701" s="62"/>
      <c r="X701" s="62"/>
    </row>
    <row r="702" spans="23:24" x14ac:dyDescent="0.2">
      <c r="W702" s="62"/>
      <c r="X702" s="62"/>
    </row>
    <row r="703" spans="23:24" x14ac:dyDescent="0.2">
      <c r="W703" s="62"/>
      <c r="X703" s="62"/>
    </row>
    <row r="704" spans="23:24" x14ac:dyDescent="0.2">
      <c r="W704" s="62"/>
      <c r="X704" s="62"/>
    </row>
    <row r="705" spans="23:24" x14ac:dyDescent="0.2">
      <c r="W705" s="62"/>
      <c r="X705" s="62"/>
    </row>
    <row r="706" spans="23:24" x14ac:dyDescent="0.2">
      <c r="W706" s="62"/>
      <c r="X706" s="62"/>
    </row>
    <row r="707" spans="23:24" x14ac:dyDescent="0.2">
      <c r="W707" s="62"/>
      <c r="X707" s="62"/>
    </row>
    <row r="708" spans="23:24" x14ac:dyDescent="0.2">
      <c r="W708" s="62"/>
      <c r="X708" s="62"/>
    </row>
    <row r="709" spans="23:24" x14ac:dyDescent="0.2">
      <c r="W709" s="62"/>
      <c r="X709" s="62"/>
    </row>
    <row r="710" spans="23:24" x14ac:dyDescent="0.2">
      <c r="W710" s="62"/>
      <c r="X710" s="62"/>
    </row>
    <row r="711" spans="23:24" x14ac:dyDescent="0.2">
      <c r="W711" s="62"/>
      <c r="X711" s="62"/>
    </row>
    <row r="712" spans="23:24" x14ac:dyDescent="0.2">
      <c r="W712" s="62"/>
      <c r="X712" s="62"/>
    </row>
    <row r="713" spans="23:24" x14ac:dyDescent="0.2">
      <c r="W713" s="62"/>
      <c r="X713" s="62"/>
    </row>
    <row r="714" spans="23:24" x14ac:dyDescent="0.2">
      <c r="W714" s="62"/>
      <c r="X714" s="62"/>
    </row>
    <row r="715" spans="23:24" x14ac:dyDescent="0.2">
      <c r="W715" s="62"/>
      <c r="X715" s="62"/>
    </row>
    <row r="716" spans="23:24" x14ac:dyDescent="0.2">
      <c r="W716" s="62"/>
      <c r="X716" s="62"/>
    </row>
    <row r="717" spans="23:24" x14ac:dyDescent="0.2">
      <c r="W717" s="62"/>
      <c r="X717" s="62"/>
    </row>
    <row r="718" spans="23:24" x14ac:dyDescent="0.2">
      <c r="W718" s="62"/>
      <c r="X718" s="62"/>
    </row>
    <row r="719" spans="23:24" x14ac:dyDescent="0.2">
      <c r="W719" s="62"/>
      <c r="X719" s="62"/>
    </row>
    <row r="720" spans="23:24" x14ac:dyDescent="0.2">
      <c r="W720" s="62"/>
      <c r="X720" s="62"/>
    </row>
    <row r="721" spans="23:24" x14ac:dyDescent="0.2">
      <c r="W721" s="62"/>
      <c r="X721" s="62"/>
    </row>
    <row r="722" spans="23:24" x14ac:dyDescent="0.2">
      <c r="W722" s="62"/>
      <c r="X722" s="62"/>
    </row>
    <row r="723" spans="23:24" x14ac:dyDescent="0.2">
      <c r="W723" s="62"/>
      <c r="X723" s="62"/>
    </row>
    <row r="724" spans="23:24" x14ac:dyDescent="0.2">
      <c r="W724" s="62"/>
      <c r="X724" s="62"/>
    </row>
    <row r="725" spans="23:24" x14ac:dyDescent="0.2">
      <c r="W725" s="62"/>
      <c r="X725" s="62"/>
    </row>
    <row r="726" spans="23:24" x14ac:dyDescent="0.2">
      <c r="W726" s="62"/>
      <c r="X726" s="62"/>
    </row>
    <row r="727" spans="23:24" x14ac:dyDescent="0.2">
      <c r="W727" s="62"/>
      <c r="X727" s="62"/>
    </row>
    <row r="728" spans="23:24" x14ac:dyDescent="0.2">
      <c r="W728" s="62"/>
      <c r="X728" s="62"/>
    </row>
    <row r="729" spans="23:24" x14ac:dyDescent="0.2">
      <c r="W729" s="62"/>
      <c r="X729" s="62"/>
    </row>
    <row r="730" spans="23:24" x14ac:dyDescent="0.2">
      <c r="W730" s="62"/>
      <c r="X730" s="62"/>
    </row>
    <row r="731" spans="23:24" x14ac:dyDescent="0.2">
      <c r="W731" s="62"/>
      <c r="X731" s="62"/>
    </row>
    <row r="732" spans="23:24" x14ac:dyDescent="0.2">
      <c r="W732" s="62"/>
      <c r="X732" s="62"/>
    </row>
    <row r="733" spans="23:24" x14ac:dyDescent="0.2">
      <c r="W733" s="62"/>
      <c r="X733" s="62"/>
    </row>
    <row r="734" spans="23:24" x14ac:dyDescent="0.2">
      <c r="W734" s="62"/>
      <c r="X734" s="62"/>
    </row>
    <row r="735" spans="23:24" x14ac:dyDescent="0.2">
      <c r="W735" s="62"/>
      <c r="X735" s="62"/>
    </row>
    <row r="736" spans="23:24" x14ac:dyDescent="0.2">
      <c r="W736" s="62"/>
      <c r="X736" s="62"/>
    </row>
    <row r="737" spans="23:24" x14ac:dyDescent="0.2">
      <c r="W737" s="62"/>
      <c r="X737" s="62"/>
    </row>
    <row r="738" spans="23:24" x14ac:dyDescent="0.2">
      <c r="W738" s="62"/>
      <c r="X738" s="62"/>
    </row>
    <row r="739" spans="23:24" x14ac:dyDescent="0.2">
      <c r="W739" s="62"/>
      <c r="X739" s="62"/>
    </row>
    <row r="740" spans="23:24" x14ac:dyDescent="0.2">
      <c r="W740" s="62"/>
      <c r="X740" s="62"/>
    </row>
    <row r="741" spans="23:24" x14ac:dyDescent="0.2">
      <c r="W741" s="62"/>
      <c r="X741" s="62"/>
    </row>
    <row r="742" spans="23:24" x14ac:dyDescent="0.2">
      <c r="W742" s="62"/>
      <c r="X742" s="62"/>
    </row>
    <row r="743" spans="23:24" x14ac:dyDescent="0.2">
      <c r="W743" s="62"/>
      <c r="X743" s="62"/>
    </row>
    <row r="744" spans="23:24" x14ac:dyDescent="0.2">
      <c r="W744" s="62"/>
      <c r="X744" s="62"/>
    </row>
    <row r="745" spans="23:24" x14ac:dyDescent="0.2">
      <c r="W745" s="62"/>
      <c r="X745" s="62"/>
    </row>
    <row r="746" spans="23:24" x14ac:dyDescent="0.2">
      <c r="W746" s="62"/>
      <c r="X746" s="62"/>
    </row>
    <row r="747" spans="23:24" x14ac:dyDescent="0.2">
      <c r="W747" s="62"/>
      <c r="X747" s="62"/>
    </row>
    <row r="748" spans="23:24" x14ac:dyDescent="0.2">
      <c r="W748" s="62"/>
      <c r="X748" s="62"/>
    </row>
    <row r="749" spans="23:24" x14ac:dyDescent="0.2">
      <c r="W749" s="62"/>
      <c r="X749" s="62"/>
    </row>
    <row r="750" spans="23:24" x14ac:dyDescent="0.2">
      <c r="W750" s="62"/>
      <c r="X750" s="62"/>
    </row>
    <row r="751" spans="23:24" x14ac:dyDescent="0.2">
      <c r="W751" s="62"/>
      <c r="X751" s="62"/>
    </row>
    <row r="752" spans="23:24" x14ac:dyDescent="0.2">
      <c r="W752" s="62"/>
      <c r="X752" s="62"/>
    </row>
    <row r="753" spans="23:24" x14ac:dyDescent="0.2">
      <c r="W753" s="62"/>
      <c r="X753" s="62"/>
    </row>
    <row r="754" spans="23:24" x14ac:dyDescent="0.2">
      <c r="W754" s="62"/>
      <c r="X754" s="62"/>
    </row>
    <row r="755" spans="23:24" x14ac:dyDescent="0.2">
      <c r="W755" s="62"/>
      <c r="X755" s="62"/>
    </row>
    <row r="756" spans="23:24" x14ac:dyDescent="0.2">
      <c r="W756" s="62"/>
      <c r="X756" s="62"/>
    </row>
    <row r="757" spans="23:24" x14ac:dyDescent="0.2">
      <c r="W757" s="62"/>
      <c r="X757" s="62"/>
    </row>
    <row r="758" spans="23:24" x14ac:dyDescent="0.2">
      <c r="W758" s="62"/>
      <c r="X758" s="62"/>
    </row>
    <row r="759" spans="23:24" x14ac:dyDescent="0.2">
      <c r="W759" s="62"/>
      <c r="X759" s="62"/>
    </row>
    <row r="760" spans="23:24" x14ac:dyDescent="0.2">
      <c r="W760" s="62"/>
      <c r="X760" s="62"/>
    </row>
    <row r="761" spans="23:24" x14ac:dyDescent="0.2">
      <c r="W761" s="62"/>
      <c r="X761" s="62"/>
    </row>
    <row r="762" spans="23:24" x14ac:dyDescent="0.2">
      <c r="W762" s="62"/>
      <c r="X762" s="62"/>
    </row>
    <row r="763" spans="23:24" x14ac:dyDescent="0.2">
      <c r="W763" s="62"/>
      <c r="X763" s="62"/>
    </row>
    <row r="764" spans="23:24" x14ac:dyDescent="0.2">
      <c r="W764" s="62"/>
      <c r="X764" s="62"/>
    </row>
    <row r="765" spans="23:24" x14ac:dyDescent="0.2">
      <c r="W765" s="62"/>
      <c r="X765" s="62"/>
    </row>
    <row r="766" spans="23:24" x14ac:dyDescent="0.2">
      <c r="W766" s="62"/>
      <c r="X766" s="62"/>
    </row>
    <row r="767" spans="23:24" x14ac:dyDescent="0.2">
      <c r="W767" s="62"/>
      <c r="X767" s="62"/>
    </row>
    <row r="768" spans="23:24" x14ac:dyDescent="0.2">
      <c r="W768" s="62"/>
      <c r="X768" s="62"/>
    </row>
    <row r="769" spans="23:24" x14ac:dyDescent="0.2">
      <c r="W769" s="62"/>
      <c r="X769" s="62"/>
    </row>
    <row r="770" spans="23:24" x14ac:dyDescent="0.2">
      <c r="W770" s="62"/>
      <c r="X770" s="62"/>
    </row>
    <row r="771" spans="23:24" x14ac:dyDescent="0.2">
      <c r="W771" s="62"/>
      <c r="X771" s="62"/>
    </row>
    <row r="772" spans="23:24" x14ac:dyDescent="0.2">
      <c r="W772" s="62"/>
      <c r="X772" s="62"/>
    </row>
    <row r="773" spans="23:24" x14ac:dyDescent="0.2">
      <c r="W773" s="62"/>
      <c r="X773" s="62"/>
    </row>
    <row r="774" spans="23:24" x14ac:dyDescent="0.2">
      <c r="W774" s="62"/>
      <c r="X774" s="62"/>
    </row>
    <row r="775" spans="23:24" x14ac:dyDescent="0.2">
      <c r="W775" s="62"/>
      <c r="X775" s="62"/>
    </row>
    <row r="776" spans="23:24" x14ac:dyDescent="0.2">
      <c r="W776" s="62"/>
      <c r="X776" s="62"/>
    </row>
    <row r="777" spans="23:24" x14ac:dyDescent="0.2">
      <c r="W777" s="62"/>
      <c r="X777" s="62"/>
    </row>
    <row r="778" spans="23:24" x14ac:dyDescent="0.2">
      <c r="W778" s="62"/>
      <c r="X778" s="62"/>
    </row>
    <row r="779" spans="23:24" x14ac:dyDescent="0.2">
      <c r="W779" s="62"/>
      <c r="X779" s="62"/>
    </row>
    <row r="780" spans="23:24" x14ac:dyDescent="0.2">
      <c r="W780" s="62"/>
      <c r="X780" s="62"/>
    </row>
    <row r="781" spans="23:24" x14ac:dyDescent="0.2">
      <c r="W781" s="62"/>
      <c r="X781" s="62"/>
    </row>
    <row r="782" spans="23:24" x14ac:dyDescent="0.2">
      <c r="W782" s="62"/>
      <c r="X782" s="62"/>
    </row>
    <row r="783" spans="23:24" x14ac:dyDescent="0.2">
      <c r="W783" s="62"/>
      <c r="X783" s="62"/>
    </row>
    <row r="784" spans="23:24" x14ac:dyDescent="0.2">
      <c r="W784" s="62"/>
      <c r="X784" s="62"/>
    </row>
    <row r="785" spans="23:24" x14ac:dyDescent="0.2">
      <c r="W785" s="62"/>
      <c r="X785" s="62"/>
    </row>
    <row r="786" spans="23:24" x14ac:dyDescent="0.2">
      <c r="W786" s="62"/>
      <c r="X786" s="62"/>
    </row>
    <row r="787" spans="23:24" x14ac:dyDescent="0.2">
      <c r="W787" s="62"/>
      <c r="X787" s="62"/>
    </row>
    <row r="788" spans="23:24" x14ac:dyDescent="0.2">
      <c r="W788" s="62"/>
      <c r="X788" s="62"/>
    </row>
    <row r="789" spans="23:24" x14ac:dyDescent="0.2">
      <c r="W789" s="62"/>
      <c r="X789" s="62"/>
    </row>
    <row r="790" spans="23:24" x14ac:dyDescent="0.2">
      <c r="W790" s="62"/>
      <c r="X790" s="62"/>
    </row>
    <row r="791" spans="23:24" x14ac:dyDescent="0.2">
      <c r="W791" s="62"/>
      <c r="X791" s="62"/>
    </row>
    <row r="792" spans="23:24" x14ac:dyDescent="0.2">
      <c r="W792" s="62"/>
      <c r="X792" s="62"/>
    </row>
    <row r="793" spans="23:24" x14ac:dyDescent="0.2">
      <c r="W793" s="62"/>
      <c r="X793" s="62"/>
    </row>
    <row r="794" spans="23:24" x14ac:dyDescent="0.2">
      <c r="W794" s="62"/>
      <c r="X794" s="62"/>
    </row>
    <row r="795" spans="23:24" x14ac:dyDescent="0.2">
      <c r="W795" s="62"/>
      <c r="X795" s="62"/>
    </row>
    <row r="796" spans="23:24" x14ac:dyDescent="0.2">
      <c r="W796" s="62"/>
      <c r="X796" s="62"/>
    </row>
    <row r="797" spans="23:24" x14ac:dyDescent="0.2">
      <c r="W797" s="62"/>
      <c r="X797" s="62"/>
    </row>
    <row r="798" spans="23:24" x14ac:dyDescent="0.2">
      <c r="W798" s="62"/>
      <c r="X798" s="62"/>
    </row>
    <row r="799" spans="23:24" x14ac:dyDescent="0.2">
      <c r="W799" s="62"/>
      <c r="X799" s="62"/>
    </row>
    <row r="800" spans="23:24" x14ac:dyDescent="0.2">
      <c r="W800" s="62"/>
      <c r="X800" s="62"/>
    </row>
    <row r="801" spans="23:24" x14ac:dyDescent="0.2">
      <c r="W801" s="62"/>
      <c r="X801" s="62"/>
    </row>
    <row r="802" spans="23:24" x14ac:dyDescent="0.2">
      <c r="W802" s="62"/>
      <c r="X802" s="62"/>
    </row>
    <row r="803" spans="23:24" x14ac:dyDescent="0.2">
      <c r="W803" s="62"/>
      <c r="X803" s="62"/>
    </row>
    <row r="804" spans="23:24" x14ac:dyDescent="0.2">
      <c r="W804" s="62"/>
      <c r="X804" s="62"/>
    </row>
    <row r="805" spans="23:24" x14ac:dyDescent="0.2">
      <c r="W805" s="62"/>
      <c r="X805" s="62"/>
    </row>
    <row r="806" spans="23:24" x14ac:dyDescent="0.2">
      <c r="W806" s="62"/>
      <c r="X806" s="62"/>
    </row>
    <row r="807" spans="23:24" x14ac:dyDescent="0.2">
      <c r="W807" s="62"/>
      <c r="X807" s="62"/>
    </row>
    <row r="808" spans="23:24" x14ac:dyDescent="0.2">
      <c r="W808" s="62"/>
      <c r="X808" s="62"/>
    </row>
    <row r="809" spans="23:24" x14ac:dyDescent="0.2">
      <c r="W809" s="62"/>
      <c r="X809" s="62"/>
    </row>
    <row r="810" spans="23:24" x14ac:dyDescent="0.2">
      <c r="W810" s="62"/>
      <c r="X810" s="62"/>
    </row>
    <row r="811" spans="23:24" x14ac:dyDescent="0.2">
      <c r="W811" s="62"/>
      <c r="X811" s="62"/>
    </row>
    <row r="812" spans="23:24" x14ac:dyDescent="0.2">
      <c r="W812" s="62"/>
      <c r="X812" s="62"/>
    </row>
    <row r="813" spans="23:24" x14ac:dyDescent="0.2">
      <c r="W813" s="62"/>
      <c r="X813" s="62"/>
    </row>
    <row r="814" spans="23:24" x14ac:dyDescent="0.2">
      <c r="W814" s="62"/>
      <c r="X814" s="62"/>
    </row>
    <row r="815" spans="23:24" x14ac:dyDescent="0.2">
      <c r="W815" s="62"/>
      <c r="X815" s="62"/>
    </row>
    <row r="816" spans="23:24" x14ac:dyDescent="0.2">
      <c r="W816" s="62"/>
      <c r="X816" s="62"/>
    </row>
    <row r="817" spans="23:24" x14ac:dyDescent="0.2">
      <c r="W817" s="62"/>
      <c r="X817" s="62"/>
    </row>
    <row r="818" spans="23:24" x14ac:dyDescent="0.2">
      <c r="W818" s="62"/>
      <c r="X818" s="62"/>
    </row>
    <row r="819" spans="23:24" x14ac:dyDescent="0.2">
      <c r="W819" s="62"/>
      <c r="X819" s="62"/>
    </row>
    <row r="820" spans="23:24" x14ac:dyDescent="0.2">
      <c r="W820" s="62"/>
      <c r="X820" s="62"/>
    </row>
    <row r="821" spans="23:24" x14ac:dyDescent="0.2">
      <c r="W821" s="62"/>
      <c r="X821" s="62"/>
    </row>
    <row r="822" spans="23:24" x14ac:dyDescent="0.2">
      <c r="W822" s="62"/>
      <c r="X822" s="62"/>
    </row>
    <row r="823" spans="23:24" x14ac:dyDescent="0.2">
      <c r="W823" s="62"/>
      <c r="X823" s="62"/>
    </row>
    <row r="824" spans="23:24" x14ac:dyDescent="0.2">
      <c r="W824" s="62"/>
      <c r="X824" s="62"/>
    </row>
    <row r="825" spans="23:24" x14ac:dyDescent="0.2">
      <c r="W825" s="62"/>
      <c r="X825" s="62"/>
    </row>
    <row r="826" spans="23:24" x14ac:dyDescent="0.2">
      <c r="W826" s="62"/>
      <c r="X826" s="62"/>
    </row>
    <row r="827" spans="23:24" x14ac:dyDescent="0.2">
      <c r="W827" s="62"/>
      <c r="X827" s="62"/>
    </row>
    <row r="828" spans="23:24" x14ac:dyDescent="0.2">
      <c r="W828" s="62"/>
      <c r="X828" s="62"/>
    </row>
    <row r="829" spans="23:24" x14ac:dyDescent="0.2">
      <c r="W829" s="62"/>
      <c r="X829" s="62"/>
    </row>
    <row r="830" spans="23:24" x14ac:dyDescent="0.2">
      <c r="W830" s="62"/>
      <c r="X830" s="62"/>
    </row>
    <row r="831" spans="23:24" x14ac:dyDescent="0.2">
      <c r="W831" s="62"/>
      <c r="X831" s="62"/>
    </row>
    <row r="832" spans="23:24" x14ac:dyDescent="0.2">
      <c r="W832" s="62"/>
      <c r="X832" s="62"/>
    </row>
    <row r="833" spans="23:24" x14ac:dyDescent="0.2">
      <c r="W833" s="62"/>
      <c r="X833" s="62"/>
    </row>
    <row r="834" spans="23:24" x14ac:dyDescent="0.2">
      <c r="W834" s="62"/>
      <c r="X834" s="62"/>
    </row>
    <row r="835" spans="23:24" x14ac:dyDescent="0.2">
      <c r="W835" s="62"/>
      <c r="X835" s="62"/>
    </row>
    <row r="836" spans="23:24" x14ac:dyDescent="0.2">
      <c r="W836" s="62"/>
      <c r="X836" s="62"/>
    </row>
    <row r="837" spans="23:24" x14ac:dyDescent="0.2">
      <c r="W837" s="62"/>
      <c r="X837" s="62"/>
    </row>
    <row r="838" spans="23:24" x14ac:dyDescent="0.2">
      <c r="W838" s="62"/>
      <c r="X838" s="62"/>
    </row>
    <row r="839" spans="23:24" x14ac:dyDescent="0.2">
      <c r="W839" s="62"/>
      <c r="X839" s="62"/>
    </row>
    <row r="840" spans="23:24" x14ac:dyDescent="0.2">
      <c r="W840" s="62"/>
      <c r="X840" s="62"/>
    </row>
    <row r="841" spans="23:24" x14ac:dyDescent="0.2">
      <c r="W841" s="62"/>
      <c r="X841" s="62"/>
    </row>
    <row r="842" spans="23:24" x14ac:dyDescent="0.2">
      <c r="W842" s="62"/>
      <c r="X842" s="62"/>
    </row>
    <row r="843" spans="23:24" x14ac:dyDescent="0.2">
      <c r="W843" s="62"/>
      <c r="X843" s="62"/>
    </row>
    <row r="844" spans="23:24" x14ac:dyDescent="0.2">
      <c r="W844" s="62"/>
      <c r="X844" s="62"/>
    </row>
    <row r="845" spans="23:24" x14ac:dyDescent="0.2">
      <c r="W845" s="62"/>
      <c r="X845" s="62"/>
    </row>
    <row r="846" spans="23:24" x14ac:dyDescent="0.2">
      <c r="W846" s="62"/>
      <c r="X846" s="62"/>
    </row>
    <row r="847" spans="23:24" x14ac:dyDescent="0.2">
      <c r="W847" s="62"/>
      <c r="X847" s="62"/>
    </row>
    <row r="848" spans="23:24" x14ac:dyDescent="0.2">
      <c r="W848" s="62"/>
      <c r="X848" s="62"/>
    </row>
    <row r="849" spans="23:24" x14ac:dyDescent="0.2">
      <c r="W849" s="62"/>
      <c r="X849" s="62"/>
    </row>
    <row r="850" spans="23:24" x14ac:dyDescent="0.2">
      <c r="W850" s="62"/>
      <c r="X850" s="62"/>
    </row>
    <row r="851" spans="23:24" x14ac:dyDescent="0.2">
      <c r="W851" s="62"/>
      <c r="X851" s="62"/>
    </row>
    <row r="852" spans="23:24" x14ac:dyDescent="0.2">
      <c r="W852" s="62"/>
      <c r="X852" s="62"/>
    </row>
    <row r="853" spans="23:24" x14ac:dyDescent="0.2">
      <c r="W853" s="62"/>
      <c r="X853" s="62"/>
    </row>
    <row r="854" spans="23:24" x14ac:dyDescent="0.2">
      <c r="W854" s="62"/>
      <c r="X854" s="62"/>
    </row>
    <row r="855" spans="23:24" x14ac:dyDescent="0.2">
      <c r="W855" s="62"/>
      <c r="X855" s="62"/>
    </row>
    <row r="856" spans="23:24" x14ac:dyDescent="0.2">
      <c r="W856" s="62"/>
      <c r="X856" s="62"/>
    </row>
    <row r="857" spans="23:24" x14ac:dyDescent="0.2">
      <c r="W857" s="62"/>
      <c r="X857" s="62"/>
    </row>
    <row r="858" spans="23:24" x14ac:dyDescent="0.2">
      <c r="W858" s="62"/>
      <c r="X858" s="62"/>
    </row>
    <row r="859" spans="23:24" x14ac:dyDescent="0.2">
      <c r="W859" s="62"/>
      <c r="X859" s="62"/>
    </row>
    <row r="860" spans="23:24" x14ac:dyDescent="0.2">
      <c r="W860" s="62"/>
      <c r="X860" s="62"/>
    </row>
    <row r="861" spans="23:24" x14ac:dyDescent="0.2">
      <c r="W861" s="62"/>
      <c r="X861" s="62"/>
    </row>
    <row r="862" spans="23:24" x14ac:dyDescent="0.2">
      <c r="W862" s="62"/>
      <c r="X862" s="62"/>
    </row>
    <row r="863" spans="23:24" x14ac:dyDescent="0.2">
      <c r="W863" s="62"/>
      <c r="X863" s="62"/>
    </row>
    <row r="864" spans="23:24" x14ac:dyDescent="0.2">
      <c r="W864" s="62"/>
      <c r="X864" s="62"/>
    </row>
    <row r="865" spans="23:24" x14ac:dyDescent="0.2">
      <c r="W865" s="62"/>
      <c r="X865" s="62"/>
    </row>
    <row r="866" spans="23:24" x14ac:dyDescent="0.2">
      <c r="W866" s="62"/>
      <c r="X866" s="62"/>
    </row>
    <row r="867" spans="23:24" x14ac:dyDescent="0.2">
      <c r="W867" s="62"/>
      <c r="X867" s="62"/>
    </row>
    <row r="868" spans="23:24" x14ac:dyDescent="0.2">
      <c r="W868" s="62"/>
      <c r="X868" s="62"/>
    </row>
    <row r="869" spans="23:24" x14ac:dyDescent="0.2">
      <c r="W869" s="62"/>
      <c r="X869" s="62"/>
    </row>
    <row r="870" spans="23:24" x14ac:dyDescent="0.2">
      <c r="W870" s="62"/>
      <c r="X870" s="62"/>
    </row>
    <row r="871" spans="23:24" x14ac:dyDescent="0.2">
      <c r="W871" s="62"/>
      <c r="X871" s="62"/>
    </row>
    <row r="872" spans="23:24" x14ac:dyDescent="0.2">
      <c r="W872" s="62"/>
      <c r="X872" s="62"/>
    </row>
    <row r="873" spans="23:24" x14ac:dyDescent="0.2">
      <c r="W873" s="62"/>
      <c r="X873" s="62"/>
    </row>
    <row r="874" spans="23:24" x14ac:dyDescent="0.2">
      <c r="W874" s="62"/>
      <c r="X874" s="62"/>
    </row>
    <row r="875" spans="23:24" x14ac:dyDescent="0.2">
      <c r="W875" s="62"/>
      <c r="X875" s="62"/>
    </row>
    <row r="876" spans="23:24" x14ac:dyDescent="0.2">
      <c r="W876" s="62"/>
      <c r="X876" s="62"/>
    </row>
    <row r="877" spans="23:24" x14ac:dyDescent="0.2">
      <c r="W877" s="62"/>
      <c r="X877" s="62"/>
    </row>
    <row r="878" spans="23:24" x14ac:dyDescent="0.2">
      <c r="W878" s="62"/>
      <c r="X878" s="62"/>
    </row>
    <row r="879" spans="23:24" x14ac:dyDescent="0.2">
      <c r="W879" s="62"/>
      <c r="X879" s="62"/>
    </row>
    <row r="880" spans="23:24" x14ac:dyDescent="0.2">
      <c r="W880" s="62"/>
      <c r="X880" s="62"/>
    </row>
    <row r="881" spans="23:24" x14ac:dyDescent="0.2">
      <c r="W881" s="62"/>
      <c r="X881" s="62"/>
    </row>
    <row r="882" spans="23:24" x14ac:dyDescent="0.2">
      <c r="W882" s="62"/>
      <c r="X882" s="62"/>
    </row>
    <row r="883" spans="23:24" x14ac:dyDescent="0.2">
      <c r="W883" s="62"/>
      <c r="X883" s="62"/>
    </row>
    <row r="884" spans="23:24" x14ac:dyDescent="0.2">
      <c r="W884" s="62"/>
      <c r="X884" s="62"/>
    </row>
    <row r="885" spans="23:24" x14ac:dyDescent="0.2">
      <c r="W885" s="62"/>
      <c r="X885" s="62"/>
    </row>
    <row r="886" spans="23:24" x14ac:dyDescent="0.2">
      <c r="W886" s="62"/>
      <c r="X886" s="62"/>
    </row>
    <row r="887" spans="23:24" x14ac:dyDescent="0.2">
      <c r="W887" s="62"/>
      <c r="X887" s="62"/>
    </row>
    <row r="888" spans="23:24" x14ac:dyDescent="0.2">
      <c r="W888" s="62"/>
      <c r="X888" s="62"/>
    </row>
    <row r="889" spans="23:24" x14ac:dyDescent="0.2">
      <c r="W889" s="62"/>
      <c r="X889" s="62"/>
    </row>
    <row r="890" spans="23:24" x14ac:dyDescent="0.2">
      <c r="W890" s="62"/>
      <c r="X890" s="62"/>
    </row>
    <row r="891" spans="23:24" x14ac:dyDescent="0.2">
      <c r="W891" s="62"/>
      <c r="X891" s="62"/>
    </row>
    <row r="892" spans="23:24" x14ac:dyDescent="0.2">
      <c r="W892" s="62"/>
      <c r="X892" s="62"/>
    </row>
    <row r="893" spans="23:24" x14ac:dyDescent="0.2">
      <c r="W893" s="62"/>
      <c r="X893" s="62"/>
    </row>
    <row r="894" spans="23:24" x14ac:dyDescent="0.2">
      <c r="W894" s="62"/>
      <c r="X894" s="62"/>
    </row>
    <row r="895" spans="23:24" x14ac:dyDescent="0.2">
      <c r="W895" s="62"/>
      <c r="X895" s="62"/>
    </row>
    <row r="896" spans="23:24" x14ac:dyDescent="0.2">
      <c r="W896" s="62"/>
      <c r="X896" s="62"/>
    </row>
    <row r="897" spans="23:24" x14ac:dyDescent="0.2">
      <c r="W897" s="62"/>
      <c r="X897" s="62"/>
    </row>
    <row r="898" spans="23:24" x14ac:dyDescent="0.2">
      <c r="W898" s="62"/>
      <c r="X898" s="62"/>
    </row>
    <row r="899" spans="23:24" x14ac:dyDescent="0.2">
      <c r="W899" s="62"/>
      <c r="X899" s="62"/>
    </row>
    <row r="900" spans="23:24" x14ac:dyDescent="0.2">
      <c r="W900" s="62"/>
      <c r="X900" s="62"/>
    </row>
    <row r="901" spans="23:24" x14ac:dyDescent="0.2">
      <c r="W901" s="62"/>
      <c r="X901" s="62"/>
    </row>
    <row r="902" spans="23:24" x14ac:dyDescent="0.2">
      <c r="W902" s="62"/>
      <c r="X902" s="62"/>
    </row>
    <row r="903" spans="23:24" x14ac:dyDescent="0.2">
      <c r="W903" s="62"/>
      <c r="X903" s="62"/>
    </row>
    <row r="904" spans="23:24" x14ac:dyDescent="0.2">
      <c r="W904" s="62"/>
      <c r="X904" s="62"/>
    </row>
    <row r="905" spans="23:24" x14ac:dyDescent="0.2">
      <c r="W905" s="62"/>
      <c r="X905" s="62"/>
    </row>
    <row r="906" spans="23:24" x14ac:dyDescent="0.2">
      <c r="W906" s="62"/>
      <c r="X906" s="62"/>
    </row>
    <row r="907" spans="23:24" x14ac:dyDescent="0.2">
      <c r="W907" s="62"/>
      <c r="X907" s="62"/>
    </row>
    <row r="908" spans="23:24" x14ac:dyDescent="0.2">
      <c r="W908" s="62"/>
      <c r="X908" s="62"/>
    </row>
    <row r="909" spans="23:24" x14ac:dyDescent="0.2">
      <c r="W909" s="62"/>
      <c r="X909" s="62"/>
    </row>
    <row r="910" spans="23:24" x14ac:dyDescent="0.2">
      <c r="W910" s="62"/>
      <c r="X910" s="62"/>
    </row>
    <row r="911" spans="23:24" x14ac:dyDescent="0.2">
      <c r="W911" s="62"/>
      <c r="X911" s="62"/>
    </row>
    <row r="912" spans="23:24" x14ac:dyDescent="0.2">
      <c r="W912" s="62"/>
      <c r="X912" s="62"/>
    </row>
    <row r="913" spans="23:24" x14ac:dyDescent="0.2">
      <c r="W913" s="62"/>
      <c r="X913" s="62"/>
    </row>
    <row r="914" spans="23:24" x14ac:dyDescent="0.2">
      <c r="W914" s="62"/>
      <c r="X914" s="62"/>
    </row>
    <row r="915" spans="23:24" x14ac:dyDescent="0.2">
      <c r="W915" s="62"/>
      <c r="X915" s="62"/>
    </row>
    <row r="916" spans="23:24" x14ac:dyDescent="0.2">
      <c r="W916" s="62"/>
      <c r="X916" s="62"/>
    </row>
    <row r="917" spans="23:24" x14ac:dyDescent="0.2">
      <c r="W917" s="62"/>
      <c r="X917" s="62"/>
    </row>
    <row r="918" spans="23:24" x14ac:dyDescent="0.2">
      <c r="W918" s="62"/>
      <c r="X918" s="62"/>
    </row>
    <row r="919" spans="23:24" x14ac:dyDescent="0.2">
      <c r="W919" s="62"/>
      <c r="X919" s="62"/>
    </row>
    <row r="920" spans="23:24" x14ac:dyDescent="0.2">
      <c r="W920" s="62"/>
      <c r="X920" s="62"/>
    </row>
    <row r="921" spans="23:24" x14ac:dyDescent="0.2">
      <c r="W921" s="62"/>
      <c r="X921" s="62"/>
    </row>
    <row r="922" spans="23:24" x14ac:dyDescent="0.2">
      <c r="W922" s="62"/>
      <c r="X922" s="62"/>
    </row>
    <row r="923" spans="23:24" x14ac:dyDescent="0.2">
      <c r="W923" s="62"/>
      <c r="X923" s="62"/>
    </row>
    <row r="924" spans="23:24" x14ac:dyDescent="0.2">
      <c r="W924" s="62"/>
      <c r="X924" s="62"/>
    </row>
    <row r="925" spans="23:24" x14ac:dyDescent="0.2">
      <c r="W925" s="62"/>
      <c r="X925" s="62"/>
    </row>
    <row r="926" spans="23:24" x14ac:dyDescent="0.2">
      <c r="W926" s="62"/>
      <c r="X926" s="62"/>
    </row>
    <row r="927" spans="23:24" x14ac:dyDescent="0.2">
      <c r="W927" s="62"/>
      <c r="X927" s="62"/>
    </row>
    <row r="928" spans="23:24" x14ac:dyDescent="0.2">
      <c r="W928" s="62"/>
      <c r="X928" s="62"/>
    </row>
    <row r="929" spans="23:24" x14ac:dyDescent="0.2">
      <c r="W929" s="62"/>
      <c r="X929" s="62"/>
    </row>
    <row r="930" spans="23:24" x14ac:dyDescent="0.2">
      <c r="W930" s="62"/>
      <c r="X930" s="62"/>
    </row>
    <row r="931" spans="23:24" x14ac:dyDescent="0.2">
      <c r="W931" s="62"/>
      <c r="X931" s="62"/>
    </row>
    <row r="932" spans="23:24" x14ac:dyDescent="0.2">
      <c r="W932" s="62"/>
      <c r="X932" s="62"/>
    </row>
    <row r="933" spans="23:24" x14ac:dyDescent="0.2">
      <c r="W933" s="62"/>
      <c r="X933" s="62"/>
    </row>
    <row r="934" spans="23:24" x14ac:dyDescent="0.2">
      <c r="W934" s="62"/>
      <c r="X934" s="62"/>
    </row>
    <row r="935" spans="23:24" x14ac:dyDescent="0.2">
      <c r="W935" s="62"/>
      <c r="X935" s="62"/>
    </row>
    <row r="936" spans="23:24" x14ac:dyDescent="0.2">
      <c r="W936" s="62"/>
      <c r="X936" s="62"/>
    </row>
    <row r="937" spans="23:24" x14ac:dyDescent="0.2">
      <c r="W937" s="62"/>
      <c r="X937" s="62"/>
    </row>
    <row r="938" spans="23:24" x14ac:dyDescent="0.2">
      <c r="W938" s="62"/>
      <c r="X938" s="62"/>
    </row>
    <row r="939" spans="23:24" x14ac:dyDescent="0.2">
      <c r="W939" s="62"/>
      <c r="X939" s="62"/>
    </row>
    <row r="940" spans="23:24" x14ac:dyDescent="0.2">
      <c r="W940" s="62"/>
      <c r="X940" s="62"/>
    </row>
    <row r="941" spans="23:24" x14ac:dyDescent="0.2">
      <c r="W941" s="62"/>
      <c r="X941" s="62"/>
    </row>
    <row r="942" spans="23:24" x14ac:dyDescent="0.2">
      <c r="W942" s="62"/>
      <c r="X942" s="62"/>
    </row>
    <row r="943" spans="23:24" x14ac:dyDescent="0.2">
      <c r="W943" s="62"/>
      <c r="X943" s="62"/>
    </row>
    <row r="944" spans="23:24" x14ac:dyDescent="0.2">
      <c r="W944" s="62"/>
      <c r="X944" s="62"/>
    </row>
    <row r="945" spans="23:24" x14ac:dyDescent="0.2">
      <c r="W945" s="62"/>
      <c r="X945" s="62"/>
    </row>
    <row r="946" spans="23:24" x14ac:dyDescent="0.2">
      <c r="W946" s="62"/>
      <c r="X946" s="62"/>
    </row>
    <row r="947" spans="23:24" x14ac:dyDescent="0.2">
      <c r="W947" s="62"/>
      <c r="X947" s="62"/>
    </row>
    <row r="948" spans="23:24" x14ac:dyDescent="0.2">
      <c r="W948" s="62"/>
      <c r="X948" s="62"/>
    </row>
    <row r="949" spans="23:24" x14ac:dyDescent="0.2">
      <c r="W949" s="62"/>
      <c r="X949" s="62"/>
    </row>
    <row r="950" spans="23:24" x14ac:dyDescent="0.2">
      <c r="W950" s="62"/>
      <c r="X950" s="62"/>
    </row>
    <row r="951" spans="23:24" x14ac:dyDescent="0.2">
      <c r="W951" s="62"/>
      <c r="X951" s="62"/>
    </row>
    <row r="952" spans="23:24" x14ac:dyDescent="0.2">
      <c r="W952" s="62"/>
      <c r="X952" s="62"/>
    </row>
    <row r="953" spans="23:24" x14ac:dyDescent="0.2">
      <c r="W953" s="62"/>
      <c r="X953" s="62"/>
    </row>
    <row r="954" spans="23:24" x14ac:dyDescent="0.2">
      <c r="W954" s="62"/>
      <c r="X954" s="62"/>
    </row>
    <row r="955" spans="23:24" x14ac:dyDescent="0.2">
      <c r="W955" s="62"/>
      <c r="X955" s="62"/>
    </row>
    <row r="956" spans="23:24" x14ac:dyDescent="0.2">
      <c r="W956" s="62"/>
      <c r="X956" s="62"/>
    </row>
    <row r="957" spans="23:24" x14ac:dyDescent="0.2">
      <c r="W957" s="62"/>
      <c r="X957" s="62"/>
    </row>
    <row r="958" spans="23:24" x14ac:dyDescent="0.2">
      <c r="W958" s="62"/>
      <c r="X958" s="62"/>
    </row>
    <row r="959" spans="23:24" x14ac:dyDescent="0.2">
      <c r="W959" s="62"/>
      <c r="X959" s="62"/>
    </row>
    <row r="960" spans="23:24" x14ac:dyDescent="0.2">
      <c r="W960" s="62"/>
      <c r="X960" s="62"/>
    </row>
    <row r="961" spans="23:24" x14ac:dyDescent="0.2">
      <c r="W961" s="62"/>
      <c r="X961" s="62"/>
    </row>
    <row r="962" spans="23:24" x14ac:dyDescent="0.2">
      <c r="W962" s="62"/>
      <c r="X962" s="62"/>
    </row>
    <row r="963" spans="23:24" x14ac:dyDescent="0.2">
      <c r="W963" s="62"/>
      <c r="X963" s="62"/>
    </row>
    <row r="964" spans="23:24" x14ac:dyDescent="0.2">
      <c r="W964" s="62"/>
      <c r="X964" s="62"/>
    </row>
    <row r="965" spans="23:24" x14ac:dyDescent="0.2">
      <c r="W965" s="62"/>
      <c r="X965" s="62"/>
    </row>
    <row r="966" spans="23:24" x14ac:dyDescent="0.2">
      <c r="W966" s="62"/>
      <c r="X966" s="62"/>
    </row>
    <row r="967" spans="23:24" x14ac:dyDescent="0.2">
      <c r="W967" s="62"/>
      <c r="X967" s="62"/>
    </row>
    <row r="968" spans="23:24" x14ac:dyDescent="0.2">
      <c r="W968" s="62"/>
      <c r="X968" s="62"/>
    </row>
    <row r="969" spans="23:24" x14ac:dyDescent="0.2">
      <c r="W969" s="62"/>
      <c r="X969" s="62"/>
    </row>
    <row r="970" spans="23:24" x14ac:dyDescent="0.2">
      <c r="W970" s="62"/>
      <c r="X970" s="62"/>
    </row>
    <row r="971" spans="23:24" x14ac:dyDescent="0.2">
      <c r="W971" s="62"/>
      <c r="X971" s="62"/>
    </row>
    <row r="972" spans="23:24" x14ac:dyDescent="0.2">
      <c r="W972" s="62"/>
      <c r="X972" s="62"/>
    </row>
    <row r="973" spans="23:24" x14ac:dyDescent="0.2">
      <c r="W973" s="62"/>
      <c r="X973" s="62"/>
    </row>
    <row r="974" spans="23:24" x14ac:dyDescent="0.2">
      <c r="W974" s="62"/>
      <c r="X974" s="62"/>
    </row>
    <row r="975" spans="23:24" x14ac:dyDescent="0.2">
      <c r="W975" s="62"/>
      <c r="X975" s="62"/>
    </row>
    <row r="976" spans="23:24" x14ac:dyDescent="0.2">
      <c r="W976" s="62"/>
      <c r="X976" s="62"/>
    </row>
    <row r="977" spans="23:24" x14ac:dyDescent="0.2">
      <c r="W977" s="62"/>
      <c r="X977" s="62"/>
    </row>
    <row r="978" spans="23:24" x14ac:dyDescent="0.2">
      <c r="W978" s="62"/>
      <c r="X978" s="62"/>
    </row>
    <row r="979" spans="23:24" x14ac:dyDescent="0.2">
      <c r="W979" s="62"/>
      <c r="X979" s="62"/>
    </row>
    <row r="980" spans="23:24" x14ac:dyDescent="0.2">
      <c r="W980" s="62"/>
      <c r="X980" s="62"/>
    </row>
    <row r="981" spans="23:24" x14ac:dyDescent="0.2">
      <c r="W981" s="62"/>
      <c r="X981" s="62"/>
    </row>
    <row r="982" spans="23:24" x14ac:dyDescent="0.2">
      <c r="W982" s="62"/>
      <c r="X982" s="62"/>
    </row>
    <row r="983" spans="23:24" x14ac:dyDescent="0.2">
      <c r="W983" s="62"/>
      <c r="X983" s="62"/>
    </row>
    <row r="984" spans="23:24" x14ac:dyDescent="0.2">
      <c r="W984" s="62"/>
      <c r="X984" s="62"/>
    </row>
    <row r="985" spans="23:24" x14ac:dyDescent="0.2">
      <c r="W985" s="62"/>
      <c r="X985" s="62"/>
    </row>
    <row r="986" spans="23:24" x14ac:dyDescent="0.2">
      <c r="W986" s="62"/>
      <c r="X986" s="62"/>
    </row>
    <row r="987" spans="23:24" x14ac:dyDescent="0.2">
      <c r="W987" s="62"/>
      <c r="X987" s="62"/>
    </row>
    <row r="988" spans="23:24" x14ac:dyDescent="0.2">
      <c r="W988" s="62"/>
      <c r="X988" s="62"/>
    </row>
    <row r="989" spans="23:24" x14ac:dyDescent="0.2">
      <c r="W989" s="62"/>
      <c r="X989" s="62"/>
    </row>
    <row r="990" spans="23:24" x14ac:dyDescent="0.2">
      <c r="W990" s="62"/>
      <c r="X990" s="62"/>
    </row>
    <row r="991" spans="23:24" x14ac:dyDescent="0.2">
      <c r="W991" s="62"/>
      <c r="X991" s="62"/>
    </row>
    <row r="992" spans="23:24" x14ac:dyDescent="0.2">
      <c r="W992" s="62"/>
      <c r="X992" s="62"/>
    </row>
    <row r="993" spans="23:24" x14ac:dyDescent="0.2">
      <c r="W993" s="62"/>
      <c r="X993" s="62"/>
    </row>
    <row r="994" spans="23:24" x14ac:dyDescent="0.2">
      <c r="W994" s="62"/>
      <c r="X994" s="62"/>
    </row>
    <row r="995" spans="23:24" x14ac:dyDescent="0.2">
      <c r="W995" s="62"/>
      <c r="X995" s="62"/>
    </row>
    <row r="996" spans="23:24" x14ac:dyDescent="0.2">
      <c r="W996" s="62"/>
      <c r="X996" s="62"/>
    </row>
    <row r="997" spans="23:24" x14ac:dyDescent="0.2">
      <c r="W997" s="62"/>
      <c r="X997" s="62"/>
    </row>
    <row r="998" spans="23:24" x14ac:dyDescent="0.2">
      <c r="W998" s="62"/>
      <c r="X998" s="62"/>
    </row>
    <row r="999" spans="23:24" x14ac:dyDescent="0.2">
      <c r="W999" s="62"/>
      <c r="X999" s="62"/>
    </row>
    <row r="1000" spans="23:24" x14ac:dyDescent="0.2">
      <c r="W1000" s="62"/>
      <c r="X1000" s="62"/>
    </row>
    <row r="1001" spans="23:24" x14ac:dyDescent="0.2">
      <c r="W1001" s="62"/>
      <c r="X1001" s="62"/>
    </row>
    <row r="1002" spans="23:24" x14ac:dyDescent="0.2">
      <c r="W1002" s="62"/>
      <c r="X1002" s="62"/>
    </row>
    <row r="1003" spans="23:24" x14ac:dyDescent="0.2">
      <c r="W1003" s="62"/>
      <c r="X1003" s="62"/>
    </row>
    <row r="1004" spans="23:24" x14ac:dyDescent="0.2">
      <c r="W1004" s="62"/>
      <c r="X1004" s="62"/>
    </row>
    <row r="1005" spans="23:24" x14ac:dyDescent="0.2">
      <c r="W1005" s="62"/>
      <c r="X1005" s="62"/>
    </row>
    <row r="1006" spans="23:24" x14ac:dyDescent="0.2">
      <c r="W1006" s="62"/>
      <c r="X1006" s="62"/>
    </row>
    <row r="1007" spans="23:24" x14ac:dyDescent="0.2">
      <c r="W1007" s="62"/>
      <c r="X1007" s="62"/>
    </row>
    <row r="1008" spans="23:24" x14ac:dyDescent="0.2">
      <c r="W1008" s="62"/>
      <c r="X1008" s="62"/>
    </row>
    <row r="1009" spans="23:24" x14ac:dyDescent="0.2">
      <c r="W1009" s="62"/>
      <c r="X1009" s="62"/>
    </row>
    <row r="1010" spans="23:24" x14ac:dyDescent="0.2">
      <c r="W1010" s="62"/>
      <c r="X1010" s="62"/>
    </row>
    <row r="1011" spans="23:24" x14ac:dyDescent="0.2">
      <c r="W1011" s="62"/>
      <c r="X1011" s="62"/>
    </row>
    <row r="1012" spans="23:24" x14ac:dyDescent="0.2">
      <c r="W1012" s="62"/>
      <c r="X1012" s="62"/>
    </row>
    <row r="1013" spans="23:24" x14ac:dyDescent="0.2">
      <c r="W1013" s="62"/>
      <c r="X1013" s="62"/>
    </row>
    <row r="1014" spans="23:24" x14ac:dyDescent="0.2">
      <c r="W1014" s="62"/>
      <c r="X1014" s="62"/>
    </row>
    <row r="1015" spans="23:24" x14ac:dyDescent="0.2">
      <c r="W1015" s="62"/>
      <c r="X1015" s="62"/>
    </row>
    <row r="1016" spans="23:24" x14ac:dyDescent="0.2">
      <c r="W1016" s="62"/>
      <c r="X1016" s="62"/>
    </row>
    <row r="1017" spans="23:24" x14ac:dyDescent="0.2">
      <c r="W1017" s="62"/>
      <c r="X1017" s="62"/>
    </row>
    <row r="1018" spans="23:24" x14ac:dyDescent="0.2">
      <c r="W1018" s="62"/>
      <c r="X1018" s="62"/>
    </row>
    <row r="1019" spans="23:24" x14ac:dyDescent="0.2">
      <c r="W1019" s="62"/>
      <c r="X1019" s="62"/>
    </row>
    <row r="1020" spans="23:24" x14ac:dyDescent="0.2">
      <c r="W1020" s="62"/>
      <c r="X1020" s="62"/>
    </row>
    <row r="1021" spans="23:24" x14ac:dyDescent="0.2">
      <c r="W1021" s="62"/>
      <c r="X1021" s="62"/>
    </row>
    <row r="1022" spans="23:24" x14ac:dyDescent="0.2">
      <c r="W1022" s="62"/>
      <c r="X1022" s="62"/>
    </row>
    <row r="1023" spans="23:24" x14ac:dyDescent="0.2">
      <c r="W1023" s="62"/>
      <c r="X1023" s="62"/>
    </row>
    <row r="1024" spans="23:24" x14ac:dyDescent="0.2">
      <c r="W1024" s="62"/>
      <c r="X1024" s="62"/>
    </row>
    <row r="1025" spans="23:24" x14ac:dyDescent="0.2">
      <c r="W1025" s="62"/>
      <c r="X1025" s="62"/>
    </row>
    <row r="1026" spans="23:24" x14ac:dyDescent="0.2">
      <c r="W1026" s="62"/>
      <c r="X1026" s="62"/>
    </row>
    <row r="1027" spans="23:24" x14ac:dyDescent="0.2">
      <c r="W1027" s="62"/>
      <c r="X1027" s="62"/>
    </row>
    <row r="1028" spans="23:24" x14ac:dyDescent="0.2">
      <c r="W1028" s="62"/>
      <c r="X1028" s="62"/>
    </row>
    <row r="1029" spans="23:24" x14ac:dyDescent="0.2">
      <c r="W1029" s="62"/>
      <c r="X1029" s="62"/>
    </row>
    <row r="1030" spans="23:24" x14ac:dyDescent="0.2">
      <c r="W1030" s="62"/>
      <c r="X1030" s="62"/>
    </row>
    <row r="1031" spans="23:24" x14ac:dyDescent="0.2">
      <c r="W1031" s="62"/>
      <c r="X1031" s="62"/>
    </row>
    <row r="1032" spans="23:24" x14ac:dyDescent="0.2">
      <c r="W1032" s="62"/>
      <c r="X1032" s="62"/>
    </row>
    <row r="1033" spans="23:24" x14ac:dyDescent="0.2">
      <c r="W1033" s="62"/>
      <c r="X1033" s="62"/>
    </row>
    <row r="1034" spans="23:24" x14ac:dyDescent="0.2">
      <c r="W1034" s="62"/>
      <c r="X1034" s="62"/>
    </row>
    <row r="1035" spans="23:24" x14ac:dyDescent="0.2">
      <c r="W1035" s="62"/>
      <c r="X1035" s="62"/>
    </row>
    <row r="1036" spans="23:24" x14ac:dyDescent="0.2">
      <c r="W1036" s="62"/>
      <c r="X1036" s="62"/>
    </row>
    <row r="1037" spans="23:24" x14ac:dyDescent="0.2">
      <c r="W1037" s="62"/>
      <c r="X1037" s="62"/>
    </row>
    <row r="1038" spans="23:24" x14ac:dyDescent="0.2">
      <c r="W1038" s="62"/>
      <c r="X1038" s="62"/>
    </row>
    <row r="1039" spans="23:24" x14ac:dyDescent="0.2">
      <c r="W1039" s="62"/>
      <c r="X1039" s="62"/>
    </row>
    <row r="1040" spans="23:24" x14ac:dyDescent="0.2">
      <c r="W1040" s="62"/>
      <c r="X1040" s="62"/>
    </row>
    <row r="1041" spans="23:24" x14ac:dyDescent="0.2">
      <c r="W1041" s="62"/>
      <c r="X1041" s="62"/>
    </row>
    <row r="1042" spans="23:24" x14ac:dyDescent="0.2">
      <c r="W1042" s="62"/>
      <c r="X1042" s="62"/>
    </row>
    <row r="1043" spans="23:24" x14ac:dyDescent="0.2">
      <c r="W1043" s="62"/>
      <c r="X1043" s="62"/>
    </row>
    <row r="1044" spans="23:24" x14ac:dyDescent="0.2">
      <c r="W1044" s="62"/>
      <c r="X1044" s="62"/>
    </row>
    <row r="1045" spans="23:24" x14ac:dyDescent="0.2">
      <c r="W1045" s="62"/>
      <c r="X1045" s="62"/>
    </row>
    <row r="1046" spans="23:24" x14ac:dyDescent="0.2">
      <c r="W1046" s="62"/>
      <c r="X1046" s="62"/>
    </row>
    <row r="1047" spans="23:24" x14ac:dyDescent="0.2">
      <c r="W1047" s="62"/>
      <c r="X1047" s="62"/>
    </row>
    <row r="1048" spans="23:24" x14ac:dyDescent="0.2">
      <c r="W1048" s="62"/>
      <c r="X1048" s="62"/>
    </row>
    <row r="1049" spans="23:24" x14ac:dyDescent="0.2">
      <c r="W1049" s="62"/>
      <c r="X1049" s="62"/>
    </row>
    <row r="1050" spans="23:24" x14ac:dyDescent="0.2">
      <c r="W1050" s="62"/>
      <c r="X1050" s="62"/>
    </row>
    <row r="1051" spans="23:24" x14ac:dyDescent="0.2">
      <c r="W1051" s="62"/>
      <c r="X1051" s="62"/>
    </row>
    <row r="1052" spans="23:24" x14ac:dyDescent="0.2">
      <c r="W1052" s="62"/>
      <c r="X1052" s="62"/>
    </row>
    <row r="1053" spans="23:24" x14ac:dyDescent="0.2">
      <c r="W1053" s="62"/>
      <c r="X1053" s="62"/>
    </row>
    <row r="1054" spans="23:24" x14ac:dyDescent="0.2">
      <c r="W1054" s="62"/>
      <c r="X1054" s="62"/>
    </row>
    <row r="1055" spans="23:24" x14ac:dyDescent="0.2">
      <c r="W1055" s="62"/>
      <c r="X1055" s="62"/>
    </row>
    <row r="1056" spans="23:24" x14ac:dyDescent="0.2">
      <c r="W1056" s="62"/>
      <c r="X1056" s="62"/>
    </row>
    <row r="1057" spans="23:24" x14ac:dyDescent="0.2">
      <c r="W1057" s="62"/>
      <c r="X1057" s="62"/>
    </row>
    <row r="1058" spans="23:24" x14ac:dyDescent="0.2">
      <c r="W1058" s="62"/>
      <c r="X1058" s="62"/>
    </row>
    <row r="1059" spans="23:24" x14ac:dyDescent="0.2">
      <c r="W1059" s="62"/>
      <c r="X1059" s="62"/>
    </row>
    <row r="1060" spans="23:24" x14ac:dyDescent="0.2">
      <c r="W1060" s="62"/>
      <c r="X1060" s="62"/>
    </row>
    <row r="1061" spans="23:24" x14ac:dyDescent="0.2">
      <c r="W1061" s="62"/>
      <c r="X1061" s="62"/>
    </row>
    <row r="1062" spans="23:24" x14ac:dyDescent="0.2">
      <c r="W1062" s="62"/>
      <c r="X1062" s="62"/>
    </row>
    <row r="1063" spans="23:24" x14ac:dyDescent="0.2">
      <c r="W1063" s="62"/>
      <c r="X1063" s="62"/>
    </row>
    <row r="1064" spans="23:24" x14ac:dyDescent="0.2">
      <c r="W1064" s="62"/>
      <c r="X1064" s="62"/>
    </row>
    <row r="1065" spans="23:24" x14ac:dyDescent="0.2">
      <c r="W1065" s="62"/>
      <c r="X1065" s="62"/>
    </row>
    <row r="1066" spans="23:24" x14ac:dyDescent="0.2">
      <c r="W1066" s="62"/>
      <c r="X1066" s="62"/>
    </row>
    <row r="1067" spans="23:24" x14ac:dyDescent="0.2">
      <c r="W1067" s="62"/>
      <c r="X1067" s="62"/>
    </row>
    <row r="1068" spans="23:24" x14ac:dyDescent="0.2">
      <c r="W1068" s="62"/>
      <c r="X1068" s="62"/>
    </row>
    <row r="1069" spans="23:24" x14ac:dyDescent="0.2">
      <c r="W1069" s="62"/>
      <c r="X1069" s="62"/>
    </row>
    <row r="1070" spans="23:24" x14ac:dyDescent="0.2">
      <c r="W1070" s="62"/>
      <c r="X1070" s="62"/>
    </row>
    <row r="1071" spans="23:24" x14ac:dyDescent="0.2">
      <c r="W1071" s="62"/>
      <c r="X1071" s="62"/>
    </row>
    <row r="1072" spans="23:24" x14ac:dyDescent="0.2">
      <c r="W1072" s="62"/>
      <c r="X1072" s="62"/>
    </row>
    <row r="1073" spans="23:24" x14ac:dyDescent="0.2">
      <c r="W1073" s="62"/>
      <c r="X1073" s="62"/>
    </row>
    <row r="1074" spans="23:24" x14ac:dyDescent="0.2">
      <c r="W1074" s="62"/>
      <c r="X1074" s="62"/>
    </row>
    <row r="1075" spans="23:24" x14ac:dyDescent="0.2">
      <c r="W1075" s="62"/>
      <c r="X1075" s="62"/>
    </row>
    <row r="1076" spans="23:24" x14ac:dyDescent="0.2">
      <c r="W1076" s="62"/>
      <c r="X1076" s="62"/>
    </row>
    <row r="1077" spans="23:24" x14ac:dyDescent="0.2">
      <c r="W1077" s="62"/>
      <c r="X1077" s="62"/>
    </row>
    <row r="1078" spans="23:24" x14ac:dyDescent="0.2">
      <c r="W1078" s="62"/>
      <c r="X1078" s="62"/>
    </row>
    <row r="1079" spans="23:24" x14ac:dyDescent="0.2">
      <c r="W1079" s="62"/>
      <c r="X1079" s="62"/>
    </row>
    <row r="1080" spans="23:24" x14ac:dyDescent="0.2">
      <c r="W1080" s="62"/>
      <c r="X1080" s="62"/>
    </row>
    <row r="1081" spans="23:24" x14ac:dyDescent="0.2">
      <c r="W1081" s="62"/>
      <c r="X1081" s="62"/>
    </row>
    <row r="1082" spans="23:24" x14ac:dyDescent="0.2">
      <c r="W1082" s="62"/>
      <c r="X1082" s="62"/>
    </row>
    <row r="1083" spans="23:24" x14ac:dyDescent="0.2">
      <c r="W1083" s="62"/>
      <c r="X1083" s="62"/>
    </row>
    <row r="1084" spans="23:24" x14ac:dyDescent="0.2">
      <c r="W1084" s="62"/>
      <c r="X1084" s="62"/>
    </row>
    <row r="1085" spans="23:24" x14ac:dyDescent="0.2">
      <c r="W1085" s="62"/>
      <c r="X1085" s="62"/>
    </row>
    <row r="1086" spans="23:24" x14ac:dyDescent="0.2">
      <c r="W1086" s="62"/>
      <c r="X1086" s="62"/>
    </row>
    <row r="1087" spans="23:24" x14ac:dyDescent="0.2">
      <c r="W1087" s="62"/>
      <c r="X1087" s="62"/>
    </row>
    <row r="1088" spans="23:24" x14ac:dyDescent="0.2">
      <c r="W1088" s="62"/>
      <c r="X1088" s="62"/>
    </row>
    <row r="1089" spans="23:24" x14ac:dyDescent="0.2">
      <c r="W1089" s="62"/>
      <c r="X1089" s="62"/>
    </row>
    <row r="1090" spans="23:24" x14ac:dyDescent="0.2">
      <c r="W1090" s="62"/>
      <c r="X1090" s="62"/>
    </row>
    <row r="1091" spans="23:24" x14ac:dyDescent="0.2">
      <c r="W1091" s="62"/>
      <c r="X1091" s="62"/>
    </row>
    <row r="1092" spans="23:24" x14ac:dyDescent="0.2">
      <c r="W1092" s="62"/>
      <c r="X1092" s="62"/>
    </row>
    <row r="1093" spans="23:24" x14ac:dyDescent="0.2">
      <c r="W1093" s="62"/>
      <c r="X1093" s="62"/>
    </row>
    <row r="1094" spans="23:24" x14ac:dyDescent="0.2">
      <c r="W1094" s="62"/>
      <c r="X1094" s="62"/>
    </row>
    <row r="1095" spans="23:24" x14ac:dyDescent="0.2">
      <c r="W1095" s="62"/>
      <c r="X1095" s="62"/>
    </row>
    <row r="1096" spans="23:24" x14ac:dyDescent="0.2">
      <c r="W1096" s="62"/>
      <c r="X1096" s="62"/>
    </row>
    <row r="1097" spans="23:24" x14ac:dyDescent="0.2">
      <c r="W1097" s="62"/>
      <c r="X1097" s="62"/>
    </row>
    <row r="1098" spans="23:24" x14ac:dyDescent="0.2">
      <c r="W1098" s="62"/>
      <c r="X1098" s="62"/>
    </row>
    <row r="1099" spans="23:24" x14ac:dyDescent="0.2">
      <c r="W1099" s="62"/>
      <c r="X1099" s="62"/>
    </row>
    <row r="1100" spans="23:24" x14ac:dyDescent="0.2">
      <c r="W1100" s="62"/>
      <c r="X1100" s="62"/>
    </row>
    <row r="1101" spans="23:24" x14ac:dyDescent="0.2">
      <c r="W1101" s="62"/>
      <c r="X1101" s="62"/>
    </row>
    <row r="1102" spans="23:24" x14ac:dyDescent="0.2">
      <c r="W1102" s="62"/>
      <c r="X1102" s="62"/>
    </row>
    <row r="1103" spans="23:24" x14ac:dyDescent="0.2">
      <c r="W1103" s="62"/>
      <c r="X1103" s="62"/>
    </row>
    <row r="1104" spans="23:24" x14ac:dyDescent="0.2">
      <c r="W1104" s="62"/>
      <c r="X1104" s="62"/>
    </row>
    <row r="1105" spans="23:24" x14ac:dyDescent="0.2">
      <c r="W1105" s="62"/>
      <c r="X1105" s="62"/>
    </row>
    <row r="1106" spans="23:24" x14ac:dyDescent="0.2">
      <c r="W1106" s="62"/>
      <c r="X1106" s="62"/>
    </row>
    <row r="1107" spans="23:24" x14ac:dyDescent="0.2">
      <c r="W1107" s="62"/>
      <c r="X1107" s="62"/>
    </row>
    <row r="1108" spans="23:24" x14ac:dyDescent="0.2">
      <c r="W1108" s="62"/>
      <c r="X1108" s="62"/>
    </row>
    <row r="1109" spans="23:24" x14ac:dyDescent="0.2">
      <c r="W1109" s="62"/>
      <c r="X1109" s="62"/>
    </row>
    <row r="1110" spans="23:24" x14ac:dyDescent="0.2">
      <c r="W1110" s="62"/>
      <c r="X1110" s="62"/>
    </row>
    <row r="1111" spans="23:24" x14ac:dyDescent="0.2">
      <c r="W1111" s="62"/>
      <c r="X1111" s="62"/>
    </row>
    <row r="1112" spans="23:24" x14ac:dyDescent="0.2">
      <c r="W1112" s="62"/>
      <c r="X1112" s="62"/>
    </row>
    <row r="1113" spans="23:24" x14ac:dyDescent="0.2">
      <c r="W1113" s="62"/>
      <c r="X1113" s="62"/>
    </row>
    <row r="1114" spans="23:24" x14ac:dyDescent="0.2">
      <c r="W1114" s="62"/>
      <c r="X1114" s="62"/>
    </row>
    <row r="1115" spans="23:24" x14ac:dyDescent="0.2">
      <c r="W1115" s="62"/>
      <c r="X1115" s="62"/>
    </row>
    <row r="1116" spans="23:24" x14ac:dyDescent="0.2">
      <c r="W1116" s="62"/>
      <c r="X1116" s="62"/>
    </row>
    <row r="1117" spans="23:24" x14ac:dyDescent="0.2">
      <c r="W1117" s="62"/>
      <c r="X1117" s="62"/>
    </row>
    <row r="1118" spans="23:24" x14ac:dyDescent="0.2">
      <c r="W1118" s="62"/>
      <c r="X1118" s="62"/>
    </row>
    <row r="1119" spans="23:24" x14ac:dyDescent="0.2">
      <c r="W1119" s="62"/>
      <c r="X1119" s="62"/>
    </row>
    <row r="1120" spans="23:24" x14ac:dyDescent="0.2">
      <c r="W1120" s="62"/>
      <c r="X1120" s="62"/>
    </row>
    <row r="1121" spans="23:24" x14ac:dyDescent="0.2">
      <c r="W1121" s="62"/>
      <c r="X1121" s="62"/>
    </row>
    <row r="1122" spans="23:24" x14ac:dyDescent="0.2">
      <c r="W1122" s="62"/>
      <c r="X1122" s="62"/>
    </row>
    <row r="1123" spans="23:24" x14ac:dyDescent="0.2">
      <c r="W1123" s="62"/>
      <c r="X1123" s="62"/>
    </row>
    <row r="1124" spans="23:24" x14ac:dyDescent="0.2">
      <c r="W1124" s="62"/>
      <c r="X1124" s="62"/>
    </row>
    <row r="1125" spans="23:24" x14ac:dyDescent="0.2">
      <c r="W1125" s="62"/>
      <c r="X1125" s="62"/>
    </row>
    <row r="1126" spans="23:24" x14ac:dyDescent="0.2">
      <c r="W1126" s="62"/>
      <c r="X1126" s="62"/>
    </row>
    <row r="1127" spans="23:24" x14ac:dyDescent="0.2">
      <c r="W1127" s="62"/>
      <c r="X1127" s="62"/>
    </row>
    <row r="1128" spans="23:24" x14ac:dyDescent="0.2">
      <c r="W1128" s="62"/>
      <c r="X1128" s="62"/>
    </row>
    <row r="1129" spans="23:24" x14ac:dyDescent="0.2">
      <c r="W1129" s="62"/>
      <c r="X1129" s="62"/>
    </row>
    <row r="1130" spans="23:24" x14ac:dyDescent="0.2">
      <c r="W1130" s="62"/>
      <c r="X1130" s="62"/>
    </row>
    <row r="1131" spans="23:24" x14ac:dyDescent="0.2">
      <c r="W1131" s="62"/>
      <c r="X1131" s="62"/>
    </row>
    <row r="1132" spans="23:24" x14ac:dyDescent="0.2">
      <c r="W1132" s="62"/>
      <c r="X1132" s="62"/>
    </row>
    <row r="1133" spans="23:24" x14ac:dyDescent="0.2">
      <c r="W1133" s="62"/>
      <c r="X1133" s="62"/>
    </row>
    <row r="1134" spans="23:24" x14ac:dyDescent="0.2">
      <c r="W1134" s="62"/>
      <c r="X1134" s="62"/>
    </row>
    <row r="1135" spans="23:24" x14ac:dyDescent="0.2">
      <c r="W1135" s="62"/>
      <c r="X1135" s="62"/>
    </row>
    <row r="1136" spans="23:24" x14ac:dyDescent="0.2">
      <c r="W1136" s="62"/>
      <c r="X1136" s="62"/>
    </row>
    <row r="1137" spans="23:24" x14ac:dyDescent="0.2">
      <c r="W1137" s="62"/>
      <c r="X1137" s="62"/>
    </row>
    <row r="1138" spans="23:24" x14ac:dyDescent="0.2">
      <c r="W1138" s="62"/>
      <c r="X1138" s="62"/>
    </row>
    <row r="1139" spans="23:24" x14ac:dyDescent="0.2">
      <c r="W1139" s="62"/>
      <c r="X1139" s="62"/>
    </row>
    <row r="1140" spans="23:24" x14ac:dyDescent="0.2">
      <c r="W1140" s="62"/>
      <c r="X1140" s="62"/>
    </row>
    <row r="1141" spans="23:24" x14ac:dyDescent="0.2">
      <c r="W1141" s="62"/>
      <c r="X1141" s="62"/>
    </row>
    <row r="1142" spans="23:24" x14ac:dyDescent="0.2">
      <c r="W1142" s="62"/>
      <c r="X1142" s="62"/>
    </row>
    <row r="1143" spans="23:24" x14ac:dyDescent="0.2">
      <c r="W1143" s="62"/>
      <c r="X1143" s="62"/>
    </row>
    <row r="1144" spans="23:24" x14ac:dyDescent="0.2">
      <c r="W1144" s="62"/>
      <c r="X1144" s="62"/>
    </row>
    <row r="1145" spans="23:24" x14ac:dyDescent="0.2">
      <c r="W1145" s="62"/>
      <c r="X1145" s="62"/>
    </row>
    <row r="1146" spans="23:24" x14ac:dyDescent="0.2">
      <c r="W1146" s="62"/>
      <c r="X1146" s="62"/>
    </row>
    <row r="1147" spans="23:24" x14ac:dyDescent="0.2">
      <c r="W1147" s="62"/>
      <c r="X1147" s="62"/>
    </row>
    <row r="1148" spans="23:24" x14ac:dyDescent="0.2">
      <c r="W1148" s="62"/>
      <c r="X1148" s="62"/>
    </row>
    <row r="1149" spans="23:24" x14ac:dyDescent="0.2">
      <c r="W1149" s="62"/>
      <c r="X1149" s="62"/>
    </row>
    <row r="1150" spans="23:24" x14ac:dyDescent="0.2">
      <c r="W1150" s="62"/>
      <c r="X1150" s="62"/>
    </row>
    <row r="1151" spans="23:24" x14ac:dyDescent="0.2">
      <c r="W1151" s="62"/>
      <c r="X1151" s="62"/>
    </row>
    <row r="1152" spans="23:24" x14ac:dyDescent="0.2">
      <c r="W1152" s="62"/>
      <c r="X1152" s="62"/>
    </row>
    <row r="1153" spans="23:24" x14ac:dyDescent="0.2">
      <c r="W1153" s="62"/>
      <c r="X1153" s="62"/>
    </row>
    <row r="1154" spans="23:24" x14ac:dyDescent="0.2">
      <c r="W1154" s="62"/>
      <c r="X1154" s="62"/>
    </row>
    <row r="1155" spans="23:24" x14ac:dyDescent="0.2">
      <c r="W1155" s="62"/>
      <c r="X1155" s="62"/>
    </row>
    <row r="1156" spans="23:24" x14ac:dyDescent="0.2">
      <c r="W1156" s="62"/>
      <c r="X1156" s="62"/>
    </row>
    <row r="1157" spans="23:24" x14ac:dyDescent="0.2">
      <c r="W1157" s="62"/>
      <c r="X1157" s="62"/>
    </row>
    <row r="1158" spans="23:24" x14ac:dyDescent="0.2">
      <c r="W1158" s="62"/>
      <c r="X1158" s="62"/>
    </row>
    <row r="1159" spans="23:24" x14ac:dyDescent="0.2">
      <c r="W1159" s="62"/>
      <c r="X1159" s="62"/>
    </row>
    <row r="1160" spans="23:24" x14ac:dyDescent="0.2">
      <c r="W1160" s="62"/>
      <c r="X1160" s="62"/>
    </row>
    <row r="1161" spans="23:24" x14ac:dyDescent="0.2">
      <c r="W1161" s="62"/>
      <c r="X1161" s="62"/>
    </row>
    <row r="1162" spans="23:24" x14ac:dyDescent="0.2">
      <c r="W1162" s="62"/>
      <c r="X1162" s="62"/>
    </row>
    <row r="1163" spans="23:24" x14ac:dyDescent="0.2">
      <c r="W1163" s="62"/>
      <c r="X1163" s="62"/>
    </row>
    <row r="1164" spans="23:24" x14ac:dyDescent="0.2">
      <c r="W1164" s="62"/>
      <c r="X1164" s="62"/>
    </row>
    <row r="1165" spans="23:24" x14ac:dyDescent="0.2">
      <c r="W1165" s="62"/>
      <c r="X1165" s="62"/>
    </row>
    <row r="1166" spans="23:24" x14ac:dyDescent="0.2">
      <c r="W1166" s="62"/>
      <c r="X1166" s="62"/>
    </row>
    <row r="1167" spans="23:24" x14ac:dyDescent="0.2">
      <c r="W1167" s="62"/>
      <c r="X1167" s="62"/>
    </row>
    <row r="1168" spans="23:24" x14ac:dyDescent="0.2">
      <c r="W1168" s="62"/>
      <c r="X1168" s="62"/>
    </row>
    <row r="1169" spans="23:24" x14ac:dyDescent="0.2">
      <c r="W1169" s="62"/>
      <c r="X1169" s="62"/>
    </row>
    <row r="1170" spans="23:24" x14ac:dyDescent="0.2">
      <c r="W1170" s="62"/>
      <c r="X1170" s="62"/>
    </row>
    <row r="1171" spans="23:24" x14ac:dyDescent="0.2">
      <c r="W1171" s="62"/>
      <c r="X1171" s="62"/>
    </row>
    <row r="1172" spans="23:24" x14ac:dyDescent="0.2">
      <c r="W1172" s="62"/>
      <c r="X1172" s="62"/>
    </row>
    <row r="1173" spans="23:24" x14ac:dyDescent="0.2">
      <c r="W1173" s="62"/>
      <c r="X1173" s="62"/>
    </row>
    <row r="1174" spans="23:24" x14ac:dyDescent="0.2">
      <c r="W1174" s="62"/>
      <c r="X1174" s="62"/>
    </row>
    <row r="1175" spans="23:24" x14ac:dyDescent="0.2">
      <c r="W1175" s="62"/>
      <c r="X1175" s="62"/>
    </row>
    <row r="1176" spans="23:24" x14ac:dyDescent="0.2">
      <c r="W1176" s="62"/>
      <c r="X1176" s="62"/>
    </row>
    <row r="1177" spans="23:24" x14ac:dyDescent="0.2">
      <c r="W1177" s="62"/>
      <c r="X1177" s="62"/>
    </row>
    <row r="1178" spans="23:24" x14ac:dyDescent="0.2">
      <c r="W1178" s="62"/>
      <c r="X1178" s="62"/>
    </row>
    <row r="1179" spans="23:24" x14ac:dyDescent="0.2">
      <c r="W1179" s="62"/>
      <c r="X1179" s="62"/>
    </row>
    <row r="1180" spans="23:24" x14ac:dyDescent="0.2">
      <c r="W1180" s="62"/>
      <c r="X1180" s="62"/>
    </row>
    <row r="1181" spans="23:24" x14ac:dyDescent="0.2">
      <c r="W1181" s="62"/>
      <c r="X1181" s="62"/>
    </row>
    <row r="1182" spans="23:24" x14ac:dyDescent="0.2">
      <c r="W1182" s="62"/>
      <c r="X1182" s="62"/>
    </row>
    <row r="1183" spans="23:24" x14ac:dyDescent="0.2">
      <c r="W1183" s="62"/>
      <c r="X1183" s="62"/>
    </row>
    <row r="1184" spans="23:24" x14ac:dyDescent="0.2">
      <c r="W1184" s="62"/>
      <c r="X1184" s="62"/>
    </row>
    <row r="1185" spans="23:24" x14ac:dyDescent="0.2">
      <c r="W1185" s="62"/>
      <c r="X1185" s="62"/>
    </row>
    <row r="1186" spans="23:24" x14ac:dyDescent="0.2">
      <c r="W1186" s="62"/>
      <c r="X1186" s="62"/>
    </row>
    <row r="1187" spans="23:24" x14ac:dyDescent="0.2">
      <c r="W1187" s="62"/>
      <c r="X1187" s="62"/>
    </row>
    <row r="1188" spans="23:24" x14ac:dyDescent="0.2">
      <c r="W1188" s="62"/>
      <c r="X1188" s="62"/>
    </row>
    <row r="1189" spans="23:24" x14ac:dyDescent="0.2">
      <c r="W1189" s="62"/>
      <c r="X1189" s="62"/>
    </row>
    <row r="1190" spans="23:24" x14ac:dyDescent="0.2">
      <c r="W1190" s="62"/>
      <c r="X1190" s="62"/>
    </row>
    <row r="1191" spans="23:24" x14ac:dyDescent="0.2">
      <c r="W1191" s="62"/>
      <c r="X1191" s="62"/>
    </row>
    <row r="1192" spans="23:24" x14ac:dyDescent="0.2">
      <c r="W1192" s="62"/>
      <c r="X1192" s="62"/>
    </row>
    <row r="1193" spans="23:24" x14ac:dyDescent="0.2">
      <c r="W1193" s="62"/>
      <c r="X1193" s="62"/>
    </row>
    <row r="1194" spans="23:24" x14ac:dyDescent="0.2">
      <c r="W1194" s="62"/>
      <c r="X1194" s="62"/>
    </row>
    <row r="1195" spans="23:24" x14ac:dyDescent="0.2">
      <c r="W1195" s="62"/>
      <c r="X1195" s="62"/>
    </row>
    <row r="1196" spans="23:24" x14ac:dyDescent="0.2">
      <c r="W1196" s="62"/>
      <c r="X1196" s="62"/>
    </row>
    <row r="1197" spans="23:24" x14ac:dyDescent="0.2">
      <c r="W1197" s="62"/>
      <c r="X1197" s="62"/>
    </row>
    <row r="1198" spans="23:24" x14ac:dyDescent="0.2">
      <c r="W1198" s="62"/>
      <c r="X1198" s="62"/>
    </row>
    <row r="1199" spans="23:24" x14ac:dyDescent="0.2">
      <c r="W1199" s="62"/>
      <c r="X1199" s="62"/>
    </row>
    <row r="1200" spans="23:24" x14ac:dyDescent="0.2">
      <c r="W1200" s="62"/>
      <c r="X1200" s="62"/>
    </row>
    <row r="1201" spans="23:24" x14ac:dyDescent="0.2">
      <c r="W1201" s="62"/>
      <c r="X1201" s="62"/>
    </row>
    <row r="1202" spans="23:24" x14ac:dyDescent="0.2">
      <c r="W1202" s="62"/>
      <c r="X1202" s="62"/>
    </row>
    <row r="1203" spans="23:24" x14ac:dyDescent="0.2">
      <c r="W1203" s="62"/>
      <c r="X1203" s="62"/>
    </row>
    <row r="1204" spans="23:24" x14ac:dyDescent="0.2">
      <c r="W1204" s="62"/>
      <c r="X1204" s="62"/>
    </row>
    <row r="1205" spans="23:24" x14ac:dyDescent="0.2">
      <c r="W1205" s="62"/>
      <c r="X1205" s="62"/>
    </row>
    <row r="1206" spans="23:24" x14ac:dyDescent="0.2">
      <c r="W1206" s="62"/>
      <c r="X1206" s="62"/>
    </row>
    <row r="1207" spans="23:24" x14ac:dyDescent="0.2">
      <c r="W1207" s="62"/>
      <c r="X1207" s="62"/>
    </row>
    <row r="1208" spans="23:24" x14ac:dyDescent="0.2">
      <c r="W1208" s="62"/>
      <c r="X1208" s="62"/>
    </row>
    <row r="1209" spans="23:24" x14ac:dyDescent="0.2">
      <c r="W1209" s="62"/>
      <c r="X1209" s="62"/>
    </row>
    <row r="1210" spans="23:24" x14ac:dyDescent="0.2">
      <c r="W1210" s="62"/>
      <c r="X1210" s="62"/>
    </row>
    <row r="1211" spans="23:24" x14ac:dyDescent="0.2">
      <c r="W1211" s="62"/>
      <c r="X1211" s="62"/>
    </row>
    <row r="1212" spans="23:24" x14ac:dyDescent="0.2">
      <c r="W1212" s="62"/>
      <c r="X1212" s="62"/>
    </row>
    <row r="1213" spans="23:24" x14ac:dyDescent="0.2">
      <c r="W1213" s="62"/>
      <c r="X1213" s="62"/>
    </row>
    <row r="1214" spans="23:24" x14ac:dyDescent="0.2">
      <c r="W1214" s="62"/>
      <c r="X1214" s="62"/>
    </row>
    <row r="1215" spans="23:24" x14ac:dyDescent="0.2">
      <c r="W1215" s="62"/>
      <c r="X1215" s="62"/>
    </row>
    <row r="1216" spans="23:24" x14ac:dyDescent="0.2">
      <c r="W1216" s="62"/>
      <c r="X1216" s="62"/>
    </row>
    <row r="1217" spans="23:24" x14ac:dyDescent="0.2">
      <c r="W1217" s="62"/>
      <c r="X1217" s="62"/>
    </row>
    <row r="1218" spans="23:24" x14ac:dyDescent="0.2">
      <c r="W1218" s="62"/>
      <c r="X1218" s="62"/>
    </row>
    <row r="1219" spans="23:24" x14ac:dyDescent="0.2">
      <c r="W1219" s="62"/>
      <c r="X1219" s="62"/>
    </row>
    <row r="1220" spans="23:24" x14ac:dyDescent="0.2">
      <c r="W1220" s="62"/>
      <c r="X1220" s="62"/>
    </row>
    <row r="1221" spans="23:24" x14ac:dyDescent="0.2">
      <c r="W1221" s="62"/>
      <c r="X1221" s="62"/>
    </row>
    <row r="1222" spans="23:24" x14ac:dyDescent="0.2">
      <c r="W1222" s="62"/>
      <c r="X1222" s="62"/>
    </row>
    <row r="1223" spans="23:24" x14ac:dyDescent="0.2">
      <c r="W1223" s="62"/>
      <c r="X1223" s="62"/>
    </row>
    <row r="1224" spans="23:24" x14ac:dyDescent="0.2">
      <c r="W1224" s="62"/>
      <c r="X1224" s="62"/>
    </row>
    <row r="1225" spans="23:24" x14ac:dyDescent="0.2">
      <c r="W1225" s="62"/>
      <c r="X1225" s="62"/>
    </row>
    <row r="1226" spans="23:24" x14ac:dyDescent="0.2">
      <c r="W1226" s="62"/>
      <c r="X1226" s="62"/>
    </row>
    <row r="1227" spans="23:24" x14ac:dyDescent="0.2">
      <c r="W1227" s="62"/>
      <c r="X1227" s="62"/>
    </row>
    <row r="1228" spans="23:24" x14ac:dyDescent="0.2">
      <c r="W1228" s="62"/>
      <c r="X1228" s="62"/>
    </row>
    <row r="1229" spans="23:24" x14ac:dyDescent="0.2">
      <c r="W1229" s="62"/>
      <c r="X1229" s="62"/>
    </row>
    <row r="1230" spans="23:24" x14ac:dyDescent="0.2">
      <c r="W1230" s="62"/>
      <c r="X1230" s="62"/>
    </row>
    <row r="1231" spans="23:24" x14ac:dyDescent="0.2">
      <c r="W1231" s="62"/>
      <c r="X1231" s="62"/>
    </row>
    <row r="1232" spans="23:24" x14ac:dyDescent="0.2">
      <c r="W1232" s="62"/>
      <c r="X1232" s="62"/>
    </row>
    <row r="1233" spans="23:24" x14ac:dyDescent="0.2">
      <c r="W1233" s="62"/>
      <c r="X1233" s="62"/>
    </row>
    <row r="1234" spans="23:24" x14ac:dyDescent="0.2">
      <c r="W1234" s="62"/>
      <c r="X1234" s="62"/>
    </row>
    <row r="1235" spans="23:24" x14ac:dyDescent="0.2">
      <c r="W1235" s="62"/>
      <c r="X1235" s="62"/>
    </row>
    <row r="1236" spans="23:24" x14ac:dyDescent="0.2">
      <c r="W1236" s="62"/>
      <c r="X1236" s="62"/>
    </row>
    <row r="1237" spans="23:24" x14ac:dyDescent="0.2">
      <c r="W1237" s="62"/>
      <c r="X1237" s="62"/>
    </row>
    <row r="1238" spans="23:24" x14ac:dyDescent="0.2">
      <c r="W1238" s="62"/>
      <c r="X1238" s="62"/>
    </row>
    <row r="1239" spans="23:24" x14ac:dyDescent="0.2">
      <c r="W1239" s="62"/>
      <c r="X1239" s="62"/>
    </row>
    <row r="1240" spans="23:24" x14ac:dyDescent="0.2">
      <c r="W1240" s="62"/>
      <c r="X1240" s="62"/>
    </row>
    <row r="1241" spans="23:24" x14ac:dyDescent="0.2">
      <c r="W1241" s="62"/>
      <c r="X1241" s="62"/>
    </row>
    <row r="1242" spans="23:24" x14ac:dyDescent="0.2">
      <c r="W1242" s="62"/>
      <c r="X1242" s="62"/>
    </row>
    <row r="1243" spans="23:24" x14ac:dyDescent="0.2">
      <c r="W1243" s="62"/>
      <c r="X1243" s="62"/>
    </row>
    <row r="1244" spans="23:24" x14ac:dyDescent="0.2">
      <c r="W1244" s="62"/>
      <c r="X1244" s="62"/>
    </row>
    <row r="1245" spans="23:24" x14ac:dyDescent="0.2">
      <c r="W1245" s="62"/>
      <c r="X1245" s="62"/>
    </row>
    <row r="1246" spans="23:24" x14ac:dyDescent="0.2">
      <c r="W1246" s="62"/>
      <c r="X1246" s="62"/>
    </row>
    <row r="1247" spans="23:24" x14ac:dyDescent="0.2">
      <c r="W1247" s="62"/>
      <c r="X1247" s="62"/>
    </row>
    <row r="1248" spans="23:24" x14ac:dyDescent="0.2">
      <c r="W1248" s="62"/>
      <c r="X1248" s="62"/>
    </row>
    <row r="1249" spans="23:24" x14ac:dyDescent="0.2">
      <c r="W1249" s="62"/>
      <c r="X1249" s="62"/>
    </row>
    <row r="1250" spans="23:24" x14ac:dyDescent="0.2">
      <c r="W1250" s="62"/>
      <c r="X1250" s="62"/>
    </row>
    <row r="1251" spans="23:24" x14ac:dyDescent="0.2">
      <c r="W1251" s="62"/>
      <c r="X1251" s="62"/>
    </row>
    <row r="1252" spans="23:24" x14ac:dyDescent="0.2">
      <c r="W1252" s="62"/>
      <c r="X1252" s="62"/>
    </row>
    <row r="1253" spans="23:24" x14ac:dyDescent="0.2">
      <c r="W1253" s="62"/>
      <c r="X1253" s="62"/>
    </row>
    <row r="1254" spans="23:24" x14ac:dyDescent="0.2">
      <c r="W1254" s="62"/>
      <c r="X1254" s="62"/>
    </row>
    <row r="1255" spans="23:24" x14ac:dyDescent="0.2">
      <c r="W1255" s="62"/>
      <c r="X1255" s="62"/>
    </row>
    <row r="1256" spans="23:24" x14ac:dyDescent="0.2">
      <c r="W1256" s="62"/>
      <c r="X1256" s="62"/>
    </row>
    <row r="1257" spans="23:24" x14ac:dyDescent="0.2">
      <c r="W1257" s="62"/>
      <c r="X1257" s="62"/>
    </row>
    <row r="1258" spans="23:24" x14ac:dyDescent="0.2">
      <c r="W1258" s="62"/>
      <c r="X1258" s="62"/>
    </row>
    <row r="1259" spans="23:24" x14ac:dyDescent="0.2">
      <c r="W1259" s="62"/>
      <c r="X1259" s="62"/>
    </row>
    <row r="1260" spans="23:24" x14ac:dyDescent="0.2">
      <c r="W1260" s="62"/>
      <c r="X1260" s="62"/>
    </row>
    <row r="1261" spans="23:24" x14ac:dyDescent="0.2">
      <c r="W1261" s="62"/>
      <c r="X1261" s="62"/>
    </row>
    <row r="1262" spans="23:24" x14ac:dyDescent="0.2">
      <c r="W1262" s="62"/>
      <c r="X1262" s="62"/>
    </row>
    <row r="1263" spans="23:24" x14ac:dyDescent="0.2">
      <c r="W1263" s="62"/>
      <c r="X1263" s="62"/>
    </row>
    <row r="1264" spans="23:24" x14ac:dyDescent="0.2">
      <c r="W1264" s="62"/>
      <c r="X1264" s="62"/>
    </row>
    <row r="1265" spans="23:24" x14ac:dyDescent="0.2">
      <c r="W1265" s="62"/>
      <c r="X1265" s="62"/>
    </row>
    <row r="1266" spans="23:24" x14ac:dyDescent="0.2">
      <c r="W1266" s="62"/>
      <c r="X1266" s="62"/>
    </row>
    <row r="1267" spans="23:24" x14ac:dyDescent="0.2">
      <c r="W1267" s="62"/>
      <c r="X1267" s="62"/>
    </row>
    <row r="1268" spans="23:24" x14ac:dyDescent="0.2">
      <c r="W1268" s="62"/>
      <c r="X1268" s="62"/>
    </row>
    <row r="1269" spans="23:24" x14ac:dyDescent="0.2">
      <c r="W1269" s="62"/>
      <c r="X1269" s="62"/>
    </row>
    <row r="1270" spans="23:24" x14ac:dyDescent="0.2">
      <c r="W1270" s="62"/>
      <c r="X1270" s="62"/>
    </row>
    <row r="1271" spans="23:24" x14ac:dyDescent="0.2">
      <c r="W1271" s="62"/>
      <c r="X1271" s="62"/>
    </row>
    <row r="1272" spans="23:24" x14ac:dyDescent="0.2">
      <c r="W1272" s="62"/>
      <c r="X1272" s="62"/>
    </row>
    <row r="1273" spans="23:24" x14ac:dyDescent="0.2">
      <c r="W1273" s="62"/>
      <c r="X1273" s="62"/>
    </row>
    <row r="1274" spans="23:24" x14ac:dyDescent="0.2">
      <c r="W1274" s="62"/>
      <c r="X1274" s="62"/>
    </row>
    <row r="1275" spans="23:24" x14ac:dyDescent="0.2">
      <c r="W1275" s="62"/>
      <c r="X1275" s="62"/>
    </row>
    <row r="1276" spans="23:24" x14ac:dyDescent="0.2">
      <c r="W1276" s="62"/>
      <c r="X1276" s="62"/>
    </row>
    <row r="1277" spans="23:24" x14ac:dyDescent="0.2">
      <c r="W1277" s="62"/>
      <c r="X1277" s="62"/>
    </row>
    <row r="1278" spans="23:24" x14ac:dyDescent="0.2">
      <c r="W1278" s="62"/>
      <c r="X1278" s="62"/>
    </row>
    <row r="1279" spans="23:24" x14ac:dyDescent="0.2">
      <c r="W1279" s="62"/>
      <c r="X1279" s="62"/>
    </row>
    <row r="1280" spans="23:24" x14ac:dyDescent="0.2">
      <c r="W1280" s="62"/>
      <c r="X1280" s="62"/>
    </row>
    <row r="1281" spans="23:24" x14ac:dyDescent="0.2">
      <c r="W1281" s="62"/>
      <c r="X1281" s="62"/>
    </row>
    <row r="1282" spans="23:24" x14ac:dyDescent="0.2">
      <c r="W1282" s="62"/>
      <c r="X1282" s="62"/>
    </row>
    <row r="1283" spans="23:24" x14ac:dyDescent="0.2">
      <c r="W1283" s="62"/>
      <c r="X1283" s="62"/>
    </row>
    <row r="1284" spans="23:24" x14ac:dyDescent="0.2">
      <c r="W1284" s="62"/>
      <c r="X1284" s="62"/>
    </row>
    <row r="1285" spans="23:24" x14ac:dyDescent="0.2">
      <c r="W1285" s="62"/>
      <c r="X1285" s="62"/>
    </row>
    <row r="1286" spans="23:24" x14ac:dyDescent="0.2">
      <c r="W1286" s="62"/>
      <c r="X1286" s="62"/>
    </row>
    <row r="1287" spans="23:24" x14ac:dyDescent="0.2">
      <c r="W1287" s="62"/>
      <c r="X1287" s="62"/>
    </row>
    <row r="1288" spans="23:24" x14ac:dyDescent="0.2">
      <c r="W1288" s="62"/>
      <c r="X1288" s="62"/>
    </row>
    <row r="1289" spans="23:24" x14ac:dyDescent="0.2">
      <c r="W1289" s="62"/>
      <c r="X1289" s="62"/>
    </row>
    <row r="1290" spans="23:24" x14ac:dyDescent="0.2">
      <c r="W1290" s="62"/>
      <c r="X1290" s="62"/>
    </row>
    <row r="1291" spans="23:24" x14ac:dyDescent="0.2">
      <c r="W1291" s="62"/>
      <c r="X1291" s="62"/>
    </row>
    <row r="1292" spans="23:24" x14ac:dyDescent="0.2">
      <c r="W1292" s="62"/>
      <c r="X1292" s="62"/>
    </row>
    <row r="1293" spans="23:24" x14ac:dyDescent="0.2">
      <c r="W1293" s="62"/>
      <c r="X1293" s="62"/>
    </row>
    <row r="1294" spans="23:24" x14ac:dyDescent="0.2">
      <c r="W1294" s="62"/>
      <c r="X1294" s="62"/>
    </row>
    <row r="1295" spans="23:24" x14ac:dyDescent="0.2">
      <c r="W1295" s="62"/>
      <c r="X1295" s="62"/>
    </row>
    <row r="1296" spans="23:24" x14ac:dyDescent="0.2">
      <c r="W1296" s="62"/>
      <c r="X1296" s="62"/>
    </row>
    <row r="1297" spans="23:24" x14ac:dyDescent="0.2">
      <c r="W1297" s="62"/>
      <c r="X1297" s="62"/>
    </row>
    <row r="1298" spans="23:24" x14ac:dyDescent="0.2">
      <c r="W1298" s="62"/>
      <c r="X1298" s="62"/>
    </row>
    <row r="1299" spans="23:24" x14ac:dyDescent="0.2">
      <c r="W1299" s="62"/>
      <c r="X1299" s="62"/>
    </row>
    <row r="1300" spans="23:24" x14ac:dyDescent="0.2">
      <c r="W1300" s="62"/>
      <c r="X1300" s="62"/>
    </row>
    <row r="1301" spans="23:24" x14ac:dyDescent="0.2">
      <c r="W1301" s="62"/>
      <c r="X1301" s="62"/>
    </row>
    <row r="1302" spans="23:24" x14ac:dyDescent="0.2">
      <c r="W1302" s="62"/>
      <c r="X1302" s="62"/>
    </row>
    <row r="1303" spans="23:24" x14ac:dyDescent="0.2">
      <c r="W1303" s="62"/>
      <c r="X1303" s="62"/>
    </row>
    <row r="1304" spans="23:24" x14ac:dyDescent="0.2">
      <c r="W1304" s="62"/>
      <c r="X1304" s="62"/>
    </row>
    <row r="1305" spans="23:24" x14ac:dyDescent="0.2">
      <c r="W1305" s="62"/>
      <c r="X1305" s="62"/>
    </row>
    <row r="1306" spans="23:24" x14ac:dyDescent="0.2">
      <c r="W1306" s="62"/>
      <c r="X1306" s="62"/>
    </row>
    <row r="1307" spans="23:24" x14ac:dyDescent="0.2">
      <c r="W1307" s="62"/>
      <c r="X1307" s="62"/>
    </row>
    <row r="1308" spans="23:24" x14ac:dyDescent="0.2">
      <c r="W1308" s="62"/>
      <c r="X1308" s="62"/>
    </row>
    <row r="1309" spans="23:24" x14ac:dyDescent="0.2">
      <c r="W1309" s="62"/>
      <c r="X1309" s="62"/>
    </row>
    <row r="1310" spans="23:24" x14ac:dyDescent="0.2">
      <c r="W1310" s="62"/>
      <c r="X1310" s="62"/>
    </row>
    <row r="1311" spans="23:24" x14ac:dyDescent="0.2">
      <c r="W1311" s="62"/>
      <c r="X1311" s="62"/>
    </row>
    <row r="1312" spans="23:24" x14ac:dyDescent="0.2">
      <c r="W1312" s="62"/>
      <c r="X1312" s="62"/>
    </row>
    <row r="1313" spans="23:24" x14ac:dyDescent="0.2">
      <c r="W1313" s="62"/>
      <c r="X1313" s="62"/>
    </row>
    <row r="1314" spans="23:24" x14ac:dyDescent="0.2">
      <c r="W1314" s="62"/>
      <c r="X1314" s="62"/>
    </row>
    <row r="1315" spans="23:24" x14ac:dyDescent="0.2">
      <c r="W1315" s="62"/>
      <c r="X1315" s="62"/>
    </row>
    <row r="1316" spans="23:24" x14ac:dyDescent="0.2">
      <c r="W1316" s="62"/>
      <c r="X1316" s="62"/>
    </row>
    <row r="1317" spans="23:24" x14ac:dyDescent="0.2">
      <c r="W1317" s="62"/>
      <c r="X1317" s="62"/>
    </row>
    <row r="1318" spans="23:24" x14ac:dyDescent="0.2">
      <c r="W1318" s="62"/>
      <c r="X1318" s="62"/>
    </row>
    <row r="1319" spans="23:24" x14ac:dyDescent="0.2">
      <c r="W1319" s="62"/>
      <c r="X1319" s="62"/>
    </row>
    <row r="1320" spans="23:24" x14ac:dyDescent="0.2">
      <c r="W1320" s="62"/>
      <c r="X1320" s="62"/>
    </row>
    <row r="1321" spans="23:24" x14ac:dyDescent="0.2">
      <c r="W1321" s="62"/>
      <c r="X1321" s="62"/>
    </row>
    <row r="1322" spans="23:24" x14ac:dyDescent="0.2">
      <c r="W1322" s="62"/>
      <c r="X1322" s="62"/>
    </row>
    <row r="1323" spans="23:24" x14ac:dyDescent="0.2">
      <c r="W1323" s="62"/>
      <c r="X1323" s="62"/>
    </row>
    <row r="1324" spans="23:24" x14ac:dyDescent="0.2">
      <c r="W1324" s="62"/>
      <c r="X1324" s="62"/>
    </row>
    <row r="1325" spans="23:24" x14ac:dyDescent="0.2">
      <c r="W1325" s="62"/>
      <c r="X1325" s="62"/>
    </row>
    <row r="1326" spans="23:24" x14ac:dyDescent="0.2">
      <c r="W1326" s="62"/>
      <c r="X1326" s="62"/>
    </row>
    <row r="1327" spans="23:24" x14ac:dyDescent="0.2">
      <c r="W1327" s="62"/>
      <c r="X1327" s="62"/>
    </row>
    <row r="1328" spans="23:24" x14ac:dyDescent="0.2">
      <c r="W1328" s="62"/>
      <c r="X1328" s="62"/>
    </row>
    <row r="1329" spans="23:24" x14ac:dyDescent="0.2">
      <c r="W1329" s="62"/>
      <c r="X1329" s="62"/>
    </row>
    <row r="1330" spans="23:24" x14ac:dyDescent="0.2">
      <c r="W1330" s="62"/>
      <c r="X1330" s="62"/>
    </row>
    <row r="1331" spans="23:24" x14ac:dyDescent="0.2">
      <c r="W1331" s="62"/>
      <c r="X1331" s="62"/>
    </row>
    <row r="1332" spans="23:24" x14ac:dyDescent="0.2">
      <c r="W1332" s="62"/>
      <c r="X1332" s="62"/>
    </row>
    <row r="1333" spans="23:24" x14ac:dyDescent="0.2">
      <c r="W1333" s="62"/>
      <c r="X1333" s="62"/>
    </row>
    <row r="1334" spans="23:24" x14ac:dyDescent="0.2">
      <c r="W1334" s="62"/>
      <c r="X1334" s="62"/>
    </row>
    <row r="1335" spans="23:24" x14ac:dyDescent="0.2">
      <c r="W1335" s="62"/>
      <c r="X1335" s="62"/>
    </row>
    <row r="1336" spans="23:24" x14ac:dyDescent="0.2">
      <c r="W1336" s="62"/>
      <c r="X1336" s="62"/>
    </row>
    <row r="1337" spans="23:24" x14ac:dyDescent="0.2">
      <c r="W1337" s="62"/>
      <c r="X1337" s="62"/>
    </row>
    <row r="1338" spans="23:24" x14ac:dyDescent="0.2">
      <c r="W1338" s="62"/>
      <c r="X1338" s="62"/>
    </row>
    <row r="1339" spans="23:24" x14ac:dyDescent="0.2">
      <c r="W1339" s="62"/>
      <c r="X1339" s="62"/>
    </row>
    <row r="1340" spans="23:24" x14ac:dyDescent="0.2">
      <c r="W1340" s="62"/>
      <c r="X1340" s="62"/>
    </row>
    <row r="1341" spans="23:24" x14ac:dyDescent="0.2">
      <c r="W1341" s="62"/>
      <c r="X1341" s="62"/>
    </row>
    <row r="1342" spans="23:24" x14ac:dyDescent="0.2">
      <c r="W1342" s="62"/>
      <c r="X1342" s="62"/>
    </row>
    <row r="1343" spans="23:24" x14ac:dyDescent="0.2">
      <c r="W1343" s="62"/>
      <c r="X1343" s="62"/>
    </row>
    <row r="1344" spans="23:24" x14ac:dyDescent="0.2">
      <c r="W1344" s="62"/>
      <c r="X1344" s="62"/>
    </row>
    <row r="1345" spans="23:24" x14ac:dyDescent="0.2">
      <c r="W1345" s="62"/>
      <c r="X1345" s="62"/>
    </row>
    <row r="1346" spans="23:24" x14ac:dyDescent="0.2">
      <c r="W1346" s="62"/>
      <c r="X1346" s="62"/>
    </row>
    <row r="1347" spans="23:24" x14ac:dyDescent="0.2">
      <c r="W1347" s="62"/>
      <c r="X1347" s="62"/>
    </row>
    <row r="1348" spans="23:24" x14ac:dyDescent="0.2">
      <c r="W1348" s="62"/>
      <c r="X1348" s="62"/>
    </row>
    <row r="1349" spans="23:24" x14ac:dyDescent="0.2">
      <c r="W1349" s="62"/>
      <c r="X1349" s="62"/>
    </row>
    <row r="1350" spans="23:24" x14ac:dyDescent="0.2">
      <c r="W1350" s="62"/>
      <c r="X1350" s="62"/>
    </row>
    <row r="1351" spans="23:24" x14ac:dyDescent="0.2">
      <c r="W1351" s="62"/>
      <c r="X1351" s="62"/>
    </row>
    <row r="1352" spans="23:24" x14ac:dyDescent="0.2">
      <c r="W1352" s="62"/>
      <c r="X1352" s="62"/>
    </row>
    <row r="1353" spans="23:24" x14ac:dyDescent="0.2">
      <c r="W1353" s="62"/>
      <c r="X1353" s="62"/>
    </row>
    <row r="1354" spans="23:24" x14ac:dyDescent="0.2">
      <c r="W1354" s="62"/>
      <c r="X1354" s="62"/>
    </row>
    <row r="1355" spans="23:24" x14ac:dyDescent="0.2">
      <c r="W1355" s="62"/>
      <c r="X1355" s="62"/>
    </row>
    <row r="1356" spans="23:24" x14ac:dyDescent="0.2">
      <c r="W1356" s="62"/>
      <c r="X1356" s="62"/>
    </row>
    <row r="1357" spans="23:24" x14ac:dyDescent="0.2">
      <c r="W1357" s="62"/>
      <c r="X1357" s="62"/>
    </row>
    <row r="1358" spans="23:24" x14ac:dyDescent="0.2">
      <c r="W1358" s="62"/>
      <c r="X1358" s="62"/>
    </row>
    <row r="1359" spans="23:24" x14ac:dyDescent="0.2">
      <c r="W1359" s="62"/>
      <c r="X1359" s="62"/>
    </row>
    <row r="1360" spans="23:24" x14ac:dyDescent="0.2">
      <c r="W1360" s="62"/>
      <c r="X1360" s="62"/>
    </row>
    <row r="1361" spans="23:24" x14ac:dyDescent="0.2">
      <c r="W1361" s="62"/>
      <c r="X1361" s="62"/>
    </row>
    <row r="1362" spans="23:24" x14ac:dyDescent="0.2">
      <c r="W1362" s="62"/>
      <c r="X1362" s="62"/>
    </row>
    <row r="1363" spans="23:24" x14ac:dyDescent="0.2">
      <c r="W1363" s="62"/>
      <c r="X1363" s="62"/>
    </row>
    <row r="1364" spans="23:24" x14ac:dyDescent="0.2">
      <c r="W1364" s="62"/>
      <c r="X1364" s="62"/>
    </row>
    <row r="1365" spans="23:24" x14ac:dyDescent="0.2">
      <c r="W1365" s="62"/>
      <c r="X1365" s="62"/>
    </row>
    <row r="1366" spans="23:24" x14ac:dyDescent="0.2">
      <c r="W1366" s="62"/>
      <c r="X1366" s="62"/>
    </row>
    <row r="1367" spans="23:24" x14ac:dyDescent="0.2">
      <c r="W1367" s="62"/>
      <c r="X1367" s="62"/>
    </row>
    <row r="1368" spans="23:24" x14ac:dyDescent="0.2">
      <c r="W1368" s="62"/>
      <c r="X1368" s="62"/>
    </row>
    <row r="1369" spans="23:24" x14ac:dyDescent="0.2">
      <c r="W1369" s="62"/>
      <c r="X1369" s="62"/>
    </row>
    <row r="1370" spans="23:24" x14ac:dyDescent="0.2">
      <c r="W1370" s="62"/>
      <c r="X1370" s="62"/>
    </row>
    <row r="1371" spans="23:24" x14ac:dyDescent="0.2">
      <c r="W1371" s="62"/>
      <c r="X1371" s="62"/>
    </row>
    <row r="1372" spans="23:24" x14ac:dyDescent="0.2">
      <c r="W1372" s="62"/>
      <c r="X1372" s="62"/>
    </row>
    <row r="1373" spans="23:24" x14ac:dyDescent="0.2">
      <c r="W1373" s="62"/>
      <c r="X1373" s="62"/>
    </row>
    <row r="1374" spans="23:24" x14ac:dyDescent="0.2">
      <c r="W1374" s="62"/>
      <c r="X1374" s="62"/>
    </row>
    <row r="1375" spans="23:24" x14ac:dyDescent="0.2">
      <c r="W1375" s="62"/>
      <c r="X1375" s="62"/>
    </row>
    <row r="1376" spans="23:24" x14ac:dyDescent="0.2">
      <c r="W1376" s="62"/>
      <c r="X1376" s="62"/>
    </row>
    <row r="1377" spans="23:24" x14ac:dyDescent="0.2">
      <c r="W1377" s="62"/>
      <c r="X1377" s="62"/>
    </row>
    <row r="1378" spans="23:24" x14ac:dyDescent="0.2">
      <c r="W1378" s="62"/>
      <c r="X1378" s="62"/>
    </row>
    <row r="1379" spans="23:24" x14ac:dyDescent="0.2">
      <c r="W1379" s="62"/>
      <c r="X1379" s="62"/>
    </row>
    <row r="1380" spans="23:24" x14ac:dyDescent="0.2">
      <c r="W1380" s="62"/>
      <c r="X1380" s="62"/>
    </row>
    <row r="1381" spans="23:24" x14ac:dyDescent="0.2">
      <c r="W1381" s="62"/>
      <c r="X1381" s="62"/>
    </row>
    <row r="1382" spans="23:24" x14ac:dyDescent="0.2">
      <c r="W1382" s="62"/>
      <c r="X1382" s="62"/>
    </row>
    <row r="1383" spans="23:24" x14ac:dyDescent="0.2">
      <c r="W1383" s="62"/>
      <c r="X1383" s="62"/>
    </row>
    <row r="1384" spans="23:24" x14ac:dyDescent="0.2">
      <c r="W1384" s="62"/>
      <c r="X1384" s="62"/>
    </row>
    <row r="1385" spans="23:24" x14ac:dyDescent="0.2">
      <c r="W1385" s="62"/>
      <c r="X1385" s="62"/>
    </row>
    <row r="1386" spans="23:24" x14ac:dyDescent="0.2">
      <c r="W1386" s="62"/>
      <c r="X1386" s="62"/>
    </row>
    <row r="1387" spans="23:24" x14ac:dyDescent="0.2">
      <c r="W1387" s="62"/>
      <c r="X1387" s="62"/>
    </row>
    <row r="1388" spans="23:24" x14ac:dyDescent="0.2">
      <c r="W1388" s="62"/>
      <c r="X1388" s="62"/>
    </row>
    <row r="1389" spans="23:24" x14ac:dyDescent="0.2">
      <c r="W1389" s="62"/>
      <c r="X1389" s="62"/>
    </row>
    <row r="1390" spans="23:24" x14ac:dyDescent="0.2">
      <c r="W1390" s="62"/>
      <c r="X1390" s="62"/>
    </row>
    <row r="1391" spans="23:24" x14ac:dyDescent="0.2">
      <c r="W1391" s="62"/>
      <c r="X1391" s="62"/>
    </row>
    <row r="1392" spans="23:24" x14ac:dyDescent="0.2">
      <c r="W1392" s="62"/>
      <c r="X1392" s="62"/>
    </row>
    <row r="1393" spans="23:24" x14ac:dyDescent="0.2">
      <c r="W1393" s="62"/>
      <c r="X1393" s="62"/>
    </row>
    <row r="1394" spans="23:24" x14ac:dyDescent="0.2">
      <c r="W1394" s="62"/>
      <c r="X1394" s="62"/>
    </row>
    <row r="1395" spans="23:24" x14ac:dyDescent="0.2">
      <c r="W1395" s="62"/>
      <c r="X1395" s="62"/>
    </row>
    <row r="1396" spans="23:24" x14ac:dyDescent="0.2">
      <c r="W1396" s="62"/>
      <c r="X1396" s="62"/>
    </row>
    <row r="1397" spans="23:24" x14ac:dyDescent="0.2">
      <c r="W1397" s="62"/>
      <c r="X1397" s="62"/>
    </row>
    <row r="1398" spans="23:24" x14ac:dyDescent="0.2">
      <c r="W1398" s="62"/>
      <c r="X1398" s="62"/>
    </row>
    <row r="1399" spans="23:24" x14ac:dyDescent="0.2">
      <c r="W1399" s="62"/>
      <c r="X1399" s="62"/>
    </row>
    <row r="1400" spans="23:24" x14ac:dyDescent="0.2">
      <c r="W1400" s="62"/>
      <c r="X1400" s="62"/>
    </row>
    <row r="1401" spans="23:24" x14ac:dyDescent="0.2">
      <c r="W1401" s="62"/>
      <c r="X1401" s="62"/>
    </row>
    <row r="1402" spans="23:24" x14ac:dyDescent="0.2">
      <c r="W1402" s="62"/>
      <c r="X1402" s="62"/>
    </row>
    <row r="1403" spans="23:24" x14ac:dyDescent="0.2">
      <c r="W1403" s="62"/>
      <c r="X1403" s="62"/>
    </row>
    <row r="1404" spans="23:24" x14ac:dyDescent="0.2">
      <c r="W1404" s="62"/>
      <c r="X1404" s="62"/>
    </row>
    <row r="1405" spans="23:24" x14ac:dyDescent="0.2">
      <c r="W1405" s="62"/>
      <c r="X1405" s="62"/>
    </row>
    <row r="1406" spans="23:24" x14ac:dyDescent="0.2">
      <c r="W1406" s="62"/>
      <c r="X1406" s="62"/>
    </row>
    <row r="1407" spans="23:24" x14ac:dyDescent="0.2">
      <c r="W1407" s="62"/>
      <c r="X1407" s="62"/>
    </row>
    <row r="1408" spans="23:24" x14ac:dyDescent="0.2">
      <c r="W1408" s="62"/>
      <c r="X1408" s="62"/>
    </row>
    <row r="1409" spans="23:24" x14ac:dyDescent="0.2">
      <c r="W1409" s="62"/>
      <c r="X1409" s="62"/>
    </row>
    <row r="1410" spans="23:24" x14ac:dyDescent="0.2">
      <c r="W1410" s="62"/>
      <c r="X1410" s="62"/>
    </row>
    <row r="1411" spans="23:24" x14ac:dyDescent="0.2">
      <c r="W1411" s="62"/>
      <c r="X1411" s="62"/>
    </row>
    <row r="1412" spans="23:24" x14ac:dyDescent="0.2">
      <c r="W1412" s="62"/>
      <c r="X1412" s="62"/>
    </row>
    <row r="1413" spans="23:24" x14ac:dyDescent="0.2">
      <c r="W1413" s="62"/>
      <c r="X1413" s="62"/>
    </row>
    <row r="1414" spans="23:24" x14ac:dyDescent="0.2">
      <c r="W1414" s="62"/>
      <c r="X1414" s="62"/>
    </row>
    <row r="1415" spans="23:24" x14ac:dyDescent="0.2">
      <c r="W1415" s="62"/>
      <c r="X1415" s="62"/>
    </row>
    <row r="1416" spans="23:24" x14ac:dyDescent="0.2">
      <c r="W1416" s="62"/>
      <c r="X1416" s="62"/>
    </row>
    <row r="1417" spans="23:24" x14ac:dyDescent="0.2">
      <c r="W1417" s="62"/>
      <c r="X1417" s="62"/>
    </row>
    <row r="1418" spans="23:24" x14ac:dyDescent="0.2">
      <c r="W1418" s="62"/>
      <c r="X1418" s="62"/>
    </row>
    <row r="1419" spans="23:24" x14ac:dyDescent="0.2">
      <c r="W1419" s="62"/>
      <c r="X1419" s="62"/>
    </row>
    <row r="1420" spans="23:24" x14ac:dyDescent="0.2">
      <c r="W1420" s="62"/>
      <c r="X1420" s="62"/>
    </row>
    <row r="1421" spans="23:24" x14ac:dyDescent="0.2">
      <c r="W1421" s="62"/>
      <c r="X1421" s="62"/>
    </row>
    <row r="1422" spans="23:24" x14ac:dyDescent="0.2">
      <c r="W1422" s="62"/>
      <c r="X1422" s="62"/>
    </row>
    <row r="1423" spans="23:24" x14ac:dyDescent="0.2">
      <c r="W1423" s="62"/>
      <c r="X1423" s="62"/>
    </row>
    <row r="1424" spans="23:24" x14ac:dyDescent="0.2">
      <c r="W1424" s="62"/>
      <c r="X1424" s="62"/>
    </row>
    <row r="1425" spans="23:24" x14ac:dyDescent="0.2">
      <c r="W1425" s="62"/>
      <c r="X1425" s="62"/>
    </row>
    <row r="1426" spans="23:24" x14ac:dyDescent="0.2">
      <c r="W1426" s="62"/>
      <c r="X1426" s="62"/>
    </row>
    <row r="1427" spans="23:24" x14ac:dyDescent="0.2">
      <c r="W1427" s="62"/>
      <c r="X1427" s="62"/>
    </row>
    <row r="1428" spans="23:24" x14ac:dyDescent="0.2">
      <c r="W1428" s="62"/>
      <c r="X1428" s="62"/>
    </row>
    <row r="1429" spans="23:24" x14ac:dyDescent="0.2">
      <c r="W1429" s="62"/>
      <c r="X1429" s="62"/>
    </row>
    <row r="1430" spans="23:24" x14ac:dyDescent="0.2">
      <c r="W1430" s="62"/>
      <c r="X1430" s="62"/>
    </row>
    <row r="1431" spans="23:24" x14ac:dyDescent="0.2">
      <c r="W1431" s="62"/>
      <c r="X1431" s="62"/>
    </row>
    <row r="1432" spans="23:24" x14ac:dyDescent="0.2">
      <c r="W1432" s="62"/>
      <c r="X1432" s="62"/>
    </row>
    <row r="1433" spans="23:24" x14ac:dyDescent="0.2">
      <c r="W1433" s="62"/>
      <c r="X1433" s="62"/>
    </row>
    <row r="1434" spans="23:24" x14ac:dyDescent="0.2">
      <c r="W1434" s="62"/>
      <c r="X1434" s="62"/>
    </row>
    <row r="1435" spans="23:24" x14ac:dyDescent="0.2">
      <c r="W1435" s="62"/>
      <c r="X1435" s="62"/>
    </row>
    <row r="1436" spans="23:24" x14ac:dyDescent="0.2">
      <c r="W1436" s="62"/>
      <c r="X1436" s="62"/>
    </row>
    <row r="1437" spans="23:24" x14ac:dyDescent="0.2">
      <c r="W1437" s="62"/>
      <c r="X1437" s="62"/>
    </row>
    <row r="1438" spans="23:24" x14ac:dyDescent="0.2">
      <c r="W1438" s="62"/>
      <c r="X1438" s="62"/>
    </row>
    <row r="1439" spans="23:24" x14ac:dyDescent="0.2">
      <c r="W1439" s="62"/>
      <c r="X1439" s="62"/>
    </row>
    <row r="1440" spans="23:24" x14ac:dyDescent="0.2">
      <c r="W1440" s="62"/>
      <c r="X1440" s="62"/>
    </row>
    <row r="1441" spans="23:24" x14ac:dyDescent="0.2">
      <c r="W1441" s="62"/>
      <c r="X1441" s="62"/>
    </row>
    <row r="1442" spans="23:24" x14ac:dyDescent="0.2">
      <c r="W1442" s="62"/>
      <c r="X1442" s="62"/>
    </row>
    <row r="1443" spans="23:24" x14ac:dyDescent="0.2">
      <c r="W1443" s="62"/>
      <c r="X1443" s="62"/>
    </row>
    <row r="1444" spans="23:24" x14ac:dyDescent="0.2">
      <c r="W1444" s="62"/>
      <c r="X1444" s="62"/>
    </row>
    <row r="1445" spans="23:24" x14ac:dyDescent="0.2">
      <c r="W1445" s="62"/>
      <c r="X1445" s="62"/>
    </row>
    <row r="1446" spans="23:24" x14ac:dyDescent="0.2">
      <c r="W1446" s="62"/>
      <c r="X1446" s="62"/>
    </row>
    <row r="1447" spans="23:24" x14ac:dyDescent="0.2">
      <c r="W1447" s="62"/>
      <c r="X1447" s="62"/>
    </row>
    <row r="1448" spans="23:24" x14ac:dyDescent="0.2">
      <c r="W1448" s="62"/>
      <c r="X1448" s="62"/>
    </row>
    <row r="1449" spans="23:24" x14ac:dyDescent="0.2">
      <c r="W1449" s="62"/>
      <c r="X1449" s="62"/>
    </row>
    <row r="1450" spans="23:24" x14ac:dyDescent="0.2">
      <c r="W1450" s="62"/>
      <c r="X1450" s="62"/>
    </row>
    <row r="1451" spans="23:24" x14ac:dyDescent="0.2">
      <c r="W1451" s="62"/>
      <c r="X1451" s="62"/>
    </row>
    <row r="1452" spans="23:24" x14ac:dyDescent="0.2">
      <c r="W1452" s="62"/>
      <c r="X1452" s="62"/>
    </row>
    <row r="1453" spans="23:24" x14ac:dyDescent="0.2">
      <c r="W1453" s="62"/>
      <c r="X1453" s="62"/>
    </row>
    <row r="1454" spans="23:24" x14ac:dyDescent="0.2">
      <c r="W1454" s="62"/>
      <c r="X1454" s="62"/>
    </row>
    <row r="1455" spans="23:24" x14ac:dyDescent="0.2">
      <c r="W1455" s="62"/>
      <c r="X1455" s="62"/>
    </row>
    <row r="1456" spans="23:24" x14ac:dyDescent="0.2">
      <c r="W1456" s="62"/>
      <c r="X1456" s="62"/>
    </row>
    <row r="1457" spans="23:24" x14ac:dyDescent="0.2">
      <c r="W1457" s="62"/>
      <c r="X1457" s="62"/>
    </row>
    <row r="1458" spans="23:24" x14ac:dyDescent="0.2">
      <c r="W1458" s="62"/>
      <c r="X1458" s="62"/>
    </row>
    <row r="1459" spans="23:24" x14ac:dyDescent="0.2">
      <c r="W1459" s="62"/>
      <c r="X1459" s="62"/>
    </row>
    <row r="1460" spans="23:24" x14ac:dyDescent="0.2">
      <c r="W1460" s="62"/>
      <c r="X1460" s="62"/>
    </row>
    <row r="1461" spans="23:24" x14ac:dyDescent="0.2">
      <c r="W1461" s="62"/>
      <c r="X1461" s="62"/>
    </row>
    <row r="1462" spans="23:24" x14ac:dyDescent="0.2">
      <c r="W1462" s="62"/>
      <c r="X1462" s="62"/>
    </row>
    <row r="1463" spans="23:24" x14ac:dyDescent="0.2">
      <c r="W1463" s="62"/>
      <c r="X1463" s="62"/>
    </row>
    <row r="1464" spans="23:24" x14ac:dyDescent="0.2">
      <c r="W1464" s="62"/>
      <c r="X1464" s="62"/>
    </row>
    <row r="1465" spans="23:24" x14ac:dyDescent="0.2">
      <c r="W1465" s="62"/>
      <c r="X1465" s="62"/>
    </row>
    <row r="1466" spans="23:24" x14ac:dyDescent="0.2">
      <c r="W1466" s="62"/>
      <c r="X1466" s="62"/>
    </row>
    <row r="1467" spans="23:24" x14ac:dyDescent="0.2">
      <c r="W1467" s="62"/>
      <c r="X1467" s="62"/>
    </row>
    <row r="1468" spans="23:24" x14ac:dyDescent="0.2">
      <c r="W1468" s="62"/>
      <c r="X1468" s="62"/>
    </row>
    <row r="1469" spans="23:24" x14ac:dyDescent="0.2">
      <c r="W1469" s="62"/>
      <c r="X1469" s="62"/>
    </row>
    <row r="1470" spans="23:24" x14ac:dyDescent="0.2">
      <c r="W1470" s="62"/>
      <c r="X1470" s="62"/>
    </row>
    <row r="1471" spans="23:24" x14ac:dyDescent="0.2">
      <c r="W1471" s="62"/>
      <c r="X1471" s="62"/>
    </row>
    <row r="1472" spans="23:24" x14ac:dyDescent="0.2">
      <c r="W1472" s="62"/>
      <c r="X1472" s="62"/>
    </row>
    <row r="1473" spans="23:24" x14ac:dyDescent="0.2">
      <c r="W1473" s="62"/>
      <c r="X1473" s="62"/>
    </row>
    <row r="1474" spans="23:24" x14ac:dyDescent="0.2">
      <c r="W1474" s="62"/>
      <c r="X1474" s="62"/>
    </row>
    <row r="1475" spans="23:24" x14ac:dyDescent="0.2">
      <c r="W1475" s="62"/>
      <c r="X1475" s="62"/>
    </row>
    <row r="1476" spans="23:24" x14ac:dyDescent="0.2">
      <c r="W1476" s="62"/>
      <c r="X1476" s="62"/>
    </row>
    <row r="1477" spans="23:24" x14ac:dyDescent="0.2">
      <c r="W1477" s="62"/>
      <c r="X1477" s="62"/>
    </row>
    <row r="1478" spans="23:24" x14ac:dyDescent="0.2">
      <c r="W1478" s="62"/>
      <c r="X1478" s="62"/>
    </row>
    <row r="1479" spans="23:24" x14ac:dyDescent="0.2">
      <c r="W1479" s="62"/>
      <c r="X1479" s="62"/>
    </row>
    <row r="1480" spans="23:24" x14ac:dyDescent="0.2">
      <c r="W1480" s="62"/>
      <c r="X1480" s="62"/>
    </row>
    <row r="1481" spans="23:24" x14ac:dyDescent="0.2">
      <c r="W1481" s="62"/>
      <c r="X1481" s="62"/>
    </row>
    <row r="1482" spans="23:24" x14ac:dyDescent="0.2">
      <c r="W1482" s="62"/>
      <c r="X1482" s="62"/>
    </row>
    <row r="1483" spans="23:24" x14ac:dyDescent="0.2">
      <c r="W1483" s="62"/>
      <c r="X1483" s="62"/>
    </row>
    <row r="1484" spans="23:24" x14ac:dyDescent="0.2">
      <c r="W1484" s="62"/>
      <c r="X1484" s="62"/>
    </row>
    <row r="1485" spans="23:24" x14ac:dyDescent="0.2">
      <c r="W1485" s="62"/>
      <c r="X1485" s="62"/>
    </row>
    <row r="1486" spans="23:24" x14ac:dyDescent="0.2">
      <c r="W1486" s="62"/>
      <c r="X1486" s="62"/>
    </row>
    <row r="1487" spans="23:24" x14ac:dyDescent="0.2">
      <c r="W1487" s="62"/>
      <c r="X1487" s="62"/>
    </row>
    <row r="1488" spans="23:24" x14ac:dyDescent="0.2">
      <c r="W1488" s="62"/>
      <c r="X1488" s="62"/>
    </row>
    <row r="1489" spans="23:24" x14ac:dyDescent="0.2">
      <c r="W1489" s="62"/>
      <c r="X1489" s="62"/>
    </row>
    <row r="1490" spans="23:24" x14ac:dyDescent="0.2">
      <c r="W1490" s="62"/>
      <c r="X1490" s="62"/>
    </row>
    <row r="1491" spans="23:24" x14ac:dyDescent="0.2">
      <c r="W1491" s="62"/>
      <c r="X1491" s="62"/>
    </row>
    <row r="1492" spans="23:24" x14ac:dyDescent="0.2">
      <c r="W1492" s="62"/>
      <c r="X1492" s="62"/>
    </row>
    <row r="1493" spans="23:24" x14ac:dyDescent="0.2">
      <c r="W1493" s="62"/>
      <c r="X1493" s="62"/>
    </row>
    <row r="1494" spans="23:24" x14ac:dyDescent="0.2">
      <c r="W1494" s="62"/>
      <c r="X1494" s="62"/>
    </row>
    <row r="1495" spans="23:24" x14ac:dyDescent="0.2">
      <c r="W1495" s="62"/>
      <c r="X1495" s="62"/>
    </row>
    <row r="1496" spans="23:24" x14ac:dyDescent="0.2">
      <c r="W1496" s="62"/>
      <c r="X1496" s="62"/>
    </row>
    <row r="1497" spans="23:24" x14ac:dyDescent="0.2">
      <c r="W1497" s="62"/>
      <c r="X1497" s="62"/>
    </row>
    <row r="1498" spans="23:24" x14ac:dyDescent="0.2">
      <c r="W1498" s="62"/>
      <c r="X1498" s="62"/>
    </row>
    <row r="1499" spans="23:24" x14ac:dyDescent="0.2">
      <c r="W1499" s="62"/>
      <c r="X1499" s="62"/>
    </row>
    <row r="1500" spans="23:24" x14ac:dyDescent="0.2">
      <c r="W1500" s="62"/>
      <c r="X1500" s="62"/>
    </row>
    <row r="1501" spans="23:24" x14ac:dyDescent="0.2">
      <c r="W1501" s="62"/>
      <c r="X1501" s="62"/>
    </row>
    <row r="1502" spans="23:24" x14ac:dyDescent="0.2">
      <c r="W1502" s="62"/>
      <c r="X1502" s="62"/>
    </row>
    <row r="1503" spans="23:24" x14ac:dyDescent="0.2">
      <c r="W1503" s="62"/>
      <c r="X1503" s="62"/>
    </row>
    <row r="1504" spans="23:24" x14ac:dyDescent="0.2">
      <c r="W1504" s="62"/>
      <c r="X1504" s="62"/>
    </row>
    <row r="1505" spans="23:24" x14ac:dyDescent="0.2">
      <c r="W1505" s="62"/>
      <c r="X1505" s="62"/>
    </row>
    <row r="1506" spans="23:24" x14ac:dyDescent="0.2">
      <c r="W1506" s="62"/>
      <c r="X1506" s="62"/>
    </row>
    <row r="1507" spans="23:24" x14ac:dyDescent="0.2">
      <c r="W1507" s="62"/>
      <c r="X1507" s="62"/>
    </row>
    <row r="1508" spans="23:24" x14ac:dyDescent="0.2">
      <c r="W1508" s="62"/>
      <c r="X1508" s="62"/>
    </row>
    <row r="1509" spans="23:24" x14ac:dyDescent="0.2">
      <c r="W1509" s="62"/>
      <c r="X1509" s="62"/>
    </row>
    <row r="1510" spans="23:24" x14ac:dyDescent="0.2">
      <c r="W1510" s="62"/>
      <c r="X1510" s="62"/>
    </row>
    <row r="1511" spans="23:24" x14ac:dyDescent="0.2">
      <c r="W1511" s="62"/>
      <c r="X1511" s="62"/>
    </row>
    <row r="1512" spans="23:24" x14ac:dyDescent="0.2">
      <c r="W1512" s="62"/>
      <c r="X1512" s="62"/>
    </row>
    <row r="1513" spans="23:24" x14ac:dyDescent="0.2">
      <c r="W1513" s="62"/>
      <c r="X1513" s="62"/>
    </row>
    <row r="1514" spans="23:24" x14ac:dyDescent="0.2">
      <c r="W1514" s="62"/>
      <c r="X1514" s="62"/>
    </row>
    <row r="1515" spans="23:24" x14ac:dyDescent="0.2">
      <c r="W1515" s="62"/>
      <c r="X1515" s="62"/>
    </row>
    <row r="1516" spans="23:24" x14ac:dyDescent="0.2">
      <c r="W1516" s="62"/>
      <c r="X1516" s="62"/>
    </row>
    <row r="1517" spans="23:24" x14ac:dyDescent="0.2">
      <c r="W1517" s="62"/>
      <c r="X1517" s="62"/>
    </row>
    <row r="1518" spans="23:24" x14ac:dyDescent="0.2">
      <c r="W1518" s="62"/>
      <c r="X1518" s="62"/>
    </row>
    <row r="1519" spans="23:24" x14ac:dyDescent="0.2">
      <c r="W1519" s="62"/>
      <c r="X1519" s="62"/>
    </row>
    <row r="1520" spans="23:24" x14ac:dyDescent="0.2">
      <c r="W1520" s="62"/>
      <c r="X1520" s="62"/>
    </row>
    <row r="1521" spans="23:24" x14ac:dyDescent="0.2">
      <c r="W1521" s="62"/>
      <c r="X1521" s="62"/>
    </row>
    <row r="1522" spans="23:24" x14ac:dyDescent="0.2">
      <c r="W1522" s="62"/>
      <c r="X1522" s="62"/>
    </row>
    <row r="1523" spans="23:24" x14ac:dyDescent="0.2">
      <c r="W1523" s="62"/>
      <c r="X1523" s="62"/>
    </row>
    <row r="1524" spans="23:24" x14ac:dyDescent="0.2">
      <c r="W1524" s="62"/>
      <c r="X1524" s="62"/>
    </row>
    <row r="1525" spans="23:24" x14ac:dyDescent="0.2">
      <c r="W1525" s="62"/>
      <c r="X1525" s="62"/>
    </row>
    <row r="1526" spans="23:24" x14ac:dyDescent="0.2">
      <c r="W1526" s="62"/>
      <c r="X1526" s="62"/>
    </row>
    <row r="1527" spans="23:24" x14ac:dyDescent="0.2">
      <c r="W1527" s="62"/>
      <c r="X1527" s="62"/>
    </row>
    <row r="1528" spans="23:24" x14ac:dyDescent="0.2">
      <c r="W1528" s="62"/>
      <c r="X1528" s="62"/>
    </row>
    <row r="1529" spans="23:24" x14ac:dyDescent="0.2">
      <c r="W1529" s="62"/>
      <c r="X1529" s="62"/>
    </row>
    <row r="1530" spans="23:24" x14ac:dyDescent="0.2">
      <c r="W1530" s="62"/>
      <c r="X1530" s="62"/>
    </row>
    <row r="1531" spans="23:24" x14ac:dyDescent="0.2">
      <c r="W1531" s="62"/>
      <c r="X1531" s="62"/>
    </row>
    <row r="1532" spans="23:24" x14ac:dyDescent="0.2">
      <c r="W1532" s="62"/>
      <c r="X1532" s="62"/>
    </row>
    <row r="1533" spans="23:24" x14ac:dyDescent="0.2">
      <c r="W1533" s="62"/>
      <c r="X1533" s="62"/>
    </row>
    <row r="1534" spans="23:24" x14ac:dyDescent="0.2">
      <c r="W1534" s="62"/>
      <c r="X1534" s="62"/>
    </row>
    <row r="1535" spans="23:24" x14ac:dyDescent="0.2">
      <c r="W1535" s="62"/>
      <c r="X1535" s="62"/>
    </row>
    <row r="1536" spans="23:24" x14ac:dyDescent="0.2">
      <c r="W1536" s="62"/>
      <c r="X1536" s="62"/>
    </row>
    <row r="1537" spans="23:24" x14ac:dyDescent="0.2">
      <c r="W1537" s="62"/>
      <c r="X1537" s="62"/>
    </row>
    <row r="1538" spans="23:24" x14ac:dyDescent="0.2">
      <c r="W1538" s="62"/>
      <c r="X1538" s="62"/>
    </row>
    <row r="1539" spans="23:24" x14ac:dyDescent="0.2">
      <c r="W1539" s="62"/>
      <c r="X1539" s="62"/>
    </row>
    <row r="1540" spans="23:24" x14ac:dyDescent="0.2">
      <c r="W1540" s="62"/>
      <c r="X1540" s="62"/>
    </row>
    <row r="1541" spans="23:24" x14ac:dyDescent="0.2">
      <c r="W1541" s="62"/>
      <c r="X1541" s="62"/>
    </row>
    <row r="1542" spans="23:24" x14ac:dyDescent="0.2">
      <c r="W1542" s="62"/>
      <c r="X1542" s="62"/>
    </row>
    <row r="1543" spans="23:24" x14ac:dyDescent="0.2">
      <c r="W1543" s="62"/>
      <c r="X1543" s="62"/>
    </row>
    <row r="1544" spans="23:24" x14ac:dyDescent="0.2">
      <c r="W1544" s="62"/>
      <c r="X1544" s="62"/>
    </row>
    <row r="1545" spans="23:24" x14ac:dyDescent="0.2">
      <c r="W1545" s="62"/>
      <c r="X1545" s="62"/>
    </row>
    <row r="1546" spans="23:24" x14ac:dyDescent="0.2">
      <c r="W1546" s="62"/>
      <c r="X1546" s="62"/>
    </row>
    <row r="1547" spans="23:24" x14ac:dyDescent="0.2">
      <c r="W1547" s="62"/>
      <c r="X1547" s="62"/>
    </row>
    <row r="1548" spans="23:24" x14ac:dyDescent="0.2">
      <c r="W1548" s="62"/>
      <c r="X1548" s="62"/>
    </row>
    <row r="1549" spans="23:24" x14ac:dyDescent="0.2">
      <c r="W1549" s="62"/>
      <c r="X1549" s="62"/>
    </row>
    <row r="1550" spans="23:24" x14ac:dyDescent="0.2">
      <c r="W1550" s="62"/>
      <c r="X1550" s="62"/>
    </row>
    <row r="1551" spans="23:24" x14ac:dyDescent="0.2">
      <c r="W1551" s="62"/>
      <c r="X1551" s="62"/>
    </row>
    <row r="1552" spans="23:24" x14ac:dyDescent="0.2">
      <c r="W1552" s="62"/>
      <c r="X1552" s="62"/>
    </row>
    <row r="1553" spans="23:24" x14ac:dyDescent="0.2">
      <c r="W1553" s="62"/>
      <c r="X1553" s="62"/>
    </row>
    <row r="1554" spans="23:24" x14ac:dyDescent="0.2">
      <c r="W1554" s="62"/>
      <c r="X1554" s="62"/>
    </row>
    <row r="1555" spans="23:24" x14ac:dyDescent="0.2">
      <c r="W1555" s="62"/>
      <c r="X1555" s="62"/>
    </row>
    <row r="1556" spans="23:24" x14ac:dyDescent="0.2">
      <c r="W1556" s="62"/>
      <c r="X1556" s="62"/>
    </row>
    <row r="1557" spans="23:24" x14ac:dyDescent="0.2">
      <c r="W1557" s="62"/>
      <c r="X1557" s="62"/>
    </row>
    <row r="1558" spans="23:24" x14ac:dyDescent="0.2">
      <c r="W1558" s="62"/>
      <c r="X1558" s="62"/>
    </row>
    <row r="1559" spans="23:24" x14ac:dyDescent="0.2">
      <c r="W1559" s="62"/>
      <c r="X1559" s="62"/>
    </row>
    <row r="1560" spans="23:24" x14ac:dyDescent="0.2">
      <c r="W1560" s="62"/>
      <c r="X1560" s="62"/>
    </row>
    <row r="1561" spans="23:24" x14ac:dyDescent="0.2">
      <c r="W1561" s="62"/>
      <c r="X1561" s="62"/>
    </row>
    <row r="1562" spans="23:24" x14ac:dyDescent="0.2">
      <c r="W1562" s="62"/>
      <c r="X1562" s="62"/>
    </row>
    <row r="1563" spans="23:24" x14ac:dyDescent="0.2">
      <c r="W1563" s="62"/>
      <c r="X1563" s="62"/>
    </row>
    <row r="1564" spans="23:24" x14ac:dyDescent="0.2">
      <c r="W1564" s="62"/>
      <c r="X1564" s="62"/>
    </row>
    <row r="1565" spans="23:24" x14ac:dyDescent="0.2">
      <c r="W1565" s="62"/>
      <c r="X1565" s="62"/>
    </row>
    <row r="1566" spans="23:24" x14ac:dyDescent="0.2">
      <c r="W1566" s="62"/>
      <c r="X1566" s="62"/>
    </row>
    <row r="1567" spans="23:24" x14ac:dyDescent="0.2">
      <c r="W1567" s="62"/>
      <c r="X1567" s="62"/>
    </row>
    <row r="1568" spans="23:24" x14ac:dyDescent="0.2">
      <c r="W1568" s="62"/>
      <c r="X1568" s="62"/>
    </row>
    <row r="1569" spans="23:24" x14ac:dyDescent="0.2">
      <c r="W1569" s="62"/>
      <c r="X1569" s="62"/>
    </row>
    <row r="1570" spans="23:24" x14ac:dyDescent="0.2">
      <c r="W1570" s="62"/>
      <c r="X1570" s="62"/>
    </row>
    <row r="1571" spans="23:24" x14ac:dyDescent="0.2">
      <c r="W1571" s="62"/>
      <c r="X1571" s="62"/>
    </row>
    <row r="1572" spans="23:24" x14ac:dyDescent="0.2">
      <c r="W1572" s="62"/>
      <c r="X1572" s="62"/>
    </row>
    <row r="1573" spans="23:24" x14ac:dyDescent="0.2">
      <c r="W1573" s="62"/>
      <c r="X1573" s="62"/>
    </row>
    <row r="1574" spans="23:24" x14ac:dyDescent="0.2">
      <c r="W1574" s="62"/>
      <c r="X1574" s="62"/>
    </row>
    <row r="1575" spans="23:24" x14ac:dyDescent="0.2">
      <c r="W1575" s="62"/>
      <c r="X1575" s="62"/>
    </row>
    <row r="1576" spans="23:24" x14ac:dyDescent="0.2">
      <c r="W1576" s="62"/>
      <c r="X1576" s="62"/>
    </row>
    <row r="1577" spans="23:24" x14ac:dyDescent="0.2">
      <c r="W1577" s="62"/>
      <c r="X1577" s="62"/>
    </row>
    <row r="1578" spans="23:24" x14ac:dyDescent="0.2">
      <c r="W1578" s="62"/>
      <c r="X1578" s="62"/>
    </row>
    <row r="1579" spans="23:24" x14ac:dyDescent="0.2">
      <c r="W1579" s="62"/>
      <c r="X1579" s="62"/>
    </row>
    <row r="1580" spans="23:24" x14ac:dyDescent="0.2">
      <c r="W1580" s="62"/>
      <c r="X1580" s="62"/>
    </row>
    <row r="1581" spans="23:24" x14ac:dyDescent="0.2">
      <c r="W1581" s="62"/>
      <c r="X1581" s="62"/>
    </row>
    <row r="1582" spans="23:24" x14ac:dyDescent="0.2">
      <c r="W1582" s="62"/>
      <c r="X1582" s="62"/>
    </row>
    <row r="1583" spans="23:24" x14ac:dyDescent="0.2">
      <c r="W1583" s="62"/>
      <c r="X1583" s="62"/>
    </row>
    <row r="1584" spans="23:24" x14ac:dyDescent="0.2">
      <c r="W1584" s="62"/>
      <c r="X1584" s="62"/>
    </row>
    <row r="1585" spans="23:24" x14ac:dyDescent="0.2">
      <c r="W1585" s="62"/>
      <c r="X1585" s="62"/>
    </row>
    <row r="1586" spans="23:24" x14ac:dyDescent="0.2">
      <c r="W1586" s="62"/>
      <c r="X1586" s="62"/>
    </row>
    <row r="1587" spans="23:24" x14ac:dyDescent="0.2">
      <c r="W1587" s="62"/>
      <c r="X1587" s="62"/>
    </row>
    <row r="1588" spans="23:24" x14ac:dyDescent="0.2">
      <c r="W1588" s="62"/>
      <c r="X1588" s="62"/>
    </row>
    <row r="1589" spans="23:24" x14ac:dyDescent="0.2">
      <c r="W1589" s="62"/>
      <c r="X1589" s="62"/>
    </row>
    <row r="1590" spans="23:24" x14ac:dyDescent="0.2">
      <c r="W1590" s="62"/>
      <c r="X1590" s="62"/>
    </row>
    <row r="1591" spans="23:24" x14ac:dyDescent="0.2">
      <c r="W1591" s="62"/>
      <c r="X1591" s="62"/>
    </row>
    <row r="1592" spans="23:24" x14ac:dyDescent="0.2">
      <c r="W1592" s="62"/>
      <c r="X1592" s="62"/>
    </row>
    <row r="1593" spans="23:24" x14ac:dyDescent="0.2">
      <c r="W1593" s="62"/>
      <c r="X1593" s="62"/>
    </row>
    <row r="1594" spans="23:24" x14ac:dyDescent="0.2">
      <c r="W1594" s="62"/>
      <c r="X1594" s="62"/>
    </row>
    <row r="1595" spans="23:24" x14ac:dyDescent="0.2">
      <c r="W1595" s="62"/>
      <c r="X1595" s="62"/>
    </row>
    <row r="1596" spans="23:24" x14ac:dyDescent="0.2">
      <c r="W1596" s="62"/>
      <c r="X1596" s="62"/>
    </row>
    <row r="1597" spans="23:24" x14ac:dyDescent="0.2">
      <c r="W1597" s="62"/>
      <c r="X1597" s="62"/>
    </row>
    <row r="1598" spans="23:24" x14ac:dyDescent="0.2">
      <c r="W1598" s="62"/>
      <c r="X1598" s="62"/>
    </row>
    <row r="1599" spans="23:24" x14ac:dyDescent="0.2">
      <c r="W1599" s="62"/>
      <c r="X1599" s="62"/>
    </row>
    <row r="1600" spans="23:24" x14ac:dyDescent="0.2">
      <c r="W1600" s="62"/>
      <c r="X1600" s="62"/>
    </row>
    <row r="1601" spans="23:24" x14ac:dyDescent="0.2">
      <c r="W1601" s="62"/>
      <c r="X1601" s="62"/>
    </row>
    <row r="1602" spans="23:24" x14ac:dyDescent="0.2">
      <c r="W1602" s="62"/>
      <c r="X1602" s="62"/>
    </row>
    <row r="1603" spans="23:24" x14ac:dyDescent="0.2">
      <c r="W1603" s="62"/>
      <c r="X1603" s="62"/>
    </row>
    <row r="1604" spans="23:24" x14ac:dyDescent="0.2">
      <c r="W1604" s="62"/>
      <c r="X1604" s="62"/>
    </row>
    <row r="1605" spans="23:24" x14ac:dyDescent="0.2">
      <c r="W1605" s="62"/>
      <c r="X1605" s="62"/>
    </row>
    <row r="1606" spans="23:24" x14ac:dyDescent="0.2">
      <c r="W1606" s="62"/>
      <c r="X1606" s="62"/>
    </row>
    <row r="1607" spans="23:24" x14ac:dyDescent="0.2">
      <c r="W1607" s="62"/>
      <c r="X1607" s="62"/>
    </row>
    <row r="1608" spans="23:24" x14ac:dyDescent="0.2">
      <c r="W1608" s="62"/>
      <c r="X1608" s="62"/>
    </row>
    <row r="1609" spans="23:24" x14ac:dyDescent="0.2">
      <c r="W1609" s="62"/>
      <c r="X1609" s="62"/>
    </row>
    <row r="1610" spans="23:24" x14ac:dyDescent="0.2">
      <c r="W1610" s="62"/>
      <c r="X1610" s="62"/>
    </row>
    <row r="1611" spans="23:24" x14ac:dyDescent="0.2">
      <c r="W1611" s="62"/>
      <c r="X1611" s="62"/>
    </row>
    <row r="1612" spans="23:24" x14ac:dyDescent="0.2">
      <c r="W1612" s="62"/>
      <c r="X1612" s="62"/>
    </row>
    <row r="1613" spans="23:24" x14ac:dyDescent="0.2">
      <c r="W1613" s="62"/>
      <c r="X1613" s="62"/>
    </row>
    <row r="1614" spans="23:24" x14ac:dyDescent="0.2">
      <c r="W1614" s="62"/>
      <c r="X1614" s="62"/>
    </row>
    <row r="1615" spans="23:24" x14ac:dyDescent="0.2">
      <c r="W1615" s="62"/>
      <c r="X1615" s="62"/>
    </row>
    <row r="1616" spans="23:24" x14ac:dyDescent="0.2">
      <c r="W1616" s="62"/>
      <c r="X1616" s="62"/>
    </row>
    <row r="1617" spans="23:24" x14ac:dyDescent="0.2">
      <c r="W1617" s="62"/>
      <c r="X1617" s="62"/>
    </row>
    <row r="1618" spans="23:24" x14ac:dyDescent="0.2">
      <c r="W1618" s="62"/>
      <c r="X1618" s="62"/>
    </row>
    <row r="1619" spans="23:24" x14ac:dyDescent="0.2">
      <c r="W1619" s="62"/>
      <c r="X1619" s="62"/>
    </row>
    <row r="1620" spans="23:24" x14ac:dyDescent="0.2">
      <c r="W1620" s="62"/>
      <c r="X1620" s="62"/>
    </row>
    <row r="1621" spans="23:24" x14ac:dyDescent="0.2">
      <c r="W1621" s="62"/>
      <c r="X1621" s="62"/>
    </row>
    <row r="1622" spans="23:24" x14ac:dyDescent="0.2">
      <c r="W1622" s="62"/>
      <c r="X1622" s="62"/>
    </row>
    <row r="1623" spans="23:24" x14ac:dyDescent="0.2">
      <c r="W1623" s="62"/>
      <c r="X1623" s="62"/>
    </row>
    <row r="1624" spans="23:24" x14ac:dyDescent="0.2">
      <c r="W1624" s="62"/>
      <c r="X1624" s="62"/>
    </row>
    <row r="1625" spans="23:24" x14ac:dyDescent="0.2">
      <c r="W1625" s="62"/>
      <c r="X1625" s="62"/>
    </row>
    <row r="1626" spans="23:24" x14ac:dyDescent="0.2">
      <c r="W1626" s="62"/>
      <c r="X1626" s="62"/>
    </row>
    <row r="1627" spans="23:24" x14ac:dyDescent="0.2">
      <c r="W1627" s="62"/>
      <c r="X1627" s="62"/>
    </row>
    <row r="1628" spans="23:24" x14ac:dyDescent="0.2">
      <c r="W1628" s="62"/>
      <c r="X1628" s="62"/>
    </row>
    <row r="1629" spans="23:24" x14ac:dyDescent="0.2">
      <c r="W1629" s="62"/>
      <c r="X1629" s="62"/>
    </row>
    <row r="1630" spans="23:24" x14ac:dyDescent="0.2">
      <c r="W1630" s="62"/>
      <c r="X1630" s="62"/>
    </row>
    <row r="1631" spans="23:24" x14ac:dyDescent="0.2">
      <c r="W1631" s="62"/>
      <c r="X1631" s="62"/>
    </row>
    <row r="1632" spans="23:24" x14ac:dyDescent="0.2">
      <c r="W1632" s="62"/>
      <c r="X1632" s="62"/>
    </row>
    <row r="1633" spans="23:24" x14ac:dyDescent="0.2">
      <c r="W1633" s="62"/>
      <c r="X1633" s="62"/>
    </row>
    <row r="1634" spans="23:24" x14ac:dyDescent="0.2">
      <c r="W1634" s="62"/>
      <c r="X1634" s="62"/>
    </row>
    <row r="1635" spans="23:24" x14ac:dyDescent="0.2">
      <c r="W1635" s="62"/>
      <c r="X1635" s="62"/>
    </row>
    <row r="1636" spans="23:24" x14ac:dyDescent="0.2">
      <c r="W1636" s="62"/>
      <c r="X1636" s="62"/>
    </row>
    <row r="1637" spans="23:24" x14ac:dyDescent="0.2">
      <c r="W1637" s="62"/>
      <c r="X1637" s="62"/>
    </row>
    <row r="1638" spans="23:24" x14ac:dyDescent="0.2">
      <c r="W1638" s="62"/>
      <c r="X1638" s="62"/>
    </row>
    <row r="1639" spans="23:24" x14ac:dyDescent="0.2">
      <c r="W1639" s="62"/>
      <c r="X1639" s="62"/>
    </row>
    <row r="1640" spans="23:24" x14ac:dyDescent="0.2">
      <c r="W1640" s="62"/>
      <c r="X1640" s="62"/>
    </row>
    <row r="1641" spans="23:24" x14ac:dyDescent="0.2">
      <c r="W1641" s="62"/>
      <c r="X1641" s="62"/>
    </row>
    <row r="1642" spans="23:24" x14ac:dyDescent="0.2">
      <c r="W1642" s="62"/>
      <c r="X1642" s="62"/>
    </row>
    <row r="1643" spans="23:24" x14ac:dyDescent="0.2">
      <c r="W1643" s="62"/>
      <c r="X1643" s="62"/>
    </row>
    <row r="1644" spans="23:24" x14ac:dyDescent="0.2">
      <c r="W1644" s="62"/>
      <c r="X1644" s="62"/>
    </row>
    <row r="1645" spans="23:24" x14ac:dyDescent="0.2">
      <c r="W1645" s="62"/>
      <c r="X1645" s="62"/>
    </row>
    <row r="1646" spans="23:24" x14ac:dyDescent="0.2">
      <c r="W1646" s="62"/>
      <c r="X1646" s="62"/>
    </row>
    <row r="1647" spans="23:24" x14ac:dyDescent="0.2">
      <c r="W1647" s="62"/>
      <c r="X1647" s="62"/>
    </row>
    <row r="1648" spans="23:24" x14ac:dyDescent="0.2">
      <c r="W1648" s="62"/>
      <c r="X1648" s="62"/>
    </row>
    <row r="1649" spans="23:24" x14ac:dyDescent="0.2">
      <c r="W1649" s="62"/>
      <c r="X1649" s="62"/>
    </row>
    <row r="1650" spans="23:24" x14ac:dyDescent="0.2">
      <c r="W1650" s="62"/>
      <c r="X1650" s="62"/>
    </row>
    <row r="1651" spans="23:24" x14ac:dyDescent="0.2">
      <c r="W1651" s="62"/>
      <c r="X1651" s="62"/>
    </row>
    <row r="1652" spans="23:24" x14ac:dyDescent="0.2">
      <c r="W1652" s="62"/>
      <c r="X1652" s="62"/>
    </row>
    <row r="1653" spans="23:24" x14ac:dyDescent="0.2">
      <c r="W1653" s="62"/>
      <c r="X1653" s="62"/>
    </row>
    <row r="1654" spans="23:24" x14ac:dyDescent="0.2">
      <c r="W1654" s="62"/>
      <c r="X1654" s="62"/>
    </row>
    <row r="1655" spans="23:24" x14ac:dyDescent="0.2">
      <c r="W1655" s="62"/>
      <c r="X1655" s="62"/>
    </row>
    <row r="1656" spans="23:24" x14ac:dyDescent="0.2">
      <c r="W1656" s="62"/>
      <c r="X1656" s="62"/>
    </row>
    <row r="1657" spans="23:24" x14ac:dyDescent="0.2">
      <c r="W1657" s="62"/>
      <c r="X1657" s="62"/>
    </row>
    <row r="1658" spans="23:24" x14ac:dyDescent="0.2">
      <c r="W1658" s="62"/>
      <c r="X1658" s="62"/>
    </row>
    <row r="1659" spans="23:24" x14ac:dyDescent="0.2">
      <c r="W1659" s="62"/>
      <c r="X1659" s="62"/>
    </row>
    <row r="1660" spans="23:24" x14ac:dyDescent="0.2">
      <c r="W1660" s="62"/>
      <c r="X1660" s="62"/>
    </row>
    <row r="1661" spans="23:24" x14ac:dyDescent="0.2">
      <c r="W1661" s="62"/>
      <c r="X1661" s="62"/>
    </row>
    <row r="1662" spans="23:24" x14ac:dyDescent="0.2">
      <c r="W1662" s="62"/>
      <c r="X1662" s="62"/>
    </row>
    <row r="1663" spans="23:24" x14ac:dyDescent="0.2">
      <c r="W1663" s="62"/>
      <c r="X1663" s="62"/>
    </row>
    <row r="1664" spans="23:24" x14ac:dyDescent="0.2">
      <c r="W1664" s="62"/>
      <c r="X1664" s="62"/>
    </row>
    <row r="1665" spans="23:24" x14ac:dyDescent="0.2">
      <c r="W1665" s="62"/>
      <c r="X1665" s="62"/>
    </row>
    <row r="1666" spans="23:24" x14ac:dyDescent="0.2">
      <c r="W1666" s="62"/>
      <c r="X1666" s="62"/>
    </row>
    <row r="1667" spans="23:24" x14ac:dyDescent="0.2">
      <c r="W1667" s="62"/>
      <c r="X1667" s="62"/>
    </row>
    <row r="1668" spans="23:24" x14ac:dyDescent="0.2">
      <c r="W1668" s="62"/>
      <c r="X1668" s="62"/>
    </row>
    <row r="1669" spans="23:24" x14ac:dyDescent="0.2">
      <c r="W1669" s="62"/>
      <c r="X1669" s="62"/>
    </row>
    <row r="1670" spans="23:24" x14ac:dyDescent="0.2">
      <c r="W1670" s="62"/>
      <c r="X1670" s="62"/>
    </row>
    <row r="1671" spans="23:24" x14ac:dyDescent="0.2">
      <c r="W1671" s="62"/>
      <c r="X1671" s="62"/>
    </row>
    <row r="1672" spans="23:24" x14ac:dyDescent="0.2">
      <c r="W1672" s="62"/>
      <c r="X1672" s="62"/>
    </row>
    <row r="1673" spans="23:24" x14ac:dyDescent="0.2">
      <c r="W1673" s="62"/>
      <c r="X1673" s="62"/>
    </row>
    <row r="1674" spans="23:24" x14ac:dyDescent="0.2">
      <c r="W1674" s="62"/>
      <c r="X1674" s="62"/>
    </row>
    <row r="1675" spans="23:24" x14ac:dyDescent="0.2">
      <c r="W1675" s="62"/>
      <c r="X1675" s="62"/>
    </row>
    <row r="1676" spans="23:24" x14ac:dyDescent="0.2">
      <c r="W1676" s="62"/>
      <c r="X1676" s="62"/>
    </row>
    <row r="1677" spans="23:24" x14ac:dyDescent="0.2">
      <c r="W1677" s="62"/>
      <c r="X1677" s="62"/>
    </row>
    <row r="1678" spans="23:24" x14ac:dyDescent="0.2">
      <c r="W1678" s="62"/>
      <c r="X1678" s="62"/>
    </row>
    <row r="1679" spans="23:24" x14ac:dyDescent="0.2">
      <c r="W1679" s="62"/>
      <c r="X1679" s="62"/>
    </row>
    <row r="1680" spans="23:24" x14ac:dyDescent="0.2">
      <c r="W1680" s="62"/>
      <c r="X1680" s="62"/>
    </row>
    <row r="1681" spans="23:24" x14ac:dyDescent="0.2">
      <c r="W1681" s="62"/>
      <c r="X1681" s="62"/>
    </row>
    <row r="1682" spans="23:24" x14ac:dyDescent="0.2">
      <c r="W1682" s="62"/>
      <c r="X1682" s="62"/>
    </row>
    <row r="1683" spans="23:24" x14ac:dyDescent="0.2">
      <c r="W1683" s="62"/>
      <c r="X1683" s="62"/>
    </row>
    <row r="1684" spans="23:24" x14ac:dyDescent="0.2">
      <c r="W1684" s="62"/>
      <c r="X1684" s="62"/>
    </row>
    <row r="1685" spans="23:24" x14ac:dyDescent="0.2">
      <c r="W1685" s="62"/>
      <c r="X1685" s="62"/>
    </row>
    <row r="1686" spans="23:24" x14ac:dyDescent="0.2">
      <c r="W1686" s="62"/>
      <c r="X1686" s="62"/>
    </row>
    <row r="1687" spans="23:24" x14ac:dyDescent="0.2">
      <c r="W1687" s="62"/>
      <c r="X1687" s="62"/>
    </row>
    <row r="1688" spans="23:24" x14ac:dyDescent="0.2">
      <c r="W1688" s="62"/>
      <c r="X1688" s="62"/>
    </row>
    <row r="1689" spans="23:24" x14ac:dyDescent="0.2">
      <c r="W1689" s="62"/>
      <c r="X1689" s="62"/>
    </row>
    <row r="1690" spans="23:24" x14ac:dyDescent="0.2">
      <c r="W1690" s="62"/>
      <c r="X1690" s="62"/>
    </row>
    <row r="1691" spans="23:24" x14ac:dyDescent="0.2">
      <c r="W1691" s="62"/>
      <c r="X1691" s="62"/>
    </row>
    <row r="1692" spans="23:24" x14ac:dyDescent="0.2">
      <c r="W1692" s="62"/>
      <c r="X1692" s="62"/>
    </row>
    <row r="1693" spans="23:24" x14ac:dyDescent="0.2">
      <c r="W1693" s="62"/>
      <c r="X1693" s="62"/>
    </row>
    <row r="1694" spans="23:24" x14ac:dyDescent="0.2">
      <c r="W1694" s="62"/>
      <c r="X1694" s="62"/>
    </row>
    <row r="1695" spans="23:24" x14ac:dyDescent="0.2">
      <c r="W1695" s="62"/>
      <c r="X1695" s="62"/>
    </row>
    <row r="1696" spans="23:24" x14ac:dyDescent="0.2">
      <c r="W1696" s="62"/>
      <c r="X1696" s="62"/>
    </row>
    <row r="1697" spans="23:24" x14ac:dyDescent="0.2">
      <c r="W1697" s="62"/>
      <c r="X1697" s="62"/>
    </row>
    <row r="1698" spans="23:24" x14ac:dyDescent="0.2">
      <c r="W1698" s="62"/>
      <c r="X1698" s="62"/>
    </row>
    <row r="1699" spans="23:24" x14ac:dyDescent="0.2">
      <c r="W1699" s="62"/>
      <c r="X1699" s="62"/>
    </row>
    <row r="1700" spans="23:24" x14ac:dyDescent="0.2">
      <c r="W1700" s="62"/>
      <c r="X1700" s="62"/>
    </row>
    <row r="1701" spans="23:24" x14ac:dyDescent="0.2">
      <c r="W1701" s="62"/>
      <c r="X1701" s="62"/>
    </row>
    <row r="1702" spans="23:24" x14ac:dyDescent="0.2">
      <c r="W1702" s="62"/>
      <c r="X1702" s="62"/>
    </row>
    <row r="1703" spans="23:24" x14ac:dyDescent="0.2">
      <c r="W1703" s="62"/>
      <c r="X1703" s="62"/>
    </row>
    <row r="1704" spans="23:24" x14ac:dyDescent="0.2">
      <c r="W1704" s="62"/>
      <c r="X1704" s="62"/>
    </row>
    <row r="1705" spans="23:24" x14ac:dyDescent="0.2">
      <c r="W1705" s="62"/>
      <c r="X1705" s="62"/>
    </row>
    <row r="1706" spans="23:24" x14ac:dyDescent="0.2">
      <c r="W1706" s="62"/>
      <c r="X1706" s="62"/>
    </row>
    <row r="1707" spans="23:24" x14ac:dyDescent="0.2">
      <c r="W1707" s="62"/>
      <c r="X1707" s="62"/>
    </row>
    <row r="1708" spans="23:24" x14ac:dyDescent="0.2">
      <c r="W1708" s="62"/>
      <c r="X1708" s="62"/>
    </row>
    <row r="1709" spans="23:24" x14ac:dyDescent="0.2">
      <c r="W1709" s="62"/>
      <c r="X1709" s="62"/>
    </row>
    <row r="1710" spans="23:24" x14ac:dyDescent="0.2">
      <c r="W1710" s="62"/>
      <c r="X1710" s="62"/>
    </row>
    <row r="1711" spans="23:24" x14ac:dyDescent="0.2">
      <c r="W1711" s="62"/>
      <c r="X1711" s="62"/>
    </row>
    <row r="1712" spans="23:24" x14ac:dyDescent="0.2">
      <c r="W1712" s="62"/>
      <c r="X1712" s="62"/>
    </row>
    <row r="1713" spans="23:24" x14ac:dyDescent="0.2">
      <c r="W1713" s="62"/>
      <c r="X1713" s="62"/>
    </row>
    <row r="1714" spans="23:24" x14ac:dyDescent="0.2">
      <c r="W1714" s="62"/>
      <c r="X1714" s="62"/>
    </row>
    <row r="1715" spans="23:24" x14ac:dyDescent="0.2">
      <c r="W1715" s="62"/>
      <c r="X1715" s="62"/>
    </row>
    <row r="1716" spans="23:24" x14ac:dyDescent="0.2">
      <c r="W1716" s="62"/>
      <c r="X1716" s="62"/>
    </row>
    <row r="1717" spans="23:24" x14ac:dyDescent="0.2">
      <c r="W1717" s="62"/>
      <c r="X1717" s="62"/>
    </row>
    <row r="1718" spans="23:24" x14ac:dyDescent="0.2">
      <c r="W1718" s="62"/>
      <c r="X1718" s="62"/>
    </row>
    <row r="1719" spans="23:24" x14ac:dyDescent="0.2">
      <c r="W1719" s="62"/>
      <c r="X1719" s="62"/>
    </row>
    <row r="1720" spans="23:24" x14ac:dyDescent="0.2">
      <c r="W1720" s="62"/>
      <c r="X1720" s="62"/>
    </row>
    <row r="1721" spans="23:24" x14ac:dyDescent="0.2">
      <c r="W1721" s="62"/>
      <c r="X1721" s="62"/>
    </row>
    <row r="1722" spans="23:24" x14ac:dyDescent="0.2">
      <c r="W1722" s="62"/>
      <c r="X1722" s="62"/>
    </row>
    <row r="1723" spans="23:24" x14ac:dyDescent="0.2">
      <c r="W1723" s="62"/>
      <c r="X1723" s="62"/>
    </row>
    <row r="1724" spans="23:24" x14ac:dyDescent="0.2">
      <c r="W1724" s="62"/>
      <c r="X1724" s="62"/>
    </row>
    <row r="1725" spans="23:24" x14ac:dyDescent="0.2">
      <c r="W1725" s="62"/>
      <c r="X1725" s="62"/>
    </row>
    <row r="1726" spans="23:24" x14ac:dyDescent="0.2">
      <c r="W1726" s="62"/>
      <c r="X1726" s="62"/>
    </row>
    <row r="1727" spans="23:24" x14ac:dyDescent="0.2">
      <c r="W1727" s="62"/>
      <c r="X1727" s="62"/>
    </row>
    <row r="1728" spans="23:24" x14ac:dyDescent="0.2">
      <c r="W1728" s="62"/>
      <c r="X1728" s="62"/>
    </row>
    <row r="1729" spans="23:24" x14ac:dyDescent="0.2">
      <c r="W1729" s="62"/>
      <c r="X1729" s="62"/>
    </row>
    <row r="1730" spans="23:24" x14ac:dyDescent="0.2">
      <c r="W1730" s="62"/>
      <c r="X1730" s="62"/>
    </row>
    <row r="1731" spans="23:24" x14ac:dyDescent="0.2">
      <c r="W1731" s="62"/>
      <c r="X1731" s="62"/>
    </row>
    <row r="1732" spans="23:24" x14ac:dyDescent="0.2">
      <c r="W1732" s="62"/>
      <c r="X1732" s="62"/>
    </row>
    <row r="1733" spans="23:24" x14ac:dyDescent="0.2">
      <c r="W1733" s="62"/>
      <c r="X1733" s="62"/>
    </row>
    <row r="1734" spans="23:24" x14ac:dyDescent="0.2">
      <c r="W1734" s="62"/>
      <c r="X1734" s="62"/>
    </row>
    <row r="1735" spans="23:24" x14ac:dyDescent="0.2">
      <c r="W1735" s="62"/>
      <c r="X1735" s="62"/>
    </row>
    <row r="1736" spans="23:24" x14ac:dyDescent="0.2">
      <c r="W1736" s="62"/>
      <c r="X1736" s="62"/>
    </row>
    <row r="1737" spans="23:24" x14ac:dyDescent="0.2">
      <c r="W1737" s="62"/>
      <c r="X1737" s="62"/>
    </row>
    <row r="1738" spans="23:24" x14ac:dyDescent="0.2">
      <c r="W1738" s="62"/>
      <c r="X1738" s="62"/>
    </row>
    <row r="1739" spans="23:24" x14ac:dyDescent="0.2">
      <c r="W1739" s="62"/>
      <c r="X1739" s="62"/>
    </row>
    <row r="1740" spans="23:24" x14ac:dyDescent="0.2">
      <c r="W1740" s="62"/>
      <c r="X1740" s="62"/>
    </row>
    <row r="1741" spans="23:24" x14ac:dyDescent="0.2">
      <c r="W1741" s="62"/>
      <c r="X1741" s="62"/>
    </row>
    <row r="1742" spans="23:24" x14ac:dyDescent="0.2">
      <c r="W1742" s="62"/>
      <c r="X1742" s="62"/>
    </row>
    <row r="1743" spans="23:24" x14ac:dyDescent="0.2">
      <c r="W1743" s="62"/>
      <c r="X1743" s="62"/>
    </row>
    <row r="1744" spans="23:24" x14ac:dyDescent="0.2">
      <c r="W1744" s="62"/>
      <c r="X1744" s="62"/>
    </row>
    <row r="1745" spans="23:24" x14ac:dyDescent="0.2">
      <c r="W1745" s="62"/>
      <c r="X1745" s="62"/>
    </row>
    <row r="1746" spans="23:24" x14ac:dyDescent="0.2">
      <c r="W1746" s="62"/>
      <c r="X1746" s="62"/>
    </row>
    <row r="1747" spans="23:24" x14ac:dyDescent="0.2">
      <c r="W1747" s="62"/>
      <c r="X1747" s="62"/>
    </row>
    <row r="1748" spans="23:24" x14ac:dyDescent="0.2">
      <c r="W1748" s="62"/>
      <c r="X1748" s="62"/>
    </row>
    <row r="1749" spans="23:24" x14ac:dyDescent="0.2">
      <c r="W1749" s="62"/>
      <c r="X1749" s="62"/>
    </row>
    <row r="1750" spans="23:24" x14ac:dyDescent="0.2">
      <c r="W1750" s="62"/>
      <c r="X1750" s="62"/>
    </row>
    <row r="1751" spans="23:24" x14ac:dyDescent="0.2">
      <c r="W1751" s="62"/>
      <c r="X1751" s="62"/>
    </row>
    <row r="1752" spans="23:24" x14ac:dyDescent="0.2">
      <c r="W1752" s="62"/>
      <c r="X1752" s="62"/>
    </row>
    <row r="1753" spans="23:24" x14ac:dyDescent="0.2">
      <c r="W1753" s="62"/>
      <c r="X1753" s="62"/>
    </row>
    <row r="1754" spans="23:24" x14ac:dyDescent="0.2">
      <c r="W1754" s="62"/>
      <c r="X1754" s="62"/>
    </row>
    <row r="1755" spans="23:24" x14ac:dyDescent="0.2">
      <c r="W1755" s="62"/>
      <c r="X1755" s="62"/>
    </row>
    <row r="1756" spans="23:24" x14ac:dyDescent="0.2">
      <c r="W1756" s="62"/>
      <c r="X1756" s="62"/>
    </row>
    <row r="1757" spans="23:24" x14ac:dyDescent="0.2">
      <c r="W1757" s="62"/>
      <c r="X1757" s="62"/>
    </row>
    <row r="1758" spans="23:24" x14ac:dyDescent="0.2">
      <c r="W1758" s="62"/>
      <c r="X1758" s="62"/>
    </row>
    <row r="1759" spans="23:24" x14ac:dyDescent="0.2">
      <c r="W1759" s="62"/>
      <c r="X1759" s="62"/>
    </row>
    <row r="1760" spans="23:24" x14ac:dyDescent="0.2">
      <c r="W1760" s="62"/>
      <c r="X1760" s="62"/>
    </row>
    <row r="1761" spans="23:24" x14ac:dyDescent="0.2">
      <c r="W1761" s="62"/>
      <c r="X1761" s="62"/>
    </row>
    <row r="1762" spans="23:24" x14ac:dyDescent="0.2">
      <c r="W1762" s="62"/>
      <c r="X1762" s="62"/>
    </row>
    <row r="1763" spans="23:24" x14ac:dyDescent="0.2">
      <c r="W1763" s="62"/>
      <c r="X1763" s="62"/>
    </row>
    <row r="1764" spans="23:24" x14ac:dyDescent="0.2">
      <c r="W1764" s="62"/>
      <c r="X1764" s="62"/>
    </row>
    <row r="1765" spans="23:24" x14ac:dyDescent="0.2">
      <c r="W1765" s="62"/>
      <c r="X1765" s="62"/>
    </row>
    <row r="1766" spans="23:24" x14ac:dyDescent="0.2">
      <c r="W1766" s="62"/>
      <c r="X1766" s="62"/>
    </row>
    <row r="1767" spans="23:24" x14ac:dyDescent="0.2">
      <c r="W1767" s="62"/>
      <c r="X1767" s="62"/>
    </row>
    <row r="1768" spans="23:24" x14ac:dyDescent="0.2">
      <c r="W1768" s="62"/>
      <c r="X1768" s="62"/>
    </row>
    <row r="1769" spans="23:24" x14ac:dyDescent="0.2">
      <c r="W1769" s="62"/>
      <c r="X1769" s="62"/>
    </row>
    <row r="1770" spans="23:24" x14ac:dyDescent="0.2">
      <c r="W1770" s="62"/>
      <c r="X1770" s="62"/>
    </row>
    <row r="1771" spans="23:24" x14ac:dyDescent="0.2">
      <c r="W1771" s="62"/>
      <c r="X1771" s="62"/>
    </row>
    <row r="1772" spans="23:24" x14ac:dyDescent="0.2">
      <c r="W1772" s="62"/>
      <c r="X1772" s="62"/>
    </row>
    <row r="1773" spans="23:24" x14ac:dyDescent="0.2">
      <c r="W1773" s="62"/>
      <c r="X1773" s="62"/>
    </row>
    <row r="1774" spans="23:24" x14ac:dyDescent="0.2">
      <c r="W1774" s="62"/>
      <c r="X1774" s="62"/>
    </row>
    <row r="1775" spans="23:24" x14ac:dyDescent="0.2">
      <c r="W1775" s="62"/>
      <c r="X1775" s="62"/>
    </row>
    <row r="1776" spans="23:24" x14ac:dyDescent="0.2">
      <c r="W1776" s="62"/>
      <c r="X1776" s="62"/>
    </row>
    <row r="1777" spans="23:24" x14ac:dyDescent="0.2">
      <c r="W1777" s="62"/>
      <c r="X1777" s="62"/>
    </row>
    <row r="1778" spans="23:24" x14ac:dyDescent="0.2">
      <c r="W1778" s="62"/>
      <c r="X1778" s="62"/>
    </row>
    <row r="1779" spans="23:24" x14ac:dyDescent="0.2">
      <c r="W1779" s="62"/>
      <c r="X1779" s="62"/>
    </row>
    <row r="1780" spans="23:24" x14ac:dyDescent="0.2">
      <c r="W1780" s="62"/>
      <c r="X1780" s="62"/>
    </row>
    <row r="1781" spans="23:24" x14ac:dyDescent="0.2">
      <c r="W1781" s="62"/>
      <c r="X1781" s="62"/>
    </row>
    <row r="1782" spans="23:24" x14ac:dyDescent="0.2">
      <c r="W1782" s="62"/>
      <c r="X1782" s="62"/>
    </row>
    <row r="1783" spans="23:24" x14ac:dyDescent="0.2">
      <c r="W1783" s="62"/>
      <c r="X1783" s="62"/>
    </row>
    <row r="1784" spans="23:24" x14ac:dyDescent="0.2">
      <c r="W1784" s="62"/>
      <c r="X1784" s="62"/>
    </row>
    <row r="1785" spans="23:24" x14ac:dyDescent="0.2">
      <c r="W1785" s="62"/>
      <c r="X1785" s="62"/>
    </row>
    <row r="1786" spans="23:24" x14ac:dyDescent="0.2">
      <c r="W1786" s="62"/>
      <c r="X1786" s="62"/>
    </row>
    <row r="1787" spans="23:24" x14ac:dyDescent="0.2">
      <c r="W1787" s="62"/>
      <c r="X1787" s="62"/>
    </row>
    <row r="1788" spans="23:24" x14ac:dyDescent="0.2">
      <c r="W1788" s="62"/>
      <c r="X1788" s="62"/>
    </row>
    <row r="1789" spans="23:24" x14ac:dyDescent="0.2">
      <c r="W1789" s="62"/>
      <c r="X1789" s="62"/>
    </row>
    <row r="1790" spans="23:24" x14ac:dyDescent="0.2">
      <c r="W1790" s="62"/>
      <c r="X1790" s="62"/>
    </row>
    <row r="1791" spans="23:24" x14ac:dyDescent="0.2">
      <c r="W1791" s="62"/>
      <c r="X1791" s="62"/>
    </row>
    <row r="1792" spans="23:24" x14ac:dyDescent="0.2">
      <c r="W1792" s="62"/>
      <c r="X1792" s="62"/>
    </row>
    <row r="1793" spans="23:24" x14ac:dyDescent="0.2">
      <c r="W1793" s="62"/>
      <c r="X1793" s="62"/>
    </row>
    <row r="1794" spans="23:24" x14ac:dyDescent="0.2">
      <c r="W1794" s="62"/>
      <c r="X1794" s="62"/>
    </row>
    <row r="1795" spans="23:24" x14ac:dyDescent="0.2">
      <c r="W1795" s="62"/>
      <c r="X1795" s="62"/>
    </row>
    <row r="1796" spans="23:24" x14ac:dyDescent="0.2">
      <c r="W1796" s="62"/>
      <c r="X1796" s="62"/>
    </row>
    <row r="1797" spans="23:24" x14ac:dyDescent="0.2">
      <c r="W1797" s="62"/>
      <c r="X1797" s="62"/>
    </row>
    <row r="1798" spans="23:24" x14ac:dyDescent="0.2">
      <c r="W1798" s="62"/>
      <c r="X1798" s="62"/>
    </row>
    <row r="1799" spans="23:24" x14ac:dyDescent="0.2">
      <c r="W1799" s="62"/>
      <c r="X1799" s="62"/>
    </row>
    <row r="1800" spans="23:24" x14ac:dyDescent="0.2">
      <c r="W1800" s="62"/>
      <c r="X1800" s="62"/>
    </row>
    <row r="1801" spans="23:24" x14ac:dyDescent="0.2">
      <c r="W1801" s="62"/>
      <c r="X1801" s="62"/>
    </row>
    <row r="1802" spans="23:24" x14ac:dyDescent="0.2">
      <c r="W1802" s="62"/>
      <c r="X1802" s="62"/>
    </row>
    <row r="1803" spans="23:24" x14ac:dyDescent="0.2">
      <c r="W1803" s="62"/>
      <c r="X1803" s="62"/>
    </row>
    <row r="1804" spans="23:24" x14ac:dyDescent="0.2">
      <c r="W1804" s="62"/>
      <c r="X1804" s="62"/>
    </row>
    <row r="1805" spans="23:24" x14ac:dyDescent="0.2">
      <c r="W1805" s="62"/>
      <c r="X1805" s="62"/>
    </row>
    <row r="1806" spans="23:24" x14ac:dyDescent="0.2">
      <c r="W1806" s="62"/>
      <c r="X1806" s="62"/>
    </row>
    <row r="1807" spans="23:24" x14ac:dyDescent="0.2">
      <c r="W1807" s="62"/>
      <c r="X1807" s="62"/>
    </row>
    <row r="1808" spans="23:24" x14ac:dyDescent="0.2">
      <c r="W1808" s="62"/>
      <c r="X1808" s="62"/>
    </row>
    <row r="1809" spans="23:24" x14ac:dyDescent="0.2">
      <c r="W1809" s="62"/>
      <c r="X1809" s="62"/>
    </row>
    <row r="1810" spans="23:24" x14ac:dyDescent="0.2">
      <c r="W1810" s="62"/>
      <c r="X1810" s="62"/>
    </row>
    <row r="1811" spans="23:24" x14ac:dyDescent="0.2">
      <c r="W1811" s="62"/>
      <c r="X1811" s="62"/>
    </row>
    <row r="1812" spans="23:24" x14ac:dyDescent="0.2">
      <c r="W1812" s="62"/>
      <c r="X1812" s="62"/>
    </row>
    <row r="1813" spans="23:24" x14ac:dyDescent="0.2">
      <c r="W1813" s="62"/>
      <c r="X1813" s="62"/>
    </row>
    <row r="1814" spans="23:24" x14ac:dyDescent="0.2">
      <c r="W1814" s="62"/>
      <c r="X1814" s="62"/>
    </row>
    <row r="1815" spans="23:24" x14ac:dyDescent="0.2">
      <c r="W1815" s="62"/>
      <c r="X1815" s="62"/>
    </row>
    <row r="1816" spans="23:24" x14ac:dyDescent="0.2">
      <c r="W1816" s="62"/>
      <c r="X1816" s="62"/>
    </row>
    <row r="1817" spans="23:24" x14ac:dyDescent="0.2">
      <c r="W1817" s="62"/>
      <c r="X1817" s="62"/>
    </row>
    <row r="1818" spans="23:24" x14ac:dyDescent="0.2">
      <c r="W1818" s="62"/>
      <c r="X1818" s="62"/>
    </row>
    <row r="1819" spans="23:24" x14ac:dyDescent="0.2">
      <c r="W1819" s="62"/>
      <c r="X1819" s="62"/>
    </row>
    <row r="1820" spans="23:24" x14ac:dyDescent="0.2">
      <c r="W1820" s="62"/>
      <c r="X1820" s="62"/>
    </row>
    <row r="1821" spans="23:24" x14ac:dyDescent="0.2">
      <c r="W1821" s="62"/>
      <c r="X1821" s="62"/>
    </row>
    <row r="1822" spans="23:24" x14ac:dyDescent="0.2">
      <c r="W1822" s="62"/>
      <c r="X1822" s="62"/>
    </row>
    <row r="1823" spans="23:24" x14ac:dyDescent="0.2">
      <c r="W1823" s="62"/>
      <c r="X1823" s="62"/>
    </row>
    <row r="1824" spans="23:24" x14ac:dyDescent="0.2">
      <c r="W1824" s="62"/>
      <c r="X1824" s="62"/>
    </row>
    <row r="1825" spans="23:24" x14ac:dyDescent="0.2">
      <c r="W1825" s="62"/>
      <c r="X1825" s="62"/>
    </row>
    <row r="1826" spans="23:24" x14ac:dyDescent="0.2">
      <c r="W1826" s="62"/>
      <c r="X1826" s="62"/>
    </row>
    <row r="1827" spans="23:24" x14ac:dyDescent="0.2">
      <c r="W1827" s="62"/>
      <c r="X1827" s="62"/>
    </row>
    <row r="1828" spans="23:24" x14ac:dyDescent="0.2">
      <c r="W1828" s="62"/>
      <c r="X1828" s="62"/>
    </row>
    <row r="1829" spans="23:24" x14ac:dyDescent="0.2">
      <c r="W1829" s="62"/>
      <c r="X1829" s="62"/>
    </row>
    <row r="1830" spans="23:24" x14ac:dyDescent="0.2">
      <c r="W1830" s="62"/>
      <c r="X1830" s="62"/>
    </row>
    <row r="1831" spans="23:24" x14ac:dyDescent="0.2">
      <c r="W1831" s="62"/>
      <c r="X1831" s="62"/>
    </row>
    <row r="1832" spans="23:24" x14ac:dyDescent="0.2">
      <c r="W1832" s="62"/>
      <c r="X1832" s="62"/>
    </row>
    <row r="1833" spans="23:24" x14ac:dyDescent="0.2">
      <c r="W1833" s="62"/>
      <c r="X1833" s="62"/>
    </row>
    <row r="1834" spans="23:24" x14ac:dyDescent="0.2">
      <c r="W1834" s="62"/>
      <c r="X1834" s="62"/>
    </row>
    <row r="1835" spans="23:24" x14ac:dyDescent="0.2">
      <c r="W1835" s="62"/>
      <c r="X1835" s="62"/>
    </row>
    <row r="1836" spans="23:24" x14ac:dyDescent="0.2">
      <c r="W1836" s="62"/>
      <c r="X1836" s="62"/>
    </row>
    <row r="1837" spans="23:24" x14ac:dyDescent="0.2">
      <c r="W1837" s="62"/>
      <c r="X1837" s="62"/>
    </row>
    <row r="1838" spans="23:24" x14ac:dyDescent="0.2">
      <c r="W1838" s="62"/>
      <c r="X1838" s="62"/>
    </row>
    <row r="1839" spans="23:24" x14ac:dyDescent="0.2">
      <c r="W1839" s="62"/>
      <c r="X1839" s="62"/>
    </row>
    <row r="1840" spans="23:24" x14ac:dyDescent="0.2">
      <c r="W1840" s="62"/>
      <c r="X1840" s="62"/>
    </row>
    <row r="1841" spans="23:24" x14ac:dyDescent="0.2">
      <c r="W1841" s="62"/>
      <c r="X1841" s="62"/>
    </row>
    <row r="1842" spans="23:24" x14ac:dyDescent="0.2">
      <c r="W1842" s="62"/>
      <c r="X1842" s="62"/>
    </row>
    <row r="1843" spans="23:24" x14ac:dyDescent="0.2">
      <c r="W1843" s="62"/>
      <c r="X1843" s="62"/>
    </row>
    <row r="1844" spans="23:24" x14ac:dyDescent="0.2">
      <c r="W1844" s="62"/>
      <c r="X1844" s="62"/>
    </row>
    <row r="1845" spans="23:24" x14ac:dyDescent="0.2">
      <c r="W1845" s="62"/>
      <c r="X1845" s="62"/>
    </row>
    <row r="1846" spans="23:24" x14ac:dyDescent="0.2">
      <c r="W1846" s="62"/>
      <c r="X1846" s="62"/>
    </row>
    <row r="1847" spans="23:24" x14ac:dyDescent="0.2">
      <c r="W1847" s="62"/>
      <c r="X1847" s="62"/>
    </row>
    <row r="1848" spans="23:24" x14ac:dyDescent="0.2">
      <c r="W1848" s="62"/>
      <c r="X1848" s="62"/>
    </row>
    <row r="1849" spans="23:24" x14ac:dyDescent="0.2">
      <c r="W1849" s="62"/>
      <c r="X1849" s="62"/>
    </row>
    <row r="1850" spans="23:24" x14ac:dyDescent="0.2">
      <c r="W1850" s="62"/>
      <c r="X1850" s="62"/>
    </row>
    <row r="1851" spans="23:24" x14ac:dyDescent="0.2">
      <c r="W1851" s="62"/>
      <c r="X1851" s="62"/>
    </row>
    <row r="1852" spans="23:24" x14ac:dyDescent="0.2">
      <c r="W1852" s="62"/>
      <c r="X1852" s="62"/>
    </row>
    <row r="1853" spans="23:24" x14ac:dyDescent="0.2">
      <c r="W1853" s="62"/>
      <c r="X1853" s="62"/>
    </row>
    <row r="1854" spans="23:24" x14ac:dyDescent="0.2">
      <c r="W1854" s="62"/>
      <c r="X1854" s="62"/>
    </row>
    <row r="1855" spans="23:24" x14ac:dyDescent="0.2">
      <c r="W1855" s="62"/>
      <c r="X1855" s="62"/>
    </row>
    <row r="1856" spans="23:24" x14ac:dyDescent="0.2">
      <c r="W1856" s="62"/>
      <c r="X1856" s="62"/>
    </row>
    <row r="1857" spans="23:24" x14ac:dyDescent="0.2">
      <c r="W1857" s="62"/>
      <c r="X1857" s="62"/>
    </row>
    <row r="1858" spans="23:24" x14ac:dyDescent="0.2">
      <c r="W1858" s="62"/>
      <c r="X1858" s="62"/>
    </row>
    <row r="1859" spans="23:24" x14ac:dyDescent="0.2">
      <c r="W1859" s="62"/>
      <c r="X1859" s="62"/>
    </row>
    <row r="1860" spans="23:24" x14ac:dyDescent="0.2">
      <c r="W1860" s="62"/>
      <c r="X1860" s="62"/>
    </row>
    <row r="1861" spans="23:24" x14ac:dyDescent="0.2">
      <c r="W1861" s="62"/>
      <c r="X1861" s="62"/>
    </row>
    <row r="1862" spans="23:24" x14ac:dyDescent="0.2">
      <c r="W1862" s="62"/>
      <c r="X1862" s="62"/>
    </row>
    <row r="1863" spans="23:24" x14ac:dyDescent="0.2">
      <c r="W1863" s="62"/>
      <c r="X1863" s="62"/>
    </row>
    <row r="1864" spans="23:24" x14ac:dyDescent="0.2">
      <c r="W1864" s="62"/>
      <c r="X1864" s="62"/>
    </row>
    <row r="1865" spans="23:24" x14ac:dyDescent="0.2">
      <c r="W1865" s="62"/>
      <c r="X1865" s="62"/>
    </row>
    <row r="1866" spans="23:24" x14ac:dyDescent="0.2">
      <c r="W1866" s="62"/>
      <c r="X1866" s="62"/>
    </row>
    <row r="1867" spans="23:24" x14ac:dyDescent="0.2">
      <c r="W1867" s="62"/>
      <c r="X1867" s="62"/>
    </row>
    <row r="1868" spans="23:24" x14ac:dyDescent="0.2">
      <c r="W1868" s="62"/>
      <c r="X1868" s="62"/>
    </row>
    <row r="1869" spans="23:24" x14ac:dyDescent="0.2">
      <c r="W1869" s="62"/>
      <c r="X1869" s="62"/>
    </row>
    <row r="1870" spans="23:24" x14ac:dyDescent="0.2">
      <c r="W1870" s="62"/>
      <c r="X1870" s="62"/>
    </row>
    <row r="1871" spans="23:24" x14ac:dyDescent="0.2">
      <c r="W1871" s="62"/>
      <c r="X1871" s="62"/>
    </row>
    <row r="1872" spans="23:24" x14ac:dyDescent="0.2">
      <c r="W1872" s="62"/>
      <c r="X1872" s="62"/>
    </row>
    <row r="1873" spans="23:24" x14ac:dyDescent="0.2">
      <c r="W1873" s="62"/>
      <c r="X1873" s="62"/>
    </row>
    <row r="1874" spans="23:24" x14ac:dyDescent="0.2">
      <c r="W1874" s="62"/>
      <c r="X1874" s="62"/>
    </row>
    <row r="1875" spans="23:24" x14ac:dyDescent="0.2">
      <c r="W1875" s="62"/>
      <c r="X1875" s="62"/>
    </row>
    <row r="1876" spans="23:24" x14ac:dyDescent="0.2">
      <c r="W1876" s="62"/>
      <c r="X1876" s="62"/>
    </row>
    <row r="1877" spans="23:24" x14ac:dyDescent="0.2">
      <c r="W1877" s="62"/>
      <c r="X1877" s="62"/>
    </row>
    <row r="1878" spans="23:24" x14ac:dyDescent="0.2">
      <c r="W1878" s="62"/>
      <c r="X1878" s="62"/>
    </row>
    <row r="1879" spans="23:24" x14ac:dyDescent="0.2">
      <c r="W1879" s="62"/>
      <c r="X1879" s="62"/>
    </row>
    <row r="1880" spans="23:24" x14ac:dyDescent="0.2">
      <c r="W1880" s="62"/>
      <c r="X1880" s="62"/>
    </row>
    <row r="1881" spans="23:24" x14ac:dyDescent="0.2">
      <c r="W1881" s="62"/>
      <c r="X1881" s="62"/>
    </row>
    <row r="1882" spans="23:24" x14ac:dyDescent="0.2">
      <c r="W1882" s="62"/>
      <c r="X1882" s="62"/>
    </row>
    <row r="1883" spans="23:24" x14ac:dyDescent="0.2">
      <c r="W1883" s="62"/>
      <c r="X1883" s="62"/>
    </row>
    <row r="1884" spans="23:24" x14ac:dyDescent="0.2">
      <c r="W1884" s="62"/>
      <c r="X1884" s="62"/>
    </row>
    <row r="1885" spans="23:24" x14ac:dyDescent="0.2">
      <c r="W1885" s="62"/>
      <c r="X1885" s="62"/>
    </row>
    <row r="1886" spans="23:24" x14ac:dyDescent="0.2">
      <c r="W1886" s="62"/>
      <c r="X1886" s="62"/>
    </row>
    <row r="1887" spans="23:24" x14ac:dyDescent="0.2">
      <c r="W1887" s="62"/>
      <c r="X1887" s="62"/>
    </row>
    <row r="1888" spans="23:24" x14ac:dyDescent="0.2">
      <c r="W1888" s="62"/>
      <c r="X1888" s="62"/>
    </row>
    <row r="1889" spans="23:24" x14ac:dyDescent="0.2">
      <c r="W1889" s="62"/>
      <c r="X1889" s="62"/>
    </row>
    <row r="1890" spans="23:24" x14ac:dyDescent="0.2">
      <c r="W1890" s="62"/>
      <c r="X1890" s="62"/>
    </row>
    <row r="1891" spans="23:24" x14ac:dyDescent="0.2">
      <c r="W1891" s="62"/>
      <c r="X1891" s="62"/>
    </row>
    <row r="1892" spans="23:24" x14ac:dyDescent="0.2">
      <c r="W1892" s="62"/>
      <c r="X1892" s="62"/>
    </row>
    <row r="1893" spans="23:24" x14ac:dyDescent="0.2">
      <c r="W1893" s="62"/>
      <c r="X1893" s="62"/>
    </row>
    <row r="1894" spans="23:24" x14ac:dyDescent="0.2">
      <c r="W1894" s="62"/>
      <c r="X1894" s="62"/>
    </row>
    <row r="1895" spans="23:24" x14ac:dyDescent="0.2">
      <c r="W1895" s="62"/>
      <c r="X1895" s="62"/>
    </row>
    <row r="1896" spans="23:24" x14ac:dyDescent="0.2">
      <c r="W1896" s="62"/>
      <c r="X1896" s="62"/>
    </row>
    <row r="1897" spans="23:24" x14ac:dyDescent="0.2">
      <c r="W1897" s="62"/>
      <c r="X1897" s="62"/>
    </row>
    <row r="1898" spans="23:24" x14ac:dyDescent="0.2">
      <c r="W1898" s="62"/>
      <c r="X1898" s="62"/>
    </row>
    <row r="1899" spans="23:24" x14ac:dyDescent="0.2">
      <c r="W1899" s="62"/>
      <c r="X1899" s="62"/>
    </row>
    <row r="1900" spans="23:24" x14ac:dyDescent="0.2">
      <c r="W1900" s="62"/>
      <c r="X1900" s="62"/>
    </row>
    <row r="1901" spans="23:24" x14ac:dyDescent="0.2">
      <c r="W1901" s="62"/>
      <c r="X1901" s="62"/>
    </row>
    <row r="1902" spans="23:24" x14ac:dyDescent="0.2">
      <c r="W1902" s="62"/>
      <c r="X1902" s="62"/>
    </row>
    <row r="1903" spans="23:24" x14ac:dyDescent="0.2">
      <c r="W1903" s="62"/>
      <c r="X1903" s="62"/>
    </row>
    <row r="1904" spans="23:24" x14ac:dyDescent="0.2">
      <c r="W1904" s="62"/>
      <c r="X1904" s="62"/>
    </row>
    <row r="1905" spans="23:24" x14ac:dyDescent="0.2">
      <c r="W1905" s="62"/>
      <c r="X1905" s="62"/>
    </row>
    <row r="1906" spans="23:24" x14ac:dyDescent="0.2">
      <c r="W1906" s="62"/>
      <c r="X1906" s="62"/>
    </row>
    <row r="1907" spans="23:24" x14ac:dyDescent="0.2">
      <c r="W1907" s="62"/>
      <c r="X1907" s="62"/>
    </row>
    <row r="1908" spans="23:24" x14ac:dyDescent="0.2">
      <c r="W1908" s="62"/>
      <c r="X1908" s="62"/>
    </row>
    <row r="1909" spans="23:24" x14ac:dyDescent="0.2">
      <c r="W1909" s="62"/>
      <c r="X1909" s="62"/>
    </row>
    <row r="1910" spans="23:24" x14ac:dyDescent="0.2">
      <c r="W1910" s="62"/>
      <c r="X1910" s="62"/>
    </row>
    <row r="1911" spans="23:24" x14ac:dyDescent="0.2">
      <c r="W1911" s="62"/>
      <c r="X1911" s="62"/>
    </row>
    <row r="1912" spans="23:24" x14ac:dyDescent="0.2">
      <c r="W1912" s="62"/>
      <c r="X1912" s="62"/>
    </row>
    <row r="1913" spans="23:24" x14ac:dyDescent="0.2">
      <c r="W1913" s="62"/>
      <c r="X1913" s="62"/>
    </row>
    <row r="1914" spans="23:24" x14ac:dyDescent="0.2">
      <c r="W1914" s="62"/>
      <c r="X1914" s="62"/>
    </row>
    <row r="1915" spans="23:24" x14ac:dyDescent="0.2">
      <c r="W1915" s="62"/>
      <c r="X1915" s="62"/>
    </row>
    <row r="1916" spans="23:24" x14ac:dyDescent="0.2">
      <c r="W1916" s="62"/>
      <c r="X1916" s="62"/>
    </row>
    <row r="1917" spans="23:24" x14ac:dyDescent="0.2">
      <c r="W1917" s="62"/>
      <c r="X1917" s="62"/>
    </row>
    <row r="1918" spans="23:24" x14ac:dyDescent="0.2">
      <c r="W1918" s="62"/>
      <c r="X1918" s="62"/>
    </row>
    <row r="1919" spans="23:24" x14ac:dyDescent="0.2">
      <c r="W1919" s="62"/>
      <c r="X1919" s="62"/>
    </row>
    <row r="1920" spans="23:24" x14ac:dyDescent="0.2">
      <c r="W1920" s="62"/>
      <c r="X1920" s="62"/>
    </row>
    <row r="1921" spans="23:24" x14ac:dyDescent="0.2">
      <c r="W1921" s="62"/>
      <c r="X1921" s="62"/>
    </row>
    <row r="1922" spans="23:24" x14ac:dyDescent="0.2">
      <c r="W1922" s="62"/>
      <c r="X1922" s="62"/>
    </row>
    <row r="1923" spans="23:24" x14ac:dyDescent="0.2">
      <c r="W1923" s="62"/>
      <c r="X1923" s="62"/>
    </row>
    <row r="1924" spans="23:24" x14ac:dyDescent="0.2">
      <c r="W1924" s="62"/>
      <c r="X1924" s="62"/>
    </row>
    <row r="1925" spans="23:24" x14ac:dyDescent="0.2">
      <c r="W1925" s="62"/>
      <c r="X1925" s="62"/>
    </row>
    <row r="1926" spans="23:24" x14ac:dyDescent="0.2">
      <c r="W1926" s="62"/>
      <c r="X1926" s="62"/>
    </row>
    <row r="1927" spans="23:24" x14ac:dyDescent="0.2">
      <c r="W1927" s="62"/>
      <c r="X1927" s="62"/>
    </row>
    <row r="1928" spans="23:24" x14ac:dyDescent="0.2">
      <c r="W1928" s="62"/>
      <c r="X1928" s="62"/>
    </row>
    <row r="1929" spans="23:24" x14ac:dyDescent="0.2">
      <c r="W1929" s="62"/>
      <c r="X1929" s="62"/>
    </row>
    <row r="1930" spans="23:24" x14ac:dyDescent="0.2">
      <c r="W1930" s="62"/>
      <c r="X1930" s="62"/>
    </row>
    <row r="1931" spans="23:24" x14ac:dyDescent="0.2">
      <c r="W1931" s="62"/>
      <c r="X1931" s="62"/>
    </row>
    <row r="1932" spans="23:24" x14ac:dyDescent="0.2">
      <c r="W1932" s="62"/>
      <c r="X1932" s="62"/>
    </row>
    <row r="1933" spans="23:24" x14ac:dyDescent="0.2">
      <c r="W1933" s="62"/>
      <c r="X1933" s="62"/>
    </row>
    <row r="1934" spans="23:24" x14ac:dyDescent="0.2">
      <c r="W1934" s="62"/>
      <c r="X1934" s="62"/>
    </row>
    <row r="1935" spans="23:24" x14ac:dyDescent="0.2">
      <c r="W1935" s="62"/>
      <c r="X1935" s="62"/>
    </row>
    <row r="1936" spans="23:24" x14ac:dyDescent="0.2">
      <c r="W1936" s="62"/>
      <c r="X1936" s="62"/>
    </row>
    <row r="1937" spans="23:24" x14ac:dyDescent="0.2">
      <c r="W1937" s="62"/>
      <c r="X1937" s="62"/>
    </row>
    <row r="1938" spans="23:24" x14ac:dyDescent="0.2">
      <c r="W1938" s="62"/>
      <c r="X1938" s="62"/>
    </row>
    <row r="1939" spans="23:24" x14ac:dyDescent="0.2">
      <c r="W1939" s="62"/>
      <c r="X1939" s="62"/>
    </row>
    <row r="1940" spans="23:24" x14ac:dyDescent="0.2">
      <c r="W1940" s="62"/>
      <c r="X1940" s="62"/>
    </row>
    <row r="1941" spans="23:24" x14ac:dyDescent="0.2">
      <c r="W1941" s="62"/>
      <c r="X1941" s="62"/>
    </row>
    <row r="1942" spans="23:24" x14ac:dyDescent="0.2">
      <c r="W1942" s="62"/>
      <c r="X1942" s="62"/>
    </row>
    <row r="1943" spans="23:24" x14ac:dyDescent="0.2">
      <c r="W1943" s="62"/>
      <c r="X1943" s="62"/>
    </row>
    <row r="1944" spans="23:24" x14ac:dyDescent="0.2">
      <c r="W1944" s="62"/>
      <c r="X1944" s="62"/>
    </row>
    <row r="1945" spans="23:24" x14ac:dyDescent="0.2">
      <c r="W1945" s="62"/>
      <c r="X1945" s="62"/>
    </row>
    <row r="1946" spans="23:24" x14ac:dyDescent="0.2">
      <c r="W1946" s="62"/>
      <c r="X1946" s="62"/>
    </row>
    <row r="1947" spans="23:24" x14ac:dyDescent="0.2">
      <c r="W1947" s="62"/>
      <c r="X1947" s="62"/>
    </row>
    <row r="1948" spans="23:24" x14ac:dyDescent="0.2">
      <c r="W1948" s="62"/>
      <c r="X1948" s="62"/>
    </row>
    <row r="1949" spans="23:24" x14ac:dyDescent="0.2">
      <c r="W1949" s="62"/>
      <c r="X1949" s="62"/>
    </row>
    <row r="1950" spans="23:24" x14ac:dyDescent="0.2">
      <c r="W1950" s="62"/>
      <c r="X1950" s="62"/>
    </row>
    <row r="1951" spans="23:24" x14ac:dyDescent="0.2">
      <c r="W1951" s="62"/>
      <c r="X1951" s="62"/>
    </row>
    <row r="1952" spans="23:24" x14ac:dyDescent="0.2">
      <c r="W1952" s="62"/>
      <c r="X1952" s="62"/>
    </row>
    <row r="1953" spans="23:24" x14ac:dyDescent="0.2">
      <c r="W1953" s="62"/>
      <c r="X1953" s="62"/>
    </row>
    <row r="1954" spans="23:24" x14ac:dyDescent="0.2">
      <c r="W1954" s="62"/>
      <c r="X1954" s="62"/>
    </row>
    <row r="1955" spans="23:24" x14ac:dyDescent="0.2">
      <c r="W1955" s="62"/>
      <c r="X1955" s="62"/>
    </row>
    <row r="1956" spans="23:24" x14ac:dyDescent="0.2">
      <c r="W1956" s="62"/>
      <c r="X1956" s="62"/>
    </row>
    <row r="1957" spans="23:24" x14ac:dyDescent="0.2">
      <c r="W1957" s="62"/>
      <c r="X1957" s="62"/>
    </row>
    <row r="1958" spans="23:24" x14ac:dyDescent="0.2">
      <c r="W1958" s="62"/>
      <c r="X1958" s="62"/>
    </row>
    <row r="1959" spans="23:24" x14ac:dyDescent="0.2">
      <c r="W1959" s="62"/>
      <c r="X1959" s="62"/>
    </row>
    <row r="1960" spans="23:24" x14ac:dyDescent="0.2">
      <c r="W1960" s="62"/>
      <c r="X1960" s="62"/>
    </row>
    <row r="1961" spans="23:24" x14ac:dyDescent="0.2">
      <c r="W1961" s="62"/>
      <c r="X1961" s="62"/>
    </row>
    <row r="1962" spans="23:24" x14ac:dyDescent="0.2">
      <c r="W1962" s="62"/>
      <c r="X1962" s="62"/>
    </row>
    <row r="1963" spans="23:24" x14ac:dyDescent="0.2">
      <c r="W1963" s="62"/>
      <c r="X1963" s="62"/>
    </row>
    <row r="1964" spans="23:24" x14ac:dyDescent="0.2">
      <c r="W1964" s="62"/>
      <c r="X1964" s="62"/>
    </row>
    <row r="1965" spans="23:24" x14ac:dyDescent="0.2">
      <c r="W1965" s="62"/>
      <c r="X1965" s="62"/>
    </row>
    <row r="1966" spans="23:24" x14ac:dyDescent="0.2">
      <c r="W1966" s="62"/>
      <c r="X1966" s="62"/>
    </row>
    <row r="1967" spans="23:24" x14ac:dyDescent="0.2">
      <c r="W1967" s="62"/>
      <c r="X1967" s="62"/>
    </row>
    <row r="1968" spans="23:24" x14ac:dyDescent="0.2">
      <c r="W1968" s="62"/>
      <c r="X1968" s="62"/>
    </row>
    <row r="1969" spans="23:24" x14ac:dyDescent="0.2">
      <c r="W1969" s="62"/>
      <c r="X1969" s="62"/>
    </row>
    <row r="1970" spans="23:24" x14ac:dyDescent="0.2">
      <c r="W1970" s="62"/>
      <c r="X1970" s="62"/>
    </row>
    <row r="1971" spans="23:24" x14ac:dyDescent="0.2">
      <c r="W1971" s="62"/>
      <c r="X1971" s="62"/>
    </row>
    <row r="1972" spans="23:24" x14ac:dyDescent="0.2">
      <c r="W1972" s="62"/>
      <c r="X1972" s="62"/>
    </row>
    <row r="1973" spans="23:24" x14ac:dyDescent="0.2">
      <c r="W1973" s="62"/>
      <c r="X1973" s="62"/>
    </row>
    <row r="1974" spans="23:24" x14ac:dyDescent="0.2">
      <c r="W1974" s="62"/>
      <c r="X1974" s="62"/>
    </row>
    <row r="1975" spans="23:24" x14ac:dyDescent="0.2">
      <c r="W1975" s="62"/>
      <c r="X1975" s="62"/>
    </row>
    <row r="1976" spans="23:24" x14ac:dyDescent="0.2">
      <c r="W1976" s="62"/>
      <c r="X1976" s="62"/>
    </row>
    <row r="1977" spans="23:24" x14ac:dyDescent="0.2">
      <c r="W1977" s="62"/>
      <c r="X1977" s="62"/>
    </row>
    <row r="1978" spans="23:24" x14ac:dyDescent="0.2">
      <c r="W1978" s="62"/>
      <c r="X1978" s="62"/>
    </row>
    <row r="1979" spans="23:24" x14ac:dyDescent="0.2">
      <c r="W1979" s="62"/>
      <c r="X1979" s="62"/>
    </row>
    <row r="1980" spans="23:24" x14ac:dyDescent="0.2">
      <c r="W1980" s="62"/>
      <c r="X1980" s="62"/>
    </row>
    <row r="1981" spans="23:24" x14ac:dyDescent="0.2">
      <c r="W1981" s="62"/>
      <c r="X1981" s="62"/>
    </row>
    <row r="1982" spans="23:24" x14ac:dyDescent="0.2">
      <c r="W1982" s="62"/>
      <c r="X1982" s="62"/>
    </row>
    <row r="1983" spans="23:24" x14ac:dyDescent="0.2">
      <c r="W1983" s="62"/>
      <c r="X1983" s="62"/>
    </row>
    <row r="1984" spans="23:24" x14ac:dyDescent="0.2">
      <c r="W1984" s="62"/>
      <c r="X1984" s="62"/>
    </row>
    <row r="1985" spans="23:24" x14ac:dyDescent="0.2">
      <c r="W1985" s="62"/>
      <c r="X1985" s="62"/>
    </row>
    <row r="1986" spans="23:24" x14ac:dyDescent="0.2">
      <c r="W1986" s="62"/>
      <c r="X1986" s="62"/>
    </row>
    <row r="1987" spans="23:24" x14ac:dyDescent="0.2">
      <c r="W1987" s="62"/>
      <c r="X1987" s="62"/>
    </row>
    <row r="1988" spans="23:24" x14ac:dyDescent="0.2">
      <c r="W1988" s="62"/>
      <c r="X1988" s="62"/>
    </row>
    <row r="1989" spans="23:24" x14ac:dyDescent="0.2">
      <c r="W1989" s="62"/>
      <c r="X1989" s="62"/>
    </row>
    <row r="1990" spans="23:24" x14ac:dyDescent="0.2">
      <c r="W1990" s="62"/>
      <c r="X1990" s="62"/>
    </row>
    <row r="1991" spans="23:24" x14ac:dyDescent="0.2">
      <c r="W1991" s="62"/>
      <c r="X1991" s="62"/>
    </row>
    <row r="1992" spans="23:24" x14ac:dyDescent="0.2">
      <c r="W1992" s="62"/>
      <c r="X1992" s="62"/>
    </row>
    <row r="1993" spans="23:24" x14ac:dyDescent="0.2">
      <c r="W1993" s="62"/>
      <c r="X1993" s="62"/>
    </row>
    <row r="1994" spans="23:24" x14ac:dyDescent="0.2">
      <c r="W1994" s="62"/>
      <c r="X1994" s="62"/>
    </row>
    <row r="1995" spans="23:24" x14ac:dyDescent="0.2">
      <c r="W1995" s="62"/>
      <c r="X1995" s="62"/>
    </row>
    <row r="1996" spans="23:24" x14ac:dyDescent="0.2">
      <c r="W1996" s="62"/>
      <c r="X1996" s="62"/>
    </row>
    <row r="1997" spans="23:24" x14ac:dyDescent="0.2">
      <c r="W1997" s="62"/>
      <c r="X1997" s="62"/>
    </row>
    <row r="1998" spans="23:24" x14ac:dyDescent="0.2">
      <c r="W1998" s="62"/>
      <c r="X1998" s="62"/>
    </row>
    <row r="1999" spans="23:24" x14ac:dyDescent="0.2">
      <c r="W1999" s="62"/>
      <c r="X1999" s="62"/>
    </row>
    <row r="2000" spans="23:24" x14ac:dyDescent="0.2">
      <c r="W2000" s="62"/>
      <c r="X2000" s="62"/>
    </row>
    <row r="2001" spans="23:24" x14ac:dyDescent="0.2">
      <c r="W2001" s="62"/>
      <c r="X2001" s="62"/>
    </row>
    <row r="2002" spans="23:24" x14ac:dyDescent="0.2">
      <c r="W2002" s="62"/>
      <c r="X2002" s="62"/>
    </row>
    <row r="2003" spans="23:24" x14ac:dyDescent="0.2">
      <c r="W2003" s="62"/>
      <c r="X2003" s="62"/>
    </row>
    <row r="2004" spans="23:24" x14ac:dyDescent="0.2">
      <c r="W2004" s="62"/>
      <c r="X2004" s="62"/>
    </row>
    <row r="2005" spans="23:24" x14ac:dyDescent="0.2">
      <c r="W2005" s="62"/>
      <c r="X2005" s="62"/>
    </row>
    <row r="2006" spans="23:24" x14ac:dyDescent="0.2">
      <c r="W2006" s="62"/>
      <c r="X2006" s="62"/>
    </row>
    <row r="2007" spans="23:24" x14ac:dyDescent="0.2">
      <c r="W2007" s="62"/>
      <c r="X2007" s="62"/>
    </row>
    <row r="2008" spans="23:24" x14ac:dyDescent="0.2">
      <c r="W2008" s="62"/>
      <c r="X2008" s="62"/>
    </row>
    <row r="2009" spans="23:24" x14ac:dyDescent="0.2">
      <c r="W2009" s="62"/>
      <c r="X2009" s="62"/>
    </row>
    <row r="2010" spans="23:24" x14ac:dyDescent="0.2">
      <c r="W2010" s="62"/>
      <c r="X2010" s="62"/>
    </row>
    <row r="2011" spans="23:24" x14ac:dyDescent="0.2">
      <c r="W2011" s="62"/>
      <c r="X2011" s="62"/>
    </row>
    <row r="2012" spans="23:24" x14ac:dyDescent="0.2">
      <c r="W2012" s="62"/>
      <c r="X2012" s="62"/>
    </row>
    <row r="2013" spans="23:24" x14ac:dyDescent="0.2">
      <c r="W2013" s="62"/>
      <c r="X2013" s="62"/>
    </row>
    <row r="2014" spans="23:24" x14ac:dyDescent="0.2">
      <c r="W2014" s="62"/>
      <c r="X2014" s="62"/>
    </row>
    <row r="2015" spans="23:24" x14ac:dyDescent="0.2">
      <c r="W2015" s="62"/>
      <c r="X2015" s="62"/>
    </row>
    <row r="2016" spans="23:24" x14ac:dyDescent="0.2">
      <c r="W2016" s="62"/>
      <c r="X2016" s="62"/>
    </row>
    <row r="2017" spans="23:24" x14ac:dyDescent="0.2">
      <c r="W2017" s="62"/>
      <c r="X2017" s="62"/>
    </row>
    <row r="2018" spans="23:24" x14ac:dyDescent="0.2">
      <c r="W2018" s="62"/>
      <c r="X2018" s="62"/>
    </row>
    <row r="2019" spans="23:24" x14ac:dyDescent="0.2">
      <c r="W2019" s="62"/>
      <c r="X2019" s="62"/>
    </row>
    <row r="2020" spans="23:24" x14ac:dyDescent="0.2">
      <c r="W2020" s="62"/>
      <c r="X2020" s="62"/>
    </row>
    <row r="2021" spans="23:24" x14ac:dyDescent="0.2">
      <c r="W2021" s="62"/>
      <c r="X2021" s="62"/>
    </row>
    <row r="2022" spans="23:24" x14ac:dyDescent="0.2">
      <c r="W2022" s="62"/>
      <c r="X2022" s="62"/>
    </row>
    <row r="2023" spans="23:24" x14ac:dyDescent="0.2">
      <c r="W2023" s="62"/>
      <c r="X2023" s="62"/>
    </row>
    <row r="2024" spans="23:24" x14ac:dyDescent="0.2">
      <c r="W2024" s="62"/>
      <c r="X2024" s="62"/>
    </row>
    <row r="2025" spans="23:24" x14ac:dyDescent="0.2">
      <c r="W2025" s="62"/>
      <c r="X2025" s="62"/>
    </row>
    <row r="2026" spans="23:24" x14ac:dyDescent="0.2">
      <c r="W2026" s="62"/>
      <c r="X2026" s="62"/>
    </row>
    <row r="2027" spans="23:24" x14ac:dyDescent="0.2">
      <c r="W2027" s="62"/>
      <c r="X2027" s="62"/>
    </row>
    <row r="2028" spans="23:24" x14ac:dyDescent="0.2">
      <c r="W2028" s="62"/>
      <c r="X2028" s="62"/>
    </row>
    <row r="2029" spans="23:24" x14ac:dyDescent="0.2">
      <c r="W2029" s="62"/>
      <c r="X2029" s="62"/>
    </row>
    <row r="2030" spans="23:24" x14ac:dyDescent="0.2">
      <c r="W2030" s="62"/>
      <c r="X2030" s="62"/>
    </row>
    <row r="2031" spans="23:24" x14ac:dyDescent="0.2">
      <c r="W2031" s="62"/>
      <c r="X2031" s="62"/>
    </row>
    <row r="2032" spans="23:24" x14ac:dyDescent="0.2">
      <c r="W2032" s="62"/>
      <c r="X2032" s="62"/>
    </row>
    <row r="2033" spans="23:24" x14ac:dyDescent="0.2">
      <c r="W2033" s="62"/>
      <c r="X2033" s="62"/>
    </row>
    <row r="2034" spans="23:24" x14ac:dyDescent="0.2">
      <c r="W2034" s="62"/>
      <c r="X2034" s="62"/>
    </row>
    <row r="2035" spans="23:24" x14ac:dyDescent="0.2">
      <c r="W2035" s="62"/>
      <c r="X2035" s="62"/>
    </row>
    <row r="2036" spans="23:24" x14ac:dyDescent="0.2">
      <c r="W2036" s="62"/>
      <c r="X2036" s="62"/>
    </row>
    <row r="2037" spans="23:24" x14ac:dyDescent="0.2">
      <c r="W2037" s="62"/>
      <c r="X2037" s="62"/>
    </row>
    <row r="2038" spans="23:24" x14ac:dyDescent="0.2">
      <c r="W2038" s="62"/>
      <c r="X2038" s="62"/>
    </row>
    <row r="2039" spans="23:24" x14ac:dyDescent="0.2">
      <c r="W2039" s="62"/>
      <c r="X2039" s="62"/>
    </row>
    <row r="2040" spans="23:24" x14ac:dyDescent="0.2">
      <c r="W2040" s="62"/>
      <c r="X2040" s="62"/>
    </row>
    <row r="2041" spans="23:24" x14ac:dyDescent="0.2">
      <c r="W2041" s="62"/>
      <c r="X2041" s="62"/>
    </row>
    <row r="2042" spans="23:24" x14ac:dyDescent="0.2">
      <c r="W2042" s="62"/>
      <c r="X2042" s="62"/>
    </row>
    <row r="2043" spans="23:24" x14ac:dyDescent="0.2">
      <c r="W2043" s="62"/>
      <c r="X2043" s="62"/>
    </row>
    <row r="2044" spans="23:24" x14ac:dyDescent="0.2">
      <c r="W2044" s="62"/>
      <c r="X2044" s="62"/>
    </row>
    <row r="2045" spans="23:24" x14ac:dyDescent="0.2">
      <c r="W2045" s="62"/>
      <c r="X2045" s="62"/>
    </row>
    <row r="2046" spans="23:24" x14ac:dyDescent="0.2">
      <c r="W2046" s="62"/>
      <c r="X2046" s="62"/>
    </row>
    <row r="2047" spans="23:24" x14ac:dyDescent="0.2">
      <c r="W2047" s="62"/>
      <c r="X2047" s="62"/>
    </row>
    <row r="2048" spans="23:24" x14ac:dyDescent="0.2">
      <c r="W2048" s="62"/>
      <c r="X2048" s="62"/>
    </row>
    <row r="2049" spans="23:24" x14ac:dyDescent="0.2">
      <c r="W2049" s="62"/>
      <c r="X2049" s="62"/>
    </row>
    <row r="2050" spans="23:24" x14ac:dyDescent="0.2">
      <c r="W2050" s="62"/>
      <c r="X2050" s="62"/>
    </row>
    <row r="2051" spans="23:24" x14ac:dyDescent="0.2">
      <c r="W2051" s="62"/>
      <c r="X2051" s="62"/>
    </row>
    <row r="2052" spans="23:24" x14ac:dyDescent="0.2">
      <c r="W2052" s="62"/>
      <c r="X2052" s="62"/>
    </row>
    <row r="2053" spans="23:24" x14ac:dyDescent="0.2">
      <c r="W2053" s="62"/>
      <c r="X2053" s="62"/>
    </row>
    <row r="2054" spans="23:24" x14ac:dyDescent="0.2">
      <c r="W2054" s="62"/>
      <c r="X2054" s="62"/>
    </row>
    <row r="2055" spans="23:24" x14ac:dyDescent="0.2">
      <c r="W2055" s="62"/>
      <c r="X2055" s="62"/>
    </row>
    <row r="2056" spans="23:24" x14ac:dyDescent="0.2">
      <c r="W2056" s="62"/>
      <c r="X2056" s="62"/>
    </row>
    <row r="2057" spans="23:24" x14ac:dyDescent="0.2">
      <c r="W2057" s="62"/>
      <c r="X2057" s="62"/>
    </row>
    <row r="2058" spans="23:24" x14ac:dyDescent="0.2">
      <c r="W2058" s="62"/>
      <c r="X2058" s="62"/>
    </row>
    <row r="2059" spans="23:24" x14ac:dyDescent="0.2">
      <c r="W2059" s="62"/>
      <c r="X2059" s="62"/>
    </row>
    <row r="2060" spans="23:24" x14ac:dyDescent="0.2">
      <c r="W2060" s="62"/>
      <c r="X2060" s="62"/>
    </row>
    <row r="2061" spans="23:24" x14ac:dyDescent="0.2">
      <c r="W2061" s="62"/>
      <c r="X2061" s="62"/>
    </row>
    <row r="2062" spans="23:24" x14ac:dyDescent="0.2">
      <c r="W2062" s="62"/>
      <c r="X2062" s="62"/>
    </row>
    <row r="2063" spans="23:24" x14ac:dyDescent="0.2">
      <c r="W2063" s="62"/>
      <c r="X2063" s="62"/>
    </row>
    <row r="2064" spans="23:24" x14ac:dyDescent="0.2">
      <c r="W2064" s="62"/>
      <c r="X2064" s="62"/>
    </row>
    <row r="2065" spans="23:24" x14ac:dyDescent="0.2">
      <c r="W2065" s="62"/>
      <c r="X2065" s="62"/>
    </row>
    <row r="2066" spans="23:24" x14ac:dyDescent="0.2">
      <c r="W2066" s="62"/>
      <c r="X2066" s="62"/>
    </row>
    <row r="2067" spans="23:24" x14ac:dyDescent="0.2">
      <c r="W2067" s="62"/>
      <c r="X2067" s="62"/>
    </row>
    <row r="2068" spans="23:24" x14ac:dyDescent="0.2">
      <c r="W2068" s="62"/>
      <c r="X2068" s="62"/>
    </row>
    <row r="2069" spans="23:24" x14ac:dyDescent="0.2">
      <c r="W2069" s="62"/>
      <c r="X2069" s="62"/>
    </row>
    <row r="2070" spans="23:24" x14ac:dyDescent="0.2">
      <c r="W2070" s="62"/>
      <c r="X2070" s="62"/>
    </row>
    <row r="2071" spans="23:24" x14ac:dyDescent="0.2">
      <c r="W2071" s="62"/>
      <c r="X2071" s="62"/>
    </row>
    <row r="2072" spans="23:24" x14ac:dyDescent="0.2">
      <c r="W2072" s="62"/>
      <c r="X2072" s="62"/>
    </row>
    <row r="2073" spans="23:24" x14ac:dyDescent="0.2">
      <c r="W2073" s="62"/>
      <c r="X2073" s="62"/>
    </row>
    <row r="2074" spans="23:24" x14ac:dyDescent="0.2">
      <c r="W2074" s="62"/>
      <c r="X2074" s="62"/>
    </row>
    <row r="2075" spans="23:24" x14ac:dyDescent="0.2">
      <c r="W2075" s="62"/>
      <c r="X2075" s="62"/>
    </row>
    <row r="2076" spans="23:24" x14ac:dyDescent="0.2">
      <c r="W2076" s="62"/>
      <c r="X2076" s="62"/>
    </row>
    <row r="2077" spans="23:24" x14ac:dyDescent="0.2">
      <c r="W2077" s="62"/>
      <c r="X2077" s="62"/>
    </row>
    <row r="2078" spans="23:24" x14ac:dyDescent="0.2">
      <c r="W2078" s="62"/>
      <c r="X2078" s="62"/>
    </row>
    <row r="2079" spans="23:24" x14ac:dyDescent="0.2">
      <c r="W2079" s="62"/>
      <c r="X2079" s="62"/>
    </row>
    <row r="2080" spans="23:24" x14ac:dyDescent="0.2">
      <c r="W2080" s="62"/>
      <c r="X2080" s="62"/>
    </row>
    <row r="2081" spans="23:24" x14ac:dyDescent="0.2">
      <c r="W2081" s="62"/>
      <c r="X2081" s="62"/>
    </row>
    <row r="2082" spans="23:24" x14ac:dyDescent="0.2">
      <c r="W2082" s="62"/>
      <c r="X2082" s="62"/>
    </row>
    <row r="2083" spans="23:24" x14ac:dyDescent="0.2">
      <c r="W2083" s="62"/>
      <c r="X2083" s="62"/>
    </row>
    <row r="2084" spans="23:24" x14ac:dyDescent="0.2">
      <c r="W2084" s="62"/>
      <c r="X2084" s="62"/>
    </row>
    <row r="2085" spans="23:24" x14ac:dyDescent="0.2">
      <c r="W2085" s="62"/>
      <c r="X2085" s="62"/>
    </row>
    <row r="2086" spans="23:24" x14ac:dyDescent="0.2">
      <c r="W2086" s="62"/>
      <c r="X2086" s="62"/>
    </row>
    <row r="2087" spans="23:24" x14ac:dyDescent="0.2">
      <c r="W2087" s="62"/>
      <c r="X2087" s="62"/>
    </row>
    <row r="2088" spans="23:24" x14ac:dyDescent="0.2">
      <c r="W2088" s="62"/>
      <c r="X2088" s="62"/>
    </row>
    <row r="2089" spans="23:24" x14ac:dyDescent="0.2">
      <c r="W2089" s="62"/>
      <c r="X2089" s="62"/>
    </row>
    <row r="2090" spans="23:24" x14ac:dyDescent="0.2">
      <c r="W2090" s="62"/>
      <c r="X2090" s="62"/>
    </row>
    <row r="2091" spans="23:24" x14ac:dyDescent="0.2">
      <c r="W2091" s="62"/>
      <c r="X2091" s="62"/>
    </row>
    <row r="2092" spans="23:24" x14ac:dyDescent="0.2">
      <c r="W2092" s="62"/>
      <c r="X2092" s="62"/>
    </row>
    <row r="2093" spans="23:24" x14ac:dyDescent="0.2">
      <c r="W2093" s="62"/>
      <c r="X2093" s="62"/>
    </row>
    <row r="2094" spans="23:24" x14ac:dyDescent="0.2">
      <c r="W2094" s="62"/>
      <c r="X2094" s="62"/>
    </row>
    <row r="2095" spans="23:24" x14ac:dyDescent="0.2">
      <c r="W2095" s="62"/>
      <c r="X2095" s="62"/>
    </row>
    <row r="2096" spans="23:24" x14ac:dyDescent="0.2">
      <c r="W2096" s="62"/>
      <c r="X2096" s="62"/>
    </row>
    <row r="2097" spans="23:24" x14ac:dyDescent="0.2">
      <c r="W2097" s="62"/>
      <c r="X2097" s="62"/>
    </row>
    <row r="2098" spans="23:24" x14ac:dyDescent="0.2">
      <c r="W2098" s="62"/>
      <c r="X2098" s="62"/>
    </row>
    <row r="2099" spans="23:24" x14ac:dyDescent="0.2">
      <c r="W2099" s="62"/>
      <c r="X2099" s="62"/>
    </row>
    <row r="2100" spans="23:24" x14ac:dyDescent="0.2">
      <c r="W2100" s="62"/>
      <c r="X2100" s="62"/>
    </row>
    <row r="2101" spans="23:24" x14ac:dyDescent="0.2">
      <c r="W2101" s="62"/>
      <c r="X2101" s="62"/>
    </row>
    <row r="2102" spans="23:24" x14ac:dyDescent="0.2">
      <c r="W2102" s="62"/>
      <c r="X2102" s="62"/>
    </row>
    <row r="2103" spans="23:24" x14ac:dyDescent="0.2">
      <c r="W2103" s="62"/>
      <c r="X2103" s="62"/>
    </row>
    <row r="2104" spans="23:24" x14ac:dyDescent="0.2">
      <c r="W2104" s="62"/>
      <c r="X2104" s="62"/>
    </row>
    <row r="2105" spans="23:24" x14ac:dyDescent="0.2">
      <c r="W2105" s="62"/>
      <c r="X2105" s="62"/>
    </row>
    <row r="2106" spans="23:24" x14ac:dyDescent="0.2">
      <c r="W2106" s="62"/>
      <c r="X2106" s="62"/>
    </row>
    <row r="2107" spans="23:24" x14ac:dyDescent="0.2">
      <c r="W2107" s="62"/>
      <c r="X2107" s="62"/>
    </row>
    <row r="2108" spans="23:24" x14ac:dyDescent="0.2">
      <c r="W2108" s="62"/>
      <c r="X2108" s="62"/>
    </row>
    <row r="2109" spans="23:24" x14ac:dyDescent="0.2">
      <c r="W2109" s="62"/>
      <c r="X2109" s="62"/>
    </row>
    <row r="2110" spans="23:24" x14ac:dyDescent="0.2">
      <c r="W2110" s="62"/>
      <c r="X2110" s="62"/>
    </row>
    <row r="2111" spans="23:24" x14ac:dyDescent="0.2">
      <c r="W2111" s="62"/>
      <c r="X2111" s="62"/>
    </row>
    <row r="2112" spans="23:24" x14ac:dyDescent="0.2">
      <c r="W2112" s="62"/>
      <c r="X2112" s="62"/>
    </row>
    <row r="2113" spans="23:24" x14ac:dyDescent="0.2">
      <c r="W2113" s="62"/>
      <c r="X2113" s="62"/>
    </row>
    <row r="2114" spans="23:24" x14ac:dyDescent="0.2">
      <c r="W2114" s="62"/>
      <c r="X2114" s="62"/>
    </row>
    <row r="2115" spans="23:24" x14ac:dyDescent="0.2">
      <c r="W2115" s="62"/>
      <c r="X2115" s="62"/>
    </row>
    <row r="2116" spans="23:24" x14ac:dyDescent="0.2">
      <c r="W2116" s="62"/>
      <c r="X2116" s="62"/>
    </row>
    <row r="2117" spans="23:24" x14ac:dyDescent="0.2">
      <c r="W2117" s="62"/>
      <c r="X2117" s="62"/>
    </row>
    <row r="2118" spans="23:24" x14ac:dyDescent="0.2">
      <c r="W2118" s="62"/>
      <c r="X2118" s="62"/>
    </row>
    <row r="2119" spans="23:24" x14ac:dyDescent="0.2">
      <c r="W2119" s="62"/>
      <c r="X2119" s="62"/>
    </row>
    <row r="2120" spans="23:24" x14ac:dyDescent="0.2">
      <c r="W2120" s="62"/>
      <c r="X2120" s="62"/>
    </row>
    <row r="2121" spans="23:24" x14ac:dyDescent="0.2">
      <c r="W2121" s="62"/>
      <c r="X2121" s="62"/>
    </row>
    <row r="2122" spans="23:24" x14ac:dyDescent="0.2">
      <c r="W2122" s="62"/>
      <c r="X2122" s="62"/>
    </row>
    <row r="2123" spans="23:24" x14ac:dyDescent="0.2">
      <c r="W2123" s="62"/>
      <c r="X2123" s="62"/>
    </row>
    <row r="2124" spans="23:24" x14ac:dyDescent="0.2">
      <c r="W2124" s="62"/>
      <c r="X2124" s="62"/>
    </row>
    <row r="2125" spans="23:24" x14ac:dyDescent="0.2">
      <c r="W2125" s="62"/>
      <c r="X2125" s="62"/>
    </row>
    <row r="2126" spans="23:24" x14ac:dyDescent="0.2">
      <c r="W2126" s="62"/>
      <c r="X2126" s="62"/>
    </row>
    <row r="2127" spans="23:24" x14ac:dyDescent="0.2">
      <c r="W2127" s="62"/>
      <c r="X2127" s="62"/>
    </row>
    <row r="2128" spans="23:24" x14ac:dyDescent="0.2">
      <c r="W2128" s="62"/>
      <c r="X2128" s="62"/>
    </row>
    <row r="2129" spans="23:24" x14ac:dyDescent="0.2">
      <c r="W2129" s="62"/>
      <c r="X2129" s="62"/>
    </row>
    <row r="2130" spans="23:24" x14ac:dyDescent="0.2">
      <c r="W2130" s="62"/>
      <c r="X2130" s="62"/>
    </row>
    <row r="2131" spans="23:24" x14ac:dyDescent="0.2">
      <c r="W2131" s="62"/>
      <c r="X2131" s="62"/>
    </row>
    <row r="2132" spans="23:24" x14ac:dyDescent="0.2">
      <c r="W2132" s="62"/>
      <c r="X2132" s="62"/>
    </row>
    <row r="2133" spans="23:24" x14ac:dyDescent="0.2">
      <c r="W2133" s="62"/>
      <c r="X2133" s="62"/>
    </row>
    <row r="2134" spans="23:24" x14ac:dyDescent="0.2">
      <c r="W2134" s="62"/>
      <c r="X2134" s="62"/>
    </row>
    <row r="2135" spans="23:24" x14ac:dyDescent="0.2">
      <c r="W2135" s="62"/>
      <c r="X2135" s="62"/>
    </row>
    <row r="2136" spans="23:24" x14ac:dyDescent="0.2">
      <c r="W2136" s="62"/>
      <c r="X2136" s="62"/>
    </row>
    <row r="2137" spans="23:24" x14ac:dyDescent="0.2">
      <c r="W2137" s="62"/>
      <c r="X2137" s="62"/>
    </row>
    <row r="2138" spans="23:24" x14ac:dyDescent="0.2">
      <c r="W2138" s="62"/>
      <c r="X2138" s="62"/>
    </row>
    <row r="2139" spans="23:24" x14ac:dyDescent="0.2">
      <c r="W2139" s="62"/>
      <c r="X2139" s="62"/>
    </row>
    <row r="2140" spans="23:24" x14ac:dyDescent="0.2">
      <c r="W2140" s="62"/>
      <c r="X2140" s="62"/>
    </row>
    <row r="2141" spans="23:24" x14ac:dyDescent="0.2">
      <c r="W2141" s="62"/>
      <c r="X2141" s="62"/>
    </row>
    <row r="2142" spans="23:24" x14ac:dyDescent="0.2">
      <c r="W2142" s="62"/>
      <c r="X2142" s="62"/>
    </row>
    <row r="2143" spans="23:24" x14ac:dyDescent="0.2">
      <c r="W2143" s="62"/>
      <c r="X2143" s="62"/>
    </row>
    <row r="2144" spans="23:24" x14ac:dyDescent="0.2">
      <c r="W2144" s="62"/>
      <c r="X2144" s="62"/>
    </row>
    <row r="2145" spans="23:24" x14ac:dyDescent="0.2">
      <c r="W2145" s="62"/>
      <c r="X2145" s="62"/>
    </row>
    <row r="2146" spans="23:24" x14ac:dyDescent="0.2">
      <c r="W2146" s="62"/>
      <c r="X2146" s="62"/>
    </row>
    <row r="2147" spans="23:24" x14ac:dyDescent="0.2">
      <c r="W2147" s="62"/>
      <c r="X2147" s="62"/>
    </row>
    <row r="2148" spans="23:24" x14ac:dyDescent="0.2">
      <c r="W2148" s="62"/>
      <c r="X2148" s="62"/>
    </row>
    <row r="2149" spans="23:24" x14ac:dyDescent="0.2">
      <c r="W2149" s="62"/>
      <c r="X2149" s="62"/>
    </row>
    <row r="2150" spans="23:24" x14ac:dyDescent="0.2">
      <c r="W2150" s="62"/>
      <c r="X2150" s="62"/>
    </row>
    <row r="2151" spans="23:24" x14ac:dyDescent="0.2">
      <c r="W2151" s="62"/>
      <c r="X2151" s="62"/>
    </row>
    <row r="2152" spans="23:24" x14ac:dyDescent="0.2">
      <c r="W2152" s="62"/>
      <c r="X2152" s="62"/>
    </row>
    <row r="2153" spans="23:24" x14ac:dyDescent="0.2">
      <c r="W2153" s="62"/>
      <c r="X2153" s="62"/>
    </row>
    <row r="2154" spans="23:24" x14ac:dyDescent="0.2">
      <c r="W2154" s="62"/>
      <c r="X2154" s="62"/>
    </row>
    <row r="2155" spans="23:24" x14ac:dyDescent="0.2">
      <c r="W2155" s="62"/>
      <c r="X2155" s="62"/>
    </row>
    <row r="2156" spans="23:24" x14ac:dyDescent="0.2">
      <c r="W2156" s="62"/>
      <c r="X2156" s="62"/>
    </row>
    <row r="2157" spans="23:24" x14ac:dyDescent="0.2">
      <c r="W2157" s="62"/>
      <c r="X2157" s="62"/>
    </row>
    <row r="2158" spans="23:24" x14ac:dyDescent="0.2">
      <c r="W2158" s="62"/>
      <c r="X2158" s="62"/>
    </row>
    <row r="2159" spans="23:24" x14ac:dyDescent="0.2">
      <c r="W2159" s="62"/>
      <c r="X2159" s="62"/>
    </row>
    <row r="2160" spans="23:24" x14ac:dyDescent="0.2">
      <c r="W2160" s="62"/>
      <c r="X2160" s="62"/>
    </row>
    <row r="2161" spans="23:24" x14ac:dyDescent="0.2">
      <c r="W2161" s="62"/>
      <c r="X2161" s="62"/>
    </row>
    <row r="2162" spans="23:24" x14ac:dyDescent="0.2">
      <c r="W2162" s="62"/>
      <c r="X2162" s="62"/>
    </row>
    <row r="2163" spans="23:24" x14ac:dyDescent="0.2">
      <c r="W2163" s="62"/>
      <c r="X2163" s="62"/>
    </row>
    <row r="2164" spans="23:24" x14ac:dyDescent="0.2">
      <c r="W2164" s="62"/>
      <c r="X2164" s="62"/>
    </row>
    <row r="2165" spans="23:24" x14ac:dyDescent="0.2">
      <c r="W2165" s="62"/>
      <c r="X2165" s="62"/>
    </row>
    <row r="2166" spans="23:24" x14ac:dyDescent="0.2">
      <c r="W2166" s="62"/>
      <c r="X2166" s="62"/>
    </row>
    <row r="2167" spans="23:24" x14ac:dyDescent="0.2">
      <c r="W2167" s="62"/>
      <c r="X2167" s="62"/>
    </row>
    <row r="2168" spans="23:24" x14ac:dyDescent="0.2">
      <c r="W2168" s="62"/>
      <c r="X2168" s="62"/>
    </row>
    <row r="2169" spans="23:24" x14ac:dyDescent="0.2">
      <c r="W2169" s="62"/>
      <c r="X2169" s="62"/>
    </row>
    <row r="2170" spans="23:24" x14ac:dyDescent="0.2">
      <c r="W2170" s="62"/>
      <c r="X2170" s="62"/>
    </row>
    <row r="2171" spans="23:24" x14ac:dyDescent="0.2">
      <c r="W2171" s="62"/>
      <c r="X2171" s="62"/>
    </row>
    <row r="2172" spans="23:24" x14ac:dyDescent="0.2">
      <c r="W2172" s="62"/>
      <c r="X2172" s="62"/>
    </row>
    <row r="2173" spans="23:24" x14ac:dyDescent="0.2">
      <c r="W2173" s="62"/>
      <c r="X2173" s="62"/>
    </row>
    <row r="2174" spans="23:24" x14ac:dyDescent="0.2">
      <c r="W2174" s="62"/>
      <c r="X2174" s="62"/>
    </row>
    <row r="2175" spans="23:24" x14ac:dyDescent="0.2">
      <c r="W2175" s="62"/>
      <c r="X2175" s="62"/>
    </row>
    <row r="2176" spans="23:24" x14ac:dyDescent="0.2">
      <c r="W2176" s="62"/>
      <c r="X2176" s="62"/>
    </row>
    <row r="2177" spans="23:24" x14ac:dyDescent="0.2">
      <c r="W2177" s="62"/>
      <c r="X2177" s="62"/>
    </row>
    <row r="2178" spans="23:24" x14ac:dyDescent="0.2">
      <c r="W2178" s="62"/>
      <c r="X2178" s="62"/>
    </row>
    <row r="2179" spans="23:24" x14ac:dyDescent="0.2">
      <c r="W2179" s="62"/>
      <c r="X2179" s="62"/>
    </row>
    <row r="2180" spans="23:24" x14ac:dyDescent="0.2">
      <c r="W2180" s="62"/>
      <c r="X2180" s="62"/>
    </row>
    <row r="2181" spans="23:24" x14ac:dyDescent="0.2">
      <c r="W2181" s="62"/>
      <c r="X2181" s="62"/>
    </row>
    <row r="2182" spans="23:24" x14ac:dyDescent="0.2">
      <c r="W2182" s="62"/>
      <c r="X2182" s="62"/>
    </row>
    <row r="2183" spans="23:24" x14ac:dyDescent="0.2">
      <c r="W2183" s="62"/>
      <c r="X2183" s="62"/>
    </row>
    <row r="2184" spans="23:24" x14ac:dyDescent="0.2">
      <c r="W2184" s="62"/>
      <c r="X2184" s="62"/>
    </row>
    <row r="2185" spans="23:24" x14ac:dyDescent="0.2">
      <c r="W2185" s="62"/>
      <c r="X2185" s="62"/>
    </row>
    <row r="2186" spans="23:24" x14ac:dyDescent="0.2">
      <c r="W2186" s="62"/>
      <c r="X2186" s="62"/>
    </row>
    <row r="2187" spans="23:24" x14ac:dyDescent="0.2">
      <c r="W2187" s="62"/>
      <c r="X2187" s="62"/>
    </row>
    <row r="2188" spans="23:24" x14ac:dyDescent="0.2">
      <c r="W2188" s="62"/>
      <c r="X2188" s="62"/>
    </row>
    <row r="2189" spans="23:24" x14ac:dyDescent="0.2">
      <c r="W2189" s="62"/>
      <c r="X2189" s="62"/>
    </row>
    <row r="2190" spans="23:24" x14ac:dyDescent="0.2">
      <c r="W2190" s="62"/>
      <c r="X2190" s="62"/>
    </row>
    <row r="2191" spans="23:24" x14ac:dyDescent="0.2">
      <c r="W2191" s="62"/>
      <c r="X2191" s="62"/>
    </row>
    <row r="2192" spans="23:24" x14ac:dyDescent="0.2">
      <c r="W2192" s="62"/>
      <c r="X2192" s="62"/>
    </row>
    <row r="2193" spans="23:24" x14ac:dyDescent="0.2">
      <c r="W2193" s="62"/>
      <c r="X2193" s="62"/>
    </row>
    <row r="2194" spans="23:24" x14ac:dyDescent="0.2">
      <c r="W2194" s="62"/>
      <c r="X2194" s="62"/>
    </row>
    <row r="2195" spans="23:24" x14ac:dyDescent="0.2">
      <c r="W2195" s="62"/>
      <c r="X2195" s="62"/>
    </row>
    <row r="2196" spans="23:24" x14ac:dyDescent="0.2">
      <c r="W2196" s="62"/>
      <c r="X2196" s="62"/>
    </row>
    <row r="2197" spans="23:24" x14ac:dyDescent="0.2">
      <c r="W2197" s="62"/>
      <c r="X2197" s="62"/>
    </row>
    <row r="2198" spans="23:24" x14ac:dyDescent="0.2">
      <c r="W2198" s="62"/>
      <c r="X2198" s="62"/>
    </row>
    <row r="2199" spans="23:24" x14ac:dyDescent="0.2">
      <c r="W2199" s="62"/>
      <c r="X2199" s="62"/>
    </row>
    <row r="2200" spans="23:24" x14ac:dyDescent="0.2">
      <c r="W2200" s="62"/>
      <c r="X2200" s="62"/>
    </row>
    <row r="2201" spans="23:24" x14ac:dyDescent="0.2">
      <c r="W2201" s="62"/>
      <c r="X2201" s="62"/>
    </row>
    <row r="2202" spans="23:24" x14ac:dyDescent="0.2">
      <c r="W2202" s="62"/>
      <c r="X2202" s="62"/>
    </row>
    <row r="2203" spans="23:24" x14ac:dyDescent="0.2">
      <c r="W2203" s="62"/>
      <c r="X2203" s="62"/>
    </row>
    <row r="2204" spans="23:24" x14ac:dyDescent="0.2">
      <c r="W2204" s="62"/>
      <c r="X2204" s="62"/>
    </row>
    <row r="2205" spans="23:24" x14ac:dyDescent="0.2">
      <c r="W2205" s="62"/>
      <c r="X2205" s="62"/>
    </row>
    <row r="2206" spans="23:24" x14ac:dyDescent="0.2">
      <c r="W2206" s="62"/>
      <c r="X2206" s="62"/>
    </row>
    <row r="2207" spans="23:24" x14ac:dyDescent="0.2">
      <c r="W2207" s="62"/>
      <c r="X2207" s="62"/>
    </row>
    <row r="2208" spans="23:24" x14ac:dyDescent="0.2">
      <c r="W2208" s="62"/>
      <c r="X2208" s="62"/>
    </row>
    <row r="2209" spans="23:24" x14ac:dyDescent="0.2">
      <c r="W2209" s="62"/>
      <c r="X2209" s="62"/>
    </row>
    <row r="2210" spans="23:24" x14ac:dyDescent="0.2">
      <c r="W2210" s="62"/>
      <c r="X2210" s="62"/>
    </row>
    <row r="2211" spans="23:24" x14ac:dyDescent="0.2">
      <c r="W2211" s="62"/>
      <c r="X2211" s="62"/>
    </row>
    <row r="2212" spans="23:24" x14ac:dyDescent="0.2">
      <c r="W2212" s="62"/>
      <c r="X2212" s="62"/>
    </row>
    <row r="2213" spans="23:24" x14ac:dyDescent="0.2">
      <c r="W2213" s="62"/>
      <c r="X2213" s="62"/>
    </row>
    <row r="2214" spans="23:24" x14ac:dyDescent="0.2">
      <c r="W2214" s="62"/>
      <c r="X2214" s="62"/>
    </row>
    <row r="2215" spans="23:24" x14ac:dyDescent="0.2">
      <c r="W2215" s="62"/>
      <c r="X2215" s="62"/>
    </row>
    <row r="2216" spans="23:24" x14ac:dyDescent="0.2">
      <c r="W2216" s="62"/>
      <c r="X2216" s="62"/>
    </row>
    <row r="2217" spans="23:24" x14ac:dyDescent="0.2">
      <c r="W2217" s="62"/>
      <c r="X2217" s="62"/>
    </row>
    <row r="2218" spans="23:24" x14ac:dyDescent="0.2">
      <c r="W2218" s="62"/>
      <c r="X2218" s="62"/>
    </row>
    <row r="2219" spans="23:24" x14ac:dyDescent="0.2">
      <c r="W2219" s="62"/>
      <c r="X2219" s="62"/>
    </row>
    <row r="2220" spans="23:24" x14ac:dyDescent="0.2">
      <c r="W2220" s="62"/>
      <c r="X2220" s="62"/>
    </row>
    <row r="2221" spans="23:24" x14ac:dyDescent="0.2">
      <c r="W2221" s="62"/>
      <c r="X2221" s="62"/>
    </row>
    <row r="2222" spans="23:24" x14ac:dyDescent="0.2">
      <c r="W2222" s="62"/>
      <c r="X2222" s="62"/>
    </row>
    <row r="2223" spans="23:24" x14ac:dyDescent="0.2">
      <c r="W2223" s="62"/>
      <c r="X2223" s="62"/>
    </row>
    <row r="2224" spans="23:24" x14ac:dyDescent="0.2">
      <c r="W2224" s="62"/>
      <c r="X2224" s="62"/>
    </row>
    <row r="2225" spans="23:24" x14ac:dyDescent="0.2">
      <c r="W2225" s="62"/>
      <c r="X2225" s="62"/>
    </row>
    <row r="2226" spans="23:24" x14ac:dyDescent="0.2">
      <c r="W2226" s="62"/>
      <c r="X2226" s="62"/>
    </row>
    <row r="2227" spans="23:24" x14ac:dyDescent="0.2">
      <c r="W2227" s="62"/>
      <c r="X2227" s="62"/>
    </row>
    <row r="2228" spans="23:24" x14ac:dyDescent="0.2">
      <c r="W2228" s="62"/>
      <c r="X2228" s="62"/>
    </row>
    <row r="2229" spans="23:24" x14ac:dyDescent="0.2">
      <c r="W2229" s="62"/>
      <c r="X2229" s="62"/>
    </row>
    <row r="2230" spans="23:24" x14ac:dyDescent="0.2">
      <c r="W2230" s="62"/>
      <c r="X2230" s="62"/>
    </row>
    <row r="2231" spans="23:24" x14ac:dyDescent="0.2">
      <c r="W2231" s="62"/>
      <c r="X2231" s="62"/>
    </row>
    <row r="2232" spans="23:24" x14ac:dyDescent="0.2">
      <c r="W2232" s="62"/>
      <c r="X2232" s="62"/>
    </row>
    <row r="2233" spans="23:24" x14ac:dyDescent="0.2">
      <c r="W2233" s="62"/>
      <c r="X2233" s="62"/>
    </row>
    <row r="2234" spans="23:24" x14ac:dyDescent="0.2">
      <c r="W2234" s="62"/>
      <c r="X2234" s="62"/>
    </row>
    <row r="2235" spans="23:24" x14ac:dyDescent="0.2">
      <c r="W2235" s="62"/>
      <c r="X2235" s="62"/>
    </row>
    <row r="2236" spans="23:24" x14ac:dyDescent="0.2">
      <c r="W2236" s="62"/>
      <c r="X2236" s="62"/>
    </row>
    <row r="2237" spans="23:24" x14ac:dyDescent="0.2">
      <c r="W2237" s="62"/>
      <c r="X2237" s="62"/>
    </row>
    <row r="2238" spans="23:24" x14ac:dyDescent="0.2">
      <c r="W2238" s="62"/>
      <c r="X2238" s="62"/>
    </row>
    <row r="2239" spans="23:24" x14ac:dyDescent="0.2">
      <c r="W2239" s="62"/>
      <c r="X2239" s="62"/>
    </row>
    <row r="2240" spans="23:24" x14ac:dyDescent="0.2">
      <c r="W2240" s="62"/>
      <c r="X2240" s="62"/>
    </row>
    <row r="2241" spans="23:24" x14ac:dyDescent="0.2">
      <c r="W2241" s="62"/>
      <c r="X2241" s="62"/>
    </row>
    <row r="2242" spans="23:24" x14ac:dyDescent="0.2">
      <c r="W2242" s="62"/>
      <c r="X2242" s="62"/>
    </row>
    <row r="2243" spans="23:24" x14ac:dyDescent="0.2">
      <c r="W2243" s="62"/>
      <c r="X2243" s="62"/>
    </row>
    <row r="2244" spans="23:24" x14ac:dyDescent="0.2">
      <c r="W2244" s="62"/>
      <c r="X2244" s="62"/>
    </row>
    <row r="2245" spans="23:24" x14ac:dyDescent="0.2">
      <c r="W2245" s="62"/>
      <c r="X2245" s="62"/>
    </row>
    <row r="2246" spans="23:24" x14ac:dyDescent="0.2">
      <c r="W2246" s="62"/>
      <c r="X2246" s="62"/>
    </row>
    <row r="2247" spans="23:24" x14ac:dyDescent="0.2">
      <c r="W2247" s="62"/>
      <c r="X2247" s="62"/>
    </row>
    <row r="2248" spans="23:24" x14ac:dyDescent="0.2">
      <c r="W2248" s="62"/>
      <c r="X2248" s="62"/>
    </row>
    <row r="2249" spans="23:24" x14ac:dyDescent="0.2">
      <c r="W2249" s="62"/>
      <c r="X2249" s="62"/>
    </row>
    <row r="2250" spans="23:24" x14ac:dyDescent="0.2">
      <c r="W2250" s="62"/>
      <c r="X2250" s="62"/>
    </row>
    <row r="2251" spans="23:24" x14ac:dyDescent="0.2">
      <c r="W2251" s="62"/>
      <c r="X2251" s="62"/>
    </row>
    <row r="2252" spans="23:24" x14ac:dyDescent="0.2">
      <c r="W2252" s="62"/>
      <c r="X2252" s="62"/>
    </row>
    <row r="2253" spans="23:24" x14ac:dyDescent="0.2">
      <c r="W2253" s="62"/>
      <c r="X2253" s="62"/>
    </row>
    <row r="2254" spans="23:24" x14ac:dyDescent="0.2">
      <c r="W2254" s="62"/>
      <c r="X2254" s="62"/>
    </row>
    <row r="2255" spans="23:24" x14ac:dyDescent="0.2">
      <c r="W2255" s="62"/>
      <c r="X2255" s="62"/>
    </row>
    <row r="2256" spans="23:24" x14ac:dyDescent="0.2">
      <c r="W2256" s="62"/>
      <c r="X2256" s="62"/>
    </row>
    <row r="2257" spans="23:24" x14ac:dyDescent="0.2">
      <c r="W2257" s="62"/>
      <c r="X2257" s="62"/>
    </row>
    <row r="2258" spans="23:24" x14ac:dyDescent="0.2">
      <c r="W2258" s="62"/>
      <c r="X2258" s="62"/>
    </row>
    <row r="2259" spans="23:24" x14ac:dyDescent="0.2">
      <c r="W2259" s="62"/>
      <c r="X2259" s="62"/>
    </row>
    <row r="2260" spans="23:24" x14ac:dyDescent="0.2">
      <c r="W2260" s="62"/>
      <c r="X2260" s="62"/>
    </row>
    <row r="2261" spans="23:24" x14ac:dyDescent="0.2">
      <c r="W2261" s="62"/>
      <c r="X2261" s="62"/>
    </row>
    <row r="2262" spans="23:24" x14ac:dyDescent="0.2">
      <c r="W2262" s="62"/>
      <c r="X2262" s="62"/>
    </row>
    <row r="2263" spans="23:24" x14ac:dyDescent="0.2">
      <c r="W2263" s="62"/>
      <c r="X2263" s="62"/>
    </row>
    <row r="2264" spans="23:24" x14ac:dyDescent="0.2">
      <c r="W2264" s="62"/>
      <c r="X2264" s="62"/>
    </row>
    <row r="2265" spans="23:24" x14ac:dyDescent="0.2">
      <c r="W2265" s="62"/>
      <c r="X2265" s="62"/>
    </row>
    <row r="2266" spans="23:24" x14ac:dyDescent="0.2">
      <c r="W2266" s="62"/>
      <c r="X2266" s="62"/>
    </row>
    <row r="2267" spans="23:24" x14ac:dyDescent="0.2">
      <c r="W2267" s="62"/>
      <c r="X2267" s="62"/>
    </row>
    <row r="2268" spans="23:24" x14ac:dyDescent="0.2">
      <c r="W2268" s="62"/>
      <c r="X2268" s="62"/>
    </row>
    <row r="2269" spans="23:24" x14ac:dyDescent="0.2">
      <c r="W2269" s="62"/>
      <c r="X2269" s="62"/>
    </row>
    <row r="2270" spans="23:24" x14ac:dyDescent="0.2">
      <c r="W2270" s="62"/>
      <c r="X2270" s="62"/>
    </row>
    <row r="2271" spans="23:24" x14ac:dyDescent="0.2">
      <c r="W2271" s="62"/>
      <c r="X2271" s="62"/>
    </row>
    <row r="2272" spans="23:24" x14ac:dyDescent="0.2">
      <c r="W2272" s="62"/>
      <c r="X2272" s="62"/>
    </row>
    <row r="2273" spans="23:24" x14ac:dyDescent="0.2">
      <c r="W2273" s="62"/>
      <c r="X2273" s="62"/>
    </row>
    <row r="2274" spans="23:24" x14ac:dyDescent="0.2">
      <c r="W2274" s="62"/>
      <c r="X2274" s="62"/>
    </row>
    <row r="2275" spans="23:24" x14ac:dyDescent="0.2">
      <c r="W2275" s="62"/>
      <c r="X2275" s="62"/>
    </row>
    <row r="2276" spans="23:24" x14ac:dyDescent="0.2">
      <c r="W2276" s="62"/>
      <c r="X2276" s="62"/>
    </row>
    <row r="2277" spans="23:24" x14ac:dyDescent="0.2">
      <c r="W2277" s="62"/>
      <c r="X2277" s="62"/>
    </row>
    <row r="2278" spans="23:24" x14ac:dyDescent="0.2">
      <c r="W2278" s="62"/>
      <c r="X2278" s="62"/>
    </row>
    <row r="2279" spans="23:24" x14ac:dyDescent="0.2">
      <c r="W2279" s="62"/>
      <c r="X2279" s="62"/>
    </row>
    <row r="2280" spans="23:24" x14ac:dyDescent="0.2">
      <c r="W2280" s="62"/>
      <c r="X2280" s="62"/>
    </row>
    <row r="2281" spans="23:24" x14ac:dyDescent="0.2">
      <c r="W2281" s="62"/>
      <c r="X2281" s="62"/>
    </row>
    <row r="2282" spans="23:24" x14ac:dyDescent="0.2">
      <c r="W2282" s="62"/>
      <c r="X2282" s="62"/>
    </row>
    <row r="2283" spans="23:24" x14ac:dyDescent="0.2">
      <c r="W2283" s="62"/>
      <c r="X2283" s="62"/>
    </row>
    <row r="2284" spans="23:24" x14ac:dyDescent="0.2">
      <c r="W2284" s="62"/>
      <c r="X2284" s="62"/>
    </row>
    <row r="2285" spans="23:24" x14ac:dyDescent="0.2">
      <c r="W2285" s="62"/>
      <c r="X2285" s="62"/>
    </row>
    <row r="2286" spans="23:24" x14ac:dyDescent="0.2">
      <c r="W2286" s="62"/>
      <c r="X2286" s="62"/>
    </row>
    <row r="2287" spans="23:24" x14ac:dyDescent="0.2">
      <c r="W2287" s="62"/>
      <c r="X2287" s="62"/>
    </row>
    <row r="2288" spans="23:24" x14ac:dyDescent="0.2">
      <c r="W2288" s="62"/>
      <c r="X2288" s="62"/>
    </row>
    <row r="2289" spans="23:24" x14ac:dyDescent="0.2">
      <c r="W2289" s="62"/>
      <c r="X2289" s="62"/>
    </row>
    <row r="2290" spans="23:24" x14ac:dyDescent="0.2">
      <c r="W2290" s="62"/>
      <c r="X2290" s="62"/>
    </row>
    <row r="2291" spans="23:24" x14ac:dyDescent="0.2">
      <c r="W2291" s="62"/>
      <c r="X2291" s="62"/>
    </row>
    <row r="2292" spans="23:24" x14ac:dyDescent="0.2">
      <c r="W2292" s="62"/>
      <c r="X2292" s="62"/>
    </row>
    <row r="2293" spans="23:24" x14ac:dyDescent="0.2">
      <c r="W2293" s="62"/>
      <c r="X2293" s="62"/>
    </row>
    <row r="2294" spans="23:24" x14ac:dyDescent="0.2">
      <c r="W2294" s="62"/>
      <c r="X2294" s="62"/>
    </row>
    <row r="2295" spans="23:24" x14ac:dyDescent="0.2">
      <c r="W2295" s="62"/>
      <c r="X2295" s="62"/>
    </row>
    <row r="2296" spans="23:24" x14ac:dyDescent="0.2">
      <c r="W2296" s="62"/>
      <c r="X2296" s="62"/>
    </row>
    <row r="2297" spans="23:24" x14ac:dyDescent="0.2">
      <c r="W2297" s="62"/>
      <c r="X2297" s="62"/>
    </row>
    <row r="2298" spans="23:24" x14ac:dyDescent="0.2">
      <c r="W2298" s="62"/>
      <c r="X2298" s="62"/>
    </row>
    <row r="2299" spans="23:24" x14ac:dyDescent="0.2">
      <c r="W2299" s="62"/>
      <c r="X2299" s="62"/>
    </row>
    <row r="2300" spans="23:24" x14ac:dyDescent="0.2">
      <c r="W2300" s="62"/>
      <c r="X2300" s="62"/>
    </row>
    <row r="2301" spans="23:24" x14ac:dyDescent="0.2">
      <c r="W2301" s="62"/>
      <c r="X2301" s="62"/>
    </row>
    <row r="2302" spans="23:24" x14ac:dyDescent="0.2">
      <c r="W2302" s="62"/>
      <c r="X2302" s="62"/>
    </row>
    <row r="2303" spans="23:24" x14ac:dyDescent="0.2">
      <c r="W2303" s="62"/>
      <c r="X2303" s="62"/>
    </row>
    <row r="2304" spans="23:24" x14ac:dyDescent="0.2">
      <c r="W2304" s="62"/>
      <c r="X2304" s="62"/>
    </row>
    <row r="2305" spans="23:24" x14ac:dyDescent="0.2">
      <c r="W2305" s="62"/>
      <c r="X2305" s="62"/>
    </row>
    <row r="2306" spans="23:24" x14ac:dyDescent="0.2">
      <c r="W2306" s="62"/>
      <c r="X2306" s="62"/>
    </row>
    <row r="2307" spans="23:24" x14ac:dyDescent="0.2">
      <c r="W2307" s="62"/>
      <c r="X2307" s="62"/>
    </row>
    <row r="2308" spans="23:24" x14ac:dyDescent="0.2">
      <c r="W2308" s="62"/>
      <c r="X2308" s="62"/>
    </row>
    <row r="2309" spans="23:24" x14ac:dyDescent="0.2">
      <c r="W2309" s="62"/>
      <c r="X2309" s="62"/>
    </row>
    <row r="2310" spans="23:24" x14ac:dyDescent="0.2">
      <c r="W2310" s="62"/>
      <c r="X2310" s="62"/>
    </row>
    <row r="2311" spans="23:24" x14ac:dyDescent="0.2">
      <c r="W2311" s="62"/>
      <c r="X2311" s="62"/>
    </row>
    <row r="2312" spans="23:24" x14ac:dyDescent="0.2">
      <c r="W2312" s="62"/>
      <c r="X2312" s="62"/>
    </row>
    <row r="2313" spans="23:24" x14ac:dyDescent="0.2">
      <c r="W2313" s="62"/>
      <c r="X2313" s="62"/>
    </row>
    <row r="2314" spans="23:24" x14ac:dyDescent="0.2">
      <c r="W2314" s="62"/>
      <c r="X2314" s="62"/>
    </row>
    <row r="2315" spans="23:24" x14ac:dyDescent="0.2">
      <c r="W2315" s="62"/>
      <c r="X2315" s="62"/>
    </row>
    <row r="2316" spans="23:24" x14ac:dyDescent="0.2">
      <c r="W2316" s="62"/>
      <c r="X2316" s="62"/>
    </row>
    <row r="2317" spans="23:24" x14ac:dyDescent="0.2">
      <c r="W2317" s="62"/>
      <c r="X2317" s="62"/>
    </row>
    <row r="2318" spans="23:24" x14ac:dyDescent="0.2">
      <c r="W2318" s="62"/>
      <c r="X2318" s="62"/>
    </row>
    <row r="2319" spans="23:24" x14ac:dyDescent="0.2">
      <c r="W2319" s="62"/>
      <c r="X2319" s="62"/>
    </row>
    <row r="2320" spans="23:24" x14ac:dyDescent="0.2">
      <c r="W2320" s="62"/>
      <c r="X2320" s="62"/>
    </row>
    <row r="2321" spans="23:24" x14ac:dyDescent="0.2">
      <c r="W2321" s="62"/>
      <c r="X2321" s="62"/>
    </row>
    <row r="2322" spans="23:24" x14ac:dyDescent="0.2">
      <c r="W2322" s="62"/>
      <c r="X2322" s="62"/>
    </row>
    <row r="2323" spans="23:24" x14ac:dyDescent="0.2">
      <c r="W2323" s="62"/>
      <c r="X2323" s="62"/>
    </row>
    <row r="2324" spans="23:24" x14ac:dyDescent="0.2">
      <c r="W2324" s="62"/>
      <c r="X2324" s="62"/>
    </row>
    <row r="2325" spans="23:24" x14ac:dyDescent="0.2">
      <c r="W2325" s="62"/>
      <c r="X2325" s="62"/>
    </row>
    <row r="2326" spans="23:24" x14ac:dyDescent="0.2">
      <c r="W2326" s="62"/>
      <c r="X2326" s="62"/>
    </row>
    <row r="2327" spans="23:24" x14ac:dyDescent="0.2">
      <c r="W2327" s="62"/>
      <c r="X2327" s="62"/>
    </row>
    <row r="2328" spans="23:24" x14ac:dyDescent="0.2">
      <c r="W2328" s="62"/>
      <c r="X2328" s="62"/>
    </row>
    <row r="2329" spans="23:24" x14ac:dyDescent="0.2">
      <c r="W2329" s="62"/>
      <c r="X2329" s="62"/>
    </row>
    <row r="2330" spans="23:24" x14ac:dyDescent="0.2">
      <c r="W2330" s="62"/>
      <c r="X2330" s="62"/>
    </row>
    <row r="2331" spans="23:24" x14ac:dyDescent="0.2">
      <c r="W2331" s="62"/>
      <c r="X2331" s="62"/>
    </row>
    <row r="2332" spans="23:24" x14ac:dyDescent="0.2">
      <c r="W2332" s="62"/>
      <c r="X2332" s="62"/>
    </row>
    <row r="2333" spans="23:24" x14ac:dyDescent="0.2">
      <c r="W2333" s="62"/>
      <c r="X2333" s="62"/>
    </row>
    <row r="2334" spans="23:24" x14ac:dyDescent="0.2">
      <c r="W2334" s="62"/>
      <c r="X2334" s="62"/>
    </row>
    <row r="2335" spans="23:24" x14ac:dyDescent="0.2">
      <c r="W2335" s="62"/>
      <c r="X2335" s="62"/>
    </row>
    <row r="2336" spans="23:24" x14ac:dyDescent="0.2">
      <c r="W2336" s="62"/>
      <c r="X2336" s="62"/>
    </row>
    <row r="2337" spans="23:24" x14ac:dyDescent="0.2">
      <c r="W2337" s="62"/>
      <c r="X2337" s="62"/>
    </row>
    <row r="2338" spans="23:24" x14ac:dyDescent="0.2">
      <c r="W2338" s="62"/>
      <c r="X2338" s="62"/>
    </row>
    <row r="2339" spans="23:24" x14ac:dyDescent="0.2">
      <c r="W2339" s="62"/>
      <c r="X2339" s="62"/>
    </row>
    <row r="2340" spans="23:24" x14ac:dyDescent="0.2">
      <c r="W2340" s="62"/>
      <c r="X2340" s="62"/>
    </row>
    <row r="2341" spans="23:24" x14ac:dyDescent="0.2">
      <c r="W2341" s="62"/>
      <c r="X2341" s="62"/>
    </row>
    <row r="2342" spans="23:24" x14ac:dyDescent="0.2">
      <c r="W2342" s="62"/>
      <c r="X2342" s="62"/>
    </row>
    <row r="2343" spans="23:24" x14ac:dyDescent="0.2">
      <c r="W2343" s="62"/>
      <c r="X2343" s="62"/>
    </row>
    <row r="2344" spans="23:24" x14ac:dyDescent="0.2">
      <c r="W2344" s="62"/>
      <c r="X2344" s="62"/>
    </row>
    <row r="2345" spans="23:24" x14ac:dyDescent="0.2">
      <c r="W2345" s="62"/>
      <c r="X2345" s="62"/>
    </row>
    <row r="2346" spans="23:24" x14ac:dyDescent="0.2">
      <c r="W2346" s="62"/>
      <c r="X2346" s="62"/>
    </row>
    <row r="2347" spans="23:24" x14ac:dyDescent="0.2">
      <c r="W2347" s="62"/>
      <c r="X2347" s="62"/>
    </row>
    <row r="2348" spans="23:24" x14ac:dyDescent="0.2">
      <c r="W2348" s="62"/>
      <c r="X2348" s="62"/>
    </row>
    <row r="2349" spans="23:24" x14ac:dyDescent="0.2">
      <c r="W2349" s="62"/>
      <c r="X2349" s="62"/>
    </row>
    <row r="2350" spans="23:24" x14ac:dyDescent="0.2">
      <c r="W2350" s="62"/>
      <c r="X2350" s="62"/>
    </row>
    <row r="2351" spans="23:24" x14ac:dyDescent="0.2">
      <c r="W2351" s="62"/>
      <c r="X2351" s="62"/>
    </row>
    <row r="2352" spans="23:24" x14ac:dyDescent="0.2">
      <c r="W2352" s="62"/>
      <c r="X2352" s="62"/>
    </row>
    <row r="2353" spans="23:24" x14ac:dyDescent="0.2">
      <c r="W2353" s="62"/>
      <c r="X2353" s="62"/>
    </row>
    <row r="2354" spans="23:24" x14ac:dyDescent="0.2">
      <c r="W2354" s="62"/>
      <c r="X2354" s="62"/>
    </row>
    <row r="2355" spans="23:24" x14ac:dyDescent="0.2">
      <c r="W2355" s="62"/>
      <c r="X2355" s="62"/>
    </row>
    <row r="2356" spans="23:24" x14ac:dyDescent="0.2">
      <c r="W2356" s="62"/>
      <c r="X2356" s="62"/>
    </row>
    <row r="2357" spans="23:24" x14ac:dyDescent="0.2">
      <c r="W2357" s="62"/>
      <c r="X2357" s="62"/>
    </row>
    <row r="2358" spans="23:24" x14ac:dyDescent="0.2">
      <c r="W2358" s="62"/>
      <c r="X2358" s="62"/>
    </row>
    <row r="2359" spans="23:24" x14ac:dyDescent="0.2">
      <c r="W2359" s="62"/>
      <c r="X2359" s="62"/>
    </row>
    <row r="2360" spans="23:24" x14ac:dyDescent="0.2">
      <c r="W2360" s="62"/>
      <c r="X2360" s="62"/>
    </row>
    <row r="2361" spans="23:24" x14ac:dyDescent="0.2">
      <c r="W2361" s="62"/>
      <c r="X2361" s="62"/>
    </row>
    <row r="2362" spans="23:24" x14ac:dyDescent="0.2">
      <c r="W2362" s="62"/>
      <c r="X2362" s="62"/>
    </row>
    <row r="2363" spans="23:24" x14ac:dyDescent="0.2">
      <c r="W2363" s="62"/>
      <c r="X2363" s="62"/>
    </row>
    <row r="2364" spans="23:24" x14ac:dyDescent="0.2">
      <c r="W2364" s="62"/>
      <c r="X2364" s="62"/>
    </row>
    <row r="2365" spans="23:24" x14ac:dyDescent="0.2">
      <c r="W2365" s="62"/>
      <c r="X2365" s="62"/>
    </row>
    <row r="2366" spans="23:24" x14ac:dyDescent="0.2">
      <c r="W2366" s="62"/>
      <c r="X2366" s="62"/>
    </row>
    <row r="2367" spans="23:24" x14ac:dyDescent="0.2">
      <c r="W2367" s="62"/>
      <c r="X2367" s="62"/>
    </row>
    <row r="2368" spans="23:24" x14ac:dyDescent="0.2">
      <c r="W2368" s="62"/>
      <c r="X2368" s="62"/>
    </row>
    <row r="2369" spans="23:24" x14ac:dyDescent="0.2">
      <c r="W2369" s="62"/>
      <c r="X2369" s="62"/>
    </row>
    <row r="2370" spans="23:24" x14ac:dyDescent="0.2">
      <c r="W2370" s="62"/>
      <c r="X2370" s="62"/>
    </row>
    <row r="2371" spans="23:24" x14ac:dyDescent="0.2">
      <c r="W2371" s="62"/>
      <c r="X2371" s="62"/>
    </row>
    <row r="2372" spans="23:24" x14ac:dyDescent="0.2">
      <c r="W2372" s="62"/>
      <c r="X2372" s="62"/>
    </row>
    <row r="2373" spans="23:24" x14ac:dyDescent="0.2">
      <c r="W2373" s="62"/>
      <c r="X2373" s="62"/>
    </row>
    <row r="2374" spans="23:24" x14ac:dyDescent="0.2">
      <c r="W2374" s="62"/>
      <c r="X2374" s="62"/>
    </row>
    <row r="2375" spans="23:24" x14ac:dyDescent="0.2">
      <c r="W2375" s="62"/>
      <c r="X2375" s="62"/>
    </row>
    <row r="2376" spans="23:24" x14ac:dyDescent="0.2">
      <c r="W2376" s="62"/>
      <c r="X2376" s="62"/>
    </row>
    <row r="2377" spans="23:24" x14ac:dyDescent="0.2">
      <c r="W2377" s="62"/>
      <c r="X2377" s="62"/>
    </row>
    <row r="2378" spans="23:24" x14ac:dyDescent="0.2">
      <c r="W2378" s="62"/>
      <c r="X2378" s="62"/>
    </row>
    <row r="2379" spans="23:24" x14ac:dyDescent="0.2">
      <c r="W2379" s="62"/>
      <c r="X2379" s="62"/>
    </row>
    <row r="2380" spans="23:24" x14ac:dyDescent="0.2">
      <c r="W2380" s="62"/>
      <c r="X2380" s="62"/>
    </row>
    <row r="2381" spans="23:24" x14ac:dyDescent="0.2">
      <c r="W2381" s="62"/>
      <c r="X2381" s="62"/>
    </row>
    <row r="2382" spans="23:24" x14ac:dyDescent="0.2">
      <c r="W2382" s="62"/>
      <c r="X2382" s="62"/>
    </row>
    <row r="2383" spans="23:24" x14ac:dyDescent="0.2">
      <c r="W2383" s="62"/>
      <c r="X2383" s="62"/>
    </row>
    <row r="2384" spans="23:24" x14ac:dyDescent="0.2">
      <c r="W2384" s="62"/>
      <c r="X2384" s="62"/>
    </row>
    <row r="2385" spans="23:24" x14ac:dyDescent="0.2">
      <c r="W2385" s="62"/>
      <c r="X2385" s="62"/>
    </row>
    <row r="2386" spans="23:24" x14ac:dyDescent="0.2">
      <c r="W2386" s="62"/>
      <c r="X2386" s="62"/>
    </row>
    <row r="2387" spans="23:24" x14ac:dyDescent="0.2">
      <c r="W2387" s="62"/>
      <c r="X2387" s="62"/>
    </row>
    <row r="2388" spans="23:24" x14ac:dyDescent="0.2">
      <c r="W2388" s="62"/>
      <c r="X2388" s="62"/>
    </row>
    <row r="2389" spans="23:24" x14ac:dyDescent="0.2">
      <c r="W2389" s="62"/>
      <c r="X2389" s="62"/>
    </row>
    <row r="2390" spans="23:24" x14ac:dyDescent="0.2">
      <c r="W2390" s="62"/>
      <c r="X2390" s="62"/>
    </row>
    <row r="2391" spans="23:24" x14ac:dyDescent="0.2">
      <c r="W2391" s="62"/>
      <c r="X2391" s="62"/>
    </row>
    <row r="2392" spans="23:24" x14ac:dyDescent="0.2">
      <c r="W2392" s="62"/>
      <c r="X2392" s="62"/>
    </row>
    <row r="2393" spans="23:24" x14ac:dyDescent="0.2">
      <c r="W2393" s="62"/>
      <c r="X2393" s="62"/>
    </row>
    <row r="2394" spans="23:24" x14ac:dyDescent="0.2">
      <c r="W2394" s="62"/>
      <c r="X2394" s="62"/>
    </row>
    <row r="2395" spans="23:24" x14ac:dyDescent="0.2">
      <c r="W2395" s="62"/>
      <c r="X2395" s="62"/>
    </row>
    <row r="2396" spans="23:24" x14ac:dyDescent="0.2">
      <c r="W2396" s="62"/>
      <c r="X2396" s="62"/>
    </row>
    <row r="2397" spans="23:24" x14ac:dyDescent="0.2">
      <c r="W2397" s="62"/>
      <c r="X2397" s="62"/>
    </row>
    <row r="2398" spans="23:24" x14ac:dyDescent="0.2">
      <c r="W2398" s="62"/>
      <c r="X2398" s="62"/>
    </row>
    <row r="2399" spans="23:24" x14ac:dyDescent="0.2">
      <c r="W2399" s="62"/>
      <c r="X2399" s="62"/>
    </row>
    <row r="2400" spans="23:24" x14ac:dyDescent="0.2">
      <c r="W2400" s="62"/>
      <c r="X2400" s="62"/>
    </row>
    <row r="2401" spans="23:24" x14ac:dyDescent="0.2">
      <c r="W2401" s="62"/>
      <c r="X2401" s="62"/>
    </row>
    <row r="2402" spans="23:24" x14ac:dyDescent="0.2">
      <c r="W2402" s="62"/>
      <c r="X2402" s="62"/>
    </row>
    <row r="2403" spans="23:24" x14ac:dyDescent="0.2">
      <c r="W2403" s="62"/>
      <c r="X2403" s="62"/>
    </row>
    <row r="2404" spans="23:24" x14ac:dyDescent="0.2">
      <c r="W2404" s="62"/>
      <c r="X2404" s="62"/>
    </row>
    <row r="2405" spans="23:24" x14ac:dyDescent="0.2">
      <c r="W2405" s="62"/>
      <c r="X2405" s="62"/>
    </row>
    <row r="2406" spans="23:24" x14ac:dyDescent="0.2">
      <c r="W2406" s="62"/>
      <c r="X2406" s="62"/>
    </row>
    <row r="2407" spans="23:24" x14ac:dyDescent="0.2">
      <c r="W2407" s="62"/>
      <c r="X2407" s="62"/>
    </row>
    <row r="2408" spans="23:24" x14ac:dyDescent="0.2">
      <c r="W2408" s="62"/>
      <c r="X2408" s="62"/>
    </row>
    <row r="2409" spans="23:24" x14ac:dyDescent="0.2">
      <c r="W2409" s="62"/>
      <c r="X2409" s="62"/>
    </row>
    <row r="2410" spans="23:24" x14ac:dyDescent="0.2">
      <c r="W2410" s="62"/>
      <c r="X2410" s="62"/>
    </row>
    <row r="2411" spans="23:24" x14ac:dyDescent="0.2">
      <c r="W2411" s="62"/>
      <c r="X2411" s="62"/>
    </row>
    <row r="2412" spans="23:24" x14ac:dyDescent="0.2">
      <c r="W2412" s="62"/>
      <c r="X2412" s="62"/>
    </row>
    <row r="2413" spans="23:24" x14ac:dyDescent="0.2">
      <c r="W2413" s="62"/>
      <c r="X2413" s="62"/>
    </row>
    <row r="2414" spans="23:24" x14ac:dyDescent="0.2">
      <c r="W2414" s="62"/>
      <c r="X2414" s="62"/>
    </row>
    <row r="2415" spans="23:24" x14ac:dyDescent="0.2">
      <c r="W2415" s="62"/>
      <c r="X2415" s="62"/>
    </row>
    <row r="2416" spans="23:24" x14ac:dyDescent="0.2">
      <c r="W2416" s="62"/>
      <c r="X2416" s="62"/>
    </row>
    <row r="2417" spans="23:24" x14ac:dyDescent="0.2">
      <c r="W2417" s="62"/>
      <c r="X2417" s="62"/>
    </row>
    <row r="2418" spans="23:24" x14ac:dyDescent="0.2">
      <c r="W2418" s="62"/>
      <c r="X2418" s="62"/>
    </row>
    <row r="2419" spans="23:24" x14ac:dyDescent="0.2">
      <c r="W2419" s="62"/>
      <c r="X2419" s="62"/>
    </row>
    <row r="2420" spans="23:24" x14ac:dyDescent="0.2">
      <c r="W2420" s="62"/>
      <c r="X2420" s="62"/>
    </row>
    <row r="2421" spans="23:24" x14ac:dyDescent="0.2">
      <c r="W2421" s="62"/>
      <c r="X2421" s="62"/>
    </row>
    <row r="2422" spans="23:24" x14ac:dyDescent="0.2">
      <c r="W2422" s="62"/>
      <c r="X2422" s="62"/>
    </row>
    <row r="2423" spans="23:24" x14ac:dyDescent="0.2">
      <c r="W2423" s="62"/>
      <c r="X2423" s="62"/>
    </row>
    <row r="2424" spans="23:24" x14ac:dyDescent="0.2">
      <c r="W2424" s="62"/>
      <c r="X2424" s="62"/>
    </row>
    <row r="2425" spans="23:24" x14ac:dyDescent="0.2">
      <c r="W2425" s="62"/>
      <c r="X2425" s="62"/>
    </row>
    <row r="2426" spans="23:24" x14ac:dyDescent="0.2">
      <c r="W2426" s="62"/>
      <c r="X2426" s="62"/>
    </row>
    <row r="2427" spans="23:24" x14ac:dyDescent="0.2">
      <c r="W2427" s="62"/>
      <c r="X2427" s="62"/>
    </row>
    <row r="2428" spans="23:24" x14ac:dyDescent="0.2">
      <c r="W2428" s="62"/>
      <c r="X2428" s="62"/>
    </row>
    <row r="2429" spans="23:24" x14ac:dyDescent="0.2">
      <c r="W2429" s="62"/>
      <c r="X2429" s="62"/>
    </row>
    <row r="2430" spans="23:24" x14ac:dyDescent="0.2">
      <c r="W2430" s="62"/>
      <c r="X2430" s="62"/>
    </row>
    <row r="2431" spans="23:24" x14ac:dyDescent="0.2">
      <c r="W2431" s="62"/>
      <c r="X2431" s="62"/>
    </row>
    <row r="2432" spans="23:24" x14ac:dyDescent="0.2">
      <c r="W2432" s="62"/>
      <c r="X2432" s="62"/>
    </row>
    <row r="2433" spans="23:24" x14ac:dyDescent="0.2">
      <c r="W2433" s="62"/>
      <c r="X2433" s="62"/>
    </row>
    <row r="2434" spans="23:24" x14ac:dyDescent="0.2">
      <c r="W2434" s="62"/>
      <c r="X2434" s="62"/>
    </row>
    <row r="2435" spans="23:24" x14ac:dyDescent="0.2">
      <c r="W2435" s="62"/>
      <c r="X2435" s="62"/>
    </row>
    <row r="2436" spans="23:24" x14ac:dyDescent="0.2">
      <c r="W2436" s="62"/>
      <c r="X2436" s="62"/>
    </row>
    <row r="2437" spans="23:24" x14ac:dyDescent="0.2">
      <c r="W2437" s="62"/>
      <c r="X2437" s="62"/>
    </row>
    <row r="2438" spans="23:24" x14ac:dyDescent="0.2">
      <c r="W2438" s="62"/>
      <c r="X2438" s="62"/>
    </row>
    <row r="2439" spans="23:24" x14ac:dyDescent="0.2">
      <c r="W2439" s="62"/>
      <c r="X2439" s="62"/>
    </row>
    <row r="2440" spans="23:24" x14ac:dyDescent="0.2">
      <c r="W2440" s="62"/>
      <c r="X2440" s="62"/>
    </row>
    <row r="2441" spans="23:24" x14ac:dyDescent="0.2">
      <c r="W2441" s="62"/>
      <c r="X2441" s="62"/>
    </row>
    <row r="2442" spans="23:24" x14ac:dyDescent="0.2">
      <c r="W2442" s="62"/>
      <c r="X2442" s="62"/>
    </row>
    <row r="2443" spans="23:24" x14ac:dyDescent="0.2">
      <c r="W2443" s="62"/>
      <c r="X2443" s="62"/>
    </row>
    <row r="2444" spans="23:24" x14ac:dyDescent="0.2">
      <c r="W2444" s="62"/>
      <c r="X2444" s="62"/>
    </row>
    <row r="2445" spans="23:24" x14ac:dyDescent="0.2">
      <c r="W2445" s="62"/>
      <c r="X2445" s="62"/>
    </row>
    <row r="2446" spans="23:24" x14ac:dyDescent="0.2">
      <c r="W2446" s="62"/>
      <c r="X2446" s="62"/>
    </row>
    <row r="2447" spans="23:24" x14ac:dyDescent="0.2">
      <c r="W2447" s="62"/>
      <c r="X2447" s="62"/>
    </row>
    <row r="2448" spans="23:24" x14ac:dyDescent="0.2">
      <c r="W2448" s="62"/>
      <c r="X2448" s="62"/>
    </row>
    <row r="2449" spans="23:24" x14ac:dyDescent="0.2">
      <c r="W2449" s="62"/>
      <c r="X2449" s="62"/>
    </row>
    <row r="2450" spans="23:24" x14ac:dyDescent="0.2">
      <c r="W2450" s="62"/>
      <c r="X2450" s="62"/>
    </row>
    <row r="2451" spans="23:24" x14ac:dyDescent="0.2">
      <c r="W2451" s="62"/>
      <c r="X2451" s="62"/>
    </row>
    <row r="2452" spans="23:24" x14ac:dyDescent="0.2">
      <c r="W2452" s="62"/>
      <c r="X2452" s="62"/>
    </row>
    <row r="2453" spans="23:24" x14ac:dyDescent="0.2">
      <c r="W2453" s="62"/>
      <c r="X2453" s="62"/>
    </row>
    <row r="2454" spans="23:24" x14ac:dyDescent="0.2">
      <c r="W2454" s="62"/>
      <c r="X2454" s="62"/>
    </row>
    <row r="2455" spans="23:24" x14ac:dyDescent="0.2">
      <c r="W2455" s="62"/>
      <c r="X2455" s="62"/>
    </row>
    <row r="2456" spans="23:24" x14ac:dyDescent="0.2">
      <c r="W2456" s="62"/>
      <c r="X2456" s="62"/>
    </row>
    <row r="2457" spans="23:24" x14ac:dyDescent="0.2">
      <c r="W2457" s="62"/>
      <c r="X2457" s="62"/>
    </row>
    <row r="2458" spans="23:24" x14ac:dyDescent="0.2">
      <c r="W2458" s="62"/>
      <c r="X2458" s="62"/>
    </row>
    <row r="2459" spans="23:24" x14ac:dyDescent="0.2">
      <c r="W2459" s="62"/>
      <c r="X2459" s="62"/>
    </row>
    <row r="2460" spans="23:24" x14ac:dyDescent="0.2">
      <c r="W2460" s="62"/>
      <c r="X2460" s="62"/>
    </row>
    <row r="2461" spans="23:24" x14ac:dyDescent="0.2">
      <c r="W2461" s="62"/>
      <c r="X2461" s="62"/>
    </row>
    <row r="2462" spans="23:24" x14ac:dyDescent="0.2">
      <c r="W2462" s="62"/>
      <c r="X2462" s="62"/>
    </row>
    <row r="2463" spans="23:24" x14ac:dyDescent="0.2">
      <c r="W2463" s="62"/>
      <c r="X2463" s="62"/>
    </row>
    <row r="2464" spans="23:24" x14ac:dyDescent="0.2">
      <c r="W2464" s="62"/>
      <c r="X2464" s="62"/>
    </row>
    <row r="2465" spans="23:24" x14ac:dyDescent="0.2">
      <c r="W2465" s="62"/>
      <c r="X2465" s="62"/>
    </row>
    <row r="2466" spans="23:24" x14ac:dyDescent="0.2">
      <c r="W2466" s="62"/>
      <c r="X2466" s="62"/>
    </row>
    <row r="2467" spans="23:24" x14ac:dyDescent="0.2">
      <c r="W2467" s="62"/>
      <c r="X2467" s="62"/>
    </row>
    <row r="2468" spans="23:24" x14ac:dyDescent="0.2">
      <c r="W2468" s="62"/>
      <c r="X2468" s="62"/>
    </row>
    <row r="2469" spans="23:24" x14ac:dyDescent="0.2">
      <c r="W2469" s="62"/>
      <c r="X2469" s="62"/>
    </row>
    <row r="2470" spans="23:24" x14ac:dyDescent="0.2">
      <c r="W2470" s="62"/>
      <c r="X2470" s="62"/>
    </row>
    <row r="2471" spans="23:24" x14ac:dyDescent="0.2">
      <c r="W2471" s="62"/>
      <c r="X2471" s="62"/>
    </row>
    <row r="2472" spans="23:24" x14ac:dyDescent="0.2">
      <c r="W2472" s="62"/>
      <c r="X2472" s="62"/>
    </row>
    <row r="2473" spans="23:24" x14ac:dyDescent="0.2">
      <c r="W2473" s="62"/>
      <c r="X2473" s="62"/>
    </row>
    <row r="2474" spans="23:24" x14ac:dyDescent="0.2">
      <c r="W2474" s="62"/>
      <c r="X2474" s="62"/>
    </row>
    <row r="2475" spans="23:24" x14ac:dyDescent="0.2">
      <c r="W2475" s="62"/>
      <c r="X2475" s="62"/>
    </row>
    <row r="2476" spans="23:24" x14ac:dyDescent="0.2">
      <c r="W2476" s="62"/>
      <c r="X2476" s="62"/>
    </row>
    <row r="2477" spans="23:24" x14ac:dyDescent="0.2">
      <c r="W2477" s="62"/>
      <c r="X2477" s="62"/>
    </row>
    <row r="2478" spans="23:24" x14ac:dyDescent="0.2">
      <c r="W2478" s="62"/>
      <c r="X2478" s="62"/>
    </row>
    <row r="2479" spans="23:24" x14ac:dyDescent="0.2">
      <c r="W2479" s="62"/>
      <c r="X2479" s="62"/>
    </row>
    <row r="2480" spans="23:24" x14ac:dyDescent="0.2">
      <c r="W2480" s="62"/>
      <c r="X2480" s="62"/>
    </row>
    <row r="2481" spans="23:24" x14ac:dyDescent="0.2">
      <c r="W2481" s="62"/>
      <c r="X2481" s="62"/>
    </row>
    <row r="2482" spans="23:24" x14ac:dyDescent="0.2">
      <c r="W2482" s="62"/>
      <c r="X2482" s="62"/>
    </row>
    <row r="2483" spans="23:24" x14ac:dyDescent="0.2">
      <c r="W2483" s="62"/>
      <c r="X2483" s="62"/>
    </row>
    <row r="2484" spans="23:24" x14ac:dyDescent="0.2">
      <c r="W2484" s="62"/>
      <c r="X2484" s="62"/>
    </row>
    <row r="2485" spans="23:24" x14ac:dyDescent="0.2">
      <c r="W2485" s="62"/>
      <c r="X2485" s="62"/>
    </row>
    <row r="2486" spans="23:24" x14ac:dyDescent="0.2">
      <c r="W2486" s="62"/>
      <c r="X2486" s="62"/>
    </row>
    <row r="2487" spans="23:24" x14ac:dyDescent="0.2">
      <c r="W2487" s="62"/>
      <c r="X2487" s="62"/>
    </row>
    <row r="2488" spans="23:24" x14ac:dyDescent="0.2">
      <c r="W2488" s="62"/>
      <c r="X2488" s="62"/>
    </row>
    <row r="2489" spans="23:24" x14ac:dyDescent="0.2">
      <c r="W2489" s="62"/>
      <c r="X2489" s="62"/>
    </row>
    <row r="2490" spans="23:24" x14ac:dyDescent="0.2">
      <c r="W2490" s="62"/>
      <c r="X2490" s="62"/>
    </row>
    <row r="2491" spans="23:24" x14ac:dyDescent="0.2">
      <c r="W2491" s="62"/>
      <c r="X2491" s="62"/>
    </row>
    <row r="2492" spans="23:24" x14ac:dyDescent="0.2">
      <c r="W2492" s="62"/>
      <c r="X2492" s="62"/>
    </row>
    <row r="2493" spans="23:24" x14ac:dyDescent="0.2">
      <c r="W2493" s="62"/>
      <c r="X2493" s="62"/>
    </row>
    <row r="2494" spans="23:24" x14ac:dyDescent="0.2">
      <c r="W2494" s="62"/>
      <c r="X2494" s="62"/>
    </row>
    <row r="2495" spans="23:24" x14ac:dyDescent="0.2">
      <c r="W2495" s="62"/>
      <c r="X2495" s="62"/>
    </row>
    <row r="2496" spans="23:24" x14ac:dyDescent="0.2">
      <c r="W2496" s="62"/>
      <c r="X2496" s="62"/>
    </row>
    <row r="2497" spans="23:24" x14ac:dyDescent="0.2">
      <c r="W2497" s="62"/>
      <c r="X2497" s="62"/>
    </row>
    <row r="2498" spans="23:24" x14ac:dyDescent="0.2">
      <c r="W2498" s="62"/>
      <c r="X2498" s="62"/>
    </row>
    <row r="2499" spans="23:24" x14ac:dyDescent="0.2">
      <c r="W2499" s="62"/>
      <c r="X2499" s="62"/>
    </row>
    <row r="2500" spans="23:24" x14ac:dyDescent="0.2">
      <c r="W2500" s="62"/>
      <c r="X2500" s="62"/>
    </row>
    <row r="2501" spans="23:24" x14ac:dyDescent="0.2">
      <c r="W2501" s="62"/>
      <c r="X2501" s="62"/>
    </row>
    <row r="2502" spans="23:24" x14ac:dyDescent="0.2">
      <c r="W2502" s="62"/>
      <c r="X2502" s="62"/>
    </row>
    <row r="2503" spans="23:24" x14ac:dyDescent="0.2">
      <c r="W2503" s="62"/>
      <c r="X2503" s="62"/>
    </row>
    <row r="2504" spans="23:24" x14ac:dyDescent="0.2">
      <c r="W2504" s="62"/>
      <c r="X2504" s="62"/>
    </row>
    <row r="2505" spans="23:24" x14ac:dyDescent="0.2">
      <c r="W2505" s="62"/>
      <c r="X2505" s="62"/>
    </row>
    <row r="2506" spans="23:24" x14ac:dyDescent="0.2">
      <c r="W2506" s="62"/>
      <c r="X2506" s="62"/>
    </row>
    <row r="2507" spans="23:24" x14ac:dyDescent="0.2">
      <c r="W2507" s="62"/>
      <c r="X2507" s="62"/>
    </row>
    <row r="2508" spans="23:24" x14ac:dyDescent="0.2">
      <c r="W2508" s="62"/>
      <c r="X2508" s="62"/>
    </row>
    <row r="2509" spans="23:24" x14ac:dyDescent="0.2">
      <c r="W2509" s="62"/>
      <c r="X2509" s="62"/>
    </row>
    <row r="2510" spans="23:24" x14ac:dyDescent="0.2">
      <c r="W2510" s="62"/>
      <c r="X2510" s="62"/>
    </row>
    <row r="2511" spans="23:24" x14ac:dyDescent="0.2">
      <c r="W2511" s="62"/>
      <c r="X2511" s="62"/>
    </row>
    <row r="2512" spans="23:24" x14ac:dyDescent="0.2">
      <c r="W2512" s="62"/>
      <c r="X2512" s="62"/>
    </row>
    <row r="2513" spans="23:24" x14ac:dyDescent="0.2">
      <c r="W2513" s="62"/>
      <c r="X2513" s="62"/>
    </row>
    <row r="2514" spans="23:24" x14ac:dyDescent="0.2">
      <c r="W2514" s="62"/>
      <c r="X2514" s="62"/>
    </row>
    <row r="2515" spans="23:24" x14ac:dyDescent="0.2">
      <c r="W2515" s="62"/>
      <c r="X2515" s="62"/>
    </row>
    <row r="2516" spans="23:24" x14ac:dyDescent="0.2">
      <c r="W2516" s="62"/>
      <c r="X2516" s="62"/>
    </row>
    <row r="2517" spans="23:24" x14ac:dyDescent="0.2">
      <c r="W2517" s="62"/>
      <c r="X2517" s="62"/>
    </row>
    <row r="2518" spans="23:24" x14ac:dyDescent="0.2">
      <c r="W2518" s="62"/>
      <c r="X2518" s="62"/>
    </row>
    <row r="2519" spans="23:24" x14ac:dyDescent="0.2">
      <c r="W2519" s="62"/>
      <c r="X2519" s="62"/>
    </row>
    <row r="2520" spans="23:24" x14ac:dyDescent="0.2">
      <c r="W2520" s="62"/>
      <c r="X2520" s="62"/>
    </row>
    <row r="2521" spans="23:24" x14ac:dyDescent="0.2">
      <c r="W2521" s="62"/>
      <c r="X2521" s="62"/>
    </row>
    <row r="2522" spans="23:24" x14ac:dyDescent="0.2">
      <c r="W2522" s="62"/>
      <c r="X2522" s="62"/>
    </row>
    <row r="2523" spans="23:24" x14ac:dyDescent="0.2">
      <c r="W2523" s="62"/>
      <c r="X2523" s="62"/>
    </row>
    <row r="2524" spans="23:24" x14ac:dyDescent="0.2">
      <c r="W2524" s="62"/>
      <c r="X2524" s="62"/>
    </row>
    <row r="2525" spans="23:24" x14ac:dyDescent="0.2">
      <c r="W2525" s="62"/>
      <c r="X2525" s="62"/>
    </row>
    <row r="2526" spans="23:24" x14ac:dyDescent="0.2">
      <c r="W2526" s="62"/>
      <c r="X2526" s="62"/>
    </row>
    <row r="2527" spans="23:24" x14ac:dyDescent="0.2">
      <c r="W2527" s="62"/>
      <c r="X2527" s="62"/>
    </row>
    <row r="2528" spans="23:24" x14ac:dyDescent="0.2">
      <c r="W2528" s="62"/>
      <c r="X2528" s="62"/>
    </row>
    <row r="2529" spans="23:24" x14ac:dyDescent="0.2">
      <c r="W2529" s="62"/>
      <c r="X2529" s="62"/>
    </row>
    <row r="2530" spans="23:24" x14ac:dyDescent="0.2">
      <c r="W2530" s="62"/>
      <c r="X2530" s="62"/>
    </row>
    <row r="2531" spans="23:24" x14ac:dyDescent="0.2">
      <c r="W2531" s="62"/>
      <c r="X2531" s="62"/>
    </row>
    <row r="2532" spans="23:24" x14ac:dyDescent="0.2">
      <c r="W2532" s="62"/>
      <c r="X2532" s="62"/>
    </row>
    <row r="2533" spans="23:24" x14ac:dyDescent="0.2">
      <c r="W2533" s="62"/>
      <c r="X2533" s="62"/>
    </row>
    <row r="2534" spans="23:24" x14ac:dyDescent="0.2">
      <c r="W2534" s="62"/>
      <c r="X2534" s="62"/>
    </row>
    <row r="2535" spans="23:24" x14ac:dyDescent="0.2">
      <c r="W2535" s="62"/>
      <c r="X2535" s="62"/>
    </row>
    <row r="2536" spans="23:24" x14ac:dyDescent="0.2">
      <c r="W2536" s="62"/>
      <c r="X2536" s="62"/>
    </row>
    <row r="2537" spans="23:24" x14ac:dyDescent="0.2">
      <c r="W2537" s="62"/>
      <c r="X2537" s="62"/>
    </row>
    <row r="2538" spans="23:24" x14ac:dyDescent="0.2">
      <c r="W2538" s="62"/>
      <c r="X2538" s="62"/>
    </row>
    <row r="2539" spans="23:24" x14ac:dyDescent="0.2">
      <c r="W2539" s="62"/>
      <c r="X2539" s="62"/>
    </row>
    <row r="2540" spans="23:24" x14ac:dyDescent="0.2">
      <c r="W2540" s="62"/>
      <c r="X2540" s="62"/>
    </row>
    <row r="2541" spans="23:24" x14ac:dyDescent="0.2">
      <c r="W2541" s="62"/>
      <c r="X2541" s="62"/>
    </row>
    <row r="2542" spans="23:24" x14ac:dyDescent="0.2">
      <c r="W2542" s="62"/>
      <c r="X2542" s="62"/>
    </row>
    <row r="2543" spans="23:24" x14ac:dyDescent="0.2">
      <c r="W2543" s="62"/>
      <c r="X2543" s="62"/>
    </row>
    <row r="2544" spans="23:24" x14ac:dyDescent="0.2">
      <c r="W2544" s="62"/>
      <c r="X2544" s="62"/>
    </row>
    <row r="2545" spans="23:24" x14ac:dyDescent="0.2">
      <c r="W2545" s="62"/>
      <c r="X2545" s="62"/>
    </row>
    <row r="2546" spans="23:24" x14ac:dyDescent="0.2">
      <c r="W2546" s="62"/>
      <c r="X2546" s="62"/>
    </row>
    <row r="2547" spans="23:24" x14ac:dyDescent="0.2">
      <c r="W2547" s="62"/>
      <c r="X2547" s="62"/>
    </row>
    <row r="2548" spans="23:24" x14ac:dyDescent="0.2">
      <c r="W2548" s="62"/>
      <c r="X2548" s="62"/>
    </row>
    <row r="2549" spans="23:24" x14ac:dyDescent="0.2">
      <c r="W2549" s="62"/>
      <c r="X2549" s="62"/>
    </row>
    <row r="2550" spans="23:24" x14ac:dyDescent="0.2">
      <c r="W2550" s="62"/>
      <c r="X2550" s="62"/>
    </row>
    <row r="2551" spans="23:24" x14ac:dyDescent="0.2">
      <c r="W2551" s="62"/>
      <c r="X2551" s="62"/>
    </row>
    <row r="2552" spans="23:24" x14ac:dyDescent="0.2">
      <c r="W2552" s="62"/>
      <c r="X2552" s="62"/>
    </row>
    <row r="2553" spans="23:24" x14ac:dyDescent="0.2">
      <c r="W2553" s="62"/>
      <c r="X2553" s="62"/>
    </row>
    <row r="2554" spans="23:24" x14ac:dyDescent="0.2">
      <c r="W2554" s="62"/>
      <c r="X2554" s="62"/>
    </row>
    <row r="2555" spans="23:24" x14ac:dyDescent="0.2">
      <c r="W2555" s="62"/>
      <c r="X2555" s="62"/>
    </row>
    <row r="2556" spans="23:24" x14ac:dyDescent="0.2">
      <c r="W2556" s="62"/>
      <c r="X2556" s="62"/>
    </row>
    <row r="2557" spans="23:24" x14ac:dyDescent="0.2">
      <c r="W2557" s="62"/>
      <c r="X2557" s="62"/>
    </row>
    <row r="2558" spans="23:24" x14ac:dyDescent="0.2">
      <c r="W2558" s="62"/>
      <c r="X2558" s="62"/>
    </row>
    <row r="2559" spans="23:24" x14ac:dyDescent="0.2">
      <c r="W2559" s="62"/>
      <c r="X2559" s="62"/>
    </row>
    <row r="2560" spans="23:24" x14ac:dyDescent="0.2">
      <c r="W2560" s="62"/>
      <c r="X2560" s="62"/>
    </row>
    <row r="2561" spans="23:24" x14ac:dyDescent="0.2">
      <c r="W2561" s="62"/>
      <c r="X2561" s="62"/>
    </row>
    <row r="2562" spans="23:24" x14ac:dyDescent="0.2">
      <c r="W2562" s="62"/>
      <c r="X2562" s="62"/>
    </row>
    <row r="2563" spans="23:24" x14ac:dyDescent="0.2">
      <c r="W2563" s="62"/>
      <c r="X2563" s="62"/>
    </row>
    <row r="2564" spans="23:24" x14ac:dyDescent="0.2">
      <c r="W2564" s="62"/>
      <c r="X2564" s="62"/>
    </row>
    <row r="2565" spans="23:24" x14ac:dyDescent="0.2">
      <c r="W2565" s="62"/>
      <c r="X2565" s="62"/>
    </row>
    <row r="2566" spans="23:24" x14ac:dyDescent="0.2">
      <c r="W2566" s="62"/>
      <c r="X2566" s="62"/>
    </row>
    <row r="2567" spans="23:24" x14ac:dyDescent="0.2">
      <c r="W2567" s="62"/>
      <c r="X2567" s="62"/>
    </row>
    <row r="2568" spans="23:24" x14ac:dyDescent="0.2">
      <c r="W2568" s="62"/>
      <c r="X2568" s="62"/>
    </row>
    <row r="2569" spans="23:24" x14ac:dyDescent="0.2">
      <c r="W2569" s="62"/>
      <c r="X2569" s="62"/>
    </row>
    <row r="2570" spans="23:24" x14ac:dyDescent="0.2">
      <c r="W2570" s="62"/>
      <c r="X2570" s="62"/>
    </row>
    <row r="2571" spans="23:24" x14ac:dyDescent="0.2">
      <c r="W2571" s="62"/>
      <c r="X2571" s="62"/>
    </row>
    <row r="2572" spans="23:24" x14ac:dyDescent="0.2">
      <c r="W2572" s="62"/>
      <c r="X2572" s="62"/>
    </row>
    <row r="2573" spans="23:24" x14ac:dyDescent="0.2">
      <c r="W2573" s="62"/>
      <c r="X2573" s="62"/>
    </row>
    <row r="2574" spans="23:24" x14ac:dyDescent="0.2">
      <c r="W2574" s="62"/>
      <c r="X2574" s="62"/>
    </row>
    <row r="2575" spans="23:24" x14ac:dyDescent="0.2">
      <c r="W2575" s="62"/>
      <c r="X2575" s="62"/>
    </row>
    <row r="2576" spans="23:24" x14ac:dyDescent="0.2">
      <c r="W2576" s="62"/>
      <c r="X2576" s="62"/>
    </row>
    <row r="2577" spans="23:24" x14ac:dyDescent="0.2">
      <c r="W2577" s="62"/>
      <c r="X2577" s="62"/>
    </row>
    <row r="2578" spans="23:24" x14ac:dyDescent="0.2">
      <c r="W2578" s="62"/>
      <c r="X2578" s="62"/>
    </row>
    <row r="2579" spans="23:24" x14ac:dyDescent="0.2">
      <c r="W2579" s="62"/>
      <c r="X2579" s="62"/>
    </row>
    <row r="2580" spans="23:24" x14ac:dyDescent="0.2">
      <c r="W2580" s="62"/>
      <c r="X2580" s="62"/>
    </row>
    <row r="2581" spans="23:24" x14ac:dyDescent="0.2">
      <c r="W2581" s="62"/>
      <c r="X2581" s="62"/>
    </row>
    <row r="2582" spans="23:24" x14ac:dyDescent="0.2">
      <c r="W2582" s="62"/>
      <c r="X2582" s="62"/>
    </row>
    <row r="2583" spans="23:24" x14ac:dyDescent="0.2">
      <c r="W2583" s="62"/>
      <c r="X2583" s="62"/>
    </row>
    <row r="2584" spans="23:24" x14ac:dyDescent="0.2">
      <c r="W2584" s="62"/>
      <c r="X2584" s="62"/>
    </row>
    <row r="2585" spans="23:24" x14ac:dyDescent="0.2">
      <c r="W2585" s="62"/>
      <c r="X2585" s="62"/>
    </row>
    <row r="2586" spans="23:24" x14ac:dyDescent="0.2">
      <c r="W2586" s="62"/>
      <c r="X2586" s="62"/>
    </row>
    <row r="2587" spans="23:24" x14ac:dyDescent="0.2">
      <c r="W2587" s="62"/>
      <c r="X2587" s="62"/>
    </row>
    <row r="2588" spans="23:24" x14ac:dyDescent="0.2">
      <c r="W2588" s="62"/>
      <c r="X2588" s="62"/>
    </row>
    <row r="2589" spans="23:24" x14ac:dyDescent="0.2">
      <c r="W2589" s="62"/>
      <c r="X2589" s="62"/>
    </row>
    <row r="2590" spans="23:24" x14ac:dyDescent="0.2">
      <c r="W2590" s="62"/>
      <c r="X2590" s="62"/>
    </row>
    <row r="2591" spans="23:24" x14ac:dyDescent="0.2">
      <c r="W2591" s="62"/>
      <c r="X2591" s="62"/>
    </row>
    <row r="2592" spans="23:24" x14ac:dyDescent="0.2">
      <c r="W2592" s="62"/>
      <c r="X2592" s="62"/>
    </row>
    <row r="2593" spans="23:24" x14ac:dyDescent="0.2">
      <c r="W2593" s="62"/>
      <c r="X2593" s="62"/>
    </row>
    <row r="2594" spans="23:24" x14ac:dyDescent="0.2">
      <c r="W2594" s="62"/>
      <c r="X2594" s="62"/>
    </row>
    <row r="2595" spans="23:24" x14ac:dyDescent="0.2">
      <c r="W2595" s="62"/>
      <c r="X2595" s="62"/>
    </row>
    <row r="2596" spans="23:24" x14ac:dyDescent="0.2">
      <c r="W2596" s="62"/>
      <c r="X2596" s="62"/>
    </row>
    <row r="2597" spans="23:24" x14ac:dyDescent="0.2">
      <c r="W2597" s="62"/>
      <c r="X2597" s="62"/>
    </row>
    <row r="2598" spans="23:24" x14ac:dyDescent="0.2">
      <c r="W2598" s="62"/>
      <c r="X2598" s="62"/>
    </row>
    <row r="2599" spans="23:24" x14ac:dyDescent="0.2">
      <c r="W2599" s="62"/>
      <c r="X2599" s="62"/>
    </row>
    <row r="2600" spans="23:24" x14ac:dyDescent="0.2">
      <c r="W2600" s="62"/>
      <c r="X2600" s="62"/>
    </row>
    <row r="2601" spans="23:24" x14ac:dyDescent="0.2">
      <c r="W2601" s="62"/>
      <c r="X2601" s="62"/>
    </row>
    <row r="2602" spans="23:24" x14ac:dyDescent="0.2">
      <c r="W2602" s="62"/>
      <c r="X2602" s="62"/>
    </row>
    <row r="2603" spans="23:24" x14ac:dyDescent="0.2">
      <c r="W2603" s="62"/>
      <c r="X2603" s="62"/>
    </row>
    <row r="2604" spans="23:24" x14ac:dyDescent="0.2">
      <c r="W2604" s="62"/>
      <c r="X2604" s="62"/>
    </row>
    <row r="2605" spans="23:24" x14ac:dyDescent="0.2">
      <c r="W2605" s="62"/>
      <c r="X2605" s="62"/>
    </row>
    <row r="2606" spans="23:24" x14ac:dyDescent="0.2">
      <c r="W2606" s="62"/>
      <c r="X2606" s="62"/>
    </row>
    <row r="2607" spans="23:24" x14ac:dyDescent="0.2">
      <c r="W2607" s="62"/>
      <c r="X2607" s="62"/>
    </row>
    <row r="2608" spans="23:24" x14ac:dyDescent="0.2">
      <c r="W2608" s="62"/>
      <c r="X2608" s="62"/>
    </row>
    <row r="2609" spans="23:24" x14ac:dyDescent="0.2">
      <c r="W2609" s="62"/>
      <c r="X2609" s="62"/>
    </row>
    <row r="2610" spans="23:24" x14ac:dyDescent="0.2">
      <c r="W2610" s="62"/>
      <c r="X2610" s="62"/>
    </row>
    <row r="2611" spans="23:24" x14ac:dyDescent="0.2">
      <c r="W2611" s="62"/>
      <c r="X2611" s="62"/>
    </row>
    <row r="2612" spans="23:24" x14ac:dyDescent="0.2">
      <c r="W2612" s="62"/>
      <c r="X2612" s="62"/>
    </row>
    <row r="2613" spans="23:24" x14ac:dyDescent="0.2">
      <c r="W2613" s="62"/>
      <c r="X2613" s="62"/>
    </row>
    <row r="2614" spans="23:24" x14ac:dyDescent="0.2">
      <c r="W2614" s="62"/>
      <c r="X2614" s="62"/>
    </row>
    <row r="2615" spans="23:24" x14ac:dyDescent="0.2">
      <c r="W2615" s="62"/>
      <c r="X2615" s="62"/>
    </row>
    <row r="2616" spans="23:24" x14ac:dyDescent="0.2">
      <c r="W2616" s="62"/>
      <c r="X2616" s="62"/>
    </row>
    <row r="2617" spans="23:24" x14ac:dyDescent="0.2">
      <c r="W2617" s="62"/>
      <c r="X2617" s="62"/>
    </row>
    <row r="2618" spans="23:24" x14ac:dyDescent="0.2">
      <c r="W2618" s="62"/>
      <c r="X2618" s="62"/>
    </row>
    <row r="2619" spans="23:24" x14ac:dyDescent="0.2">
      <c r="W2619" s="62"/>
      <c r="X2619" s="62"/>
    </row>
    <row r="2620" spans="23:24" x14ac:dyDescent="0.2">
      <c r="W2620" s="62"/>
      <c r="X2620" s="62"/>
    </row>
    <row r="2621" spans="23:24" x14ac:dyDescent="0.2">
      <c r="W2621" s="62"/>
      <c r="X2621" s="62"/>
    </row>
    <row r="2622" spans="23:24" x14ac:dyDescent="0.2">
      <c r="W2622" s="62"/>
      <c r="X2622" s="62"/>
    </row>
    <row r="2623" spans="23:24" x14ac:dyDescent="0.2">
      <c r="W2623" s="62"/>
      <c r="X2623" s="62"/>
    </row>
    <row r="2624" spans="23:24" x14ac:dyDescent="0.2">
      <c r="W2624" s="62"/>
      <c r="X2624" s="62"/>
    </row>
    <row r="2625" spans="23:24" x14ac:dyDescent="0.2">
      <c r="W2625" s="62"/>
      <c r="X2625" s="62"/>
    </row>
    <row r="2626" spans="23:24" x14ac:dyDescent="0.2">
      <c r="W2626" s="62"/>
      <c r="X2626" s="62"/>
    </row>
    <row r="2627" spans="23:24" x14ac:dyDescent="0.2">
      <c r="W2627" s="62"/>
      <c r="X2627" s="62"/>
    </row>
    <row r="2628" spans="23:24" x14ac:dyDescent="0.2">
      <c r="W2628" s="62"/>
      <c r="X2628" s="62"/>
    </row>
    <row r="2629" spans="23:24" x14ac:dyDescent="0.2">
      <c r="W2629" s="62"/>
      <c r="X2629" s="62"/>
    </row>
    <row r="2630" spans="23:24" x14ac:dyDescent="0.2">
      <c r="W2630" s="62"/>
      <c r="X2630" s="62"/>
    </row>
    <row r="2631" spans="23:24" x14ac:dyDescent="0.2">
      <c r="W2631" s="62"/>
      <c r="X2631" s="62"/>
    </row>
    <row r="2632" spans="23:24" x14ac:dyDescent="0.2">
      <c r="W2632" s="62"/>
      <c r="X2632" s="62"/>
    </row>
    <row r="2633" spans="23:24" x14ac:dyDescent="0.2">
      <c r="W2633" s="62"/>
      <c r="X2633" s="62"/>
    </row>
    <row r="2634" spans="23:24" x14ac:dyDescent="0.2">
      <c r="W2634" s="62"/>
      <c r="X2634" s="62"/>
    </row>
    <row r="2635" spans="23:24" x14ac:dyDescent="0.2">
      <c r="W2635" s="62"/>
      <c r="X2635" s="62"/>
    </row>
    <row r="2636" spans="23:24" x14ac:dyDescent="0.2">
      <c r="W2636" s="62"/>
      <c r="X2636" s="62"/>
    </row>
    <row r="2637" spans="23:24" x14ac:dyDescent="0.2">
      <c r="W2637" s="62"/>
      <c r="X2637" s="62"/>
    </row>
    <row r="2638" spans="23:24" x14ac:dyDescent="0.2">
      <c r="W2638" s="62"/>
      <c r="X2638" s="62"/>
    </row>
    <row r="2639" spans="23:24" x14ac:dyDescent="0.2">
      <c r="W2639" s="62"/>
      <c r="X2639" s="62"/>
    </row>
    <row r="2640" spans="23:24" x14ac:dyDescent="0.2">
      <c r="W2640" s="62"/>
      <c r="X2640" s="62"/>
    </row>
    <row r="2641" spans="23:24" x14ac:dyDescent="0.2">
      <c r="W2641" s="62"/>
      <c r="X2641" s="62"/>
    </row>
    <row r="2642" spans="23:24" x14ac:dyDescent="0.2">
      <c r="W2642" s="62"/>
      <c r="X2642" s="62"/>
    </row>
    <row r="2643" spans="23:24" x14ac:dyDescent="0.2">
      <c r="W2643" s="62"/>
      <c r="X2643" s="62"/>
    </row>
    <row r="2644" spans="23:24" x14ac:dyDescent="0.2">
      <c r="W2644" s="62"/>
      <c r="X2644" s="62"/>
    </row>
    <row r="2645" spans="23:24" x14ac:dyDescent="0.2">
      <c r="W2645" s="62"/>
      <c r="X2645" s="62"/>
    </row>
    <row r="2646" spans="23:24" x14ac:dyDescent="0.2">
      <c r="W2646" s="62"/>
      <c r="X2646" s="62"/>
    </row>
    <row r="2647" spans="23:24" x14ac:dyDescent="0.2">
      <c r="W2647" s="62"/>
      <c r="X2647" s="62"/>
    </row>
    <row r="2648" spans="23:24" x14ac:dyDescent="0.2">
      <c r="W2648" s="62"/>
      <c r="X2648" s="62"/>
    </row>
    <row r="2649" spans="23:24" x14ac:dyDescent="0.2">
      <c r="W2649" s="62"/>
      <c r="X2649" s="62"/>
    </row>
    <row r="2650" spans="23:24" x14ac:dyDescent="0.2">
      <c r="W2650" s="62"/>
      <c r="X2650" s="62"/>
    </row>
    <row r="2651" spans="23:24" x14ac:dyDescent="0.2">
      <c r="W2651" s="62"/>
      <c r="X2651" s="62"/>
    </row>
    <row r="2652" spans="23:24" x14ac:dyDescent="0.2">
      <c r="W2652" s="62"/>
      <c r="X2652" s="62"/>
    </row>
    <row r="2653" spans="23:24" x14ac:dyDescent="0.2">
      <c r="W2653" s="62"/>
      <c r="X2653" s="62"/>
    </row>
    <row r="2654" spans="23:24" x14ac:dyDescent="0.2">
      <c r="W2654" s="62"/>
      <c r="X2654" s="62"/>
    </row>
    <row r="2655" spans="23:24" x14ac:dyDescent="0.2">
      <c r="W2655" s="62"/>
      <c r="X2655" s="62"/>
    </row>
    <row r="2656" spans="23:24" x14ac:dyDescent="0.2">
      <c r="W2656" s="62"/>
      <c r="X2656" s="62"/>
    </row>
    <row r="2657" spans="23:24" x14ac:dyDescent="0.2">
      <c r="W2657" s="62"/>
      <c r="X2657" s="62"/>
    </row>
    <row r="2658" spans="23:24" x14ac:dyDescent="0.2">
      <c r="W2658" s="62"/>
      <c r="X2658" s="62"/>
    </row>
    <row r="2659" spans="23:24" x14ac:dyDescent="0.2">
      <c r="W2659" s="62"/>
      <c r="X2659" s="62"/>
    </row>
    <row r="2660" spans="23:24" x14ac:dyDescent="0.2">
      <c r="W2660" s="62"/>
      <c r="X2660" s="62"/>
    </row>
    <row r="2661" spans="23:24" x14ac:dyDescent="0.2">
      <c r="W2661" s="62"/>
      <c r="X2661" s="62"/>
    </row>
    <row r="2662" spans="23:24" x14ac:dyDescent="0.2">
      <c r="W2662" s="62"/>
      <c r="X2662" s="62"/>
    </row>
    <row r="2663" spans="23:24" x14ac:dyDescent="0.2">
      <c r="W2663" s="62"/>
      <c r="X2663" s="62"/>
    </row>
    <row r="2664" spans="23:24" x14ac:dyDescent="0.2">
      <c r="W2664" s="62"/>
      <c r="X2664" s="62"/>
    </row>
    <row r="2665" spans="23:24" x14ac:dyDescent="0.2">
      <c r="W2665" s="62"/>
      <c r="X2665" s="62"/>
    </row>
    <row r="2666" spans="23:24" x14ac:dyDescent="0.2">
      <c r="W2666" s="62"/>
      <c r="X2666" s="62"/>
    </row>
    <row r="2667" spans="23:24" x14ac:dyDescent="0.2">
      <c r="W2667" s="62"/>
      <c r="X2667" s="62"/>
    </row>
    <row r="2668" spans="23:24" x14ac:dyDescent="0.2">
      <c r="W2668" s="62"/>
      <c r="X2668" s="62"/>
    </row>
    <row r="2669" spans="23:24" x14ac:dyDescent="0.2">
      <c r="W2669" s="62"/>
      <c r="X2669" s="62"/>
    </row>
    <row r="2670" spans="23:24" x14ac:dyDescent="0.2">
      <c r="W2670" s="62"/>
      <c r="X2670" s="62"/>
    </row>
    <row r="2671" spans="23:24" x14ac:dyDescent="0.2">
      <c r="W2671" s="62"/>
      <c r="X2671" s="62"/>
    </row>
    <row r="2672" spans="23:24" x14ac:dyDescent="0.2">
      <c r="W2672" s="62"/>
      <c r="X2672" s="62"/>
    </row>
    <row r="2673" spans="23:24" x14ac:dyDescent="0.2">
      <c r="W2673" s="62"/>
      <c r="X2673" s="62"/>
    </row>
    <row r="2674" spans="23:24" x14ac:dyDescent="0.2">
      <c r="W2674" s="62"/>
      <c r="X2674" s="62"/>
    </row>
    <row r="2675" spans="23:24" x14ac:dyDescent="0.2">
      <c r="W2675" s="62"/>
      <c r="X2675" s="62"/>
    </row>
    <row r="2676" spans="23:24" x14ac:dyDescent="0.2">
      <c r="W2676" s="62"/>
      <c r="X2676" s="62"/>
    </row>
    <row r="2677" spans="23:24" x14ac:dyDescent="0.2">
      <c r="W2677" s="62"/>
      <c r="X2677" s="62"/>
    </row>
    <row r="2678" spans="23:24" x14ac:dyDescent="0.2">
      <c r="W2678" s="62"/>
      <c r="X2678" s="62"/>
    </row>
    <row r="2679" spans="23:24" x14ac:dyDescent="0.2">
      <c r="W2679" s="62"/>
      <c r="X2679" s="62"/>
    </row>
    <row r="2680" spans="23:24" x14ac:dyDescent="0.2">
      <c r="W2680" s="62"/>
      <c r="X2680" s="62"/>
    </row>
    <row r="2681" spans="23:24" x14ac:dyDescent="0.2">
      <c r="W2681" s="62"/>
      <c r="X2681" s="62"/>
    </row>
    <row r="2682" spans="23:24" x14ac:dyDescent="0.2">
      <c r="W2682" s="62"/>
      <c r="X2682" s="62"/>
    </row>
    <row r="2683" spans="23:24" x14ac:dyDescent="0.2">
      <c r="W2683" s="62"/>
      <c r="X2683" s="62"/>
    </row>
    <row r="2684" spans="23:24" x14ac:dyDescent="0.2">
      <c r="W2684" s="62"/>
      <c r="X2684" s="62"/>
    </row>
    <row r="2685" spans="23:24" x14ac:dyDescent="0.2">
      <c r="W2685" s="62"/>
      <c r="X2685" s="62"/>
    </row>
    <row r="2686" spans="23:24" x14ac:dyDescent="0.2">
      <c r="W2686" s="62"/>
      <c r="X2686" s="62"/>
    </row>
    <row r="2687" spans="23:24" x14ac:dyDescent="0.2">
      <c r="W2687" s="62"/>
      <c r="X2687" s="62"/>
    </row>
    <row r="2688" spans="23:24" x14ac:dyDescent="0.2">
      <c r="W2688" s="62"/>
      <c r="X2688" s="62"/>
    </row>
    <row r="2689" spans="23:24" x14ac:dyDescent="0.2">
      <c r="W2689" s="62"/>
      <c r="X2689" s="62"/>
    </row>
    <row r="2690" spans="23:24" x14ac:dyDescent="0.2">
      <c r="W2690" s="62"/>
      <c r="X2690" s="62"/>
    </row>
    <row r="2691" spans="23:24" x14ac:dyDescent="0.2">
      <c r="W2691" s="62"/>
      <c r="X2691" s="62"/>
    </row>
    <row r="2692" spans="23:24" x14ac:dyDescent="0.2">
      <c r="W2692" s="62"/>
      <c r="X2692" s="62"/>
    </row>
    <row r="2693" spans="23:24" x14ac:dyDescent="0.2">
      <c r="W2693" s="62"/>
      <c r="X2693" s="62"/>
    </row>
    <row r="2694" spans="23:24" x14ac:dyDescent="0.2">
      <c r="W2694" s="62"/>
      <c r="X2694" s="62"/>
    </row>
    <row r="2695" spans="23:24" x14ac:dyDescent="0.2">
      <c r="W2695" s="62"/>
      <c r="X2695" s="62"/>
    </row>
    <row r="2696" spans="23:24" x14ac:dyDescent="0.2">
      <c r="W2696" s="62"/>
      <c r="X2696" s="62"/>
    </row>
    <row r="2697" spans="23:24" x14ac:dyDescent="0.2">
      <c r="W2697" s="62"/>
      <c r="X2697" s="62"/>
    </row>
    <row r="2698" spans="23:24" x14ac:dyDescent="0.2">
      <c r="W2698" s="62"/>
      <c r="X2698" s="62"/>
    </row>
    <row r="2699" spans="23:24" x14ac:dyDescent="0.2">
      <c r="W2699" s="62"/>
      <c r="X2699" s="62"/>
    </row>
    <row r="2700" spans="23:24" x14ac:dyDescent="0.2">
      <c r="W2700" s="62"/>
      <c r="X2700" s="62"/>
    </row>
    <row r="2701" spans="23:24" x14ac:dyDescent="0.2">
      <c r="W2701" s="62"/>
      <c r="X2701" s="62"/>
    </row>
    <row r="2702" spans="23:24" x14ac:dyDescent="0.2">
      <c r="W2702" s="62"/>
      <c r="X2702" s="62"/>
    </row>
    <row r="2703" spans="23:24" x14ac:dyDescent="0.2">
      <c r="W2703" s="62"/>
      <c r="X2703" s="62"/>
    </row>
    <row r="2704" spans="23:24" x14ac:dyDescent="0.2">
      <c r="W2704" s="62"/>
      <c r="X2704" s="62"/>
    </row>
    <row r="2705" spans="23:24" x14ac:dyDescent="0.2">
      <c r="W2705" s="62"/>
      <c r="X2705" s="62"/>
    </row>
    <row r="2706" spans="23:24" x14ac:dyDescent="0.2">
      <c r="W2706" s="62"/>
      <c r="X2706" s="62"/>
    </row>
    <row r="2707" spans="23:24" x14ac:dyDescent="0.2">
      <c r="W2707" s="62"/>
      <c r="X2707" s="62"/>
    </row>
    <row r="2708" spans="23:24" x14ac:dyDescent="0.2">
      <c r="W2708" s="62"/>
      <c r="X2708" s="62"/>
    </row>
    <row r="2709" spans="23:24" x14ac:dyDescent="0.2">
      <c r="W2709" s="62"/>
      <c r="X2709" s="62"/>
    </row>
    <row r="2710" spans="23:24" x14ac:dyDescent="0.2">
      <c r="W2710" s="62"/>
      <c r="X2710" s="62"/>
    </row>
    <row r="2711" spans="23:24" x14ac:dyDescent="0.2">
      <c r="W2711" s="62"/>
      <c r="X2711" s="62"/>
    </row>
    <row r="2712" spans="23:24" x14ac:dyDescent="0.2">
      <c r="W2712" s="62"/>
      <c r="X2712" s="62"/>
    </row>
    <row r="2713" spans="23:24" x14ac:dyDescent="0.2">
      <c r="W2713" s="62"/>
      <c r="X2713" s="62"/>
    </row>
    <row r="2714" spans="23:24" x14ac:dyDescent="0.2">
      <c r="W2714" s="62"/>
      <c r="X2714" s="62"/>
    </row>
    <row r="2715" spans="23:24" x14ac:dyDescent="0.2">
      <c r="W2715" s="62"/>
      <c r="X2715" s="62"/>
    </row>
    <row r="2716" spans="23:24" x14ac:dyDescent="0.2">
      <c r="W2716" s="62"/>
      <c r="X2716" s="62"/>
    </row>
    <row r="2717" spans="23:24" x14ac:dyDescent="0.2">
      <c r="W2717" s="62"/>
      <c r="X2717" s="62"/>
    </row>
    <row r="2718" spans="23:24" x14ac:dyDescent="0.2">
      <c r="W2718" s="62"/>
      <c r="X2718" s="62"/>
    </row>
    <row r="2719" spans="23:24" x14ac:dyDescent="0.2">
      <c r="W2719" s="62"/>
      <c r="X2719" s="62"/>
    </row>
    <row r="2720" spans="23:24" x14ac:dyDescent="0.2">
      <c r="W2720" s="62"/>
      <c r="X2720" s="62"/>
    </row>
    <row r="2721" spans="23:24" x14ac:dyDescent="0.2">
      <c r="W2721" s="62"/>
      <c r="X2721" s="62"/>
    </row>
    <row r="2722" spans="23:24" x14ac:dyDescent="0.2">
      <c r="W2722" s="62"/>
      <c r="X2722" s="62"/>
    </row>
    <row r="2723" spans="23:24" x14ac:dyDescent="0.2">
      <c r="W2723" s="62"/>
      <c r="X2723" s="62"/>
    </row>
    <row r="2724" spans="23:24" x14ac:dyDescent="0.2">
      <c r="W2724" s="62"/>
      <c r="X2724" s="62"/>
    </row>
    <row r="2725" spans="23:24" x14ac:dyDescent="0.2">
      <c r="W2725" s="62"/>
      <c r="X2725" s="62"/>
    </row>
    <row r="2726" spans="23:24" x14ac:dyDescent="0.2">
      <c r="W2726" s="62"/>
      <c r="X2726" s="62"/>
    </row>
    <row r="2727" spans="23:24" x14ac:dyDescent="0.2">
      <c r="W2727" s="62"/>
      <c r="X2727" s="62"/>
    </row>
    <row r="2728" spans="23:24" x14ac:dyDescent="0.2">
      <c r="W2728" s="62"/>
      <c r="X2728" s="62"/>
    </row>
    <row r="2729" spans="23:24" x14ac:dyDescent="0.2">
      <c r="W2729" s="62"/>
      <c r="X2729" s="62"/>
    </row>
    <row r="2730" spans="23:24" x14ac:dyDescent="0.2">
      <c r="W2730" s="62"/>
      <c r="X2730" s="62"/>
    </row>
    <row r="2731" spans="23:24" x14ac:dyDescent="0.2">
      <c r="W2731" s="62"/>
      <c r="X2731" s="62"/>
    </row>
    <row r="2732" spans="23:24" x14ac:dyDescent="0.2">
      <c r="W2732" s="62"/>
      <c r="X2732" s="62"/>
    </row>
    <row r="2733" spans="23:24" x14ac:dyDescent="0.2">
      <c r="W2733" s="62"/>
      <c r="X2733" s="62"/>
    </row>
    <row r="2734" spans="23:24" x14ac:dyDescent="0.2">
      <c r="W2734" s="62"/>
      <c r="X2734" s="62"/>
    </row>
    <row r="2735" spans="23:24" x14ac:dyDescent="0.2">
      <c r="W2735" s="62"/>
      <c r="X2735" s="62"/>
    </row>
    <row r="2736" spans="23:24" x14ac:dyDescent="0.2">
      <c r="W2736" s="62"/>
      <c r="X2736" s="62"/>
    </row>
    <row r="2737" spans="23:24" x14ac:dyDescent="0.2">
      <c r="W2737" s="62"/>
      <c r="X2737" s="62"/>
    </row>
    <row r="2738" spans="23:24" x14ac:dyDescent="0.2">
      <c r="W2738" s="62"/>
      <c r="X2738" s="62"/>
    </row>
    <row r="2739" spans="23:24" x14ac:dyDescent="0.2">
      <c r="W2739" s="62"/>
      <c r="X2739" s="62"/>
    </row>
    <row r="2740" spans="23:24" x14ac:dyDescent="0.2">
      <c r="W2740" s="62"/>
      <c r="X2740" s="62"/>
    </row>
    <row r="2741" spans="23:24" x14ac:dyDescent="0.2">
      <c r="W2741" s="62"/>
      <c r="X2741" s="62"/>
    </row>
    <row r="2742" spans="23:24" x14ac:dyDescent="0.2">
      <c r="W2742" s="62"/>
      <c r="X2742" s="62"/>
    </row>
    <row r="2743" spans="23:24" x14ac:dyDescent="0.2">
      <c r="W2743" s="62"/>
      <c r="X2743" s="62"/>
    </row>
    <row r="2744" spans="23:24" x14ac:dyDescent="0.2">
      <c r="W2744" s="62"/>
      <c r="X2744" s="62"/>
    </row>
    <row r="2745" spans="23:24" x14ac:dyDescent="0.2">
      <c r="W2745" s="62"/>
      <c r="X2745" s="62"/>
    </row>
    <row r="2746" spans="23:24" x14ac:dyDescent="0.2">
      <c r="W2746" s="62"/>
      <c r="X2746" s="62"/>
    </row>
    <row r="2747" spans="23:24" x14ac:dyDescent="0.2">
      <c r="W2747" s="62"/>
      <c r="X2747" s="62"/>
    </row>
    <row r="2748" spans="23:24" x14ac:dyDescent="0.2">
      <c r="W2748" s="62"/>
      <c r="X2748" s="62"/>
    </row>
    <row r="2749" spans="23:24" x14ac:dyDescent="0.2">
      <c r="W2749" s="62"/>
      <c r="X2749" s="62"/>
    </row>
    <row r="2750" spans="23:24" x14ac:dyDescent="0.2">
      <c r="W2750" s="62"/>
      <c r="X2750" s="62"/>
    </row>
    <row r="2751" spans="23:24" x14ac:dyDescent="0.2">
      <c r="W2751" s="62"/>
      <c r="X2751" s="62"/>
    </row>
    <row r="2752" spans="23:24" x14ac:dyDescent="0.2">
      <c r="W2752" s="62"/>
      <c r="X2752" s="62"/>
    </row>
    <row r="2753" spans="23:24" x14ac:dyDescent="0.2">
      <c r="W2753" s="62"/>
      <c r="X2753" s="62"/>
    </row>
    <row r="2754" spans="23:24" x14ac:dyDescent="0.2">
      <c r="W2754" s="62"/>
      <c r="X2754" s="62"/>
    </row>
    <row r="2755" spans="23:24" x14ac:dyDescent="0.2">
      <c r="W2755" s="62"/>
      <c r="X2755" s="62"/>
    </row>
    <row r="2756" spans="23:24" x14ac:dyDescent="0.2">
      <c r="W2756" s="62"/>
      <c r="X2756" s="62"/>
    </row>
    <row r="2757" spans="23:24" x14ac:dyDescent="0.2">
      <c r="W2757" s="62"/>
      <c r="X2757" s="62"/>
    </row>
    <row r="2758" spans="23:24" x14ac:dyDescent="0.2">
      <c r="W2758" s="62"/>
      <c r="X2758" s="62"/>
    </row>
    <row r="2759" spans="23:24" x14ac:dyDescent="0.2">
      <c r="W2759" s="62"/>
      <c r="X2759" s="62"/>
    </row>
    <row r="2760" spans="23:24" x14ac:dyDescent="0.2">
      <c r="W2760" s="62"/>
      <c r="X2760" s="62"/>
    </row>
    <row r="2761" spans="23:24" x14ac:dyDescent="0.2">
      <c r="W2761" s="62"/>
      <c r="X2761" s="62"/>
    </row>
    <row r="2762" spans="23:24" x14ac:dyDescent="0.2">
      <c r="W2762" s="62"/>
      <c r="X2762" s="62"/>
    </row>
    <row r="2763" spans="23:24" x14ac:dyDescent="0.2">
      <c r="W2763" s="62"/>
      <c r="X2763" s="62"/>
    </row>
    <row r="2764" spans="23:24" x14ac:dyDescent="0.2">
      <c r="W2764" s="62"/>
      <c r="X2764" s="62"/>
    </row>
    <row r="2765" spans="23:24" x14ac:dyDescent="0.2">
      <c r="W2765" s="62"/>
      <c r="X2765" s="62"/>
    </row>
    <row r="2766" spans="23:24" x14ac:dyDescent="0.2">
      <c r="W2766" s="62"/>
      <c r="X2766" s="62"/>
    </row>
    <row r="2767" spans="23:24" x14ac:dyDescent="0.2">
      <c r="W2767" s="62"/>
      <c r="X2767" s="62"/>
    </row>
    <row r="2768" spans="23:24" x14ac:dyDescent="0.2">
      <c r="W2768" s="62"/>
      <c r="X2768" s="62"/>
    </row>
    <row r="2769" spans="23:24" x14ac:dyDescent="0.2">
      <c r="W2769" s="62"/>
      <c r="X2769" s="62"/>
    </row>
    <row r="2770" spans="23:24" x14ac:dyDescent="0.2">
      <c r="W2770" s="62"/>
      <c r="X2770" s="62"/>
    </row>
    <row r="2771" spans="23:24" x14ac:dyDescent="0.2">
      <c r="W2771" s="62"/>
      <c r="X2771" s="62"/>
    </row>
    <row r="2772" spans="23:24" x14ac:dyDescent="0.2">
      <c r="W2772" s="62"/>
      <c r="X2772" s="62"/>
    </row>
    <row r="2773" spans="23:24" x14ac:dyDescent="0.2">
      <c r="W2773" s="62"/>
      <c r="X2773" s="62"/>
    </row>
    <row r="2774" spans="23:24" x14ac:dyDescent="0.2">
      <c r="W2774" s="62"/>
      <c r="X2774" s="62"/>
    </row>
    <row r="2775" spans="23:24" x14ac:dyDescent="0.2">
      <c r="W2775" s="62"/>
      <c r="X2775" s="62"/>
    </row>
    <row r="2776" spans="23:24" x14ac:dyDescent="0.2">
      <c r="W2776" s="62"/>
      <c r="X2776" s="62"/>
    </row>
    <row r="2777" spans="23:24" x14ac:dyDescent="0.2">
      <c r="W2777" s="62"/>
      <c r="X2777" s="62"/>
    </row>
    <row r="2778" spans="23:24" x14ac:dyDescent="0.2">
      <c r="W2778" s="62"/>
      <c r="X2778" s="62"/>
    </row>
    <row r="2779" spans="23:24" x14ac:dyDescent="0.2">
      <c r="W2779" s="62"/>
      <c r="X2779" s="62"/>
    </row>
    <row r="2780" spans="23:24" x14ac:dyDescent="0.2">
      <c r="W2780" s="62"/>
      <c r="X2780" s="62"/>
    </row>
    <row r="2781" spans="23:24" x14ac:dyDescent="0.2">
      <c r="W2781" s="62"/>
      <c r="X2781" s="62"/>
    </row>
    <row r="2782" spans="23:24" x14ac:dyDescent="0.2">
      <c r="W2782" s="62"/>
      <c r="X2782" s="62"/>
    </row>
    <row r="2783" spans="23:24" x14ac:dyDescent="0.2">
      <c r="W2783" s="62"/>
      <c r="X2783" s="62"/>
    </row>
    <row r="2784" spans="23:24" x14ac:dyDescent="0.2">
      <c r="W2784" s="62"/>
      <c r="X2784" s="62"/>
    </row>
    <row r="2785" spans="23:24" x14ac:dyDescent="0.2">
      <c r="W2785" s="62"/>
      <c r="X2785" s="62"/>
    </row>
    <row r="2786" spans="23:24" x14ac:dyDescent="0.2">
      <c r="W2786" s="62"/>
      <c r="X2786" s="62"/>
    </row>
    <row r="2787" spans="23:24" x14ac:dyDescent="0.2">
      <c r="W2787" s="62"/>
      <c r="X2787" s="62"/>
    </row>
    <row r="2788" spans="23:24" x14ac:dyDescent="0.2">
      <c r="W2788" s="62"/>
      <c r="X2788" s="62"/>
    </row>
    <row r="2789" spans="23:24" x14ac:dyDescent="0.2">
      <c r="W2789" s="62"/>
      <c r="X2789" s="62"/>
    </row>
    <row r="2790" spans="23:24" x14ac:dyDescent="0.2">
      <c r="W2790" s="62"/>
      <c r="X2790" s="62"/>
    </row>
    <row r="2791" spans="23:24" x14ac:dyDescent="0.2">
      <c r="W2791" s="62"/>
      <c r="X2791" s="62"/>
    </row>
    <row r="2792" spans="23:24" x14ac:dyDescent="0.2">
      <c r="W2792" s="62"/>
      <c r="X2792" s="62"/>
    </row>
    <row r="2793" spans="23:24" x14ac:dyDescent="0.2">
      <c r="W2793" s="62"/>
      <c r="X2793" s="62"/>
    </row>
    <row r="2794" spans="23:24" x14ac:dyDescent="0.2">
      <c r="W2794" s="62"/>
      <c r="X2794" s="62"/>
    </row>
    <row r="2795" spans="23:24" x14ac:dyDescent="0.2">
      <c r="W2795" s="62"/>
      <c r="X2795" s="62"/>
    </row>
    <row r="2796" spans="23:24" x14ac:dyDescent="0.2">
      <c r="W2796" s="62"/>
      <c r="X2796" s="62"/>
    </row>
    <row r="2797" spans="23:24" x14ac:dyDescent="0.2">
      <c r="W2797" s="62"/>
      <c r="X2797" s="62"/>
    </row>
    <row r="2798" spans="23:24" x14ac:dyDescent="0.2">
      <c r="W2798" s="62"/>
      <c r="X2798" s="62"/>
    </row>
    <row r="2799" spans="23:24" x14ac:dyDescent="0.2">
      <c r="W2799" s="62"/>
      <c r="X2799" s="62"/>
    </row>
    <row r="2800" spans="23:24" x14ac:dyDescent="0.2">
      <c r="W2800" s="62"/>
      <c r="X2800" s="62"/>
    </row>
    <row r="2801" spans="23:24" x14ac:dyDescent="0.2">
      <c r="W2801" s="62"/>
      <c r="X2801" s="62"/>
    </row>
    <row r="2802" spans="23:24" x14ac:dyDescent="0.2">
      <c r="W2802" s="62"/>
      <c r="X2802" s="62"/>
    </row>
    <row r="2803" spans="23:24" x14ac:dyDescent="0.2">
      <c r="W2803" s="62"/>
      <c r="X2803" s="62"/>
    </row>
    <row r="2804" spans="23:24" x14ac:dyDescent="0.2">
      <c r="W2804" s="62"/>
      <c r="X2804" s="62"/>
    </row>
    <row r="2805" spans="23:24" x14ac:dyDescent="0.2">
      <c r="W2805" s="62"/>
      <c r="X2805" s="62"/>
    </row>
    <row r="2806" spans="23:24" x14ac:dyDescent="0.2">
      <c r="W2806" s="62"/>
      <c r="X2806" s="62"/>
    </row>
    <row r="2807" spans="23:24" x14ac:dyDescent="0.2">
      <c r="W2807" s="62"/>
      <c r="X2807" s="62"/>
    </row>
    <row r="2808" spans="23:24" x14ac:dyDescent="0.2">
      <c r="W2808" s="62"/>
      <c r="X2808" s="62"/>
    </row>
    <row r="2809" spans="23:24" x14ac:dyDescent="0.2">
      <c r="W2809" s="62"/>
      <c r="X2809" s="62"/>
    </row>
    <row r="2810" spans="23:24" x14ac:dyDescent="0.2">
      <c r="W2810" s="62"/>
      <c r="X2810" s="62"/>
    </row>
    <row r="2811" spans="23:24" x14ac:dyDescent="0.2">
      <c r="W2811" s="62"/>
      <c r="X2811" s="62"/>
    </row>
    <row r="2812" spans="23:24" x14ac:dyDescent="0.2">
      <c r="W2812" s="62"/>
      <c r="X2812" s="62"/>
    </row>
    <row r="2813" spans="23:24" x14ac:dyDescent="0.2">
      <c r="W2813" s="62"/>
      <c r="X2813" s="62"/>
    </row>
    <row r="2814" spans="23:24" x14ac:dyDescent="0.2">
      <c r="W2814" s="62"/>
      <c r="X2814" s="62"/>
    </row>
    <row r="2815" spans="23:24" x14ac:dyDescent="0.2">
      <c r="W2815" s="62"/>
      <c r="X2815" s="62"/>
    </row>
    <row r="2816" spans="23:24" x14ac:dyDescent="0.2">
      <c r="W2816" s="62"/>
      <c r="X2816" s="62"/>
    </row>
    <row r="2817" spans="23:24" x14ac:dyDescent="0.2">
      <c r="W2817" s="62"/>
      <c r="X2817" s="62"/>
    </row>
    <row r="2818" spans="23:24" x14ac:dyDescent="0.2">
      <c r="W2818" s="62"/>
      <c r="X2818" s="62"/>
    </row>
    <row r="2819" spans="23:24" x14ac:dyDescent="0.2">
      <c r="W2819" s="62"/>
      <c r="X2819" s="62"/>
    </row>
    <row r="2820" spans="23:24" x14ac:dyDescent="0.2">
      <c r="W2820" s="62"/>
      <c r="X2820" s="62"/>
    </row>
    <row r="2821" spans="23:24" x14ac:dyDescent="0.2">
      <c r="W2821" s="62"/>
      <c r="X2821" s="62"/>
    </row>
    <row r="2822" spans="23:24" x14ac:dyDescent="0.2">
      <c r="W2822" s="62"/>
      <c r="X2822" s="62"/>
    </row>
    <row r="2823" spans="23:24" x14ac:dyDescent="0.2">
      <c r="W2823" s="62"/>
      <c r="X2823" s="62"/>
    </row>
    <row r="2824" spans="23:24" x14ac:dyDescent="0.2">
      <c r="W2824" s="62"/>
      <c r="X2824" s="62"/>
    </row>
    <row r="2825" spans="23:24" x14ac:dyDescent="0.2">
      <c r="W2825" s="62"/>
      <c r="X2825" s="62"/>
    </row>
    <row r="2826" spans="23:24" x14ac:dyDescent="0.2">
      <c r="W2826" s="62"/>
      <c r="X2826" s="62"/>
    </row>
    <row r="2827" spans="23:24" x14ac:dyDescent="0.2">
      <c r="W2827" s="62"/>
      <c r="X2827" s="62"/>
    </row>
    <row r="2828" spans="23:24" x14ac:dyDescent="0.2">
      <c r="W2828" s="62"/>
      <c r="X2828" s="62"/>
    </row>
    <row r="2829" spans="23:24" x14ac:dyDescent="0.2">
      <c r="W2829" s="62"/>
      <c r="X2829" s="62"/>
    </row>
    <row r="2830" spans="23:24" x14ac:dyDescent="0.2">
      <c r="W2830" s="62"/>
      <c r="X2830" s="62"/>
    </row>
    <row r="2831" spans="23:24" x14ac:dyDescent="0.2">
      <c r="W2831" s="62"/>
      <c r="X2831" s="62"/>
    </row>
    <row r="2832" spans="23:24" x14ac:dyDescent="0.2">
      <c r="W2832" s="62"/>
      <c r="X2832" s="62"/>
    </row>
    <row r="2833" spans="23:24" x14ac:dyDescent="0.2">
      <c r="W2833" s="62"/>
      <c r="X2833" s="62"/>
    </row>
    <row r="2834" spans="23:24" x14ac:dyDescent="0.2">
      <c r="W2834" s="62"/>
      <c r="X2834" s="62"/>
    </row>
    <row r="2835" spans="23:24" x14ac:dyDescent="0.2">
      <c r="W2835" s="62"/>
      <c r="X2835" s="62"/>
    </row>
    <row r="2836" spans="23:24" x14ac:dyDescent="0.2">
      <c r="W2836" s="62"/>
      <c r="X2836" s="62"/>
    </row>
    <row r="2837" spans="23:24" x14ac:dyDescent="0.2">
      <c r="W2837" s="62"/>
      <c r="X2837" s="62"/>
    </row>
    <row r="2838" spans="23:24" x14ac:dyDescent="0.2">
      <c r="W2838" s="62"/>
      <c r="X2838" s="62"/>
    </row>
    <row r="2839" spans="23:24" x14ac:dyDescent="0.2">
      <c r="W2839" s="62"/>
      <c r="X2839" s="62"/>
    </row>
    <row r="2840" spans="23:24" x14ac:dyDescent="0.2">
      <c r="W2840" s="62"/>
      <c r="X2840" s="62"/>
    </row>
    <row r="2841" spans="23:24" x14ac:dyDescent="0.2">
      <c r="W2841" s="62"/>
      <c r="X2841" s="62"/>
    </row>
    <row r="2842" spans="23:24" x14ac:dyDescent="0.2">
      <c r="W2842" s="62"/>
      <c r="X2842" s="62"/>
    </row>
    <row r="2843" spans="23:24" x14ac:dyDescent="0.2">
      <c r="W2843" s="62"/>
      <c r="X2843" s="62"/>
    </row>
    <row r="2844" spans="23:24" x14ac:dyDescent="0.2">
      <c r="W2844" s="62"/>
      <c r="X2844" s="62"/>
    </row>
    <row r="2845" spans="23:24" x14ac:dyDescent="0.2">
      <c r="W2845" s="62"/>
      <c r="X2845" s="62"/>
    </row>
    <row r="2846" spans="23:24" x14ac:dyDescent="0.2">
      <c r="W2846" s="62"/>
      <c r="X2846" s="62"/>
    </row>
    <row r="2847" spans="23:24" x14ac:dyDescent="0.2">
      <c r="W2847" s="62"/>
      <c r="X2847" s="62"/>
    </row>
    <row r="2848" spans="23:24" x14ac:dyDescent="0.2">
      <c r="W2848" s="62"/>
      <c r="X2848" s="62"/>
    </row>
    <row r="2849" spans="23:24" x14ac:dyDescent="0.2">
      <c r="W2849" s="62"/>
      <c r="X2849" s="62"/>
    </row>
    <row r="2850" spans="23:24" x14ac:dyDescent="0.2">
      <c r="W2850" s="62"/>
      <c r="X2850" s="62"/>
    </row>
    <row r="2851" spans="23:24" x14ac:dyDescent="0.2">
      <c r="W2851" s="62"/>
      <c r="X2851" s="62"/>
    </row>
    <row r="2852" spans="23:24" x14ac:dyDescent="0.2">
      <c r="W2852" s="62"/>
      <c r="X2852" s="62"/>
    </row>
    <row r="2853" spans="23:24" x14ac:dyDescent="0.2">
      <c r="W2853" s="62"/>
      <c r="X2853" s="62"/>
    </row>
    <row r="2854" spans="23:24" x14ac:dyDescent="0.2">
      <c r="W2854" s="62"/>
      <c r="X2854" s="62"/>
    </row>
    <row r="2855" spans="23:24" x14ac:dyDescent="0.2">
      <c r="W2855" s="62"/>
      <c r="X2855" s="62"/>
    </row>
    <row r="2856" spans="23:24" x14ac:dyDescent="0.2">
      <c r="W2856" s="62"/>
      <c r="X2856" s="62"/>
    </row>
    <row r="2857" spans="23:24" x14ac:dyDescent="0.2">
      <c r="W2857" s="62"/>
      <c r="X2857" s="62"/>
    </row>
    <row r="2858" spans="23:24" x14ac:dyDescent="0.2">
      <c r="W2858" s="62"/>
      <c r="X2858" s="62"/>
    </row>
    <row r="2859" spans="23:24" x14ac:dyDescent="0.2">
      <c r="W2859" s="62"/>
      <c r="X2859" s="62"/>
    </row>
    <row r="2860" spans="23:24" x14ac:dyDescent="0.2">
      <c r="W2860" s="62"/>
      <c r="X2860" s="62"/>
    </row>
    <row r="2861" spans="23:24" x14ac:dyDescent="0.2">
      <c r="W2861" s="62"/>
      <c r="X2861" s="62"/>
    </row>
    <row r="2862" spans="23:24" x14ac:dyDescent="0.2">
      <c r="W2862" s="62"/>
      <c r="X2862" s="62"/>
    </row>
    <row r="2863" spans="23:24" x14ac:dyDescent="0.2">
      <c r="W2863" s="62"/>
      <c r="X2863" s="62"/>
    </row>
    <row r="2864" spans="23:24" x14ac:dyDescent="0.2">
      <c r="W2864" s="62"/>
      <c r="X2864" s="62"/>
    </row>
    <row r="2865" spans="23:24" x14ac:dyDescent="0.2">
      <c r="W2865" s="62"/>
      <c r="X2865" s="62"/>
    </row>
    <row r="2866" spans="23:24" x14ac:dyDescent="0.2">
      <c r="W2866" s="62"/>
      <c r="X2866" s="62"/>
    </row>
    <row r="2867" spans="23:24" x14ac:dyDescent="0.2">
      <c r="W2867" s="62"/>
      <c r="X2867" s="62"/>
    </row>
    <row r="2868" spans="23:24" x14ac:dyDescent="0.2">
      <c r="W2868" s="62"/>
      <c r="X2868" s="62"/>
    </row>
    <row r="2869" spans="23:24" x14ac:dyDescent="0.2">
      <c r="W2869" s="62"/>
      <c r="X2869" s="62"/>
    </row>
    <row r="2870" spans="23:24" x14ac:dyDescent="0.2">
      <c r="W2870" s="62"/>
      <c r="X2870" s="62"/>
    </row>
    <row r="2871" spans="23:24" x14ac:dyDescent="0.2">
      <c r="W2871" s="62"/>
      <c r="X2871" s="62"/>
    </row>
    <row r="2872" spans="23:24" x14ac:dyDescent="0.2">
      <c r="W2872" s="62"/>
      <c r="X2872" s="62"/>
    </row>
    <row r="2873" spans="23:24" x14ac:dyDescent="0.2">
      <c r="W2873" s="62"/>
      <c r="X2873" s="62"/>
    </row>
    <row r="2874" spans="23:24" x14ac:dyDescent="0.2">
      <c r="W2874" s="62"/>
      <c r="X2874" s="62"/>
    </row>
    <row r="2875" spans="23:24" x14ac:dyDescent="0.2">
      <c r="W2875" s="62"/>
      <c r="X2875" s="62"/>
    </row>
    <row r="2876" spans="23:24" x14ac:dyDescent="0.2">
      <c r="W2876" s="62"/>
      <c r="X2876" s="62"/>
    </row>
    <row r="2877" spans="23:24" x14ac:dyDescent="0.2">
      <c r="W2877" s="62"/>
      <c r="X2877" s="62"/>
    </row>
    <row r="2878" spans="23:24" x14ac:dyDescent="0.2">
      <c r="W2878" s="62"/>
      <c r="X2878" s="62"/>
    </row>
    <row r="2879" spans="23:24" x14ac:dyDescent="0.2">
      <c r="W2879" s="62"/>
      <c r="X2879" s="62"/>
    </row>
    <row r="2880" spans="23:24" x14ac:dyDescent="0.2">
      <c r="W2880" s="62"/>
      <c r="X2880" s="62"/>
    </row>
    <row r="2881" spans="23:24" x14ac:dyDescent="0.2">
      <c r="W2881" s="62"/>
      <c r="X2881" s="62"/>
    </row>
    <row r="2882" spans="23:24" x14ac:dyDescent="0.2">
      <c r="W2882" s="62"/>
      <c r="X2882" s="62"/>
    </row>
    <row r="2883" spans="23:24" x14ac:dyDescent="0.2">
      <c r="W2883" s="62"/>
      <c r="X2883" s="62"/>
    </row>
    <row r="2884" spans="23:24" x14ac:dyDescent="0.2">
      <c r="W2884" s="62"/>
      <c r="X2884" s="62"/>
    </row>
    <row r="2885" spans="23:24" x14ac:dyDescent="0.2">
      <c r="W2885" s="62"/>
      <c r="X2885" s="62"/>
    </row>
    <row r="2886" spans="23:24" x14ac:dyDescent="0.2">
      <c r="W2886" s="62"/>
      <c r="X2886" s="62"/>
    </row>
    <row r="2887" spans="23:24" x14ac:dyDescent="0.2">
      <c r="W2887" s="62"/>
      <c r="X2887" s="62"/>
    </row>
    <row r="2888" spans="23:24" x14ac:dyDescent="0.2">
      <c r="W2888" s="62"/>
      <c r="X2888" s="62"/>
    </row>
    <row r="2889" spans="23:24" x14ac:dyDescent="0.2">
      <c r="W2889" s="62"/>
      <c r="X2889" s="62"/>
    </row>
    <row r="2890" spans="23:24" x14ac:dyDescent="0.2">
      <c r="W2890" s="62"/>
      <c r="X2890" s="62"/>
    </row>
    <row r="2891" spans="23:24" x14ac:dyDescent="0.2">
      <c r="W2891" s="62"/>
      <c r="X2891" s="62"/>
    </row>
    <row r="2892" spans="23:24" x14ac:dyDescent="0.2">
      <c r="W2892" s="62"/>
      <c r="X2892" s="62"/>
    </row>
    <row r="2893" spans="23:24" x14ac:dyDescent="0.2">
      <c r="W2893" s="62"/>
      <c r="X2893" s="62"/>
    </row>
    <row r="2894" spans="23:24" x14ac:dyDescent="0.2">
      <c r="W2894" s="62"/>
      <c r="X2894" s="62"/>
    </row>
    <row r="2895" spans="23:24" x14ac:dyDescent="0.2">
      <c r="W2895" s="62"/>
      <c r="X2895" s="62"/>
    </row>
    <row r="2896" spans="23:24" x14ac:dyDescent="0.2">
      <c r="W2896" s="62"/>
      <c r="X2896" s="62"/>
    </row>
    <row r="2897" spans="23:24" x14ac:dyDescent="0.2">
      <c r="W2897" s="62"/>
      <c r="X2897" s="62"/>
    </row>
    <row r="2898" spans="23:24" x14ac:dyDescent="0.2">
      <c r="W2898" s="62"/>
      <c r="X2898" s="62"/>
    </row>
    <row r="2899" spans="23:24" x14ac:dyDescent="0.2">
      <c r="W2899" s="62"/>
      <c r="X2899" s="62"/>
    </row>
    <row r="2900" spans="23:24" x14ac:dyDescent="0.2">
      <c r="W2900" s="62"/>
      <c r="X2900" s="62"/>
    </row>
    <row r="2901" spans="23:24" x14ac:dyDescent="0.2">
      <c r="W2901" s="62"/>
      <c r="X2901" s="62"/>
    </row>
    <row r="2902" spans="23:24" x14ac:dyDescent="0.2">
      <c r="W2902" s="62"/>
      <c r="X2902" s="62"/>
    </row>
    <row r="2903" spans="23:24" x14ac:dyDescent="0.2">
      <c r="W2903" s="62"/>
      <c r="X2903" s="62"/>
    </row>
    <row r="2904" spans="23:24" x14ac:dyDescent="0.2">
      <c r="W2904" s="62"/>
      <c r="X2904" s="62"/>
    </row>
    <row r="2905" spans="23:24" x14ac:dyDescent="0.2">
      <c r="W2905" s="62"/>
      <c r="X2905" s="62"/>
    </row>
    <row r="2906" spans="23:24" x14ac:dyDescent="0.2">
      <c r="W2906" s="62"/>
      <c r="X2906" s="62"/>
    </row>
    <row r="2907" spans="23:24" x14ac:dyDescent="0.2">
      <c r="W2907" s="62"/>
      <c r="X2907" s="62"/>
    </row>
    <row r="2908" spans="23:24" x14ac:dyDescent="0.2">
      <c r="W2908" s="62"/>
      <c r="X2908" s="62"/>
    </row>
    <row r="2909" spans="23:24" x14ac:dyDescent="0.2">
      <c r="W2909" s="62"/>
      <c r="X2909" s="62"/>
    </row>
    <row r="2910" spans="23:24" x14ac:dyDescent="0.2">
      <c r="W2910" s="62"/>
      <c r="X2910" s="62"/>
    </row>
    <row r="2911" spans="23:24" x14ac:dyDescent="0.2">
      <c r="W2911" s="62"/>
      <c r="X2911" s="62"/>
    </row>
    <row r="2912" spans="23:24" x14ac:dyDescent="0.2">
      <c r="W2912" s="62"/>
      <c r="X2912" s="62"/>
    </row>
    <row r="2913" spans="23:24" x14ac:dyDescent="0.2">
      <c r="W2913" s="62"/>
      <c r="X2913" s="62"/>
    </row>
    <row r="2914" spans="23:24" x14ac:dyDescent="0.2">
      <c r="W2914" s="62"/>
      <c r="X2914" s="62"/>
    </row>
    <row r="2915" spans="23:24" x14ac:dyDescent="0.2">
      <c r="W2915" s="62"/>
      <c r="X2915" s="62"/>
    </row>
    <row r="2916" spans="23:24" x14ac:dyDescent="0.2">
      <c r="W2916" s="62"/>
      <c r="X2916" s="62"/>
    </row>
    <row r="2917" spans="23:24" x14ac:dyDescent="0.2">
      <c r="W2917" s="62"/>
      <c r="X2917" s="62"/>
    </row>
    <row r="2918" spans="23:24" x14ac:dyDescent="0.2">
      <c r="W2918" s="62"/>
      <c r="X2918" s="62"/>
    </row>
    <row r="2919" spans="23:24" x14ac:dyDescent="0.2">
      <c r="W2919" s="62"/>
      <c r="X2919" s="62"/>
    </row>
    <row r="2920" spans="23:24" x14ac:dyDescent="0.2">
      <c r="W2920" s="62"/>
      <c r="X2920" s="62"/>
    </row>
    <row r="2921" spans="23:24" x14ac:dyDescent="0.2">
      <c r="W2921" s="62"/>
      <c r="X2921" s="62"/>
    </row>
    <row r="2922" spans="23:24" x14ac:dyDescent="0.2">
      <c r="W2922" s="62"/>
      <c r="X2922" s="62"/>
    </row>
    <row r="2923" spans="23:24" x14ac:dyDescent="0.2">
      <c r="W2923" s="62"/>
      <c r="X2923" s="62"/>
    </row>
    <row r="2924" spans="23:24" x14ac:dyDescent="0.2">
      <c r="W2924" s="62"/>
      <c r="X2924" s="62"/>
    </row>
    <row r="2925" spans="23:24" x14ac:dyDescent="0.2">
      <c r="W2925" s="62"/>
      <c r="X2925" s="62"/>
    </row>
    <row r="2926" spans="23:24" x14ac:dyDescent="0.2">
      <c r="W2926" s="62"/>
      <c r="X2926" s="62"/>
    </row>
    <row r="2927" spans="23:24" x14ac:dyDescent="0.2">
      <c r="W2927" s="62"/>
      <c r="X2927" s="62"/>
    </row>
    <row r="2928" spans="23:24" x14ac:dyDescent="0.2">
      <c r="W2928" s="62"/>
      <c r="X2928" s="62"/>
    </row>
    <row r="2929" spans="23:24" x14ac:dyDescent="0.2">
      <c r="W2929" s="62"/>
      <c r="X2929" s="62"/>
    </row>
    <row r="2930" spans="23:24" x14ac:dyDescent="0.2">
      <c r="W2930" s="62"/>
      <c r="X2930" s="62"/>
    </row>
    <row r="2931" spans="23:24" x14ac:dyDescent="0.2">
      <c r="W2931" s="62"/>
      <c r="X2931" s="62"/>
    </row>
    <row r="2932" spans="23:24" x14ac:dyDescent="0.2">
      <c r="W2932" s="62"/>
      <c r="X2932" s="62"/>
    </row>
    <row r="2933" spans="23:24" x14ac:dyDescent="0.2">
      <c r="W2933" s="62"/>
      <c r="X2933" s="62"/>
    </row>
    <row r="2934" spans="23:24" x14ac:dyDescent="0.2">
      <c r="W2934" s="62"/>
      <c r="X2934" s="62"/>
    </row>
    <row r="2935" spans="23:24" x14ac:dyDescent="0.2">
      <c r="W2935" s="62"/>
      <c r="X2935" s="62"/>
    </row>
    <row r="2936" spans="23:24" x14ac:dyDescent="0.2">
      <c r="W2936" s="62"/>
      <c r="X2936" s="62"/>
    </row>
    <row r="2937" spans="23:24" x14ac:dyDescent="0.2">
      <c r="W2937" s="62"/>
      <c r="X2937" s="62"/>
    </row>
    <row r="2938" spans="23:24" x14ac:dyDescent="0.2">
      <c r="W2938" s="62"/>
      <c r="X2938" s="62"/>
    </row>
    <row r="2939" spans="23:24" x14ac:dyDescent="0.2">
      <c r="W2939" s="62"/>
      <c r="X2939" s="62"/>
    </row>
    <row r="2940" spans="23:24" x14ac:dyDescent="0.2">
      <c r="W2940" s="62"/>
      <c r="X2940" s="62"/>
    </row>
    <row r="2941" spans="23:24" x14ac:dyDescent="0.2">
      <c r="W2941" s="62"/>
      <c r="X2941" s="62"/>
    </row>
    <row r="2942" spans="23:24" x14ac:dyDescent="0.2">
      <c r="W2942" s="62"/>
      <c r="X2942" s="62"/>
    </row>
    <row r="2943" spans="23:24" x14ac:dyDescent="0.2">
      <c r="W2943" s="62"/>
      <c r="X2943" s="62"/>
    </row>
    <row r="2944" spans="23:24" x14ac:dyDescent="0.2">
      <c r="W2944" s="62"/>
      <c r="X2944" s="62"/>
    </row>
    <row r="2945" spans="23:24" x14ac:dyDescent="0.2">
      <c r="W2945" s="62"/>
      <c r="X2945" s="62"/>
    </row>
    <row r="2946" spans="23:24" x14ac:dyDescent="0.2">
      <c r="W2946" s="62"/>
      <c r="X2946" s="62"/>
    </row>
    <row r="2947" spans="23:24" x14ac:dyDescent="0.2">
      <c r="W2947" s="62"/>
      <c r="X2947" s="62"/>
    </row>
    <row r="2948" spans="23:24" x14ac:dyDescent="0.2">
      <c r="W2948" s="62"/>
      <c r="X2948" s="62"/>
    </row>
    <row r="2949" spans="23:24" x14ac:dyDescent="0.2">
      <c r="W2949" s="62"/>
      <c r="X2949" s="62"/>
    </row>
    <row r="2950" spans="23:24" x14ac:dyDescent="0.2">
      <c r="W2950" s="62"/>
      <c r="X2950" s="62"/>
    </row>
    <row r="2951" spans="23:24" x14ac:dyDescent="0.2">
      <c r="W2951" s="62"/>
      <c r="X2951" s="62"/>
    </row>
    <row r="2952" spans="23:24" x14ac:dyDescent="0.2">
      <c r="W2952" s="62"/>
      <c r="X2952" s="62"/>
    </row>
    <row r="2953" spans="23:24" x14ac:dyDescent="0.2">
      <c r="W2953" s="62"/>
      <c r="X2953" s="62"/>
    </row>
    <row r="2954" spans="23:24" x14ac:dyDescent="0.2">
      <c r="W2954" s="62"/>
      <c r="X2954" s="62"/>
    </row>
    <row r="2955" spans="23:24" x14ac:dyDescent="0.2">
      <c r="W2955" s="62"/>
      <c r="X2955" s="62"/>
    </row>
    <row r="2956" spans="23:24" x14ac:dyDescent="0.2">
      <c r="W2956" s="62"/>
      <c r="X2956" s="62"/>
    </row>
    <row r="2957" spans="23:24" x14ac:dyDescent="0.2">
      <c r="W2957" s="62"/>
      <c r="X2957" s="62"/>
    </row>
    <row r="2958" spans="23:24" x14ac:dyDescent="0.2">
      <c r="W2958" s="62"/>
      <c r="X2958" s="62"/>
    </row>
    <row r="2959" spans="23:24" x14ac:dyDescent="0.2">
      <c r="W2959" s="62"/>
      <c r="X2959" s="62"/>
    </row>
    <row r="2960" spans="23:24" x14ac:dyDescent="0.2">
      <c r="W2960" s="62"/>
      <c r="X2960" s="62"/>
    </row>
    <row r="2961" spans="23:24" x14ac:dyDescent="0.2">
      <c r="W2961" s="62"/>
      <c r="X2961" s="62"/>
    </row>
    <row r="2962" spans="23:24" x14ac:dyDescent="0.2">
      <c r="W2962" s="62"/>
      <c r="X2962" s="62"/>
    </row>
    <row r="2963" spans="23:24" x14ac:dyDescent="0.2">
      <c r="W2963" s="62"/>
      <c r="X2963" s="62"/>
    </row>
    <row r="2964" spans="23:24" x14ac:dyDescent="0.2">
      <c r="W2964" s="62"/>
      <c r="X2964" s="62"/>
    </row>
    <row r="2965" spans="23:24" x14ac:dyDescent="0.2">
      <c r="W2965" s="62"/>
      <c r="X2965" s="62"/>
    </row>
    <row r="2966" spans="23:24" x14ac:dyDescent="0.2">
      <c r="W2966" s="62"/>
      <c r="X2966" s="62"/>
    </row>
    <row r="2967" spans="23:24" x14ac:dyDescent="0.2">
      <c r="W2967" s="62"/>
      <c r="X2967" s="62"/>
    </row>
    <row r="2968" spans="23:24" x14ac:dyDescent="0.2">
      <c r="W2968" s="62"/>
      <c r="X2968" s="62"/>
    </row>
    <row r="2969" spans="23:24" x14ac:dyDescent="0.2">
      <c r="W2969" s="62"/>
      <c r="X2969" s="62"/>
    </row>
    <row r="2970" spans="23:24" x14ac:dyDescent="0.2">
      <c r="W2970" s="62"/>
      <c r="X2970" s="62"/>
    </row>
    <row r="2971" spans="23:24" x14ac:dyDescent="0.2">
      <c r="W2971" s="62"/>
      <c r="X2971" s="62"/>
    </row>
    <row r="2972" spans="23:24" x14ac:dyDescent="0.2">
      <c r="W2972" s="62"/>
      <c r="X2972" s="62"/>
    </row>
    <row r="2973" spans="23:24" x14ac:dyDescent="0.2">
      <c r="W2973" s="62"/>
      <c r="X2973" s="62"/>
    </row>
    <row r="2974" spans="23:24" x14ac:dyDescent="0.2">
      <c r="W2974" s="62"/>
      <c r="X2974" s="62"/>
    </row>
    <row r="2975" spans="23:24" x14ac:dyDescent="0.2">
      <c r="W2975" s="62"/>
      <c r="X2975" s="62"/>
    </row>
    <row r="2976" spans="23:24" x14ac:dyDescent="0.2">
      <c r="W2976" s="62"/>
      <c r="X2976" s="62"/>
    </row>
    <row r="2977" spans="23:24" x14ac:dyDescent="0.2">
      <c r="W2977" s="62"/>
      <c r="X2977" s="62"/>
    </row>
    <row r="2978" spans="23:24" x14ac:dyDescent="0.2">
      <c r="W2978" s="62"/>
      <c r="X2978" s="62"/>
    </row>
    <row r="2979" spans="23:24" x14ac:dyDescent="0.2">
      <c r="W2979" s="62"/>
      <c r="X2979" s="62"/>
    </row>
    <row r="2980" spans="23:24" x14ac:dyDescent="0.2">
      <c r="W2980" s="62"/>
      <c r="X2980" s="62"/>
    </row>
    <row r="2981" spans="23:24" x14ac:dyDescent="0.2">
      <c r="W2981" s="62"/>
      <c r="X2981" s="62"/>
    </row>
    <row r="2982" spans="23:24" x14ac:dyDescent="0.2">
      <c r="W2982" s="62"/>
      <c r="X2982" s="62"/>
    </row>
    <row r="2983" spans="23:24" x14ac:dyDescent="0.2">
      <c r="W2983" s="62"/>
      <c r="X2983" s="62"/>
    </row>
    <row r="2984" spans="23:24" x14ac:dyDescent="0.2">
      <c r="W2984" s="62"/>
      <c r="X2984" s="62"/>
    </row>
    <row r="2985" spans="23:24" x14ac:dyDescent="0.2">
      <c r="W2985" s="62"/>
      <c r="X2985" s="62"/>
    </row>
    <row r="2986" spans="23:24" x14ac:dyDescent="0.2">
      <c r="W2986" s="62"/>
      <c r="X2986" s="62"/>
    </row>
    <row r="2987" spans="23:24" x14ac:dyDescent="0.2">
      <c r="W2987" s="62"/>
      <c r="X2987" s="62"/>
    </row>
    <row r="2988" spans="23:24" x14ac:dyDescent="0.2">
      <c r="W2988" s="62"/>
      <c r="X2988" s="62"/>
    </row>
    <row r="2989" spans="23:24" x14ac:dyDescent="0.2">
      <c r="W2989" s="62"/>
      <c r="X2989" s="62"/>
    </row>
    <row r="2990" spans="23:24" x14ac:dyDescent="0.2">
      <c r="W2990" s="62"/>
      <c r="X2990" s="62"/>
    </row>
    <row r="2991" spans="23:24" x14ac:dyDescent="0.2">
      <c r="W2991" s="62"/>
      <c r="X2991" s="62"/>
    </row>
    <row r="2992" spans="23:24" x14ac:dyDescent="0.2">
      <c r="W2992" s="62"/>
      <c r="X2992" s="62"/>
    </row>
    <row r="2993" spans="23:24" x14ac:dyDescent="0.2">
      <c r="W2993" s="62"/>
      <c r="X2993" s="62"/>
    </row>
    <row r="2994" spans="23:24" x14ac:dyDescent="0.2">
      <c r="W2994" s="62"/>
      <c r="X2994" s="62"/>
    </row>
    <row r="2995" spans="23:24" x14ac:dyDescent="0.2">
      <c r="W2995" s="62"/>
      <c r="X2995" s="62"/>
    </row>
    <row r="2996" spans="23:24" x14ac:dyDescent="0.2">
      <c r="W2996" s="62"/>
      <c r="X2996" s="62"/>
    </row>
    <row r="2997" spans="23:24" x14ac:dyDescent="0.2">
      <c r="W2997" s="62"/>
      <c r="X2997" s="62"/>
    </row>
    <row r="2998" spans="23:24" x14ac:dyDescent="0.2">
      <c r="W2998" s="62"/>
      <c r="X2998" s="62"/>
    </row>
    <row r="2999" spans="23:24" x14ac:dyDescent="0.2">
      <c r="W2999" s="62"/>
      <c r="X2999" s="62"/>
    </row>
    <row r="3000" spans="23:24" x14ac:dyDescent="0.2">
      <c r="W3000" s="62"/>
      <c r="X3000" s="62"/>
    </row>
    <row r="3001" spans="23:24" x14ac:dyDescent="0.2">
      <c r="W3001" s="62"/>
      <c r="X3001" s="62"/>
    </row>
    <row r="3002" spans="23:24" x14ac:dyDescent="0.2">
      <c r="W3002" s="62"/>
      <c r="X3002" s="62"/>
    </row>
    <row r="3003" spans="23:24" x14ac:dyDescent="0.2">
      <c r="W3003" s="62"/>
      <c r="X3003" s="62"/>
    </row>
    <row r="3004" spans="23:24" x14ac:dyDescent="0.2">
      <c r="W3004" s="62"/>
      <c r="X3004" s="62"/>
    </row>
    <row r="3005" spans="23:24" x14ac:dyDescent="0.2">
      <c r="W3005" s="62"/>
      <c r="X3005" s="62"/>
    </row>
    <row r="3006" spans="23:24" x14ac:dyDescent="0.2">
      <c r="W3006" s="62"/>
      <c r="X3006" s="62"/>
    </row>
    <row r="3007" spans="23:24" x14ac:dyDescent="0.2">
      <c r="W3007" s="62"/>
      <c r="X3007" s="62"/>
    </row>
    <row r="3008" spans="23:24" x14ac:dyDescent="0.2">
      <c r="W3008" s="62"/>
      <c r="X3008" s="62"/>
    </row>
    <row r="3009" spans="23:24" x14ac:dyDescent="0.2">
      <c r="W3009" s="62"/>
      <c r="X3009" s="62"/>
    </row>
    <row r="3010" spans="23:24" x14ac:dyDescent="0.2">
      <c r="W3010" s="62"/>
      <c r="X3010" s="62"/>
    </row>
    <row r="3011" spans="23:24" x14ac:dyDescent="0.2">
      <c r="W3011" s="62"/>
      <c r="X3011" s="62"/>
    </row>
    <row r="3012" spans="23:24" x14ac:dyDescent="0.2">
      <c r="W3012" s="62"/>
      <c r="X3012" s="62"/>
    </row>
    <row r="3013" spans="23:24" x14ac:dyDescent="0.2">
      <c r="W3013" s="62"/>
      <c r="X3013" s="62"/>
    </row>
    <row r="3014" spans="23:24" x14ac:dyDescent="0.2">
      <c r="W3014" s="62"/>
      <c r="X3014" s="62"/>
    </row>
    <row r="3015" spans="23:24" x14ac:dyDescent="0.2">
      <c r="W3015" s="62"/>
      <c r="X3015" s="62"/>
    </row>
    <row r="3016" spans="23:24" x14ac:dyDescent="0.2">
      <c r="W3016" s="62"/>
      <c r="X3016" s="62"/>
    </row>
    <row r="3017" spans="23:24" x14ac:dyDescent="0.2">
      <c r="W3017" s="62"/>
      <c r="X3017" s="62"/>
    </row>
    <row r="3018" spans="23:24" x14ac:dyDescent="0.2">
      <c r="W3018" s="62"/>
      <c r="X3018" s="62"/>
    </row>
    <row r="3019" spans="23:24" x14ac:dyDescent="0.2">
      <c r="W3019" s="62"/>
      <c r="X3019" s="62"/>
    </row>
    <row r="3020" spans="23:24" x14ac:dyDescent="0.2">
      <c r="W3020" s="62"/>
      <c r="X3020" s="62"/>
    </row>
    <row r="3021" spans="23:24" x14ac:dyDescent="0.2">
      <c r="W3021" s="62"/>
      <c r="X3021" s="62"/>
    </row>
    <row r="3022" spans="23:24" x14ac:dyDescent="0.2">
      <c r="W3022" s="62"/>
      <c r="X3022" s="62"/>
    </row>
    <row r="3023" spans="23:24" x14ac:dyDescent="0.2">
      <c r="W3023" s="62"/>
      <c r="X3023" s="62"/>
    </row>
    <row r="3024" spans="23:24" x14ac:dyDescent="0.2">
      <c r="W3024" s="62"/>
      <c r="X3024" s="62"/>
    </row>
    <row r="3025" spans="23:24" x14ac:dyDescent="0.2">
      <c r="W3025" s="62"/>
      <c r="X3025" s="62"/>
    </row>
    <row r="3026" spans="23:24" x14ac:dyDescent="0.2">
      <c r="W3026" s="62"/>
      <c r="X3026" s="62"/>
    </row>
    <row r="3027" spans="23:24" x14ac:dyDescent="0.2">
      <c r="W3027" s="62"/>
      <c r="X3027" s="62"/>
    </row>
    <row r="3028" spans="23:24" x14ac:dyDescent="0.2">
      <c r="W3028" s="62"/>
      <c r="X3028" s="62"/>
    </row>
    <row r="3029" spans="23:24" x14ac:dyDescent="0.2">
      <c r="W3029" s="62"/>
      <c r="X3029" s="62"/>
    </row>
    <row r="3030" spans="23:24" x14ac:dyDescent="0.2">
      <c r="W3030" s="62"/>
      <c r="X3030" s="62"/>
    </row>
    <row r="3031" spans="23:24" x14ac:dyDescent="0.2">
      <c r="W3031" s="62"/>
      <c r="X3031" s="62"/>
    </row>
    <row r="3032" spans="23:24" x14ac:dyDescent="0.2">
      <c r="W3032" s="62"/>
      <c r="X3032" s="62"/>
    </row>
    <row r="3033" spans="23:24" x14ac:dyDescent="0.2">
      <c r="W3033" s="62"/>
      <c r="X3033" s="62"/>
    </row>
    <row r="3034" spans="23:24" x14ac:dyDescent="0.2">
      <c r="W3034" s="62"/>
      <c r="X3034" s="62"/>
    </row>
    <row r="3035" spans="23:24" x14ac:dyDescent="0.2">
      <c r="W3035" s="62"/>
      <c r="X3035" s="62"/>
    </row>
    <row r="3036" spans="23:24" x14ac:dyDescent="0.2">
      <c r="W3036" s="62"/>
      <c r="X3036" s="62"/>
    </row>
    <row r="3037" spans="23:24" x14ac:dyDescent="0.2">
      <c r="W3037" s="62"/>
      <c r="X3037" s="62"/>
    </row>
    <row r="3038" spans="23:24" x14ac:dyDescent="0.2">
      <c r="W3038" s="62"/>
      <c r="X3038" s="62"/>
    </row>
    <row r="3039" spans="23:24" x14ac:dyDescent="0.2">
      <c r="W3039" s="62"/>
      <c r="X3039" s="62"/>
    </row>
    <row r="3040" spans="23:24" x14ac:dyDescent="0.2">
      <c r="W3040" s="62"/>
      <c r="X3040" s="62"/>
    </row>
    <row r="3041" spans="23:24" x14ac:dyDescent="0.2">
      <c r="W3041" s="62"/>
      <c r="X3041" s="62"/>
    </row>
    <row r="3042" spans="23:24" x14ac:dyDescent="0.2">
      <c r="W3042" s="62"/>
      <c r="X3042" s="62"/>
    </row>
    <row r="3043" spans="23:24" x14ac:dyDescent="0.2">
      <c r="W3043" s="62"/>
      <c r="X3043" s="62"/>
    </row>
    <row r="3044" spans="23:24" x14ac:dyDescent="0.2">
      <c r="W3044" s="62"/>
      <c r="X3044" s="62"/>
    </row>
    <row r="3045" spans="23:24" x14ac:dyDescent="0.2">
      <c r="W3045" s="62"/>
      <c r="X3045" s="62"/>
    </row>
    <row r="3046" spans="23:24" x14ac:dyDescent="0.2">
      <c r="W3046" s="62"/>
      <c r="X3046" s="62"/>
    </row>
    <row r="3047" spans="23:24" x14ac:dyDescent="0.2">
      <c r="W3047" s="62"/>
      <c r="X3047" s="62"/>
    </row>
    <row r="3048" spans="23:24" x14ac:dyDescent="0.2">
      <c r="W3048" s="62"/>
      <c r="X3048" s="62"/>
    </row>
    <row r="3049" spans="23:24" x14ac:dyDescent="0.2">
      <c r="W3049" s="62"/>
      <c r="X3049" s="62"/>
    </row>
    <row r="3050" spans="23:24" x14ac:dyDescent="0.2">
      <c r="W3050" s="62"/>
      <c r="X3050" s="62"/>
    </row>
    <row r="3051" spans="23:24" x14ac:dyDescent="0.2">
      <c r="W3051" s="62"/>
      <c r="X3051" s="62"/>
    </row>
    <row r="3052" spans="23:24" x14ac:dyDescent="0.2">
      <c r="W3052" s="62"/>
      <c r="X3052" s="62"/>
    </row>
    <row r="3053" spans="23:24" x14ac:dyDescent="0.2">
      <c r="W3053" s="62"/>
      <c r="X3053" s="62"/>
    </row>
    <row r="3054" spans="23:24" x14ac:dyDescent="0.2">
      <c r="W3054" s="62"/>
      <c r="X3054" s="62"/>
    </row>
    <row r="3055" spans="23:24" x14ac:dyDescent="0.2">
      <c r="W3055" s="62"/>
      <c r="X3055" s="62"/>
    </row>
    <row r="3056" spans="23:24" x14ac:dyDescent="0.2">
      <c r="W3056" s="62"/>
      <c r="X3056" s="62"/>
    </row>
    <row r="3057" spans="23:24" x14ac:dyDescent="0.2">
      <c r="W3057" s="62"/>
      <c r="X3057" s="62"/>
    </row>
    <row r="3058" spans="23:24" x14ac:dyDescent="0.2">
      <c r="W3058" s="62"/>
      <c r="X3058" s="62"/>
    </row>
    <row r="3059" spans="23:24" x14ac:dyDescent="0.2">
      <c r="W3059" s="62"/>
      <c r="X3059" s="62"/>
    </row>
    <row r="3060" spans="23:24" x14ac:dyDescent="0.2">
      <c r="W3060" s="62"/>
      <c r="X3060" s="62"/>
    </row>
    <row r="3061" spans="23:24" x14ac:dyDescent="0.2">
      <c r="W3061" s="62"/>
      <c r="X3061" s="62"/>
    </row>
    <row r="3062" spans="23:24" x14ac:dyDescent="0.2">
      <c r="W3062" s="62"/>
      <c r="X3062" s="62"/>
    </row>
    <row r="3063" spans="23:24" x14ac:dyDescent="0.2">
      <c r="W3063" s="62"/>
      <c r="X3063" s="62"/>
    </row>
    <row r="3064" spans="23:24" x14ac:dyDescent="0.2">
      <c r="W3064" s="62"/>
      <c r="X3064" s="62"/>
    </row>
    <row r="3065" spans="23:24" x14ac:dyDescent="0.2">
      <c r="W3065" s="62"/>
      <c r="X3065" s="62"/>
    </row>
    <row r="3066" spans="23:24" x14ac:dyDescent="0.2">
      <c r="W3066" s="62"/>
      <c r="X3066" s="62"/>
    </row>
    <row r="3067" spans="23:24" x14ac:dyDescent="0.2">
      <c r="W3067" s="62"/>
      <c r="X3067" s="62"/>
    </row>
    <row r="3068" spans="23:24" x14ac:dyDescent="0.2">
      <c r="W3068" s="62"/>
      <c r="X3068" s="62"/>
    </row>
    <row r="3069" spans="23:24" x14ac:dyDescent="0.2">
      <c r="W3069" s="62"/>
      <c r="X3069" s="62"/>
    </row>
    <row r="3070" spans="23:24" x14ac:dyDescent="0.2">
      <c r="W3070" s="62"/>
      <c r="X3070" s="62"/>
    </row>
    <row r="3071" spans="23:24" x14ac:dyDescent="0.2">
      <c r="W3071" s="62"/>
      <c r="X3071" s="62"/>
    </row>
    <row r="3072" spans="23:24" x14ac:dyDescent="0.2">
      <c r="W3072" s="62"/>
      <c r="X3072" s="62"/>
    </row>
    <row r="3073" spans="23:24" x14ac:dyDescent="0.2">
      <c r="W3073" s="62"/>
      <c r="X3073" s="62"/>
    </row>
    <row r="3074" spans="23:24" x14ac:dyDescent="0.2">
      <c r="W3074" s="62"/>
      <c r="X3074" s="62"/>
    </row>
    <row r="3075" spans="23:24" x14ac:dyDescent="0.2">
      <c r="W3075" s="62"/>
      <c r="X3075" s="62"/>
    </row>
    <row r="3076" spans="23:24" x14ac:dyDescent="0.2">
      <c r="W3076" s="62"/>
      <c r="X3076" s="62"/>
    </row>
    <row r="3077" spans="23:24" x14ac:dyDescent="0.2">
      <c r="W3077" s="62"/>
      <c r="X3077" s="62"/>
    </row>
    <row r="3078" spans="23:24" x14ac:dyDescent="0.2">
      <c r="W3078" s="62"/>
      <c r="X3078" s="62"/>
    </row>
    <row r="3079" spans="23:24" x14ac:dyDescent="0.2">
      <c r="W3079" s="62"/>
      <c r="X3079" s="62"/>
    </row>
    <row r="3080" spans="23:24" x14ac:dyDescent="0.2">
      <c r="W3080" s="62"/>
      <c r="X3080" s="62"/>
    </row>
    <row r="3081" spans="23:24" x14ac:dyDescent="0.2">
      <c r="W3081" s="62"/>
      <c r="X3081" s="62"/>
    </row>
    <row r="3082" spans="23:24" x14ac:dyDescent="0.2">
      <c r="W3082" s="62"/>
      <c r="X3082" s="62"/>
    </row>
    <row r="3083" spans="23:24" x14ac:dyDescent="0.2">
      <c r="W3083" s="62"/>
      <c r="X3083" s="62"/>
    </row>
    <row r="3084" spans="23:24" x14ac:dyDescent="0.2">
      <c r="W3084" s="62"/>
      <c r="X3084" s="62"/>
    </row>
    <row r="3085" spans="23:24" x14ac:dyDescent="0.2">
      <c r="W3085" s="62"/>
      <c r="X3085" s="62"/>
    </row>
    <row r="3086" spans="23:24" x14ac:dyDescent="0.2">
      <c r="W3086" s="62"/>
      <c r="X3086" s="62"/>
    </row>
    <row r="3087" spans="23:24" x14ac:dyDescent="0.2">
      <c r="W3087" s="62"/>
      <c r="X3087" s="62"/>
    </row>
    <row r="3088" spans="23:24" x14ac:dyDescent="0.2">
      <c r="W3088" s="62"/>
      <c r="X3088" s="62"/>
    </row>
    <row r="3089" spans="23:24" x14ac:dyDescent="0.2">
      <c r="W3089" s="62"/>
      <c r="X3089" s="62"/>
    </row>
    <row r="3090" spans="23:24" x14ac:dyDescent="0.2">
      <c r="W3090" s="62"/>
      <c r="X3090" s="62"/>
    </row>
    <row r="3091" spans="23:24" x14ac:dyDescent="0.2">
      <c r="W3091" s="62"/>
      <c r="X3091" s="62"/>
    </row>
    <row r="3092" spans="23:24" x14ac:dyDescent="0.2">
      <c r="W3092" s="62"/>
      <c r="X3092" s="62"/>
    </row>
    <row r="3093" spans="23:24" x14ac:dyDescent="0.2">
      <c r="W3093" s="62"/>
      <c r="X3093" s="62"/>
    </row>
    <row r="3094" spans="23:24" x14ac:dyDescent="0.2">
      <c r="W3094" s="62"/>
      <c r="X3094" s="62"/>
    </row>
    <row r="3095" spans="23:24" x14ac:dyDescent="0.2">
      <c r="W3095" s="62"/>
      <c r="X3095" s="62"/>
    </row>
    <row r="3096" spans="23:24" x14ac:dyDescent="0.2">
      <c r="W3096" s="62"/>
      <c r="X3096" s="62"/>
    </row>
    <row r="3097" spans="23:24" x14ac:dyDescent="0.2">
      <c r="W3097" s="62"/>
      <c r="X3097" s="62"/>
    </row>
    <row r="3098" spans="23:24" x14ac:dyDescent="0.2">
      <c r="W3098" s="62"/>
      <c r="X3098" s="62"/>
    </row>
    <row r="3099" spans="23:24" x14ac:dyDescent="0.2">
      <c r="W3099" s="62"/>
      <c r="X3099" s="62"/>
    </row>
    <row r="3100" spans="23:24" x14ac:dyDescent="0.2">
      <c r="W3100" s="62"/>
      <c r="X3100" s="62"/>
    </row>
    <row r="3101" spans="23:24" x14ac:dyDescent="0.2">
      <c r="W3101" s="62"/>
      <c r="X3101" s="62"/>
    </row>
    <row r="3102" spans="23:24" x14ac:dyDescent="0.2">
      <c r="W3102" s="62"/>
      <c r="X3102" s="62"/>
    </row>
    <row r="3103" spans="23:24" x14ac:dyDescent="0.2">
      <c r="W3103" s="62"/>
      <c r="X3103" s="62"/>
    </row>
    <row r="3104" spans="23:24" x14ac:dyDescent="0.2">
      <c r="W3104" s="62"/>
      <c r="X3104" s="62"/>
    </row>
    <row r="3105" spans="23:24" x14ac:dyDescent="0.2">
      <c r="W3105" s="62"/>
      <c r="X3105" s="62"/>
    </row>
    <row r="3106" spans="23:24" x14ac:dyDescent="0.2">
      <c r="W3106" s="62"/>
      <c r="X3106" s="62"/>
    </row>
    <row r="3107" spans="23:24" x14ac:dyDescent="0.2">
      <c r="W3107" s="62"/>
      <c r="X3107" s="62"/>
    </row>
    <row r="3108" spans="23:24" x14ac:dyDescent="0.2">
      <c r="W3108" s="62"/>
      <c r="X3108" s="62"/>
    </row>
    <row r="3109" spans="23:24" x14ac:dyDescent="0.2">
      <c r="W3109" s="62"/>
      <c r="X3109" s="62"/>
    </row>
    <row r="3110" spans="23:24" x14ac:dyDescent="0.2">
      <c r="W3110" s="62"/>
      <c r="X3110" s="62"/>
    </row>
    <row r="3111" spans="23:24" x14ac:dyDescent="0.2">
      <c r="W3111" s="62"/>
      <c r="X3111" s="62"/>
    </row>
    <row r="3112" spans="23:24" x14ac:dyDescent="0.2">
      <c r="W3112" s="62"/>
      <c r="X3112" s="62"/>
    </row>
    <row r="3113" spans="23:24" x14ac:dyDescent="0.2">
      <c r="W3113" s="62"/>
      <c r="X3113" s="62"/>
    </row>
    <row r="3114" spans="23:24" x14ac:dyDescent="0.2">
      <c r="W3114" s="62"/>
      <c r="X3114" s="62"/>
    </row>
    <row r="3115" spans="23:24" x14ac:dyDescent="0.2">
      <c r="W3115" s="62"/>
      <c r="X3115" s="62"/>
    </row>
    <row r="3116" spans="23:24" x14ac:dyDescent="0.2">
      <c r="W3116" s="62"/>
      <c r="X3116" s="62"/>
    </row>
    <row r="3117" spans="23:24" x14ac:dyDescent="0.2">
      <c r="W3117" s="62"/>
      <c r="X3117" s="62"/>
    </row>
    <row r="3118" spans="23:24" x14ac:dyDescent="0.2">
      <c r="W3118" s="62"/>
      <c r="X3118" s="62"/>
    </row>
    <row r="3119" spans="23:24" x14ac:dyDescent="0.2">
      <c r="W3119" s="62"/>
      <c r="X3119" s="62"/>
    </row>
    <row r="3120" spans="23:24" x14ac:dyDescent="0.2">
      <c r="W3120" s="62"/>
      <c r="X3120" s="62"/>
    </row>
    <row r="3121" spans="23:24" x14ac:dyDescent="0.2">
      <c r="W3121" s="62"/>
      <c r="X3121" s="62"/>
    </row>
    <row r="3122" spans="23:24" x14ac:dyDescent="0.2">
      <c r="W3122" s="62"/>
      <c r="X3122" s="62"/>
    </row>
    <row r="3123" spans="23:24" x14ac:dyDescent="0.2">
      <c r="W3123" s="62"/>
      <c r="X3123" s="62"/>
    </row>
    <row r="3124" spans="23:24" x14ac:dyDescent="0.2">
      <c r="W3124" s="62"/>
      <c r="X3124" s="62"/>
    </row>
    <row r="3125" spans="23:24" x14ac:dyDescent="0.2">
      <c r="W3125" s="62"/>
      <c r="X3125" s="62"/>
    </row>
    <row r="3126" spans="23:24" x14ac:dyDescent="0.2">
      <c r="W3126" s="62"/>
      <c r="X3126" s="62"/>
    </row>
    <row r="3127" spans="23:24" x14ac:dyDescent="0.2">
      <c r="W3127" s="62"/>
      <c r="X3127" s="62"/>
    </row>
    <row r="3128" spans="23:24" x14ac:dyDescent="0.2">
      <c r="W3128" s="62"/>
      <c r="X3128" s="62"/>
    </row>
    <row r="3129" spans="23:24" x14ac:dyDescent="0.2">
      <c r="W3129" s="62"/>
      <c r="X3129" s="62"/>
    </row>
    <row r="3130" spans="23:24" x14ac:dyDescent="0.2">
      <c r="W3130" s="62"/>
      <c r="X3130" s="62"/>
    </row>
    <row r="3131" spans="23:24" x14ac:dyDescent="0.2">
      <c r="W3131" s="62"/>
      <c r="X3131" s="62"/>
    </row>
    <row r="3132" spans="23:24" x14ac:dyDescent="0.2">
      <c r="W3132" s="62"/>
      <c r="X3132" s="62"/>
    </row>
    <row r="3133" spans="23:24" x14ac:dyDescent="0.2">
      <c r="W3133" s="62"/>
      <c r="X3133" s="62"/>
    </row>
    <row r="3134" spans="23:24" x14ac:dyDescent="0.2">
      <c r="W3134" s="62"/>
      <c r="X3134" s="62"/>
    </row>
    <row r="3135" spans="23:24" x14ac:dyDescent="0.2">
      <c r="W3135" s="62"/>
      <c r="X3135" s="62"/>
    </row>
    <row r="3136" spans="23:24" x14ac:dyDescent="0.2">
      <c r="W3136" s="62"/>
      <c r="X3136" s="62"/>
    </row>
    <row r="3137" spans="23:24" x14ac:dyDescent="0.2">
      <c r="W3137" s="62"/>
      <c r="X3137" s="62"/>
    </row>
    <row r="3138" spans="23:24" x14ac:dyDescent="0.2">
      <c r="W3138" s="62"/>
      <c r="X3138" s="62"/>
    </row>
    <row r="3139" spans="23:24" x14ac:dyDescent="0.2">
      <c r="W3139" s="62"/>
      <c r="X3139" s="62"/>
    </row>
    <row r="3140" spans="23:24" x14ac:dyDescent="0.2">
      <c r="W3140" s="62"/>
      <c r="X3140" s="62"/>
    </row>
    <row r="3141" spans="23:24" x14ac:dyDescent="0.2">
      <c r="W3141" s="62"/>
      <c r="X3141" s="62"/>
    </row>
    <row r="3142" spans="23:24" x14ac:dyDescent="0.2">
      <c r="W3142" s="62"/>
      <c r="X3142" s="62"/>
    </row>
    <row r="3143" spans="23:24" x14ac:dyDescent="0.2">
      <c r="W3143" s="62"/>
      <c r="X3143" s="62"/>
    </row>
    <row r="3144" spans="23:24" x14ac:dyDescent="0.2">
      <c r="W3144" s="62"/>
      <c r="X3144" s="62"/>
    </row>
    <row r="3145" spans="23:24" x14ac:dyDescent="0.2">
      <c r="W3145" s="62"/>
      <c r="X3145" s="62"/>
    </row>
    <row r="3146" spans="23:24" x14ac:dyDescent="0.2">
      <c r="W3146" s="62"/>
      <c r="X3146" s="62"/>
    </row>
    <row r="3147" spans="23:24" x14ac:dyDescent="0.2">
      <c r="W3147" s="62"/>
      <c r="X3147" s="62"/>
    </row>
    <row r="3148" spans="23:24" x14ac:dyDescent="0.2">
      <c r="W3148" s="62"/>
      <c r="X3148" s="62"/>
    </row>
    <row r="3149" spans="23:24" x14ac:dyDescent="0.2">
      <c r="W3149" s="62"/>
      <c r="X3149" s="62"/>
    </row>
    <row r="3150" spans="23:24" x14ac:dyDescent="0.2">
      <c r="W3150" s="62"/>
      <c r="X3150" s="62"/>
    </row>
    <row r="3151" spans="23:24" x14ac:dyDescent="0.2">
      <c r="W3151" s="62"/>
      <c r="X3151" s="62"/>
    </row>
    <row r="3152" spans="23:24" x14ac:dyDescent="0.2">
      <c r="W3152" s="62"/>
      <c r="X3152" s="62"/>
    </row>
    <row r="3153" spans="23:24" x14ac:dyDescent="0.2">
      <c r="W3153" s="62"/>
      <c r="X3153" s="62"/>
    </row>
    <row r="3154" spans="23:24" x14ac:dyDescent="0.2">
      <c r="W3154" s="62"/>
      <c r="X3154" s="62"/>
    </row>
    <row r="3155" spans="23:24" x14ac:dyDescent="0.2">
      <c r="W3155" s="62"/>
      <c r="X3155" s="62"/>
    </row>
    <row r="3156" spans="23:24" x14ac:dyDescent="0.2">
      <c r="W3156" s="62"/>
      <c r="X3156" s="62"/>
    </row>
    <row r="3157" spans="23:24" x14ac:dyDescent="0.2">
      <c r="W3157" s="62"/>
      <c r="X3157" s="62"/>
    </row>
    <row r="3158" spans="23:24" x14ac:dyDescent="0.2">
      <c r="W3158" s="62"/>
      <c r="X3158" s="62"/>
    </row>
    <row r="3159" spans="23:24" x14ac:dyDescent="0.2">
      <c r="W3159" s="62"/>
      <c r="X3159" s="62"/>
    </row>
    <row r="3160" spans="23:24" x14ac:dyDescent="0.2">
      <c r="W3160" s="62"/>
      <c r="X3160" s="62"/>
    </row>
    <row r="3161" spans="23:24" x14ac:dyDescent="0.2">
      <c r="W3161" s="62"/>
      <c r="X3161" s="62"/>
    </row>
    <row r="3162" spans="23:24" x14ac:dyDescent="0.2">
      <c r="W3162" s="62"/>
      <c r="X3162" s="62"/>
    </row>
    <row r="3163" spans="23:24" x14ac:dyDescent="0.2">
      <c r="W3163" s="62"/>
      <c r="X3163" s="62"/>
    </row>
    <row r="3164" spans="23:24" x14ac:dyDescent="0.2">
      <c r="W3164" s="62"/>
      <c r="X3164" s="62"/>
    </row>
    <row r="3165" spans="23:24" x14ac:dyDescent="0.2">
      <c r="W3165" s="62"/>
      <c r="X3165" s="62"/>
    </row>
    <row r="3166" spans="23:24" x14ac:dyDescent="0.2">
      <c r="W3166" s="62"/>
      <c r="X3166" s="62"/>
    </row>
    <row r="3167" spans="23:24" x14ac:dyDescent="0.2">
      <c r="W3167" s="62"/>
      <c r="X3167" s="62"/>
    </row>
    <row r="3168" spans="23:24" x14ac:dyDescent="0.2">
      <c r="W3168" s="62"/>
      <c r="X3168" s="62"/>
    </row>
    <row r="3169" spans="23:24" x14ac:dyDescent="0.2">
      <c r="W3169" s="62"/>
      <c r="X3169" s="62"/>
    </row>
    <row r="3170" spans="23:24" x14ac:dyDescent="0.2">
      <c r="W3170" s="62"/>
      <c r="X3170" s="62"/>
    </row>
    <row r="3171" spans="23:24" x14ac:dyDescent="0.2">
      <c r="W3171" s="62"/>
      <c r="X3171" s="62"/>
    </row>
    <row r="3172" spans="23:24" x14ac:dyDescent="0.2">
      <c r="W3172" s="62"/>
      <c r="X3172" s="62"/>
    </row>
    <row r="3173" spans="23:24" x14ac:dyDescent="0.2">
      <c r="W3173" s="62"/>
      <c r="X3173" s="62"/>
    </row>
    <row r="3174" spans="23:24" x14ac:dyDescent="0.2">
      <c r="W3174" s="62"/>
      <c r="X3174" s="62"/>
    </row>
    <row r="3175" spans="23:24" x14ac:dyDescent="0.2">
      <c r="W3175" s="62"/>
      <c r="X3175" s="62"/>
    </row>
    <row r="3176" spans="23:24" x14ac:dyDescent="0.2">
      <c r="W3176" s="62"/>
      <c r="X3176" s="62"/>
    </row>
    <row r="3177" spans="23:24" x14ac:dyDescent="0.2">
      <c r="W3177" s="62"/>
      <c r="X3177" s="62"/>
    </row>
    <row r="3178" spans="23:24" x14ac:dyDescent="0.2">
      <c r="W3178" s="62"/>
      <c r="X3178" s="62"/>
    </row>
    <row r="3179" spans="23:24" x14ac:dyDescent="0.2">
      <c r="W3179" s="62"/>
      <c r="X3179" s="62"/>
    </row>
    <row r="3180" spans="23:24" x14ac:dyDescent="0.2">
      <c r="W3180" s="62"/>
      <c r="X3180" s="62"/>
    </row>
    <row r="3181" spans="23:24" x14ac:dyDescent="0.2">
      <c r="W3181" s="62"/>
      <c r="X3181" s="62"/>
    </row>
    <row r="3182" spans="23:24" x14ac:dyDescent="0.2">
      <c r="W3182" s="62"/>
      <c r="X3182" s="62"/>
    </row>
    <row r="3183" spans="23:24" x14ac:dyDescent="0.2">
      <c r="W3183" s="62"/>
      <c r="X3183" s="62"/>
    </row>
    <row r="3184" spans="23:24" x14ac:dyDescent="0.2">
      <c r="W3184" s="62"/>
      <c r="X3184" s="62"/>
    </row>
    <row r="3185" spans="23:24" x14ac:dyDescent="0.2">
      <c r="W3185" s="62"/>
      <c r="X3185" s="62"/>
    </row>
    <row r="3186" spans="23:24" x14ac:dyDescent="0.2">
      <c r="W3186" s="62"/>
      <c r="X3186" s="62"/>
    </row>
    <row r="3187" spans="23:24" x14ac:dyDescent="0.2">
      <c r="W3187" s="62"/>
      <c r="X3187" s="62"/>
    </row>
    <row r="3188" spans="23:24" x14ac:dyDescent="0.2">
      <c r="W3188" s="62"/>
      <c r="X3188" s="62"/>
    </row>
    <row r="3189" spans="23:24" x14ac:dyDescent="0.2">
      <c r="W3189" s="62"/>
      <c r="X3189" s="62"/>
    </row>
    <row r="3190" spans="23:24" x14ac:dyDescent="0.2">
      <c r="W3190" s="62"/>
      <c r="X3190" s="62"/>
    </row>
    <row r="3191" spans="23:24" x14ac:dyDescent="0.2">
      <c r="W3191" s="62"/>
      <c r="X3191" s="62"/>
    </row>
    <row r="3192" spans="23:24" x14ac:dyDescent="0.2">
      <c r="W3192" s="62"/>
      <c r="X3192" s="62"/>
    </row>
    <row r="3193" spans="23:24" x14ac:dyDescent="0.2">
      <c r="W3193" s="62"/>
      <c r="X3193" s="62"/>
    </row>
    <row r="3194" spans="23:24" x14ac:dyDescent="0.2">
      <c r="W3194" s="62"/>
      <c r="X3194" s="62"/>
    </row>
    <row r="3195" spans="23:24" x14ac:dyDescent="0.2">
      <c r="W3195" s="62"/>
      <c r="X3195" s="62"/>
    </row>
    <row r="3196" spans="23:24" x14ac:dyDescent="0.2">
      <c r="W3196" s="62"/>
      <c r="X3196" s="62"/>
    </row>
    <row r="3197" spans="23:24" x14ac:dyDescent="0.2">
      <c r="W3197" s="62"/>
      <c r="X3197" s="62"/>
    </row>
    <row r="3198" spans="23:24" x14ac:dyDescent="0.2">
      <c r="W3198" s="62"/>
      <c r="X3198" s="62"/>
    </row>
    <row r="3199" spans="23:24" x14ac:dyDescent="0.2">
      <c r="W3199" s="62"/>
      <c r="X3199" s="62"/>
    </row>
    <row r="3200" spans="23:24" x14ac:dyDescent="0.2">
      <c r="W3200" s="62"/>
      <c r="X3200" s="62"/>
    </row>
    <row r="3201" spans="23:24" x14ac:dyDescent="0.2">
      <c r="W3201" s="62"/>
      <c r="X3201" s="62"/>
    </row>
    <row r="3202" spans="23:24" x14ac:dyDescent="0.2">
      <c r="W3202" s="62"/>
      <c r="X3202" s="62"/>
    </row>
    <row r="3203" spans="23:24" x14ac:dyDescent="0.2">
      <c r="W3203" s="62"/>
      <c r="X3203" s="62"/>
    </row>
    <row r="3204" spans="23:24" x14ac:dyDescent="0.2">
      <c r="W3204" s="62"/>
      <c r="X3204" s="62"/>
    </row>
    <row r="3205" spans="23:24" x14ac:dyDescent="0.2">
      <c r="W3205" s="62"/>
      <c r="X3205" s="62"/>
    </row>
    <row r="3206" spans="23:24" x14ac:dyDescent="0.2">
      <c r="W3206" s="62"/>
      <c r="X3206" s="62"/>
    </row>
    <row r="3207" spans="23:24" x14ac:dyDescent="0.2">
      <c r="W3207" s="62"/>
      <c r="X3207" s="62"/>
    </row>
    <row r="3208" spans="23:24" x14ac:dyDescent="0.2">
      <c r="W3208" s="62"/>
      <c r="X3208" s="62"/>
    </row>
    <row r="3209" spans="23:24" x14ac:dyDescent="0.2">
      <c r="W3209" s="62"/>
      <c r="X3209" s="62"/>
    </row>
    <row r="3210" spans="23:24" x14ac:dyDescent="0.2">
      <c r="W3210" s="62"/>
      <c r="X3210" s="62"/>
    </row>
    <row r="3211" spans="23:24" x14ac:dyDescent="0.2">
      <c r="W3211" s="62"/>
      <c r="X3211" s="62"/>
    </row>
    <row r="3212" spans="23:24" x14ac:dyDescent="0.2">
      <c r="W3212" s="62"/>
      <c r="X3212" s="62"/>
    </row>
    <row r="3213" spans="23:24" x14ac:dyDescent="0.2">
      <c r="W3213" s="62"/>
      <c r="X3213" s="62"/>
    </row>
    <row r="3214" spans="23:24" x14ac:dyDescent="0.2">
      <c r="W3214" s="62"/>
      <c r="X3214" s="62"/>
    </row>
    <row r="3215" spans="23:24" x14ac:dyDescent="0.2">
      <c r="W3215" s="62"/>
      <c r="X3215" s="62"/>
    </row>
    <row r="3216" spans="23:24" x14ac:dyDescent="0.2">
      <c r="W3216" s="62"/>
      <c r="X3216" s="62"/>
    </row>
    <row r="3217" spans="23:24" x14ac:dyDescent="0.2">
      <c r="W3217" s="62"/>
      <c r="X3217" s="62"/>
    </row>
    <row r="3218" spans="23:24" x14ac:dyDescent="0.2">
      <c r="W3218" s="62"/>
      <c r="X3218" s="62"/>
    </row>
    <row r="3219" spans="23:24" x14ac:dyDescent="0.2">
      <c r="W3219" s="62"/>
      <c r="X3219" s="62"/>
    </row>
    <row r="3220" spans="23:24" x14ac:dyDescent="0.2">
      <c r="W3220" s="62"/>
      <c r="X3220" s="62"/>
    </row>
    <row r="3221" spans="23:24" x14ac:dyDescent="0.2">
      <c r="W3221" s="62"/>
      <c r="X3221" s="62"/>
    </row>
    <row r="3222" spans="23:24" x14ac:dyDescent="0.2">
      <c r="W3222" s="62"/>
      <c r="X3222" s="62"/>
    </row>
    <row r="3223" spans="23:24" x14ac:dyDescent="0.2">
      <c r="W3223" s="62"/>
      <c r="X3223" s="62"/>
    </row>
    <row r="3224" spans="23:24" x14ac:dyDescent="0.2">
      <c r="W3224" s="62"/>
      <c r="X3224" s="62"/>
    </row>
    <row r="3225" spans="23:24" x14ac:dyDescent="0.2">
      <c r="W3225" s="62"/>
      <c r="X3225" s="62"/>
    </row>
    <row r="3226" spans="23:24" x14ac:dyDescent="0.2">
      <c r="W3226" s="62"/>
      <c r="X3226" s="62"/>
    </row>
    <row r="3227" spans="23:24" x14ac:dyDescent="0.2">
      <c r="W3227" s="62"/>
      <c r="X3227" s="62"/>
    </row>
    <row r="3228" spans="23:24" x14ac:dyDescent="0.2">
      <c r="W3228" s="62"/>
      <c r="X3228" s="62"/>
    </row>
    <row r="3229" spans="23:24" x14ac:dyDescent="0.2">
      <c r="W3229" s="62"/>
      <c r="X3229" s="62"/>
    </row>
    <row r="3230" spans="23:24" x14ac:dyDescent="0.2">
      <c r="W3230" s="62"/>
      <c r="X3230" s="62"/>
    </row>
    <row r="3231" spans="23:24" x14ac:dyDescent="0.2">
      <c r="W3231" s="62"/>
      <c r="X3231" s="62"/>
    </row>
    <row r="3232" spans="23:24" x14ac:dyDescent="0.2">
      <c r="W3232" s="62"/>
      <c r="X3232" s="62"/>
    </row>
    <row r="3233" spans="23:24" x14ac:dyDescent="0.2">
      <c r="W3233" s="62"/>
      <c r="X3233" s="62"/>
    </row>
    <row r="3234" spans="23:24" x14ac:dyDescent="0.2">
      <c r="W3234" s="62"/>
      <c r="X3234" s="62"/>
    </row>
    <row r="3235" spans="23:24" x14ac:dyDescent="0.2">
      <c r="W3235" s="62"/>
      <c r="X3235" s="62"/>
    </row>
    <row r="3236" spans="23:24" x14ac:dyDescent="0.2">
      <c r="W3236" s="62"/>
      <c r="X3236" s="62"/>
    </row>
    <row r="3237" spans="23:24" x14ac:dyDescent="0.2">
      <c r="W3237" s="62"/>
      <c r="X3237" s="62"/>
    </row>
    <row r="3238" spans="23:24" x14ac:dyDescent="0.2">
      <c r="W3238" s="62"/>
      <c r="X3238" s="62"/>
    </row>
    <row r="3239" spans="23:24" x14ac:dyDescent="0.2">
      <c r="W3239" s="62"/>
      <c r="X3239" s="62"/>
    </row>
    <row r="3240" spans="23:24" x14ac:dyDescent="0.2">
      <c r="W3240" s="62"/>
      <c r="X3240" s="62"/>
    </row>
    <row r="3241" spans="23:24" x14ac:dyDescent="0.2">
      <c r="W3241" s="62"/>
      <c r="X3241" s="62"/>
    </row>
    <row r="3242" spans="23:24" x14ac:dyDescent="0.2">
      <c r="W3242" s="62"/>
      <c r="X3242" s="62"/>
    </row>
    <row r="3243" spans="23:24" x14ac:dyDescent="0.2">
      <c r="W3243" s="62"/>
      <c r="X3243" s="62"/>
    </row>
    <row r="3244" spans="23:24" x14ac:dyDescent="0.2">
      <c r="W3244" s="62"/>
      <c r="X3244" s="62"/>
    </row>
    <row r="3245" spans="23:24" x14ac:dyDescent="0.2">
      <c r="W3245" s="62"/>
      <c r="X3245" s="62"/>
    </row>
    <row r="3246" spans="23:24" x14ac:dyDescent="0.2">
      <c r="W3246" s="62"/>
      <c r="X3246" s="62"/>
    </row>
    <row r="3247" spans="23:24" x14ac:dyDescent="0.2">
      <c r="W3247" s="62"/>
      <c r="X3247" s="62"/>
    </row>
    <row r="3248" spans="23:24" x14ac:dyDescent="0.2">
      <c r="W3248" s="62"/>
      <c r="X3248" s="62"/>
    </row>
    <row r="3249" spans="23:24" x14ac:dyDescent="0.2">
      <c r="W3249" s="62"/>
      <c r="X3249" s="62"/>
    </row>
    <row r="3250" spans="23:24" x14ac:dyDescent="0.2">
      <c r="W3250" s="62"/>
      <c r="X3250" s="62"/>
    </row>
    <row r="3251" spans="23:24" x14ac:dyDescent="0.2">
      <c r="W3251" s="62"/>
      <c r="X3251" s="62"/>
    </row>
    <row r="3252" spans="23:24" x14ac:dyDescent="0.2">
      <c r="W3252" s="62"/>
      <c r="X3252" s="62"/>
    </row>
    <row r="3253" spans="23:24" x14ac:dyDescent="0.2">
      <c r="W3253" s="62"/>
      <c r="X3253" s="62"/>
    </row>
    <row r="3254" spans="23:24" x14ac:dyDescent="0.2">
      <c r="W3254" s="62"/>
      <c r="X3254" s="62"/>
    </row>
    <row r="3255" spans="23:24" x14ac:dyDescent="0.2">
      <c r="W3255" s="62"/>
      <c r="X3255" s="62"/>
    </row>
    <row r="3256" spans="23:24" x14ac:dyDescent="0.2">
      <c r="W3256" s="62"/>
      <c r="X3256" s="62"/>
    </row>
    <row r="3257" spans="23:24" x14ac:dyDescent="0.2">
      <c r="W3257" s="62"/>
      <c r="X3257" s="62"/>
    </row>
    <row r="3258" spans="23:24" x14ac:dyDescent="0.2">
      <c r="W3258" s="62"/>
      <c r="X3258" s="62"/>
    </row>
    <row r="3259" spans="23:24" x14ac:dyDescent="0.2">
      <c r="W3259" s="62"/>
      <c r="X3259" s="62"/>
    </row>
    <row r="3260" spans="23:24" x14ac:dyDescent="0.2">
      <c r="W3260" s="62"/>
      <c r="X3260" s="62"/>
    </row>
    <row r="3261" spans="23:24" x14ac:dyDescent="0.2">
      <c r="W3261" s="62"/>
      <c r="X3261" s="62"/>
    </row>
    <row r="3262" spans="23:24" x14ac:dyDescent="0.2">
      <c r="W3262" s="62"/>
      <c r="X3262" s="62"/>
    </row>
    <row r="3263" spans="23:24" x14ac:dyDescent="0.2">
      <c r="W3263" s="62"/>
      <c r="X3263" s="62"/>
    </row>
    <row r="3264" spans="23:24" x14ac:dyDescent="0.2">
      <c r="W3264" s="62"/>
      <c r="X3264" s="62"/>
    </row>
    <row r="3265" spans="23:24" x14ac:dyDescent="0.2">
      <c r="W3265" s="62"/>
      <c r="X3265" s="62"/>
    </row>
    <row r="3266" spans="23:24" x14ac:dyDescent="0.2">
      <c r="W3266" s="62"/>
      <c r="X3266" s="62"/>
    </row>
    <row r="3267" spans="23:24" x14ac:dyDescent="0.2">
      <c r="W3267" s="62"/>
      <c r="X3267" s="62"/>
    </row>
    <row r="3268" spans="23:24" x14ac:dyDescent="0.2">
      <c r="W3268" s="62"/>
      <c r="X3268" s="62"/>
    </row>
    <row r="3269" spans="23:24" x14ac:dyDescent="0.2">
      <c r="W3269" s="62"/>
      <c r="X3269" s="62"/>
    </row>
    <row r="3270" spans="23:24" x14ac:dyDescent="0.2">
      <c r="W3270" s="62"/>
      <c r="X3270" s="62"/>
    </row>
    <row r="3271" spans="23:24" x14ac:dyDescent="0.2">
      <c r="W3271" s="62"/>
      <c r="X3271" s="62"/>
    </row>
    <row r="3272" spans="23:24" x14ac:dyDescent="0.2">
      <c r="W3272" s="62"/>
      <c r="X3272" s="62"/>
    </row>
    <row r="3273" spans="23:24" x14ac:dyDescent="0.2">
      <c r="W3273" s="62"/>
      <c r="X3273" s="62"/>
    </row>
    <row r="3274" spans="23:24" x14ac:dyDescent="0.2">
      <c r="W3274" s="62"/>
      <c r="X3274" s="62"/>
    </row>
    <row r="3275" spans="23:24" x14ac:dyDescent="0.2">
      <c r="W3275" s="62"/>
      <c r="X3275" s="62"/>
    </row>
    <row r="3276" spans="23:24" x14ac:dyDescent="0.2">
      <c r="W3276" s="62"/>
      <c r="X3276" s="62"/>
    </row>
    <row r="3277" spans="23:24" x14ac:dyDescent="0.2">
      <c r="W3277" s="62"/>
      <c r="X3277" s="62"/>
    </row>
    <row r="3278" spans="23:24" x14ac:dyDescent="0.2">
      <c r="W3278" s="62"/>
      <c r="X3278" s="62"/>
    </row>
    <row r="3279" spans="23:24" x14ac:dyDescent="0.2">
      <c r="W3279" s="62"/>
      <c r="X3279" s="62"/>
    </row>
    <row r="3280" spans="23:24" x14ac:dyDescent="0.2">
      <c r="W3280" s="62"/>
      <c r="X3280" s="62"/>
    </row>
    <row r="3281" spans="23:24" x14ac:dyDescent="0.2">
      <c r="W3281" s="62"/>
      <c r="X3281" s="62"/>
    </row>
    <row r="3282" spans="23:24" x14ac:dyDescent="0.2">
      <c r="W3282" s="62"/>
      <c r="X3282" s="62"/>
    </row>
    <row r="3283" spans="23:24" x14ac:dyDescent="0.2">
      <c r="W3283" s="62"/>
      <c r="X3283" s="62"/>
    </row>
    <row r="3284" spans="23:24" x14ac:dyDescent="0.2">
      <c r="W3284" s="62"/>
      <c r="X3284" s="62"/>
    </row>
    <row r="3285" spans="23:24" x14ac:dyDescent="0.2">
      <c r="W3285" s="62"/>
      <c r="X3285" s="62"/>
    </row>
    <row r="3286" spans="23:24" x14ac:dyDescent="0.2">
      <c r="W3286" s="62"/>
      <c r="X3286" s="62"/>
    </row>
    <row r="3287" spans="23:24" x14ac:dyDescent="0.2">
      <c r="W3287" s="62"/>
      <c r="X3287" s="62"/>
    </row>
    <row r="3288" spans="23:24" x14ac:dyDescent="0.2">
      <c r="W3288" s="62"/>
      <c r="X3288" s="62"/>
    </row>
    <row r="3289" spans="23:24" x14ac:dyDescent="0.2">
      <c r="W3289" s="62"/>
      <c r="X3289" s="62"/>
    </row>
    <row r="3290" spans="23:24" x14ac:dyDescent="0.2">
      <c r="W3290" s="62"/>
      <c r="X3290" s="62"/>
    </row>
    <row r="3291" spans="23:24" x14ac:dyDescent="0.2">
      <c r="W3291" s="62"/>
      <c r="X3291" s="62"/>
    </row>
    <row r="3292" spans="23:24" x14ac:dyDescent="0.2">
      <c r="W3292" s="62"/>
      <c r="X3292" s="62"/>
    </row>
    <row r="3293" spans="23:24" x14ac:dyDescent="0.2">
      <c r="W3293" s="62"/>
      <c r="X3293" s="62"/>
    </row>
    <row r="3294" spans="23:24" x14ac:dyDescent="0.2">
      <c r="W3294" s="62"/>
      <c r="X3294" s="62"/>
    </row>
    <row r="3295" spans="23:24" x14ac:dyDescent="0.2">
      <c r="W3295" s="62"/>
      <c r="X3295" s="62"/>
    </row>
    <row r="3296" spans="23:24" x14ac:dyDescent="0.2">
      <c r="W3296" s="62"/>
      <c r="X3296" s="62"/>
    </row>
    <row r="3297" spans="23:24" x14ac:dyDescent="0.2">
      <c r="W3297" s="62"/>
      <c r="X3297" s="62"/>
    </row>
    <row r="3298" spans="23:24" x14ac:dyDescent="0.2">
      <c r="W3298" s="62"/>
      <c r="X3298" s="62"/>
    </row>
    <row r="3299" spans="23:24" x14ac:dyDescent="0.2">
      <c r="W3299" s="62"/>
      <c r="X3299" s="62"/>
    </row>
    <row r="3300" spans="23:24" x14ac:dyDescent="0.2">
      <c r="W3300" s="62"/>
      <c r="X3300" s="62"/>
    </row>
    <row r="3301" spans="23:24" x14ac:dyDescent="0.2">
      <c r="W3301" s="62"/>
      <c r="X3301" s="62"/>
    </row>
    <row r="3302" spans="23:24" x14ac:dyDescent="0.2">
      <c r="W3302" s="62"/>
      <c r="X3302" s="62"/>
    </row>
    <row r="3303" spans="23:24" x14ac:dyDescent="0.2">
      <c r="W3303" s="62"/>
      <c r="X3303" s="62"/>
    </row>
    <row r="3304" spans="23:24" x14ac:dyDescent="0.2">
      <c r="W3304" s="62"/>
      <c r="X3304" s="62"/>
    </row>
    <row r="3305" spans="23:24" x14ac:dyDescent="0.2">
      <c r="W3305" s="62"/>
      <c r="X3305" s="62"/>
    </row>
    <row r="3306" spans="23:24" x14ac:dyDescent="0.2">
      <c r="W3306" s="62"/>
      <c r="X3306" s="62"/>
    </row>
    <row r="3307" spans="23:24" x14ac:dyDescent="0.2">
      <c r="W3307" s="62"/>
      <c r="X3307" s="62"/>
    </row>
    <row r="3308" spans="23:24" x14ac:dyDescent="0.2">
      <c r="W3308" s="62"/>
      <c r="X3308" s="62"/>
    </row>
    <row r="3309" spans="23:24" x14ac:dyDescent="0.2">
      <c r="W3309" s="62"/>
      <c r="X3309" s="62"/>
    </row>
    <row r="3310" spans="23:24" x14ac:dyDescent="0.2">
      <c r="W3310" s="62"/>
      <c r="X3310" s="62"/>
    </row>
    <row r="3311" spans="23:24" x14ac:dyDescent="0.2">
      <c r="W3311" s="62"/>
      <c r="X3311" s="62"/>
    </row>
    <row r="3312" spans="23:24" x14ac:dyDescent="0.2">
      <c r="W3312" s="62"/>
      <c r="X3312" s="62"/>
    </row>
    <row r="3313" spans="23:24" x14ac:dyDescent="0.2">
      <c r="W3313" s="62"/>
      <c r="X3313" s="62"/>
    </row>
    <row r="3314" spans="23:24" x14ac:dyDescent="0.2">
      <c r="W3314" s="62"/>
      <c r="X3314" s="62"/>
    </row>
    <row r="3315" spans="23:24" x14ac:dyDescent="0.2">
      <c r="W3315" s="62"/>
      <c r="X3315" s="62"/>
    </row>
    <row r="3316" spans="23:24" x14ac:dyDescent="0.2">
      <c r="W3316" s="62"/>
      <c r="X3316" s="62"/>
    </row>
    <row r="3317" spans="23:24" x14ac:dyDescent="0.2">
      <c r="W3317" s="62"/>
      <c r="X3317" s="62"/>
    </row>
    <row r="3318" spans="23:24" x14ac:dyDescent="0.2">
      <c r="W3318" s="62"/>
      <c r="X3318" s="62"/>
    </row>
    <row r="3319" spans="23:24" x14ac:dyDescent="0.2">
      <c r="W3319" s="62"/>
      <c r="X3319" s="62"/>
    </row>
    <row r="3320" spans="23:24" x14ac:dyDescent="0.2">
      <c r="W3320" s="62"/>
      <c r="X3320" s="62"/>
    </row>
    <row r="3321" spans="23:24" x14ac:dyDescent="0.2">
      <c r="W3321" s="62"/>
      <c r="X3321" s="62"/>
    </row>
    <row r="3322" spans="23:24" x14ac:dyDescent="0.2">
      <c r="W3322" s="62"/>
      <c r="X3322" s="62"/>
    </row>
    <row r="3323" spans="23:24" x14ac:dyDescent="0.2">
      <c r="W3323" s="62"/>
      <c r="X3323" s="62"/>
    </row>
    <row r="3324" spans="23:24" x14ac:dyDescent="0.2">
      <c r="W3324" s="62"/>
      <c r="X3324" s="62"/>
    </row>
    <row r="3325" spans="23:24" x14ac:dyDescent="0.2">
      <c r="W3325" s="62"/>
      <c r="X3325" s="62"/>
    </row>
    <row r="3326" spans="23:24" x14ac:dyDescent="0.2">
      <c r="W3326" s="62"/>
      <c r="X3326" s="62"/>
    </row>
    <row r="3327" spans="23:24" x14ac:dyDescent="0.2">
      <c r="W3327" s="62"/>
      <c r="X3327" s="62"/>
    </row>
    <row r="3328" spans="23:24" x14ac:dyDescent="0.2">
      <c r="W3328" s="62"/>
      <c r="X3328" s="62"/>
    </row>
    <row r="3329" spans="23:24" x14ac:dyDescent="0.2">
      <c r="W3329" s="62"/>
      <c r="X3329" s="62"/>
    </row>
    <row r="3330" spans="23:24" x14ac:dyDescent="0.2">
      <c r="W3330" s="62"/>
      <c r="X3330" s="62"/>
    </row>
    <row r="3331" spans="23:24" x14ac:dyDescent="0.2">
      <c r="W3331" s="62"/>
      <c r="X3331" s="62"/>
    </row>
    <row r="3332" spans="23:24" x14ac:dyDescent="0.2">
      <c r="W3332" s="62"/>
      <c r="X3332" s="62"/>
    </row>
    <row r="3333" spans="23:24" x14ac:dyDescent="0.2">
      <c r="W3333" s="62"/>
      <c r="X3333" s="62"/>
    </row>
    <row r="3334" spans="23:24" x14ac:dyDescent="0.2">
      <c r="W3334" s="62"/>
      <c r="X3334" s="62"/>
    </row>
    <row r="3335" spans="23:24" x14ac:dyDescent="0.2">
      <c r="W3335" s="62"/>
      <c r="X3335" s="62"/>
    </row>
    <row r="3336" spans="23:24" x14ac:dyDescent="0.2">
      <c r="W3336" s="62"/>
      <c r="X3336" s="62"/>
    </row>
    <row r="3337" spans="23:24" x14ac:dyDescent="0.2">
      <c r="W3337" s="62"/>
      <c r="X3337" s="62"/>
    </row>
    <row r="3338" spans="23:24" x14ac:dyDescent="0.2">
      <c r="W3338" s="62"/>
      <c r="X3338" s="62"/>
    </row>
    <row r="3339" spans="23:24" x14ac:dyDescent="0.2">
      <c r="W3339" s="62"/>
      <c r="X3339" s="62"/>
    </row>
    <row r="3340" spans="23:24" x14ac:dyDescent="0.2">
      <c r="W3340" s="62"/>
      <c r="X3340" s="62"/>
    </row>
    <row r="3341" spans="23:24" x14ac:dyDescent="0.2">
      <c r="W3341" s="62"/>
      <c r="X3341" s="62"/>
    </row>
    <row r="3342" spans="23:24" x14ac:dyDescent="0.2">
      <c r="W3342" s="62"/>
      <c r="X3342" s="62"/>
    </row>
    <row r="3343" spans="23:24" x14ac:dyDescent="0.2">
      <c r="W3343" s="62"/>
      <c r="X3343" s="62"/>
    </row>
    <row r="3344" spans="23:24" x14ac:dyDescent="0.2">
      <c r="W3344" s="62"/>
      <c r="X3344" s="62"/>
    </row>
    <row r="3345" spans="23:24" x14ac:dyDescent="0.2">
      <c r="W3345" s="62"/>
      <c r="X3345" s="62"/>
    </row>
    <row r="3346" spans="23:24" x14ac:dyDescent="0.2">
      <c r="W3346" s="62"/>
      <c r="X3346" s="62"/>
    </row>
    <row r="3347" spans="23:24" x14ac:dyDescent="0.2">
      <c r="W3347" s="62"/>
      <c r="X3347" s="62"/>
    </row>
    <row r="3348" spans="23:24" x14ac:dyDescent="0.2">
      <c r="W3348" s="62"/>
      <c r="X3348" s="62"/>
    </row>
    <row r="3349" spans="23:24" x14ac:dyDescent="0.2">
      <c r="W3349" s="62"/>
      <c r="X3349" s="62"/>
    </row>
    <row r="3350" spans="23:24" x14ac:dyDescent="0.2">
      <c r="W3350" s="62"/>
      <c r="X3350" s="62"/>
    </row>
    <row r="3351" spans="23:24" x14ac:dyDescent="0.2">
      <c r="W3351" s="62"/>
      <c r="X3351" s="62"/>
    </row>
    <row r="3352" spans="23:24" x14ac:dyDescent="0.2">
      <c r="W3352" s="62"/>
      <c r="X3352" s="62"/>
    </row>
    <row r="3353" spans="23:24" x14ac:dyDescent="0.2">
      <c r="W3353" s="62"/>
      <c r="X3353" s="62"/>
    </row>
    <row r="3354" spans="23:24" x14ac:dyDescent="0.2">
      <c r="W3354" s="62"/>
      <c r="X3354" s="62"/>
    </row>
    <row r="3355" spans="23:24" x14ac:dyDescent="0.2">
      <c r="W3355" s="62"/>
      <c r="X3355" s="62"/>
    </row>
    <row r="3356" spans="23:24" x14ac:dyDescent="0.2">
      <c r="W3356" s="62"/>
      <c r="X3356" s="62"/>
    </row>
    <row r="3357" spans="23:24" x14ac:dyDescent="0.2">
      <c r="W3357" s="62"/>
      <c r="X3357" s="62"/>
    </row>
    <row r="3358" spans="23:24" x14ac:dyDescent="0.2">
      <c r="W3358" s="62"/>
      <c r="X3358" s="62"/>
    </row>
    <row r="3359" spans="23:24" x14ac:dyDescent="0.2">
      <c r="W3359" s="62"/>
      <c r="X3359" s="62"/>
    </row>
    <row r="3360" spans="23:24" x14ac:dyDescent="0.2">
      <c r="W3360" s="62"/>
      <c r="X3360" s="62"/>
    </row>
    <row r="3361" spans="23:24" x14ac:dyDescent="0.2">
      <c r="W3361" s="62"/>
      <c r="X3361" s="62"/>
    </row>
    <row r="3362" spans="23:24" x14ac:dyDescent="0.2">
      <c r="W3362" s="62"/>
      <c r="X3362" s="62"/>
    </row>
    <row r="3363" spans="23:24" x14ac:dyDescent="0.2">
      <c r="W3363" s="62"/>
      <c r="X3363" s="62"/>
    </row>
    <row r="3364" spans="23:24" x14ac:dyDescent="0.2">
      <c r="W3364" s="62"/>
      <c r="X3364" s="62"/>
    </row>
    <row r="3365" spans="23:24" x14ac:dyDescent="0.2">
      <c r="W3365" s="62"/>
      <c r="X3365" s="62"/>
    </row>
    <row r="3366" spans="23:24" x14ac:dyDescent="0.2">
      <c r="W3366" s="62"/>
      <c r="X3366" s="62"/>
    </row>
    <row r="3367" spans="23:24" x14ac:dyDescent="0.2">
      <c r="W3367" s="62"/>
      <c r="X3367" s="62"/>
    </row>
    <row r="3368" spans="23:24" x14ac:dyDescent="0.2">
      <c r="W3368" s="62"/>
      <c r="X3368" s="62"/>
    </row>
    <row r="3369" spans="23:24" x14ac:dyDescent="0.2">
      <c r="W3369" s="62"/>
      <c r="X3369" s="62"/>
    </row>
    <row r="3370" spans="23:24" x14ac:dyDescent="0.2">
      <c r="W3370" s="62"/>
      <c r="X3370" s="62"/>
    </row>
    <row r="3371" spans="23:24" x14ac:dyDescent="0.2">
      <c r="W3371" s="62"/>
      <c r="X3371" s="62"/>
    </row>
    <row r="3372" spans="23:24" x14ac:dyDescent="0.2">
      <c r="W3372" s="62"/>
      <c r="X3372" s="62"/>
    </row>
    <row r="3373" spans="23:24" x14ac:dyDescent="0.2">
      <c r="W3373" s="62"/>
      <c r="X3373" s="62"/>
    </row>
    <row r="3374" spans="23:24" x14ac:dyDescent="0.2">
      <c r="W3374" s="62"/>
      <c r="X3374" s="62"/>
    </row>
    <row r="3375" spans="23:24" x14ac:dyDescent="0.2">
      <c r="W3375" s="62"/>
      <c r="X3375" s="62"/>
    </row>
    <row r="3376" spans="23:24" x14ac:dyDescent="0.2">
      <c r="W3376" s="62"/>
      <c r="X3376" s="62"/>
    </row>
    <row r="3377" spans="23:24" x14ac:dyDescent="0.2">
      <c r="W3377" s="62"/>
      <c r="X3377" s="62"/>
    </row>
    <row r="3378" spans="23:24" x14ac:dyDescent="0.2">
      <c r="W3378" s="62"/>
      <c r="X3378" s="62"/>
    </row>
    <row r="3379" spans="23:24" x14ac:dyDescent="0.2">
      <c r="W3379" s="62"/>
      <c r="X3379" s="62"/>
    </row>
    <row r="3380" spans="23:24" x14ac:dyDescent="0.2">
      <c r="W3380" s="62"/>
      <c r="X3380" s="62"/>
    </row>
    <row r="3381" spans="23:24" x14ac:dyDescent="0.2">
      <c r="W3381" s="62"/>
      <c r="X3381" s="62"/>
    </row>
    <row r="3382" spans="23:24" x14ac:dyDescent="0.2">
      <c r="W3382" s="62"/>
      <c r="X3382" s="62"/>
    </row>
    <row r="3383" spans="23:24" x14ac:dyDescent="0.2">
      <c r="W3383" s="62"/>
      <c r="X3383" s="62"/>
    </row>
    <row r="3384" spans="23:24" x14ac:dyDescent="0.2">
      <c r="W3384" s="62"/>
      <c r="X3384" s="62"/>
    </row>
    <row r="3385" spans="23:24" x14ac:dyDescent="0.2">
      <c r="W3385" s="62"/>
      <c r="X3385" s="62"/>
    </row>
    <row r="3386" spans="23:24" x14ac:dyDescent="0.2">
      <c r="W3386" s="62"/>
      <c r="X3386" s="62"/>
    </row>
    <row r="3387" spans="23:24" x14ac:dyDescent="0.2">
      <c r="W3387" s="62"/>
      <c r="X3387" s="62"/>
    </row>
    <row r="3388" spans="23:24" x14ac:dyDescent="0.2">
      <c r="W3388" s="62"/>
      <c r="X3388" s="62"/>
    </row>
    <row r="3389" spans="23:24" x14ac:dyDescent="0.2">
      <c r="W3389" s="62"/>
      <c r="X3389" s="62"/>
    </row>
    <row r="3390" spans="23:24" x14ac:dyDescent="0.2">
      <c r="W3390" s="62"/>
      <c r="X3390" s="62"/>
    </row>
    <row r="3391" spans="23:24" x14ac:dyDescent="0.2">
      <c r="W3391" s="62"/>
      <c r="X3391" s="62"/>
    </row>
    <row r="3392" spans="23:24" x14ac:dyDescent="0.2">
      <c r="W3392" s="62"/>
      <c r="X3392" s="62"/>
    </row>
    <row r="3393" spans="23:24" x14ac:dyDescent="0.2">
      <c r="W3393" s="62"/>
      <c r="X3393" s="62"/>
    </row>
    <row r="3394" spans="23:24" x14ac:dyDescent="0.2">
      <c r="W3394" s="62"/>
      <c r="X3394" s="62"/>
    </row>
    <row r="3395" spans="23:24" x14ac:dyDescent="0.2">
      <c r="W3395" s="62"/>
      <c r="X3395" s="62"/>
    </row>
    <row r="3396" spans="23:24" x14ac:dyDescent="0.2">
      <c r="W3396" s="62"/>
      <c r="X3396" s="62"/>
    </row>
    <row r="3397" spans="23:24" x14ac:dyDescent="0.2">
      <c r="W3397" s="62"/>
      <c r="X3397" s="62"/>
    </row>
    <row r="3398" spans="23:24" x14ac:dyDescent="0.2">
      <c r="W3398" s="62"/>
      <c r="X3398" s="62"/>
    </row>
    <row r="3399" spans="23:24" x14ac:dyDescent="0.2">
      <c r="W3399" s="62"/>
      <c r="X3399" s="62"/>
    </row>
    <row r="3400" spans="23:24" x14ac:dyDescent="0.2">
      <c r="W3400" s="62"/>
      <c r="X3400" s="62"/>
    </row>
    <row r="3401" spans="23:24" x14ac:dyDescent="0.2">
      <c r="W3401" s="62"/>
      <c r="X3401" s="62"/>
    </row>
    <row r="3402" spans="23:24" x14ac:dyDescent="0.2">
      <c r="W3402" s="62"/>
      <c r="X3402" s="62"/>
    </row>
    <row r="3403" spans="23:24" x14ac:dyDescent="0.2">
      <c r="W3403" s="62"/>
      <c r="X3403" s="62"/>
    </row>
    <row r="3404" spans="23:24" x14ac:dyDescent="0.2">
      <c r="W3404" s="62"/>
      <c r="X3404" s="62"/>
    </row>
    <row r="3405" spans="23:24" x14ac:dyDescent="0.2">
      <c r="W3405" s="62"/>
      <c r="X3405" s="62"/>
    </row>
    <row r="3406" spans="23:24" x14ac:dyDescent="0.2">
      <c r="W3406" s="62"/>
      <c r="X3406" s="62"/>
    </row>
    <row r="3407" spans="23:24" x14ac:dyDescent="0.2">
      <c r="W3407" s="62"/>
      <c r="X3407" s="62"/>
    </row>
    <row r="3408" spans="23:24" x14ac:dyDescent="0.2">
      <c r="W3408" s="62"/>
      <c r="X3408" s="62"/>
    </row>
    <row r="3409" spans="23:24" x14ac:dyDescent="0.2">
      <c r="W3409" s="62"/>
      <c r="X3409" s="62"/>
    </row>
    <row r="3410" spans="23:24" x14ac:dyDescent="0.2">
      <c r="W3410" s="62"/>
      <c r="X3410" s="62"/>
    </row>
    <row r="3411" spans="23:24" x14ac:dyDescent="0.2">
      <c r="W3411" s="62"/>
      <c r="X3411" s="62"/>
    </row>
    <row r="3412" spans="23:24" x14ac:dyDescent="0.2">
      <c r="W3412" s="62"/>
      <c r="X3412" s="62"/>
    </row>
    <row r="3413" spans="23:24" x14ac:dyDescent="0.2">
      <c r="W3413" s="62"/>
      <c r="X3413" s="62"/>
    </row>
    <row r="3414" spans="23:24" x14ac:dyDescent="0.2">
      <c r="W3414" s="62"/>
      <c r="X3414" s="62"/>
    </row>
    <row r="3415" spans="23:24" x14ac:dyDescent="0.2">
      <c r="W3415" s="62"/>
      <c r="X3415" s="62"/>
    </row>
    <row r="3416" spans="23:24" x14ac:dyDescent="0.2">
      <c r="W3416" s="62"/>
      <c r="X3416" s="62"/>
    </row>
    <row r="3417" spans="23:24" x14ac:dyDescent="0.2">
      <c r="W3417" s="62"/>
      <c r="X3417" s="62"/>
    </row>
    <row r="3418" spans="23:24" x14ac:dyDescent="0.2">
      <c r="W3418" s="62"/>
      <c r="X3418" s="62"/>
    </row>
    <row r="3419" spans="23:24" x14ac:dyDescent="0.2">
      <c r="W3419" s="62"/>
      <c r="X3419" s="62"/>
    </row>
    <row r="3420" spans="23:24" x14ac:dyDescent="0.2">
      <c r="W3420" s="62"/>
      <c r="X3420" s="62"/>
    </row>
    <row r="3421" spans="23:24" x14ac:dyDescent="0.2">
      <c r="W3421" s="62"/>
      <c r="X3421" s="62"/>
    </row>
    <row r="3422" spans="23:24" x14ac:dyDescent="0.2">
      <c r="W3422" s="62"/>
      <c r="X3422" s="62"/>
    </row>
    <row r="3423" spans="23:24" x14ac:dyDescent="0.2">
      <c r="W3423" s="62"/>
      <c r="X3423" s="62"/>
    </row>
    <row r="3424" spans="23:24" x14ac:dyDescent="0.2">
      <c r="W3424" s="62"/>
      <c r="X3424" s="62"/>
    </row>
    <row r="3425" spans="23:24" x14ac:dyDescent="0.2">
      <c r="W3425" s="62"/>
      <c r="X3425" s="62"/>
    </row>
    <row r="3426" spans="23:24" x14ac:dyDescent="0.2">
      <c r="W3426" s="62"/>
      <c r="X3426" s="62"/>
    </row>
    <row r="3427" spans="23:24" x14ac:dyDescent="0.2">
      <c r="W3427" s="62"/>
      <c r="X3427" s="62"/>
    </row>
    <row r="3428" spans="23:24" x14ac:dyDescent="0.2">
      <c r="W3428" s="62"/>
      <c r="X3428" s="62"/>
    </row>
    <row r="3429" spans="23:24" x14ac:dyDescent="0.2">
      <c r="W3429" s="62"/>
      <c r="X3429" s="62"/>
    </row>
    <row r="3430" spans="23:24" x14ac:dyDescent="0.2">
      <c r="W3430" s="62"/>
      <c r="X3430" s="62"/>
    </row>
    <row r="3431" spans="23:24" x14ac:dyDescent="0.2">
      <c r="W3431" s="62"/>
      <c r="X3431" s="62"/>
    </row>
    <row r="3432" spans="23:24" x14ac:dyDescent="0.2">
      <c r="W3432" s="62"/>
      <c r="X3432" s="62"/>
    </row>
    <row r="3433" spans="23:24" x14ac:dyDescent="0.2">
      <c r="W3433" s="62"/>
      <c r="X3433" s="62"/>
    </row>
    <row r="3434" spans="23:24" x14ac:dyDescent="0.2">
      <c r="W3434" s="62"/>
      <c r="X3434" s="62"/>
    </row>
    <row r="3435" spans="23:24" x14ac:dyDescent="0.2">
      <c r="W3435" s="62"/>
      <c r="X3435" s="62"/>
    </row>
    <row r="3436" spans="23:24" x14ac:dyDescent="0.2">
      <c r="W3436" s="62"/>
      <c r="X3436" s="62"/>
    </row>
    <row r="3437" spans="23:24" x14ac:dyDescent="0.2">
      <c r="W3437" s="62"/>
      <c r="X3437" s="62"/>
    </row>
    <row r="3438" spans="23:24" x14ac:dyDescent="0.2">
      <c r="W3438" s="62"/>
      <c r="X3438" s="62"/>
    </row>
    <row r="3439" spans="23:24" x14ac:dyDescent="0.2">
      <c r="W3439" s="62"/>
      <c r="X3439" s="62"/>
    </row>
    <row r="3440" spans="23:24" x14ac:dyDescent="0.2">
      <c r="W3440" s="62"/>
      <c r="X3440" s="62"/>
    </row>
    <row r="3441" spans="23:24" x14ac:dyDescent="0.2">
      <c r="W3441" s="62"/>
      <c r="X3441" s="62"/>
    </row>
    <row r="3442" spans="23:24" x14ac:dyDescent="0.2">
      <c r="W3442" s="62"/>
      <c r="X3442" s="62"/>
    </row>
    <row r="3443" spans="23:24" x14ac:dyDescent="0.2">
      <c r="W3443" s="62"/>
      <c r="X3443" s="62"/>
    </row>
    <row r="3444" spans="23:24" x14ac:dyDescent="0.2">
      <c r="W3444" s="62"/>
      <c r="X3444" s="62"/>
    </row>
    <row r="3445" spans="23:24" x14ac:dyDescent="0.2">
      <c r="W3445" s="62"/>
      <c r="X3445" s="62"/>
    </row>
    <row r="3446" spans="23:24" x14ac:dyDescent="0.2">
      <c r="W3446" s="62"/>
      <c r="X3446" s="62"/>
    </row>
    <row r="3447" spans="23:24" x14ac:dyDescent="0.2">
      <c r="W3447" s="62"/>
      <c r="X3447" s="62"/>
    </row>
    <row r="3448" spans="23:24" x14ac:dyDescent="0.2">
      <c r="W3448" s="62"/>
      <c r="X3448" s="62"/>
    </row>
    <row r="3449" spans="23:24" x14ac:dyDescent="0.2">
      <c r="W3449" s="62"/>
      <c r="X3449" s="62"/>
    </row>
    <row r="3450" spans="23:24" x14ac:dyDescent="0.2">
      <c r="W3450" s="62"/>
      <c r="X3450" s="62"/>
    </row>
    <row r="3451" spans="23:24" x14ac:dyDescent="0.2">
      <c r="W3451" s="62"/>
      <c r="X3451" s="62"/>
    </row>
    <row r="3452" spans="23:24" x14ac:dyDescent="0.2">
      <c r="W3452" s="62"/>
      <c r="X3452" s="62"/>
    </row>
    <row r="3453" spans="23:24" x14ac:dyDescent="0.2">
      <c r="W3453" s="62"/>
      <c r="X3453" s="62"/>
    </row>
    <row r="3454" spans="23:24" x14ac:dyDescent="0.2">
      <c r="W3454" s="62"/>
      <c r="X3454" s="62"/>
    </row>
    <row r="3455" spans="23:24" x14ac:dyDescent="0.2">
      <c r="W3455" s="62"/>
      <c r="X3455" s="62"/>
    </row>
    <row r="3456" spans="23:24" x14ac:dyDescent="0.2">
      <c r="W3456" s="62"/>
      <c r="X3456" s="62"/>
    </row>
    <row r="3457" spans="23:24" x14ac:dyDescent="0.2">
      <c r="W3457" s="62"/>
      <c r="X3457" s="62"/>
    </row>
    <row r="3458" spans="23:24" x14ac:dyDescent="0.2">
      <c r="W3458" s="62"/>
      <c r="X3458" s="62"/>
    </row>
    <row r="3459" spans="23:24" x14ac:dyDescent="0.2">
      <c r="W3459" s="62"/>
      <c r="X3459" s="62"/>
    </row>
    <row r="3460" spans="23:24" x14ac:dyDescent="0.2">
      <c r="W3460" s="62"/>
      <c r="X3460" s="62"/>
    </row>
    <row r="3461" spans="23:24" x14ac:dyDescent="0.2">
      <c r="W3461" s="62"/>
      <c r="X3461" s="62"/>
    </row>
    <row r="3462" spans="23:24" x14ac:dyDescent="0.2">
      <c r="W3462" s="62"/>
      <c r="X3462" s="62"/>
    </row>
    <row r="3463" spans="23:24" x14ac:dyDescent="0.2">
      <c r="W3463" s="62"/>
      <c r="X3463" s="62"/>
    </row>
    <row r="3464" spans="23:24" x14ac:dyDescent="0.2">
      <c r="W3464" s="62"/>
      <c r="X3464" s="62"/>
    </row>
    <row r="3465" spans="23:24" x14ac:dyDescent="0.2">
      <c r="W3465" s="62"/>
      <c r="X3465" s="62"/>
    </row>
    <row r="3466" spans="23:24" x14ac:dyDescent="0.2">
      <c r="W3466" s="62"/>
      <c r="X3466" s="62"/>
    </row>
    <row r="3467" spans="23:24" x14ac:dyDescent="0.2">
      <c r="W3467" s="62"/>
      <c r="X3467" s="62"/>
    </row>
    <row r="3468" spans="23:24" x14ac:dyDescent="0.2">
      <c r="W3468" s="62"/>
      <c r="X3468" s="62"/>
    </row>
    <row r="3469" spans="23:24" x14ac:dyDescent="0.2">
      <c r="W3469" s="62"/>
      <c r="X3469" s="62"/>
    </row>
    <row r="3470" spans="23:24" x14ac:dyDescent="0.2">
      <c r="W3470" s="62"/>
      <c r="X3470" s="62"/>
    </row>
    <row r="3471" spans="23:24" x14ac:dyDescent="0.2">
      <c r="W3471" s="62"/>
      <c r="X3471" s="62"/>
    </row>
    <row r="3472" spans="23:24" x14ac:dyDescent="0.2">
      <c r="W3472" s="62"/>
      <c r="X3472" s="62"/>
    </row>
    <row r="3473" spans="23:24" x14ac:dyDescent="0.2">
      <c r="W3473" s="62"/>
      <c r="X3473" s="62"/>
    </row>
    <row r="3474" spans="23:24" x14ac:dyDescent="0.2">
      <c r="W3474" s="62"/>
      <c r="X3474" s="62"/>
    </row>
    <row r="3475" spans="23:24" x14ac:dyDescent="0.2">
      <c r="W3475" s="62"/>
      <c r="X3475" s="62"/>
    </row>
    <row r="3476" spans="23:24" x14ac:dyDescent="0.2">
      <c r="W3476" s="62"/>
      <c r="X3476" s="62"/>
    </row>
    <row r="3477" spans="23:24" x14ac:dyDescent="0.2">
      <c r="W3477" s="62"/>
      <c r="X3477" s="62"/>
    </row>
    <row r="3478" spans="23:24" x14ac:dyDescent="0.2">
      <c r="W3478" s="62"/>
      <c r="X3478" s="62"/>
    </row>
    <row r="3479" spans="23:24" x14ac:dyDescent="0.2">
      <c r="W3479" s="62"/>
      <c r="X3479" s="62"/>
    </row>
    <row r="3480" spans="23:24" x14ac:dyDescent="0.2">
      <c r="W3480" s="62"/>
      <c r="X3480" s="62"/>
    </row>
    <row r="3481" spans="23:24" x14ac:dyDescent="0.2">
      <c r="W3481" s="62"/>
      <c r="X3481" s="62"/>
    </row>
    <row r="3482" spans="23:24" x14ac:dyDescent="0.2">
      <c r="W3482" s="62"/>
      <c r="X3482" s="62"/>
    </row>
    <row r="3483" spans="23:24" x14ac:dyDescent="0.2">
      <c r="W3483" s="62"/>
      <c r="X3483" s="62"/>
    </row>
    <row r="3484" spans="23:24" x14ac:dyDescent="0.2">
      <c r="W3484" s="62"/>
      <c r="X3484" s="62"/>
    </row>
    <row r="3485" spans="23:24" x14ac:dyDescent="0.2">
      <c r="W3485" s="62"/>
      <c r="X3485" s="62"/>
    </row>
    <row r="3486" spans="23:24" x14ac:dyDescent="0.2">
      <c r="W3486" s="62"/>
      <c r="X3486" s="62"/>
    </row>
    <row r="3487" spans="23:24" x14ac:dyDescent="0.2">
      <c r="W3487" s="62"/>
      <c r="X3487" s="62"/>
    </row>
    <row r="3488" spans="23:24" x14ac:dyDescent="0.2">
      <c r="W3488" s="62"/>
      <c r="X3488" s="62"/>
    </row>
    <row r="3489" spans="23:24" x14ac:dyDescent="0.2">
      <c r="W3489" s="62"/>
      <c r="X3489" s="62"/>
    </row>
    <row r="3490" spans="23:24" x14ac:dyDescent="0.2">
      <c r="W3490" s="62"/>
      <c r="X3490" s="62"/>
    </row>
    <row r="3491" spans="23:24" x14ac:dyDescent="0.2">
      <c r="W3491" s="62"/>
      <c r="X3491" s="62"/>
    </row>
    <row r="3492" spans="23:24" x14ac:dyDescent="0.2">
      <c r="W3492" s="62"/>
      <c r="X3492" s="62"/>
    </row>
    <row r="3493" spans="23:24" x14ac:dyDescent="0.2">
      <c r="W3493" s="62"/>
      <c r="X3493" s="62"/>
    </row>
    <row r="3494" spans="23:24" x14ac:dyDescent="0.2">
      <c r="W3494" s="62"/>
      <c r="X3494" s="62"/>
    </row>
    <row r="3495" spans="23:24" x14ac:dyDescent="0.2">
      <c r="W3495" s="62"/>
      <c r="X3495" s="62"/>
    </row>
    <row r="3496" spans="23:24" x14ac:dyDescent="0.2">
      <c r="W3496" s="62"/>
      <c r="X3496" s="62"/>
    </row>
    <row r="3497" spans="23:24" x14ac:dyDescent="0.2">
      <c r="W3497" s="62"/>
      <c r="X3497" s="62"/>
    </row>
    <row r="3498" spans="23:24" x14ac:dyDescent="0.2">
      <c r="W3498" s="62"/>
      <c r="X3498" s="62"/>
    </row>
    <row r="3499" spans="23:24" x14ac:dyDescent="0.2">
      <c r="W3499" s="62"/>
      <c r="X3499" s="62"/>
    </row>
    <row r="3500" spans="23:24" x14ac:dyDescent="0.2">
      <c r="W3500" s="62"/>
      <c r="X3500" s="62"/>
    </row>
    <row r="3501" spans="23:24" x14ac:dyDescent="0.2">
      <c r="W3501" s="62"/>
      <c r="X3501" s="62"/>
    </row>
    <row r="3502" spans="23:24" x14ac:dyDescent="0.2">
      <c r="W3502" s="62"/>
      <c r="X3502" s="62"/>
    </row>
    <row r="3503" spans="23:24" x14ac:dyDescent="0.2">
      <c r="W3503" s="62"/>
      <c r="X3503" s="62"/>
    </row>
    <row r="3504" spans="23:24" x14ac:dyDescent="0.2">
      <c r="W3504" s="62"/>
      <c r="X3504" s="62"/>
    </row>
    <row r="3505" spans="23:24" x14ac:dyDescent="0.2">
      <c r="W3505" s="62"/>
      <c r="X3505" s="62"/>
    </row>
    <row r="3506" spans="23:24" x14ac:dyDescent="0.2">
      <c r="W3506" s="62"/>
      <c r="X3506" s="62"/>
    </row>
    <row r="3507" spans="23:24" x14ac:dyDescent="0.2">
      <c r="W3507" s="62"/>
      <c r="X3507" s="62"/>
    </row>
    <row r="3508" spans="23:24" x14ac:dyDescent="0.2">
      <c r="W3508" s="62"/>
      <c r="X3508" s="62"/>
    </row>
    <row r="3509" spans="23:24" x14ac:dyDescent="0.2">
      <c r="W3509" s="62"/>
      <c r="X3509" s="62"/>
    </row>
    <row r="3510" spans="23:24" x14ac:dyDescent="0.2">
      <c r="W3510" s="62"/>
      <c r="X3510" s="62"/>
    </row>
    <row r="3511" spans="23:24" x14ac:dyDescent="0.2">
      <c r="W3511" s="62"/>
      <c r="X3511" s="62"/>
    </row>
    <row r="3512" spans="23:24" x14ac:dyDescent="0.2">
      <c r="W3512" s="62"/>
      <c r="X3512" s="62"/>
    </row>
    <row r="3513" spans="23:24" x14ac:dyDescent="0.2">
      <c r="W3513" s="62"/>
      <c r="X3513" s="62"/>
    </row>
    <row r="3514" spans="23:24" x14ac:dyDescent="0.2">
      <c r="W3514" s="62"/>
      <c r="X3514" s="62"/>
    </row>
    <row r="3515" spans="23:24" x14ac:dyDescent="0.2">
      <c r="W3515" s="62"/>
      <c r="X3515" s="62"/>
    </row>
    <row r="3516" spans="23:24" x14ac:dyDescent="0.2">
      <c r="W3516" s="62"/>
      <c r="X3516" s="62"/>
    </row>
    <row r="3517" spans="23:24" x14ac:dyDescent="0.2">
      <c r="W3517" s="62"/>
      <c r="X3517" s="62"/>
    </row>
    <row r="3518" spans="23:24" x14ac:dyDescent="0.2">
      <c r="W3518" s="62"/>
      <c r="X3518" s="62"/>
    </row>
    <row r="3519" spans="23:24" x14ac:dyDescent="0.2">
      <c r="W3519" s="62"/>
      <c r="X3519" s="62"/>
    </row>
    <row r="3520" spans="23:24" x14ac:dyDescent="0.2">
      <c r="W3520" s="62"/>
      <c r="X3520" s="62"/>
    </row>
    <row r="3521" spans="23:24" x14ac:dyDescent="0.2">
      <c r="W3521" s="62"/>
      <c r="X3521" s="62"/>
    </row>
    <row r="3522" spans="23:24" x14ac:dyDescent="0.2">
      <c r="W3522" s="62"/>
      <c r="X3522" s="62"/>
    </row>
    <row r="3523" spans="23:24" x14ac:dyDescent="0.2">
      <c r="W3523" s="62"/>
      <c r="X3523" s="62"/>
    </row>
    <row r="3524" spans="23:24" x14ac:dyDescent="0.2">
      <c r="W3524" s="62"/>
      <c r="X3524" s="62"/>
    </row>
    <row r="3525" spans="23:24" x14ac:dyDescent="0.2">
      <c r="W3525" s="62"/>
      <c r="X3525" s="62"/>
    </row>
    <row r="3526" spans="23:24" x14ac:dyDescent="0.2">
      <c r="W3526" s="62"/>
      <c r="X3526" s="62"/>
    </row>
    <row r="3527" spans="23:24" x14ac:dyDescent="0.2">
      <c r="W3527" s="62"/>
      <c r="X3527" s="62"/>
    </row>
    <row r="3528" spans="23:24" x14ac:dyDescent="0.2">
      <c r="W3528" s="62"/>
      <c r="X3528" s="62"/>
    </row>
    <row r="3529" spans="23:24" x14ac:dyDescent="0.2">
      <c r="W3529" s="62"/>
      <c r="X3529" s="62"/>
    </row>
    <row r="3530" spans="23:24" x14ac:dyDescent="0.2">
      <c r="W3530" s="62"/>
      <c r="X3530" s="62"/>
    </row>
    <row r="3531" spans="23:24" x14ac:dyDescent="0.2">
      <c r="W3531" s="62"/>
      <c r="X3531" s="62"/>
    </row>
    <row r="3532" spans="23:24" x14ac:dyDescent="0.2">
      <c r="W3532" s="62"/>
      <c r="X3532" s="62"/>
    </row>
    <row r="3533" spans="23:24" x14ac:dyDescent="0.2">
      <c r="W3533" s="62"/>
      <c r="X3533" s="62"/>
    </row>
    <row r="3534" spans="23:24" x14ac:dyDescent="0.2">
      <c r="W3534" s="62"/>
      <c r="X3534" s="62"/>
    </row>
    <row r="3535" spans="23:24" x14ac:dyDescent="0.2">
      <c r="W3535" s="62"/>
      <c r="X3535" s="62"/>
    </row>
    <row r="3536" spans="23:24" x14ac:dyDescent="0.2">
      <c r="W3536" s="62"/>
      <c r="X3536" s="62"/>
    </row>
    <row r="3537" spans="2:24" x14ac:dyDescent="0.2">
      <c r="W3537" s="62"/>
      <c r="X3537" s="62"/>
    </row>
    <row r="3538" spans="2:24" x14ac:dyDescent="0.2">
      <c r="W3538" s="62"/>
      <c r="X3538" s="62"/>
    </row>
    <row r="3539" spans="2:24" x14ac:dyDescent="0.2">
      <c r="W3539" s="62"/>
      <c r="X3539" s="62"/>
    </row>
    <row r="3540" spans="2:24" x14ac:dyDescent="0.2">
      <c r="W3540" s="62"/>
      <c r="X3540" s="62"/>
    </row>
    <row r="3541" spans="2:24" x14ac:dyDescent="0.2">
      <c r="W3541" s="62"/>
      <c r="X3541" s="62"/>
    </row>
    <row r="3542" spans="2:24" x14ac:dyDescent="0.2">
      <c r="W3542" s="62"/>
      <c r="X3542" s="62"/>
    </row>
    <row r="3543" spans="2:24" x14ac:dyDescent="0.2">
      <c r="B3543" s="87"/>
      <c r="C3543" s="88"/>
      <c r="D3543" s="89"/>
      <c r="E3543" s="89"/>
      <c r="W3543" s="62"/>
      <c r="X3543" s="62"/>
    </row>
    <row r="3544" spans="2:24" x14ac:dyDescent="0.2">
      <c r="B3544" s="87"/>
      <c r="C3544" s="88"/>
      <c r="D3544" s="89"/>
      <c r="E3544" s="89"/>
      <c r="W3544" s="62"/>
      <c r="X3544" s="62"/>
    </row>
    <row r="3545" spans="2:24" x14ac:dyDescent="0.2">
      <c r="B3545" s="87"/>
      <c r="C3545" s="88"/>
      <c r="D3545" s="89"/>
      <c r="E3545" s="89"/>
      <c r="W3545" s="62"/>
      <c r="X3545" s="62"/>
    </row>
    <row r="3546" spans="2:24" x14ac:dyDescent="0.2">
      <c r="B3546" s="87"/>
      <c r="C3546" s="88"/>
      <c r="D3546" s="89"/>
      <c r="E3546" s="89"/>
      <c r="W3546" s="62"/>
      <c r="X3546" s="62"/>
    </row>
    <row r="3547" spans="2:24" x14ac:dyDescent="0.2">
      <c r="B3547" s="87"/>
      <c r="C3547" s="88"/>
      <c r="D3547" s="89"/>
      <c r="E3547" s="89"/>
      <c r="W3547" s="62"/>
      <c r="X3547" s="62"/>
    </row>
    <row r="3548" spans="2:24" x14ac:dyDescent="0.2">
      <c r="B3548" s="87"/>
      <c r="C3548" s="88"/>
      <c r="D3548" s="89"/>
      <c r="E3548" s="89"/>
      <c r="W3548" s="62"/>
      <c r="X3548" s="62"/>
    </row>
    <row r="3549" spans="2:24" x14ac:dyDescent="0.2">
      <c r="B3549" s="87"/>
      <c r="C3549" s="88"/>
      <c r="D3549" s="89"/>
      <c r="E3549" s="89"/>
      <c r="W3549" s="62"/>
      <c r="X3549" s="62"/>
    </row>
    <row r="3550" spans="2:24" x14ac:dyDescent="0.2">
      <c r="B3550" s="87"/>
      <c r="C3550" s="88"/>
      <c r="D3550" s="89"/>
      <c r="E3550" s="89"/>
      <c r="W3550" s="62"/>
      <c r="X3550" s="62"/>
    </row>
    <row r="3551" spans="2:24" x14ac:dyDescent="0.2">
      <c r="B3551" s="87"/>
      <c r="C3551" s="88"/>
      <c r="D3551" s="89"/>
      <c r="E3551" s="89"/>
      <c r="W3551" s="62"/>
      <c r="X3551" s="62"/>
    </row>
    <row r="3552" spans="2:24" x14ac:dyDescent="0.2">
      <c r="B3552" s="87"/>
      <c r="C3552" s="88"/>
      <c r="D3552" s="89"/>
      <c r="E3552" s="89"/>
      <c r="W3552" s="62"/>
      <c r="X3552" s="62"/>
    </row>
    <row r="3553" spans="2:27" x14ac:dyDescent="0.2">
      <c r="B3553" s="87"/>
      <c r="C3553" s="88"/>
      <c r="D3553" s="89"/>
      <c r="E3553" s="89"/>
      <c r="W3553" s="62"/>
      <c r="X3553" s="62"/>
    </row>
    <row r="3554" spans="2:27" x14ac:dyDescent="0.2">
      <c r="B3554" s="87"/>
      <c r="C3554" s="88"/>
      <c r="D3554" s="89"/>
      <c r="E3554" s="89"/>
    </row>
    <row r="3555" spans="2:27" x14ac:dyDescent="0.2">
      <c r="B3555" s="87"/>
      <c r="C3555" s="88"/>
      <c r="D3555" s="89"/>
      <c r="E3555" s="89"/>
    </row>
    <row r="3556" spans="2:27" x14ac:dyDescent="0.2">
      <c r="B3556" s="87"/>
      <c r="C3556" s="88"/>
      <c r="D3556" s="89"/>
      <c r="E3556" s="89"/>
    </row>
    <row r="3557" spans="2:27" x14ac:dyDescent="0.2">
      <c r="B3557" s="87"/>
      <c r="C3557" s="88"/>
      <c r="D3557" s="89"/>
      <c r="E3557" s="89"/>
    </row>
    <row r="3558" spans="2:27" x14ac:dyDescent="0.2">
      <c r="B3558" s="87"/>
      <c r="C3558" s="88"/>
      <c r="D3558" s="89"/>
      <c r="E3558" s="89"/>
    </row>
    <row r="3559" spans="2:27" x14ac:dyDescent="0.2">
      <c r="B3559" s="87"/>
      <c r="C3559" s="88"/>
      <c r="D3559" s="89"/>
      <c r="E3559" s="89"/>
    </row>
    <row r="3560" spans="2:27" x14ac:dyDescent="0.2">
      <c r="B3560" s="87"/>
      <c r="C3560" s="88"/>
      <c r="D3560" s="89"/>
      <c r="E3560" s="89"/>
    </row>
    <row r="3564" spans="2:27" x14ac:dyDescent="0.2">
      <c r="AA3564" s="86"/>
    </row>
    <row r="3565" spans="2:27" x14ac:dyDescent="0.2">
      <c r="AA3565" s="86"/>
    </row>
    <row r="3566" spans="2:27" x14ac:dyDescent="0.2">
      <c r="AA3566" s="86"/>
    </row>
    <row r="3567" spans="2:27" x14ac:dyDescent="0.2">
      <c r="AA3567" s="86"/>
    </row>
    <row r="3568" spans="2:27" x14ac:dyDescent="0.2">
      <c r="AA3568" s="86"/>
    </row>
    <row r="3569" spans="27:27" x14ac:dyDescent="0.2">
      <c r="AA3569" s="86"/>
    </row>
    <row r="3570" spans="27:27" x14ac:dyDescent="0.2">
      <c r="AA3570" s="86"/>
    </row>
  </sheetData>
  <dataConsolidate/>
  <mergeCells count="2">
    <mergeCell ref="A3:A9"/>
    <mergeCell ref="A10:A16"/>
  </mergeCells>
  <conditionalFormatting sqref="Y23:Y69">
    <cfRule type="cellIs" dxfId="17" priority="3" operator="equal">
      <formula>FALSE</formula>
    </cfRule>
  </conditionalFormatting>
  <conditionalFormatting sqref="M34:X34">
    <cfRule type="expression" dxfId="16" priority="2">
      <formula>ISNUMBER(MATCH($P34,$AC$34:$AC$69,0))</formula>
    </cfRule>
  </conditionalFormatting>
  <conditionalFormatting sqref="M35:X69">
    <cfRule type="expression" dxfId="15" priority="1">
      <formula>ISNUMBER(MATCH($P35,$AC$34:$AC$69,0))</formula>
    </cfRule>
  </conditionalFormatting>
  <dataValidations count="3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2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N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customWidth="1"/>
    <col min="17" max="17" width="24.425781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4.140625" style="62" hidden="1" customWidth="1" outlineLevel="1"/>
    <col min="30" max="31" width="19.28515625" style="62" hidden="1" customWidth="1" outlineLevel="1"/>
    <col min="32" max="32" width="2.7109375" style="62" hidden="1" customWidth="1" outlineLevel="1"/>
    <col min="33" max="33" width="20.7109375" style="62" hidden="1" customWidth="1" outlineLevel="1"/>
    <col min="34" max="34" width="12" style="62" bestFit="1" customWidth="1" collapsed="1"/>
    <col min="35" max="35" width="17.28515625" style="62" bestFit="1" customWidth="1"/>
    <col min="36" max="36" width="12" style="62" bestFit="1" customWidth="1"/>
    <col min="37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47" width="5" style="62" bestFit="1" customWidth="1"/>
    <col min="48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91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42613</v>
      </c>
      <c r="E3" s="73">
        <f t="shared" ref="E3:E16" si="0">EDATE(SettlementDate,$B3)</f>
        <v>43006</v>
      </c>
      <c r="F3" s="74">
        <f t="shared" ref="F3:F16" si="1">IF(B3&lt;=12,1,IF(B3&lt;=24,3,IF(B3&lt;=120,6,IF(B3&lt;=240,12,IF(B3&lt;=360,36,60)))))</f>
        <v>1</v>
      </c>
      <c r="G3" s="82">
        <f>MIN(_xll.ohPack(Data!$J$4:INDEX(Fwd1M,MATCH(E3+1,SettlementDates,1),1)))</f>
        <v>1.487431721538604E-3</v>
      </c>
      <c r="H3" s="53">
        <f>IF(G3&gt;=0,ROUNDDOWN(G3*10,2)/10,ROUNDUP(G3*10,2)/10)</f>
        <v>1E-3</v>
      </c>
      <c r="I3" s="82">
        <f>MAX(_xll.ohPack(Data!$J$4:INDEX(Fwd1M,MATCH(E3+1,SettlementDates,1),1)))</f>
        <v>2.6823313251791723E-3</v>
      </c>
      <c r="J3" s="53">
        <f t="shared" ref="J3:J16" si="2">IF(I3-G3&gt;1%,(QUOTIENT(I3*10000,50)+1)*0.5%,(QUOTIENT(I3*10000,10)+1)*0.1%)</f>
        <v>3.0000000000000001E-3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92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42643</v>
      </c>
      <c r="E4" s="76">
        <f t="shared" si="0"/>
        <v>43371</v>
      </c>
      <c r="F4" s="77">
        <f t="shared" si="1"/>
        <v>3</v>
      </c>
      <c r="G4" s="83">
        <f>MIN(_xll.ohPack(Data!$J$4:INDEX(Fwd1M,MATCH(E4+1,SettlementDates,1),1)))</f>
        <v>1.193012810263724E-3</v>
      </c>
      <c r="H4" s="54">
        <f t="shared" ref="H4:H16" si="4">IF(G4&gt;=0,ROUNDDOWN(G4*10,2)/10,ROUNDUP(G4*10,2)/10)</f>
        <v>1E-3</v>
      </c>
      <c r="I4" s="83">
        <f>MAX(_xll.ohPack(Data!$J$4:INDEX(Fwd1M,MATCH(E4+1,SettlementDates,1),1)))</f>
        <v>2.6823313251791723E-3</v>
      </c>
      <c r="J4" s="54">
        <f t="shared" si="2"/>
        <v>3.0000000000000001E-3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92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42551</v>
      </c>
      <c r="E5" s="76">
        <f t="shared" si="0"/>
        <v>44467</v>
      </c>
      <c r="F5" s="77">
        <f t="shared" si="1"/>
        <v>6</v>
      </c>
      <c r="G5" s="83">
        <f>MIN(_xll.ohPack(Data!$J$4:INDEX(Fwd1M,MATCH(E5+1,SettlementDates,1),1)))</f>
        <v>1.193012810263724E-3</v>
      </c>
      <c r="H5" s="54">
        <f t="shared" si="4"/>
        <v>1E-3</v>
      </c>
      <c r="I5" s="83">
        <f>MAX(_xll.ohPack(Data!$J$4:INDEX(Fwd1M,MATCH(E5+1,SettlementDates,1),1)))</f>
        <v>4.557193446518097E-3</v>
      </c>
      <c r="J5" s="54">
        <f t="shared" si="2"/>
        <v>5.0000000000000001E-3</v>
      </c>
      <c r="K5" s="83">
        <f t="shared" si="3"/>
        <v>5.0000000000000001E-4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92"/>
      <c r="B6" s="67">
        <v>120</v>
      </c>
      <c r="C6" s="50" t="str">
        <f>_xll.qlPeriodEquivalent(B6&amp;"M")</f>
        <v>10Y</v>
      </c>
      <c r="D6" s="75">
        <f>D5</f>
        <v>42551</v>
      </c>
      <c r="E6" s="76">
        <f t="shared" si="0"/>
        <v>46293</v>
      </c>
      <c r="F6" s="77">
        <f t="shared" si="1"/>
        <v>6</v>
      </c>
      <c r="G6" s="83">
        <f>MIN(_xll.ohPack(Data!$J$4:INDEX(Fwd1M,MATCH(E6+1,SettlementDates,1),1)))</f>
        <v>1.193012810263724E-3</v>
      </c>
      <c r="H6" s="54">
        <f t="shared" si="4"/>
        <v>1E-3</v>
      </c>
      <c r="I6" s="83">
        <f>MAX(_xll.ohPack(Data!$J$4:INDEX(Fwd1M,MATCH(E6+1,SettlementDates,1),1)))</f>
        <v>1.1288045409451646E-2</v>
      </c>
      <c r="J6" s="54">
        <f t="shared" si="2"/>
        <v>1.4999999999999999E-2</v>
      </c>
      <c r="K6" s="83">
        <f t="shared" si="3"/>
        <v>2.5000000000000001E-3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92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49946</v>
      </c>
      <c r="F7" s="77">
        <f t="shared" si="1"/>
        <v>12</v>
      </c>
      <c r="G7" s="83">
        <f>MIN(_xll.ohPack(Data!$J$4:INDEX(Fwd1M,MATCH(E7+1,SettlementDates,1),1)))</f>
        <v>1.193012810263724E-3</v>
      </c>
      <c r="H7" s="54">
        <f t="shared" si="4"/>
        <v>1E-3</v>
      </c>
      <c r="I7" s="83">
        <f>MAX(_xll.ohPack(Data!$J$4:INDEX(Fwd1M,MATCH(E7+1,SettlementDates,1),1)))</f>
        <v>1.154477004850718E-2</v>
      </c>
      <c r="J7" s="54">
        <f t="shared" si="2"/>
        <v>1.4999999999999999E-2</v>
      </c>
      <c r="K7" s="83">
        <f t="shared" si="3"/>
        <v>2.5000000000000001E-3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92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53598</v>
      </c>
      <c r="F8" s="77">
        <f t="shared" si="1"/>
        <v>36</v>
      </c>
      <c r="G8" s="83">
        <f>MIN(_xll.ohPack(Data!$J$4:INDEX(Fwd1M,MATCH(E8+1,SettlementDates,1),1)))</f>
        <v>1.193012810263724E-3</v>
      </c>
      <c r="H8" s="54">
        <f t="shared" si="4"/>
        <v>1E-3</v>
      </c>
      <c r="I8" s="83">
        <f>MAX(_xll.ohPack(Data!$J$4:INDEX(Fwd1M,MATCH(E8+1,SettlementDates,1),1)))</f>
        <v>1.154477004850718E-2</v>
      </c>
      <c r="J8" s="54">
        <f t="shared" si="2"/>
        <v>1.4999999999999999E-2</v>
      </c>
      <c r="K8" s="83">
        <f t="shared" si="3"/>
        <v>2.5000000000000001E-3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93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64556</v>
      </c>
      <c r="F9" s="77">
        <f t="shared" si="1"/>
        <v>60</v>
      </c>
      <c r="G9" s="84">
        <f>MIN(_xll.ohPack(Data!$J$4:INDEX(Fwd1M,MATCH(E9+1,SettlementDates,1),1)))</f>
        <v>1.193012810263724E-3</v>
      </c>
      <c r="H9" s="55">
        <f t="shared" si="4"/>
        <v>1E-3</v>
      </c>
      <c r="I9" s="84">
        <f>MAX(_xll.ohPack(Data!$J$4:INDEX(Fwd1M,MATCH(E9+1,SettlementDates,1),1)))</f>
        <v>1.154477004850718E-2</v>
      </c>
      <c r="J9" s="55">
        <f t="shared" si="2"/>
        <v>1.4999999999999999E-2</v>
      </c>
      <c r="K9" s="84">
        <f t="shared" si="3"/>
        <v>2.5000000000000001E-3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91" t="s">
        <v>49</v>
      </c>
      <c r="B10" s="67">
        <v>12</v>
      </c>
      <c r="C10" s="52" t="str">
        <f>_xll.qlPeriodEquivalent(B10&amp;"M")</f>
        <v>1Y</v>
      </c>
      <c r="D10" s="72">
        <f>D3</f>
        <v>42613</v>
      </c>
      <c r="E10" s="73">
        <f t="shared" si="0"/>
        <v>43006</v>
      </c>
      <c r="F10" s="78">
        <f t="shared" si="1"/>
        <v>1</v>
      </c>
      <c r="G10" s="83">
        <f>MIN(_xll.ohPack(Data!$N$4:INDEX(ONFwd1M,MATCH(E10+1,SettlementDates,1),1)))</f>
        <v>1.5143894670310853E-3</v>
      </c>
      <c r="H10" s="54">
        <f t="shared" si="4"/>
        <v>1E-3</v>
      </c>
      <c r="I10" s="83">
        <f>MAX(_xll.ohPack(Data!$N$4:INDEX(ONFwd1M,MATCH(E10+1,SettlementDates,1),1)))</f>
        <v>2.7021702794793878E-3</v>
      </c>
      <c r="J10" s="54">
        <f t="shared" si="2"/>
        <v>3.0000000000000001E-3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92"/>
      <c r="B11" s="67">
        <v>24</v>
      </c>
      <c r="C11" s="50" t="str">
        <f>_xll.qlPeriodEquivalent(B11&amp;"M")</f>
        <v>2Y</v>
      </c>
      <c r="D11" s="75">
        <f t="shared" ref="D11:D16" si="5">D4</f>
        <v>42643</v>
      </c>
      <c r="E11" s="76">
        <f t="shared" si="0"/>
        <v>43371</v>
      </c>
      <c r="F11" s="77">
        <f t="shared" si="1"/>
        <v>3</v>
      </c>
      <c r="G11" s="83">
        <f>MIN(_xll.ohPack(Data!$N$4:INDEX(ONFwd1M,MATCH(E11+1,SettlementDates,1),1)))</f>
        <v>1.1924394505724578E-3</v>
      </c>
      <c r="H11" s="54">
        <f t="shared" si="4"/>
        <v>1E-3</v>
      </c>
      <c r="I11" s="83">
        <f>MAX(_xll.ohPack(Data!$N$4:INDEX(ONFwd1M,MATCH(E11+1,SettlementDates,1),1)))</f>
        <v>2.7021702794793878E-3</v>
      </c>
      <c r="J11" s="54">
        <f t="shared" si="2"/>
        <v>3.0000000000000001E-3</v>
      </c>
      <c r="K11" s="83">
        <f t="shared" si="3"/>
        <v>5.0000000000000001E-4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92"/>
      <c r="B12" s="67">
        <v>60</v>
      </c>
      <c r="C12" s="50" t="str">
        <f>_xll.qlPeriodEquivalent(B12&amp;"M")</f>
        <v>5Y</v>
      </c>
      <c r="D12" s="75">
        <f t="shared" si="5"/>
        <v>42551</v>
      </c>
      <c r="E12" s="76">
        <f t="shared" si="0"/>
        <v>44467</v>
      </c>
      <c r="F12" s="77">
        <f t="shared" si="1"/>
        <v>6</v>
      </c>
      <c r="G12" s="83">
        <f>MIN(_xll.ohPack(Data!$N$4:INDEX(ONFwd1M,MATCH(E12+1,SettlementDates,1),1)))</f>
        <v>1.1924394505724578E-3</v>
      </c>
      <c r="H12" s="54">
        <f t="shared" si="4"/>
        <v>1E-3</v>
      </c>
      <c r="I12" s="83">
        <f>MAX(_xll.ohPack(Data!$N$4:INDEX(ONFwd1M,MATCH(E12+1,SettlementDates,1),1)))</f>
        <v>4.5055762056689375E-3</v>
      </c>
      <c r="J12" s="54">
        <f t="shared" si="2"/>
        <v>5.0000000000000001E-3</v>
      </c>
      <c r="K12" s="83">
        <f t="shared" si="3"/>
        <v>5.0000000000000001E-4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92"/>
      <c r="B13" s="67">
        <v>120</v>
      </c>
      <c r="C13" s="50" t="str">
        <f>_xll.qlPeriodEquivalent(B13&amp;"M")</f>
        <v>10Y</v>
      </c>
      <c r="D13" s="75">
        <f t="shared" si="5"/>
        <v>42551</v>
      </c>
      <c r="E13" s="76">
        <f t="shared" si="0"/>
        <v>46293</v>
      </c>
      <c r="F13" s="77">
        <f t="shared" si="1"/>
        <v>6</v>
      </c>
      <c r="G13" s="83">
        <f>MIN(_xll.ohPack(Data!$N$4:INDEX(ONFwd1M,MATCH(E13+1,SettlementDates,1),1)))</f>
        <v>1.1924394505724578E-3</v>
      </c>
      <c r="H13" s="54">
        <f t="shared" si="4"/>
        <v>1E-3</v>
      </c>
      <c r="I13" s="83">
        <f>MAX(_xll.ohPack(Data!$N$4:INDEX(ONFwd1M,MATCH(E13+1,SettlementDates,1),1)))</f>
        <v>1.1283490280011854E-2</v>
      </c>
      <c r="J13" s="54">
        <f t="shared" si="2"/>
        <v>1.4999999999999999E-2</v>
      </c>
      <c r="K13" s="83">
        <f t="shared" si="3"/>
        <v>2.5000000000000001E-3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92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49946</v>
      </c>
      <c r="F14" s="77">
        <f t="shared" si="1"/>
        <v>12</v>
      </c>
      <c r="G14" s="83">
        <f>MIN(_xll.ohPack(Data!$N$4:INDEX(ONFwd1M,MATCH(E14+1,SettlementDates,1),1)))</f>
        <v>1.1924394505724578E-3</v>
      </c>
      <c r="H14" s="54">
        <f t="shared" si="4"/>
        <v>1E-3</v>
      </c>
      <c r="I14" s="83">
        <f>MAX(_xll.ohPack(Data!$N$4:INDEX(ONFwd1M,MATCH(E14+1,SettlementDates,1),1)))</f>
        <v>1.1539080413756064E-2</v>
      </c>
      <c r="J14" s="54">
        <f t="shared" si="2"/>
        <v>1.4999999999999999E-2</v>
      </c>
      <c r="K14" s="83">
        <f t="shared" si="3"/>
        <v>2.5000000000000001E-3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92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53598</v>
      </c>
      <c r="F15" s="77">
        <f t="shared" si="1"/>
        <v>36</v>
      </c>
      <c r="G15" s="83">
        <f>MIN(_xll.ohPack(Data!$N$4:INDEX(ONFwd1M,MATCH(E15+1,SettlementDates,1),1)))</f>
        <v>1.1924394505724578E-3</v>
      </c>
      <c r="H15" s="54">
        <f t="shared" si="4"/>
        <v>1E-3</v>
      </c>
      <c r="I15" s="83">
        <f>MAX(_xll.ohPack(Data!$N$4:INDEX(ONFwd1M,MATCH(E15+1,SettlementDates,1),1)))</f>
        <v>1.1539080413756064E-2</v>
      </c>
      <c r="J15" s="54">
        <f t="shared" si="2"/>
        <v>1.4999999999999999E-2</v>
      </c>
      <c r="K15" s="83">
        <f t="shared" si="3"/>
        <v>2.5000000000000001E-3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93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64556</v>
      </c>
      <c r="F16" s="81">
        <f t="shared" si="1"/>
        <v>60</v>
      </c>
      <c r="G16" s="84">
        <f>MIN(_xll.ohPack(Data!$N$4:INDEX(ONFwd1M,MATCH(E16+1,SettlementDates,1),1)))</f>
        <v>1.1924394505724578E-3</v>
      </c>
      <c r="H16" s="55">
        <f t="shared" si="4"/>
        <v>1E-3</v>
      </c>
      <c r="I16" s="84">
        <f>MAX(_xll.ohPack(Data!$N$4:INDEX(ONFwd1M,MATCH(E16+1,SettlementDates,1),1)))</f>
        <v>1.1539080413756064E-2</v>
      </c>
      <c r="J16" s="55">
        <f t="shared" si="2"/>
        <v>1.4999999999999999E-2</v>
      </c>
      <c r="K16" s="84">
        <f t="shared" si="3"/>
        <v>2.5000000000000001E-3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3" collapsed="1" x14ac:dyDescent="0.2">
      <c r="R17" s="63"/>
      <c r="S17" s="63"/>
      <c r="T17" s="63"/>
      <c r="U17" s="63"/>
      <c r="V17" s="63"/>
    </row>
    <row r="18" spans="3:33" x14ac:dyDescent="0.2">
      <c r="C18" s="62"/>
      <c r="M18" s="109" t="s">
        <v>146</v>
      </c>
      <c r="P18" s="63"/>
      <c r="Q18" s="63"/>
      <c r="S18" s="63"/>
      <c r="T18" s="63"/>
      <c r="V18" s="63"/>
      <c r="AA18" s="61"/>
    </row>
    <row r="19" spans="3:33" x14ac:dyDescent="0.2">
      <c r="M19" s="101"/>
      <c r="P19" s="63"/>
      <c r="Q19" s="63"/>
      <c r="S19" s="63"/>
      <c r="T19" s="63"/>
      <c r="V19" s="63"/>
      <c r="AA19" s="85"/>
    </row>
    <row r="20" spans="3:33" x14ac:dyDescent="0.2">
      <c r="P20" s="63"/>
      <c r="Q20" s="63"/>
      <c r="S20" s="63"/>
      <c r="T20" s="63"/>
      <c r="U20" s="63"/>
      <c r="V20" s="63"/>
      <c r="X20" s="63"/>
      <c r="Y20" s="63"/>
    </row>
    <row r="21" spans="3:33" ht="13.5" x14ac:dyDescent="0.2">
      <c r="M21" s="90" t="s">
        <v>105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3" x14ac:dyDescent="0.2">
      <c r="J22" s="62"/>
      <c r="K22" s="62"/>
      <c r="L22" s="62"/>
      <c r="M22" s="99" t="s">
        <v>54</v>
      </c>
      <c r="N22" s="99"/>
      <c r="O22" s="99" t="s">
        <v>18</v>
      </c>
      <c r="P22" s="100" t="s">
        <v>55</v>
      </c>
      <c r="Q22" s="100" t="s">
        <v>132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104</v>
      </c>
      <c r="X22" s="102" t="s">
        <v>150</v>
      </c>
      <c r="Y22" s="102" t="s">
        <v>59</v>
      </c>
      <c r="AA22" s="104" t="s">
        <v>103</v>
      </c>
      <c r="AC22" s="103" t="s">
        <v>108</v>
      </c>
      <c r="AD22" s="103" t="s">
        <v>109</v>
      </c>
      <c r="AE22" s="104" t="s">
        <v>110</v>
      </c>
      <c r="AG22" s="104" t="s">
        <v>161</v>
      </c>
    </row>
    <row r="23" spans="3:33" x14ac:dyDescent="0.2">
      <c r="J23" s="62"/>
      <c r="K23" s="62"/>
      <c r="L23" s="62"/>
      <c r="M23" s="93" t="s">
        <v>60</v>
      </c>
      <c r="N23" s="93" t="s">
        <v>162</v>
      </c>
      <c r="O23" s="93" t="s">
        <v>63</v>
      </c>
      <c r="P23" s="93" t="str">
        <f>Currency&amp;N23&amp;O23&amp;QuoteSuffix</f>
        <v>GBPAM1L2M_Quote</v>
      </c>
      <c r="Q23" s="174"/>
      <c r="R23" s="105">
        <f t="shared" ref="R23:R33" si="6">EvaluationDate</f>
        <v>42641</v>
      </c>
      <c r="S23" s="105">
        <f>_xll.qlInterestRateIndexValueDate(AA23,R23)</f>
        <v>42641</v>
      </c>
      <c r="T23" s="105">
        <f>_xll.qlInterestRateIndexMaturity(AA23,S23)</f>
        <v>42702</v>
      </c>
      <c r="U23" s="96">
        <f ca="1">_xll.qlIndexFixing(AA23,R23,,_xll.ohTrigger(Trigger,Trigger1M,InterestRatesTrigger))</f>
        <v>2.6500000005283729E-3</v>
      </c>
      <c r="V23" s="96">
        <f ca="1">_xll.qlQuoteValue(P23,_xll.ohTrigger(Trigger,Trigger1M,InterestRatesTrigger))</f>
        <v>2.65E-3</v>
      </c>
      <c r="W23" s="96" t="b">
        <f ca="1">NOT(ISERROR(V23))</f>
        <v>1</v>
      </c>
      <c r="X23" s="175">
        <f ca="1">(U23-V23)*10000</f>
        <v>5.2837291833474076E-9</v>
      </c>
      <c r="Y23" s="52" t="b">
        <f ca="1">ABS(X23)&lt;=ABS('General Settings'!$D$24)</f>
        <v>1</v>
      </c>
      <c r="AA23" s="52" t="str">
        <f>_xll.qlSwapIndex(,,O23,SettlementDays,Currency,Calendar,ShortFixedLegTenor,ShortFixedLegBDC,ShortFixedLegDayCounter,Index1M,DiscountingCurve,Permanent,Trigger,ObjectOverwrite)</f>
        <v>obj_0038c#0001</v>
      </c>
      <c r="AC23" s="103" t="s">
        <v>33</v>
      </c>
      <c r="AD23" s="103" t="s">
        <v>112</v>
      </c>
      <c r="AE23" s="104" t="s">
        <v>158</v>
      </c>
      <c r="AG23" s="93" t="str">
        <f t="array" ref="AG23:AG75">_xll.ohGroupList("GBP1M_instruments",Trigger1M)</f>
        <v>GBP1MD_SYNTH1M_Quote</v>
      </c>
    </row>
    <row r="24" spans="3:33" x14ac:dyDescent="0.2">
      <c r="M24" s="94" t="s">
        <v>60</v>
      </c>
      <c r="N24" s="94" t="s">
        <v>162</v>
      </c>
      <c r="O24" s="94" t="s">
        <v>31</v>
      </c>
      <c r="P24" s="94" t="str">
        <f>Currency&amp;N24&amp;O24&amp;QuoteSuffix</f>
        <v>GBPAM1L3M_Quote</v>
      </c>
      <c r="Q24" s="163"/>
      <c r="R24" s="106">
        <f t="shared" si="6"/>
        <v>42641</v>
      </c>
      <c r="S24" s="106">
        <f>_xll.qlInterestRateIndexValueDate(AA24,R24)</f>
        <v>42641</v>
      </c>
      <c r="T24" s="106">
        <f>_xll.qlInterestRateIndexMaturity(AA24,S24)</f>
        <v>42732</v>
      </c>
      <c r="U24" s="97">
        <f ca="1">_xll.qlIndexFixing(AA24,R24,,_xll.ohTrigger(Trigger,Trigger1M,InterestRatesTrigger))</f>
        <v>2.5499999978616755E-3</v>
      </c>
      <c r="V24" s="97">
        <f ca="1">_xll.qlQuoteValue(P24,_xll.ohTrigger(Trigger,Trigger1M,InterestRatesTrigger))</f>
        <v>2.5500000000000002E-3</v>
      </c>
      <c r="W24" s="97" t="b">
        <f t="shared" ref="W24:W33" ca="1" si="7">NOT(ISERROR(V24))</f>
        <v>1</v>
      </c>
      <c r="X24" s="133">
        <f t="shared" ref="X24:X33" ca="1" si="8">(U24-V24)*10000</f>
        <v>-2.13832467357844E-8</v>
      </c>
      <c r="Y24" s="50" t="b">
        <f ca="1">ABS(X24)&lt;=ABS('General Settings'!$D$24)</f>
        <v>1</v>
      </c>
      <c r="AA24" s="50" t="str">
        <f>_xll.qlSwapIndex(,,O24,SettlementDays,Currency,Calendar,ShortFixedLegTenor,ShortFixedLegBDC,ShortFixedLegDayCounter,Index1M,DiscountingCurve,Permanent,Trigger,ObjectOverwrite)</f>
        <v>obj_003b1#0001</v>
      </c>
      <c r="AG24" s="94" t="str">
        <v>GBPAM1L2M_Quote</v>
      </c>
    </row>
    <row r="25" spans="3:33" x14ac:dyDescent="0.2">
      <c r="M25" s="94" t="s">
        <v>60</v>
      </c>
      <c r="N25" s="94" t="s">
        <v>162</v>
      </c>
      <c r="O25" s="94" t="s">
        <v>64</v>
      </c>
      <c r="P25" s="94" t="str">
        <f>Currency&amp;N25&amp;O25&amp;QuoteSuffix</f>
        <v>GBPAM1L4M_Quote</v>
      </c>
      <c r="Q25" s="163"/>
      <c r="R25" s="106">
        <f t="shared" si="6"/>
        <v>42641</v>
      </c>
      <c r="S25" s="106">
        <f>_xll.qlInterestRateIndexValueDate(AA25,R25)</f>
        <v>42641</v>
      </c>
      <c r="T25" s="106">
        <f>_xll.qlInterestRateIndexMaturity(AA25,S25)</f>
        <v>42765</v>
      </c>
      <c r="U25" s="97">
        <f ca="1">_xll.qlIndexFixing(AA25,R25,,_xll.ohTrigger(Trigger,Trigger1M,InterestRatesTrigger))</f>
        <v>2.4800000000010074E-3</v>
      </c>
      <c r="V25" s="97">
        <f ca="1">_xll.qlQuoteValue(P25,_xll.ohTrigger(Trigger,Trigger1M,InterestRatesTrigger))</f>
        <v>2.4800000000000004E-3</v>
      </c>
      <c r="W25" s="97" t="b">
        <f t="shared" ca="1" si="7"/>
        <v>1</v>
      </c>
      <c r="X25" s="133">
        <f t="shared" ca="1" si="8"/>
        <v>1.0070069778045365E-11</v>
      </c>
      <c r="Y25" s="50" t="b">
        <f ca="1">ABS(X25)&lt;=ABS('General Settings'!$D$24)</f>
        <v>1</v>
      </c>
      <c r="AA25" s="50" t="str">
        <f>_xll.qlSwapIndex(,,O25,SettlementDays,Currency,Calendar,ShortFixedLegTenor,ShortFixedLegBDC,ShortFixedLegDayCounter,Index1M,DiscountingCurve,Permanent,Trigger,ObjectOverwrite)</f>
        <v>obj_00378#0001</v>
      </c>
      <c r="AG25" s="94" t="str">
        <v>GBPAM1L3M_Quote</v>
      </c>
    </row>
    <row r="26" spans="3:33" x14ac:dyDescent="0.2">
      <c r="M26" s="94" t="s">
        <v>60</v>
      </c>
      <c r="N26" s="94" t="s">
        <v>162</v>
      </c>
      <c r="O26" s="94" t="s">
        <v>65</v>
      </c>
      <c r="P26" s="94" t="str">
        <f>Currency&amp;N26&amp;O26&amp;QuoteSuffix</f>
        <v>GBPAM1L5M_Quote</v>
      </c>
      <c r="Q26" s="163"/>
      <c r="R26" s="106">
        <f t="shared" si="6"/>
        <v>42641</v>
      </c>
      <c r="S26" s="106">
        <f>_xll.qlInterestRateIndexValueDate(AA26,R26)</f>
        <v>42641</v>
      </c>
      <c r="T26" s="106">
        <f>_xll.qlInterestRateIndexMaturity(AA26,S26)</f>
        <v>42794</v>
      </c>
      <c r="U26" s="97">
        <f ca="1">_xll.qlIndexFixing(AA26,R26,,_xll.ohTrigger(Trigger,Trigger1M,InterestRatesTrigger))</f>
        <v>2.4000000000009335E-3</v>
      </c>
      <c r="V26" s="97">
        <f ca="1">_xll.qlQuoteValue(P26,_xll.ohTrigger(Trigger,Trigger1M,InterestRatesTrigger))</f>
        <v>2.4000000000000002E-3</v>
      </c>
      <c r="W26" s="97" t="b">
        <f t="shared" ca="1" si="7"/>
        <v>1</v>
      </c>
      <c r="X26" s="133">
        <f t="shared" ca="1" si="8"/>
        <v>9.3328123007552222E-12</v>
      </c>
      <c r="Y26" s="50" t="b">
        <f ca="1">ABS(X26)&lt;=ABS('General Settings'!$D$24)</f>
        <v>1</v>
      </c>
      <c r="AA26" s="50" t="str">
        <f>_xll.qlSwapIndex(,,O26,SettlementDays,Currency,Calendar,ShortFixedLegTenor,ShortFixedLegBDC,ShortFixedLegDayCounter,Index1M,DiscountingCurve,Permanent,Trigger,ObjectOverwrite)</f>
        <v>obj_003d0#0001</v>
      </c>
      <c r="AG26" s="94" t="str">
        <v>GBPAM1L4M_Quote</v>
      </c>
    </row>
    <row r="27" spans="3:33" x14ac:dyDescent="0.2">
      <c r="M27" s="94" t="s">
        <v>60</v>
      </c>
      <c r="N27" s="94" t="s">
        <v>162</v>
      </c>
      <c r="O27" s="94" t="s">
        <v>32</v>
      </c>
      <c r="P27" s="94" t="str">
        <f>Currency&amp;N27&amp;O27&amp;QuoteSuffix</f>
        <v>GBPAM1L6M_Quote</v>
      </c>
      <c r="Q27" s="163"/>
      <c r="R27" s="106">
        <f t="shared" si="6"/>
        <v>42641</v>
      </c>
      <c r="S27" s="106">
        <f>_xll.qlInterestRateIndexValueDate(AA27,R27)</f>
        <v>42641</v>
      </c>
      <c r="T27" s="106">
        <f>_xll.qlInterestRateIndexMaturity(AA27,S27)</f>
        <v>42822</v>
      </c>
      <c r="U27" s="97">
        <f ca="1">_xll.qlIndexFixing(AA27,R27,,_xll.ohTrigger(Trigger,Trigger1M,InterestRatesTrigger))</f>
        <v>2.340000000001024E-3</v>
      </c>
      <c r="V27" s="97">
        <f ca="1">_xll.qlQuoteValue(P27,_xll.ohTrigger(Trigger,Trigger1M,InterestRatesTrigger))</f>
        <v>2.3400000000000005E-3</v>
      </c>
      <c r="W27" s="97" t="b">
        <f t="shared" ca="1" si="7"/>
        <v>1</v>
      </c>
      <c r="X27" s="133">
        <f t="shared" ca="1" si="8"/>
        <v>1.0234868508263162E-11</v>
      </c>
      <c r="Y27" s="50" t="b">
        <f ca="1">ABS(X27)&lt;=ABS('General Settings'!$D$24)</f>
        <v>1</v>
      </c>
      <c r="AA27" s="50" t="str">
        <f>_xll.qlSwapIndex(,,O27,SettlementDays,Currency,Calendar,ShortFixedLegTenor,ShortFixedLegBDC,ShortFixedLegDayCounter,Index1M,DiscountingCurve,Permanent,Trigger,ObjectOverwrite)</f>
        <v>obj_00388#0001</v>
      </c>
      <c r="AG27" s="94" t="str">
        <v>GBPAM1L5M_Quote</v>
      </c>
    </row>
    <row r="28" spans="3:33" x14ac:dyDescent="0.2">
      <c r="M28" s="94" t="s">
        <v>60</v>
      </c>
      <c r="N28" s="94" t="s">
        <v>162</v>
      </c>
      <c r="O28" s="94" t="s">
        <v>66</v>
      </c>
      <c r="P28" s="94" t="str">
        <f>Currency&amp;N28&amp;O28&amp;QuoteSuffix</f>
        <v>GBPAM1L7M_Quote</v>
      </c>
      <c r="Q28" s="163"/>
      <c r="R28" s="106">
        <f t="shared" si="6"/>
        <v>42641</v>
      </c>
      <c r="S28" s="106">
        <f>_xll.qlInterestRateIndexValueDate(AA28,R28)</f>
        <v>42641</v>
      </c>
      <c r="T28" s="106">
        <f>_xll.qlInterestRateIndexMaturity(AA28,S28)</f>
        <v>42853</v>
      </c>
      <c r="U28" s="97">
        <f ca="1">_xll.qlIndexFixing(AA28,R28,,_xll.ohTrigger(Trigger,Trigger1M,InterestRatesTrigger))</f>
        <v>2.2700000000006756E-3</v>
      </c>
      <c r="V28" s="97">
        <f ca="1">_xll.qlQuoteValue(P28,_xll.ohTrigger(Trigger,Trigger1M,InterestRatesTrigger))</f>
        <v>2.2700000000000003E-3</v>
      </c>
      <c r="W28" s="97" t="b">
        <f t="shared" ca="1" si="7"/>
        <v>1</v>
      </c>
      <c r="X28" s="133">
        <f t="shared" ca="1" si="8"/>
        <v>6.7524111302397216E-12</v>
      </c>
      <c r="Y28" s="50" t="b">
        <f ca="1">ABS(X28)&lt;=ABS('General Settings'!$D$24)</f>
        <v>1</v>
      </c>
      <c r="AA28" s="50" t="str">
        <f>_xll.qlSwapIndex(,,O28,SettlementDays,Currency,Calendar,ShortFixedLegTenor,ShortFixedLegBDC,ShortFixedLegDayCounter,Index1M,DiscountingCurve,Permanent,Trigger,ObjectOverwrite)</f>
        <v>obj_0039a#0001</v>
      </c>
      <c r="AG28" s="94" t="str">
        <v>GBPAM1L6M_Quote</v>
      </c>
    </row>
    <row r="29" spans="3:33" x14ac:dyDescent="0.2">
      <c r="M29" s="94" t="s">
        <v>60</v>
      </c>
      <c r="N29" s="94" t="s">
        <v>162</v>
      </c>
      <c r="O29" s="94" t="s">
        <v>67</v>
      </c>
      <c r="P29" s="94" t="str">
        <f>Currency&amp;N29&amp;O29&amp;QuoteSuffix</f>
        <v>GBPAM1L8M_Quote</v>
      </c>
      <c r="Q29" s="163"/>
      <c r="R29" s="106">
        <f t="shared" si="6"/>
        <v>42641</v>
      </c>
      <c r="S29" s="106">
        <f>_xll.qlInterestRateIndexValueDate(AA29,R29)</f>
        <v>42641</v>
      </c>
      <c r="T29" s="106">
        <f>_xll.qlInterestRateIndexMaturity(AA29,S29)</f>
        <v>42885</v>
      </c>
      <c r="U29" s="97">
        <f ca="1">_xll.qlIndexFixing(AA29,R29,,_xll.ohTrigger(Trigger,Trigger1M,InterestRatesTrigger))</f>
        <v>2.2100000000005028E-3</v>
      </c>
      <c r="V29" s="97">
        <f ca="1">_xll.qlQuoteValue(P29,_xll.ohTrigger(Trigger,Trigger1M,InterestRatesTrigger))</f>
        <v>2.2100000000000002E-3</v>
      </c>
      <c r="W29" s="97" t="b">
        <f t="shared" ca="1" si="7"/>
        <v>1</v>
      </c>
      <c r="X29" s="133">
        <f t="shared" ca="1" si="8"/>
        <v>5.0263612716427986E-12</v>
      </c>
      <c r="Y29" s="50" t="b">
        <f ca="1">ABS(X29)&lt;=ABS('General Settings'!$D$24)</f>
        <v>1</v>
      </c>
      <c r="AA29" s="50" t="str">
        <f>_xll.qlSwapIndex(,,O29,SettlementDays,Currency,Calendar,ShortFixedLegTenor,ShortFixedLegBDC,ShortFixedLegDayCounter,Index1M,DiscountingCurve,Permanent,Trigger,ObjectOverwrite)</f>
        <v>obj_003cf#0001</v>
      </c>
      <c r="AG29" s="94" t="str">
        <v>GBPAM1L7M_Quote</v>
      </c>
    </row>
    <row r="30" spans="3:33" x14ac:dyDescent="0.2">
      <c r="M30" s="94" t="s">
        <v>60</v>
      </c>
      <c r="N30" s="94" t="s">
        <v>162</v>
      </c>
      <c r="O30" s="94" t="s">
        <v>68</v>
      </c>
      <c r="P30" s="94" t="str">
        <f>Currency&amp;N30&amp;O30&amp;QuoteSuffix</f>
        <v>GBPAM1L9M_Quote</v>
      </c>
      <c r="Q30" s="163"/>
      <c r="R30" s="106">
        <f t="shared" si="6"/>
        <v>42641</v>
      </c>
      <c r="S30" s="106">
        <f>_xll.qlInterestRateIndexValueDate(AA30,R30)</f>
        <v>42641</v>
      </c>
      <c r="T30" s="106">
        <f>_xll.qlInterestRateIndexMaturity(AA30,S30)</f>
        <v>42914</v>
      </c>
      <c r="U30" s="97">
        <f ca="1">_xll.qlIndexFixing(AA30,R30,,_xll.ohTrigger(Trigger,Trigger1M,InterestRatesTrigger))</f>
        <v>2.1699999999998752E-3</v>
      </c>
      <c r="V30" s="97">
        <f ca="1">_xll.qlQuoteValue(P30,_xll.ohTrigger(Trigger,Trigger1M,InterestRatesTrigger))</f>
        <v>2.1700000000000001E-3</v>
      </c>
      <c r="W30" s="97" t="b">
        <f t="shared" ca="1" si="7"/>
        <v>1</v>
      </c>
      <c r="X30" s="133">
        <f t="shared" ca="1" si="8"/>
        <v>-1.2490009027033011E-12</v>
      </c>
      <c r="Y30" s="50" t="b">
        <f ca="1">ABS(X30)&lt;=ABS('General Settings'!$D$24)</f>
        <v>1</v>
      </c>
      <c r="AA30" s="50" t="str">
        <f>_xll.qlSwapIndex(,,O30,SettlementDays,Currency,Calendar,ShortFixedLegTenor,ShortFixedLegBDC,ShortFixedLegDayCounter,Index1M,DiscountingCurve,Permanent,Trigger,ObjectOverwrite)</f>
        <v>obj_003b0#0001</v>
      </c>
      <c r="AG30" s="94" t="str">
        <v>GBPAM1L8M_Quote</v>
      </c>
    </row>
    <row r="31" spans="3:33" x14ac:dyDescent="0.2">
      <c r="M31" s="94" t="s">
        <v>60</v>
      </c>
      <c r="N31" s="94" t="s">
        <v>162</v>
      </c>
      <c r="O31" s="94" t="s">
        <v>69</v>
      </c>
      <c r="P31" s="94" t="str">
        <f>Currency&amp;N31&amp;O31&amp;QuoteSuffix</f>
        <v>GBPAM1L10M_Quote</v>
      </c>
      <c r="Q31" s="163"/>
      <c r="R31" s="106">
        <f t="shared" si="6"/>
        <v>42641</v>
      </c>
      <c r="S31" s="106">
        <f>_xll.qlInterestRateIndexValueDate(AA31,R31)</f>
        <v>42641</v>
      </c>
      <c r="T31" s="106">
        <f>_xll.qlInterestRateIndexMaturity(AA31,S31)</f>
        <v>42944</v>
      </c>
      <c r="U31" s="97">
        <f ca="1">_xll.qlIndexFixing(AA31,R31,,_xll.ohTrigger(Trigger,Trigger1M,InterestRatesTrigger))</f>
        <v>2.1100000000002714E-3</v>
      </c>
      <c r="V31" s="97">
        <f ca="1">_xll.qlQuoteValue(P31,_xll.ohTrigger(Trigger,Trigger1M,InterestRatesTrigger))</f>
        <v>2.1100000000000003E-3</v>
      </c>
      <c r="W31" s="97" t="b">
        <f t="shared" ca="1" si="7"/>
        <v>1</v>
      </c>
      <c r="X31" s="133">
        <f t="shared" ca="1" si="8"/>
        <v>2.7105054312137611E-12</v>
      </c>
      <c r="Y31" s="50" t="b">
        <f ca="1">ABS(X31)&lt;=ABS('General Settings'!$D$24)</f>
        <v>1</v>
      </c>
      <c r="AA31" s="50" t="str">
        <f>_xll.qlSwapIndex(,,O31,SettlementDays,Currency,Calendar,ShortFixedLegTenor,ShortFixedLegBDC,ShortFixedLegDayCounter,Index1M,DiscountingCurve,Permanent,Trigger,ObjectOverwrite)</f>
        <v>obj_003b3#0001</v>
      </c>
      <c r="AG31" s="94" t="str">
        <v>GBPAM1L9M_Quote</v>
      </c>
    </row>
    <row r="32" spans="3:33" x14ac:dyDescent="0.2">
      <c r="M32" s="94" t="s">
        <v>60</v>
      </c>
      <c r="N32" s="94" t="s">
        <v>162</v>
      </c>
      <c r="O32" s="94" t="s">
        <v>70</v>
      </c>
      <c r="P32" s="94" t="str">
        <f>Currency&amp;N32&amp;O32&amp;QuoteSuffix</f>
        <v>GBPAM1L11M_Quote</v>
      </c>
      <c r="Q32" s="163"/>
      <c r="R32" s="106">
        <f t="shared" si="6"/>
        <v>42641</v>
      </c>
      <c r="S32" s="106">
        <f>_xll.qlInterestRateIndexValueDate(AA32,R32)</f>
        <v>42641</v>
      </c>
      <c r="T32" s="106">
        <f>_xll.qlInterestRateIndexMaturity(AA32,S32)</f>
        <v>42976</v>
      </c>
      <c r="U32" s="97">
        <f ca="1">_xll.qlIndexFixing(AA32,R32,,_xll.ohTrigger(Trigger,Trigger1M,InterestRatesTrigger))</f>
        <v>2.0600000000001724E-3</v>
      </c>
      <c r="V32" s="97">
        <f ca="1">_xll.qlQuoteValue(P32,_xll.ohTrigger(Trigger,Trigger1M,InterestRatesTrigger))</f>
        <v>2.0600000000000002E-3</v>
      </c>
      <c r="W32" s="97" t="b">
        <f t="shared" ca="1" si="7"/>
        <v>1</v>
      </c>
      <c r="X32" s="133">
        <f t="shared" ca="1" si="8"/>
        <v>1.721713049906981E-12</v>
      </c>
      <c r="Y32" s="50" t="b">
        <f ca="1">ABS(X32)&lt;=ABS('General Settings'!$D$24)</f>
        <v>1</v>
      </c>
      <c r="AA32" s="50" t="str">
        <f>_xll.qlSwapIndex(,,O32,SettlementDays,Currency,Calendar,ShortFixedLegTenor,ShortFixedLegBDC,ShortFixedLegDayCounter,Index1M,DiscountingCurve,Permanent,Trigger,ObjectOverwrite)</f>
        <v>obj_003bf#0001</v>
      </c>
      <c r="AG32" s="94" t="str">
        <v>GBPAM1L10M_Quote</v>
      </c>
    </row>
    <row r="33" spans="13:64" x14ac:dyDescent="0.2">
      <c r="M33" s="95" t="s">
        <v>60</v>
      </c>
      <c r="N33" s="95" t="s">
        <v>162</v>
      </c>
      <c r="O33" s="95" t="s">
        <v>33</v>
      </c>
      <c r="P33" s="95" t="str">
        <f>Currency&amp;N33&amp;O33&amp;QuoteSuffix</f>
        <v>GBPAM1L1Y_Quote</v>
      </c>
      <c r="Q33" s="164"/>
      <c r="R33" s="107">
        <f t="shared" si="6"/>
        <v>42641</v>
      </c>
      <c r="S33" s="107">
        <f>_xll.qlInterestRateIndexValueDate(AA33,R33)</f>
        <v>42641</v>
      </c>
      <c r="T33" s="107">
        <f>_xll.qlInterestRateIndexMaturity(AA33,S33)</f>
        <v>43006</v>
      </c>
      <c r="U33" s="98">
        <f ca="1">_xll.qlIndexFixing(AA33,R33,,_xll.ohTrigger(Trigger,Trigger1M,InterestRatesTrigger))</f>
        <v>2.019999999999978E-3</v>
      </c>
      <c r="V33" s="98">
        <f ca="1">_xll.qlQuoteValue(P33,_xll.ohTrigger(Trigger,Trigger1M,InterestRatesTrigger))</f>
        <v>2.0200000000000001E-3</v>
      </c>
      <c r="W33" s="98" t="b">
        <f t="shared" ca="1" si="7"/>
        <v>1</v>
      </c>
      <c r="X33" s="176">
        <f t="shared" ca="1" si="8"/>
        <v>-2.211772431870429E-13</v>
      </c>
      <c r="Y33" s="51" t="b">
        <f ca="1">ABS(X33)&lt;=ABS('General Settings'!$D$24)</f>
        <v>1</v>
      </c>
      <c r="AA33" s="51" t="str">
        <f>_xll.qlSwapIndex(,,O33,SettlementDays,Currency,Calendar,ShortFixedLegTenor,ShortFixedLegBDC,ShortFixedLegDayCounter,Index1M,DiscountingCurve,Permanent,Trigger,ObjectOverwrite)</f>
        <v>obj_0039c#0002</v>
      </c>
      <c r="AG33" s="94" t="str">
        <v>GBPAM1L11M_Quote</v>
      </c>
    </row>
    <row r="34" spans="13:64" x14ac:dyDescent="0.2">
      <c r="R34" s="63"/>
      <c r="S34" s="63"/>
      <c r="T34" s="63"/>
      <c r="U34" s="63"/>
      <c r="V34" s="63"/>
      <c r="AG34" s="94" t="str">
        <v>GBPAM1L1Y_Quote</v>
      </c>
    </row>
    <row r="35" spans="13:64" x14ac:dyDescent="0.2">
      <c r="R35" s="63"/>
      <c r="S35" s="63"/>
      <c r="T35" s="63"/>
      <c r="U35" s="63"/>
      <c r="V35" s="63"/>
      <c r="AG35" s="94" t="str">
        <v>GBPSB6L2Y_Quote</v>
      </c>
    </row>
    <row r="36" spans="13:64" x14ac:dyDescent="0.2">
      <c r="R36" s="63"/>
      <c r="S36" s="63"/>
      <c r="T36" s="63"/>
      <c r="U36" s="63"/>
      <c r="V36" s="63"/>
      <c r="AG36" s="94" t="str">
        <v>GBPSB6L3Y_Quote</v>
      </c>
    </row>
    <row r="37" spans="13:64" x14ac:dyDescent="0.2">
      <c r="R37" s="63"/>
      <c r="S37" s="63"/>
      <c r="T37" s="63"/>
      <c r="U37" s="63"/>
      <c r="V37" s="63"/>
      <c r="AG37" s="94" t="str">
        <v>GBPSB6L4Y_Quote</v>
      </c>
    </row>
    <row r="38" spans="13:64" x14ac:dyDescent="0.2">
      <c r="R38" s="63"/>
      <c r="S38" s="63"/>
      <c r="T38" s="63"/>
      <c r="U38" s="63"/>
      <c r="V38" s="63"/>
      <c r="AG38" s="94" t="str">
        <v>GBPSB6L5Y_Quote</v>
      </c>
    </row>
    <row r="39" spans="13:64" x14ac:dyDescent="0.2">
      <c r="R39" s="63"/>
      <c r="S39" s="63"/>
      <c r="T39" s="63"/>
      <c r="U39" s="63"/>
      <c r="V39" s="63"/>
      <c r="AG39" s="94" t="str">
        <v>GBPSB6L6Y_Quote</v>
      </c>
    </row>
    <row r="40" spans="13:64" x14ac:dyDescent="0.2">
      <c r="R40" s="63"/>
      <c r="S40" s="63"/>
      <c r="T40" s="63"/>
      <c r="U40" s="63"/>
      <c r="V40" s="63"/>
      <c r="AG40" s="94" t="str">
        <v>GBPSB6L7Y_Quote</v>
      </c>
    </row>
    <row r="41" spans="13:64" x14ac:dyDescent="0.2">
      <c r="R41" s="63"/>
      <c r="S41" s="63"/>
      <c r="T41" s="63"/>
      <c r="U41" s="63"/>
      <c r="V41" s="63"/>
      <c r="AG41" s="94" t="str">
        <v>GBPSB6L8Y_Quote</v>
      </c>
    </row>
    <row r="42" spans="13:64" x14ac:dyDescent="0.2">
      <c r="R42" s="63"/>
      <c r="S42" s="63"/>
      <c r="T42" s="63"/>
      <c r="U42" s="63"/>
      <c r="V42" s="63"/>
      <c r="AG42" s="94" t="str">
        <v>GBPSB6L9Y_Quote</v>
      </c>
      <c r="AZ42" s="110"/>
      <c r="BA42" s="110"/>
      <c r="BB42" s="110"/>
      <c r="BC42" s="110"/>
      <c r="BD42" s="110"/>
      <c r="BE42" s="110"/>
      <c r="BF42" s="110"/>
      <c r="BG42" s="110"/>
      <c r="BH42" s="110"/>
      <c r="BI42" s="110"/>
      <c r="BJ42" s="110"/>
      <c r="BK42" s="110"/>
      <c r="BL42" s="110"/>
    </row>
    <row r="43" spans="13:64" x14ac:dyDescent="0.2">
      <c r="Q43" s="177"/>
      <c r="R43" s="63"/>
      <c r="S43" s="63"/>
      <c r="T43" s="63"/>
      <c r="U43" s="63"/>
      <c r="V43" s="63"/>
      <c r="AG43" s="94" t="str">
        <v>GBPSB6L10Y_Quote</v>
      </c>
      <c r="AZ43" s="110"/>
      <c r="BA43" s="110"/>
      <c r="BB43" s="110"/>
      <c r="BC43" s="110"/>
      <c r="BD43" s="110"/>
      <c r="BE43" s="110"/>
      <c r="BF43" s="110"/>
      <c r="BG43" s="110"/>
      <c r="BH43" s="110"/>
      <c r="BI43" s="110"/>
      <c r="BJ43" s="110"/>
      <c r="BK43" s="110"/>
      <c r="BL43" s="110"/>
    </row>
    <row r="44" spans="13:64" x14ac:dyDescent="0.2">
      <c r="Q44" s="177"/>
      <c r="R44" s="63"/>
      <c r="S44" s="63"/>
      <c r="T44" s="63"/>
      <c r="U44" s="63"/>
      <c r="V44" s="63"/>
      <c r="AG44" s="94" t="str">
        <v>GBPSB6L12Y_Quote</v>
      </c>
      <c r="AZ44" s="110"/>
      <c r="BA44" s="110"/>
      <c r="BB44" s="110"/>
      <c r="BC44" s="110"/>
      <c r="BD44" s="110"/>
      <c r="BE44" s="110"/>
      <c r="BF44" s="110"/>
      <c r="BG44" s="110"/>
      <c r="BH44" s="110"/>
      <c r="BI44" s="110"/>
      <c r="BJ44" s="110"/>
      <c r="BK44" s="110"/>
      <c r="BL44" s="110"/>
    </row>
    <row r="45" spans="13:64" x14ac:dyDescent="0.2">
      <c r="R45" s="63"/>
      <c r="S45" s="63"/>
      <c r="T45" s="63"/>
      <c r="U45" s="63"/>
      <c r="V45" s="63"/>
      <c r="AG45" s="94" t="str">
        <v>GBPSB6L15Y_Quote</v>
      </c>
      <c r="AZ45" s="110"/>
      <c r="BA45" s="110"/>
      <c r="BB45" s="110"/>
      <c r="BC45" s="110"/>
      <c r="BD45" s="110"/>
      <c r="BE45" s="110"/>
      <c r="BF45" s="110"/>
      <c r="BG45" s="110"/>
      <c r="BH45" s="110"/>
      <c r="BI45" s="110"/>
      <c r="BJ45" s="110"/>
      <c r="BK45" s="110"/>
      <c r="BL45" s="110"/>
    </row>
    <row r="46" spans="13:64" x14ac:dyDescent="0.2">
      <c r="R46" s="63"/>
      <c r="S46" s="63"/>
      <c r="T46" s="63"/>
      <c r="U46" s="63"/>
      <c r="V46" s="63"/>
      <c r="AG46" s="94" t="str">
        <v>GBPSB6L20Y_Quote</v>
      </c>
      <c r="AZ46" s="110"/>
      <c r="BA46" s="110"/>
      <c r="BB46" s="110"/>
      <c r="BC46" s="110"/>
      <c r="BD46" s="110"/>
      <c r="BE46" s="110"/>
      <c r="BF46" s="110"/>
      <c r="BG46" s="110"/>
      <c r="BH46" s="110"/>
      <c r="BI46" s="110"/>
      <c r="BJ46" s="110"/>
      <c r="BK46" s="110"/>
      <c r="BL46" s="110"/>
    </row>
    <row r="47" spans="13:64" x14ac:dyDescent="0.2">
      <c r="R47" s="63"/>
      <c r="S47" s="63"/>
      <c r="T47" s="63"/>
      <c r="U47" s="63"/>
      <c r="V47" s="63"/>
      <c r="AG47" s="94" t="str">
        <v>GBPSB6L25Y_Quote</v>
      </c>
      <c r="AZ47" s="110"/>
      <c r="BA47" s="110"/>
      <c r="BB47" s="110"/>
      <c r="BC47" s="110"/>
      <c r="BD47" s="110"/>
      <c r="BE47" s="110"/>
      <c r="BF47" s="110"/>
      <c r="BG47" s="110"/>
      <c r="BH47" s="110"/>
      <c r="BI47" s="110"/>
      <c r="BJ47" s="110"/>
      <c r="BK47" s="110"/>
      <c r="BL47" s="110"/>
    </row>
    <row r="48" spans="13:64" x14ac:dyDescent="0.2">
      <c r="R48" s="63"/>
      <c r="S48" s="63"/>
      <c r="T48" s="63"/>
      <c r="U48" s="63"/>
      <c r="V48" s="63"/>
      <c r="AG48" s="94" t="str">
        <v>GBPSB6L30Y_Quote</v>
      </c>
      <c r="AZ48" s="110"/>
      <c r="BA48" s="110"/>
      <c r="BB48" s="110"/>
      <c r="BC48" s="110"/>
      <c r="BD48" s="110"/>
      <c r="BE48" s="110"/>
      <c r="BF48" s="110"/>
      <c r="BG48" s="110"/>
      <c r="BH48" s="110"/>
      <c r="BI48" s="110"/>
      <c r="BJ48" s="110"/>
      <c r="BK48" s="110"/>
      <c r="BL48" s="110"/>
    </row>
    <row r="49" spans="18:65" x14ac:dyDescent="0.2">
      <c r="R49" s="63"/>
      <c r="S49" s="63"/>
      <c r="T49" s="63"/>
      <c r="U49" s="63"/>
      <c r="V49" s="63"/>
      <c r="AG49" s="94" t="str">
        <v>GBPSB6L40Y_Quote</v>
      </c>
      <c r="AZ49" s="110"/>
      <c r="BA49" s="110"/>
      <c r="BB49" s="110"/>
      <c r="BC49" s="110"/>
      <c r="BD49" s="110"/>
      <c r="BE49" s="110"/>
      <c r="BF49" s="110"/>
      <c r="BG49" s="110"/>
      <c r="BH49" s="110"/>
      <c r="BI49" s="110"/>
      <c r="BJ49" s="110"/>
      <c r="BK49" s="110"/>
      <c r="BL49" s="110"/>
    </row>
    <row r="50" spans="18:65" x14ac:dyDescent="0.2">
      <c r="R50" s="63"/>
      <c r="S50" s="63"/>
      <c r="T50" s="63"/>
      <c r="U50" s="63"/>
      <c r="V50" s="63"/>
      <c r="AG50" s="94" t="str">
        <v>GBPSB6L50Y_Quote</v>
      </c>
      <c r="AZ50" s="110"/>
      <c r="BA50" s="110"/>
      <c r="BB50" s="110"/>
      <c r="BC50" s="110"/>
      <c r="BD50" s="110"/>
      <c r="BE50" s="110"/>
      <c r="BF50" s="110"/>
      <c r="BG50" s="110"/>
      <c r="BH50" s="110"/>
      <c r="BI50" s="110"/>
      <c r="BJ50" s="110"/>
      <c r="BK50" s="110"/>
      <c r="BL50" s="110"/>
    </row>
    <row r="51" spans="18:65" x14ac:dyDescent="0.2">
      <c r="R51" s="63"/>
      <c r="S51" s="63"/>
      <c r="T51" s="63"/>
      <c r="U51" s="63"/>
      <c r="V51" s="63"/>
      <c r="AG51" s="94" t="str">
        <v>GBPSB6L60Y_Quote</v>
      </c>
      <c r="AZ51" s="110"/>
      <c r="BA51" s="110"/>
      <c r="BB51" s="110"/>
      <c r="BC51" s="110"/>
      <c r="BD51" s="110"/>
      <c r="BE51" s="110"/>
      <c r="BF51" s="110"/>
      <c r="BG51" s="110"/>
      <c r="BH51" s="110"/>
      <c r="BI51" s="110"/>
      <c r="BJ51" s="110"/>
      <c r="BK51" s="110"/>
      <c r="BL51" s="110"/>
    </row>
    <row r="52" spans="18:65" x14ac:dyDescent="0.2">
      <c r="R52" s="63"/>
      <c r="S52" s="63"/>
      <c r="T52" s="63"/>
      <c r="U52" s="63"/>
      <c r="V52" s="63"/>
      <c r="AG52" s="94" t="str">
        <v/>
      </c>
      <c r="AZ52" s="110"/>
      <c r="BA52" s="110"/>
      <c r="BB52" s="110"/>
      <c r="BC52" s="110"/>
      <c r="BD52" s="110"/>
      <c r="BE52" s="110"/>
      <c r="BF52" s="110"/>
      <c r="BG52" s="110"/>
      <c r="BH52" s="110"/>
      <c r="BI52" s="110"/>
      <c r="BJ52" s="110"/>
      <c r="BK52" s="110"/>
      <c r="BL52" s="110"/>
    </row>
    <row r="53" spans="18:65" x14ac:dyDescent="0.2">
      <c r="R53" s="63"/>
      <c r="S53" s="63"/>
      <c r="T53" s="63"/>
      <c r="U53" s="63"/>
      <c r="V53" s="63"/>
      <c r="AG53" s="94" t="str">
        <v/>
      </c>
    </row>
    <row r="54" spans="18:65" x14ac:dyDescent="0.2">
      <c r="R54" s="63"/>
      <c r="S54" s="63"/>
      <c r="T54" s="63"/>
      <c r="U54" s="63"/>
      <c r="V54" s="63"/>
      <c r="AG54" s="94" t="str">
        <v/>
      </c>
      <c r="AZ54" s="110"/>
      <c r="BA54" s="110"/>
      <c r="BB54" s="110"/>
      <c r="BC54" s="110"/>
      <c r="BD54" s="110"/>
      <c r="BE54" s="110"/>
      <c r="BF54" s="110"/>
      <c r="BG54" s="110"/>
      <c r="BH54" s="110"/>
      <c r="BI54" s="110"/>
      <c r="BJ54" s="110"/>
      <c r="BK54" s="110"/>
      <c r="BL54" s="110"/>
      <c r="BM54" s="110"/>
    </row>
    <row r="55" spans="18:65" x14ac:dyDescent="0.2">
      <c r="R55" s="63"/>
      <c r="S55" s="63"/>
      <c r="T55" s="63"/>
      <c r="U55" s="63"/>
      <c r="V55" s="63"/>
      <c r="AG55" s="94" t="str">
        <v/>
      </c>
      <c r="AZ55" s="110"/>
      <c r="BA55" s="110"/>
      <c r="BB55" s="110"/>
      <c r="BC55" s="110"/>
      <c r="BD55" s="110"/>
      <c r="BE55" s="110"/>
      <c r="BF55" s="110"/>
      <c r="BG55" s="110"/>
      <c r="BH55" s="110"/>
      <c r="BI55" s="110"/>
      <c r="BJ55" s="110"/>
      <c r="BK55" s="110"/>
      <c r="BL55" s="110"/>
      <c r="BM55" s="110"/>
    </row>
    <row r="56" spans="18:65" x14ac:dyDescent="0.2">
      <c r="R56" s="63"/>
      <c r="S56" s="63"/>
      <c r="T56" s="63"/>
      <c r="U56" s="63"/>
      <c r="V56" s="63"/>
      <c r="AG56" s="94" t="str">
        <v/>
      </c>
      <c r="AZ56" s="110"/>
      <c r="BA56" s="110"/>
      <c r="BB56" s="110"/>
      <c r="BC56" s="110"/>
      <c r="BD56" s="110"/>
      <c r="BE56" s="110"/>
      <c r="BF56" s="110"/>
      <c r="BG56" s="110"/>
      <c r="BH56" s="110"/>
      <c r="BI56" s="110"/>
      <c r="BJ56" s="110"/>
      <c r="BK56" s="110"/>
      <c r="BL56" s="110"/>
      <c r="BM56" s="110"/>
    </row>
    <row r="57" spans="18:65" x14ac:dyDescent="0.2">
      <c r="R57" s="63"/>
      <c r="S57" s="63"/>
      <c r="T57" s="63"/>
      <c r="U57" s="63"/>
      <c r="V57" s="63"/>
      <c r="AG57" s="94" t="str">
        <v/>
      </c>
      <c r="AZ57" s="110"/>
      <c r="BA57" s="110"/>
      <c r="BB57" s="110"/>
      <c r="BC57" s="110"/>
      <c r="BD57" s="110"/>
      <c r="BE57" s="110"/>
      <c r="BF57" s="110"/>
      <c r="BG57" s="110"/>
      <c r="BH57" s="110"/>
      <c r="BI57" s="110"/>
      <c r="BJ57" s="110"/>
      <c r="BK57" s="110"/>
      <c r="BL57" s="110"/>
      <c r="BM57" s="110"/>
    </row>
    <row r="58" spans="18:65" x14ac:dyDescent="0.2">
      <c r="R58" s="63"/>
      <c r="S58" s="63"/>
      <c r="T58" s="63"/>
      <c r="U58" s="63"/>
      <c r="V58" s="63"/>
      <c r="AG58" s="94" t="str">
        <v/>
      </c>
      <c r="AZ58" s="110"/>
      <c r="BA58" s="110"/>
      <c r="BB58" s="110"/>
      <c r="BC58" s="110"/>
      <c r="BD58" s="110"/>
      <c r="BE58" s="110"/>
      <c r="BF58" s="110"/>
      <c r="BG58" s="110"/>
      <c r="BH58" s="110"/>
      <c r="BI58" s="110"/>
      <c r="BJ58" s="110"/>
      <c r="BK58" s="110"/>
      <c r="BL58" s="110"/>
      <c r="BM58" s="110"/>
    </row>
    <row r="59" spans="18:65" x14ac:dyDescent="0.2">
      <c r="R59" s="63"/>
      <c r="S59" s="63"/>
      <c r="T59" s="63"/>
      <c r="U59" s="63"/>
      <c r="V59" s="63"/>
      <c r="AG59" s="94" t="str">
        <v/>
      </c>
      <c r="AZ59" s="110"/>
      <c r="BA59" s="110"/>
      <c r="BB59" s="110"/>
      <c r="BC59" s="110"/>
      <c r="BD59" s="110"/>
      <c r="BE59" s="110"/>
      <c r="BF59" s="110"/>
      <c r="BG59" s="110"/>
      <c r="BH59" s="110"/>
      <c r="BI59" s="110"/>
      <c r="BJ59" s="110"/>
      <c r="BK59" s="110"/>
      <c r="BL59" s="110"/>
      <c r="BM59" s="110"/>
    </row>
    <row r="60" spans="18:65" x14ac:dyDescent="0.2">
      <c r="R60" s="63"/>
      <c r="S60" s="63"/>
      <c r="T60" s="63"/>
      <c r="U60" s="63"/>
      <c r="V60" s="63"/>
      <c r="AG60" s="94" t="str">
        <v/>
      </c>
      <c r="AZ60" s="110"/>
      <c r="BA60" s="110"/>
      <c r="BB60" s="110"/>
      <c r="BC60" s="110"/>
      <c r="BD60" s="110"/>
      <c r="BE60" s="110"/>
      <c r="BF60" s="110"/>
      <c r="BG60" s="110"/>
      <c r="BH60" s="110"/>
      <c r="BI60" s="110"/>
      <c r="BJ60" s="110"/>
      <c r="BK60" s="110"/>
      <c r="BL60" s="110"/>
      <c r="BM60" s="110"/>
    </row>
    <row r="61" spans="18:65" x14ac:dyDescent="0.2">
      <c r="R61" s="63"/>
      <c r="S61" s="63"/>
      <c r="T61" s="63"/>
      <c r="U61" s="63"/>
      <c r="V61" s="63"/>
      <c r="AG61" s="94" t="str">
        <v/>
      </c>
      <c r="AZ61" s="110"/>
      <c r="BA61" s="110"/>
      <c r="BB61" s="110"/>
      <c r="BC61" s="110"/>
      <c r="BD61" s="110"/>
      <c r="BE61" s="110"/>
      <c r="BF61" s="110"/>
      <c r="BG61" s="110"/>
      <c r="BH61" s="110"/>
      <c r="BI61" s="110"/>
      <c r="BJ61" s="110"/>
      <c r="BK61" s="110"/>
      <c r="BL61" s="110"/>
      <c r="BM61" s="110"/>
    </row>
    <row r="62" spans="18:65" x14ac:dyDescent="0.2">
      <c r="R62" s="63"/>
      <c r="S62" s="63"/>
      <c r="T62" s="63"/>
      <c r="U62" s="63"/>
      <c r="V62" s="63"/>
      <c r="AG62" s="94" t="str">
        <v/>
      </c>
      <c r="AZ62" s="110"/>
      <c r="BA62" s="110"/>
      <c r="BB62" s="110"/>
      <c r="BC62" s="110"/>
      <c r="BD62" s="110"/>
      <c r="BE62" s="110"/>
      <c r="BF62" s="110"/>
      <c r="BG62" s="110"/>
      <c r="BH62" s="110"/>
      <c r="BI62" s="110"/>
      <c r="BJ62" s="110"/>
      <c r="BK62" s="110"/>
      <c r="BL62" s="110"/>
      <c r="BM62" s="110"/>
    </row>
    <row r="63" spans="18:65" x14ac:dyDescent="0.2">
      <c r="R63" s="63"/>
      <c r="S63" s="63"/>
      <c r="T63" s="63"/>
      <c r="U63" s="63"/>
      <c r="V63" s="63"/>
      <c r="AG63" s="94" t="str">
        <v/>
      </c>
      <c r="AZ63" s="110"/>
      <c r="BA63" s="110"/>
      <c r="BB63" s="110"/>
      <c r="BC63" s="110"/>
      <c r="BD63" s="110"/>
      <c r="BE63" s="110"/>
      <c r="BF63" s="110"/>
      <c r="BG63" s="110"/>
      <c r="BH63" s="110"/>
      <c r="BI63" s="110"/>
      <c r="BJ63" s="110"/>
      <c r="BK63" s="110"/>
      <c r="BL63" s="110"/>
      <c r="BM63" s="110"/>
    </row>
    <row r="64" spans="18:65" x14ac:dyDescent="0.2">
      <c r="R64" s="63"/>
      <c r="S64" s="63"/>
      <c r="T64" s="63"/>
      <c r="U64" s="63"/>
      <c r="V64" s="63"/>
      <c r="AG64" s="94" t="str">
        <v/>
      </c>
      <c r="AZ64" s="110"/>
      <c r="BA64" s="110"/>
      <c r="BB64" s="110"/>
      <c r="BC64" s="110"/>
      <c r="BD64" s="110"/>
      <c r="BE64" s="110"/>
      <c r="BF64" s="110"/>
      <c r="BG64" s="110"/>
      <c r="BH64" s="110"/>
      <c r="BI64" s="110"/>
      <c r="BJ64" s="110"/>
      <c r="BK64" s="110"/>
      <c r="BL64" s="110"/>
      <c r="BM64" s="110"/>
    </row>
    <row r="65" spans="18:66" x14ac:dyDescent="0.2">
      <c r="R65" s="63"/>
      <c r="S65" s="63"/>
      <c r="T65" s="63"/>
      <c r="U65" s="63"/>
      <c r="V65" s="63"/>
      <c r="AG65" s="94" t="str">
        <v/>
      </c>
      <c r="AZ65" s="110"/>
      <c r="BA65" s="110"/>
      <c r="BB65" s="110"/>
      <c r="BC65" s="110"/>
      <c r="BD65" s="110"/>
      <c r="BE65" s="110"/>
      <c r="BF65" s="110"/>
      <c r="BG65" s="110"/>
      <c r="BH65" s="110"/>
      <c r="BI65" s="110"/>
      <c r="BJ65" s="110"/>
      <c r="BK65" s="110"/>
      <c r="BL65" s="110"/>
      <c r="BM65" s="110"/>
    </row>
    <row r="66" spans="18:66" x14ac:dyDescent="0.2">
      <c r="R66" s="63"/>
      <c r="S66" s="63"/>
      <c r="T66" s="63"/>
      <c r="U66" s="63"/>
      <c r="V66" s="63"/>
      <c r="AG66" s="94" t="str">
        <v/>
      </c>
      <c r="AZ66" s="110"/>
      <c r="BA66" s="110"/>
      <c r="BB66" s="110"/>
      <c r="BC66" s="110"/>
      <c r="BD66" s="110"/>
      <c r="BE66" s="110"/>
      <c r="BF66" s="110"/>
      <c r="BG66" s="110"/>
      <c r="BH66" s="110"/>
      <c r="BI66" s="110"/>
      <c r="BJ66" s="110"/>
      <c r="BK66" s="110"/>
      <c r="BL66" s="110"/>
      <c r="BM66" s="110"/>
    </row>
    <row r="67" spans="18:66" x14ac:dyDescent="0.2">
      <c r="R67" s="63"/>
      <c r="S67" s="63"/>
      <c r="T67" s="63"/>
      <c r="U67" s="63"/>
      <c r="V67" s="63"/>
      <c r="AG67" s="94" t="str">
        <v/>
      </c>
    </row>
    <row r="68" spans="18:66" x14ac:dyDescent="0.2">
      <c r="R68" s="63"/>
      <c r="S68" s="63"/>
      <c r="T68" s="63"/>
      <c r="U68" s="63"/>
      <c r="V68" s="63"/>
      <c r="AG68" s="94" t="str">
        <v/>
      </c>
    </row>
    <row r="69" spans="18:66" x14ac:dyDescent="0.2">
      <c r="R69" s="63"/>
      <c r="S69" s="63"/>
      <c r="T69" s="63"/>
      <c r="U69" s="63"/>
      <c r="V69" s="63"/>
      <c r="AG69" s="94" t="str">
        <v/>
      </c>
    </row>
    <row r="70" spans="18:66" x14ac:dyDescent="0.2">
      <c r="R70" s="63"/>
      <c r="S70" s="63"/>
      <c r="T70" s="63"/>
      <c r="U70" s="63"/>
      <c r="V70" s="63"/>
      <c r="AG70" s="94" t="str">
        <v/>
      </c>
    </row>
    <row r="71" spans="18:66" x14ac:dyDescent="0.2">
      <c r="R71" s="63"/>
      <c r="S71" s="63"/>
      <c r="T71" s="63"/>
      <c r="U71" s="63"/>
      <c r="V71" s="63"/>
      <c r="AG71" s="94" t="str">
        <v/>
      </c>
    </row>
    <row r="72" spans="18:66" x14ac:dyDescent="0.2">
      <c r="R72" s="63"/>
      <c r="S72" s="63"/>
      <c r="T72" s="63"/>
      <c r="U72" s="63"/>
      <c r="V72" s="63"/>
      <c r="AG72" s="94" t="str">
        <v/>
      </c>
    </row>
    <row r="73" spans="18:66" x14ac:dyDescent="0.2">
      <c r="R73" s="63"/>
      <c r="S73" s="63"/>
      <c r="T73" s="63"/>
      <c r="U73" s="63"/>
      <c r="V73" s="63"/>
      <c r="AG73" s="94" t="str">
        <v/>
      </c>
    </row>
    <row r="74" spans="18:66" x14ac:dyDescent="0.2">
      <c r="R74" s="63"/>
      <c r="S74" s="63"/>
      <c r="T74" s="63"/>
      <c r="U74" s="63"/>
      <c r="V74" s="63"/>
      <c r="AG74" s="94" t="str">
        <v/>
      </c>
      <c r="AZ74" s="110"/>
      <c r="BA74" s="110"/>
      <c r="BB74" s="110"/>
      <c r="BC74" s="110"/>
      <c r="BD74" s="110"/>
      <c r="BE74" s="110"/>
      <c r="BF74" s="110"/>
      <c r="BG74" s="110"/>
      <c r="BH74" s="110"/>
      <c r="BI74" s="110"/>
      <c r="BJ74" s="110"/>
      <c r="BK74" s="110"/>
      <c r="BL74" s="110"/>
      <c r="BM74" s="110"/>
      <c r="BN74" s="110"/>
    </row>
    <row r="75" spans="18:66" x14ac:dyDescent="0.2">
      <c r="R75" s="63"/>
      <c r="S75" s="63"/>
      <c r="T75" s="63"/>
      <c r="U75" s="63"/>
      <c r="V75" s="63"/>
      <c r="AG75" s="95" t="str">
        <v/>
      </c>
      <c r="AZ75" s="110"/>
      <c r="BA75" s="110"/>
      <c r="BB75" s="110"/>
      <c r="BC75" s="110"/>
      <c r="BD75" s="110"/>
      <c r="BE75" s="110"/>
      <c r="BF75" s="110"/>
      <c r="BG75" s="110"/>
      <c r="BH75" s="110"/>
      <c r="BI75" s="110"/>
      <c r="BJ75" s="110"/>
      <c r="BK75" s="110"/>
      <c r="BL75" s="110"/>
      <c r="BM75" s="110"/>
      <c r="BN75" s="110"/>
    </row>
    <row r="76" spans="18:66" x14ac:dyDescent="0.2">
      <c r="R76" s="63"/>
      <c r="S76" s="63"/>
      <c r="T76" s="63"/>
      <c r="U76" s="63"/>
      <c r="V76" s="63"/>
      <c r="AZ76" s="110"/>
      <c r="BA76" s="110"/>
      <c r="BB76" s="110"/>
      <c r="BC76" s="110"/>
      <c r="BD76" s="110"/>
      <c r="BE76" s="110"/>
      <c r="BF76" s="110"/>
      <c r="BG76" s="110"/>
      <c r="BH76" s="110"/>
      <c r="BI76" s="110"/>
      <c r="BJ76" s="110"/>
      <c r="BK76" s="110"/>
      <c r="BL76" s="110"/>
      <c r="BM76" s="110"/>
      <c r="BN76" s="110"/>
    </row>
    <row r="77" spans="18:66" x14ac:dyDescent="0.2">
      <c r="R77" s="63"/>
      <c r="S77" s="63"/>
      <c r="T77" s="63"/>
      <c r="U77" s="63"/>
      <c r="V77" s="63"/>
      <c r="AZ77" s="110"/>
      <c r="BA77" s="110"/>
      <c r="BB77" s="110"/>
      <c r="BC77" s="110"/>
      <c r="BD77" s="110"/>
      <c r="BE77" s="110"/>
      <c r="BF77" s="110"/>
      <c r="BG77" s="110"/>
      <c r="BH77" s="110"/>
      <c r="BI77" s="110"/>
      <c r="BJ77" s="110"/>
      <c r="BK77" s="110"/>
      <c r="BL77" s="110"/>
      <c r="BM77" s="110"/>
      <c r="BN77" s="110"/>
    </row>
    <row r="78" spans="18:66" x14ac:dyDescent="0.2">
      <c r="R78" s="63"/>
      <c r="S78" s="63"/>
      <c r="T78" s="63"/>
      <c r="U78" s="63"/>
      <c r="V78" s="63"/>
      <c r="AZ78" s="110"/>
      <c r="BA78" s="110"/>
      <c r="BB78" s="110"/>
      <c r="BC78" s="110"/>
      <c r="BD78" s="110"/>
      <c r="BE78" s="110"/>
      <c r="BF78" s="110"/>
      <c r="BG78" s="110"/>
      <c r="BH78" s="110"/>
      <c r="BI78" s="110"/>
      <c r="BJ78" s="110"/>
      <c r="BK78" s="110"/>
      <c r="BL78" s="110"/>
      <c r="BM78" s="110"/>
      <c r="BN78" s="110"/>
    </row>
    <row r="79" spans="18:66" x14ac:dyDescent="0.2">
      <c r="R79" s="63"/>
      <c r="S79" s="63"/>
      <c r="T79" s="63"/>
      <c r="U79" s="63"/>
      <c r="V79" s="63"/>
      <c r="AZ79" s="110"/>
      <c r="BA79" s="110"/>
      <c r="BB79" s="110"/>
      <c r="BC79" s="110"/>
      <c r="BD79" s="110"/>
      <c r="BE79" s="110"/>
      <c r="BF79" s="110"/>
      <c r="BG79" s="110"/>
      <c r="BH79" s="110"/>
      <c r="BI79" s="110"/>
      <c r="BJ79" s="110"/>
      <c r="BK79" s="110"/>
      <c r="BL79" s="110"/>
      <c r="BM79" s="110"/>
      <c r="BN79" s="110"/>
    </row>
    <row r="80" spans="18:66" x14ac:dyDescent="0.2">
      <c r="R80" s="63"/>
      <c r="S80" s="63"/>
      <c r="T80" s="63"/>
      <c r="U80" s="63"/>
      <c r="V80" s="63"/>
      <c r="AZ80" s="110"/>
      <c r="BA80" s="110"/>
      <c r="BB80" s="110"/>
      <c r="BC80" s="110"/>
      <c r="BD80" s="110"/>
      <c r="BE80" s="110"/>
      <c r="BF80" s="110"/>
      <c r="BG80" s="110"/>
      <c r="BH80" s="110"/>
      <c r="BI80" s="110"/>
      <c r="BJ80" s="110"/>
      <c r="BK80" s="110"/>
      <c r="BL80" s="110"/>
      <c r="BM80" s="110"/>
      <c r="BN80" s="110"/>
    </row>
    <row r="81" spans="18:66" x14ac:dyDescent="0.2">
      <c r="R81" s="63"/>
      <c r="S81" s="63"/>
      <c r="T81" s="63"/>
      <c r="U81" s="63"/>
      <c r="V81" s="63"/>
      <c r="AZ81" s="110"/>
      <c r="BA81" s="110"/>
      <c r="BB81" s="110"/>
      <c r="BC81" s="110"/>
      <c r="BD81" s="110"/>
      <c r="BE81" s="110"/>
      <c r="BF81" s="110"/>
      <c r="BG81" s="110"/>
      <c r="BH81" s="110"/>
      <c r="BI81" s="110"/>
      <c r="BJ81" s="110"/>
      <c r="BK81" s="110"/>
      <c r="BL81" s="110"/>
      <c r="BM81" s="110"/>
      <c r="BN81" s="110"/>
    </row>
    <row r="82" spans="18:66" x14ac:dyDescent="0.2">
      <c r="R82" s="63"/>
      <c r="S82" s="63"/>
      <c r="T82" s="63"/>
      <c r="U82" s="63"/>
      <c r="V82" s="63"/>
    </row>
    <row r="83" spans="18:66" x14ac:dyDescent="0.2">
      <c r="R83" s="63"/>
      <c r="S83" s="63"/>
      <c r="T83" s="63"/>
      <c r="U83" s="63"/>
      <c r="V83" s="63"/>
      <c r="AZ83" s="110"/>
      <c r="BA83" s="110"/>
      <c r="BB83" s="110"/>
      <c r="BC83" s="110"/>
      <c r="BD83" s="110"/>
      <c r="BE83" s="110"/>
      <c r="BF83" s="110"/>
      <c r="BG83" s="110"/>
      <c r="BH83" s="110"/>
      <c r="BI83" s="110"/>
      <c r="BJ83" s="110"/>
      <c r="BK83" s="110"/>
      <c r="BL83" s="110"/>
      <c r="BM83" s="110"/>
      <c r="BN83" s="110"/>
    </row>
    <row r="84" spans="18:66" x14ac:dyDescent="0.2">
      <c r="R84" s="63"/>
      <c r="S84" s="63"/>
      <c r="T84" s="63"/>
      <c r="U84" s="63"/>
      <c r="V84" s="63"/>
      <c r="AZ84" s="110"/>
      <c r="BA84" s="110"/>
      <c r="BB84" s="110"/>
      <c r="BC84" s="110"/>
      <c r="BD84" s="110"/>
      <c r="BE84" s="110"/>
      <c r="BF84" s="110"/>
      <c r="BG84" s="110"/>
      <c r="BH84" s="110"/>
      <c r="BI84" s="110"/>
      <c r="BJ84" s="110"/>
      <c r="BK84" s="110"/>
      <c r="BL84" s="110"/>
      <c r="BM84" s="110"/>
      <c r="BN84" s="110"/>
    </row>
    <row r="85" spans="18:66" x14ac:dyDescent="0.2">
      <c r="R85" s="63"/>
      <c r="S85" s="63"/>
      <c r="T85" s="63"/>
      <c r="U85" s="63"/>
      <c r="V85" s="63"/>
      <c r="AZ85" s="110"/>
      <c r="BA85" s="110"/>
      <c r="BB85" s="110"/>
      <c r="BC85" s="110"/>
      <c r="BD85" s="110"/>
      <c r="BE85" s="110"/>
      <c r="BF85" s="110"/>
      <c r="BG85" s="110"/>
      <c r="BH85" s="110"/>
      <c r="BI85" s="110"/>
      <c r="BJ85" s="110"/>
      <c r="BK85" s="110"/>
      <c r="BL85" s="110"/>
      <c r="BM85" s="110"/>
      <c r="BN85" s="110"/>
    </row>
    <row r="86" spans="18:66" x14ac:dyDescent="0.2">
      <c r="R86" s="63"/>
      <c r="S86" s="63"/>
      <c r="T86" s="63"/>
      <c r="U86" s="63"/>
      <c r="V86" s="63"/>
      <c r="AZ86" s="110"/>
      <c r="BA86" s="110"/>
      <c r="BB86" s="110"/>
      <c r="BC86" s="110"/>
      <c r="BD86" s="110"/>
      <c r="BE86" s="110"/>
      <c r="BF86" s="110"/>
      <c r="BG86" s="110"/>
      <c r="BH86" s="110"/>
      <c r="BI86" s="110"/>
      <c r="BJ86" s="110"/>
      <c r="BK86" s="110"/>
      <c r="BL86" s="110"/>
      <c r="BM86" s="110"/>
      <c r="BN86" s="110"/>
    </row>
    <row r="87" spans="18:66" x14ac:dyDescent="0.2">
      <c r="R87" s="63"/>
      <c r="S87" s="63"/>
      <c r="T87" s="63"/>
      <c r="U87" s="63"/>
      <c r="V87" s="63"/>
      <c r="AZ87" s="110"/>
      <c r="BA87" s="110"/>
      <c r="BB87" s="110"/>
      <c r="BC87" s="110"/>
      <c r="BD87" s="110"/>
      <c r="BE87" s="110"/>
      <c r="BF87" s="110"/>
      <c r="BG87" s="110"/>
      <c r="BH87" s="110"/>
      <c r="BI87" s="110"/>
      <c r="BJ87" s="110"/>
      <c r="BK87" s="110"/>
      <c r="BL87" s="110"/>
      <c r="BM87" s="110"/>
      <c r="BN87" s="110"/>
    </row>
    <row r="88" spans="18:66" x14ac:dyDescent="0.2">
      <c r="R88" s="63"/>
      <c r="S88" s="63"/>
      <c r="T88" s="63"/>
      <c r="U88" s="63"/>
      <c r="V88" s="63"/>
      <c r="AZ88" s="110"/>
      <c r="BA88" s="110"/>
      <c r="BB88" s="110"/>
      <c r="BC88" s="110"/>
      <c r="BD88" s="110"/>
      <c r="BE88" s="110"/>
      <c r="BF88" s="110"/>
      <c r="BG88" s="110"/>
      <c r="BH88" s="110"/>
      <c r="BI88" s="110"/>
      <c r="BJ88" s="110"/>
      <c r="BK88" s="110"/>
      <c r="BL88" s="110"/>
      <c r="BM88" s="110"/>
      <c r="BN88" s="110"/>
    </row>
    <row r="89" spans="18:66" x14ac:dyDescent="0.2">
      <c r="R89" s="63"/>
      <c r="S89" s="63"/>
      <c r="T89" s="63"/>
      <c r="U89" s="63"/>
      <c r="V89" s="63"/>
      <c r="AZ89" s="110"/>
      <c r="BA89" s="110"/>
      <c r="BB89" s="110"/>
      <c r="BC89" s="110"/>
      <c r="BD89" s="110"/>
      <c r="BE89" s="110"/>
      <c r="BF89" s="110"/>
      <c r="BG89" s="110"/>
      <c r="BH89" s="110"/>
      <c r="BI89" s="110"/>
      <c r="BJ89" s="110"/>
      <c r="BK89" s="110"/>
      <c r="BL89" s="110"/>
      <c r="BM89" s="110"/>
      <c r="BN89" s="110"/>
    </row>
    <row r="90" spans="18:66" x14ac:dyDescent="0.2">
      <c r="R90" s="63"/>
      <c r="S90" s="63"/>
      <c r="T90" s="63"/>
      <c r="U90" s="63"/>
      <c r="V90" s="63"/>
      <c r="AZ90" s="110"/>
      <c r="BA90" s="110"/>
      <c r="BB90" s="110"/>
      <c r="BC90" s="110"/>
      <c r="BD90" s="110"/>
      <c r="BE90" s="110"/>
      <c r="BF90" s="110"/>
      <c r="BG90" s="110"/>
      <c r="BH90" s="110"/>
      <c r="BI90" s="110"/>
      <c r="BJ90" s="110"/>
      <c r="BK90" s="110"/>
      <c r="BL90" s="110"/>
      <c r="BM90" s="110"/>
      <c r="BN90" s="110"/>
    </row>
    <row r="91" spans="18:66" x14ac:dyDescent="0.2">
      <c r="R91" s="63"/>
      <c r="S91" s="63"/>
      <c r="T91" s="63"/>
      <c r="U91" s="63"/>
      <c r="V91" s="63"/>
      <c r="AZ91" s="110"/>
      <c r="BA91" s="110"/>
      <c r="BB91" s="110"/>
      <c r="BC91" s="110"/>
      <c r="BD91" s="110"/>
      <c r="BE91" s="110"/>
      <c r="BF91" s="110"/>
      <c r="BG91" s="110"/>
      <c r="BH91" s="110"/>
      <c r="BI91" s="110"/>
      <c r="BJ91" s="110"/>
      <c r="BK91" s="110"/>
      <c r="BL91" s="110"/>
      <c r="BM91" s="110"/>
      <c r="BN91" s="110"/>
    </row>
    <row r="92" spans="18:66" x14ac:dyDescent="0.2">
      <c r="R92" s="63"/>
      <c r="S92" s="63"/>
      <c r="T92" s="63"/>
      <c r="U92" s="63"/>
      <c r="V92" s="63"/>
      <c r="AZ92" s="110"/>
      <c r="BA92" s="110"/>
      <c r="BB92" s="110"/>
      <c r="BC92" s="110"/>
      <c r="BD92" s="110"/>
      <c r="BE92" s="110"/>
      <c r="BF92" s="110"/>
      <c r="BG92" s="110"/>
      <c r="BH92" s="110"/>
      <c r="BI92" s="110"/>
      <c r="BJ92" s="110"/>
      <c r="BK92" s="110"/>
      <c r="BL92" s="110"/>
      <c r="BM92" s="110"/>
      <c r="BN92" s="110"/>
    </row>
    <row r="93" spans="18:66" x14ac:dyDescent="0.2">
      <c r="R93" s="63"/>
      <c r="S93" s="63"/>
      <c r="T93" s="63"/>
      <c r="U93" s="63"/>
      <c r="V93" s="63"/>
      <c r="AZ93" s="110"/>
      <c r="BA93" s="110"/>
      <c r="BB93" s="110"/>
      <c r="BC93" s="110"/>
      <c r="BD93" s="110"/>
      <c r="BE93" s="110"/>
      <c r="BF93" s="110"/>
      <c r="BG93" s="110"/>
      <c r="BH93" s="110"/>
      <c r="BI93" s="110"/>
      <c r="BJ93" s="110"/>
      <c r="BK93" s="110"/>
      <c r="BL93" s="110"/>
      <c r="BM93" s="110"/>
      <c r="BN93" s="110"/>
    </row>
    <row r="94" spans="18:66" x14ac:dyDescent="0.2">
      <c r="R94" s="63"/>
      <c r="S94" s="63"/>
      <c r="T94" s="63"/>
      <c r="U94" s="63"/>
      <c r="V94" s="63"/>
      <c r="AZ94" s="110"/>
      <c r="BA94" s="110"/>
      <c r="BB94" s="110"/>
      <c r="BC94" s="110"/>
      <c r="BD94" s="110"/>
      <c r="BE94" s="110"/>
      <c r="BF94" s="110"/>
      <c r="BG94" s="110"/>
      <c r="BH94" s="110"/>
      <c r="BI94" s="110"/>
      <c r="BJ94" s="110"/>
      <c r="BK94" s="110"/>
      <c r="BL94" s="110"/>
      <c r="BM94" s="110"/>
      <c r="BN94" s="110"/>
    </row>
    <row r="95" spans="18:66" x14ac:dyDescent="0.2">
      <c r="R95" s="63"/>
      <c r="S95" s="63"/>
      <c r="T95" s="63"/>
      <c r="U95" s="63"/>
      <c r="V95" s="63"/>
      <c r="AZ95" s="110"/>
      <c r="BA95" s="110"/>
      <c r="BB95" s="110"/>
      <c r="BC95" s="110"/>
      <c r="BD95" s="110"/>
      <c r="BE95" s="110"/>
      <c r="BF95" s="110"/>
      <c r="BG95" s="110"/>
      <c r="BH95" s="110"/>
      <c r="BI95" s="110"/>
      <c r="BJ95" s="110"/>
      <c r="BK95" s="110"/>
      <c r="BL95" s="110"/>
      <c r="BM95" s="110"/>
      <c r="BN95" s="110"/>
    </row>
    <row r="96" spans="18:66" x14ac:dyDescent="0.2">
      <c r="R96" s="63"/>
      <c r="S96" s="63"/>
      <c r="T96" s="63"/>
      <c r="U96" s="63"/>
      <c r="V96" s="63"/>
      <c r="AZ96" s="110"/>
      <c r="BA96" s="110"/>
      <c r="BB96" s="110"/>
      <c r="BC96" s="110"/>
      <c r="BD96" s="110"/>
      <c r="BE96" s="110"/>
      <c r="BF96" s="110"/>
      <c r="BG96" s="110"/>
      <c r="BH96" s="110"/>
      <c r="BI96" s="110"/>
      <c r="BJ96" s="110"/>
      <c r="BK96" s="110"/>
      <c r="BL96" s="110"/>
      <c r="BM96" s="110"/>
      <c r="BN96" s="110"/>
    </row>
    <row r="97" spans="18:66" x14ac:dyDescent="0.2">
      <c r="R97" s="63"/>
      <c r="S97" s="63"/>
      <c r="T97" s="63"/>
      <c r="U97" s="63"/>
      <c r="V97" s="63"/>
      <c r="AZ97" s="110"/>
      <c r="BA97" s="110"/>
      <c r="BB97" s="110"/>
      <c r="BC97" s="110"/>
      <c r="BD97" s="110"/>
      <c r="BE97" s="110"/>
      <c r="BF97" s="110"/>
      <c r="BG97" s="110"/>
      <c r="BH97" s="110"/>
      <c r="BI97" s="110"/>
      <c r="BJ97" s="110"/>
      <c r="BK97" s="110"/>
      <c r="BL97" s="110"/>
      <c r="BM97" s="110"/>
      <c r="BN97" s="110"/>
    </row>
    <row r="98" spans="18:66" x14ac:dyDescent="0.2">
      <c r="R98" s="63"/>
      <c r="S98" s="63"/>
      <c r="T98" s="63"/>
      <c r="U98" s="63"/>
      <c r="V98" s="63"/>
      <c r="AZ98" s="110"/>
      <c r="BA98" s="110"/>
      <c r="BB98" s="110"/>
      <c r="BC98" s="110"/>
      <c r="BD98" s="110"/>
      <c r="BE98" s="110"/>
      <c r="BF98" s="110"/>
      <c r="BG98" s="110"/>
      <c r="BH98" s="110"/>
      <c r="BI98" s="110"/>
      <c r="BJ98" s="110"/>
      <c r="BK98" s="110"/>
      <c r="BL98" s="110"/>
      <c r="BM98" s="110"/>
      <c r="BN98" s="110"/>
    </row>
    <row r="99" spans="18:66" x14ac:dyDescent="0.2">
      <c r="R99" s="63"/>
      <c r="S99" s="63"/>
      <c r="T99" s="63"/>
      <c r="U99" s="63"/>
      <c r="V99" s="63"/>
      <c r="AZ99" s="110"/>
      <c r="BA99" s="110"/>
      <c r="BB99" s="110"/>
      <c r="BC99" s="110"/>
      <c r="BD99" s="110"/>
      <c r="BE99" s="110"/>
      <c r="BF99" s="110"/>
      <c r="BG99" s="110"/>
      <c r="BH99" s="110"/>
      <c r="BI99" s="110"/>
      <c r="BJ99" s="110"/>
      <c r="BK99" s="110"/>
      <c r="BL99" s="110"/>
      <c r="BM99" s="110"/>
      <c r="BN99" s="110"/>
    </row>
    <row r="100" spans="18:66" x14ac:dyDescent="0.2">
      <c r="R100" s="63"/>
      <c r="S100" s="63"/>
      <c r="T100" s="63"/>
      <c r="U100" s="63"/>
      <c r="V100" s="63"/>
      <c r="AZ100" s="110"/>
      <c r="BA100" s="110"/>
      <c r="BB100" s="110"/>
      <c r="BC100" s="110"/>
      <c r="BD100" s="110"/>
      <c r="BE100" s="110"/>
      <c r="BF100" s="110"/>
      <c r="BG100" s="110"/>
      <c r="BH100" s="110"/>
      <c r="BI100" s="110"/>
      <c r="BJ100" s="110"/>
      <c r="BK100" s="110"/>
      <c r="BL100" s="110"/>
      <c r="BM100" s="110"/>
      <c r="BN100" s="110"/>
    </row>
    <row r="101" spans="18:66" x14ac:dyDescent="0.2">
      <c r="R101" s="63"/>
      <c r="S101" s="63"/>
      <c r="T101" s="63"/>
      <c r="U101" s="63"/>
      <c r="V101" s="63"/>
      <c r="AZ101" s="110"/>
      <c r="BA101" s="110"/>
      <c r="BB101" s="110"/>
      <c r="BC101" s="110"/>
      <c r="BD101" s="110"/>
      <c r="BE101" s="110"/>
      <c r="BF101" s="110"/>
      <c r="BG101" s="110"/>
      <c r="BH101" s="110"/>
      <c r="BI101" s="110"/>
      <c r="BJ101" s="110"/>
      <c r="BK101" s="110"/>
      <c r="BL101" s="110"/>
      <c r="BM101" s="110"/>
      <c r="BN101" s="110"/>
    </row>
    <row r="102" spans="18:66" x14ac:dyDescent="0.2">
      <c r="R102" s="63"/>
      <c r="S102" s="63"/>
      <c r="T102" s="63"/>
      <c r="U102" s="63"/>
      <c r="V102" s="63"/>
      <c r="AZ102" s="110"/>
      <c r="BA102" s="110"/>
      <c r="BB102" s="110"/>
      <c r="BC102" s="110"/>
      <c r="BD102" s="110"/>
      <c r="BE102" s="110"/>
      <c r="BF102" s="110"/>
      <c r="BG102" s="110"/>
      <c r="BH102" s="110"/>
      <c r="BI102" s="110"/>
      <c r="BJ102" s="110"/>
      <c r="BK102" s="110"/>
      <c r="BL102" s="110"/>
      <c r="BM102" s="110"/>
      <c r="BN102" s="110"/>
    </row>
    <row r="103" spans="18:66" x14ac:dyDescent="0.2">
      <c r="R103" s="63"/>
      <c r="S103" s="63"/>
      <c r="T103" s="63"/>
      <c r="U103" s="63"/>
      <c r="V103" s="63"/>
      <c r="AZ103" s="110"/>
      <c r="BA103" s="110"/>
      <c r="BB103" s="110"/>
      <c r="BC103" s="110"/>
      <c r="BD103" s="110"/>
      <c r="BE103" s="110"/>
      <c r="BF103" s="110"/>
      <c r="BG103" s="110"/>
      <c r="BH103" s="110"/>
      <c r="BI103" s="110"/>
      <c r="BJ103" s="110"/>
      <c r="BK103" s="110"/>
      <c r="BL103" s="110"/>
      <c r="BM103" s="110"/>
      <c r="BN103" s="110"/>
    </row>
    <row r="104" spans="18:66" x14ac:dyDescent="0.2">
      <c r="R104" s="63"/>
      <c r="S104" s="63"/>
      <c r="T104" s="63"/>
      <c r="U104" s="63"/>
      <c r="V104" s="63"/>
      <c r="AZ104" s="110"/>
      <c r="BA104" s="110"/>
      <c r="BB104" s="110"/>
      <c r="BC104" s="110"/>
      <c r="BD104" s="110"/>
      <c r="BE104" s="110"/>
      <c r="BF104" s="110"/>
      <c r="BG104" s="110"/>
      <c r="BH104" s="110"/>
      <c r="BI104" s="110"/>
      <c r="BJ104" s="110"/>
      <c r="BK104" s="110"/>
      <c r="BL104" s="110"/>
      <c r="BM104" s="110"/>
      <c r="BN104" s="110"/>
    </row>
    <row r="105" spans="18:66" x14ac:dyDescent="0.2">
      <c r="R105" s="63"/>
      <c r="S105" s="63"/>
      <c r="T105" s="63"/>
      <c r="U105" s="63"/>
      <c r="V105" s="63"/>
      <c r="AZ105" s="110"/>
      <c r="BA105" s="110"/>
      <c r="BB105" s="110"/>
      <c r="BC105" s="110"/>
      <c r="BD105" s="110"/>
      <c r="BE105" s="110"/>
      <c r="BF105" s="110"/>
      <c r="BG105" s="110"/>
      <c r="BH105" s="110"/>
      <c r="BI105" s="110"/>
      <c r="BJ105" s="110"/>
      <c r="BK105" s="110"/>
      <c r="BL105" s="110"/>
      <c r="BM105" s="110"/>
      <c r="BN105" s="110"/>
    </row>
    <row r="106" spans="18:66" x14ac:dyDescent="0.2">
      <c r="R106" s="63"/>
      <c r="S106" s="63"/>
      <c r="T106" s="63"/>
      <c r="U106" s="63"/>
      <c r="V106" s="63"/>
    </row>
    <row r="107" spans="18:66" x14ac:dyDescent="0.2">
      <c r="R107" s="63"/>
      <c r="S107" s="63"/>
      <c r="T107" s="63"/>
      <c r="U107" s="63"/>
      <c r="V107" s="63"/>
    </row>
    <row r="108" spans="18:66" x14ac:dyDescent="0.2">
      <c r="R108" s="63"/>
      <c r="S108" s="63"/>
      <c r="T108" s="63"/>
      <c r="U108" s="63"/>
      <c r="V108" s="63"/>
    </row>
    <row r="109" spans="18:66" x14ac:dyDescent="0.2">
      <c r="R109" s="63"/>
      <c r="S109" s="63"/>
      <c r="T109" s="63"/>
      <c r="U109" s="63"/>
      <c r="V109" s="63"/>
    </row>
    <row r="110" spans="18:66" x14ac:dyDescent="0.2">
      <c r="R110" s="63"/>
      <c r="S110" s="63"/>
      <c r="T110" s="63"/>
      <c r="U110" s="63"/>
      <c r="V110" s="63"/>
    </row>
    <row r="111" spans="18:66" x14ac:dyDescent="0.2">
      <c r="R111" s="63"/>
      <c r="S111" s="63"/>
      <c r="T111" s="63"/>
      <c r="U111" s="63"/>
      <c r="V111" s="63"/>
    </row>
    <row r="112" spans="18:66" x14ac:dyDescent="0.2">
      <c r="R112" s="63"/>
      <c r="S112" s="63"/>
      <c r="T112" s="63"/>
      <c r="U112" s="63"/>
      <c r="V112" s="63"/>
    </row>
    <row r="113" spans="18:22" x14ac:dyDescent="0.2">
      <c r="R113" s="63"/>
      <c r="S113" s="63"/>
      <c r="T113" s="63"/>
      <c r="U113" s="63"/>
      <c r="V113" s="63"/>
    </row>
    <row r="114" spans="18:22" x14ac:dyDescent="0.2">
      <c r="R114" s="63"/>
      <c r="S114" s="63"/>
      <c r="T114" s="63"/>
      <c r="U114" s="63"/>
      <c r="V114" s="63"/>
    </row>
    <row r="115" spans="18:22" x14ac:dyDescent="0.2">
      <c r="R115" s="63"/>
      <c r="S115" s="63"/>
      <c r="T115" s="63"/>
      <c r="U115" s="63"/>
      <c r="V115" s="63"/>
    </row>
    <row r="116" spans="18:22" x14ac:dyDescent="0.2">
      <c r="R116" s="63"/>
      <c r="S116" s="63"/>
      <c r="T116" s="63"/>
      <c r="U116" s="63"/>
      <c r="V116" s="63"/>
    </row>
    <row r="117" spans="18:22" x14ac:dyDescent="0.2">
      <c r="R117" s="63"/>
      <c r="S117" s="63"/>
      <c r="T117" s="63"/>
      <c r="U117" s="63"/>
      <c r="V117" s="63"/>
    </row>
    <row r="118" spans="18:22" x14ac:dyDescent="0.2">
      <c r="R118" s="63"/>
      <c r="S118" s="63"/>
      <c r="T118" s="63"/>
      <c r="U118" s="63"/>
      <c r="V118" s="63"/>
    </row>
    <row r="119" spans="18:22" x14ac:dyDescent="0.2">
      <c r="R119" s="63"/>
      <c r="S119" s="63"/>
      <c r="T119" s="63"/>
      <c r="U119" s="63"/>
      <c r="V119" s="63"/>
    </row>
    <row r="120" spans="18:22" x14ac:dyDescent="0.2">
      <c r="R120" s="63"/>
      <c r="S120" s="63"/>
      <c r="T120" s="63"/>
      <c r="U120" s="63"/>
      <c r="V120" s="63"/>
    </row>
    <row r="121" spans="18:22" x14ac:dyDescent="0.2">
      <c r="R121" s="63"/>
      <c r="S121" s="63"/>
      <c r="T121" s="63"/>
      <c r="U121" s="63"/>
      <c r="V121" s="63"/>
    </row>
    <row r="122" spans="18:22" x14ac:dyDescent="0.2">
      <c r="R122" s="63"/>
      <c r="S122" s="63"/>
      <c r="T122" s="63"/>
      <c r="U122" s="63"/>
      <c r="V122" s="63"/>
    </row>
    <row r="123" spans="18:22" x14ac:dyDescent="0.2">
      <c r="R123" s="63"/>
      <c r="S123" s="63"/>
      <c r="T123" s="63"/>
      <c r="U123" s="63"/>
      <c r="V123" s="63"/>
    </row>
    <row r="124" spans="18:22" x14ac:dyDescent="0.2">
      <c r="R124" s="63"/>
      <c r="S124" s="63"/>
      <c r="T124" s="63"/>
      <c r="U124" s="63"/>
      <c r="V124" s="63"/>
    </row>
    <row r="125" spans="18:22" x14ac:dyDescent="0.2">
      <c r="R125" s="63"/>
      <c r="S125" s="63"/>
      <c r="T125" s="63"/>
      <c r="U125" s="63"/>
      <c r="V125" s="63"/>
    </row>
    <row r="126" spans="18:22" x14ac:dyDescent="0.2">
      <c r="R126" s="63"/>
      <c r="S126" s="63"/>
      <c r="T126" s="63"/>
      <c r="U126" s="63"/>
      <c r="V126" s="63"/>
    </row>
    <row r="127" spans="18:22" x14ac:dyDescent="0.2">
      <c r="R127" s="63"/>
      <c r="S127" s="63"/>
      <c r="T127" s="63"/>
      <c r="U127" s="63"/>
      <c r="V127" s="63"/>
    </row>
    <row r="128" spans="18:22" x14ac:dyDescent="0.2">
      <c r="R128" s="63"/>
      <c r="S128" s="63"/>
      <c r="T128" s="63"/>
      <c r="U128" s="63"/>
      <c r="V128" s="63"/>
    </row>
    <row r="129" spans="18:22" x14ac:dyDescent="0.2">
      <c r="R129" s="63"/>
      <c r="S129" s="63"/>
      <c r="T129" s="63"/>
      <c r="U129" s="63"/>
      <c r="V129" s="63"/>
    </row>
    <row r="130" spans="18:22" x14ac:dyDescent="0.2">
      <c r="R130" s="63"/>
      <c r="S130" s="63"/>
      <c r="T130" s="63"/>
      <c r="U130" s="63"/>
      <c r="V130" s="63"/>
    </row>
    <row r="131" spans="18:22" x14ac:dyDescent="0.2">
      <c r="R131" s="63"/>
      <c r="S131" s="63"/>
      <c r="T131" s="63"/>
      <c r="U131" s="63"/>
      <c r="V131" s="63"/>
    </row>
    <row r="132" spans="18:22" x14ac:dyDescent="0.2">
      <c r="R132" s="63"/>
      <c r="S132" s="63"/>
      <c r="T132" s="63"/>
      <c r="U132" s="63"/>
      <c r="V132" s="63"/>
    </row>
    <row r="133" spans="18:22" x14ac:dyDescent="0.2">
      <c r="R133" s="63"/>
      <c r="S133" s="63"/>
      <c r="T133" s="63"/>
      <c r="U133" s="63"/>
      <c r="V133" s="63"/>
    </row>
    <row r="134" spans="18:22" x14ac:dyDescent="0.2">
      <c r="R134" s="63"/>
      <c r="S134" s="63"/>
      <c r="T134" s="63"/>
      <c r="U134" s="63"/>
      <c r="V134" s="63"/>
    </row>
    <row r="135" spans="18:22" x14ac:dyDescent="0.2">
      <c r="R135" s="63"/>
      <c r="S135" s="63"/>
      <c r="T135" s="63"/>
      <c r="U135" s="63"/>
      <c r="V135" s="63"/>
    </row>
    <row r="136" spans="18:22" x14ac:dyDescent="0.2">
      <c r="R136" s="63"/>
      <c r="S136" s="63"/>
      <c r="T136" s="63"/>
      <c r="U136" s="63"/>
      <c r="V136" s="63"/>
    </row>
    <row r="137" spans="18:22" x14ac:dyDescent="0.2">
      <c r="R137" s="63"/>
      <c r="S137" s="63"/>
      <c r="T137" s="63"/>
      <c r="U137" s="63"/>
      <c r="V137" s="63"/>
    </row>
    <row r="138" spans="18:22" x14ac:dyDescent="0.2">
      <c r="R138" s="63"/>
      <c r="S138" s="63"/>
      <c r="T138" s="63"/>
      <c r="U138" s="63"/>
      <c r="V138" s="63"/>
    </row>
    <row r="139" spans="18:22" x14ac:dyDescent="0.2">
      <c r="R139" s="63"/>
      <c r="S139" s="63"/>
      <c r="T139" s="63"/>
      <c r="U139" s="63"/>
      <c r="V139" s="63"/>
    </row>
    <row r="140" spans="18:22" x14ac:dyDescent="0.2">
      <c r="R140" s="63"/>
      <c r="S140" s="63"/>
      <c r="T140" s="63"/>
      <c r="U140" s="63"/>
      <c r="V140" s="63"/>
    </row>
    <row r="141" spans="18:22" x14ac:dyDescent="0.2">
      <c r="R141" s="63"/>
      <c r="S141" s="63"/>
      <c r="T141" s="63"/>
      <c r="U141" s="63"/>
      <c r="V141" s="63"/>
    </row>
    <row r="142" spans="18:22" x14ac:dyDescent="0.2">
      <c r="R142" s="63"/>
      <c r="S142" s="63"/>
      <c r="T142" s="63"/>
      <c r="U142" s="63"/>
      <c r="V142" s="63"/>
    </row>
    <row r="143" spans="18:22" x14ac:dyDescent="0.2">
      <c r="R143" s="63"/>
      <c r="S143" s="63"/>
      <c r="T143" s="63"/>
      <c r="U143" s="63"/>
      <c r="V143" s="63"/>
    </row>
    <row r="144" spans="18:22" x14ac:dyDescent="0.2">
      <c r="R144" s="63"/>
      <c r="S144" s="63"/>
      <c r="T144" s="63"/>
      <c r="U144" s="63"/>
      <c r="V144" s="63"/>
    </row>
    <row r="145" spans="18:22" x14ac:dyDescent="0.2">
      <c r="R145" s="63"/>
      <c r="S145" s="63"/>
      <c r="T145" s="63"/>
      <c r="U145" s="63"/>
      <c r="V145" s="63"/>
    </row>
    <row r="146" spans="18:22" x14ac:dyDescent="0.2">
      <c r="R146" s="63"/>
      <c r="S146" s="63"/>
      <c r="T146" s="63"/>
      <c r="U146" s="63"/>
      <c r="V146" s="63"/>
    </row>
    <row r="147" spans="18:22" x14ac:dyDescent="0.2">
      <c r="R147" s="63"/>
      <c r="S147" s="63"/>
      <c r="T147" s="63"/>
      <c r="U147" s="63"/>
      <c r="V147" s="63"/>
    </row>
    <row r="148" spans="18:22" x14ac:dyDescent="0.2">
      <c r="R148" s="63"/>
      <c r="S148" s="63"/>
      <c r="T148" s="63"/>
      <c r="U148" s="63"/>
      <c r="V148" s="63"/>
    </row>
    <row r="149" spans="18:22" x14ac:dyDescent="0.2">
      <c r="R149" s="63"/>
      <c r="S149" s="63"/>
      <c r="T149" s="63"/>
      <c r="U149" s="63"/>
      <c r="V149" s="63"/>
    </row>
    <row r="150" spans="18:22" x14ac:dyDescent="0.2">
      <c r="R150" s="63"/>
      <c r="S150" s="63"/>
      <c r="T150" s="63"/>
      <c r="U150" s="63"/>
      <c r="V150" s="63"/>
    </row>
    <row r="151" spans="18:22" x14ac:dyDescent="0.2">
      <c r="R151" s="63"/>
      <c r="S151" s="63"/>
      <c r="T151" s="63"/>
      <c r="U151" s="63"/>
      <c r="V151" s="63"/>
    </row>
    <row r="152" spans="18:22" x14ac:dyDescent="0.2">
      <c r="R152" s="63"/>
      <c r="S152" s="63"/>
      <c r="T152" s="63"/>
      <c r="U152" s="63"/>
      <c r="V152" s="63"/>
    </row>
    <row r="153" spans="18:22" x14ac:dyDescent="0.2">
      <c r="R153" s="63"/>
      <c r="S153" s="63"/>
      <c r="T153" s="63"/>
      <c r="U153" s="63"/>
      <c r="V153" s="63"/>
    </row>
    <row r="154" spans="18:22" x14ac:dyDescent="0.2">
      <c r="R154" s="63"/>
      <c r="S154" s="63"/>
      <c r="T154" s="63"/>
      <c r="U154" s="63"/>
      <c r="V154" s="63"/>
    </row>
    <row r="155" spans="18:22" x14ac:dyDescent="0.2">
      <c r="R155" s="63"/>
      <c r="S155" s="63"/>
      <c r="T155" s="63"/>
      <c r="U155" s="63"/>
      <c r="V155" s="63"/>
    </row>
    <row r="156" spans="18:22" x14ac:dyDescent="0.2">
      <c r="R156" s="63"/>
      <c r="S156" s="63"/>
      <c r="T156" s="63"/>
      <c r="U156" s="63"/>
      <c r="V156" s="63"/>
    </row>
    <row r="157" spans="18:22" x14ac:dyDescent="0.2">
      <c r="R157" s="63"/>
      <c r="S157" s="63"/>
      <c r="T157" s="63"/>
      <c r="U157" s="63"/>
      <c r="V157" s="63"/>
    </row>
    <row r="158" spans="18:22" x14ac:dyDescent="0.2">
      <c r="R158" s="63"/>
      <c r="S158" s="63"/>
      <c r="T158" s="63"/>
      <c r="U158" s="63"/>
      <c r="V158" s="63"/>
    </row>
    <row r="159" spans="18:22" x14ac:dyDescent="0.2">
      <c r="R159" s="63"/>
      <c r="S159" s="63"/>
      <c r="T159" s="63"/>
      <c r="U159" s="63"/>
      <c r="V159" s="63"/>
    </row>
    <row r="160" spans="18:22" x14ac:dyDescent="0.2">
      <c r="R160" s="63"/>
      <c r="S160" s="63"/>
      <c r="T160" s="63"/>
      <c r="U160" s="63"/>
      <c r="V160" s="63"/>
    </row>
    <row r="161" spans="18:22" x14ac:dyDescent="0.2">
      <c r="R161" s="63"/>
      <c r="S161" s="63"/>
      <c r="T161" s="63"/>
      <c r="U161" s="63"/>
      <c r="V161" s="63"/>
    </row>
    <row r="162" spans="18:22" x14ac:dyDescent="0.2">
      <c r="R162" s="63"/>
      <c r="S162" s="63"/>
      <c r="T162" s="63"/>
      <c r="U162" s="63"/>
      <c r="V162" s="63"/>
    </row>
    <row r="163" spans="18:22" x14ac:dyDescent="0.2">
      <c r="R163" s="63"/>
      <c r="S163" s="63"/>
      <c r="T163" s="63"/>
      <c r="U163" s="63"/>
      <c r="V163" s="63"/>
    </row>
    <row r="164" spans="18:22" x14ac:dyDescent="0.2">
      <c r="R164" s="63"/>
      <c r="S164" s="63"/>
      <c r="T164" s="63"/>
      <c r="U164" s="63"/>
      <c r="V164" s="63"/>
    </row>
    <row r="165" spans="18:22" x14ac:dyDescent="0.2">
      <c r="R165" s="63"/>
      <c r="S165" s="63"/>
      <c r="T165" s="63"/>
      <c r="U165" s="63"/>
      <c r="V165" s="63"/>
    </row>
    <row r="166" spans="18:22" x14ac:dyDescent="0.2">
      <c r="R166" s="63"/>
      <c r="S166" s="63"/>
      <c r="T166" s="63"/>
      <c r="U166" s="63"/>
      <c r="V166" s="63"/>
    </row>
    <row r="167" spans="18:22" x14ac:dyDescent="0.2">
      <c r="R167" s="63"/>
      <c r="S167" s="63"/>
      <c r="T167" s="63"/>
      <c r="U167" s="63"/>
      <c r="V167" s="63"/>
    </row>
    <row r="168" spans="18:22" x14ac:dyDescent="0.2">
      <c r="R168" s="63"/>
      <c r="S168" s="63"/>
      <c r="T168" s="63"/>
      <c r="U168" s="63"/>
      <c r="V168" s="63"/>
    </row>
    <row r="169" spans="18:22" x14ac:dyDescent="0.2">
      <c r="R169" s="63"/>
      <c r="S169" s="63"/>
      <c r="T169" s="63"/>
      <c r="U169" s="63"/>
      <c r="V169" s="63"/>
    </row>
    <row r="170" spans="18:22" x14ac:dyDescent="0.2">
      <c r="R170" s="63"/>
      <c r="S170" s="63"/>
      <c r="T170" s="63"/>
      <c r="U170" s="63"/>
      <c r="V170" s="63"/>
    </row>
    <row r="171" spans="18:22" x14ac:dyDescent="0.2">
      <c r="R171" s="63"/>
      <c r="S171" s="63"/>
      <c r="T171" s="63"/>
      <c r="U171" s="63"/>
      <c r="V171" s="63"/>
    </row>
    <row r="172" spans="18:22" x14ac:dyDescent="0.2">
      <c r="R172" s="63"/>
      <c r="S172" s="63"/>
      <c r="T172" s="63"/>
      <c r="U172" s="63"/>
      <c r="V172" s="63"/>
    </row>
    <row r="173" spans="18:22" x14ac:dyDescent="0.2">
      <c r="R173" s="63"/>
      <c r="S173" s="63"/>
      <c r="T173" s="63"/>
      <c r="U173" s="63"/>
      <c r="V173" s="63"/>
    </row>
    <row r="174" spans="18:22" x14ac:dyDescent="0.2">
      <c r="R174" s="63"/>
      <c r="S174" s="63"/>
      <c r="T174" s="63"/>
      <c r="U174" s="63"/>
      <c r="V174" s="63"/>
    </row>
    <row r="175" spans="18:22" x14ac:dyDescent="0.2">
      <c r="R175" s="63"/>
      <c r="S175" s="63"/>
      <c r="T175" s="63"/>
      <c r="U175" s="63"/>
      <c r="V175" s="63"/>
    </row>
    <row r="176" spans="18:22" x14ac:dyDescent="0.2">
      <c r="R176" s="63"/>
      <c r="S176" s="63"/>
      <c r="T176" s="63"/>
      <c r="U176" s="63"/>
      <c r="V176" s="63"/>
    </row>
    <row r="177" spans="18:22" x14ac:dyDescent="0.2">
      <c r="R177" s="63"/>
      <c r="S177" s="63"/>
      <c r="T177" s="63"/>
      <c r="U177" s="63"/>
      <c r="V177" s="63"/>
    </row>
    <row r="178" spans="18:22" x14ac:dyDescent="0.2">
      <c r="R178" s="63"/>
      <c r="S178" s="63"/>
      <c r="T178" s="63"/>
      <c r="U178" s="63"/>
      <c r="V178" s="63"/>
    </row>
    <row r="179" spans="18:22" x14ac:dyDescent="0.2">
      <c r="R179" s="63"/>
      <c r="S179" s="63"/>
      <c r="T179" s="63"/>
      <c r="U179" s="63"/>
      <c r="V179" s="63"/>
    </row>
    <row r="180" spans="18:22" x14ac:dyDescent="0.2">
      <c r="R180" s="63"/>
      <c r="S180" s="63"/>
      <c r="T180" s="63"/>
      <c r="U180" s="63"/>
      <c r="V180" s="63"/>
    </row>
    <row r="181" spans="18:22" x14ac:dyDescent="0.2">
      <c r="R181" s="63"/>
      <c r="S181" s="63"/>
      <c r="T181" s="63"/>
      <c r="U181" s="63"/>
      <c r="V181" s="63"/>
    </row>
    <row r="182" spans="18:22" x14ac:dyDescent="0.2">
      <c r="R182" s="63"/>
      <c r="S182" s="63"/>
      <c r="T182" s="63"/>
      <c r="U182" s="63"/>
      <c r="V182" s="63"/>
    </row>
    <row r="183" spans="18:22" x14ac:dyDescent="0.2">
      <c r="R183" s="63"/>
      <c r="S183" s="63"/>
      <c r="T183" s="63"/>
      <c r="U183" s="63"/>
      <c r="V183" s="63"/>
    </row>
    <row r="184" spans="18:22" x14ac:dyDescent="0.2">
      <c r="R184" s="63"/>
      <c r="S184" s="63"/>
      <c r="T184" s="63"/>
      <c r="U184" s="63"/>
      <c r="V184" s="63"/>
    </row>
    <row r="185" spans="18:22" x14ac:dyDescent="0.2">
      <c r="R185" s="63"/>
      <c r="S185" s="63"/>
      <c r="T185" s="63"/>
      <c r="U185" s="63"/>
      <c r="V185" s="63"/>
    </row>
    <row r="186" spans="18:22" x14ac:dyDescent="0.2">
      <c r="R186" s="63"/>
      <c r="S186" s="63"/>
      <c r="T186" s="63"/>
      <c r="U186" s="63"/>
      <c r="V186" s="63"/>
    </row>
    <row r="187" spans="18:22" x14ac:dyDescent="0.2">
      <c r="R187" s="63"/>
      <c r="S187" s="63"/>
      <c r="T187" s="63"/>
      <c r="U187" s="63"/>
      <c r="V187" s="63"/>
    </row>
    <row r="188" spans="18:22" x14ac:dyDescent="0.2">
      <c r="R188" s="63"/>
      <c r="S188" s="63"/>
      <c r="T188" s="63"/>
      <c r="U188" s="63"/>
      <c r="V188" s="63"/>
    </row>
    <row r="189" spans="18:22" x14ac:dyDescent="0.2">
      <c r="R189" s="63"/>
      <c r="S189" s="63"/>
      <c r="T189" s="63"/>
      <c r="U189" s="63"/>
      <c r="V189" s="63"/>
    </row>
    <row r="190" spans="18:22" x14ac:dyDescent="0.2">
      <c r="R190" s="63"/>
      <c r="S190" s="63"/>
      <c r="T190" s="63"/>
      <c r="U190" s="63"/>
      <c r="V190" s="63"/>
    </row>
    <row r="191" spans="18:22" x14ac:dyDescent="0.2">
      <c r="R191" s="63"/>
      <c r="S191" s="63"/>
      <c r="T191" s="63"/>
      <c r="U191" s="63"/>
      <c r="V191" s="63"/>
    </row>
    <row r="192" spans="18:22" x14ac:dyDescent="0.2">
      <c r="R192" s="63"/>
      <c r="S192" s="63"/>
      <c r="T192" s="63"/>
      <c r="U192" s="63"/>
      <c r="V192" s="63"/>
    </row>
    <row r="193" spans="18:22" x14ac:dyDescent="0.2">
      <c r="R193" s="63"/>
      <c r="S193" s="63"/>
      <c r="T193" s="63"/>
      <c r="U193" s="63"/>
      <c r="V193" s="63"/>
    </row>
    <row r="194" spans="18:22" x14ac:dyDescent="0.2">
      <c r="R194" s="63"/>
      <c r="S194" s="63"/>
      <c r="T194" s="63"/>
      <c r="U194" s="63"/>
      <c r="V194" s="63"/>
    </row>
    <row r="195" spans="18:22" x14ac:dyDescent="0.2">
      <c r="R195" s="63"/>
      <c r="S195" s="63"/>
      <c r="T195" s="63"/>
      <c r="U195" s="63"/>
      <c r="V195" s="63"/>
    </row>
    <row r="196" spans="18:22" x14ac:dyDescent="0.2">
      <c r="R196" s="63"/>
      <c r="S196" s="63"/>
      <c r="T196" s="63"/>
      <c r="U196" s="63"/>
      <c r="V196" s="63"/>
    </row>
    <row r="197" spans="18:22" x14ac:dyDescent="0.2">
      <c r="R197" s="63"/>
      <c r="S197" s="63"/>
      <c r="T197" s="63"/>
      <c r="U197" s="63"/>
      <c r="V197" s="63"/>
    </row>
    <row r="198" spans="18:22" x14ac:dyDescent="0.2">
      <c r="R198" s="63"/>
      <c r="S198" s="63"/>
      <c r="T198" s="63"/>
      <c r="U198" s="63"/>
      <c r="V198" s="63"/>
    </row>
    <row r="199" spans="18:22" x14ac:dyDescent="0.2">
      <c r="R199" s="63"/>
      <c r="S199" s="63"/>
      <c r="T199" s="63"/>
      <c r="U199" s="63"/>
      <c r="V199" s="63"/>
    </row>
    <row r="200" spans="18:22" x14ac:dyDescent="0.2">
      <c r="R200" s="63"/>
      <c r="S200" s="63"/>
      <c r="T200" s="63"/>
      <c r="U200" s="63"/>
      <c r="V200" s="63"/>
    </row>
    <row r="201" spans="18:22" x14ac:dyDescent="0.2">
      <c r="R201" s="63"/>
      <c r="S201" s="63"/>
      <c r="T201" s="63"/>
      <c r="U201" s="63"/>
      <c r="V201" s="63"/>
    </row>
    <row r="202" spans="18:22" x14ac:dyDescent="0.2">
      <c r="R202" s="63"/>
      <c r="S202" s="63"/>
      <c r="T202" s="63"/>
      <c r="U202" s="63"/>
      <c r="V202" s="63"/>
    </row>
    <row r="203" spans="18:22" x14ac:dyDescent="0.2">
      <c r="R203" s="63"/>
      <c r="S203" s="63"/>
      <c r="T203" s="63"/>
      <c r="U203" s="63"/>
      <c r="V203" s="63"/>
    </row>
    <row r="204" spans="18:22" x14ac:dyDescent="0.2">
      <c r="R204" s="63"/>
      <c r="S204" s="63"/>
      <c r="T204" s="63"/>
      <c r="U204" s="63"/>
      <c r="V204" s="63"/>
    </row>
    <row r="205" spans="18:22" x14ac:dyDescent="0.2">
      <c r="R205" s="63"/>
      <c r="S205" s="63"/>
      <c r="T205" s="63"/>
      <c r="U205" s="63"/>
      <c r="V205" s="63"/>
    </row>
    <row r="206" spans="18:22" x14ac:dyDescent="0.2">
      <c r="R206" s="63"/>
      <c r="S206" s="63"/>
      <c r="T206" s="63"/>
      <c r="U206" s="63"/>
      <c r="V206" s="63"/>
    </row>
    <row r="207" spans="18:22" x14ac:dyDescent="0.2">
      <c r="R207" s="63"/>
      <c r="S207" s="63"/>
      <c r="T207" s="63"/>
      <c r="U207" s="63"/>
      <c r="V207" s="63"/>
    </row>
    <row r="208" spans="18:22" x14ac:dyDescent="0.2">
      <c r="R208" s="63"/>
      <c r="S208" s="63"/>
      <c r="T208" s="63"/>
      <c r="U208" s="63"/>
      <c r="V208" s="63"/>
    </row>
    <row r="209" spans="18:22" x14ac:dyDescent="0.2">
      <c r="R209" s="63"/>
      <c r="S209" s="63"/>
      <c r="T209" s="63"/>
      <c r="U209" s="63"/>
      <c r="V209" s="63"/>
    </row>
    <row r="210" spans="18:22" x14ac:dyDescent="0.2">
      <c r="R210" s="63"/>
      <c r="S210" s="63"/>
      <c r="T210" s="63"/>
      <c r="U210" s="63"/>
      <c r="V210" s="63"/>
    </row>
    <row r="211" spans="18:22" x14ac:dyDescent="0.2">
      <c r="R211" s="63"/>
      <c r="S211" s="63"/>
      <c r="T211" s="63"/>
      <c r="U211" s="63"/>
      <c r="V211" s="63"/>
    </row>
    <row r="212" spans="18:22" x14ac:dyDescent="0.2">
      <c r="R212" s="63"/>
      <c r="S212" s="63"/>
      <c r="T212" s="63"/>
      <c r="U212" s="63"/>
      <c r="V212" s="63"/>
    </row>
    <row r="213" spans="18:22" x14ac:dyDescent="0.2">
      <c r="R213" s="63"/>
      <c r="S213" s="63"/>
      <c r="T213" s="63"/>
      <c r="U213" s="63"/>
      <c r="V213" s="63"/>
    </row>
    <row r="214" spans="18:22" x14ac:dyDescent="0.2">
      <c r="R214" s="63"/>
      <c r="S214" s="63"/>
      <c r="T214" s="63"/>
      <c r="U214" s="63"/>
      <c r="V214" s="63"/>
    </row>
    <row r="215" spans="18:22" x14ac:dyDescent="0.2">
      <c r="R215" s="63"/>
      <c r="S215" s="63"/>
      <c r="T215" s="63"/>
      <c r="U215" s="63"/>
      <c r="V215" s="63"/>
    </row>
    <row r="216" spans="18:22" x14ac:dyDescent="0.2">
      <c r="R216" s="63"/>
      <c r="S216" s="63"/>
      <c r="T216" s="63"/>
      <c r="U216" s="63"/>
      <c r="V216" s="63"/>
    </row>
    <row r="217" spans="18:22" x14ac:dyDescent="0.2">
      <c r="R217" s="63"/>
      <c r="S217" s="63"/>
      <c r="T217" s="63"/>
      <c r="U217" s="63"/>
      <c r="V217" s="63"/>
    </row>
    <row r="218" spans="18:22" x14ac:dyDescent="0.2">
      <c r="R218" s="63"/>
      <c r="S218" s="63"/>
      <c r="T218" s="63"/>
      <c r="U218" s="63"/>
      <c r="V218" s="63"/>
    </row>
    <row r="219" spans="18:22" x14ac:dyDescent="0.2">
      <c r="R219" s="63"/>
      <c r="S219" s="63"/>
      <c r="T219" s="63"/>
      <c r="U219" s="63"/>
      <c r="V219" s="63"/>
    </row>
    <row r="220" spans="18:22" x14ac:dyDescent="0.2">
      <c r="R220" s="63"/>
      <c r="S220" s="63"/>
      <c r="T220" s="63"/>
      <c r="U220" s="63"/>
      <c r="V220" s="63"/>
    </row>
    <row r="221" spans="18:22" x14ac:dyDescent="0.2">
      <c r="R221" s="63"/>
      <c r="S221" s="63"/>
      <c r="T221" s="63"/>
      <c r="U221" s="63"/>
      <c r="V221" s="63"/>
    </row>
    <row r="222" spans="18:22" x14ac:dyDescent="0.2">
      <c r="R222" s="63"/>
      <c r="S222" s="63"/>
      <c r="T222" s="63"/>
      <c r="U222" s="63"/>
      <c r="V222" s="63"/>
    </row>
    <row r="223" spans="18:22" x14ac:dyDescent="0.2">
      <c r="R223" s="63"/>
      <c r="S223" s="63"/>
      <c r="T223" s="63"/>
      <c r="U223" s="63"/>
      <c r="V223" s="63"/>
    </row>
    <row r="224" spans="18:22" x14ac:dyDescent="0.2">
      <c r="R224" s="63"/>
      <c r="S224" s="63"/>
      <c r="T224" s="63"/>
      <c r="U224" s="63"/>
      <c r="V224" s="63"/>
    </row>
    <row r="225" spans="18:24" x14ac:dyDescent="0.2">
      <c r="R225" s="63"/>
      <c r="S225" s="63"/>
      <c r="T225" s="63"/>
      <c r="U225" s="63"/>
      <c r="V225" s="63"/>
    </row>
    <row r="226" spans="18:24" x14ac:dyDescent="0.2">
      <c r="R226" s="63"/>
      <c r="S226" s="63"/>
      <c r="T226" s="63"/>
      <c r="U226" s="63"/>
      <c r="V226" s="63"/>
    </row>
    <row r="227" spans="18:24" x14ac:dyDescent="0.2">
      <c r="R227" s="63"/>
      <c r="S227" s="63"/>
      <c r="T227" s="63"/>
      <c r="U227" s="63"/>
      <c r="V227" s="63"/>
    </row>
    <row r="228" spans="18:24" x14ac:dyDescent="0.2">
      <c r="R228" s="63"/>
      <c r="S228" s="63"/>
      <c r="T228" s="63"/>
      <c r="U228" s="63"/>
      <c r="V228" s="63"/>
    </row>
    <row r="229" spans="18:24" x14ac:dyDescent="0.2">
      <c r="R229" s="63"/>
      <c r="S229" s="63"/>
      <c r="T229" s="63"/>
      <c r="U229" s="63"/>
      <c r="V229" s="63"/>
    </row>
    <row r="230" spans="18:24" x14ac:dyDescent="0.2">
      <c r="R230" s="63"/>
      <c r="S230" s="63"/>
      <c r="T230" s="63"/>
      <c r="U230" s="63"/>
      <c r="V230" s="63"/>
    </row>
    <row r="231" spans="18:24" x14ac:dyDescent="0.2">
      <c r="R231" s="63"/>
      <c r="S231" s="63"/>
      <c r="T231" s="63"/>
      <c r="U231" s="63"/>
      <c r="V231" s="63"/>
    </row>
    <row r="232" spans="18:24" x14ac:dyDescent="0.2">
      <c r="R232" s="63"/>
      <c r="S232" s="63"/>
      <c r="T232" s="63"/>
      <c r="U232" s="63"/>
      <c r="V232" s="63"/>
    </row>
    <row r="233" spans="18:24" x14ac:dyDescent="0.2">
      <c r="R233" s="63"/>
      <c r="S233" s="63"/>
      <c r="T233" s="63"/>
      <c r="U233" s="63"/>
      <c r="V233" s="63"/>
    </row>
    <row r="234" spans="18:24" x14ac:dyDescent="0.2">
      <c r="R234" s="63"/>
      <c r="S234" s="63"/>
      <c r="T234" s="63"/>
      <c r="U234" s="63"/>
      <c r="V234" s="63"/>
    </row>
    <row r="235" spans="18:24" x14ac:dyDescent="0.2">
      <c r="R235" s="63"/>
      <c r="S235" s="63"/>
      <c r="T235" s="63"/>
      <c r="U235" s="63"/>
      <c r="V235" s="63"/>
    </row>
    <row r="236" spans="18:24" x14ac:dyDescent="0.2">
      <c r="W236" s="62"/>
      <c r="X236" s="63"/>
    </row>
    <row r="237" spans="18:24" x14ac:dyDescent="0.2">
      <c r="W237" s="62"/>
      <c r="X237" s="63"/>
    </row>
    <row r="238" spans="18:24" x14ac:dyDescent="0.2">
      <c r="W238" s="62"/>
      <c r="X238" s="63"/>
    </row>
    <row r="239" spans="18:24" x14ac:dyDescent="0.2">
      <c r="W239" s="62"/>
      <c r="X239" s="63"/>
    </row>
    <row r="240" spans="18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13" spans="26:26" x14ac:dyDescent="0.2">
      <c r="Z3513" s="86"/>
    </row>
    <row r="3514" spans="26:26" x14ac:dyDescent="0.2">
      <c r="Z3514" s="86"/>
    </row>
    <row r="3515" spans="26:26" x14ac:dyDescent="0.2">
      <c r="Z3515" s="86"/>
    </row>
    <row r="3516" spans="26:26" x14ac:dyDescent="0.2">
      <c r="Z3516" s="86"/>
    </row>
    <row r="3517" spans="26:26" x14ac:dyDescent="0.2">
      <c r="Z3517" s="86"/>
    </row>
    <row r="3518" spans="26:26" x14ac:dyDescent="0.2">
      <c r="Z3518" s="86"/>
    </row>
    <row r="3519" spans="26:26" x14ac:dyDescent="0.2">
      <c r="Z3519" s="86"/>
    </row>
    <row r="3543" spans="2:5" x14ac:dyDescent="0.2">
      <c r="B3543" s="87"/>
      <c r="C3543" s="88"/>
      <c r="D3543" s="89"/>
      <c r="E3543" s="89"/>
    </row>
    <row r="3544" spans="2:5" x14ac:dyDescent="0.2">
      <c r="B3544" s="87"/>
      <c r="C3544" s="88"/>
      <c r="D3544" s="89"/>
      <c r="E3544" s="89"/>
    </row>
    <row r="3545" spans="2:5" x14ac:dyDescent="0.2">
      <c r="B3545" s="87"/>
      <c r="C3545" s="88"/>
      <c r="D3545" s="89"/>
      <c r="E3545" s="89"/>
    </row>
    <row r="3546" spans="2:5" x14ac:dyDescent="0.2">
      <c r="B3546" s="87"/>
      <c r="C3546" s="88"/>
      <c r="D3546" s="89"/>
      <c r="E3546" s="89"/>
    </row>
    <row r="3547" spans="2:5" x14ac:dyDescent="0.2">
      <c r="B3547" s="87"/>
      <c r="C3547" s="88"/>
      <c r="D3547" s="89"/>
      <c r="E3547" s="89"/>
    </row>
    <row r="3548" spans="2:5" x14ac:dyDescent="0.2">
      <c r="B3548" s="87"/>
      <c r="C3548" s="88"/>
      <c r="D3548" s="89"/>
      <c r="E3548" s="89"/>
    </row>
    <row r="3549" spans="2:5" x14ac:dyDescent="0.2">
      <c r="B3549" s="87"/>
      <c r="C3549" s="88"/>
      <c r="D3549" s="89"/>
      <c r="E3549" s="89"/>
    </row>
    <row r="3550" spans="2:5" x14ac:dyDescent="0.2">
      <c r="B3550" s="87"/>
      <c r="C3550" s="88"/>
      <c r="D3550" s="89"/>
      <c r="E3550" s="89"/>
    </row>
    <row r="3551" spans="2:5" x14ac:dyDescent="0.2">
      <c r="B3551" s="87"/>
      <c r="C3551" s="88"/>
      <c r="D3551" s="89"/>
      <c r="E3551" s="89"/>
    </row>
    <row r="3552" spans="2:5" x14ac:dyDescent="0.2">
      <c r="B3552" s="87"/>
      <c r="C3552" s="88"/>
      <c r="D3552" s="89"/>
      <c r="E3552" s="89"/>
    </row>
    <row r="3553" spans="2:5" x14ac:dyDescent="0.2">
      <c r="B3553" s="87"/>
      <c r="C3553" s="88"/>
      <c r="D3553" s="89"/>
      <c r="E3553" s="89"/>
    </row>
    <row r="3554" spans="2:5" x14ac:dyDescent="0.2">
      <c r="B3554" s="87"/>
      <c r="C3554" s="88"/>
      <c r="D3554" s="89"/>
      <c r="E3554" s="89"/>
    </row>
    <row r="3555" spans="2:5" x14ac:dyDescent="0.2">
      <c r="B3555" s="87"/>
      <c r="C3555" s="88"/>
      <c r="D3555" s="89"/>
      <c r="E3555" s="89"/>
    </row>
    <row r="3556" spans="2:5" x14ac:dyDescent="0.2">
      <c r="B3556" s="87"/>
      <c r="C3556" s="88"/>
      <c r="D3556" s="89"/>
      <c r="E3556" s="89"/>
    </row>
    <row r="3557" spans="2:5" x14ac:dyDescent="0.2">
      <c r="B3557" s="87"/>
      <c r="C3557" s="88"/>
      <c r="D3557" s="89"/>
      <c r="E3557" s="89"/>
    </row>
    <row r="3558" spans="2:5" x14ac:dyDescent="0.2">
      <c r="B3558" s="87"/>
      <c r="C3558" s="88"/>
      <c r="D3558" s="89"/>
      <c r="E3558" s="89"/>
    </row>
    <row r="3559" spans="2:5" x14ac:dyDescent="0.2">
      <c r="B3559" s="87"/>
      <c r="C3559" s="88"/>
      <c r="D3559" s="89"/>
      <c r="E3559" s="89"/>
    </row>
    <row r="3560" spans="2:5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3:Y33">
    <cfRule type="cellIs" dxfId="14" priority="3" operator="equal">
      <formula>FALSE</formula>
    </cfRule>
  </conditionalFormatting>
  <conditionalFormatting sqref="M23:X23">
    <cfRule type="expression" dxfId="13" priority="2">
      <formula>ISNUMBER(MATCH($P23,$AG$23:$AG$75,0))</formula>
    </cfRule>
  </conditionalFormatting>
  <conditionalFormatting sqref="M24:X33">
    <cfRule type="expression" dxfId="12" priority="1">
      <formula>ISNUMBER(MATCH($P24,$AG$23:$AG$75,0))</formula>
    </cfRule>
  </conditionalFormatting>
  <dataValidations disablePrompts="1"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23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23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Y3565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8.28515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2.7109375" style="62" hidden="1" customWidth="1" outlineLevel="1"/>
    <col min="33" max="33" width="5" style="62" hidden="1" customWidth="1" outlineLevel="1"/>
    <col min="34" max="34" width="2.7109375" style="62" hidden="1" customWidth="1" outlineLevel="1"/>
    <col min="35" max="35" width="20.7109375" style="62" hidden="1" customWidth="1" outlineLevel="1"/>
    <col min="36" max="36" width="6" style="62" customWidth="1" collapsed="1"/>
    <col min="37" max="37" width="15.140625" style="62" customWidth="1"/>
    <col min="38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58" width="5" style="62" bestFit="1" customWidth="1"/>
    <col min="59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91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42613</v>
      </c>
      <c r="E3" s="73">
        <f t="shared" ref="E3:E16" si="0">EDATE(SettlementDate,$B3)</f>
        <v>43006</v>
      </c>
      <c r="F3" s="74">
        <f t="shared" ref="F3:F16" si="1">IF(B3&lt;=12,1,IF(B3&lt;=24,3,IF(B3&lt;=120,6,IF(B3&lt;=240,12,IF(B3&lt;=360,36,60)))))</f>
        <v>1</v>
      </c>
      <c r="G3" s="82">
        <f>MIN(_xll.ohPack(Data!$K$4:INDEX(Fwd3M,MATCH(E3+1,SettlementDates,1),1)))</f>
        <v>2.3204234744822229E-3</v>
      </c>
      <c r="H3" s="53">
        <f>IF(G3&gt;=0,ROUNDDOWN(G3*10,2)/10,ROUNDUP(G3*10,2)/10)</f>
        <v>2E-3</v>
      </c>
      <c r="I3" s="82">
        <f>MAX(_xll.ohPack(Data!$K$4:INDEX(Fwd3M,MATCH(E3+1,SettlementDates,1),1)))</f>
        <v>3.7589999999994798E-3</v>
      </c>
      <c r="J3" s="53">
        <f t="shared" ref="J3:J16" si="2">IF(I3-G3&gt;1%,(QUOTIENT(I3*10000,50)+1)*0.5%,(QUOTIENT(I3*10000,10)+1)*0.1%)</f>
        <v>4.0000000000000001E-3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92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42643</v>
      </c>
      <c r="E4" s="76">
        <f t="shared" si="0"/>
        <v>43371</v>
      </c>
      <c r="F4" s="77">
        <f t="shared" si="1"/>
        <v>3</v>
      </c>
      <c r="G4" s="83">
        <f>MIN(_xll.ohPack(Data!$K$4:INDEX(Fwd3M,MATCH(E4+1,SettlementDates,1),1)))</f>
        <v>2.2056896217332238E-3</v>
      </c>
      <c r="H4" s="54">
        <f t="shared" ref="H4:H16" si="4">IF(G4&gt;=0,ROUNDDOWN(G4*10,2)/10,ROUNDUP(G4*10,2)/10)</f>
        <v>2E-3</v>
      </c>
      <c r="I4" s="83">
        <f>MAX(_xll.ohPack(Data!$K$4:INDEX(Fwd3M,MATCH(E4+1,SettlementDates,1),1)))</f>
        <v>3.7589999999994798E-3</v>
      </c>
      <c r="J4" s="54">
        <f t="shared" si="2"/>
        <v>4.0000000000000001E-3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92"/>
      <c r="B5" s="67">
        <v>60</v>
      </c>
      <c r="C5" s="50" t="str">
        <f>_xll.qlPeriodEquivalent(B5&amp;"M")</f>
        <v>5Y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42551</v>
      </c>
      <c r="E5" s="76">
        <f t="shared" si="0"/>
        <v>44467</v>
      </c>
      <c r="F5" s="77">
        <f t="shared" si="1"/>
        <v>6</v>
      </c>
      <c r="G5" s="83">
        <f>MIN(_xll.ohPack(Data!$K$4:INDEX(Fwd3M,MATCH(E5+1,SettlementDates,1),1)))</f>
        <v>2.2056896217332238E-3</v>
      </c>
      <c r="H5" s="54">
        <f t="shared" si="4"/>
        <v>2E-3</v>
      </c>
      <c r="I5" s="83">
        <f>MAX(_xll.ohPack(Data!$K$4:INDEX(Fwd3M,MATCH(E5+1,SettlementDates,1),1)))</f>
        <v>5.6127988143481067E-3</v>
      </c>
      <c r="J5" s="54">
        <f t="shared" si="2"/>
        <v>6.0000000000000001E-3</v>
      </c>
      <c r="K5" s="83">
        <f t="shared" si="3"/>
        <v>5.0000000000000001E-4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92"/>
      <c r="B6" s="67">
        <v>120</v>
      </c>
      <c r="C6" s="50" t="str">
        <f>_xll.qlPeriodEquivalent(B6&amp;"M")</f>
        <v>10Y</v>
      </c>
      <c r="D6" s="75">
        <f>D5</f>
        <v>42551</v>
      </c>
      <c r="E6" s="76">
        <f t="shared" si="0"/>
        <v>46293</v>
      </c>
      <c r="F6" s="77">
        <f t="shared" si="1"/>
        <v>6</v>
      </c>
      <c r="G6" s="83">
        <f>MIN(_xll.ohPack(Data!$K$4:INDEX(Fwd3M,MATCH(E6+1,SettlementDates,1),1)))</f>
        <v>2.2056896217332238E-3</v>
      </c>
      <c r="H6" s="54">
        <f t="shared" si="4"/>
        <v>2E-3</v>
      </c>
      <c r="I6" s="83">
        <f>MAX(_xll.ohPack(Data!$K$4:INDEX(Fwd3M,MATCH(E6+1,SettlementDates,1),1)))</f>
        <v>1.1815508747991489E-2</v>
      </c>
      <c r="J6" s="54">
        <f t="shared" si="2"/>
        <v>1.2E-2</v>
      </c>
      <c r="K6" s="83">
        <f t="shared" si="3"/>
        <v>2.5000000000000001E-3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92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49946</v>
      </c>
      <c r="F7" s="77">
        <f t="shared" si="1"/>
        <v>12</v>
      </c>
      <c r="G7" s="83">
        <f>MIN(_xll.ohPack(Data!$K$4:INDEX(Fwd3M,MATCH(E7+1,SettlementDates,1),1)))</f>
        <v>2.2056896217332238E-3</v>
      </c>
      <c r="H7" s="54">
        <f t="shared" si="4"/>
        <v>2E-3</v>
      </c>
      <c r="I7" s="83">
        <f>MAX(_xll.ohPack(Data!$K$4:INDEX(Fwd3M,MATCH(E7+1,SettlementDates,1),1)))</f>
        <v>1.2160696692960191E-2</v>
      </c>
      <c r="J7" s="54">
        <f t="shared" si="2"/>
        <v>1.3000000000000001E-2</v>
      </c>
      <c r="K7" s="83">
        <f t="shared" si="3"/>
        <v>2.5000000000000001E-3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92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53598</v>
      </c>
      <c r="F8" s="77">
        <f t="shared" si="1"/>
        <v>36</v>
      </c>
      <c r="G8" s="83">
        <f>MIN(_xll.ohPack(Data!$K$4:INDEX(Fwd3M,MATCH(E8+1,SettlementDates,1),1)))</f>
        <v>2.2056896217332238E-3</v>
      </c>
      <c r="H8" s="54">
        <f t="shared" si="4"/>
        <v>2E-3</v>
      </c>
      <c r="I8" s="83">
        <f>MAX(_xll.ohPack(Data!$K$4:INDEX(Fwd3M,MATCH(E8+1,SettlementDates,1),1)))</f>
        <v>1.2160696692960191E-2</v>
      </c>
      <c r="J8" s="54">
        <f t="shared" si="2"/>
        <v>1.3000000000000001E-2</v>
      </c>
      <c r="K8" s="83">
        <f t="shared" si="3"/>
        <v>2.5000000000000001E-3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93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64556</v>
      </c>
      <c r="F9" s="77">
        <f t="shared" si="1"/>
        <v>60</v>
      </c>
      <c r="G9" s="84">
        <f>MIN(_xll.ohPack(Data!$K$4:INDEX(Fwd3M,MATCH(E9+1,SettlementDates,1),1)))</f>
        <v>2.2056896217332238E-3</v>
      </c>
      <c r="H9" s="55">
        <f t="shared" si="4"/>
        <v>2E-3</v>
      </c>
      <c r="I9" s="84">
        <f>MAX(_xll.ohPack(Data!$K$4:INDEX(Fwd3M,MATCH(E9+1,SettlementDates,1),1)))</f>
        <v>1.2160696692960191E-2</v>
      </c>
      <c r="J9" s="55">
        <f t="shared" si="2"/>
        <v>1.3000000000000001E-2</v>
      </c>
      <c r="K9" s="84">
        <f t="shared" si="3"/>
        <v>2.5000000000000001E-3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91" t="s">
        <v>49</v>
      </c>
      <c r="B10" s="67">
        <v>12</v>
      </c>
      <c r="C10" s="52" t="str">
        <f>_xll.qlPeriodEquivalent(B10&amp;"M")</f>
        <v>1Y</v>
      </c>
      <c r="D10" s="72">
        <f>D3</f>
        <v>42613</v>
      </c>
      <c r="E10" s="73">
        <f t="shared" si="0"/>
        <v>43006</v>
      </c>
      <c r="F10" s="78">
        <f t="shared" si="1"/>
        <v>1</v>
      </c>
      <c r="G10" s="83">
        <f>MIN(_xll.ohPack(Data!$O$4:INDEX(ONFwd3M,MATCH(E10+1,SettlementDates,1),1)))</f>
        <v>2.3803347441342386E-3</v>
      </c>
      <c r="H10" s="54">
        <f t="shared" si="4"/>
        <v>2E-3</v>
      </c>
      <c r="I10" s="83">
        <f>MAX(_xll.ohPack(Data!$O$4:INDEX(ONFwd3M,MATCH(E10+1,SettlementDates,1),1)))</f>
        <v>3.9781998873777979E-3</v>
      </c>
      <c r="J10" s="54">
        <f t="shared" si="2"/>
        <v>4.0000000000000001E-3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92"/>
      <c r="B11" s="67">
        <v>24</v>
      </c>
      <c r="C11" s="50" t="str">
        <f>_xll.qlPeriodEquivalent(B11&amp;"M")</f>
        <v>2Y</v>
      </c>
      <c r="D11" s="75">
        <f t="shared" ref="D11:D16" si="5">D4</f>
        <v>42643</v>
      </c>
      <c r="E11" s="76">
        <f t="shared" si="0"/>
        <v>43371</v>
      </c>
      <c r="F11" s="77">
        <f t="shared" si="1"/>
        <v>3</v>
      </c>
      <c r="G11" s="83">
        <f>MIN(_xll.ohPack(Data!$O$4:INDEX(ONFwd3M,MATCH(E11+1,SettlementDates,1),1)))</f>
        <v>2.1866753591637256E-3</v>
      </c>
      <c r="H11" s="54">
        <f t="shared" si="4"/>
        <v>2E-3</v>
      </c>
      <c r="I11" s="83">
        <f>MAX(_xll.ohPack(Data!$O$4:INDEX(ONFwd3M,MATCH(E11+1,SettlementDates,1),1)))</f>
        <v>3.9781998873777979E-3</v>
      </c>
      <c r="J11" s="54">
        <f t="shared" si="2"/>
        <v>4.0000000000000001E-3</v>
      </c>
      <c r="K11" s="83">
        <f t="shared" si="3"/>
        <v>5.0000000000000001E-4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92"/>
      <c r="B12" s="67">
        <v>60</v>
      </c>
      <c r="C12" s="50" t="str">
        <f>_xll.qlPeriodEquivalent(B12&amp;"M")</f>
        <v>5Y</v>
      </c>
      <c r="D12" s="75">
        <f t="shared" si="5"/>
        <v>42551</v>
      </c>
      <c r="E12" s="76">
        <f t="shared" si="0"/>
        <v>44467</v>
      </c>
      <c r="F12" s="77">
        <f t="shared" si="1"/>
        <v>6</v>
      </c>
      <c r="G12" s="83">
        <f>MIN(_xll.ohPack(Data!$O$4:INDEX(ONFwd3M,MATCH(E12+1,SettlementDates,1),1)))</f>
        <v>2.1866753591637256E-3</v>
      </c>
      <c r="H12" s="54">
        <f t="shared" si="4"/>
        <v>2E-3</v>
      </c>
      <c r="I12" s="83">
        <f>MAX(_xll.ohPack(Data!$O$4:INDEX(ONFwd3M,MATCH(E12+1,SettlementDates,1),1)))</f>
        <v>5.4462378752762053E-3</v>
      </c>
      <c r="J12" s="54">
        <f t="shared" si="2"/>
        <v>6.0000000000000001E-3</v>
      </c>
      <c r="K12" s="83">
        <f t="shared" si="3"/>
        <v>5.0000000000000001E-4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92"/>
      <c r="B13" s="67">
        <v>120</v>
      </c>
      <c r="C13" s="50" t="str">
        <f>_xll.qlPeriodEquivalent(B13&amp;"M")</f>
        <v>10Y</v>
      </c>
      <c r="D13" s="75">
        <f t="shared" si="5"/>
        <v>42551</v>
      </c>
      <c r="E13" s="76">
        <f t="shared" si="0"/>
        <v>46293</v>
      </c>
      <c r="F13" s="77">
        <f t="shared" si="1"/>
        <v>6</v>
      </c>
      <c r="G13" s="83">
        <f>MIN(_xll.ohPack(Data!$O$4:INDEX(ONFwd3M,MATCH(E13+1,SettlementDates,1),1)))</f>
        <v>2.1866753591637256E-3</v>
      </c>
      <c r="H13" s="54">
        <f t="shared" si="4"/>
        <v>2E-3</v>
      </c>
      <c r="I13" s="83">
        <f>MAX(_xll.ohPack(Data!$O$4:INDEX(ONFwd3M,MATCH(E13+1,SettlementDates,1),1)))</f>
        <v>1.1764673425249672E-2</v>
      </c>
      <c r="J13" s="54">
        <f t="shared" si="2"/>
        <v>1.2E-2</v>
      </c>
      <c r="K13" s="83">
        <f t="shared" si="3"/>
        <v>2.5000000000000001E-3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92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49946</v>
      </c>
      <c r="F14" s="77">
        <f t="shared" si="1"/>
        <v>12</v>
      </c>
      <c r="G14" s="83">
        <f>MIN(_xll.ohPack(Data!$O$4:INDEX(ONFwd3M,MATCH(E14+1,SettlementDates,1),1)))</f>
        <v>2.1866753591637256E-3</v>
      </c>
      <c r="H14" s="54">
        <f t="shared" si="4"/>
        <v>2E-3</v>
      </c>
      <c r="I14" s="83">
        <f>MAX(_xll.ohPack(Data!$O$4:INDEX(ONFwd3M,MATCH(E14+1,SettlementDates,1),1)))</f>
        <v>1.2142733842911424E-2</v>
      </c>
      <c r="J14" s="54">
        <f t="shared" si="2"/>
        <v>1.3000000000000001E-2</v>
      </c>
      <c r="K14" s="83">
        <f t="shared" si="3"/>
        <v>2.5000000000000001E-3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92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53598</v>
      </c>
      <c r="F15" s="77">
        <f t="shared" si="1"/>
        <v>36</v>
      </c>
      <c r="G15" s="83">
        <f>MIN(_xll.ohPack(Data!$O$4:INDEX(ONFwd3M,MATCH(E15+1,SettlementDates,1),1)))</f>
        <v>2.1866753591637256E-3</v>
      </c>
      <c r="H15" s="54">
        <f t="shared" si="4"/>
        <v>2E-3</v>
      </c>
      <c r="I15" s="83">
        <f>MAX(_xll.ohPack(Data!$O$4:INDEX(ONFwd3M,MATCH(E15+1,SettlementDates,1),1)))</f>
        <v>1.2142733842911424E-2</v>
      </c>
      <c r="J15" s="54">
        <f t="shared" si="2"/>
        <v>1.3000000000000001E-2</v>
      </c>
      <c r="K15" s="83">
        <f t="shared" si="3"/>
        <v>2.5000000000000001E-3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93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64556</v>
      </c>
      <c r="F16" s="81">
        <f t="shared" si="1"/>
        <v>60</v>
      </c>
      <c r="G16" s="84">
        <f>MIN(_xll.ohPack(Data!$O$4:INDEX(ONFwd3M,MATCH(E16+1,SettlementDates,1),1)))</f>
        <v>2.1866753591637256E-3</v>
      </c>
      <c r="H16" s="55">
        <f t="shared" si="4"/>
        <v>2E-3</v>
      </c>
      <c r="I16" s="84">
        <f>MAX(_xll.ohPack(Data!$O$4:INDEX(ONFwd3M,MATCH(E16+1,SettlementDates,1),1)))</f>
        <v>1.2142733842911424E-2</v>
      </c>
      <c r="J16" s="55">
        <f t="shared" si="2"/>
        <v>1.3000000000000001E-2</v>
      </c>
      <c r="K16" s="84">
        <f t="shared" si="3"/>
        <v>2.5000000000000001E-3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5" collapsed="1" x14ac:dyDescent="0.2">
      <c r="R17" s="63"/>
      <c r="S17" s="63"/>
      <c r="T17" s="63"/>
      <c r="U17" s="63"/>
      <c r="V17" s="63"/>
    </row>
    <row r="18" spans="3:35" x14ac:dyDescent="0.2">
      <c r="C18" s="62"/>
      <c r="M18" s="109" t="s">
        <v>146</v>
      </c>
      <c r="Q18" s="63"/>
      <c r="R18" s="63"/>
      <c r="S18" s="63"/>
      <c r="T18" s="63"/>
      <c r="V18" s="63"/>
      <c r="AA18" s="61"/>
    </row>
    <row r="19" spans="3:35" x14ac:dyDescent="0.2">
      <c r="M19" s="101"/>
      <c r="P19" s="63"/>
      <c r="Q19" s="63"/>
      <c r="R19" s="63"/>
      <c r="S19" s="63"/>
      <c r="T19" s="63"/>
      <c r="V19" s="63"/>
      <c r="AA19" s="85"/>
    </row>
    <row r="20" spans="3:35" x14ac:dyDescent="0.2">
      <c r="P20" s="63"/>
      <c r="Q20" s="63"/>
      <c r="R20" s="63"/>
      <c r="S20" s="63"/>
      <c r="T20" s="63"/>
      <c r="U20" s="63"/>
      <c r="V20" s="63"/>
      <c r="Y20" s="63"/>
    </row>
    <row r="21" spans="3:35" ht="13.5" x14ac:dyDescent="0.2">
      <c r="M21" s="90" t="s">
        <v>113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5" x14ac:dyDescent="0.2">
      <c r="J22" s="62"/>
      <c r="K22" s="121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132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104</v>
      </c>
      <c r="X22" s="102" t="s">
        <v>150</v>
      </c>
      <c r="Y22" s="102" t="s">
        <v>59</v>
      </c>
      <c r="AI22" s="99"/>
    </row>
    <row r="23" spans="3:35" x14ac:dyDescent="0.2">
      <c r="J23" s="62"/>
      <c r="K23" s="62"/>
      <c r="L23" s="62"/>
      <c r="M23" s="94" t="s">
        <v>149</v>
      </c>
      <c r="N23" s="94" t="s">
        <v>30</v>
      </c>
      <c r="O23" s="94" t="str">
        <f t="shared" ref="O23:O34" si="6">LEFT(N23,LEN(N23)-1)+3&amp;"M"</f>
        <v>4M</v>
      </c>
      <c r="P23" s="94" t="str">
        <f t="shared" ref="P23:P34" si="7">Currency&amp;LEFT(N23,LEN(N23)-1)&amp;"x"&amp;LEFT(O23,LEN(O23)-1)&amp;"F"&amp;QuoteSuffix</f>
        <v>GBP1x4F_Quote</v>
      </c>
      <c r="Q23" s="163"/>
      <c r="R23" s="106">
        <f>_xll.qlInterestRateIndexFixingDate(Index3M,S23)</f>
        <v>42671</v>
      </c>
      <c r="S23" s="106">
        <f>_xll.qlCalendarAdvance(Calendar,SettlementDate,N23,"mf",TRUE)</f>
        <v>42671</v>
      </c>
      <c r="T23" s="106">
        <f>_xll.qlCalendarAdvance(Calendar,SettlementDate,O23,"mf",TRUE)</f>
        <v>42765</v>
      </c>
      <c r="U23" s="97">
        <f ca="1">_xll.qlIndexFixing(Index3M,R23,TRUE,_xll.ohTrigger(Trigger,Trigger3M,InterestRatesTrigger))</f>
        <v>3.5761876938515298E-3</v>
      </c>
      <c r="V23" s="97">
        <f ca="1">IFERROR(_xll.qlQuoteValue(P23,_xll.ohTrigger(Trigger,Trigger3M,InterestRatesTrigger)),NA())</f>
        <v>3.5899999999999999E-3</v>
      </c>
      <c r="W23" s="94" t="b">
        <f ca="1">NOT(ISERROR(V23))</f>
        <v>1</v>
      </c>
      <c r="X23" s="125">
        <f ca="1">(U23-V23)*10000</f>
        <v>-0.13812306148470055</v>
      </c>
      <c r="Y23" s="50" t="b">
        <f ca="1">ABS(X23)&lt;=ABS('General Settings'!$D$25)</f>
        <v>1</v>
      </c>
      <c r="AG23" s="127" t="e">
        <f>NA()</f>
        <v>#N/A</v>
      </c>
      <c r="AI23" s="93" t="str">
        <f t="array" ref="AI23:AI110">_xll.ohGroupList("GBP3M_instruments",Trigger3M)</f>
        <v>GBP1MD_SYNTH3M_Quote</v>
      </c>
    </row>
    <row r="24" spans="3:35" x14ac:dyDescent="0.2">
      <c r="M24" s="94" t="s">
        <v>149</v>
      </c>
      <c r="N24" s="94" t="s">
        <v>63</v>
      </c>
      <c r="O24" s="94" t="str">
        <f t="shared" si="6"/>
        <v>5M</v>
      </c>
      <c r="P24" s="94" t="str">
        <f t="shared" si="7"/>
        <v>GBP2x5F_Quote</v>
      </c>
      <c r="Q24" s="163"/>
      <c r="R24" s="106">
        <f>_xll.qlInterestRateIndexFixingDate(Index3M,S24)</f>
        <v>42702</v>
      </c>
      <c r="S24" s="106">
        <f>_xll.qlCalendarAdvance(Calendar,SettlementDate,N24,"mf",TRUE)</f>
        <v>42702</v>
      </c>
      <c r="T24" s="106">
        <f>_xll.qlCalendarAdvance(Calendar,SettlementDate,O24,"mf",TRUE)</f>
        <v>42794</v>
      </c>
      <c r="U24" s="97">
        <f ca="1">_xll.qlIndexFixing(Index3M,R24,TRUE,_xll.ohTrigger(Trigger,Trigger3M,InterestRatesTrigger))</f>
        <v>3.3900250904378665E-3</v>
      </c>
      <c r="V24" s="97">
        <f ca="1">IFERROR(_xll.qlQuoteValue(P24,_xll.ohTrigger(Trigger,Trigger3M,InterestRatesTrigger)),NA())</f>
        <v>3.3499999999999997E-3</v>
      </c>
      <c r="W24" s="94" t="b">
        <f t="shared" ref="W24:W34" ca="1" si="8">NOT(ISERROR(V24))</f>
        <v>1</v>
      </c>
      <c r="X24" s="125">
        <f t="shared" ref="X24:X66" ca="1" si="9">(U24-V24)*10000</f>
        <v>0.40025090437866789</v>
      </c>
      <c r="Y24" s="50" t="b">
        <f ca="1">ABS(X24)&lt;=ABS('General Settings'!$D$25)</f>
        <v>1</v>
      </c>
      <c r="AG24" s="128" t="e">
        <f>NA()</f>
        <v>#N/A</v>
      </c>
      <c r="AI24" s="94" t="str">
        <v>GBP2MD_SYNTH3M_Quote</v>
      </c>
    </row>
    <row r="25" spans="3:35" x14ac:dyDescent="0.2">
      <c r="K25" s="121" t="b">
        <v>1</v>
      </c>
      <c r="M25" s="94" t="s">
        <v>149</v>
      </c>
      <c r="N25" s="94" t="s">
        <v>31</v>
      </c>
      <c r="O25" s="94" t="str">
        <f t="shared" si="6"/>
        <v>6M</v>
      </c>
      <c r="P25" s="94" t="str">
        <f t="shared" si="7"/>
        <v>GBP3x6F_Quote</v>
      </c>
      <c r="Q25" s="163"/>
      <c r="R25" s="106">
        <f>_xll.qlInterestRateIndexFixingDate(Index3M,S25)</f>
        <v>42732</v>
      </c>
      <c r="S25" s="106">
        <f>_xll.qlCalendarAdvance(Calendar,SettlementDate,N25,"mf",TRUE)</f>
        <v>42732</v>
      </c>
      <c r="T25" s="106">
        <f>_xll.qlCalendarAdvance(Calendar,SettlementDate,O25,"mf",TRUE)</f>
        <v>42822</v>
      </c>
      <c r="U25" s="97">
        <f ca="1">_xll.qlIndexFixing(Index3M,R25,TRUE,_xll.ohTrigger(Trigger,Trigger3M,InterestRatesTrigger))</f>
        <v>3.1684248794972992E-3</v>
      </c>
      <c r="V25" s="97">
        <f ca="1">IFERROR(_xll.qlQuoteValue(P25,_xll.ohTrigger(Trigger,Trigger3M,InterestRatesTrigger)),NA())</f>
        <v>3.1900000000000001E-3</v>
      </c>
      <c r="W25" s="94" t="b">
        <f t="shared" ca="1" si="8"/>
        <v>1</v>
      </c>
      <c r="X25" s="125">
        <f t="shared" ca="1" si="9"/>
        <v>-0.2157512050270094</v>
      </c>
      <c r="Y25" s="50" t="b">
        <f ca="1">ABS(X25)&lt;=ABS('General Settings'!$D$25)</f>
        <v>1</v>
      </c>
      <c r="AG25" s="128" t="e">
        <f>NA()</f>
        <v>#N/A</v>
      </c>
      <c r="AI25" s="94" t="str">
        <v>GBP3MD_SYNTH3M_Quote</v>
      </c>
    </row>
    <row r="26" spans="3:35" x14ac:dyDescent="0.2">
      <c r="M26" s="94" t="s">
        <v>149</v>
      </c>
      <c r="N26" s="94" t="s">
        <v>64</v>
      </c>
      <c r="O26" s="94" t="str">
        <f t="shared" si="6"/>
        <v>7M</v>
      </c>
      <c r="P26" s="94" t="str">
        <f t="shared" si="7"/>
        <v>GBP4x7F_Quote</v>
      </c>
      <c r="Q26" s="163"/>
      <c r="R26" s="106">
        <f>_xll.qlInterestRateIndexFixingDate(Index3M,S26)</f>
        <v>42765</v>
      </c>
      <c r="S26" s="106">
        <f>_xll.qlCalendarAdvance(Calendar,SettlementDate,N26,"mf",TRUE)</f>
        <v>42765</v>
      </c>
      <c r="T26" s="106">
        <f>_xll.qlCalendarAdvance(Calendar,SettlementDate,O26,"mf",TRUE)</f>
        <v>42853</v>
      </c>
      <c r="U26" s="97">
        <f ca="1">_xll.qlIndexFixing(Index3M,R26,TRUE,_xll.ohTrigger(Trigger,Trigger3M,InterestRatesTrigger))</f>
        <v>2.9530451400348627E-3</v>
      </c>
      <c r="V26" s="97">
        <f ca="1">IFERROR(_xll.qlQuoteValue(P26,_xll.ohTrigger(Trigger,Trigger3M,InterestRatesTrigger)),NA())</f>
        <v>3.0200000000000005E-3</v>
      </c>
      <c r="W26" s="94" t="b">
        <f t="shared" ca="1" si="8"/>
        <v>1</v>
      </c>
      <c r="X26" s="125">
        <f t="shared" ca="1" si="9"/>
        <v>-0.6695485996513787</v>
      </c>
      <c r="Y26" s="50" t="b">
        <f ca="1">ABS(X26)&lt;=ABS('General Settings'!$D$25)</f>
        <v>1</v>
      </c>
      <c r="AG26" s="128" t="e">
        <f>NA()</f>
        <v>#N/A</v>
      </c>
      <c r="AI26" s="94" t="str">
        <v>GBPFUT3MU6_Quote</v>
      </c>
    </row>
    <row r="27" spans="3:35" x14ac:dyDescent="0.2">
      <c r="M27" s="94" t="s">
        <v>149</v>
      </c>
      <c r="N27" s="94" t="s">
        <v>65</v>
      </c>
      <c r="O27" s="94" t="str">
        <f t="shared" si="6"/>
        <v>8M</v>
      </c>
      <c r="P27" s="94" t="str">
        <f t="shared" si="7"/>
        <v>GBP5x8F_Quote</v>
      </c>
      <c r="Q27" s="163"/>
      <c r="R27" s="106">
        <f>_xll.qlInterestRateIndexFixingDate(Index3M,S27)</f>
        <v>42794</v>
      </c>
      <c r="S27" s="106">
        <f>_xll.qlCalendarAdvance(Calendar,SettlementDate,N27,"mf",TRUE)</f>
        <v>42794</v>
      </c>
      <c r="T27" s="106">
        <f>_xll.qlCalendarAdvance(Calendar,SettlementDate,O27,"mf",TRUE)</f>
        <v>42885</v>
      </c>
      <c r="U27" s="97">
        <f ca="1">_xll.qlIndexFixing(Index3M,R27,TRUE,_xll.ohTrigger(Trigger,Trigger3M,InterestRatesTrigger))</f>
        <v>2.7995634472934195E-3</v>
      </c>
      <c r="V27" s="97">
        <f ca="1">IFERROR(_xll.qlQuoteValue(P27,_xll.ohTrigger(Trigger,Trigger3M,InterestRatesTrigger)),NA())</f>
        <v>2.8100000000000004E-3</v>
      </c>
      <c r="W27" s="94" t="b">
        <f t="shared" ca="1" si="8"/>
        <v>1</v>
      </c>
      <c r="X27" s="125">
        <f t="shared" ca="1" si="9"/>
        <v>-0.10436552706580976</v>
      </c>
      <c r="Y27" s="50" t="b">
        <f ca="1">ABS(X27)&lt;=ABS('General Settings'!$D$25)</f>
        <v>1</v>
      </c>
      <c r="AG27" s="128" t="e">
        <f>NA()</f>
        <v>#N/A</v>
      </c>
      <c r="AI27" s="94" t="str">
        <v>GBPFUT3MZ6_Quote</v>
      </c>
    </row>
    <row r="28" spans="3:35" x14ac:dyDescent="0.2">
      <c r="K28" s="121" t="b">
        <v>1</v>
      </c>
      <c r="M28" s="94" t="s">
        <v>149</v>
      </c>
      <c r="N28" s="94" t="s">
        <v>32</v>
      </c>
      <c r="O28" s="94" t="str">
        <f t="shared" si="6"/>
        <v>9M</v>
      </c>
      <c r="P28" s="94" t="str">
        <f t="shared" si="7"/>
        <v>GBP6x9F_Quote</v>
      </c>
      <c r="Q28" s="163"/>
      <c r="R28" s="106">
        <f>_xll.qlInterestRateIndexFixingDate(Index3M,S28)</f>
        <v>42822</v>
      </c>
      <c r="S28" s="106">
        <f>_xll.qlCalendarAdvance(Calendar,SettlementDate,N28,"mf",TRUE)</f>
        <v>42822</v>
      </c>
      <c r="T28" s="106">
        <f>_xll.qlCalendarAdvance(Calendar,SettlementDate,O28,"mf",TRUE)</f>
        <v>42914</v>
      </c>
      <c r="U28" s="97">
        <f ca="1">_xll.qlIndexFixing(Index3M,R28,TRUE,_xll.ohTrigger(Trigger,Trigger3M,InterestRatesTrigger))</f>
        <v>2.7038731747328912E-3</v>
      </c>
      <c r="V28" s="97">
        <f ca="1">IFERROR(_xll.qlQuoteValue(P28,_xll.ohTrigger(Trigger,Trigger3M,InterestRatesTrigger)),NA())</f>
        <v>2.7100000000000002E-3</v>
      </c>
      <c r="W28" s="94" t="b">
        <f t="shared" ca="1" si="8"/>
        <v>1</v>
      </c>
      <c r="X28" s="125">
        <f t="shared" ca="1" si="9"/>
        <v>-6.126825267108952E-2</v>
      </c>
      <c r="Y28" s="50" t="b">
        <f ca="1">ABS(X28)&lt;=ABS('General Settings'!$D$25)</f>
        <v>1</v>
      </c>
      <c r="AG28" s="128" t="e">
        <f>NA()</f>
        <v>#N/A</v>
      </c>
      <c r="AI28" s="94" t="str">
        <v>GBPFUT3MH7_Quote</v>
      </c>
    </row>
    <row r="29" spans="3:35" x14ac:dyDescent="0.2">
      <c r="M29" s="94" t="s">
        <v>149</v>
      </c>
      <c r="N29" s="94" t="s">
        <v>66</v>
      </c>
      <c r="O29" s="94" t="str">
        <f t="shared" si="6"/>
        <v>10M</v>
      </c>
      <c r="P29" s="94" t="str">
        <f t="shared" si="7"/>
        <v>GBP7x10F_Quote</v>
      </c>
      <c r="Q29" s="163"/>
      <c r="R29" s="106">
        <f>_xll.qlInterestRateIndexFixingDate(Index3M,S29)</f>
        <v>42853</v>
      </c>
      <c r="S29" s="106">
        <f>_xll.qlCalendarAdvance(Calendar,SettlementDate,N29,"mf",TRUE)</f>
        <v>42853</v>
      </c>
      <c r="T29" s="106">
        <f>_xll.qlCalendarAdvance(Calendar,SettlementDate,O29,"mf",TRUE)</f>
        <v>42944</v>
      </c>
      <c r="U29" s="97">
        <f ca="1">_xll.qlIndexFixing(Index3M,R29,TRUE,_xll.ohTrigger(Trigger,Trigger3M,InterestRatesTrigger))</f>
        <v>2.6341318502351853E-3</v>
      </c>
      <c r="V29" s="97" t="e">
        <f ca="1">IFERROR(_xll.qlQuoteValue(P29,_xll.ohTrigger(Trigger,Trigger3M,InterestRatesTrigger)),NA())</f>
        <v>#N/A</v>
      </c>
      <c r="W29" s="94" t="b">
        <f t="shared" ca="1" si="8"/>
        <v>0</v>
      </c>
      <c r="X29" s="125" t="e">
        <f t="shared" ca="1" si="9"/>
        <v>#N/A</v>
      </c>
      <c r="Y29" s="50" t="e">
        <f ca="1">ABS(X29)&lt;=ABS('General Settings'!$D$25)</f>
        <v>#N/A</v>
      </c>
      <c r="AG29" s="128" t="e">
        <f>NA()</f>
        <v>#N/A</v>
      </c>
      <c r="AI29" s="94" t="str">
        <v>GBPFUT3MM7_Quote</v>
      </c>
    </row>
    <row r="30" spans="3:35" x14ac:dyDescent="0.2">
      <c r="M30" s="94" t="s">
        <v>149</v>
      </c>
      <c r="N30" s="94" t="s">
        <v>67</v>
      </c>
      <c r="O30" s="94" t="str">
        <f t="shared" si="6"/>
        <v>11M</v>
      </c>
      <c r="P30" s="94" t="str">
        <f t="shared" si="7"/>
        <v>GBP8x11F_Quote</v>
      </c>
      <c r="Q30" s="163"/>
      <c r="R30" s="106">
        <f>_xll.qlInterestRateIndexFixingDate(Index3M,S30)</f>
        <v>42885</v>
      </c>
      <c r="S30" s="106">
        <f>_xll.qlCalendarAdvance(Calendar,SettlementDate,N30,"mf",TRUE)</f>
        <v>42885</v>
      </c>
      <c r="T30" s="106">
        <f>_xll.qlCalendarAdvance(Calendar,SettlementDate,O30,"mf",TRUE)</f>
        <v>42976</v>
      </c>
      <c r="U30" s="97">
        <f ca="1">_xll.qlIndexFixing(Index3M,R30,TRUE,_xll.ohTrigger(Trigger,Trigger3M,InterestRatesTrigger))</f>
        <v>2.5803841552053852E-3</v>
      </c>
      <c r="V30" s="97" t="e">
        <f ca="1">IFERROR(_xll.qlQuoteValue(P30,_xll.ohTrigger(Trigger,Trigger3M,InterestRatesTrigger)),NA())</f>
        <v>#N/A</v>
      </c>
      <c r="W30" s="94" t="b">
        <f t="shared" ca="1" si="8"/>
        <v>0</v>
      </c>
      <c r="X30" s="125" t="e">
        <f t="shared" ca="1" si="9"/>
        <v>#N/A</v>
      </c>
      <c r="Y30" s="50" t="e">
        <f ca="1">ABS(X30)&lt;=ABS('General Settings'!$D$25)</f>
        <v>#N/A</v>
      </c>
      <c r="AG30" s="128" t="e">
        <f>NA()</f>
        <v>#N/A</v>
      </c>
      <c r="AI30" s="94" t="str">
        <v>GBPFUT3MU7_Quote</v>
      </c>
    </row>
    <row r="31" spans="3:35" x14ac:dyDescent="0.2">
      <c r="K31" s="61" t="b">
        <v>0</v>
      </c>
      <c r="M31" s="94" t="s">
        <v>149</v>
      </c>
      <c r="N31" s="94" t="s">
        <v>68</v>
      </c>
      <c r="O31" s="94" t="str">
        <f t="shared" si="6"/>
        <v>12M</v>
      </c>
      <c r="P31" s="94" t="str">
        <f t="shared" si="7"/>
        <v>GBP9x12F_Quote</v>
      </c>
      <c r="Q31" s="163"/>
      <c r="R31" s="106">
        <f>_xll.qlInterestRateIndexFixingDate(Index3M,S31)</f>
        <v>42914</v>
      </c>
      <c r="S31" s="106">
        <f>_xll.qlCalendarAdvance(Calendar,SettlementDate,N31,"mf",TRUE)</f>
        <v>42914</v>
      </c>
      <c r="T31" s="106">
        <f>_xll.qlCalendarAdvance(Calendar,SettlementDate,O31,"mf",TRUE)</f>
        <v>43006</v>
      </c>
      <c r="U31" s="97">
        <f ca="1">_xll.qlIndexFixing(Index3M,R31,TRUE,_xll.ohTrigger(Trigger,Trigger3M,InterestRatesTrigger))</f>
        <v>2.5197319451507627E-3</v>
      </c>
      <c r="V31" s="97">
        <f ca="1">IFERROR(_xll.qlQuoteValue(P31,_xll.ohTrigger(Trigger,Trigger3M,InterestRatesTrigger)),NA())</f>
        <v>2.5000000000000001E-3</v>
      </c>
      <c r="W31" s="94" t="b">
        <f t="shared" ca="1" si="8"/>
        <v>1</v>
      </c>
      <c r="X31" s="125">
        <f t="shared" ca="1" si="9"/>
        <v>0.19731945150762603</v>
      </c>
      <c r="Y31" s="50" t="b">
        <f ca="1">ABS(X31)&lt;=ABS('General Settings'!$D$25)</f>
        <v>1</v>
      </c>
      <c r="AG31" s="128" t="e">
        <f>NA()</f>
        <v>#N/A</v>
      </c>
      <c r="AI31" s="94" t="str">
        <v>GBPFUT3MZ7_Quote</v>
      </c>
    </row>
    <row r="32" spans="3:35" x14ac:dyDescent="0.2">
      <c r="M32" s="94" t="s">
        <v>149</v>
      </c>
      <c r="N32" s="94" t="s">
        <v>69</v>
      </c>
      <c r="O32" s="94" t="str">
        <f t="shared" si="6"/>
        <v>13M</v>
      </c>
      <c r="P32" s="94" t="str">
        <f t="shared" si="7"/>
        <v>GBP10x13F_Quote</v>
      </c>
      <c r="Q32" s="163"/>
      <c r="R32" s="106">
        <f>_xll.qlInterestRateIndexFixingDate(Index3M,S32)</f>
        <v>42944</v>
      </c>
      <c r="S32" s="106">
        <f>_xll.qlCalendarAdvance(Calendar,SettlementDate,N32,"mf",TRUE)</f>
        <v>42944</v>
      </c>
      <c r="T32" s="106">
        <f>_xll.qlCalendarAdvance(Calendar,SettlementDate,O32,"mf",TRUE)</f>
        <v>43038</v>
      </c>
      <c r="U32" s="97">
        <f ca="1">_xll.qlIndexFixing(Index3M,R32,TRUE,_xll.ohTrigger(Trigger,Trigger3M,InterestRatesTrigger))</f>
        <v>2.4381894034622019E-3</v>
      </c>
      <c r="V32" s="97" t="e">
        <f ca="1">IFERROR(_xll.qlQuoteValue(P32,_xll.ohTrigger(Trigger,Trigger3M,InterestRatesTrigger)),NA())</f>
        <v>#N/A</v>
      </c>
      <c r="W32" s="94" t="b">
        <f t="shared" ca="1" si="8"/>
        <v>0</v>
      </c>
      <c r="X32" s="125" t="e">
        <f t="shared" ca="1" si="9"/>
        <v>#N/A</v>
      </c>
      <c r="Y32" s="50" t="e">
        <f ca="1">ABS(X32)&lt;=ABS('General Settings'!$D$25)</f>
        <v>#N/A</v>
      </c>
      <c r="AG32" s="128" t="e">
        <f>NA()</f>
        <v>#N/A</v>
      </c>
      <c r="AI32" s="94" t="str">
        <v>GBPFUT3MH8_Quote</v>
      </c>
    </row>
    <row r="33" spans="13:35" x14ac:dyDescent="0.2">
      <c r="M33" s="94" t="s">
        <v>149</v>
      </c>
      <c r="N33" s="94" t="s">
        <v>70</v>
      </c>
      <c r="O33" s="94" t="str">
        <f t="shared" si="6"/>
        <v>14M</v>
      </c>
      <c r="P33" s="94" t="str">
        <f t="shared" si="7"/>
        <v>GBP11x14F_Quote</v>
      </c>
      <c r="Q33" s="163"/>
      <c r="R33" s="106">
        <f>_xll.qlInterestRateIndexFixingDate(Index3M,S33)</f>
        <v>42976</v>
      </c>
      <c r="S33" s="106">
        <f>_xll.qlCalendarAdvance(Calendar,SettlementDate,N33,"mf",TRUE)</f>
        <v>42976</v>
      </c>
      <c r="T33" s="106">
        <f>_xll.qlCalendarAdvance(Calendar,SettlementDate,O33,"mf",TRUE)</f>
        <v>43067</v>
      </c>
      <c r="U33" s="97">
        <f ca="1">_xll.qlIndexFixing(Index3M,R33,TRUE,_xll.ohTrigger(Trigger,Trigger3M,InterestRatesTrigger))</f>
        <v>2.3628962397562905E-3</v>
      </c>
      <c r="V33" s="97" t="e">
        <f ca="1">IFERROR(_xll.qlQuoteValue(P33,_xll.ohTrigger(Trigger,Trigger3M,InterestRatesTrigger)),NA())</f>
        <v>#N/A</v>
      </c>
      <c r="W33" s="94" t="b">
        <f t="shared" ca="1" si="8"/>
        <v>0</v>
      </c>
      <c r="X33" s="125" t="e">
        <f t="shared" ca="1" si="9"/>
        <v>#N/A</v>
      </c>
      <c r="Y33" s="50" t="e">
        <f ca="1">ABS(X33)&lt;=ABS('General Settings'!$D$25)</f>
        <v>#N/A</v>
      </c>
      <c r="AG33" s="128" t="e">
        <f>NA()</f>
        <v>#N/A</v>
      </c>
      <c r="AI33" s="94" t="str">
        <v>GBPFUT3MM8_Quote</v>
      </c>
    </row>
    <row r="34" spans="13:35" x14ac:dyDescent="0.2">
      <c r="M34" s="94" t="s">
        <v>149</v>
      </c>
      <c r="N34" s="94" t="s">
        <v>106</v>
      </c>
      <c r="O34" s="94" t="str">
        <f t="shared" si="6"/>
        <v>15M</v>
      </c>
      <c r="P34" s="94" t="str">
        <f t="shared" si="7"/>
        <v>GBP12x15F_Quote</v>
      </c>
      <c r="Q34" s="163"/>
      <c r="R34" s="106">
        <f>_xll.qlInterestRateIndexFixingDate(Index3M,S34)</f>
        <v>43006</v>
      </c>
      <c r="S34" s="106">
        <f>_xll.qlCalendarAdvance(Calendar,SettlementDate,N34,"mf",TRUE)</f>
        <v>43006</v>
      </c>
      <c r="T34" s="106">
        <f>_xll.qlCalendarAdvance(Calendar,SettlementDate,O34,"mf",TRUE)</f>
        <v>43097</v>
      </c>
      <c r="U34" s="97">
        <f ca="1">_xll.qlIndexFixing(Index3M,R34,TRUE,_xll.ohTrigger(Trigger,Trigger3M,InterestRatesTrigger))</f>
        <v>2.3210850429462144E-3</v>
      </c>
      <c r="V34" s="97">
        <f ca="1">IFERROR(_xll.qlQuoteValue(P34,_xll.ohTrigger(Trigger,Trigger3M,InterestRatesTrigger)),NA())</f>
        <v>2.3799999999999997E-3</v>
      </c>
      <c r="W34" s="94" t="b">
        <f t="shared" ca="1" si="8"/>
        <v>1</v>
      </c>
      <c r="X34" s="125">
        <f t="shared" ca="1" si="9"/>
        <v>-0.58914957053785366</v>
      </c>
      <c r="Y34" s="50" t="b">
        <f ca="1">ABS(X34)&lt;=ABS('General Settings'!$D$25)</f>
        <v>1</v>
      </c>
      <c r="AG34" s="129" t="e">
        <f>NA()</f>
        <v>#N/A</v>
      </c>
      <c r="AI34" s="94" t="str">
        <v>GBPSM3L3Y_Quote</v>
      </c>
    </row>
    <row r="35" spans="13:35" x14ac:dyDescent="0.2">
      <c r="M35" s="93" t="s">
        <v>114</v>
      </c>
      <c r="N35" s="93"/>
      <c r="O35" s="93" t="str">
        <f>_xll.qlIMMNextCode(EvaluationDate+2,TRUE,Trigger)</f>
        <v>Z6</v>
      </c>
      <c r="P35" s="93" t="str">
        <f t="shared" ref="P35:P60" si="10">Currency&amp;"FUT3M"&amp;O35&amp;QuoteSuffix</f>
        <v>GBPFUT3MZ6_Quote</v>
      </c>
      <c r="Q35" s="188" t="str">
        <f t="shared" ref="Q35:Q60" si="11">Currency&amp;"FUT3M"&amp;O35&amp;"ConvAdj"&amp;QuoteSuffix</f>
        <v>GBPFUT3MZ6ConvAdj_Quote</v>
      </c>
      <c r="R35" s="105">
        <f>_xll.qlInterestRateIndexFixingDate(Index3M,S35)</f>
        <v>42725</v>
      </c>
      <c r="S35" s="105">
        <f>_xll.qlIMMdate(O35)</f>
        <v>42725</v>
      </c>
      <c r="T35" s="105">
        <f>_xll.qlInterestRateIndexMaturity(Index3M,S35)</f>
        <v>42815</v>
      </c>
      <c r="U35" s="96">
        <f ca="1">_xll.qlIndexFixing(Index3M,R35,TRUE,_xll.ohTrigger(Trigger,Trigger3M,InterestRatesTrigger))</f>
        <v>3.2224256189282954E-3</v>
      </c>
      <c r="V35" s="96">
        <f ca="1">IFERROR((100-_xll.qlQuoteValue(P35,_xll.ohTrigger(Trigger,Trigger3M,InterestRatesTrigger)))/100-_xll.qlQuoteValue(Q35,_xll.ohTrigger(Trigger,Trigger3M,InterestRatesTrigger)),NA())</f>
        <v>3.2224256163097776E-3</v>
      </c>
      <c r="W35" s="93" t="b">
        <f ca="1">NOT(ISERROR(V35))</f>
        <v>1</v>
      </c>
      <c r="X35" s="126">
        <f t="shared" ca="1" si="9"/>
        <v>2.6185178157722699E-8</v>
      </c>
      <c r="Y35" s="52" t="b">
        <f ca="1">ABS(X35)&lt;=ABS('General Settings'!$D$26)</f>
        <v>1</v>
      </c>
      <c r="AG35" s="127" t="e">
        <f>NA()</f>
        <v>#N/A</v>
      </c>
      <c r="AI35" s="94" t="str">
        <v>GBPSM3L4Y_Quote</v>
      </c>
    </row>
    <row r="36" spans="13:35" x14ac:dyDescent="0.2">
      <c r="M36" s="94" t="s">
        <v>114</v>
      </c>
      <c r="N36" s="94"/>
      <c r="O36" s="94" t="str">
        <f>_xll.qlIMMNextCode(O35,TRUE,Trigger)</f>
        <v>H7</v>
      </c>
      <c r="P36" s="94" t="str">
        <f t="shared" si="10"/>
        <v>GBPFUT3MH7_Quote</v>
      </c>
      <c r="Q36" s="189" t="str">
        <f t="shared" si="11"/>
        <v>GBPFUT3MH7ConvAdj_Quote</v>
      </c>
      <c r="R36" s="106">
        <f>_xll.qlInterestRateIndexFixingDate(Index3M,S36)</f>
        <v>42809</v>
      </c>
      <c r="S36" s="106">
        <f>_xll.qlIMMdate(O36)</f>
        <v>42809</v>
      </c>
      <c r="T36" s="106">
        <f>_xll.qlInterestRateIndexMaturity(Index3M,S36)</f>
        <v>42901</v>
      </c>
      <c r="U36" s="97">
        <f ca="1">_xll.qlIndexFixing(Index3M,R36,TRUE,_xll.ohTrigger(Trigger,Trigger3M,InterestRatesTrigger))</f>
        <v>2.7431796286022971E-3</v>
      </c>
      <c r="V36" s="97">
        <f ca="1">IFERROR((100-_xll.qlQuoteValue(P36,_xll.ohTrigger(Trigger,Trigger3M,InterestRatesTrigger)))/100-_xll.qlQuoteValue(Q36,_xll.ohTrigger(Trigger,Trigger3M,InterestRatesTrigger)),NA())</f>
        <v>2.7431796305573508E-3</v>
      </c>
      <c r="W36" s="94" t="b">
        <f t="shared" ref="W36:W66" ca="1" si="12">NOT(ISERROR(V36))</f>
        <v>1</v>
      </c>
      <c r="X36" s="125">
        <f t="shared" ca="1" si="9"/>
        <v>-1.9550537404267043E-8</v>
      </c>
      <c r="Y36" s="50" t="b">
        <f ca="1">ABS(X36)&lt;=ABS('General Settings'!$D$26)</f>
        <v>1</v>
      </c>
      <c r="AG36" s="128" t="e">
        <f>NA()</f>
        <v>#N/A</v>
      </c>
      <c r="AI36" s="94" t="str">
        <v>GBPSM3L5Y_Quote</v>
      </c>
    </row>
    <row r="37" spans="13:35" x14ac:dyDescent="0.2">
      <c r="M37" s="94" t="s">
        <v>114</v>
      </c>
      <c r="N37" s="94"/>
      <c r="O37" s="94" t="str">
        <f>_xll.qlIMMNextCode(O36,TRUE,Trigger)</f>
        <v>M7</v>
      </c>
      <c r="P37" s="94" t="str">
        <f t="shared" si="10"/>
        <v>GBPFUT3MM7_Quote</v>
      </c>
      <c r="Q37" s="189" t="str">
        <f t="shared" si="11"/>
        <v>GBPFUT3MM7ConvAdj_Quote</v>
      </c>
      <c r="R37" s="106">
        <f>_xll.qlInterestRateIndexFixingDate(Index3M,S37)</f>
        <v>42907</v>
      </c>
      <c r="S37" s="106">
        <f>_xll.qlIMMdate(O37)</f>
        <v>42907</v>
      </c>
      <c r="T37" s="106">
        <f>_xll.qlInterestRateIndexMaturity(Index3M,S37)</f>
        <v>42999</v>
      </c>
      <c r="U37" s="97">
        <f ca="1">_xll.qlIndexFixing(Index3M,R37,TRUE,_xll.ohTrigger(Trigger,Trigger3M,InterestRatesTrigger))</f>
        <v>2.536299690876897E-3</v>
      </c>
      <c r="V37" s="97">
        <f ca="1">IFERROR((100-_xll.qlQuoteValue(P37,_xll.ohTrigger(Trigger,Trigger3M,InterestRatesTrigger)))/100-_xll.qlQuoteValue(Q37,_xll.ohTrigger(Trigger,Trigger3M,InterestRatesTrigger)),NA())</f>
        <v>2.5362996919504523E-3</v>
      </c>
      <c r="W37" s="94" t="b">
        <f t="shared" ca="1" si="12"/>
        <v>1</v>
      </c>
      <c r="X37" s="125">
        <f t="shared" ca="1" si="9"/>
        <v>-1.0735553071516968E-8</v>
      </c>
      <c r="Y37" s="50" t="b">
        <f ca="1">ABS(X37)&lt;=ABS('General Settings'!$D$26)</f>
        <v>1</v>
      </c>
      <c r="AG37" s="128" t="e">
        <f>NA()</f>
        <v>#N/A</v>
      </c>
      <c r="AI37" s="94" t="str">
        <v>GBPSM3L6Y_Quote</v>
      </c>
    </row>
    <row r="38" spans="13:35" x14ac:dyDescent="0.2">
      <c r="M38" s="94" t="s">
        <v>114</v>
      </c>
      <c r="N38" s="94"/>
      <c r="O38" s="94" t="str">
        <f>_xll.qlIMMNextCode(O37,TRUE,Trigger)</f>
        <v>U7</v>
      </c>
      <c r="P38" s="94" t="str">
        <f t="shared" si="10"/>
        <v>GBPFUT3MU7_Quote</v>
      </c>
      <c r="Q38" s="189" t="str">
        <f t="shared" si="11"/>
        <v>GBPFUT3MU7ConvAdj_Quote</v>
      </c>
      <c r="R38" s="106">
        <f>_xll.qlInterestRateIndexFixingDate(Index3M,S38)</f>
        <v>42998</v>
      </c>
      <c r="S38" s="106">
        <f>_xll.qlIMMdate(O38)</f>
        <v>42998</v>
      </c>
      <c r="T38" s="106">
        <f>_xll.qlInterestRateIndexMaturity(Index3M,S38)</f>
        <v>43089</v>
      </c>
      <c r="U38" s="97">
        <f ca="1">_xll.qlIndexFixing(Index3M,R38,TRUE,_xll.ohTrigger(Trigger,Trigger3M,InterestRatesTrigger))</f>
        <v>2.3281335758736713E-3</v>
      </c>
      <c r="V38" s="97">
        <f ca="1">IFERROR((100-_xll.qlQuoteValue(P38,_xll.ohTrigger(Trigger,Trigger3M,InterestRatesTrigger)))/100-_xll.qlQuoteValue(Q38,_xll.ohTrigger(Trigger,Trigger3M,InterestRatesTrigger)),NA())</f>
        <v>2.3281335781774703E-3</v>
      </c>
      <c r="W38" s="94" t="b">
        <f t="shared" ca="1" si="12"/>
        <v>1</v>
      </c>
      <c r="X38" s="125">
        <f t="shared" ca="1" si="9"/>
        <v>-2.3037990785901297E-8</v>
      </c>
      <c r="Y38" s="50" t="b">
        <f ca="1">ABS(X38)&lt;=ABS('General Settings'!$D$26)</f>
        <v>1</v>
      </c>
      <c r="AG38" s="128" t="e">
        <f>NA()</f>
        <v>#N/A</v>
      </c>
      <c r="AI38" s="94" t="str">
        <v>GBPSM3L7Y_Quote</v>
      </c>
    </row>
    <row r="39" spans="13:35" x14ac:dyDescent="0.2">
      <c r="M39" s="94" t="s">
        <v>114</v>
      </c>
      <c r="N39" s="94"/>
      <c r="O39" s="94" t="str">
        <f>_xll.qlIMMNextCode(O38,TRUE,Trigger)</f>
        <v>Z7</v>
      </c>
      <c r="P39" s="94" t="str">
        <f t="shared" si="10"/>
        <v>GBPFUT3MZ7_Quote</v>
      </c>
      <c r="Q39" s="189" t="str">
        <f t="shared" si="11"/>
        <v>GBPFUT3MZ7ConvAdj_Quote</v>
      </c>
      <c r="R39" s="106">
        <f>_xll.qlInterestRateIndexFixingDate(Index3M,S39)</f>
        <v>43089</v>
      </c>
      <c r="S39" s="106">
        <f>_xll.qlIMMdate(O39)</f>
        <v>43089</v>
      </c>
      <c r="T39" s="106">
        <f>_xll.qlInterestRateIndexMaturity(Index3M,S39)</f>
        <v>43179</v>
      </c>
      <c r="U39" s="97">
        <f ca="1">_xll.qlIndexFixing(Index3M,R39,TRUE,_xll.ohTrigger(Trigger,Trigger3M,InterestRatesTrigger))</f>
        <v>2.3182580256372568E-3</v>
      </c>
      <c r="V39" s="97">
        <f ca="1">IFERROR((100-_xll.qlQuoteValue(P39,_xll.ohTrigger(Trigger,Trigger3M,InterestRatesTrigger)))/100-_xll.qlQuoteValue(Q39,_xll.ohTrigger(Trigger,Trigger3M,InterestRatesTrigger)),NA())</f>
        <v>2.3182580246800069E-3</v>
      </c>
      <c r="W39" s="94" t="b">
        <f t="shared" ca="1" si="12"/>
        <v>1</v>
      </c>
      <c r="X39" s="125">
        <f t="shared" ca="1" si="9"/>
        <v>9.5724990434309376E-9</v>
      </c>
      <c r="Y39" s="50" t="b">
        <f ca="1">ABS(X39)&lt;=ABS('General Settings'!$D$26)</f>
        <v>1</v>
      </c>
      <c r="AG39" s="128" t="e">
        <f>NA()</f>
        <v>#N/A</v>
      </c>
      <c r="AI39" s="94" t="str">
        <v>GBPSM3L8Y_Quote</v>
      </c>
    </row>
    <row r="40" spans="13:35" x14ac:dyDescent="0.2">
      <c r="M40" s="94" t="s">
        <v>114</v>
      </c>
      <c r="N40" s="94"/>
      <c r="O40" s="94" t="str">
        <f>_xll.qlIMMNextCode(O39,TRUE,Trigger)</f>
        <v>H8</v>
      </c>
      <c r="P40" s="94" t="str">
        <f t="shared" si="10"/>
        <v>GBPFUT3MH8_Quote</v>
      </c>
      <c r="Q40" s="189" t="str">
        <f t="shared" si="11"/>
        <v>GBPFUT3MH8ConvAdj_Quote</v>
      </c>
      <c r="R40" s="106">
        <f>_xll.qlInterestRateIndexFixingDate(Index3M,S40)</f>
        <v>43180</v>
      </c>
      <c r="S40" s="106">
        <f>_xll.qlIMMdate(O40)</f>
        <v>43180</v>
      </c>
      <c r="T40" s="106">
        <f>_xll.qlInterestRateIndexMaturity(Index3M,S40)</f>
        <v>43272</v>
      </c>
      <c r="U40" s="97">
        <f ca="1">_xll.qlIndexFixing(Index3M,R40,TRUE,_xll.ohTrigger(Trigger,Trigger3M,InterestRatesTrigger))</f>
        <v>2.2063582848248593E-3</v>
      </c>
      <c r="V40" s="97">
        <f ca="1">IFERROR((100-_xll.qlQuoteValue(P40,_xll.ohTrigger(Trigger,Trigger3M,InterestRatesTrigger)))/100-_xll.qlQuoteValue(Q40,_xll.ohTrigger(Trigger,Trigger3M,InterestRatesTrigger)),NA())</f>
        <v>2.2063582838237534E-3</v>
      </c>
      <c r="W40" s="94" t="b">
        <f t="shared" ca="1" si="12"/>
        <v>1</v>
      </c>
      <c r="X40" s="125">
        <f t="shared" ca="1" si="9"/>
        <v>1.0011058822201324E-8</v>
      </c>
      <c r="Y40" s="50" t="b">
        <f ca="1">ABS(X40)&lt;=ABS('General Settings'!$D$26)</f>
        <v>1</v>
      </c>
      <c r="AG40" s="128" t="e">
        <f>NA()</f>
        <v>#N/A</v>
      </c>
      <c r="AI40" s="94" t="str">
        <v>GBPSM3L9Y_Quote</v>
      </c>
    </row>
    <row r="41" spans="13:35" x14ac:dyDescent="0.2">
      <c r="M41" s="94" t="s">
        <v>114</v>
      </c>
      <c r="N41" s="94"/>
      <c r="O41" s="94" t="str">
        <f>_xll.qlIMMNextCode(O40,TRUE,Trigger)</f>
        <v>M8</v>
      </c>
      <c r="P41" s="94" t="str">
        <f t="shared" si="10"/>
        <v>GBPFUT3MM8_Quote</v>
      </c>
      <c r="Q41" s="189" t="str">
        <f t="shared" si="11"/>
        <v>GBPFUT3MM8ConvAdj_Quote</v>
      </c>
      <c r="R41" s="106">
        <f>_xll.qlInterestRateIndexFixingDate(Index3M,S41)</f>
        <v>43271</v>
      </c>
      <c r="S41" s="106">
        <f>_xll.qlIMMdate(O41)</f>
        <v>43271</v>
      </c>
      <c r="T41" s="106">
        <f>_xll.qlInterestRateIndexMaturity(Index3M,S41)</f>
        <v>43363</v>
      </c>
      <c r="U41" s="97">
        <f ca="1">_xll.qlIndexFixing(Index3M,R41,TRUE,_xll.ohTrigger(Trigger,Trigger3M,InterestRatesTrigger))</f>
        <v>2.292986444952697E-3</v>
      </c>
      <c r="V41" s="97">
        <f ca="1">IFERROR((100-_xll.qlQuoteValue(P41,_xll.ohTrigger(Trigger,Trigger3M,InterestRatesTrigger)))/100-_xll.qlQuoteValue(Q41,_xll.ohTrigger(Trigger,Trigger3M,InterestRatesTrigger)),NA())</f>
        <v>2.2929864439884635E-3</v>
      </c>
      <c r="W41" s="94" t="b">
        <f t="shared" ca="1" si="12"/>
        <v>1</v>
      </c>
      <c r="X41" s="125">
        <f t="shared" ca="1" si="9"/>
        <v>9.6423346737650739E-9</v>
      </c>
      <c r="Y41" s="50" t="b">
        <f ca="1">ABS(X41)&lt;=ABS('General Settings'!$D$26)</f>
        <v>1</v>
      </c>
      <c r="AG41" s="128" t="e">
        <f>NA()</f>
        <v>#N/A</v>
      </c>
      <c r="AI41" s="94" t="str">
        <v>GBPSM3L10Y_Quote</v>
      </c>
    </row>
    <row r="42" spans="13:35" x14ac:dyDescent="0.2">
      <c r="M42" s="94" t="s">
        <v>114</v>
      </c>
      <c r="N42" s="94"/>
      <c r="O42" s="94" t="str">
        <f>_xll.qlIMMNextCode(O41,TRUE,Trigger)</f>
        <v>U8</v>
      </c>
      <c r="P42" s="94" t="str">
        <f t="shared" si="10"/>
        <v>GBPFUT3MU8_Quote</v>
      </c>
      <c r="Q42" s="189" t="str">
        <f t="shared" si="11"/>
        <v>GBPFUT3MU8ConvAdj_Quote</v>
      </c>
      <c r="R42" s="106">
        <f>_xll.qlInterestRateIndexFixingDate(Index3M,S42)</f>
        <v>43362</v>
      </c>
      <c r="S42" s="106">
        <f>_xll.qlIMMdate(O42)</f>
        <v>43362</v>
      </c>
      <c r="T42" s="106">
        <f>_xll.qlInterestRateIndexMaturity(Index3M,S42)</f>
        <v>43453</v>
      </c>
      <c r="U42" s="97">
        <f ca="1">_xll.qlIndexFixing(Index3M,R42,TRUE,_xll.ohTrigger(Trigger,Trigger3M,InterestRatesTrigger))</f>
        <v>2.3781394682729972E-3</v>
      </c>
      <c r="V42" s="97">
        <f ca="1">IFERROR((100-_xll.qlQuoteValue(P42,_xll.ohTrigger(Trigger,Trigger3M,InterestRatesTrigger)))/100-_xll.qlQuoteValue(Q42,_xll.ohTrigger(Trigger,Trigger3M,InterestRatesTrigger)),NA())</f>
        <v>2.3781394653204788E-3</v>
      </c>
      <c r="W42" s="94" t="b">
        <f t="shared" ca="1" si="12"/>
        <v>1</v>
      </c>
      <c r="X42" s="125">
        <f t="shared" ca="1" si="9"/>
        <v>2.9525184380707614E-8</v>
      </c>
      <c r="Y42" s="50" t="b">
        <f ca="1">ABS(X42)&lt;=ABS('General Settings'!$D$26)</f>
        <v>1</v>
      </c>
      <c r="AG42" s="129" t="e">
        <f>NA()</f>
        <v>#N/A</v>
      </c>
      <c r="AI42" s="94" t="str">
        <v>GBPSM3L12Y_Quote</v>
      </c>
    </row>
    <row r="43" spans="13:35" x14ac:dyDescent="0.2">
      <c r="M43" s="94" t="s">
        <v>114</v>
      </c>
      <c r="N43" s="94"/>
      <c r="O43" s="94" t="str">
        <f>_xll.qlIMMNextCode(O42,TRUE,Trigger)</f>
        <v>Z8</v>
      </c>
      <c r="P43" s="94" t="str">
        <f t="shared" si="10"/>
        <v>GBPFUT3MZ8_Quote</v>
      </c>
      <c r="Q43" s="189" t="str">
        <f t="shared" si="11"/>
        <v>GBPFUT3MZ8ConvAdj_Quote</v>
      </c>
      <c r="R43" s="106">
        <f>_xll.qlInterestRateIndexFixingDate(Index3M,S43)</f>
        <v>43453</v>
      </c>
      <c r="S43" s="106">
        <f>_xll.qlIMMdate(O43)</f>
        <v>43453</v>
      </c>
      <c r="T43" s="106">
        <f>_xll.qlInterestRateIndexMaturity(Index3M,S43)</f>
        <v>43543</v>
      </c>
      <c r="U43" s="97">
        <f ca="1">_xll.qlIndexFixing(Index3M,R43,TRUE,_xll.ohTrigger(Trigger,Trigger3M,InterestRatesTrigger))</f>
        <v>2.6743153279779916E-3</v>
      </c>
      <c r="V43" s="97">
        <f ca="1">IFERROR((100-_xll.qlQuoteValue(P43,_xll.ohTrigger(Trigger,Trigger3M,InterestRatesTrigger)))/100-_xll.qlQuoteValue(Q43,_xll.ohTrigger(Trigger,Trigger3M,InterestRatesTrigger)),NA())</f>
        <v>2.5617335087430824E-3</v>
      </c>
      <c r="W43" s="94" t="b">
        <f t="shared" ca="1" si="12"/>
        <v>1</v>
      </c>
      <c r="X43" s="125">
        <f t="shared" ca="1" si="9"/>
        <v>1.1258181923490913</v>
      </c>
      <c r="Y43" s="124" t="b">
        <f ca="1">ABS(X43)&lt;=ABS('General Settings'!$D$26)</f>
        <v>0</v>
      </c>
      <c r="AG43" s="128" t="e">
        <f>NA()</f>
        <v>#N/A</v>
      </c>
      <c r="AI43" s="94" t="str">
        <v>GBPSM3L15Y_Quote</v>
      </c>
    </row>
    <row r="44" spans="13:35" x14ac:dyDescent="0.2">
      <c r="M44" s="94" t="s">
        <v>114</v>
      </c>
      <c r="N44" s="94"/>
      <c r="O44" s="94" t="str">
        <f>_xll.qlIMMNextCode(O43,TRUE,Trigger)</f>
        <v>H9</v>
      </c>
      <c r="P44" s="94" t="str">
        <f t="shared" si="10"/>
        <v>GBPFUT3MH9_Quote</v>
      </c>
      <c r="Q44" s="189" t="str">
        <f t="shared" si="11"/>
        <v>GBPFUT3MH9ConvAdj_Quote</v>
      </c>
      <c r="R44" s="106">
        <f>_xll.qlInterestRateIndexFixingDate(Index3M,S44)</f>
        <v>43544</v>
      </c>
      <c r="S44" s="106">
        <f>_xll.qlIMMdate(O44)</f>
        <v>43544</v>
      </c>
      <c r="T44" s="106">
        <f>_xll.qlInterestRateIndexMaturity(Index3M,S44)</f>
        <v>43636</v>
      </c>
      <c r="U44" s="97">
        <f ca="1">_xll.qlIndexFixing(Index3M,R44,TRUE,_xll.ohTrigger(Trigger,Trigger3M,InterestRatesTrigger))</f>
        <v>2.9554656166247174E-3</v>
      </c>
      <c r="V44" s="97">
        <f ca="1">IFERROR((100-_xll.qlQuoteValue(P44,_xll.ohTrigger(Trigger,Trigger3M,InterestRatesTrigger)))/100-_xll.qlQuoteValue(Q44,_xll.ohTrigger(Trigger,Trigger3M,InterestRatesTrigger)),NA())</f>
        <v>2.6432338000621823E-3</v>
      </c>
      <c r="W44" s="94" t="b">
        <f t="shared" ca="1" si="12"/>
        <v>1</v>
      </c>
      <c r="X44" s="125">
        <f t="shared" ca="1" si="9"/>
        <v>3.1223181656253507</v>
      </c>
      <c r="Y44" s="50" t="b">
        <f ca="1">ABS(X44)&lt;=ABS('General Settings'!$D$26)</f>
        <v>0</v>
      </c>
      <c r="AG44" s="128" t="e">
        <f>NA()</f>
        <v>#N/A</v>
      </c>
      <c r="AI44" s="94" t="str">
        <v>GBPSM3L20Y_Quote</v>
      </c>
    </row>
    <row r="45" spans="13:35" x14ac:dyDescent="0.2">
      <c r="M45" s="94" t="s">
        <v>114</v>
      </c>
      <c r="N45" s="94"/>
      <c r="O45" s="94" t="str">
        <f>_xll.qlIMMNextCode(O44,TRUE,Trigger)</f>
        <v>M9</v>
      </c>
      <c r="P45" s="94" t="str">
        <f t="shared" si="10"/>
        <v>GBPFUT3MM9_Quote</v>
      </c>
      <c r="Q45" s="189" t="str">
        <f t="shared" si="11"/>
        <v>GBPFUT3MM9ConvAdj_Quote</v>
      </c>
      <c r="R45" s="106">
        <f>_xll.qlInterestRateIndexFixingDate(Index3M,S45)</f>
        <v>43635</v>
      </c>
      <c r="S45" s="106">
        <f>_xll.qlIMMdate(O45)</f>
        <v>43635</v>
      </c>
      <c r="T45" s="106">
        <f>_xll.qlInterestRateIndexMaturity(Index3M,S45)</f>
        <v>43727</v>
      </c>
      <c r="U45" s="97">
        <f ca="1">_xll.qlIndexFixing(Index3M,R45,TRUE,_xll.ohTrigger(Trigger,Trigger3M,InterestRatesTrigger))</f>
        <v>3.1290546288132602E-3</v>
      </c>
      <c r="V45" s="97">
        <f ca="1">IFERROR((100-_xll.qlQuoteValue(P45,_xll.ohTrigger(Trigger,Trigger3M,InterestRatesTrigger)))/100-_xll.qlQuoteValue(Q45,_xll.ohTrigger(Trigger,Trigger3M,InterestRatesTrigger)),NA())</f>
        <v>2.9235557099593144E-3</v>
      </c>
      <c r="W45" s="94" t="b">
        <f t="shared" ca="1" si="12"/>
        <v>1</v>
      </c>
      <c r="X45" s="125">
        <f t="shared" ca="1" si="9"/>
        <v>2.0549891885394578</v>
      </c>
      <c r="Y45" s="50" t="b">
        <f ca="1">ABS(X45)&lt;=ABS('General Settings'!$D$26)</f>
        <v>0</v>
      </c>
      <c r="AG45" s="128" t="e">
        <f>NA()</f>
        <v>#N/A</v>
      </c>
      <c r="AI45" s="94" t="str">
        <v>GBPSM3L25Y_Quote</v>
      </c>
    </row>
    <row r="46" spans="13:35" x14ac:dyDescent="0.2">
      <c r="M46" s="94" t="s">
        <v>114</v>
      </c>
      <c r="N46" s="94"/>
      <c r="O46" s="94" t="str">
        <f>_xll.qlIMMNextCode(O45,TRUE,Trigger)</f>
        <v>U9</v>
      </c>
      <c r="P46" s="94" t="str">
        <f t="shared" si="10"/>
        <v>GBPFUT3MU9_Quote</v>
      </c>
      <c r="Q46" s="189" t="str">
        <f t="shared" si="11"/>
        <v>GBPFUT3MU9ConvAdj_Quote</v>
      </c>
      <c r="R46" s="106">
        <f>_xll.qlInterestRateIndexFixingDate(Index3M,S46)</f>
        <v>43726</v>
      </c>
      <c r="S46" s="106">
        <f>_xll.qlIMMdate(O46)</f>
        <v>43726</v>
      </c>
      <c r="T46" s="106">
        <f>_xll.qlInterestRateIndexMaturity(Index3M,S46)</f>
        <v>43817</v>
      </c>
      <c r="U46" s="97">
        <f ca="1">_xll.qlIndexFixing(Index3M,R46,TRUE,_xll.ohTrigger(Trigger,Trigger3M,InterestRatesTrigger))</f>
        <v>3.2185220726121712E-3</v>
      </c>
      <c r="V46" s="97">
        <f ca="1">IFERROR((100-_xll.qlQuoteValue(P46,_xll.ohTrigger(Trigger,Trigger3M,InterestRatesTrigger)))/100-_xll.qlQuoteValue(Q46,_xll.ohTrigger(Trigger,Trigger3M,InterestRatesTrigger)),NA())</f>
        <v>3.1026217606101069E-3</v>
      </c>
      <c r="W46" s="94" t="b">
        <f t="shared" ca="1" si="12"/>
        <v>1</v>
      </c>
      <c r="X46" s="125">
        <f t="shared" ca="1" si="9"/>
        <v>1.1590031200206432</v>
      </c>
      <c r="Y46" s="50" t="b">
        <f ca="1">ABS(X46)&lt;=ABS('General Settings'!$D$26)</f>
        <v>0</v>
      </c>
      <c r="AG46" s="128" t="e">
        <f>NA()</f>
        <v>#N/A</v>
      </c>
      <c r="AI46" s="94" t="str">
        <v>GBPSM3L30Y_Quote</v>
      </c>
    </row>
    <row r="47" spans="13:35" x14ac:dyDescent="0.2">
      <c r="M47" s="94" t="s">
        <v>114</v>
      </c>
      <c r="N47" s="94"/>
      <c r="O47" s="94" t="str">
        <f>_xll.qlIMMNextCode(O46,TRUE,Trigger)</f>
        <v>Z9</v>
      </c>
      <c r="P47" s="94" t="str">
        <f t="shared" si="10"/>
        <v>GBPFUT3MZ9_Quote</v>
      </c>
      <c r="Q47" s="189" t="str">
        <f t="shared" si="11"/>
        <v>GBPFUT3MZ9ConvAdj_Quote</v>
      </c>
      <c r="R47" s="106">
        <f>_xll.qlInterestRateIndexFixingDate(Index3M,S47)</f>
        <v>43817</v>
      </c>
      <c r="S47" s="106">
        <f>_xll.qlIMMdate(O47)</f>
        <v>43817</v>
      </c>
      <c r="T47" s="106">
        <f>_xll.qlInterestRateIndexMaturity(Index3M,S47)</f>
        <v>43908</v>
      </c>
      <c r="U47" s="97">
        <f ca="1">_xll.qlIndexFixing(Index3M,R47,TRUE,_xll.ohTrigger(Trigger,Trigger3M,InterestRatesTrigger))</f>
        <v>3.3438223041281578E-3</v>
      </c>
      <c r="V47" s="97">
        <f ca="1">IFERROR((100-_xll.qlQuoteValue(P47,_xll.ohTrigger(Trigger,Trigger3M,InterestRatesTrigger)))/100-_xll.qlQuoteValue(Q47,_xll.ohTrigger(Trigger,Trigger3M,InterestRatesTrigger)),NA())</f>
        <v>3.4800200395320446E-3</v>
      </c>
      <c r="W47" s="94" t="b">
        <f t="shared" ca="1" si="12"/>
        <v>1</v>
      </c>
      <c r="X47" s="125">
        <f t="shared" ca="1" si="9"/>
        <v>-1.3619773540388689</v>
      </c>
      <c r="Y47" s="50" t="b">
        <f ca="1">ABS(X47)&lt;=ABS('General Settings'!$D$26)</f>
        <v>0</v>
      </c>
      <c r="AG47" s="128" t="e">
        <f>NA()</f>
        <v>#N/A</v>
      </c>
      <c r="AI47" s="94" t="str">
        <v>GBPSM3L40Y_Quote</v>
      </c>
    </row>
    <row r="48" spans="13:35" x14ac:dyDescent="0.2">
      <c r="M48" s="94" t="s">
        <v>114</v>
      </c>
      <c r="N48" s="94"/>
      <c r="O48" s="94" t="str">
        <f>_xll.qlIMMNextCode(O47,TRUE,Trigger)</f>
        <v>H0</v>
      </c>
      <c r="P48" s="94" t="str">
        <f t="shared" si="10"/>
        <v>GBPFUT3MH0_Quote</v>
      </c>
      <c r="Q48" s="189" t="str">
        <f t="shared" si="11"/>
        <v>GBPFUT3MH0ConvAdj_Quote</v>
      </c>
      <c r="R48" s="106">
        <f>_xll.qlInterestRateIndexFixingDate(Index3M,S48)</f>
        <v>43908</v>
      </c>
      <c r="S48" s="106">
        <f>_xll.qlIMMdate(O48)</f>
        <v>43908</v>
      </c>
      <c r="T48" s="106">
        <f>_xll.qlInterestRateIndexMaturity(Index3M,S48)</f>
        <v>44000</v>
      </c>
      <c r="U48" s="97">
        <f ca="1">_xll.qlIndexFixing(Index3M,R48,TRUE,_xll.ohTrigger(Trigger,Trigger3M,InterestRatesTrigger))</f>
        <v>3.5498772000056504E-3</v>
      </c>
      <c r="V48" s="97">
        <f ca="1">IFERROR((100-_xll.qlQuoteValue(P48,_xll.ohTrigger(Trigger,Trigger3M,InterestRatesTrigger)))/100-_xll.qlQuoteValue(Q48,_xll.ohTrigger(Trigger,Trigger3M,InterestRatesTrigger)),NA())</f>
        <v>3.6557497673779605E-3</v>
      </c>
      <c r="W48" s="94" t="b">
        <f t="shared" ca="1" si="12"/>
        <v>1</v>
      </c>
      <c r="X48" s="125">
        <f t="shared" ca="1" si="9"/>
        <v>-1.0587256737231008</v>
      </c>
      <c r="Y48" s="50" t="b">
        <f ca="1">ABS(X48)&lt;=ABS('General Settings'!$D$26)</f>
        <v>0</v>
      </c>
      <c r="AG48" s="128" t="e">
        <f>NA()</f>
        <v>#N/A</v>
      </c>
      <c r="AI48" s="94" t="str">
        <v>GBPSM3L50Y_Quote</v>
      </c>
    </row>
    <row r="49" spans="12:35" x14ac:dyDescent="0.2">
      <c r="M49" s="94" t="s">
        <v>114</v>
      </c>
      <c r="N49" s="94"/>
      <c r="O49" s="94" t="str">
        <f>_xll.qlIMMNextCode(O48,TRUE,Trigger)</f>
        <v>M0</v>
      </c>
      <c r="P49" s="94" t="str">
        <f t="shared" si="10"/>
        <v>GBPFUT3MM0_Quote</v>
      </c>
      <c r="Q49" s="189" t="str">
        <f t="shared" si="11"/>
        <v>GBPFUT3MM0ConvAdj_Quote</v>
      </c>
      <c r="R49" s="106">
        <f>_xll.qlInterestRateIndexFixingDate(Index3M,S49)</f>
        <v>43999</v>
      </c>
      <c r="S49" s="106">
        <f>_xll.qlIMMdate(O49)</f>
        <v>43999</v>
      </c>
      <c r="T49" s="106">
        <f>_xll.qlInterestRateIndexMaturity(Index3M,S49)</f>
        <v>44091</v>
      </c>
      <c r="U49" s="97">
        <f ca="1">_xll.qlIndexFixing(Index3M,R49,TRUE,_xll.ohTrigger(Trigger,Trigger3M,InterestRatesTrigger))</f>
        <v>3.8343402904789702E-3</v>
      </c>
      <c r="V49" s="97">
        <f ca="1">IFERROR((100-_xll.qlQuoteValue(P49,_xll.ohTrigger(Trigger,Trigger3M,InterestRatesTrigger)))/100-_xll.qlQuoteValue(Q49,_xll.ohTrigger(Trigger,Trigger3M,InterestRatesTrigger)),NA())</f>
        <v>4.0303301769623974E-3</v>
      </c>
      <c r="W49" s="94" t="b">
        <f t="shared" ca="1" si="12"/>
        <v>1</v>
      </c>
      <c r="X49" s="125">
        <f t="shared" ca="1" si="9"/>
        <v>-1.9598988648342717</v>
      </c>
      <c r="Y49" s="50" t="b">
        <f ca="1">ABS(X49)&lt;=ABS('General Settings'!$D$26)</f>
        <v>0</v>
      </c>
      <c r="AG49" s="128" t="e">
        <f>NA()</f>
        <v>#N/A</v>
      </c>
      <c r="AI49" s="94" t="str">
        <v>GBPSM3L60Y_Quote</v>
      </c>
    </row>
    <row r="50" spans="12:35" x14ac:dyDescent="0.2">
      <c r="M50" s="94" t="s">
        <v>114</v>
      </c>
      <c r="N50" s="94"/>
      <c r="O50" s="94" t="str">
        <f>_xll.qlIMMNextCode(O49,TRUE,Trigger)</f>
        <v>U0</v>
      </c>
      <c r="P50" s="94" t="str">
        <f t="shared" si="10"/>
        <v>GBPFUT3MU0_Quote</v>
      </c>
      <c r="Q50" s="189" t="str">
        <f t="shared" si="11"/>
        <v>GBPFUT3MU0ConvAdj_Quote</v>
      </c>
      <c r="R50" s="106">
        <f>_xll.qlInterestRateIndexFixingDate(Index3M,S50)</f>
        <v>44090</v>
      </c>
      <c r="S50" s="106">
        <f>_xll.qlIMMdate(O50)</f>
        <v>44090</v>
      </c>
      <c r="T50" s="106">
        <f>_xll.qlInterestRateIndexMaturity(Index3M,S50)</f>
        <v>44181</v>
      </c>
      <c r="U50" s="97">
        <f ca="1">_xll.qlIndexFixing(Index3M,R50,TRUE,_xll.ohTrigger(Trigger,Trigger3M,InterestRatesTrigger))</f>
        <v>4.1858770148229668E-3</v>
      </c>
      <c r="V50" s="97">
        <f ca="1">IFERROR((100-_xll.qlQuoteValue(P50,_xll.ohTrigger(Trigger,Trigger3M,InterestRatesTrigger)))/100-_xll.qlQuoteValue(Q50,_xll.ohTrigger(Trigger,Trigger3M,InterestRatesTrigger)),NA())</f>
        <v>4.3038585219778523E-3</v>
      </c>
      <c r="W50" s="94" t="b">
        <f t="shared" ca="1" si="12"/>
        <v>1</v>
      </c>
      <c r="X50" s="125">
        <f t="shared" ca="1" si="9"/>
        <v>-1.1798150715488545</v>
      </c>
      <c r="Y50" s="50" t="b">
        <f ca="1">ABS(X50)&lt;=ABS('General Settings'!$D$26)</f>
        <v>0</v>
      </c>
      <c r="AG50" s="128" t="e">
        <f>NA()</f>
        <v>#N/A</v>
      </c>
      <c r="AI50" s="94" t="str">
        <v/>
      </c>
    </row>
    <row r="51" spans="12:35" x14ac:dyDescent="0.2">
      <c r="M51" s="94" t="s">
        <v>114</v>
      </c>
      <c r="N51" s="94"/>
      <c r="O51" s="94" t="str">
        <f>_xll.qlIMMNextCode(O50,TRUE,Trigger)</f>
        <v>Z0</v>
      </c>
      <c r="P51" s="94" t="str">
        <f t="shared" si="10"/>
        <v>GBPFUT3MZ0_Quote</v>
      </c>
      <c r="Q51" s="189" t="str">
        <f t="shared" si="11"/>
        <v>GBPFUT3MZ0ConvAdj_Quote</v>
      </c>
      <c r="R51" s="106">
        <f>_xll.qlInterestRateIndexFixingDate(Index3M,S51)</f>
        <v>44181</v>
      </c>
      <c r="S51" s="106">
        <f>_xll.qlIMMdate(O51)</f>
        <v>44181</v>
      </c>
      <c r="T51" s="106">
        <f>_xll.qlInterestRateIndexMaturity(Index3M,S51)</f>
        <v>44271</v>
      </c>
      <c r="U51" s="97">
        <f ca="1">_xll.qlIndexFixing(Index3M,R51,TRUE,_xll.ohTrigger(Trigger,Trigger3M,InterestRatesTrigger))</f>
        <v>4.5468596419906545E-3</v>
      </c>
      <c r="V51" s="97">
        <f ca="1">IFERROR((100-_xll.qlQuoteValue(P51,_xll.ohTrigger(Trigger,Trigger3M,InterestRatesTrigger)))/100-_xll.qlQuoteValue(Q51,_xll.ohTrigger(Trigger,Trigger3M,InterestRatesTrigger)),NA())</f>
        <v>4.7260914907413468E-3</v>
      </c>
      <c r="W51" s="94" t="b">
        <f t="shared" ca="1" si="12"/>
        <v>1</v>
      </c>
      <c r="X51" s="125">
        <f t="shared" ca="1" si="9"/>
        <v>-1.7923184875069231</v>
      </c>
      <c r="Y51" s="50" t="b">
        <f ca="1">ABS(X51)&lt;=ABS('General Settings'!$D$26)</f>
        <v>0</v>
      </c>
      <c r="AG51" s="128" t="e">
        <f>NA()</f>
        <v>#N/A</v>
      </c>
      <c r="AI51" s="94" t="str">
        <v/>
      </c>
    </row>
    <row r="52" spans="12:35" x14ac:dyDescent="0.2">
      <c r="M52" s="94" t="s">
        <v>114</v>
      </c>
      <c r="N52" s="94"/>
      <c r="O52" s="94" t="str">
        <f>_xll.qlIMMNextCode(O51,TRUE,Trigger)</f>
        <v>H1</v>
      </c>
      <c r="P52" s="94" t="str">
        <f t="shared" si="10"/>
        <v>GBPFUT3MH1_Quote</v>
      </c>
      <c r="Q52" s="189" t="str">
        <f t="shared" si="11"/>
        <v>GBPFUT3MH1ConvAdj_Quote</v>
      </c>
      <c r="R52" s="106">
        <f>_xll.qlInterestRateIndexFixingDate(Index3M,S52)</f>
        <v>44272</v>
      </c>
      <c r="S52" s="106">
        <f>_xll.qlIMMdate(O52)</f>
        <v>44272</v>
      </c>
      <c r="T52" s="106">
        <f>_xll.qlInterestRateIndexMaturity(Index3M,S52)</f>
        <v>44364</v>
      </c>
      <c r="U52" s="97">
        <f ca="1">_xll.qlIndexFixing(Index3M,R52,TRUE,_xll.ohTrigger(Trigger,Trigger3M,InterestRatesTrigger))</f>
        <v>4.9011588697517074E-3</v>
      </c>
      <c r="V52" s="97">
        <f ca="1">IFERROR((100-_xll.qlQuoteValue(P52,_xll.ohTrigger(Trigger,Trigger3M,InterestRatesTrigger)))/100-_xll.qlQuoteValue(Q52,_xll.ohTrigger(Trigger,Trigger3M,InterestRatesTrigger)),NA())</f>
        <v>5.0461014714062169E-3</v>
      </c>
      <c r="W52" s="94" t="b">
        <f t="shared" ca="1" si="12"/>
        <v>1</v>
      </c>
      <c r="X52" s="125">
        <f t="shared" ca="1" si="9"/>
        <v>-1.4494260165450954</v>
      </c>
      <c r="Y52" s="50" t="b">
        <f ca="1">ABS(X52)&lt;=ABS('General Settings'!$D$26)</f>
        <v>0</v>
      </c>
      <c r="AG52" s="128" t="e">
        <f>NA()</f>
        <v>#N/A</v>
      </c>
      <c r="AI52" s="94" t="str">
        <v/>
      </c>
    </row>
    <row r="53" spans="12:35" x14ac:dyDescent="0.2">
      <c r="M53" s="94" t="s">
        <v>114</v>
      </c>
      <c r="N53" s="94"/>
      <c r="O53" s="94" t="str">
        <f>_xll.qlIMMNextCode(O52,TRUE,Trigger)</f>
        <v>M1</v>
      </c>
      <c r="P53" s="94" t="str">
        <f t="shared" si="10"/>
        <v>GBPFUT3MM1_Quote</v>
      </c>
      <c r="Q53" s="189" t="str">
        <f t="shared" si="11"/>
        <v>GBPFUT3MM1ConvAdj_Quote</v>
      </c>
      <c r="R53" s="106">
        <f>_xll.qlInterestRateIndexFixingDate(Index3M,S53)</f>
        <v>44363</v>
      </c>
      <c r="S53" s="106">
        <f>_xll.qlIMMdate(O53)</f>
        <v>44363</v>
      </c>
      <c r="T53" s="106">
        <f>_xll.qlInterestRateIndexMaturity(Index3M,S53)</f>
        <v>44455</v>
      </c>
      <c r="U53" s="97">
        <f ca="1">_xll.qlIndexFixing(Index3M,R53,TRUE,_xll.ohTrigger(Trigger,Trigger3M,InterestRatesTrigger))</f>
        <v>5.2389173171050714E-3</v>
      </c>
      <c r="V53" s="97">
        <f ca="1">IFERROR((100-_xll.qlQuoteValue(P53,_xll.ohTrigger(Trigger,Trigger3M,InterestRatesTrigger)))/100-_xll.qlQuoteValue(Q53,_xll.ohTrigger(Trigger,Trigger3M,InterestRatesTrigger)),NA())</f>
        <v>5.5154621284253585E-3</v>
      </c>
      <c r="W53" s="94" t="b">
        <f t="shared" ca="1" si="12"/>
        <v>1</v>
      </c>
      <c r="X53" s="125">
        <f t="shared" ca="1" si="9"/>
        <v>-2.7654481132028708</v>
      </c>
      <c r="Y53" s="50" t="b">
        <f ca="1">ABS(X53)&lt;=ABS('General Settings'!$D$26)</f>
        <v>0</v>
      </c>
      <c r="AG53" s="128" t="e">
        <f>NA()</f>
        <v>#N/A</v>
      </c>
      <c r="AI53" s="94" t="str">
        <v/>
      </c>
    </row>
    <row r="54" spans="12:35" x14ac:dyDescent="0.2">
      <c r="M54" s="94" t="s">
        <v>114</v>
      </c>
      <c r="N54" s="94"/>
      <c r="O54" s="94" t="str">
        <f>_xll.qlIMMNextCode(O53,TRUE,Trigger)</f>
        <v>U1</v>
      </c>
      <c r="P54" s="94" t="str">
        <f t="shared" si="10"/>
        <v>GBPFUT3MU1_Quote</v>
      </c>
      <c r="Q54" s="189" t="str">
        <f t="shared" si="11"/>
        <v>GBPFUT3MU1ConvAdj_Quote</v>
      </c>
      <c r="R54" s="106">
        <f>_xll.qlInterestRateIndexFixingDate(Index3M,S54)</f>
        <v>44454</v>
      </c>
      <c r="S54" s="106">
        <f>_xll.qlIMMdate(O54)</f>
        <v>44454</v>
      </c>
      <c r="T54" s="106">
        <f>_xll.qlInterestRateIndexMaturity(Index3M,S54)</f>
        <v>44545</v>
      </c>
      <c r="U54" s="97">
        <f ca="1">_xll.qlIndexFixing(Index3M,R54,TRUE,_xll.ohTrigger(Trigger,Trigger3M,InterestRatesTrigger))</f>
        <v>5.5643286086061406E-3</v>
      </c>
      <c r="V54" s="97">
        <f ca="1">IFERROR((100-_xll.qlQuoteValue(P54,_xll.ohTrigger(Trigger,Trigger3M,InterestRatesTrigger)))/100-_xll.qlQuoteValue(Q54,_xll.ohTrigger(Trigger,Trigger3M,InterestRatesTrigger)),NA())</f>
        <v>5.9839525839983278E-3</v>
      </c>
      <c r="W54" s="94" t="b">
        <f t="shared" ca="1" si="12"/>
        <v>1</v>
      </c>
      <c r="X54" s="125">
        <f t="shared" ca="1" si="9"/>
        <v>-4.1962397539218719</v>
      </c>
      <c r="Y54" s="50" t="b">
        <f ca="1">ABS(X54)&lt;=ABS('General Settings'!$D$26)</f>
        <v>0</v>
      </c>
      <c r="AG54" s="128" t="e">
        <f>NA()</f>
        <v>#N/A</v>
      </c>
      <c r="AI54" s="94" t="str">
        <v/>
      </c>
    </row>
    <row r="55" spans="12:35" x14ac:dyDescent="0.2">
      <c r="M55" s="94" t="s">
        <v>114</v>
      </c>
      <c r="N55" s="94"/>
      <c r="O55" s="94" t="str">
        <f>_xll.qlIMMNextCode(O54,TRUE,Trigger)</f>
        <v>Z1</v>
      </c>
      <c r="P55" s="94" t="str">
        <f t="shared" si="10"/>
        <v>GBPFUT3MZ1_Quote</v>
      </c>
      <c r="Q55" s="189" t="str">
        <f t="shared" si="11"/>
        <v>GBPFUT3MZ1ConvAdj_Quote</v>
      </c>
      <c r="R55" s="106">
        <f>_xll.qlInterestRateIndexFixingDate(Index3M,S55)</f>
        <v>44545</v>
      </c>
      <c r="S55" s="106">
        <f>_xll.qlIMMdate(O55)</f>
        <v>44545</v>
      </c>
      <c r="T55" s="106">
        <f>_xll.qlInterestRateIndexMaturity(Index3M,S55)</f>
        <v>44635</v>
      </c>
      <c r="U55" s="97">
        <f ca="1">_xll.qlIndexFixing(Index3M,R55,TRUE,_xll.ohTrigger(Trigger,Trigger3M,InterestRatesTrigger))</f>
        <v>5.8916464411446802E-3</v>
      </c>
      <c r="V55" s="97">
        <f ca="1">IFERROR((100-_xll.qlQuoteValue(P55,_xll.ohTrigger(Trigger,Trigger3M,InterestRatesTrigger)))/100-_xll.qlQuoteValue(Q55,_xll.ohTrigger(Trigger,Trigger3M,InterestRatesTrigger)),NA())</f>
        <v>6.401282611030513E-3</v>
      </c>
      <c r="W55" s="94" t="b">
        <f t="shared" ca="1" si="12"/>
        <v>1</v>
      </c>
      <c r="X55" s="125">
        <f t="shared" ca="1" si="9"/>
        <v>-5.0963616988583276</v>
      </c>
      <c r="Y55" s="50" t="b">
        <f ca="1">ABS(X55)&lt;=ABS('General Settings'!$D$26)</f>
        <v>0</v>
      </c>
      <c r="AG55" s="128" t="e">
        <f>NA()</f>
        <v>#N/A</v>
      </c>
      <c r="AI55" s="94" t="str">
        <v/>
      </c>
    </row>
    <row r="56" spans="12:35" x14ac:dyDescent="0.2">
      <c r="M56" s="94" t="s">
        <v>114</v>
      </c>
      <c r="N56" s="94"/>
      <c r="O56" s="94" t="str">
        <f>_xll.qlIMMNextCode(O55,TRUE,Trigger)</f>
        <v>H2</v>
      </c>
      <c r="P56" s="94" t="str">
        <f t="shared" si="10"/>
        <v>GBPFUT3MH2_Quote</v>
      </c>
      <c r="Q56" s="189" t="str">
        <f t="shared" si="11"/>
        <v>GBPFUT3MH2ConvAdj_Quote</v>
      </c>
      <c r="R56" s="106">
        <f>_xll.qlInterestRateIndexFixingDate(Index3M,S56)</f>
        <v>44636</v>
      </c>
      <c r="S56" s="106">
        <f>_xll.qlIMMdate(O56)</f>
        <v>44636</v>
      </c>
      <c r="T56" s="106">
        <f>_xll.qlInterestRateIndexMaturity(Index3M,S56)</f>
        <v>44728</v>
      </c>
      <c r="U56" s="97">
        <f ca="1">_xll.qlIndexFixing(Index3M,R56,TRUE,_xll.ohTrigger(Trigger,Trigger3M,InterestRatesTrigger))</f>
        <v>6.2313562128240643E-3</v>
      </c>
      <c r="V56" s="97">
        <f ca="1">IFERROR((100-_xll.qlQuoteValue(P56,_xll.ohTrigger(Trigger,Trigger3M,InterestRatesTrigger)))/100-_xll.qlQuoteValue(Q56,_xll.ohTrigger(Trigger,Trigger3M,InterestRatesTrigger)),NA())</f>
        <v>6.8163173536452248E-3</v>
      </c>
      <c r="W56" s="94" t="b">
        <f t="shared" ca="1" si="12"/>
        <v>1</v>
      </c>
      <c r="X56" s="125">
        <f t="shared" ca="1" si="9"/>
        <v>-5.8496114082116044</v>
      </c>
      <c r="Y56" s="50" t="b">
        <f ca="1">ABS(X56)&lt;=ABS('General Settings'!$D$26)</f>
        <v>0</v>
      </c>
      <c r="AG56" s="128" t="e">
        <f>NA()</f>
        <v>#N/A</v>
      </c>
      <c r="AI56" s="94" t="str">
        <v/>
      </c>
    </row>
    <row r="57" spans="12:35" x14ac:dyDescent="0.2">
      <c r="M57" s="94" t="s">
        <v>114</v>
      </c>
      <c r="N57" s="94"/>
      <c r="O57" s="94" t="str">
        <f>_xll.qlIMMNextCode(O56,TRUE,Trigger)</f>
        <v>M2</v>
      </c>
      <c r="P57" s="94" t="str">
        <f t="shared" si="10"/>
        <v>GBPFUT3MM2_Quote</v>
      </c>
      <c r="Q57" s="189" t="str">
        <f t="shared" si="11"/>
        <v>GBPFUT3MM2ConvAdj_Quote</v>
      </c>
      <c r="R57" s="106">
        <f>_xll.qlInterestRateIndexFixingDate(Index3M,S57)</f>
        <v>44727</v>
      </c>
      <c r="S57" s="106">
        <f>_xll.qlIMMdate(O57)</f>
        <v>44727</v>
      </c>
      <c r="T57" s="106">
        <f>_xll.qlInterestRateIndexMaturity(Index3M,S57)</f>
        <v>44819</v>
      </c>
      <c r="U57" s="97">
        <f ca="1">_xll.qlIndexFixing(Index3M,R57,TRUE,_xll.ohTrigger(Trigger,Trigger3M,InterestRatesTrigger))</f>
        <v>6.5740227837152521E-3</v>
      </c>
      <c r="V57" s="97">
        <f ca="1">IFERROR((100-_xll.qlQuoteValue(P57,_xll.ohTrigger(Trigger,Trigger3M,InterestRatesTrigger)))/100-_xll.qlQuoteValue(Q57,_xll.ohTrigger(Trigger,Trigger3M,InterestRatesTrigger)),NA())</f>
        <v>7.3809406897502542E-3</v>
      </c>
      <c r="W57" s="94" t="b">
        <f t="shared" ca="1" si="12"/>
        <v>1</v>
      </c>
      <c r="X57" s="125">
        <f t="shared" ca="1" si="9"/>
        <v>-8.069179060350022</v>
      </c>
      <c r="Y57" s="94" t="b">
        <f ca="1">ABS(X57)&lt;=ABS('General Settings'!$D$26)</f>
        <v>0</v>
      </c>
      <c r="AG57" s="128" t="e">
        <f>NA()</f>
        <v>#N/A</v>
      </c>
      <c r="AI57" s="94" t="str">
        <v/>
      </c>
    </row>
    <row r="58" spans="12:35" x14ac:dyDescent="0.2">
      <c r="M58" s="95" t="s">
        <v>114</v>
      </c>
      <c r="N58" s="95"/>
      <c r="O58" s="95" t="str">
        <f>_xll.qlIMMNextCode(O57,TRUE,Trigger)</f>
        <v>U2</v>
      </c>
      <c r="P58" s="95" t="str">
        <f t="shared" si="10"/>
        <v>GBPFUT3MU2_Quote</v>
      </c>
      <c r="Q58" s="190" t="str">
        <f t="shared" si="11"/>
        <v>GBPFUT3MU2ConvAdj_Quote</v>
      </c>
      <c r="R58" s="107">
        <f>_xll.qlInterestRateIndexFixingDate(Index3M,S58)</f>
        <v>44825</v>
      </c>
      <c r="S58" s="107">
        <f>_xll.qlIMMdate(O58)</f>
        <v>44825</v>
      </c>
      <c r="T58" s="107">
        <f>_xll.qlInterestRateIndexMaturity(Index3M,S58)</f>
        <v>44916</v>
      </c>
      <c r="U58" s="98">
        <f ca="1">_xll.qlIndexFixing(Index3M,R58,TRUE,_xll.ohTrigger(Trigger,Trigger3M,InterestRatesTrigger))</f>
        <v>6.950594394521465E-3</v>
      </c>
      <c r="V58" s="98">
        <f ca="1">IFERROR((100-_xll.qlQuoteValue(P58,_xll.ohTrigger(Trigger,Trigger3M,InterestRatesTrigger)))/100-_xll.qlQuoteValue(Q58,_xll.ohTrigger(Trigger,Trigger3M,InterestRatesTrigger)),NA())</f>
        <v>7.9420251759706045E-3</v>
      </c>
      <c r="W58" s="95" t="b">
        <f t="shared" ca="1" si="12"/>
        <v>1</v>
      </c>
      <c r="X58" s="159">
        <f t="shared" ca="1" si="9"/>
        <v>-9.9143078144913943</v>
      </c>
      <c r="Y58" s="94" t="b">
        <f ca="1">ABS(X58)&lt;=ABS('General Settings'!$D$26)</f>
        <v>0</v>
      </c>
      <c r="AG58" s="129" t="e">
        <f>NA()</f>
        <v>#N/A</v>
      </c>
      <c r="AI58" s="94" t="str">
        <v/>
      </c>
    </row>
    <row r="59" spans="12:35" x14ac:dyDescent="0.2">
      <c r="M59" s="94" t="s">
        <v>115</v>
      </c>
      <c r="N59" s="94"/>
      <c r="O59" s="94" t="str">
        <f>IF(_xll.qlIMMIsIMMcode(_xll.qlIMMNextCode(SettlementDate,FALSE)),_xll.qlIMMNextCode(_xll.qlIMMNextCode(SettlementDate,FALSE),FALSE),_xll.qlIMMNextCode(SettlementDate,FALSE))</f>
        <v>V6</v>
      </c>
      <c r="P59" s="94" t="str">
        <f t="shared" si="10"/>
        <v>GBPFUT3MV6_Quote</v>
      </c>
      <c r="Q59" s="189" t="str">
        <f t="shared" si="11"/>
        <v>GBPFUT3MV6ConvAdj_Quote</v>
      </c>
      <c r="R59" s="106">
        <f>_xll.qlInterestRateIndexFixingDate(Index3M,S59)</f>
        <v>42662</v>
      </c>
      <c r="S59" s="106">
        <f>_xll.qlIMMdate(O59)</f>
        <v>42662</v>
      </c>
      <c r="T59" s="106">
        <f>_xll.qlInterestRateIndexMaturity(Index3M,S59)</f>
        <v>42754</v>
      </c>
      <c r="U59" s="97">
        <f ca="1">_xll.qlIndexFixing(Index3M,R59,TRUE,_xll.ohTrigger(Trigger,Trigger3M,InterestRatesTrigger))</f>
        <v>3.6381961500607817E-3</v>
      </c>
      <c r="V59" s="97">
        <f ca="1">IFERROR((100-_xll.qlQuoteValue(P59,_xll.ohTrigger(Trigger,Trigger3M,InterestRatesTrigger)))/100-_xll.qlQuoteValue(Q59,_xll.ohTrigger(Trigger,Trigger3M,InterestRatesTrigger)),NA())</f>
        <v>0.50164943511607074</v>
      </c>
      <c r="W59" s="94" t="b">
        <f t="shared" ca="1" si="12"/>
        <v>1</v>
      </c>
      <c r="X59" s="125">
        <f t="shared" ca="1" si="9"/>
        <v>-4980.1123896600993</v>
      </c>
      <c r="Y59" s="93" t="b">
        <f ca="1">ABS(X59)&lt;=ABS('General Settings'!$D$26)</f>
        <v>0</v>
      </c>
      <c r="AG59" s="127" t="e">
        <f>NA()</f>
        <v>#N/A</v>
      </c>
      <c r="AI59" s="94" t="str">
        <v/>
      </c>
    </row>
    <row r="60" spans="12:35" x14ac:dyDescent="0.2">
      <c r="M60" s="94" t="s">
        <v>115</v>
      </c>
      <c r="N60" s="94"/>
      <c r="O60" s="94" t="str">
        <f>IF(_xll.qlIMMIsIMMcode(_xll.qlIMMNextCode(O59,FALSE)),_xll.qlIMMNextCode(_xll.qlIMMNextCode(O59,FALSE),FALSE),_xll.qlIMMNextCode(O59,FALSE))</f>
        <v>X6</v>
      </c>
      <c r="P60" s="94" t="str">
        <f t="shared" si="10"/>
        <v>GBPFUT3MX6_Quote</v>
      </c>
      <c r="Q60" s="189" t="str">
        <f t="shared" si="11"/>
        <v>GBPFUT3MX6ConvAdj_Quote</v>
      </c>
      <c r="R60" s="106">
        <f>_xll.qlInterestRateIndexFixingDate(Index3M,S60)</f>
        <v>42690</v>
      </c>
      <c r="S60" s="106">
        <f>_xll.qlIMMdate(O60)</f>
        <v>42690</v>
      </c>
      <c r="T60" s="106">
        <f>_xll.qlInterestRateIndexMaturity(Index3M,S60)</f>
        <v>42782</v>
      </c>
      <c r="U60" s="97">
        <f ca="1">_xll.qlIndexFixing(Index3M,R60,TRUE,_xll.ohTrigger(Trigger,Trigger3M,InterestRatesTrigger))</f>
        <v>3.4687633173687907E-3</v>
      </c>
      <c r="V60" s="97">
        <f ca="1">IFERROR((100-_xll.qlQuoteValue(P60,_xll.ohTrigger(Trigger,Trigger3M,InterestRatesTrigger)))/100-_xll.qlQuoteValue(Q60,_xll.ohTrigger(Trigger,Trigger3M,InterestRatesTrigger)),NA())</f>
        <v>0.99999833800151738</v>
      </c>
      <c r="W60" s="94" t="b">
        <f t="shared" ca="1" si="12"/>
        <v>1</v>
      </c>
      <c r="X60" s="125">
        <f t="shared" ca="1" si="9"/>
        <v>-9965.2957468414861</v>
      </c>
      <c r="Y60" s="51" t="b">
        <f ca="1">ABS(X60)&lt;=ABS('General Settings'!$D$26)</f>
        <v>0</v>
      </c>
      <c r="AA60" s="104" t="s">
        <v>103</v>
      </c>
      <c r="AC60" s="103" t="s">
        <v>108</v>
      </c>
      <c r="AD60" s="103" t="s">
        <v>109</v>
      </c>
      <c r="AE60" s="104" t="s">
        <v>110</v>
      </c>
      <c r="AG60" s="129" t="e">
        <f>NA()</f>
        <v>#N/A</v>
      </c>
      <c r="AI60" s="94" t="str">
        <v/>
      </c>
    </row>
    <row r="61" spans="12:35" x14ac:dyDescent="0.2">
      <c r="L61" s="62"/>
      <c r="M61" s="93" t="s">
        <v>60</v>
      </c>
      <c r="N61" s="93"/>
      <c r="O61" s="93" t="s">
        <v>32</v>
      </c>
      <c r="P61" s="93" t="str">
        <f t="shared" ref="P61:P66" si="13">Currency&amp;"AM3L"&amp;O61&amp;QuoteSuffix</f>
        <v>GBPAM3L6M_Quote</v>
      </c>
      <c r="Q61" s="174"/>
      <c r="R61" s="105">
        <f t="shared" ref="R61:R66" si="14">EvaluationDate</f>
        <v>42641</v>
      </c>
      <c r="S61" s="105">
        <f>_xll.qlInterestRateIndexValueDate(AA61,R61)</f>
        <v>42641</v>
      </c>
      <c r="T61" s="105">
        <f>_xll.qlInterestRateIndexMaturity(AA61,S61)</f>
        <v>42822</v>
      </c>
      <c r="U61" s="96">
        <f ca="1">_xll.qlIndexFixing(AA61,R61,TRUE,_xll.ohTrigger(Trigger,Trigger3M,InterestRatesTrigger))</f>
        <v>3.418478485627536E-3</v>
      </c>
      <c r="V61" s="96">
        <f ca="1">_xll.qlQuoteValue(P61,_xll.ohTrigger(Trigger,Trigger3M,InterestRatesTrigger))</f>
        <v>3.4800000000000005E-3</v>
      </c>
      <c r="W61" s="93" t="b">
        <f t="shared" ca="1" si="12"/>
        <v>1</v>
      </c>
      <c r="X61" s="126">
        <f t="shared" ca="1" si="9"/>
        <v>-0.6152151437246447</v>
      </c>
      <c r="Y61" s="50" t="b">
        <f ca="1">ABS(X61)&lt;=ABS('General Settings'!$D$27)</f>
        <v>1</v>
      </c>
      <c r="AA61" s="93" t="str">
        <f>_xll.qlSwapIndex(,,O61,SettlementDays,Currency,Calendar,ShortFixedLegTenor,ShortFixedLegBDC,ShortFixedLegDayCounter,Index3M,DiscountingCurve,Permanent,Trigger,ObjectOverwrite)</f>
        <v>obj_003a1#0001</v>
      </c>
      <c r="AC61" s="162" t="s">
        <v>33</v>
      </c>
      <c r="AD61" s="162" t="s">
        <v>112</v>
      </c>
      <c r="AE61" s="101" t="s">
        <v>102</v>
      </c>
      <c r="AI61" s="94" t="str">
        <v/>
      </c>
    </row>
    <row r="62" spans="12:35" x14ac:dyDescent="0.2">
      <c r="M62" s="94" t="s">
        <v>60</v>
      </c>
      <c r="N62" s="94"/>
      <c r="O62" s="94" t="s">
        <v>68</v>
      </c>
      <c r="P62" s="94" t="str">
        <f t="shared" si="13"/>
        <v>GBPAM3L9M_Quote</v>
      </c>
      <c r="Q62" s="163"/>
      <c r="R62" s="106">
        <f t="shared" si="14"/>
        <v>42641</v>
      </c>
      <c r="S62" s="106">
        <f>_xll.qlInterestRateIndexValueDate(AA62,R62)</f>
        <v>42641</v>
      </c>
      <c r="T62" s="106">
        <f>_xll.qlInterestRateIndexMaturity(AA62,S62)</f>
        <v>42914</v>
      </c>
      <c r="U62" s="97">
        <f ca="1">_xll.qlIndexFixing(AA62,R62,TRUE,_xll.ohTrigger(Trigger,Trigger3M,InterestRatesTrigger))</f>
        <v>3.1657570560063072E-3</v>
      </c>
      <c r="V62" s="97">
        <f ca="1">_xll.qlQuoteValue(P62,_xll.ohTrigger(Trigger,Trigger3M,InterestRatesTrigger))</f>
        <v>3.2200000000000006E-3</v>
      </c>
      <c r="W62" s="94" t="b">
        <f t="shared" ca="1" si="12"/>
        <v>1</v>
      </c>
      <c r="X62" s="125">
        <f t="shared" ca="1" si="9"/>
        <v>-0.5424294399369346</v>
      </c>
      <c r="Y62" s="50" t="b">
        <f ca="1">ABS(X62)&lt;=ABS('General Settings'!$D$27)</f>
        <v>1</v>
      </c>
      <c r="AA62" s="94" t="str">
        <f>_xll.qlSwapIndex(,,O62,SettlementDays,Currency,Calendar,ShortFixedLegTenor,ShortFixedLegBDC,ShortFixedLegDayCounter,Index3M,DiscountingCurve,Permanent,Trigger,ObjectOverwrite)</f>
        <v>obj_00383#0001</v>
      </c>
      <c r="AI62" s="94" t="str">
        <v/>
      </c>
    </row>
    <row r="63" spans="12:35" x14ac:dyDescent="0.2">
      <c r="M63" s="94" t="s">
        <v>60</v>
      </c>
      <c r="N63" s="94"/>
      <c r="O63" s="94" t="s">
        <v>33</v>
      </c>
      <c r="P63" s="94" t="str">
        <f t="shared" si="13"/>
        <v>GBPAM3L1Y_Quote</v>
      </c>
      <c r="Q63" s="163"/>
      <c r="R63" s="106">
        <f t="shared" si="14"/>
        <v>42641</v>
      </c>
      <c r="S63" s="106">
        <f>_xll.qlInterestRateIndexValueDate(AA63,R63)</f>
        <v>42641</v>
      </c>
      <c r="T63" s="106">
        <f>_xll.qlInterestRateIndexMaturity(AA63,S63)</f>
        <v>43006</v>
      </c>
      <c r="U63" s="97">
        <f ca="1">_xll.qlIndexFixing(AA63,R63,TRUE,_xll.ohTrigger(Trigger,Trigger3M,InterestRatesTrigger))</f>
        <v>2.9947444056224052E-3</v>
      </c>
      <c r="V63" s="97">
        <f ca="1">_xll.qlQuoteValue(P63,_xll.ohTrigger(Trigger,Trigger3M,InterestRatesTrigger))</f>
        <v>3.0400000000000006E-3</v>
      </c>
      <c r="W63" s="94" t="b">
        <f t="shared" ca="1" si="12"/>
        <v>1</v>
      </c>
      <c r="X63" s="125">
        <f t="shared" ca="1" si="9"/>
        <v>-0.45255594377595443</v>
      </c>
      <c r="Y63" s="50" t="b">
        <f ca="1">ABS(X63)&lt;=ABS('General Settings'!$D$27)</f>
        <v>1</v>
      </c>
      <c r="AA63" s="94" t="str">
        <f>_xll.qlSwapIndex(,,O63,SettlementDays,Currency,Calendar,ShortFixedLegTenor,ShortFixedLegBDC,ShortFixedLegDayCounter,Index3M,DiscountingCurve,Permanent,Trigger,ObjectOverwrite)</f>
        <v>obj_00392#0001</v>
      </c>
      <c r="AI63" s="94" t="str">
        <v/>
      </c>
    </row>
    <row r="64" spans="12:35" x14ac:dyDescent="0.2">
      <c r="M64" s="94" t="s">
        <v>60</v>
      </c>
      <c r="N64" s="94"/>
      <c r="O64" s="94" t="s">
        <v>73</v>
      </c>
      <c r="P64" s="94" t="str">
        <f t="shared" si="13"/>
        <v>GBPAM3L15M_Quote</v>
      </c>
      <c r="Q64" s="163"/>
      <c r="R64" s="106">
        <f t="shared" si="14"/>
        <v>42641</v>
      </c>
      <c r="S64" s="106">
        <f>_xll.qlInterestRateIndexValueDate(AA64,R64)</f>
        <v>42641</v>
      </c>
      <c r="T64" s="106">
        <f>_xll.qlInterestRateIndexMaturity(AA64,S64)</f>
        <v>43097</v>
      </c>
      <c r="U64" s="97">
        <f ca="1">_xll.qlIndexFixing(AA64,R64,TRUE,_xll.ohTrigger(Trigger,Trigger3M,InterestRatesTrigger))</f>
        <v>2.8538524739132043E-3</v>
      </c>
      <c r="V64" s="97">
        <f ca="1">_xll.qlQuoteValue(P64,_xll.ohTrigger(Trigger,Trigger3M,InterestRatesTrigger))</f>
        <v>2.9100000000000003E-3</v>
      </c>
      <c r="W64" s="94" t="b">
        <f t="shared" ca="1" si="12"/>
        <v>1</v>
      </c>
      <c r="X64" s="125">
        <f t="shared" ca="1" si="9"/>
        <v>-0.56147526086795974</v>
      </c>
      <c r="Y64" s="50" t="b">
        <f ca="1">ABS(X64)&lt;=ABS('General Settings'!$D$27)</f>
        <v>1</v>
      </c>
      <c r="AA64" s="94" t="str">
        <f>_xll.qlSwapIndex(,,O64,SettlementDays,Currency,Calendar,ShortFixedLegTenor,ShortFixedLegBDC,ShortFixedLegDayCounter,Index3M,DiscountingCurve,Permanent,Trigger,ObjectOverwrite)</f>
        <v>obj_00387#0001</v>
      </c>
      <c r="AI64" s="94" t="str">
        <v/>
      </c>
    </row>
    <row r="65" spans="10:35" x14ac:dyDescent="0.2">
      <c r="M65" s="94" t="s">
        <v>60</v>
      </c>
      <c r="N65" s="94"/>
      <c r="O65" s="94" t="s">
        <v>76</v>
      </c>
      <c r="P65" s="94" t="str">
        <f t="shared" si="13"/>
        <v>GBPAM3L18M_Quote</v>
      </c>
      <c r="Q65" s="163"/>
      <c r="R65" s="106">
        <f t="shared" si="14"/>
        <v>42641</v>
      </c>
      <c r="S65" s="106">
        <f>_xll.qlInterestRateIndexValueDate(AA65,R65)</f>
        <v>42641</v>
      </c>
      <c r="T65" s="106">
        <f>_xll.qlInterestRateIndexMaturity(AA65,S65)</f>
        <v>43187</v>
      </c>
      <c r="U65" s="97">
        <f ca="1">_xll.qlIndexFixing(AA65,R65,TRUE,_xll.ohTrigger(Trigger,Trigger3M,InterestRatesTrigger))</f>
        <v>2.7593903091431963E-3</v>
      </c>
      <c r="V65" s="97">
        <f ca="1">_xll.qlQuoteValue(P65,_xll.ohTrigger(Trigger,Trigger3M,InterestRatesTrigger))</f>
        <v>2.8200000000000005E-3</v>
      </c>
      <c r="W65" s="94" t="b">
        <f t="shared" ca="1" si="12"/>
        <v>1</v>
      </c>
      <c r="X65" s="125">
        <f t="shared" ca="1" si="9"/>
        <v>-0.60609690856804155</v>
      </c>
      <c r="Y65" s="50" t="b">
        <f ca="1">ABS(X65)&lt;=ABS('General Settings'!$D$27)</f>
        <v>1</v>
      </c>
      <c r="AA65" s="94" t="str">
        <f>_xll.qlSwapIndex(,,O65,SettlementDays,Currency,Calendar,ShortFixedLegTenor,ShortFixedLegBDC,ShortFixedLegDayCounter,Index3M,DiscountingCurve,Permanent,Trigger,ObjectOverwrite)</f>
        <v>obj_00381#0001</v>
      </c>
      <c r="AI65" s="94" t="str">
        <v/>
      </c>
    </row>
    <row r="66" spans="10:35" x14ac:dyDescent="0.2">
      <c r="M66" s="95" t="s">
        <v>60</v>
      </c>
      <c r="N66" s="95"/>
      <c r="O66" s="95" t="s">
        <v>79</v>
      </c>
      <c r="P66" s="95" t="str">
        <f t="shared" si="13"/>
        <v>GBPAM3L21M_Quote</v>
      </c>
      <c r="Q66" s="164"/>
      <c r="R66" s="107">
        <f t="shared" si="14"/>
        <v>42641</v>
      </c>
      <c r="S66" s="107">
        <f>_xll.qlInterestRateIndexValueDate(AA66,R66)</f>
        <v>42641</v>
      </c>
      <c r="T66" s="107">
        <f>_xll.qlInterestRateIndexMaturity(AA66,S66)</f>
        <v>43279</v>
      </c>
      <c r="U66" s="98">
        <f ca="1">_xll.qlIndexFixing(AA66,R66,TRUE,_xll.ohTrigger(Trigger,Trigger3M,InterestRatesTrigger))</f>
        <v>2.6753950637844622E-3</v>
      </c>
      <c r="V66" s="98" t="e">
        <f ca="1">_xll.qlQuoteValue(P66,_xll.ohTrigger(Trigger,Trigger3M,InterestRatesTrigger))</f>
        <v>#NUM!</v>
      </c>
      <c r="W66" s="95" t="b">
        <f t="shared" ca="1" si="12"/>
        <v>0</v>
      </c>
      <c r="X66" s="159" t="e">
        <f t="shared" ca="1" si="9"/>
        <v>#NUM!</v>
      </c>
      <c r="Y66" s="50" t="e">
        <f ca="1">ABS(X66)&lt;=ABS('General Settings'!$D$27)</f>
        <v>#NUM!</v>
      </c>
      <c r="AA66" s="95" t="str">
        <f>_xll.qlSwapIndex(,,O66,SettlementDays,Currency,Calendar,ShortFixedLegTenor,ShortFixedLegBDC,ShortFixedLegDayCounter,Index3M,DiscountingCurve,Permanent,Trigger,ObjectOverwrite)</f>
        <v>obj_003a6#0001</v>
      </c>
      <c r="AC66" s="103" t="s">
        <v>108</v>
      </c>
      <c r="AD66" s="103" t="s">
        <v>109</v>
      </c>
      <c r="AE66" s="104" t="s">
        <v>110</v>
      </c>
      <c r="AI66" s="94" t="str">
        <v/>
      </c>
    </row>
    <row r="67" spans="10:35" x14ac:dyDescent="0.2">
      <c r="M67" s="94" t="s">
        <v>60</v>
      </c>
      <c r="N67" s="94"/>
      <c r="O67" s="94" t="s">
        <v>33</v>
      </c>
      <c r="P67" s="94" t="str">
        <f t="shared" ref="P67:P103" si="15">Currency&amp;"SM3L"&amp;O67&amp;QuoteSuffix</f>
        <v>GBPSM3L1Y_Quote</v>
      </c>
      <c r="Q67" s="163"/>
      <c r="R67" s="106">
        <f t="shared" ref="R67:R103" si="16">EvaluationDate</f>
        <v>42641</v>
      </c>
      <c r="S67" s="106">
        <f>_xll.qlInterestRateIndexValueDate(AA67,R67)</f>
        <v>42641</v>
      </c>
      <c r="T67" s="106">
        <f>_xll.qlInterestRateIndexMaturity(AA67,S67)</f>
        <v>43006</v>
      </c>
      <c r="U67" s="97">
        <f ca="1">_xll.qlIndexFixing(AA67,R67,TRUE,_xll.ohTrigger(Trigger,Trigger3M,InterestRatesTrigger))</f>
        <v>3.0356213574122188E-3</v>
      </c>
      <c r="V67" s="97">
        <f ca="1">_xll.qlQuoteValue(P67,_xll.ohTrigger(Trigger,Trigger3M,InterestRatesTrigger))</f>
        <v>3.0400000000000006E-3</v>
      </c>
      <c r="W67" s="94" t="b">
        <f t="shared" ref="W67:W93" ca="1" si="17">NOT(ISERROR(V67))</f>
        <v>1</v>
      </c>
      <c r="X67" s="125">
        <f t="shared" ref="X67:X81" ca="1" si="18">(U67-V67)*10000</f>
        <v>-4.3786425877817906E-2</v>
      </c>
      <c r="Y67" s="52" t="b">
        <f ca="1">ABS(X67)&lt;=ABS('General Settings'!$D$28)</f>
        <v>1</v>
      </c>
      <c r="AA67" s="50" t="str">
        <f>_xll.qlSwapIndex(,,O67,SettlementDays,Currency,Calendar,FixedLegTenor,FixedLegBDC,FixedLegDayCounter,Index3M,DiscountingCurve,Permanent,Trigger,ObjectOverwrite)</f>
        <v>obj_0037c#0001</v>
      </c>
      <c r="AC67" s="162" t="s">
        <v>32</v>
      </c>
      <c r="AD67" s="162" t="s">
        <v>112</v>
      </c>
      <c r="AE67" s="101" t="s">
        <v>158</v>
      </c>
      <c r="AI67" s="94" t="str">
        <v/>
      </c>
    </row>
    <row r="68" spans="10:35" x14ac:dyDescent="0.2">
      <c r="M68" s="94" t="s">
        <v>60</v>
      </c>
      <c r="N68" s="94"/>
      <c r="O68" s="94" t="s">
        <v>73</v>
      </c>
      <c r="P68" s="94" t="str">
        <f t="shared" si="15"/>
        <v>GBPSM3L15M_Quote</v>
      </c>
      <c r="Q68" s="163"/>
      <c r="R68" s="106">
        <f t="shared" si="16"/>
        <v>42641</v>
      </c>
      <c r="S68" s="106">
        <f>_xll.qlInterestRateIndexValueDate(AA68,R68)</f>
        <v>42641</v>
      </c>
      <c r="T68" s="106">
        <f>_xll.qlInterestRateIndexMaturity(AA68,S68)</f>
        <v>43097</v>
      </c>
      <c r="U68" s="97">
        <f ca="1">_xll.qlIndexFixing(AA68,R68,TRUE,_xll.ohTrigger(Trigger,Trigger3M,InterestRatesTrigger))</f>
        <v>2.8930166599240685E-3</v>
      </c>
      <c r="V68" s="97" t="e">
        <f ca="1">_xll.qlQuoteValue(P68,_xll.ohTrigger(Trigger,Trigger3M,InterestRatesTrigger))</f>
        <v>#NUM!</v>
      </c>
      <c r="W68" s="94" t="b">
        <f t="shared" ca="1" si="17"/>
        <v>0</v>
      </c>
      <c r="X68" s="125" t="e">
        <f t="shared" ca="1" si="18"/>
        <v>#NUM!</v>
      </c>
      <c r="Y68" s="50" t="e">
        <f ca="1">ABS(X68)&lt;=ABS('General Settings'!$D$28)</f>
        <v>#NUM!</v>
      </c>
      <c r="AA68" s="50" t="str">
        <f>_xll.qlSwapIndex(,,O68,SettlementDays,Currency,Calendar,FixedLegTenor,FixedLegBDC,FixedLegDayCounter,Index3M,DiscountingCurve,Permanent,Trigger,ObjectOverwrite)</f>
        <v>obj_003cd#0001</v>
      </c>
      <c r="AI68" s="94" t="str">
        <v/>
      </c>
    </row>
    <row r="69" spans="10:35" x14ac:dyDescent="0.2">
      <c r="M69" s="94" t="s">
        <v>60</v>
      </c>
      <c r="N69" s="94"/>
      <c r="O69" s="94" t="s">
        <v>76</v>
      </c>
      <c r="P69" s="94" t="str">
        <f t="shared" si="15"/>
        <v>GBPSM3L18M_Quote</v>
      </c>
      <c r="Q69" s="163"/>
      <c r="R69" s="106">
        <f t="shared" si="16"/>
        <v>42641</v>
      </c>
      <c r="S69" s="106">
        <f>_xll.qlInterestRateIndexValueDate(AA69,R69)</f>
        <v>42641</v>
      </c>
      <c r="T69" s="106">
        <f>_xll.qlInterestRateIndexMaturity(AA69,S69)</f>
        <v>43187</v>
      </c>
      <c r="U69" s="97">
        <f ca="1">_xll.qlIndexFixing(AA69,R69,TRUE,_xll.ohTrigger(Trigger,Trigger3M,InterestRatesTrigger))</f>
        <v>2.7973659906789052E-3</v>
      </c>
      <c r="V69" s="97" t="e">
        <f ca="1">_xll.qlQuoteValue(P69,_xll.ohTrigger(Trigger,Trigger3M,InterestRatesTrigger))</f>
        <v>#NUM!</v>
      </c>
      <c r="W69" s="94" t="b">
        <f t="shared" ca="1" si="17"/>
        <v>0</v>
      </c>
      <c r="X69" s="125" t="e">
        <f t="shared" ca="1" si="18"/>
        <v>#NUM!</v>
      </c>
      <c r="Y69" s="50" t="e">
        <f ca="1">ABS(X69)&lt;=ABS('General Settings'!$D$28)</f>
        <v>#NUM!</v>
      </c>
      <c r="AA69" s="50" t="str">
        <f>_xll.qlSwapIndex(,,O69,SettlementDays,Currency,Calendar,FixedLegTenor,FixedLegBDC,FixedLegDayCounter,Index3M,DiscountingCurve,Permanent,Trigger,ObjectOverwrite)</f>
        <v>obj_003aa#0001</v>
      </c>
      <c r="AI69" s="94" t="str">
        <v/>
      </c>
    </row>
    <row r="70" spans="10:35" x14ac:dyDescent="0.2">
      <c r="M70" s="94" t="s">
        <v>60</v>
      </c>
      <c r="N70" s="94"/>
      <c r="O70" s="94" t="s">
        <v>79</v>
      </c>
      <c r="P70" s="94" t="str">
        <f t="shared" si="15"/>
        <v>GBPSM3L21M_Quote</v>
      </c>
      <c r="Q70" s="163"/>
      <c r="R70" s="106">
        <f t="shared" si="16"/>
        <v>42641</v>
      </c>
      <c r="S70" s="106">
        <f>_xll.qlInterestRateIndexValueDate(AA70,R70)</f>
        <v>42641</v>
      </c>
      <c r="T70" s="106">
        <f>_xll.qlInterestRateIndexMaturity(AA70,S70)</f>
        <v>43279</v>
      </c>
      <c r="U70" s="97">
        <f ca="1">_xll.qlIndexFixing(AA70,R70,TRUE,_xll.ohTrigger(Trigger,Trigger3M,InterestRatesTrigger))</f>
        <v>2.7120544440128653E-3</v>
      </c>
      <c r="V70" s="97" t="e">
        <f ca="1">_xll.qlQuoteValue(P70,_xll.ohTrigger(Trigger,Trigger3M,InterestRatesTrigger))</f>
        <v>#NUM!</v>
      </c>
      <c r="W70" s="94" t="b">
        <f t="shared" ca="1" si="17"/>
        <v>0</v>
      </c>
      <c r="X70" s="125" t="e">
        <f t="shared" ca="1" si="18"/>
        <v>#NUM!</v>
      </c>
      <c r="Y70" s="50" t="e">
        <f ca="1">ABS(X70)&lt;=ABS('General Settings'!$D$28)</f>
        <v>#NUM!</v>
      </c>
      <c r="AA70" s="50" t="str">
        <f>_xll.qlSwapIndex(,,O70,SettlementDays,Currency,Calendar,FixedLegTenor,FixedLegBDC,FixedLegDayCounter,Index3M,DiscountingCurve,Permanent,Trigger,ObjectOverwrite)</f>
        <v>obj_003d1#0001</v>
      </c>
      <c r="AI70" s="94" t="str">
        <v/>
      </c>
    </row>
    <row r="71" spans="10:35" x14ac:dyDescent="0.2">
      <c r="J71" s="62"/>
      <c r="K71" s="62"/>
      <c r="M71" s="94" t="s">
        <v>60</v>
      </c>
      <c r="N71" s="94"/>
      <c r="O71" s="94" t="s">
        <v>82</v>
      </c>
      <c r="P71" s="94" t="str">
        <f t="shared" si="15"/>
        <v>GBPSM3L2Y_Quote</v>
      </c>
      <c r="Q71" s="163"/>
      <c r="R71" s="106">
        <f t="shared" si="16"/>
        <v>42641</v>
      </c>
      <c r="S71" s="106">
        <f>_xll.qlInterestRateIndexValueDate(AA71,R71)</f>
        <v>42641</v>
      </c>
      <c r="T71" s="106">
        <f>_xll.qlInterestRateIndexMaturity(AA71,S71)</f>
        <v>43371</v>
      </c>
      <c r="U71" s="97">
        <f ca="1">_xll.qlIndexFixing(AA71,R71,TRUE,_xll.ohTrigger(Trigger,Trigger3M,InterestRatesTrigger))</f>
        <v>2.6602819038593069E-3</v>
      </c>
      <c r="V71" s="97">
        <f ca="1">_xll.qlQuoteValue(P71,_xll.ohTrigger(Trigger,Trigger3M,InterestRatesTrigger))</f>
        <v>2.6900000000000001E-3</v>
      </c>
      <c r="W71" s="94" t="b">
        <f t="shared" ca="1" si="17"/>
        <v>1</v>
      </c>
      <c r="X71" s="125">
        <f t="shared" ca="1" si="18"/>
        <v>-0.29718096140693256</v>
      </c>
      <c r="Y71" s="50" t="b">
        <f ca="1">ABS(X71)&lt;=ABS('General Settings'!$D$28)</f>
        <v>1</v>
      </c>
      <c r="AA71" s="50" t="str">
        <f>_xll.qlSwapIndex(,,O71,SettlementDays,Currency,Calendar,FixedLegTenor,FixedLegBDC,FixedLegDayCounter,Index3M,DiscountingCurve,Permanent,Trigger,ObjectOverwrite)</f>
        <v>obj_00396#0001</v>
      </c>
      <c r="AI71" s="94" t="str">
        <v/>
      </c>
    </row>
    <row r="72" spans="10:35" x14ac:dyDescent="0.2">
      <c r="M72" s="94" t="s">
        <v>60</v>
      </c>
      <c r="N72" s="94"/>
      <c r="O72" s="94" t="s">
        <v>83</v>
      </c>
      <c r="P72" s="94" t="str">
        <f t="shared" si="15"/>
        <v>GBPSM3L3Y_Quote</v>
      </c>
      <c r="Q72" s="163"/>
      <c r="R72" s="106">
        <f t="shared" si="16"/>
        <v>42641</v>
      </c>
      <c r="S72" s="106">
        <f>_xll.qlInterestRateIndexValueDate(AA72,R72)</f>
        <v>42641</v>
      </c>
      <c r="T72" s="106">
        <f>_xll.qlInterestRateIndexMaturity(AA72,S72)</f>
        <v>43738</v>
      </c>
      <c r="U72" s="97">
        <f ca="1">_xll.qlIndexFixing(AA72,R72,TRUE,_xll.ohTrigger(Trigger,Trigger3M,InterestRatesTrigger))</f>
        <v>2.7099999999602325E-3</v>
      </c>
      <c r="V72" s="97">
        <f ca="1">_xll.qlQuoteValue(P72,_xll.ohTrigger(Trigger,Trigger3M,InterestRatesTrigger))</f>
        <v>2.7100000000000002E-3</v>
      </c>
      <c r="W72" s="94" t="b">
        <f t="shared" ca="1" si="17"/>
        <v>1</v>
      </c>
      <c r="X72" s="125">
        <f t="shared" ca="1" si="18"/>
        <v>-3.9767668325030314E-10</v>
      </c>
      <c r="Y72" s="50" t="b">
        <f ca="1">ABS(X72)&lt;=ABS('General Settings'!$D$28)</f>
        <v>1</v>
      </c>
      <c r="AA72" s="50" t="str">
        <f>_xll.qlSwapIndex(,,O72,SettlementDays,Currency,Calendar,FixedLegTenor,FixedLegBDC,FixedLegDayCounter,Index3M,DiscountingCurve,Permanent,Trigger,ObjectOverwrite)</f>
        <v>obj_00390#0001</v>
      </c>
      <c r="AI72" s="94" t="str">
        <v/>
      </c>
    </row>
    <row r="73" spans="10:35" x14ac:dyDescent="0.2">
      <c r="M73" s="94" t="s">
        <v>60</v>
      </c>
      <c r="N73" s="94"/>
      <c r="O73" s="94" t="s">
        <v>84</v>
      </c>
      <c r="P73" s="94" t="str">
        <f t="shared" si="15"/>
        <v>GBPSM3L4Y_Quote</v>
      </c>
      <c r="Q73" s="163"/>
      <c r="R73" s="106">
        <f t="shared" si="16"/>
        <v>42641</v>
      </c>
      <c r="S73" s="106">
        <f>_xll.qlInterestRateIndexValueDate(AA73,R73)</f>
        <v>42641</v>
      </c>
      <c r="T73" s="106">
        <f>_xll.qlInterestRateIndexMaturity(AA73,S73)</f>
        <v>44102</v>
      </c>
      <c r="U73" s="97">
        <f ca="1">_xll.qlIndexFixing(AA73,R73,TRUE,_xll.ohTrigger(Trigger,Trigger3M,InterestRatesTrigger))</f>
        <v>2.9100000003356649E-3</v>
      </c>
      <c r="V73" s="97">
        <f ca="1">_xll.qlQuoteValue(P73,_xll.ohTrigger(Trigger,Trigger3M,InterestRatesTrigger))</f>
        <v>2.9100000000000003E-3</v>
      </c>
      <c r="W73" s="94" t="b">
        <f t="shared" ca="1" si="17"/>
        <v>1</v>
      </c>
      <c r="X73" s="125">
        <f t="shared" ca="1" si="18"/>
        <v>3.3566465579282223E-9</v>
      </c>
      <c r="Y73" s="50" t="b">
        <f ca="1">ABS(X73)&lt;=ABS('General Settings'!$D$28)</f>
        <v>1</v>
      </c>
      <c r="AA73" s="50" t="str">
        <f>_xll.qlSwapIndex(,,O73,SettlementDays,Currency,Calendar,FixedLegTenor,FixedLegBDC,FixedLegDayCounter,Index3M,DiscountingCurve,Permanent,Trigger,ObjectOverwrite)</f>
        <v>obj_0038a#0001</v>
      </c>
      <c r="AI73" s="94" t="str">
        <v/>
      </c>
    </row>
    <row r="74" spans="10:35" x14ac:dyDescent="0.2">
      <c r="M74" s="94" t="s">
        <v>60</v>
      </c>
      <c r="N74" s="94"/>
      <c r="O74" s="94" t="s">
        <v>85</v>
      </c>
      <c r="P74" s="94" t="str">
        <f t="shared" si="15"/>
        <v>GBPSM3L5Y_Quote</v>
      </c>
      <c r="Q74" s="163"/>
      <c r="R74" s="106">
        <f t="shared" si="16"/>
        <v>42641</v>
      </c>
      <c r="S74" s="106">
        <f>_xll.qlInterestRateIndexValueDate(AA74,R74)</f>
        <v>42641</v>
      </c>
      <c r="T74" s="106">
        <f>_xll.qlInterestRateIndexMaturity(AA74,S74)</f>
        <v>44467</v>
      </c>
      <c r="U74" s="97">
        <f ca="1">_xll.qlIndexFixing(AA74,R74,TRUE,_xll.ohTrigger(Trigger,Trigger3M,InterestRatesTrigger))</f>
        <v>3.2800000000002645E-3</v>
      </c>
      <c r="V74" s="97">
        <f ca="1">_xll.qlQuoteValue(P74,_xll.ohTrigger(Trigger,Trigger3M,InterestRatesTrigger))</f>
        <v>3.2800000000000008E-3</v>
      </c>
      <c r="W74" s="94" t="b">
        <f t="shared" ca="1" si="17"/>
        <v>1</v>
      </c>
      <c r="X74" s="125">
        <f t="shared" ca="1" si="18"/>
        <v>2.6367796834847468E-12</v>
      </c>
      <c r="Y74" s="50" t="b">
        <f ca="1">ABS(X74)&lt;=ABS('General Settings'!$D$28)</f>
        <v>1</v>
      </c>
      <c r="AA74" s="50" t="str">
        <f>_xll.qlSwapIndex(,,O74,SettlementDays,Currency,Calendar,FixedLegTenor,FixedLegBDC,FixedLegDayCounter,Index3M,DiscountingCurve,Permanent,Trigger,ObjectOverwrite)</f>
        <v>obj_003be#0001</v>
      </c>
      <c r="AI74" s="94" t="str">
        <v/>
      </c>
    </row>
    <row r="75" spans="10:35" x14ac:dyDescent="0.2">
      <c r="M75" s="94" t="s">
        <v>60</v>
      </c>
      <c r="N75" s="94"/>
      <c r="O75" s="94" t="s">
        <v>86</v>
      </c>
      <c r="P75" s="94" t="str">
        <f t="shared" si="15"/>
        <v>GBPSM3L6Y_Quote</v>
      </c>
      <c r="Q75" s="163"/>
      <c r="R75" s="106">
        <f t="shared" si="16"/>
        <v>42641</v>
      </c>
      <c r="S75" s="106">
        <f>_xll.qlInterestRateIndexValueDate(AA75,R75)</f>
        <v>42641</v>
      </c>
      <c r="T75" s="106">
        <f>_xll.qlInterestRateIndexMaturity(AA75,S75)</f>
        <v>44832</v>
      </c>
      <c r="U75" s="97">
        <f ca="1">_xll.qlIndexFixing(AA75,R75,TRUE,_xll.ohTrigger(Trigger,Trigger3M,InterestRatesTrigger))</f>
        <v>3.7500000000024849E-3</v>
      </c>
      <c r="V75" s="97">
        <f ca="1">_xll.qlQuoteValue(P75,_xll.ohTrigger(Trigger,Trigger3M,InterestRatesTrigger))</f>
        <v>3.7499999999999999E-3</v>
      </c>
      <c r="W75" s="94" t="b">
        <f t="shared" ca="1" si="17"/>
        <v>1</v>
      </c>
      <c r="X75" s="125">
        <f t="shared" ca="1" si="18"/>
        <v>2.4849913793367762E-11</v>
      </c>
      <c r="Y75" s="50" t="b">
        <f ca="1">ABS(X75)&lt;=ABS('General Settings'!$D$28)</f>
        <v>1</v>
      </c>
      <c r="AA75" s="50" t="str">
        <f>_xll.qlSwapIndex(,,O75,SettlementDays,Currency,Calendar,FixedLegTenor,FixedLegBDC,FixedLegDayCounter,Index3M,DiscountingCurve,Permanent,Trigger,ObjectOverwrite)</f>
        <v>obj_003b4#0001</v>
      </c>
      <c r="AI75" s="94" t="str">
        <v/>
      </c>
    </row>
    <row r="76" spans="10:35" x14ac:dyDescent="0.2">
      <c r="M76" s="94" t="s">
        <v>60</v>
      </c>
      <c r="N76" s="94"/>
      <c r="O76" s="94" t="s">
        <v>87</v>
      </c>
      <c r="P76" s="94" t="str">
        <f t="shared" si="15"/>
        <v>GBPSM3L7Y_Quote</v>
      </c>
      <c r="Q76" s="163"/>
      <c r="R76" s="106">
        <f t="shared" si="16"/>
        <v>42641</v>
      </c>
      <c r="S76" s="106">
        <f>_xll.qlInterestRateIndexValueDate(AA76,R76)</f>
        <v>42641</v>
      </c>
      <c r="T76" s="106">
        <f>_xll.qlInterestRateIndexMaturity(AA76,S76)</f>
        <v>45197</v>
      </c>
      <c r="U76" s="97">
        <f ca="1">_xll.qlIndexFixing(AA76,R76,TRUE,_xll.ohTrigger(Trigger,Trigger3M,InterestRatesTrigger))</f>
        <v>4.2900000000012598E-3</v>
      </c>
      <c r="V76" s="97">
        <f ca="1">_xll.qlQuoteValue(P76,_xll.ohTrigger(Trigger,Trigger3M,InterestRatesTrigger))</f>
        <v>4.2900000000000004E-3</v>
      </c>
      <c r="W76" s="94" t="b">
        <f t="shared" ca="1" si="17"/>
        <v>1</v>
      </c>
      <c r="X76" s="125">
        <f t="shared" ca="1" si="18"/>
        <v>1.259409243559162E-11</v>
      </c>
      <c r="Y76" s="50" t="b">
        <f ca="1">ABS(X76)&lt;=ABS('General Settings'!$D$28)</f>
        <v>1</v>
      </c>
      <c r="AA76" s="50" t="str">
        <f>_xll.qlSwapIndex(,,O76,SettlementDays,Currency,Calendar,FixedLegTenor,FixedLegBDC,FixedLegDayCounter,Index3M,DiscountingCurve,Permanent,Trigger,ObjectOverwrite)</f>
        <v>obj_00394#0001</v>
      </c>
      <c r="AI76" s="94" t="str">
        <v/>
      </c>
    </row>
    <row r="77" spans="10:35" x14ac:dyDescent="0.2">
      <c r="M77" s="94" t="s">
        <v>60</v>
      </c>
      <c r="N77" s="94"/>
      <c r="O77" s="94" t="s">
        <v>88</v>
      </c>
      <c r="P77" s="94" t="str">
        <f t="shared" si="15"/>
        <v>GBPSM3L8Y_Quote</v>
      </c>
      <c r="Q77" s="163"/>
      <c r="R77" s="106">
        <f t="shared" si="16"/>
        <v>42641</v>
      </c>
      <c r="S77" s="106">
        <f>_xll.qlInterestRateIndexValueDate(AA77,R77)</f>
        <v>42641</v>
      </c>
      <c r="T77" s="106">
        <f>_xll.qlInterestRateIndexMaturity(AA77,S77)</f>
        <v>45565</v>
      </c>
      <c r="U77" s="97">
        <f ca="1">_xll.qlIndexFixing(AA77,R77,TRUE,_xll.ohTrigger(Trigger,Trigger3M,InterestRatesTrigger))</f>
        <v>4.8900000000163283E-3</v>
      </c>
      <c r="V77" s="97">
        <f ca="1">_xll.qlQuoteValue(P77,_xll.ohTrigger(Trigger,Trigger3M,InterestRatesTrigger))</f>
        <v>4.8900000000000002E-3</v>
      </c>
      <c r="W77" s="94" t="b">
        <f t="shared" ca="1" si="17"/>
        <v>1</v>
      </c>
      <c r="X77" s="125">
        <f t="shared" ca="1" si="18"/>
        <v>1.6328084717631697E-10</v>
      </c>
      <c r="Y77" s="50" t="b">
        <f ca="1">ABS(X77)&lt;=ABS('General Settings'!$D$28)</f>
        <v>1</v>
      </c>
      <c r="AA77" s="50" t="str">
        <f>_xll.qlSwapIndex(,,O77,SettlementDays,Currency,Calendar,FixedLegTenor,FixedLegBDC,FixedLegDayCounter,Index3M,DiscountingCurve,Permanent,Trigger,ObjectOverwrite)</f>
        <v>obj_0037b#0001</v>
      </c>
      <c r="AI77" s="94" t="str">
        <v/>
      </c>
    </row>
    <row r="78" spans="10:35" x14ac:dyDescent="0.2">
      <c r="M78" s="94" t="s">
        <v>60</v>
      </c>
      <c r="N78" s="94"/>
      <c r="O78" s="94" t="s">
        <v>89</v>
      </c>
      <c r="P78" s="94" t="str">
        <f t="shared" si="15"/>
        <v>GBPSM3L9Y_Quote</v>
      </c>
      <c r="Q78" s="163"/>
      <c r="R78" s="106">
        <f t="shared" si="16"/>
        <v>42641</v>
      </c>
      <c r="S78" s="106">
        <f>_xll.qlInterestRateIndexValueDate(AA78,R78)</f>
        <v>42641</v>
      </c>
      <c r="T78" s="106">
        <f>_xll.qlInterestRateIndexMaturity(AA78,S78)</f>
        <v>45929</v>
      </c>
      <c r="U78" s="97">
        <f ca="1">_xll.qlIndexFixing(AA78,R78,TRUE,_xll.ohTrigger(Trigger,Trigger3M,InterestRatesTrigger))</f>
        <v>5.4700000000046396E-3</v>
      </c>
      <c r="V78" s="97">
        <f ca="1">_xll.qlQuoteValue(P78,_xll.ohTrigger(Trigger,Trigger3M,InterestRatesTrigger))</f>
        <v>5.47E-3</v>
      </c>
      <c r="W78" s="94" t="b">
        <f t="shared" ca="1" si="17"/>
        <v>1</v>
      </c>
      <c r="X78" s="125">
        <f t="shared" ca="1" si="18"/>
        <v>4.6395179364999706E-11</v>
      </c>
      <c r="Y78" s="50" t="b">
        <f ca="1">ABS(X78)&lt;=ABS('General Settings'!$D$28)</f>
        <v>1</v>
      </c>
      <c r="AA78" s="50" t="str">
        <f>_xll.qlSwapIndex(,,O78,SettlementDays,Currency,Calendar,FixedLegTenor,FixedLegBDC,FixedLegDayCounter,Index3M,DiscountingCurve,Permanent,Trigger,ObjectOverwrite)</f>
        <v>obj_003ae#0001</v>
      </c>
      <c r="AI78" s="94" t="str">
        <v/>
      </c>
    </row>
    <row r="79" spans="10:35" x14ac:dyDescent="0.2">
      <c r="M79" s="94" t="s">
        <v>60</v>
      </c>
      <c r="N79" s="94"/>
      <c r="O79" s="94" t="s">
        <v>90</v>
      </c>
      <c r="P79" s="94" t="str">
        <f t="shared" si="15"/>
        <v>GBPSM3L10Y_Quote</v>
      </c>
      <c r="Q79" s="163"/>
      <c r="R79" s="106">
        <f t="shared" si="16"/>
        <v>42641</v>
      </c>
      <c r="S79" s="106">
        <f>_xll.qlInterestRateIndexValueDate(AA79,R79)</f>
        <v>42641</v>
      </c>
      <c r="T79" s="106">
        <f>_xll.qlInterestRateIndexMaturity(AA79,S79)</f>
        <v>46293</v>
      </c>
      <c r="U79" s="97">
        <f ca="1">_xll.qlIndexFixing(AA79,R79,TRUE,_xll.ohTrigger(Trigger,Trigger3M,InterestRatesTrigger))</f>
        <v>6.0500000000234463E-3</v>
      </c>
      <c r="V79" s="97">
        <f ca="1">_xll.qlQuoteValue(P79,_xll.ohTrigger(Trigger,Trigger3M,InterestRatesTrigger))</f>
        <v>6.0499999999999998E-3</v>
      </c>
      <c r="W79" s="94" t="b">
        <f t="shared" ca="1" si="17"/>
        <v>1</v>
      </c>
      <c r="X79" s="125">
        <f t="shared" ca="1" si="18"/>
        <v>2.3446522501302525E-10</v>
      </c>
      <c r="Y79" s="50" t="b">
        <f ca="1">ABS(X79)&lt;=ABS('General Settings'!$D$28)</f>
        <v>1</v>
      </c>
      <c r="AA79" s="50" t="str">
        <f>_xll.qlSwapIndex(,,O79,SettlementDays,Currency,Calendar,FixedLegTenor,FixedLegBDC,FixedLegDayCounter,Index3M,DiscountingCurve,Permanent,Trigger,ObjectOverwrite)</f>
        <v>obj_003a9#0001</v>
      </c>
      <c r="AI79" s="94" t="str">
        <v/>
      </c>
    </row>
    <row r="80" spans="10:35" x14ac:dyDescent="0.2">
      <c r="M80" s="94" t="s">
        <v>60</v>
      </c>
      <c r="N80" s="94"/>
      <c r="O80" s="94" t="s">
        <v>116</v>
      </c>
      <c r="P80" s="94" t="str">
        <f t="shared" si="15"/>
        <v>GBPSM3L11Y_Quote</v>
      </c>
      <c r="Q80" s="163"/>
      <c r="R80" s="106">
        <f t="shared" si="16"/>
        <v>42641</v>
      </c>
      <c r="S80" s="106">
        <f>_xll.qlInterestRateIndexValueDate(AA80,R80)</f>
        <v>42641</v>
      </c>
      <c r="T80" s="106">
        <f>_xll.qlInterestRateIndexMaturity(AA80,S80)</f>
        <v>46658</v>
      </c>
      <c r="U80" s="97">
        <f ca="1">_xll.qlIndexFixing(AA80,R80,TRUE,_xll.ohTrigger(Trigger,Trigger3M,InterestRatesTrigger))</f>
        <v>6.5659498272170359E-3</v>
      </c>
      <c r="V80" s="97">
        <f ca="1">_xll.qlQuoteValue(P80,_xll.ohTrigger(Trigger,Trigger3M,InterestRatesTrigger))</f>
        <v>6.5799999999999999E-3</v>
      </c>
      <c r="W80" s="94" t="b">
        <f t="shared" ca="1" si="17"/>
        <v>1</v>
      </c>
      <c r="X80" s="125">
        <f t="shared" ca="1" si="18"/>
        <v>-0.14050172782963977</v>
      </c>
      <c r="Y80" s="50" t="b">
        <f ca="1">ABS(X80)&lt;=ABS('General Settings'!$D$28)</f>
        <v>1</v>
      </c>
      <c r="AA80" s="50" t="str">
        <f>_xll.qlSwapIndex(,,O80,SettlementDays,Currency,Calendar,FixedLegTenor,FixedLegBDC,FixedLegDayCounter,Index3M,DiscountingCurve,Permanent,Trigger,ObjectOverwrite)</f>
        <v>obj_003c1#0001</v>
      </c>
      <c r="AI80" s="94" t="str">
        <v/>
      </c>
    </row>
    <row r="81" spans="13:36" x14ac:dyDescent="0.2">
      <c r="M81" s="94" t="s">
        <v>60</v>
      </c>
      <c r="N81" s="94"/>
      <c r="O81" s="94" t="s">
        <v>91</v>
      </c>
      <c r="P81" s="94" t="str">
        <f t="shared" si="15"/>
        <v>GBPSM3L12Y_Quote</v>
      </c>
      <c r="Q81" s="163"/>
      <c r="R81" s="106">
        <f t="shared" si="16"/>
        <v>42641</v>
      </c>
      <c r="S81" s="106">
        <f>_xll.qlInterestRateIndexValueDate(AA81,R81)</f>
        <v>42641</v>
      </c>
      <c r="T81" s="106">
        <f>_xll.qlInterestRateIndexMaturity(AA81,S81)</f>
        <v>47024</v>
      </c>
      <c r="U81" s="97">
        <f ca="1">_xll.qlIndexFixing(AA81,R81,TRUE,_xll.ohTrigger(Trigger,Trigger3M,InterestRatesTrigger))</f>
        <v>7.0100000001021298E-3</v>
      </c>
      <c r="V81" s="97">
        <f ca="1">_xll.qlQuoteValue(P81,_xll.ohTrigger(Trigger,Trigger3M,InterestRatesTrigger))</f>
        <v>7.0100000000000006E-3</v>
      </c>
      <c r="W81" s="94" t="b">
        <f t="shared" ca="1" si="17"/>
        <v>1</v>
      </c>
      <c r="X81" s="125">
        <f t="shared" ca="1" si="18"/>
        <v>1.0212924256292055E-9</v>
      </c>
      <c r="Y81" s="50" t="b">
        <f ca="1">ABS(X81)&lt;=ABS('General Settings'!$D$28)</f>
        <v>1</v>
      </c>
      <c r="AA81" s="50" t="str">
        <f>_xll.qlSwapIndex(,,O81,SettlementDays,Currency,Calendar,FixedLegTenor,FixedLegBDC,FixedLegDayCounter,Index3M,DiscountingCurve,Permanent,Trigger,ObjectOverwrite)</f>
        <v>obj_00391#0001</v>
      </c>
      <c r="AI81" s="94" t="str">
        <v/>
      </c>
    </row>
    <row r="82" spans="13:36" x14ac:dyDescent="0.2">
      <c r="M82" s="94" t="s">
        <v>60</v>
      </c>
      <c r="N82" s="94"/>
      <c r="O82" s="94" t="s">
        <v>117</v>
      </c>
      <c r="P82" s="94" t="str">
        <f t="shared" si="15"/>
        <v>GBPSM3L13Y_Quote</v>
      </c>
      <c r="Q82" s="163"/>
      <c r="R82" s="106">
        <f t="shared" si="16"/>
        <v>42641</v>
      </c>
      <c r="S82" s="106">
        <f>_xll.qlInterestRateIndexValueDate(AA82,R82)</f>
        <v>42641</v>
      </c>
      <c r="T82" s="106">
        <f>_xll.qlInterestRateIndexMaturity(AA82,S82)</f>
        <v>47389</v>
      </c>
      <c r="U82" s="97">
        <f ca="1">_xll.qlIndexFixing(AA82,R82,TRUE,_xll.ohTrigger(Trigger,Trigger3M,InterestRatesTrigger))</f>
        <v>7.3886016444110669E-3</v>
      </c>
      <c r="V82" s="97" t="e">
        <f ca="1">_xll.qlQuoteValue(P82,_xll.ohTrigger(Trigger,Trigger3M,InterestRatesTrigger))</f>
        <v>#NUM!</v>
      </c>
      <c r="W82" s="94" t="b">
        <f t="shared" ca="1" si="17"/>
        <v>0</v>
      </c>
      <c r="X82" s="125" t="e">
        <f t="shared" ref="X82:X107" ca="1" si="19">(U82-V82)*10000</f>
        <v>#NUM!</v>
      </c>
      <c r="Y82" s="50" t="e">
        <f ca="1">ABS(X82)&lt;=ABS('General Settings'!$D$28)</f>
        <v>#NUM!</v>
      </c>
      <c r="AA82" s="50" t="str">
        <f>_xll.qlSwapIndex(,,O82,SettlementDays,Currency,Calendar,FixedLegTenor,FixedLegBDC,FixedLegDayCounter,Index3M,DiscountingCurve,Permanent,Trigger,ObjectOverwrite)</f>
        <v>obj_0037a#0001</v>
      </c>
      <c r="AI82" s="94" t="str">
        <v/>
      </c>
    </row>
    <row r="83" spans="13:36" x14ac:dyDescent="0.2">
      <c r="M83" s="94" t="s">
        <v>60</v>
      </c>
      <c r="N83" s="94"/>
      <c r="O83" s="94" t="s">
        <v>118</v>
      </c>
      <c r="P83" s="94" t="str">
        <f t="shared" si="15"/>
        <v>GBPSM3L14Y_Quote</v>
      </c>
      <c r="Q83" s="163"/>
      <c r="R83" s="106">
        <f t="shared" si="16"/>
        <v>42641</v>
      </c>
      <c r="S83" s="106">
        <f>_xll.qlInterestRateIndexValueDate(AA83,R83)</f>
        <v>42641</v>
      </c>
      <c r="T83" s="106">
        <f>_xll.qlInterestRateIndexMaturity(AA83,S83)</f>
        <v>47756</v>
      </c>
      <c r="U83" s="97">
        <f ca="1">_xll.qlIndexFixing(AA83,R83,TRUE,_xll.ohTrigger(Trigger,Trigger3M,InterestRatesTrigger))</f>
        <v>7.7090313650916035E-3</v>
      </c>
      <c r="V83" s="97" t="e">
        <f ca="1">_xll.qlQuoteValue(P83,_xll.ohTrigger(Trigger,Trigger3M,InterestRatesTrigger))</f>
        <v>#NUM!</v>
      </c>
      <c r="W83" s="94" t="b">
        <f t="shared" ca="1" si="17"/>
        <v>0</v>
      </c>
      <c r="X83" s="125" t="e">
        <f t="shared" ca="1" si="19"/>
        <v>#NUM!</v>
      </c>
      <c r="Y83" s="50" t="e">
        <f ca="1">ABS(X83)&lt;=ABS('General Settings'!$D$28)</f>
        <v>#NUM!</v>
      </c>
      <c r="AA83" s="50" t="str">
        <f>_xll.qlSwapIndex(,,O83,SettlementDays,Currency,Calendar,FixedLegTenor,FixedLegBDC,FixedLegDayCounter,Index3M,DiscountingCurve,Permanent,Trigger,ObjectOverwrite)</f>
        <v>obj_003c3#0001</v>
      </c>
      <c r="AI83" s="94" t="str">
        <v/>
      </c>
    </row>
    <row r="84" spans="13:36" x14ac:dyDescent="0.2">
      <c r="M84" s="94" t="s">
        <v>60</v>
      </c>
      <c r="N84" s="94"/>
      <c r="O84" s="94" t="s">
        <v>92</v>
      </c>
      <c r="P84" s="94" t="str">
        <f t="shared" si="15"/>
        <v>GBPSM3L15Y_Quote</v>
      </c>
      <c r="Q84" s="163"/>
      <c r="R84" s="106">
        <f t="shared" si="16"/>
        <v>42641</v>
      </c>
      <c r="S84" s="106">
        <f>_xll.qlInterestRateIndexValueDate(AA84,R84)</f>
        <v>42641</v>
      </c>
      <c r="T84" s="106">
        <f>_xll.qlInterestRateIndexMaturity(AA84,S84)</f>
        <v>48120</v>
      </c>
      <c r="U84" s="97">
        <f ca="1">_xll.qlIndexFixing(AA84,R84,TRUE,_xll.ohTrigger(Trigger,Trigger3M,InterestRatesTrigger))</f>
        <v>7.9699999999572925E-3</v>
      </c>
      <c r="V84" s="97">
        <f ca="1">_xll.qlQuoteValue(P84,_xll.ohTrigger(Trigger,Trigger3M,InterestRatesTrigger))</f>
        <v>7.9700000000000014E-3</v>
      </c>
      <c r="W84" s="94" t="b">
        <f t="shared" ca="1" si="17"/>
        <v>1</v>
      </c>
      <c r="X84" s="125">
        <f t="shared" ca="1" si="19"/>
        <v>-4.2708891978548991E-10</v>
      </c>
      <c r="Y84" s="50" t="b">
        <f ca="1">ABS(X84)&lt;=ABS('General Settings'!$D$28)</f>
        <v>1</v>
      </c>
      <c r="AA84" s="50" t="str">
        <f>_xll.qlSwapIndex(,,O84,SettlementDays,Currency,Calendar,FixedLegTenor,FixedLegBDC,FixedLegDayCounter,Index3M,DiscountingCurve,Permanent,Trigger,ObjectOverwrite)</f>
        <v>obj_0038e#0001</v>
      </c>
      <c r="AI84" s="94" t="str">
        <v/>
      </c>
    </row>
    <row r="85" spans="13:36" x14ac:dyDescent="0.2">
      <c r="M85" s="94" t="s">
        <v>60</v>
      </c>
      <c r="N85" s="94"/>
      <c r="O85" s="94" t="s">
        <v>119</v>
      </c>
      <c r="P85" s="94" t="str">
        <f t="shared" si="15"/>
        <v>GBPSM3L16Y_Quote</v>
      </c>
      <c r="Q85" s="163"/>
      <c r="R85" s="106">
        <f t="shared" si="16"/>
        <v>42641</v>
      </c>
      <c r="S85" s="106">
        <f>_xll.qlInterestRateIndexValueDate(AA85,R85)</f>
        <v>42641</v>
      </c>
      <c r="T85" s="106">
        <f>_xll.qlInterestRateIndexMaturity(AA85,S85)</f>
        <v>48485</v>
      </c>
      <c r="U85" s="97">
        <f ca="1">_xll.qlIndexFixing(AA85,R85,TRUE,_xll.ohTrigger(Trigger,Trigger3M,InterestRatesTrigger))</f>
        <v>8.1783196412815104E-3</v>
      </c>
      <c r="V85" s="97" t="e">
        <f ca="1">_xll.qlQuoteValue(P85,_xll.ohTrigger(Trigger,Trigger3M,InterestRatesTrigger))</f>
        <v>#NUM!</v>
      </c>
      <c r="W85" s="94" t="b">
        <f t="shared" ca="1" si="17"/>
        <v>0</v>
      </c>
      <c r="X85" s="125" t="e">
        <f t="shared" ca="1" si="19"/>
        <v>#NUM!</v>
      </c>
      <c r="Y85" s="50" t="e">
        <f ca="1">ABS(X85)&lt;=ABS('General Settings'!$D$28)</f>
        <v>#NUM!</v>
      </c>
      <c r="AA85" s="50" t="str">
        <f>_xll.qlSwapIndex(,,O85,SettlementDays,Currency,Calendar,FixedLegTenor,FixedLegBDC,FixedLegDayCounter,Index3M,DiscountingCurve,Permanent,Trigger,ObjectOverwrite)</f>
        <v>obj_003a5#0001</v>
      </c>
      <c r="AI85" s="94" t="str">
        <v/>
      </c>
    </row>
    <row r="86" spans="13:36" x14ac:dyDescent="0.2">
      <c r="M86" s="94" t="s">
        <v>60</v>
      </c>
      <c r="N86" s="94"/>
      <c r="O86" s="94" t="s">
        <v>120</v>
      </c>
      <c r="P86" s="94" t="str">
        <f t="shared" si="15"/>
        <v>GBPSM3L17Y_Quote</v>
      </c>
      <c r="Q86" s="163"/>
      <c r="R86" s="106">
        <f t="shared" si="16"/>
        <v>42641</v>
      </c>
      <c r="S86" s="106">
        <f>_xll.qlInterestRateIndexValueDate(AA86,R86)</f>
        <v>42641</v>
      </c>
      <c r="T86" s="106">
        <f>_xll.qlInterestRateIndexMaturity(AA86,S86)</f>
        <v>48850</v>
      </c>
      <c r="U86" s="97">
        <f ca="1">_xll.qlIndexFixing(AA86,R86,TRUE,_xll.ohTrigger(Trigger,Trigger3M,InterestRatesTrigger))</f>
        <v>8.3404439488338096E-3</v>
      </c>
      <c r="V86" s="97" t="e">
        <f ca="1">_xll.qlQuoteValue(P86,_xll.ohTrigger(Trigger,Trigger3M,InterestRatesTrigger))</f>
        <v>#NUM!</v>
      </c>
      <c r="W86" s="94" t="b">
        <f t="shared" ca="1" si="17"/>
        <v>0</v>
      </c>
      <c r="X86" s="125" t="e">
        <f t="shared" ca="1" si="19"/>
        <v>#NUM!</v>
      </c>
      <c r="Y86" s="50" t="e">
        <f ca="1">ABS(X86)&lt;=ABS('General Settings'!$D$28)</f>
        <v>#NUM!</v>
      </c>
      <c r="AA86" s="50" t="str">
        <f>_xll.qlSwapIndex(,,O86,SettlementDays,Currency,Calendar,FixedLegTenor,FixedLegBDC,FixedLegDayCounter,Index3M,DiscountingCurve,Permanent,Trigger,ObjectOverwrite)</f>
        <v>obj_00379#0001</v>
      </c>
      <c r="AI86" s="94" t="str">
        <v/>
      </c>
    </row>
    <row r="87" spans="13:36" x14ac:dyDescent="0.2">
      <c r="M87" s="94" t="s">
        <v>60</v>
      </c>
      <c r="N87" s="94"/>
      <c r="O87" s="94" t="s">
        <v>121</v>
      </c>
      <c r="P87" s="94" t="str">
        <f t="shared" si="15"/>
        <v>GBPSM3L18Y_Quote</v>
      </c>
      <c r="Q87" s="163"/>
      <c r="R87" s="106">
        <f t="shared" si="16"/>
        <v>42641</v>
      </c>
      <c r="S87" s="106">
        <f>_xll.qlInterestRateIndexValueDate(AA87,R87)</f>
        <v>42641</v>
      </c>
      <c r="T87" s="106">
        <f>_xll.qlInterestRateIndexMaturity(AA87,S87)</f>
        <v>49215</v>
      </c>
      <c r="U87" s="97">
        <f ca="1">_xll.qlIndexFixing(AA87,R87,TRUE,_xll.ohTrigger(Trigger,Trigger3M,InterestRatesTrigger))</f>
        <v>8.4630649465348602E-3</v>
      </c>
      <c r="V87" s="97" t="e">
        <f ca="1">_xll.qlQuoteValue(P87,_xll.ohTrigger(Trigger,Trigger3M,InterestRatesTrigger))</f>
        <v>#NUM!</v>
      </c>
      <c r="W87" s="94" t="b">
        <f t="shared" ca="1" si="17"/>
        <v>0</v>
      </c>
      <c r="X87" s="125" t="e">
        <f t="shared" ca="1" si="19"/>
        <v>#NUM!</v>
      </c>
      <c r="Y87" s="50" t="e">
        <f ca="1">ABS(X87)&lt;=ABS('General Settings'!$D$28)</f>
        <v>#NUM!</v>
      </c>
      <c r="AA87" s="50" t="str">
        <f>_xll.qlSwapIndex(,,O87,SettlementDays,Currency,Calendar,FixedLegTenor,FixedLegBDC,FixedLegDayCounter,Index3M,DiscountingCurve,Permanent,Trigger,ObjectOverwrite)</f>
        <v>obj_0039d#0001</v>
      </c>
      <c r="AI87" s="94" t="str">
        <v/>
      </c>
    </row>
    <row r="88" spans="13:36" x14ac:dyDescent="0.2">
      <c r="M88" s="94" t="s">
        <v>60</v>
      </c>
      <c r="N88" s="94"/>
      <c r="O88" s="94" t="s">
        <v>122</v>
      </c>
      <c r="P88" s="94" t="str">
        <f t="shared" si="15"/>
        <v>GBPSM3L19Y_Quote</v>
      </c>
      <c r="Q88" s="163"/>
      <c r="R88" s="106">
        <f t="shared" si="16"/>
        <v>42641</v>
      </c>
      <c r="S88" s="106">
        <f>_xll.qlInterestRateIndexValueDate(AA88,R88)</f>
        <v>42641</v>
      </c>
      <c r="T88" s="106">
        <f>_xll.qlInterestRateIndexMaturity(AA88,S88)</f>
        <v>49580</v>
      </c>
      <c r="U88" s="97">
        <f ca="1">_xll.qlIndexFixing(AA88,R88,TRUE,_xll.ohTrigger(Trigger,Trigger3M,InterestRatesTrigger))</f>
        <v>8.5514395857697913E-3</v>
      </c>
      <c r="V88" s="97" t="e">
        <f ca="1">_xll.qlQuoteValue(P88,_xll.ohTrigger(Trigger,Trigger3M,InterestRatesTrigger))</f>
        <v>#NUM!</v>
      </c>
      <c r="W88" s="94" t="b">
        <f t="shared" ca="1" si="17"/>
        <v>0</v>
      </c>
      <c r="X88" s="125" t="e">
        <f t="shared" ca="1" si="19"/>
        <v>#NUM!</v>
      </c>
      <c r="Y88" s="50" t="e">
        <f ca="1">ABS(X88)&lt;=ABS('General Settings'!$D$28)</f>
        <v>#NUM!</v>
      </c>
      <c r="AA88" s="50" t="str">
        <f>_xll.qlSwapIndex(,,O88,SettlementDays,Currency,Calendar,FixedLegTenor,FixedLegBDC,FixedLegDayCounter,Index3M,DiscountingCurve,Permanent,Trigger,ObjectOverwrite)</f>
        <v>obj_003a7#0001</v>
      </c>
      <c r="AI88" s="94" t="str">
        <v/>
      </c>
    </row>
    <row r="89" spans="13:36" x14ac:dyDescent="0.2">
      <c r="M89" s="94" t="s">
        <v>60</v>
      </c>
      <c r="N89" s="94"/>
      <c r="O89" s="94" t="s">
        <v>93</v>
      </c>
      <c r="P89" s="94" t="str">
        <f t="shared" si="15"/>
        <v>GBPSM3L20Y_Quote</v>
      </c>
      <c r="Q89" s="163"/>
      <c r="R89" s="106">
        <f t="shared" si="16"/>
        <v>42641</v>
      </c>
      <c r="S89" s="106">
        <f>_xll.qlInterestRateIndexValueDate(AA89,R89)</f>
        <v>42641</v>
      </c>
      <c r="T89" s="106">
        <f>_xll.qlInterestRateIndexMaturity(AA89,S89)</f>
        <v>49947</v>
      </c>
      <c r="U89" s="97">
        <f ca="1">_xll.qlIndexFixing(AA89,R89,TRUE,_xll.ohTrigger(Trigger,Trigger3M,InterestRatesTrigger))</f>
        <v>8.6100000000002945E-3</v>
      </c>
      <c r="V89" s="97">
        <f ca="1">_xll.qlQuoteValue(P89,_xll.ohTrigger(Trigger,Trigger3M,InterestRatesTrigger))</f>
        <v>8.6099999999999996E-3</v>
      </c>
      <c r="W89" s="94" t="b">
        <f t="shared" ca="1" si="17"/>
        <v>1</v>
      </c>
      <c r="X89" s="125">
        <f t="shared" ca="1" si="19"/>
        <v>2.9490299091605721E-12</v>
      </c>
      <c r="Y89" s="50" t="b">
        <f ca="1">ABS(X89)&lt;=ABS('General Settings'!$D$28)</f>
        <v>1</v>
      </c>
      <c r="AA89" s="50" t="str">
        <f>_xll.qlSwapIndex(,,O89,SettlementDays,Currency,Calendar,FixedLegTenor,FixedLegBDC,FixedLegDayCounter,Index3M,DiscountingCurve,Permanent,Trigger,ObjectOverwrite)</f>
        <v>obj_00382#0001</v>
      </c>
      <c r="AI89" s="94" t="str">
        <v/>
      </c>
    </row>
    <row r="90" spans="13:36" x14ac:dyDescent="0.2">
      <c r="M90" s="94" t="s">
        <v>60</v>
      </c>
      <c r="N90" s="94"/>
      <c r="O90" s="94" t="s">
        <v>123</v>
      </c>
      <c r="P90" s="94" t="str">
        <f t="shared" si="15"/>
        <v>GBPSM3L21Y_Quote</v>
      </c>
      <c r="Q90" s="163"/>
      <c r="R90" s="106">
        <f t="shared" si="16"/>
        <v>42641</v>
      </c>
      <c r="S90" s="106">
        <f>_xll.qlInterestRateIndexValueDate(AA90,R90)</f>
        <v>42641</v>
      </c>
      <c r="T90" s="106">
        <f>_xll.qlInterestRateIndexMaturity(AA90,S90)</f>
        <v>50311</v>
      </c>
      <c r="U90" s="97">
        <f ca="1">_xll.qlIndexFixing(AA90,R90,TRUE,_xll.ohTrigger(Trigger,Trigger3M,InterestRatesTrigger))</f>
        <v>8.6422936651190628E-3</v>
      </c>
      <c r="V90" s="97" t="e">
        <f ca="1">_xll.qlQuoteValue(P90,_xll.ohTrigger(Trigger,Trigger3M,InterestRatesTrigger))</f>
        <v>#NUM!</v>
      </c>
      <c r="W90" s="94" t="b">
        <f t="shared" ca="1" si="17"/>
        <v>0</v>
      </c>
      <c r="X90" s="125" t="e">
        <f t="shared" ca="1" si="19"/>
        <v>#NUM!</v>
      </c>
      <c r="Y90" s="50" t="e">
        <f ca="1">ABS(X90)&lt;=ABS('General Settings'!$D$28)</f>
        <v>#NUM!</v>
      </c>
      <c r="AA90" s="50" t="str">
        <f>_xll.qlSwapIndex(,,O90,SettlementDays,Currency,Calendar,FixedLegTenor,FixedLegBDC,FixedLegDayCounter,Index3M,DiscountingCurve,Permanent,Trigger,ObjectOverwrite)</f>
        <v>obj_003b6#0001</v>
      </c>
      <c r="AI90" s="94" t="str">
        <v/>
      </c>
    </row>
    <row r="91" spans="13:36" x14ac:dyDescent="0.2">
      <c r="M91" s="94" t="s">
        <v>60</v>
      </c>
      <c r="N91" s="94"/>
      <c r="O91" s="94" t="s">
        <v>124</v>
      </c>
      <c r="P91" s="94" t="str">
        <f t="shared" si="15"/>
        <v>GBPSM3L22Y_Quote</v>
      </c>
      <c r="Q91" s="163"/>
      <c r="R91" s="106">
        <f t="shared" si="16"/>
        <v>42641</v>
      </c>
      <c r="S91" s="106">
        <f>_xll.qlInterestRateIndexValueDate(AA91,R91)</f>
        <v>42641</v>
      </c>
      <c r="T91" s="106">
        <f>_xll.qlInterestRateIndexMaturity(AA91,S91)</f>
        <v>50676</v>
      </c>
      <c r="U91" s="97">
        <f ca="1">_xll.qlIndexFixing(AA91,R91,TRUE,_xll.ohTrigger(Trigger,Trigger3M,InterestRatesTrigger))</f>
        <v>8.6556749326709287E-3</v>
      </c>
      <c r="V91" s="97" t="e">
        <f ca="1">_xll.qlQuoteValue(P91,_xll.ohTrigger(Trigger,Trigger3M,InterestRatesTrigger))</f>
        <v>#NUM!</v>
      </c>
      <c r="W91" s="94" t="b">
        <f t="shared" ca="1" si="17"/>
        <v>0</v>
      </c>
      <c r="X91" s="125" t="e">
        <f t="shared" ca="1" si="19"/>
        <v>#NUM!</v>
      </c>
      <c r="Y91" s="50" t="e">
        <f ca="1">ABS(X91)&lt;=ABS('General Settings'!$D$28)</f>
        <v>#NUM!</v>
      </c>
      <c r="AA91" s="50" t="str">
        <f>_xll.qlSwapIndex(,,O91,SettlementDays,Currency,Calendar,FixedLegTenor,FixedLegBDC,FixedLegDayCounter,Index3M,DiscountingCurve,Permanent,Trigger,ObjectOverwrite)</f>
        <v>obj_003a0#0001</v>
      </c>
      <c r="AI91" s="94" t="str">
        <v/>
      </c>
    </row>
    <row r="92" spans="13:36" x14ac:dyDescent="0.2">
      <c r="M92" s="94" t="s">
        <v>60</v>
      </c>
      <c r="N92" s="94"/>
      <c r="O92" s="94" t="s">
        <v>125</v>
      </c>
      <c r="P92" s="94" t="str">
        <f t="shared" si="15"/>
        <v>GBPSM3L23Y_Quote</v>
      </c>
      <c r="Q92" s="163"/>
      <c r="R92" s="106">
        <f t="shared" si="16"/>
        <v>42641</v>
      </c>
      <c r="S92" s="106">
        <f>_xll.qlInterestRateIndexValueDate(AA92,R92)</f>
        <v>42641</v>
      </c>
      <c r="T92" s="106">
        <f>_xll.qlInterestRateIndexMaturity(AA92,S92)</f>
        <v>51041</v>
      </c>
      <c r="U92" s="97">
        <f ca="1">_xll.qlIndexFixing(AA92,R92,TRUE,_xll.ohTrigger(Trigger,Trigger3M,InterestRatesTrigger))</f>
        <v>8.6563898752442595E-3</v>
      </c>
      <c r="V92" s="97" t="e">
        <f ca="1">_xll.qlQuoteValue(P92,_xll.ohTrigger(Trigger,Trigger3M,InterestRatesTrigger))</f>
        <v>#NUM!</v>
      </c>
      <c r="W92" s="94" t="b">
        <f t="shared" ca="1" si="17"/>
        <v>0</v>
      </c>
      <c r="X92" s="125" t="e">
        <f t="shared" ca="1" si="19"/>
        <v>#NUM!</v>
      </c>
      <c r="Y92" s="50" t="e">
        <f ca="1">ABS(X92)&lt;=ABS('General Settings'!$D$28)</f>
        <v>#NUM!</v>
      </c>
      <c r="AA92" s="50" t="str">
        <f>_xll.qlSwapIndex(,,O92,SettlementDays,Currency,Calendar,FixedLegTenor,FixedLegBDC,FixedLegDayCounter,Index3M,DiscountingCurve,Permanent,Trigger,ObjectOverwrite)</f>
        <v>obj_003b8#0001</v>
      </c>
      <c r="AI92" s="94" t="str">
        <v/>
      </c>
    </row>
    <row r="93" spans="13:36" x14ac:dyDescent="0.2">
      <c r="M93" s="94" t="s">
        <v>60</v>
      </c>
      <c r="N93" s="94"/>
      <c r="O93" s="94" t="s">
        <v>126</v>
      </c>
      <c r="P93" s="94" t="str">
        <f t="shared" si="15"/>
        <v>GBPSM3L24Y_Quote</v>
      </c>
      <c r="Q93" s="163"/>
      <c r="R93" s="106">
        <f t="shared" si="16"/>
        <v>42641</v>
      </c>
      <c r="S93" s="106">
        <f>_xll.qlInterestRateIndexValueDate(AA93,R93)</f>
        <v>42641</v>
      </c>
      <c r="T93" s="106">
        <f>_xll.qlInterestRateIndexMaturity(AA93,S93)</f>
        <v>51407</v>
      </c>
      <c r="U93" s="97">
        <f ca="1">_xll.qlIndexFixing(AA93,R93,TRUE,_xll.ohTrigger(Trigger,Trigger3M,InterestRatesTrigger))</f>
        <v>8.6496961163209738E-3</v>
      </c>
      <c r="V93" s="97" t="e">
        <f ca="1">_xll.qlQuoteValue(P93,_xll.ohTrigger(Trigger,Trigger3M,InterestRatesTrigger))</f>
        <v>#NUM!</v>
      </c>
      <c r="W93" s="94" t="b">
        <f t="shared" ca="1" si="17"/>
        <v>0</v>
      </c>
      <c r="X93" s="125" t="e">
        <f t="shared" ca="1" si="19"/>
        <v>#NUM!</v>
      </c>
      <c r="Y93" s="50" t="e">
        <f ca="1">ABS(X93)&lt;=ABS('General Settings'!$D$28)</f>
        <v>#NUM!</v>
      </c>
      <c r="AA93" s="50" t="str">
        <f>_xll.qlSwapIndex(,,O93,SettlementDays,Currency,Calendar,FixedLegTenor,FixedLegBDC,FixedLegDayCounter,Index3M,DiscountingCurve,Permanent,Trigger,ObjectOverwrite)</f>
        <v>obj_003c9#0001</v>
      </c>
      <c r="AF93" s="117"/>
      <c r="AG93" s="110"/>
      <c r="AI93" s="94" t="str">
        <v/>
      </c>
    </row>
    <row r="94" spans="13:36" x14ac:dyDescent="0.2">
      <c r="M94" s="94" t="s">
        <v>60</v>
      </c>
      <c r="N94" s="94"/>
      <c r="O94" s="94" t="s">
        <v>94</v>
      </c>
      <c r="P94" s="94" t="str">
        <f t="shared" si="15"/>
        <v>GBPSM3L25Y_Quote</v>
      </c>
      <c r="Q94" s="163"/>
      <c r="R94" s="106">
        <f t="shared" si="16"/>
        <v>42641</v>
      </c>
      <c r="S94" s="106">
        <f>_xll.qlInterestRateIndexValueDate(AA94,R94)</f>
        <v>42641</v>
      </c>
      <c r="T94" s="106">
        <f>_xll.qlInterestRateIndexMaturity(AA94,S94)</f>
        <v>51774</v>
      </c>
      <c r="U94" s="97">
        <f ca="1">_xll.qlIndexFixing(AA94,R94,TRUE,_xll.ohTrigger(Trigger,Trigger3M,InterestRatesTrigger))</f>
        <v>8.6399999999901191E-3</v>
      </c>
      <c r="V94" s="97">
        <f ca="1">_xll.qlQuoteValue(P94,_xll.ohTrigger(Trigger,Trigger3M,InterestRatesTrigger))</f>
        <v>8.6400000000000018E-3</v>
      </c>
      <c r="W94" s="94" t="b">
        <f t="shared" ref="W94:W107" ca="1" si="20">NOT(ISERROR(V94))</f>
        <v>1</v>
      </c>
      <c r="X94" s="125">
        <f t="shared" ca="1" si="19"/>
        <v>-9.88271964263987E-11</v>
      </c>
      <c r="Y94" s="50" t="b">
        <f ca="1">ABS(X94)&lt;=ABS('General Settings'!$D$28)</f>
        <v>1</v>
      </c>
      <c r="AA94" s="50" t="str">
        <f>_xll.qlSwapIndex(,,O94,SettlementDays,Currency,Calendar,FixedLegTenor,FixedLegBDC,FixedLegDayCounter,Index3M,DiscountingCurve,Permanent,Trigger,ObjectOverwrite)</f>
        <v>obj_003bd#0001</v>
      </c>
      <c r="AF94" s="117"/>
      <c r="AG94" s="110"/>
      <c r="AH94" s="117"/>
      <c r="AI94" s="106" t="str">
        <v/>
      </c>
      <c r="AJ94" s="117"/>
    </row>
    <row r="95" spans="13:36" x14ac:dyDescent="0.2">
      <c r="M95" s="94" t="s">
        <v>60</v>
      </c>
      <c r="N95" s="94"/>
      <c r="O95" s="94" t="s">
        <v>127</v>
      </c>
      <c r="P95" s="94" t="str">
        <f t="shared" si="15"/>
        <v>GBPSM3L26Y_Quote</v>
      </c>
      <c r="Q95" s="163"/>
      <c r="R95" s="106">
        <f t="shared" si="16"/>
        <v>42641</v>
      </c>
      <c r="S95" s="106">
        <f>_xll.qlInterestRateIndexValueDate(AA95,R95)</f>
        <v>42641</v>
      </c>
      <c r="T95" s="106">
        <f>_xll.qlInterestRateIndexMaturity(AA95,S95)</f>
        <v>52138</v>
      </c>
      <c r="U95" s="97">
        <f ca="1">_xll.qlIndexFixing(AA95,R95,TRUE,_xll.ohTrigger(Trigger,Trigger3M,InterestRatesTrigger))</f>
        <v>8.6301311477660243E-3</v>
      </c>
      <c r="V95" s="97" t="e">
        <f ca="1">_xll.qlQuoteValue(P95,_xll.ohTrigger(Trigger,Trigger3M,InterestRatesTrigger))</f>
        <v>#NUM!</v>
      </c>
      <c r="W95" s="94" t="b">
        <f t="shared" ca="1" si="20"/>
        <v>0</v>
      </c>
      <c r="X95" s="125" t="e">
        <f t="shared" ca="1" si="19"/>
        <v>#NUM!</v>
      </c>
      <c r="Y95" s="50" t="e">
        <f ca="1">ABS(X95)&lt;=ABS('General Settings'!$D$28)</f>
        <v>#NUM!</v>
      </c>
      <c r="AA95" s="50" t="str">
        <f>_xll.qlSwapIndex(,,O95,SettlementDays,Currency,Calendar,FixedLegTenor,FixedLegBDC,FixedLegDayCounter,Index3M,DiscountingCurve,Permanent,Trigger,ObjectOverwrite)</f>
        <v>obj_003d3#0001</v>
      </c>
      <c r="AF95" s="117"/>
      <c r="AG95" s="110"/>
      <c r="AH95" s="117"/>
      <c r="AI95" s="106" t="str">
        <v/>
      </c>
      <c r="AJ95" s="117"/>
    </row>
    <row r="96" spans="13:36" x14ac:dyDescent="0.2">
      <c r="M96" s="94" t="s">
        <v>60</v>
      </c>
      <c r="N96" s="94"/>
      <c r="O96" s="94" t="s">
        <v>95</v>
      </c>
      <c r="P96" s="94" t="str">
        <f t="shared" si="15"/>
        <v>GBPSM3L27Y_Quote</v>
      </c>
      <c r="Q96" s="163"/>
      <c r="R96" s="106">
        <f t="shared" si="16"/>
        <v>42641</v>
      </c>
      <c r="S96" s="106">
        <f>_xll.qlInterestRateIndexValueDate(AA96,R96)</f>
        <v>42641</v>
      </c>
      <c r="T96" s="106">
        <f>_xll.qlInterestRateIndexMaturity(AA96,S96)</f>
        <v>52502</v>
      </c>
      <c r="U96" s="97">
        <f ca="1">_xll.qlIndexFixing(AA96,R96,TRUE,_xll.ohTrigger(Trigger,Trigger3M,InterestRatesTrigger))</f>
        <v>8.6183968108795167E-3</v>
      </c>
      <c r="V96" s="97" t="e">
        <f ca="1">_xll.qlQuoteValue(P96,_xll.ohTrigger(Trigger,Trigger3M,InterestRatesTrigger))</f>
        <v>#NUM!</v>
      </c>
      <c r="W96" s="94" t="b">
        <f t="shared" ca="1" si="20"/>
        <v>0</v>
      </c>
      <c r="X96" s="125" t="e">
        <f t="shared" ca="1" si="19"/>
        <v>#NUM!</v>
      </c>
      <c r="Y96" s="50" t="e">
        <f ca="1">ABS(X96)&lt;=ABS('General Settings'!$D$28)</f>
        <v>#NUM!</v>
      </c>
      <c r="AA96" s="50" t="str">
        <f>_xll.qlSwapIndex(,,O96,SettlementDays,Currency,Calendar,FixedLegTenor,FixedLegBDC,FixedLegDayCounter,Index3M,DiscountingCurve,Permanent,Trigger,ObjectOverwrite)</f>
        <v>obj_003ab#0001</v>
      </c>
      <c r="AF96" s="117"/>
      <c r="AG96" s="110"/>
      <c r="AH96" s="117"/>
      <c r="AI96" s="106" t="str">
        <v/>
      </c>
      <c r="AJ96" s="117"/>
    </row>
    <row r="97" spans="13:77" x14ac:dyDescent="0.2">
      <c r="M97" s="94" t="s">
        <v>60</v>
      </c>
      <c r="N97" s="94"/>
      <c r="O97" s="94" t="s">
        <v>128</v>
      </c>
      <c r="P97" s="94" t="str">
        <f t="shared" si="15"/>
        <v>GBPSM3L28Y_Quote</v>
      </c>
      <c r="Q97" s="163"/>
      <c r="R97" s="106">
        <f t="shared" si="16"/>
        <v>42641</v>
      </c>
      <c r="S97" s="106">
        <f>_xll.qlInterestRateIndexValueDate(AA97,R97)</f>
        <v>42641</v>
      </c>
      <c r="T97" s="106">
        <f>_xll.qlInterestRateIndexMaturity(AA97,S97)</f>
        <v>52868</v>
      </c>
      <c r="U97" s="97">
        <f ca="1">_xll.qlIndexFixing(AA97,R97,TRUE,_xll.ohTrigger(Trigger,Trigger3M,InterestRatesTrigger))</f>
        <v>8.602375059988461E-3</v>
      </c>
      <c r="V97" s="97" t="e">
        <f ca="1">_xll.qlQuoteValue(P97,_xll.ohTrigger(Trigger,Trigger3M,InterestRatesTrigger))</f>
        <v>#NUM!</v>
      </c>
      <c r="W97" s="94" t="b">
        <f t="shared" ca="1" si="20"/>
        <v>0</v>
      </c>
      <c r="X97" s="125" t="e">
        <f t="shared" ca="1" si="19"/>
        <v>#NUM!</v>
      </c>
      <c r="Y97" s="50" t="e">
        <f ca="1">ABS(X97)&lt;=ABS('General Settings'!$D$28)</f>
        <v>#NUM!</v>
      </c>
      <c r="AA97" s="50" t="str">
        <f>_xll.qlSwapIndex(,,O97,SettlementDays,Currency,Calendar,FixedLegTenor,FixedLegBDC,FixedLegDayCounter,Index3M,DiscountingCurve,Permanent,Trigger,ObjectOverwrite)</f>
        <v>obj_003c2#0001</v>
      </c>
      <c r="AF97" s="117"/>
      <c r="AG97" s="110"/>
      <c r="AH97" s="117"/>
      <c r="AI97" s="106" t="str">
        <v/>
      </c>
      <c r="AJ97" s="117"/>
    </row>
    <row r="98" spans="13:77" x14ac:dyDescent="0.2">
      <c r="M98" s="94" t="s">
        <v>60</v>
      </c>
      <c r="N98" s="94"/>
      <c r="O98" s="94" t="s">
        <v>129</v>
      </c>
      <c r="P98" s="94" t="str">
        <f t="shared" si="15"/>
        <v>GBPSM3L29Y_Quote</v>
      </c>
      <c r="Q98" s="163"/>
      <c r="R98" s="106">
        <f t="shared" si="16"/>
        <v>42641</v>
      </c>
      <c r="S98" s="106">
        <f>_xll.qlInterestRateIndexValueDate(AA98,R98)</f>
        <v>42641</v>
      </c>
      <c r="T98" s="106">
        <f>_xll.qlInterestRateIndexMaturity(AA98,S98)</f>
        <v>53233</v>
      </c>
      <c r="U98" s="97">
        <f ca="1">_xll.qlIndexFixing(AA98,R98,TRUE,_xll.ohTrigger(Trigger,Trigger3M,InterestRatesTrigger))</f>
        <v>8.5801653990183972E-3</v>
      </c>
      <c r="V98" s="97" t="e">
        <f ca="1">_xll.qlQuoteValue(P98,_xll.ohTrigger(Trigger,Trigger3M,InterestRatesTrigger))</f>
        <v>#NUM!</v>
      </c>
      <c r="W98" s="94" t="b">
        <f t="shared" ca="1" si="20"/>
        <v>0</v>
      </c>
      <c r="X98" s="125" t="e">
        <f t="shared" ca="1" si="19"/>
        <v>#NUM!</v>
      </c>
      <c r="Y98" s="50" t="e">
        <f ca="1">ABS(X98)&lt;=ABS('General Settings'!$D$28)</f>
        <v>#NUM!</v>
      </c>
      <c r="AA98" s="50" t="str">
        <f>_xll.qlSwapIndex(,,O98,SettlementDays,Currency,Calendar,FixedLegTenor,FixedLegBDC,FixedLegDayCounter,Index3M,DiscountingCurve,Permanent,Trigger,ObjectOverwrite)</f>
        <v>obj_003bb#0001</v>
      </c>
      <c r="AF98" s="117"/>
      <c r="AH98" s="117"/>
      <c r="AI98" s="106" t="str">
        <v/>
      </c>
      <c r="AJ98" s="117"/>
    </row>
    <row r="99" spans="13:77" x14ac:dyDescent="0.2">
      <c r="M99" s="94" t="s">
        <v>60</v>
      </c>
      <c r="N99" s="94"/>
      <c r="O99" s="94" t="s">
        <v>96</v>
      </c>
      <c r="P99" s="94" t="str">
        <f t="shared" si="15"/>
        <v>GBPSM3L30Y_Quote</v>
      </c>
      <c r="Q99" s="163"/>
      <c r="R99" s="106">
        <f t="shared" si="16"/>
        <v>42641</v>
      </c>
      <c r="S99" s="106">
        <f>_xll.qlInterestRateIndexValueDate(AA99,R99)</f>
        <v>42641</v>
      </c>
      <c r="T99" s="106">
        <f>_xll.qlInterestRateIndexMaturity(AA99,S99)</f>
        <v>53598</v>
      </c>
      <c r="U99" s="97">
        <f ca="1">_xll.qlIndexFixing(AA99,R99,TRUE,_xll.ohTrigger(Trigger,Trigger3M,InterestRatesTrigger))</f>
        <v>8.5500000000258633E-3</v>
      </c>
      <c r="V99" s="97">
        <f ca="1">_xll.qlQuoteValue(P99,_xll.ohTrigger(Trigger,Trigger3M,InterestRatesTrigger))</f>
        <v>8.5500000000000003E-3</v>
      </c>
      <c r="W99" s="94" t="b">
        <f t="shared" ca="1" si="20"/>
        <v>1</v>
      </c>
      <c r="X99" s="125">
        <f t="shared" ca="1" si="19"/>
        <v>2.5862992303338217E-10</v>
      </c>
      <c r="Y99" s="50" t="b">
        <f ca="1">ABS(X99)&lt;=ABS('General Settings'!$D$28)</f>
        <v>1</v>
      </c>
      <c r="AA99" s="50" t="str">
        <f>_xll.qlSwapIndex(,,O99,SettlementDays,Currency,Calendar,FixedLegTenor,FixedLegBDC,FixedLegDayCounter,Index3M,DiscountingCurve,Permanent,Trigger,ObjectOverwrite)</f>
        <v>obj_003c6#0001</v>
      </c>
      <c r="AF99" s="117"/>
      <c r="AH99" s="117"/>
      <c r="AI99" s="106" t="str">
        <v/>
      </c>
      <c r="AJ99" s="117"/>
    </row>
    <row r="100" spans="13:77" x14ac:dyDescent="0.2">
      <c r="M100" s="94" t="s">
        <v>60</v>
      </c>
      <c r="N100" s="94"/>
      <c r="O100" s="94" t="s">
        <v>97</v>
      </c>
      <c r="P100" s="94" t="str">
        <f t="shared" si="15"/>
        <v>GBPSM3L35Y_Quote</v>
      </c>
      <c r="Q100" s="163"/>
      <c r="R100" s="106">
        <f t="shared" si="16"/>
        <v>42641</v>
      </c>
      <c r="S100" s="106">
        <f>_xll.qlInterestRateIndexValueDate(AA100,R100)</f>
        <v>42641</v>
      </c>
      <c r="T100" s="106">
        <f>_xll.qlInterestRateIndexMaturity(AA100,S100)</f>
        <v>55424</v>
      </c>
      <c r="U100" s="97">
        <f ca="1">_xll.qlIndexFixing(AA100,R100,TRUE,_xll.ohTrigger(Trigger,Trigger3M,InterestRatesTrigger))</f>
        <v>8.2982575296422952E-3</v>
      </c>
      <c r="V100" s="97" t="e">
        <f ca="1">_xll.qlQuoteValue(P100,_xll.ohTrigger(Trigger,Trigger3M,InterestRatesTrigger))</f>
        <v>#NUM!</v>
      </c>
      <c r="W100" s="94" t="b">
        <f t="shared" ca="1" si="20"/>
        <v>0</v>
      </c>
      <c r="X100" s="125" t="e">
        <f t="shared" ca="1" si="19"/>
        <v>#NUM!</v>
      </c>
      <c r="Y100" s="50" t="e">
        <f ca="1">ABS(X100)&lt;=ABS('General Settings'!$D$28)</f>
        <v>#NUM!</v>
      </c>
      <c r="AA100" s="50" t="str">
        <f>_xll.qlSwapIndex(,,O100,SettlementDays,Currency,Calendar,FixedLegTenor,FixedLegBDC,FixedLegDayCounter,Index3M,DiscountingCurve,Permanent,Trigger,ObjectOverwrite)</f>
        <v>obj_0039b#0001</v>
      </c>
      <c r="AF100" s="117"/>
      <c r="AH100" s="117"/>
      <c r="AI100" s="106" t="str">
        <v/>
      </c>
      <c r="AJ100" s="117"/>
    </row>
    <row r="101" spans="13:77" x14ac:dyDescent="0.2">
      <c r="M101" s="94" t="s">
        <v>60</v>
      </c>
      <c r="N101" s="94"/>
      <c r="O101" s="94" t="s">
        <v>98</v>
      </c>
      <c r="P101" s="94" t="str">
        <f t="shared" si="15"/>
        <v>GBPSM3L40Y_Quote</v>
      </c>
      <c r="Q101" s="163"/>
      <c r="R101" s="106">
        <f t="shared" si="16"/>
        <v>42641</v>
      </c>
      <c r="S101" s="106">
        <f>_xll.qlInterestRateIndexValueDate(AA101,R101)</f>
        <v>42641</v>
      </c>
      <c r="T101" s="106">
        <f>_xll.qlInterestRateIndexMaturity(AA101,S101)</f>
        <v>57251</v>
      </c>
      <c r="U101" s="97">
        <f ca="1">_xll.qlIndexFixing(AA101,R101,TRUE,_xll.ohTrigger(Trigger,Trigger3M,InterestRatesTrigger))</f>
        <v>8.0100000000000969E-3</v>
      </c>
      <c r="V101" s="97">
        <f ca="1">_xll.qlQuoteValue(P101,_xll.ohTrigger(Trigger,Trigger3M,InterestRatesTrigger))</f>
        <v>8.0100000000000015E-3</v>
      </c>
      <c r="W101" s="94" t="b">
        <f t="shared" ca="1" si="20"/>
        <v>1</v>
      </c>
      <c r="X101" s="125">
        <f t="shared" ca="1" si="19"/>
        <v>9.540979117872439E-13</v>
      </c>
      <c r="Y101" s="50" t="b">
        <f ca="1">ABS(X101)&lt;=ABS('General Settings'!$D$28)</f>
        <v>1</v>
      </c>
      <c r="AA101" s="50" t="str">
        <f>_xll.qlSwapIndex(,,O101,SettlementDays,Currency,Calendar,FixedLegTenor,FixedLegBDC,FixedLegDayCounter,Index3M,DiscountingCurve,Permanent,Trigger,ObjectOverwrite)</f>
        <v>obj_0038f#0001</v>
      </c>
      <c r="AF101" s="117"/>
      <c r="AH101" s="117"/>
      <c r="AI101" s="106" t="str">
        <v/>
      </c>
      <c r="AJ101" s="117"/>
    </row>
    <row r="102" spans="13:77" x14ac:dyDescent="0.2">
      <c r="M102" s="94" t="s">
        <v>60</v>
      </c>
      <c r="N102" s="94"/>
      <c r="O102" s="94" t="s">
        <v>99</v>
      </c>
      <c r="P102" s="94" t="str">
        <f t="shared" si="15"/>
        <v>GBPSM3L50Y_Quote</v>
      </c>
      <c r="Q102" s="163"/>
      <c r="R102" s="106">
        <f t="shared" si="16"/>
        <v>42641</v>
      </c>
      <c r="S102" s="106">
        <f>_xll.qlInterestRateIndexValueDate(AA102,R102)</f>
        <v>42641</v>
      </c>
      <c r="T102" s="106">
        <f>_xll.qlInterestRateIndexMaturity(AA102,S102)</f>
        <v>60903</v>
      </c>
      <c r="U102" s="97">
        <f ca="1">_xll.qlIndexFixing(AA102,R102,TRUE,_xll.ohTrigger(Trigger,Trigger3M,InterestRatesTrigger))</f>
        <v>7.6700000000116883E-3</v>
      </c>
      <c r="V102" s="97">
        <f ca="1">_xll.qlQuoteValue(P102,_xll.ohTrigger(Trigger,Trigger3M,InterestRatesTrigger))</f>
        <v>7.6700000000000015E-3</v>
      </c>
      <c r="W102" s="94" t="b">
        <f t="shared" ca="1" si="20"/>
        <v>1</v>
      </c>
      <c r="X102" s="125">
        <f t="shared" ca="1" si="19"/>
        <v>1.1686832057655749E-10</v>
      </c>
      <c r="Y102" s="50" t="b">
        <f ca="1">ABS(X102)&lt;=ABS('General Settings'!$D$28)</f>
        <v>1</v>
      </c>
      <c r="AA102" s="50" t="str">
        <f>_xll.qlSwapIndex(,,O102,SettlementDays,Currency,Calendar,FixedLegTenor,FixedLegBDC,FixedLegDayCounter,Index3M,DiscountingCurve,Permanent,Trigger,ObjectOverwrite)</f>
        <v>obj_00399#0001</v>
      </c>
      <c r="AF102" s="117"/>
      <c r="AH102" s="117"/>
      <c r="AI102" s="106" t="str">
        <v/>
      </c>
      <c r="AJ102" s="117"/>
    </row>
    <row r="103" spans="13:77" x14ac:dyDescent="0.2">
      <c r="M103" s="94" t="s">
        <v>60</v>
      </c>
      <c r="N103" s="94"/>
      <c r="O103" s="94" t="s">
        <v>130</v>
      </c>
      <c r="P103" s="94" t="str">
        <f t="shared" si="15"/>
        <v>GBPSM3L60Y_Quote</v>
      </c>
      <c r="Q103" s="163"/>
      <c r="R103" s="106">
        <f t="shared" si="16"/>
        <v>42641</v>
      </c>
      <c r="S103" s="106">
        <f>_xll.qlInterestRateIndexValueDate(AA103,R103)</f>
        <v>42641</v>
      </c>
      <c r="T103" s="106">
        <f>_xll.qlInterestRateIndexMaturity(AA103,S103)</f>
        <v>64556</v>
      </c>
      <c r="U103" s="97">
        <f ca="1">_xll.qlIndexFixing(AA103,R103,TRUE,_xll.ohTrigger(Trigger,Trigger3M,InterestRatesTrigger))</f>
        <v>7.6300000000128817E-3</v>
      </c>
      <c r="V103" s="97">
        <f ca="1">_xll.qlQuoteValue(P103,_xll.ohTrigger(Trigger,Trigger3M,InterestRatesTrigger))</f>
        <v>7.6300000000000014E-3</v>
      </c>
      <c r="W103" s="94" t="b">
        <f t="shared" ca="1" si="20"/>
        <v>1</v>
      </c>
      <c r="X103" s="125">
        <f t="shared" ca="1" si="19"/>
        <v>1.2880321809127793E-10</v>
      </c>
      <c r="Y103" s="50" t="b">
        <f ca="1">ABS(X103)&lt;=ABS('General Settings'!$D$28)</f>
        <v>1</v>
      </c>
      <c r="AA103" s="51" t="str">
        <f>_xll.qlSwapIndex(,,O103,SettlementDays,Currency,Calendar,FixedLegTenor,FixedLegBDC,FixedLegDayCounter,Index3M,DiscountingCurve,Permanent,Trigger,ObjectOverwrite)</f>
        <v>obj_003b2#0001</v>
      </c>
      <c r="AC103" s="104" t="s">
        <v>140</v>
      </c>
      <c r="AF103" s="117"/>
      <c r="AH103" s="117"/>
      <c r="AI103" s="106" t="str">
        <v/>
      </c>
      <c r="AJ103" s="117"/>
    </row>
    <row r="104" spans="13:77" x14ac:dyDescent="0.2">
      <c r="M104" s="93" t="s">
        <v>131</v>
      </c>
      <c r="N104" s="93">
        <v>12</v>
      </c>
      <c r="O104" s="93" t="s">
        <v>136</v>
      </c>
      <c r="P104" s="93" t="str">
        <f t="shared" ref="P104:P110" si="21">Currency&amp;O104&amp;N104&amp;QuoteSuffix</f>
        <v>GBP1S12_Quote</v>
      </c>
      <c r="Q104" s="174"/>
      <c r="R104" s="105">
        <f>_xll.qlInterestRateIndexFixingDate(Index3M,S104)</f>
        <v>42725</v>
      </c>
      <c r="S104" s="105">
        <f>_xll.qlIMMdate(AE104)</f>
        <v>42725</v>
      </c>
      <c r="T104" s="105">
        <f>_xll.qlSwapMaturityDate(AA104)</f>
        <v>43089</v>
      </c>
      <c r="U104" s="96">
        <f ca="1">_xll.qlVanillaSwapFairRate(AA104,_xll.ohTrigger(Trigger,Trigger3M,InterestRatesTrigger))</f>
        <v>2.7026195904910175E-3</v>
      </c>
      <c r="V104" s="96">
        <f ca="1">_xll.qlQuoteValue(P104,_xll.ohTrigger(Trigger,Trigger3M,InterestRatesTrigger))</f>
        <v>2.7200000000000002E-3</v>
      </c>
      <c r="W104" s="93" t="b">
        <f t="shared" ca="1" si="20"/>
        <v>1</v>
      </c>
      <c r="X104" s="126">
        <f t="shared" ca="1" si="19"/>
        <v>-0.17380409508982714</v>
      </c>
      <c r="Y104" s="52" t="b">
        <f ca="1">ABS(X104)&lt;=ABS('General Settings'!$D$29)</f>
        <v>1</v>
      </c>
      <c r="AA104" s="52" t="str">
        <f>_xll.qlMakeIMMSwap(,N104&amp;"M",Index3M,,S104,FixedLegDayCounter,,DiscountingEngine,Permanent,,ObjectOverwrite)</f>
        <v>obj_003d8#0001</v>
      </c>
      <c r="AC104" s="104" t="str">
        <f>_xll.qlDiscountingSwapEngine(,DiscountingCurve,,,,Permanent,Trigger,ObjectOverwrite)</f>
        <v>obj_003af#0001</v>
      </c>
      <c r="AE104" s="127" t="str">
        <f>_xll.qlIMMNextCode(EvaluationDate-1,,Trigger)</f>
        <v>Z6</v>
      </c>
      <c r="AF104" s="117"/>
      <c r="AH104" s="117"/>
      <c r="AI104" s="106" t="str">
        <v/>
      </c>
      <c r="AJ104" s="117"/>
      <c r="AK104" s="118"/>
      <c r="AL104" s="115"/>
      <c r="AM104" s="115"/>
      <c r="AN104" s="119"/>
      <c r="AO104" s="115"/>
      <c r="AP104" s="115"/>
      <c r="AQ104" s="115"/>
      <c r="AR104" s="115"/>
      <c r="AS104" s="115"/>
      <c r="AT104" s="110"/>
      <c r="AU104" s="110"/>
      <c r="AV104" s="110"/>
      <c r="AW104" s="110"/>
      <c r="AX104" s="110"/>
      <c r="AY104" s="110"/>
      <c r="AZ104" s="110"/>
      <c r="BA104" s="110"/>
      <c r="BB104" s="110"/>
      <c r="BC104" s="110"/>
      <c r="BD104" s="110"/>
      <c r="BE104" s="110"/>
      <c r="BF104" s="110"/>
      <c r="BG104" s="110"/>
      <c r="BH104" s="110"/>
      <c r="BI104" s="110"/>
      <c r="BJ104" s="110"/>
      <c r="BK104" s="110"/>
      <c r="BL104" s="110"/>
      <c r="BM104" s="110"/>
      <c r="BN104" s="110"/>
      <c r="BO104" s="110"/>
      <c r="BP104" s="110"/>
    </row>
    <row r="105" spans="13:77" x14ac:dyDescent="0.2">
      <c r="M105" s="94" t="s">
        <v>131</v>
      </c>
      <c r="N105" s="94">
        <v>12</v>
      </c>
      <c r="O105" s="94" t="s">
        <v>137</v>
      </c>
      <c r="P105" s="94" t="str">
        <f t="shared" si="21"/>
        <v>GBP2S12_Quote</v>
      </c>
      <c r="Q105" s="163"/>
      <c r="R105" s="106">
        <f>_xll.qlInterestRateIndexFixingDate(Index3M,S105)</f>
        <v>42809</v>
      </c>
      <c r="S105" s="106">
        <f>_xll.qlIMMdate(AE105)</f>
        <v>42809</v>
      </c>
      <c r="T105" s="106">
        <f>_xll.qlSwapMaturityDate(AA105)</f>
        <v>43180</v>
      </c>
      <c r="U105" s="97">
        <f ca="1">_xll.qlVanillaSwapFairRate(AA105,_xll.ohTrigger(Trigger,Trigger3M,InterestRatesTrigger))</f>
        <v>2.4854346260650174E-3</v>
      </c>
      <c r="V105" s="97">
        <f ca="1">_xll.qlQuoteValue(P105,_xll.ohTrigger(Trigger,Trigger3M,InterestRatesTrigger))</f>
        <v>2.5100000000000001E-3</v>
      </c>
      <c r="W105" s="94" t="b">
        <f t="shared" ca="1" si="20"/>
        <v>1</v>
      </c>
      <c r="X105" s="125">
        <f t="shared" ca="1" si="19"/>
        <v>-0.24565373934982634</v>
      </c>
      <c r="Y105" s="50" t="b">
        <f ca="1">ABS(X105)&lt;=ABS('General Settings'!$D$29)</f>
        <v>1</v>
      </c>
      <c r="AA105" s="50" t="str">
        <f>_xll.qlMakeIMMSwap(,N105&amp;"M",Index3M,,S105,FixedLegDayCounter,,DiscountingEngine,Permanent,,ObjectOverwrite)</f>
        <v>obj_003da#0001</v>
      </c>
      <c r="AE105" s="128" t="str">
        <f>_xll.qlIMMNextCode(AE104,,Trigger)</f>
        <v>H7</v>
      </c>
      <c r="AF105" s="117"/>
      <c r="AH105" s="117"/>
      <c r="AI105" s="106" t="str">
        <v/>
      </c>
      <c r="AJ105" s="117"/>
      <c r="AK105" s="118"/>
      <c r="AL105" s="115"/>
      <c r="AM105" s="115"/>
      <c r="AN105" s="119"/>
      <c r="AO105" s="115"/>
      <c r="AP105" s="115"/>
      <c r="AQ105" s="115"/>
      <c r="AR105" s="115"/>
      <c r="AS105" s="115"/>
      <c r="AT105" s="110"/>
      <c r="AU105" s="110"/>
      <c r="AV105" s="110"/>
      <c r="AW105" s="110"/>
      <c r="AX105" s="110"/>
      <c r="AY105" s="110"/>
      <c r="AZ105" s="110"/>
      <c r="BA105" s="110"/>
      <c r="BB105" s="110"/>
      <c r="BC105" s="110"/>
      <c r="BD105" s="110"/>
      <c r="BE105" s="110"/>
      <c r="BF105" s="110"/>
      <c r="BG105" s="110"/>
      <c r="BH105" s="110"/>
      <c r="BI105" s="110"/>
      <c r="BJ105" s="110"/>
      <c r="BK105" s="110"/>
      <c r="BL105" s="110"/>
      <c r="BM105" s="110"/>
      <c r="BN105" s="110"/>
      <c r="BO105" s="110"/>
      <c r="BP105" s="110"/>
      <c r="BQ105" s="110"/>
      <c r="BR105" s="110"/>
      <c r="BS105" s="110"/>
      <c r="BT105" s="110"/>
      <c r="BU105" s="110"/>
      <c r="BV105" s="110"/>
      <c r="BW105" s="110"/>
      <c r="BX105" s="110"/>
      <c r="BY105" s="110"/>
    </row>
    <row r="106" spans="13:77" x14ac:dyDescent="0.2">
      <c r="M106" s="94" t="s">
        <v>131</v>
      </c>
      <c r="N106" s="94">
        <v>12</v>
      </c>
      <c r="O106" s="94" t="s">
        <v>138</v>
      </c>
      <c r="P106" s="94" t="str">
        <f t="shared" si="21"/>
        <v>GBP3S12_Quote</v>
      </c>
      <c r="Q106" s="163"/>
      <c r="R106" s="106">
        <f>_xll.qlInterestRateIndexFixingDate(Index3M,S106)</f>
        <v>42907</v>
      </c>
      <c r="S106" s="106">
        <f>_xll.qlIMMdate(AE106)</f>
        <v>42907</v>
      </c>
      <c r="T106" s="106">
        <f>_xll.qlSwapMaturityDate(AA106)</f>
        <v>43271</v>
      </c>
      <c r="U106" s="97">
        <f ca="1">_xll.qlVanillaSwapFairRate(AA106,_xll.ohTrigger(Trigger,Trigger3M,InterestRatesTrigger))</f>
        <v>2.3480117892962999E-3</v>
      </c>
      <c r="V106" s="97">
        <f ca="1">_xll.qlQuoteValue(P106,_xll.ohTrigger(Trigger,Trigger3M,InterestRatesTrigger))</f>
        <v>2.3800000000000002E-3</v>
      </c>
      <c r="W106" s="94" t="b">
        <f t="shared" ca="1" si="20"/>
        <v>1</v>
      </c>
      <c r="X106" s="125">
        <f t="shared" ca="1" si="19"/>
        <v>-0.31988210703700304</v>
      </c>
      <c r="Y106" s="50" t="b">
        <f ca="1">ABS(X106)&lt;=ABS('General Settings'!$D$29)</f>
        <v>1</v>
      </c>
      <c r="AA106" s="50" t="str">
        <f>_xll.qlMakeIMMSwap(,N106&amp;"M",Index3M,,S106,FixedLegDayCounter,,DiscountingEngine,Permanent,,ObjectOverwrite)</f>
        <v>obj_003d9#0001</v>
      </c>
      <c r="AE106" s="128" t="str">
        <f>_xll.qlIMMNextCode(AE105,,Trigger)</f>
        <v>M7</v>
      </c>
      <c r="AF106" s="117"/>
      <c r="AH106" s="117"/>
      <c r="AI106" s="106" t="str">
        <v/>
      </c>
      <c r="AJ106" s="117"/>
      <c r="AK106" s="118"/>
      <c r="AL106" s="115"/>
      <c r="AM106" s="115"/>
      <c r="AN106" s="119"/>
      <c r="AO106" s="115"/>
      <c r="AP106" s="115"/>
      <c r="AQ106" s="115"/>
      <c r="AR106" s="115"/>
      <c r="AS106" s="115"/>
      <c r="AT106" s="110"/>
      <c r="AU106" s="110"/>
      <c r="AV106" s="110"/>
      <c r="AW106" s="110"/>
      <c r="AX106" s="110"/>
      <c r="AY106" s="110"/>
      <c r="AZ106" s="110"/>
      <c r="BA106" s="110"/>
      <c r="BB106" s="110"/>
      <c r="BC106" s="110"/>
      <c r="BD106" s="110"/>
      <c r="BE106" s="110"/>
      <c r="BF106" s="110"/>
      <c r="BG106" s="110"/>
      <c r="BH106" s="110"/>
      <c r="BI106" s="110"/>
      <c r="BJ106" s="110"/>
      <c r="BK106" s="110"/>
      <c r="BL106" s="110"/>
      <c r="BM106" s="110"/>
      <c r="BN106" s="110"/>
      <c r="BO106" s="110"/>
      <c r="BP106" s="110"/>
      <c r="BQ106" s="110"/>
      <c r="BR106" s="110"/>
      <c r="BS106" s="110"/>
      <c r="BT106" s="110"/>
      <c r="BU106" s="110"/>
      <c r="BV106" s="110"/>
      <c r="BW106" s="110"/>
      <c r="BX106" s="110"/>
      <c r="BY106" s="110"/>
    </row>
    <row r="107" spans="13:77" x14ac:dyDescent="0.2">
      <c r="M107" s="178" t="s">
        <v>131</v>
      </c>
      <c r="N107" s="178">
        <v>12</v>
      </c>
      <c r="O107" s="178" t="s">
        <v>139</v>
      </c>
      <c r="P107" s="178" t="str">
        <f t="shared" si="21"/>
        <v>GBP4S12_Quote</v>
      </c>
      <c r="Q107" s="179"/>
      <c r="R107" s="180">
        <f>_xll.qlInterestRateIndexFixingDate(Index3M,S107)</f>
        <v>42998</v>
      </c>
      <c r="S107" s="180">
        <f>_xll.qlIMMdate(AE107)</f>
        <v>42998</v>
      </c>
      <c r="T107" s="180">
        <f>_xll.qlSwapMaturityDate(AA107)</f>
        <v>43362</v>
      </c>
      <c r="U107" s="181">
        <f ca="1">_xll.qlVanillaSwapFairRate(AA107,_xll.ohTrigger(Trigger,Trigger3M,InterestRatesTrigger))</f>
        <v>2.2867234981308066E-3</v>
      </c>
      <c r="V107" s="181">
        <f ca="1">_xll.qlQuoteValue(P107,_xll.ohTrigger(Trigger,Trigger3M,InterestRatesTrigger))</f>
        <v>2.3400000000000001E-3</v>
      </c>
      <c r="W107" s="178" t="b">
        <f t="shared" ca="1" si="20"/>
        <v>1</v>
      </c>
      <c r="X107" s="182">
        <f t="shared" ca="1" si="19"/>
        <v>-0.53276501869193438</v>
      </c>
      <c r="Y107" s="132" t="b">
        <f ca="1">ABS(X107)&lt;=ABS('General Settings'!$D$29)</f>
        <v>1</v>
      </c>
      <c r="AA107" s="50" t="str">
        <f>_xll.qlMakeIMMSwap(,N107&amp;"M",Index3M,,S107,FixedLegDayCounter,,DiscountingEngine,Permanent,,ObjectOverwrite)</f>
        <v>obj_003de#0001</v>
      </c>
      <c r="AE107" s="128" t="str">
        <f>_xll.qlIMMNextCode(AE106,,Trigger)</f>
        <v>U7</v>
      </c>
      <c r="AF107" s="117"/>
      <c r="AG107" s="110"/>
      <c r="AH107" s="117"/>
      <c r="AI107" s="94" t="str">
        <v/>
      </c>
      <c r="AK107" s="118"/>
      <c r="AL107" s="115"/>
      <c r="AM107" s="115"/>
      <c r="AN107" s="119"/>
      <c r="AO107" s="115"/>
      <c r="AP107" s="115"/>
      <c r="AQ107" s="115"/>
      <c r="AR107" s="115"/>
      <c r="AS107" s="115"/>
      <c r="AT107" s="110"/>
      <c r="AU107" s="110"/>
      <c r="AV107" s="110"/>
      <c r="AW107" s="110"/>
      <c r="AX107" s="110"/>
      <c r="AY107" s="110"/>
      <c r="AZ107" s="110"/>
      <c r="BA107" s="110"/>
      <c r="BB107" s="110"/>
      <c r="BC107" s="110"/>
      <c r="BD107" s="110"/>
      <c r="BE107" s="110"/>
      <c r="BF107" s="110"/>
      <c r="BG107" s="110"/>
      <c r="BH107" s="110"/>
      <c r="BI107" s="110"/>
      <c r="BJ107" s="110"/>
      <c r="BK107" s="110"/>
      <c r="BL107" s="110"/>
      <c r="BM107" s="110"/>
      <c r="BN107" s="110"/>
      <c r="BO107" s="110"/>
      <c r="BP107" s="110"/>
      <c r="BQ107" s="110"/>
      <c r="BR107" s="110"/>
      <c r="BS107" s="110"/>
      <c r="BT107" s="110"/>
      <c r="BU107" s="110"/>
      <c r="BV107" s="110"/>
      <c r="BW107" s="110"/>
      <c r="BX107" s="110"/>
      <c r="BY107" s="110"/>
    </row>
    <row r="108" spans="13:77" x14ac:dyDescent="0.2">
      <c r="M108" s="94" t="s">
        <v>131</v>
      </c>
      <c r="N108" s="94">
        <v>24</v>
      </c>
      <c r="O108" s="94" t="s">
        <v>136</v>
      </c>
      <c r="P108" s="94" t="str">
        <f t="shared" si="21"/>
        <v>GBP1S24_Quote</v>
      </c>
      <c r="Q108" s="163"/>
      <c r="R108" s="106">
        <f>_xll.qlInterestRateIndexFixingDate(Index3M,S108)</f>
        <v>42725</v>
      </c>
      <c r="S108" s="106">
        <f>_xll.qlIMMdate(AE108)</f>
        <v>42725</v>
      </c>
      <c r="T108" s="106">
        <f>_xll.qlSwapMaturityDate(AA108)</f>
        <v>43453</v>
      </c>
      <c r="U108" s="97">
        <f ca="1">_xll.qlVanillaSwapFairRate(AA108,_xll.ohTrigger(Trigger,Trigger3M,InterestRatesTrigger))</f>
        <v>2.5010148083653627E-3</v>
      </c>
      <c r="V108" s="97">
        <f ca="1">_xll.qlQuoteValue(P108,_xll.ohTrigger(Trigger,Trigger3M,InterestRatesTrigger))</f>
        <v>2.5400000000000002E-3</v>
      </c>
      <c r="W108" s="94" t="b">
        <f t="shared" ref="W108:W110" ca="1" si="22">NOT(ISERROR(V108))</f>
        <v>1</v>
      </c>
      <c r="X108" s="125">
        <f t="shared" ref="X108:X110" ca="1" si="23">(U108-V108)*10000</f>
        <v>-0.38985191634637473</v>
      </c>
      <c r="Y108" s="124" t="b">
        <f ca="1">ABS(X108)&lt;=ABS('General Settings'!$D$29)</f>
        <v>1</v>
      </c>
      <c r="AA108" s="50" t="str">
        <f>_xll.qlMakeIMMSwap(,N108&amp;"M",Index3M,,S108,FixedLegDayCounter,,DiscountingEngine,Permanent,,ObjectOverwrite)</f>
        <v>obj_003dc#0001</v>
      </c>
      <c r="AE108" s="130" t="str">
        <f>_xll.qlIMMNextCode(EvaluationDate-1,,Trigger)</f>
        <v>Z6</v>
      </c>
      <c r="AF108" s="117"/>
      <c r="AG108" s="110"/>
      <c r="AH108" s="117"/>
      <c r="AI108" s="106" t="str">
        <v/>
      </c>
      <c r="AJ108" s="117"/>
      <c r="AK108" s="118"/>
      <c r="AL108" s="115"/>
      <c r="AM108" s="115"/>
      <c r="AN108" s="119"/>
      <c r="AO108" s="115"/>
      <c r="AP108" s="115"/>
      <c r="AQ108" s="115"/>
      <c r="AR108" s="115"/>
      <c r="AS108" s="115"/>
      <c r="AT108" s="110"/>
      <c r="AU108" s="110"/>
      <c r="AV108" s="110"/>
      <c r="AW108" s="110"/>
      <c r="AX108" s="110"/>
      <c r="AY108" s="110"/>
      <c r="AZ108" s="110"/>
      <c r="BA108" s="110"/>
      <c r="BB108" s="110"/>
      <c r="BC108" s="110"/>
      <c r="BD108" s="110"/>
      <c r="BE108" s="110"/>
      <c r="BF108" s="110"/>
      <c r="BG108" s="110"/>
      <c r="BH108" s="110"/>
      <c r="BI108" s="110"/>
      <c r="BJ108" s="110"/>
      <c r="BK108" s="110"/>
      <c r="BL108" s="110"/>
      <c r="BM108" s="110"/>
      <c r="BN108" s="110"/>
      <c r="BO108" s="110"/>
      <c r="BP108" s="110"/>
      <c r="BQ108" s="110"/>
      <c r="BR108" s="110"/>
      <c r="BS108" s="110"/>
      <c r="BT108" s="110"/>
      <c r="BU108" s="110"/>
      <c r="BV108" s="110"/>
      <c r="BW108" s="110"/>
      <c r="BX108" s="110"/>
      <c r="BY108" s="110"/>
    </row>
    <row r="109" spans="13:77" x14ac:dyDescent="0.2">
      <c r="M109" s="94" t="s">
        <v>131</v>
      </c>
      <c r="N109" s="94">
        <v>24</v>
      </c>
      <c r="O109" s="94" t="s">
        <v>137</v>
      </c>
      <c r="P109" s="94" t="str">
        <f t="shared" si="21"/>
        <v>GBP2S24_Quote</v>
      </c>
      <c r="Q109" s="163"/>
      <c r="R109" s="106">
        <f>_xll.qlInterestRateIndexFixingDate(Index3M,S109)</f>
        <v>42809</v>
      </c>
      <c r="S109" s="106">
        <f>_xll.qlIMMdate(AE109)</f>
        <v>42809</v>
      </c>
      <c r="T109" s="106">
        <f>_xll.qlSwapMaturityDate(AA109)</f>
        <v>43544</v>
      </c>
      <c r="U109" s="97">
        <f ca="1">_xll.qlVanillaSwapFairRate(AA109,_xll.ohTrigger(Trigger,Trigger3M,InterestRatesTrigger))</f>
        <v>2.4376786020673018E-3</v>
      </c>
      <c r="V109" s="97">
        <f ca="1">_xll.qlQuoteValue(P109,_xll.ohTrigger(Trigger,Trigger3M,InterestRatesTrigger))</f>
        <v>2.4599999999999999E-3</v>
      </c>
      <c r="W109" s="94" t="b">
        <f t="shared" ca="1" si="22"/>
        <v>1</v>
      </c>
      <c r="X109" s="125">
        <f t="shared" ca="1" si="23"/>
        <v>-0.22321397932698137</v>
      </c>
      <c r="Y109" s="132" t="b">
        <f ca="1">ABS(X109)&lt;=ABS('General Settings'!$D$29)</f>
        <v>1</v>
      </c>
      <c r="AA109" s="50" t="str">
        <f>_xll.qlMakeIMMSwap(,N109&amp;"M",Index3M,,S109,FixedLegDayCounter,,DiscountingEngine,Permanent,,ObjectOverwrite)</f>
        <v>obj_003dd#0001</v>
      </c>
      <c r="AC109" s="116"/>
      <c r="AD109" s="87"/>
      <c r="AE109" s="131" t="str">
        <f>_xll.qlIMMNextCode(AE108,,Trigger)</f>
        <v>H7</v>
      </c>
      <c r="AF109" s="117"/>
      <c r="AG109" s="110"/>
      <c r="AH109" s="117"/>
      <c r="AI109" s="106" t="str">
        <v/>
      </c>
      <c r="AJ109" s="117"/>
      <c r="AK109" s="118"/>
      <c r="AL109" s="115"/>
      <c r="AM109" s="115"/>
      <c r="AN109" s="119"/>
      <c r="AO109" s="115"/>
      <c r="AP109" s="115"/>
      <c r="AQ109" s="115"/>
      <c r="AR109" s="115"/>
      <c r="AS109" s="115"/>
      <c r="AT109" s="110"/>
      <c r="AU109" s="110"/>
      <c r="AV109" s="110"/>
      <c r="AW109" s="110"/>
      <c r="AX109" s="110"/>
      <c r="AY109" s="110"/>
      <c r="AZ109" s="110"/>
      <c r="BA109" s="110"/>
      <c r="BB109" s="110"/>
      <c r="BC109" s="110"/>
      <c r="BD109" s="110"/>
      <c r="BE109" s="110"/>
      <c r="BF109" s="110"/>
      <c r="BG109" s="110"/>
      <c r="BH109" s="110"/>
      <c r="BI109" s="110"/>
      <c r="BJ109" s="110"/>
      <c r="BK109" s="110"/>
      <c r="BL109" s="110"/>
      <c r="BM109" s="110"/>
      <c r="BN109" s="110"/>
      <c r="BO109" s="110"/>
      <c r="BP109" s="110"/>
      <c r="BQ109" s="110"/>
      <c r="BR109" s="110"/>
      <c r="BS109" s="110"/>
      <c r="BT109" s="110"/>
      <c r="BU109" s="110"/>
      <c r="BV109" s="110"/>
      <c r="BW109" s="110"/>
      <c r="BX109" s="110"/>
      <c r="BY109" s="110"/>
    </row>
    <row r="110" spans="13:77" x14ac:dyDescent="0.2">
      <c r="M110" s="183" t="s">
        <v>131</v>
      </c>
      <c r="N110" s="183">
        <v>36</v>
      </c>
      <c r="O110" s="183" t="s">
        <v>136</v>
      </c>
      <c r="P110" s="183" t="str">
        <f t="shared" si="21"/>
        <v>GBP1S36_Quote</v>
      </c>
      <c r="Q110" s="184"/>
      <c r="R110" s="185">
        <f>_xll.qlInterestRateIndexFixingDate(Index3M,S110)</f>
        <v>42725</v>
      </c>
      <c r="S110" s="185">
        <f>_xll.qlIMMdate(AE110)</f>
        <v>42725</v>
      </c>
      <c r="T110" s="185">
        <f>_xll.qlSwapMaturityDate(AA110)</f>
        <v>43817</v>
      </c>
      <c r="U110" s="186">
        <f ca="1">_xll.qlVanillaSwapFairRate(AA110,_xll.ohTrigger(Trigger,Trigger3M,InterestRatesTrigger))</f>
        <v>2.6657281972190128E-3</v>
      </c>
      <c r="V110" s="186" t="e">
        <f ca="1">_xll.qlQuoteValue(P110,_xll.ohTrigger(Trigger,Trigger3M,InterestRatesTrigger))</f>
        <v>#NUM!</v>
      </c>
      <c r="W110" s="183" t="b">
        <f t="shared" ca="1" si="22"/>
        <v>0</v>
      </c>
      <c r="X110" s="187" t="e">
        <f t="shared" ca="1" si="23"/>
        <v>#NUM!</v>
      </c>
      <c r="Y110" s="51" t="e">
        <f ca="1">ABS(X110)&lt;=ABS('General Settings'!$D$29)</f>
        <v>#NUM!</v>
      </c>
      <c r="AA110" s="51" t="str">
        <f>_xll.qlMakeIMMSwap(,N110&amp;"M",Index3M,,S110,FixedLegDayCounter,,DiscountingEngine,Permanent,,ObjectOverwrite)</f>
        <v>obj_003db#0001</v>
      </c>
      <c r="AB110" s="116"/>
      <c r="AC110" s="116"/>
      <c r="AD110" s="87"/>
      <c r="AE110" s="129" t="str">
        <f>_xll.qlIMMNextCode(EvaluationDate-1,,Trigger)</f>
        <v>Z6</v>
      </c>
      <c r="AF110" s="117"/>
      <c r="AG110" s="110"/>
      <c r="AH110" s="117"/>
      <c r="AI110" s="107" t="str">
        <v/>
      </c>
      <c r="AJ110" s="117"/>
      <c r="AK110" s="118"/>
      <c r="AL110" s="115"/>
      <c r="AM110" s="115"/>
      <c r="AN110" s="119"/>
      <c r="AO110" s="115"/>
      <c r="AP110" s="115"/>
      <c r="AQ110" s="115"/>
      <c r="AR110" s="115"/>
      <c r="AS110" s="115"/>
      <c r="AT110" s="110"/>
      <c r="AU110" s="110"/>
      <c r="AV110" s="110"/>
      <c r="AW110" s="110"/>
      <c r="AX110" s="110"/>
      <c r="AY110" s="110"/>
      <c r="AZ110" s="110"/>
      <c r="BA110" s="110"/>
      <c r="BB110" s="110"/>
      <c r="BC110" s="110"/>
      <c r="BD110" s="110"/>
      <c r="BE110" s="110"/>
      <c r="BF110" s="110"/>
      <c r="BG110" s="110"/>
      <c r="BH110" s="110"/>
      <c r="BI110" s="110"/>
      <c r="BJ110" s="110"/>
      <c r="BK110" s="110"/>
      <c r="BL110" s="110"/>
      <c r="BM110" s="110"/>
      <c r="BN110" s="110"/>
      <c r="BO110" s="110"/>
      <c r="BP110" s="110"/>
      <c r="BQ110" s="110"/>
      <c r="BR110" s="110"/>
      <c r="BS110" s="110"/>
      <c r="BT110" s="110"/>
      <c r="BU110" s="110"/>
      <c r="BV110" s="110"/>
      <c r="BW110" s="110"/>
      <c r="BX110" s="110"/>
      <c r="BY110" s="110"/>
    </row>
    <row r="111" spans="13:77" x14ac:dyDescent="0.2">
      <c r="W111" s="62"/>
      <c r="X111" s="63"/>
      <c r="AA111" s="87"/>
      <c r="AB111" s="116"/>
      <c r="AF111" s="117"/>
      <c r="AG111" s="110"/>
      <c r="AH111" s="117"/>
      <c r="AI111" s="87"/>
      <c r="AJ111" s="117"/>
      <c r="AK111" s="118"/>
      <c r="AL111" s="115"/>
      <c r="AM111" s="115"/>
      <c r="AN111" s="119"/>
      <c r="AO111" s="115"/>
      <c r="AP111" s="115"/>
      <c r="AQ111" s="115"/>
      <c r="AR111" s="115"/>
      <c r="AS111" s="115"/>
      <c r="AT111" s="110"/>
      <c r="AU111" s="110"/>
      <c r="AV111" s="110"/>
      <c r="AW111" s="110"/>
      <c r="AX111" s="110"/>
      <c r="AY111" s="110"/>
      <c r="AZ111" s="110"/>
      <c r="BA111" s="110"/>
      <c r="BB111" s="110"/>
      <c r="BC111" s="110"/>
      <c r="BD111" s="110"/>
      <c r="BE111" s="110"/>
      <c r="BF111" s="110"/>
      <c r="BG111" s="110"/>
      <c r="BH111" s="110"/>
      <c r="BI111" s="110"/>
      <c r="BJ111" s="110"/>
      <c r="BK111" s="110"/>
      <c r="BL111" s="110"/>
      <c r="BM111" s="110"/>
      <c r="BN111" s="110"/>
      <c r="BO111" s="110"/>
      <c r="BP111" s="110"/>
      <c r="BQ111" s="110"/>
      <c r="BR111" s="110"/>
      <c r="BS111" s="110"/>
      <c r="BT111" s="110"/>
      <c r="BU111" s="110"/>
      <c r="BV111" s="110"/>
      <c r="BW111" s="110"/>
      <c r="BX111" s="110"/>
      <c r="BY111" s="110"/>
    </row>
    <row r="112" spans="13:77" x14ac:dyDescent="0.2">
      <c r="AB112" s="116"/>
      <c r="AC112" s="116"/>
      <c r="AD112" s="87"/>
      <c r="AE112" s="87"/>
      <c r="AF112" s="117"/>
      <c r="AG112" s="110"/>
      <c r="AH112" s="117"/>
      <c r="AI112" s="87"/>
      <c r="AJ112" s="117"/>
      <c r="AK112" s="118"/>
      <c r="AL112" s="115"/>
      <c r="AM112" s="115"/>
      <c r="AN112" s="119"/>
      <c r="AO112" s="115"/>
      <c r="AP112" s="115"/>
      <c r="AQ112" s="115"/>
      <c r="AR112" s="115"/>
      <c r="AS112" s="115"/>
      <c r="AT112" s="110"/>
      <c r="AU112" s="110"/>
      <c r="AV112" s="110"/>
      <c r="AW112" s="110"/>
      <c r="AX112" s="110"/>
      <c r="AY112" s="110"/>
      <c r="AZ112" s="110"/>
      <c r="BA112" s="110"/>
      <c r="BB112" s="110"/>
      <c r="BC112" s="110"/>
      <c r="BD112" s="110"/>
      <c r="BE112" s="110"/>
      <c r="BF112" s="110"/>
      <c r="BG112" s="110"/>
      <c r="BH112" s="110"/>
      <c r="BI112" s="110"/>
      <c r="BJ112" s="110"/>
      <c r="BK112" s="110"/>
      <c r="BL112" s="110"/>
      <c r="BM112" s="110"/>
      <c r="BN112" s="110"/>
      <c r="BO112" s="110"/>
      <c r="BP112" s="110"/>
      <c r="BQ112" s="110"/>
      <c r="BR112" s="110"/>
      <c r="BS112" s="110"/>
      <c r="BT112" s="110"/>
      <c r="BU112" s="110"/>
      <c r="BV112" s="110"/>
      <c r="BW112" s="110"/>
      <c r="BX112" s="110"/>
      <c r="BY112" s="110"/>
    </row>
    <row r="113" spans="23:77" x14ac:dyDescent="0.2">
      <c r="W113" s="62"/>
      <c r="X113" s="63"/>
      <c r="AA113" s="87"/>
      <c r="AF113" s="117"/>
      <c r="AG113" s="110"/>
      <c r="AH113" s="117"/>
      <c r="AI113" s="87"/>
      <c r="AJ113" s="117"/>
      <c r="AK113" s="118"/>
      <c r="AL113" s="115"/>
      <c r="AM113" s="115"/>
      <c r="AN113" s="119"/>
      <c r="AO113" s="115"/>
      <c r="AP113" s="115"/>
      <c r="AQ113" s="115"/>
      <c r="AR113" s="115"/>
      <c r="AS113" s="115"/>
      <c r="AT113" s="110"/>
      <c r="AU113" s="110"/>
      <c r="AV113" s="110"/>
      <c r="AW113" s="110"/>
      <c r="AX113" s="110"/>
      <c r="AY113" s="110"/>
      <c r="AZ113" s="110"/>
      <c r="BA113" s="110"/>
      <c r="BB113" s="110"/>
      <c r="BC113" s="110"/>
      <c r="BD113" s="110"/>
      <c r="BE113" s="110"/>
      <c r="BF113" s="110"/>
      <c r="BG113" s="110"/>
      <c r="BH113" s="110"/>
      <c r="BI113" s="110"/>
      <c r="BJ113" s="110"/>
      <c r="BK113" s="110"/>
      <c r="BL113" s="110"/>
      <c r="BM113" s="110"/>
      <c r="BN113" s="110"/>
      <c r="BO113" s="110"/>
      <c r="BP113" s="110"/>
      <c r="BQ113" s="110"/>
      <c r="BR113" s="110"/>
      <c r="BS113" s="110"/>
      <c r="BT113" s="110"/>
      <c r="BU113" s="110"/>
      <c r="BV113" s="110"/>
      <c r="BW113" s="110"/>
      <c r="BX113" s="110"/>
      <c r="BY113" s="110"/>
    </row>
    <row r="114" spans="23:77" x14ac:dyDescent="0.2">
      <c r="W114" s="62"/>
      <c r="X114" s="63"/>
      <c r="AA114" s="87"/>
      <c r="AB114" s="116"/>
      <c r="AC114" s="116"/>
      <c r="AD114" s="87"/>
      <c r="AE114" s="87"/>
      <c r="AF114" s="117"/>
      <c r="AG114" s="110"/>
      <c r="AH114" s="117"/>
      <c r="AI114" s="87"/>
      <c r="AJ114" s="117"/>
      <c r="AK114" s="118"/>
      <c r="AL114" s="115"/>
      <c r="AM114" s="115"/>
      <c r="AN114" s="119"/>
      <c r="AO114" s="115"/>
      <c r="AP114" s="115"/>
      <c r="AQ114" s="115"/>
      <c r="AR114" s="115"/>
      <c r="AS114" s="115"/>
      <c r="AT114" s="110"/>
      <c r="AU114" s="110"/>
      <c r="AV114" s="110"/>
      <c r="AW114" s="110"/>
      <c r="AX114" s="110"/>
      <c r="AY114" s="110"/>
      <c r="AZ114" s="110"/>
      <c r="BA114" s="110"/>
      <c r="BB114" s="110"/>
      <c r="BC114" s="110"/>
      <c r="BD114" s="110"/>
      <c r="BE114" s="110"/>
      <c r="BF114" s="110"/>
      <c r="BG114" s="110"/>
      <c r="BH114" s="110"/>
      <c r="BI114" s="110"/>
      <c r="BJ114" s="110"/>
      <c r="BK114" s="110"/>
      <c r="BL114" s="110"/>
      <c r="BM114" s="110"/>
      <c r="BN114" s="110"/>
      <c r="BO114" s="110"/>
      <c r="BP114" s="110"/>
      <c r="BQ114" s="110"/>
      <c r="BR114" s="110"/>
      <c r="BS114" s="110"/>
      <c r="BT114" s="110"/>
      <c r="BU114" s="110"/>
      <c r="BV114" s="110"/>
      <c r="BW114" s="110"/>
      <c r="BX114" s="110"/>
      <c r="BY114" s="110"/>
    </row>
    <row r="115" spans="23:77" x14ac:dyDescent="0.2">
      <c r="W115" s="62"/>
      <c r="X115" s="63"/>
      <c r="AA115" s="87"/>
      <c r="AB115" s="116"/>
      <c r="AC115" s="116"/>
      <c r="AD115" s="87"/>
      <c r="AE115" s="87"/>
      <c r="AH115" s="117"/>
      <c r="AI115" s="87"/>
      <c r="AJ115" s="117"/>
      <c r="AK115" s="118"/>
      <c r="AL115" s="115"/>
      <c r="AM115" s="115"/>
      <c r="AN115" s="119"/>
      <c r="AO115" s="115"/>
      <c r="AP115" s="115"/>
      <c r="AQ115" s="115"/>
      <c r="AR115" s="115"/>
      <c r="AS115" s="115"/>
      <c r="AT115" s="110"/>
      <c r="AU115" s="110"/>
      <c r="AV115" s="110"/>
      <c r="AW115" s="110"/>
      <c r="AX115" s="110"/>
      <c r="AY115" s="110"/>
      <c r="AZ115" s="110"/>
      <c r="BA115" s="110"/>
      <c r="BB115" s="110"/>
      <c r="BC115" s="110"/>
      <c r="BD115" s="110"/>
      <c r="BE115" s="110"/>
      <c r="BF115" s="110"/>
      <c r="BG115" s="110"/>
      <c r="BH115" s="110"/>
      <c r="BI115" s="110"/>
      <c r="BJ115" s="110"/>
      <c r="BK115" s="110"/>
      <c r="BL115" s="110"/>
      <c r="BM115" s="110"/>
      <c r="BN115" s="110"/>
      <c r="BO115" s="110"/>
      <c r="BP115" s="110"/>
      <c r="BQ115" s="110"/>
      <c r="BR115" s="110"/>
      <c r="BS115" s="110"/>
      <c r="BT115" s="110"/>
      <c r="BU115" s="110"/>
      <c r="BV115" s="110"/>
      <c r="BW115" s="110"/>
      <c r="BX115" s="110"/>
      <c r="BY115" s="110"/>
    </row>
    <row r="116" spans="23:77" x14ac:dyDescent="0.2">
      <c r="W116" s="62"/>
      <c r="X116" s="63"/>
      <c r="AA116" s="87"/>
      <c r="AB116" s="116"/>
      <c r="AC116" s="116"/>
      <c r="AD116" s="87"/>
      <c r="AE116" s="87"/>
      <c r="AK116" s="118"/>
      <c r="AL116" s="115"/>
      <c r="AM116" s="115"/>
      <c r="AN116" s="119"/>
      <c r="AO116" s="115"/>
      <c r="AP116" s="115"/>
      <c r="AQ116" s="115"/>
      <c r="AR116" s="115"/>
      <c r="AS116" s="115"/>
      <c r="AT116" s="110"/>
      <c r="AU116" s="110"/>
      <c r="AV116" s="110"/>
      <c r="AW116" s="110"/>
      <c r="AX116" s="110"/>
      <c r="AY116" s="110"/>
      <c r="AZ116" s="110"/>
      <c r="BA116" s="110"/>
      <c r="BB116" s="110"/>
      <c r="BC116" s="110"/>
      <c r="BD116" s="110"/>
      <c r="BE116" s="110"/>
      <c r="BF116" s="110"/>
      <c r="BG116" s="110"/>
      <c r="BH116" s="110"/>
      <c r="BI116" s="110"/>
      <c r="BJ116" s="110"/>
      <c r="BK116" s="110"/>
      <c r="BL116" s="110"/>
      <c r="BM116" s="110"/>
      <c r="BN116" s="110"/>
      <c r="BO116" s="110"/>
      <c r="BP116" s="110"/>
      <c r="BQ116" s="110"/>
      <c r="BR116" s="110"/>
      <c r="BS116" s="110"/>
      <c r="BT116" s="110"/>
      <c r="BU116" s="110"/>
      <c r="BV116" s="110"/>
      <c r="BW116" s="110"/>
      <c r="BX116" s="110"/>
      <c r="BY116" s="110"/>
    </row>
    <row r="117" spans="23:77" x14ac:dyDescent="0.2">
      <c r="W117" s="62"/>
      <c r="X117" s="63"/>
      <c r="AA117" s="87"/>
      <c r="AB117" s="116"/>
      <c r="AC117" s="116"/>
      <c r="AD117" s="87"/>
      <c r="AE117" s="87"/>
      <c r="AK117" s="118"/>
      <c r="AL117" s="115"/>
      <c r="AM117" s="115"/>
      <c r="AN117" s="119"/>
      <c r="AO117" s="115"/>
      <c r="AP117" s="115"/>
      <c r="AQ117" s="115"/>
      <c r="AR117" s="115"/>
      <c r="AS117" s="115"/>
      <c r="AT117" s="110"/>
      <c r="AU117" s="110"/>
      <c r="AV117" s="110"/>
      <c r="AW117" s="110"/>
      <c r="AX117" s="110"/>
      <c r="AY117" s="110"/>
      <c r="AZ117" s="110"/>
      <c r="BA117" s="110"/>
      <c r="BB117" s="110"/>
      <c r="BC117" s="110"/>
      <c r="BD117" s="110"/>
      <c r="BE117" s="110"/>
      <c r="BF117" s="110"/>
      <c r="BG117" s="110"/>
      <c r="BH117" s="110"/>
      <c r="BI117" s="110"/>
      <c r="BJ117" s="110"/>
      <c r="BK117" s="110"/>
      <c r="BL117" s="110"/>
      <c r="BM117" s="110"/>
      <c r="BN117" s="110"/>
      <c r="BO117" s="110"/>
      <c r="BP117" s="110"/>
      <c r="BQ117" s="110"/>
      <c r="BR117" s="110"/>
      <c r="BS117" s="110"/>
      <c r="BT117" s="110"/>
      <c r="BU117" s="110"/>
      <c r="BV117" s="110"/>
      <c r="BW117" s="110"/>
      <c r="BX117" s="110"/>
      <c r="BY117" s="110"/>
    </row>
    <row r="118" spans="23:77" x14ac:dyDescent="0.2">
      <c r="W118" s="62"/>
      <c r="X118" s="63"/>
      <c r="AA118" s="87"/>
      <c r="AB118" s="116"/>
      <c r="AC118" s="116"/>
      <c r="AD118" s="87"/>
      <c r="AE118" s="87"/>
      <c r="AK118" s="118"/>
      <c r="AL118" s="115"/>
      <c r="AM118" s="115"/>
      <c r="AN118" s="119"/>
      <c r="AO118" s="115"/>
      <c r="AP118" s="115"/>
      <c r="AQ118" s="115"/>
      <c r="AR118" s="115"/>
      <c r="AS118" s="115"/>
      <c r="AT118" s="110"/>
      <c r="AU118" s="110"/>
      <c r="AV118" s="110"/>
      <c r="AW118" s="110"/>
      <c r="AX118" s="110"/>
      <c r="AY118" s="110"/>
      <c r="AZ118" s="110"/>
      <c r="BA118" s="110"/>
      <c r="BB118" s="110"/>
      <c r="BC118" s="110"/>
      <c r="BD118" s="110"/>
      <c r="BE118" s="110"/>
      <c r="BF118" s="110"/>
      <c r="BG118" s="110"/>
      <c r="BH118" s="110"/>
      <c r="BI118" s="110"/>
      <c r="BJ118" s="110"/>
      <c r="BK118" s="110"/>
      <c r="BL118" s="110"/>
      <c r="BM118" s="110"/>
      <c r="BN118" s="110"/>
      <c r="BO118" s="110"/>
      <c r="BP118" s="110"/>
      <c r="BQ118" s="110"/>
      <c r="BR118" s="110"/>
      <c r="BS118" s="110"/>
      <c r="BT118" s="110"/>
      <c r="BU118" s="110"/>
      <c r="BV118" s="110"/>
      <c r="BW118" s="110"/>
      <c r="BX118" s="110"/>
      <c r="BY118" s="110"/>
    </row>
    <row r="119" spans="23:77" x14ac:dyDescent="0.2">
      <c r="W119" s="62"/>
      <c r="X119" s="63"/>
      <c r="AA119" s="87"/>
      <c r="AB119" s="116"/>
      <c r="AC119" s="116"/>
      <c r="AD119" s="87"/>
      <c r="AE119" s="87"/>
      <c r="AK119" s="118"/>
      <c r="AL119" s="115"/>
      <c r="AM119" s="115"/>
      <c r="AN119" s="119"/>
      <c r="AO119" s="115"/>
      <c r="AP119" s="115"/>
      <c r="AQ119" s="115"/>
      <c r="AR119" s="115"/>
      <c r="AS119" s="115"/>
      <c r="AT119" s="110"/>
      <c r="AU119" s="110"/>
      <c r="AV119" s="110"/>
      <c r="AW119" s="110"/>
      <c r="AX119" s="110"/>
      <c r="AY119" s="110"/>
      <c r="AZ119" s="110"/>
      <c r="BA119" s="110"/>
      <c r="BB119" s="110"/>
      <c r="BC119" s="110"/>
      <c r="BD119" s="110"/>
      <c r="BE119" s="110"/>
      <c r="BF119" s="110"/>
      <c r="BG119" s="110"/>
      <c r="BH119" s="110"/>
      <c r="BI119" s="110"/>
      <c r="BJ119" s="110"/>
      <c r="BK119" s="110"/>
      <c r="BL119" s="110"/>
      <c r="BM119" s="110"/>
      <c r="BN119" s="110"/>
      <c r="BO119" s="110"/>
      <c r="BP119" s="110"/>
      <c r="BQ119" s="110"/>
      <c r="BR119" s="110"/>
      <c r="BS119" s="110"/>
      <c r="BT119" s="110"/>
      <c r="BU119" s="110"/>
      <c r="BV119" s="110"/>
      <c r="BW119" s="110"/>
      <c r="BX119" s="110"/>
      <c r="BY119" s="110"/>
    </row>
    <row r="120" spans="23:77" x14ac:dyDescent="0.2">
      <c r="W120" s="62"/>
      <c r="X120" s="63"/>
      <c r="AA120" s="87"/>
      <c r="AB120" s="116"/>
      <c r="AC120" s="116"/>
      <c r="AD120" s="87"/>
      <c r="AE120" s="87"/>
      <c r="AK120" s="118"/>
      <c r="AL120" s="115"/>
      <c r="AM120" s="115"/>
      <c r="AN120" s="119"/>
      <c r="AO120" s="115"/>
      <c r="AP120" s="115"/>
      <c r="AQ120" s="115"/>
      <c r="AR120" s="115"/>
      <c r="AS120" s="115"/>
      <c r="AT120" s="110"/>
      <c r="AU120" s="110"/>
      <c r="AV120" s="110"/>
      <c r="AW120" s="110"/>
      <c r="AX120" s="110"/>
      <c r="AY120" s="110"/>
      <c r="AZ120" s="110"/>
      <c r="BA120" s="110"/>
      <c r="BB120" s="110"/>
      <c r="BC120" s="110"/>
      <c r="BD120" s="110"/>
      <c r="BE120" s="110"/>
      <c r="BF120" s="110"/>
      <c r="BG120" s="110"/>
      <c r="BH120" s="110"/>
      <c r="BI120" s="110"/>
      <c r="BJ120" s="110"/>
      <c r="BK120" s="110"/>
      <c r="BL120" s="110"/>
      <c r="BM120" s="110"/>
      <c r="BN120" s="110"/>
      <c r="BO120" s="110"/>
      <c r="BP120" s="110"/>
      <c r="BQ120" s="110"/>
      <c r="BR120" s="110"/>
      <c r="BS120" s="110"/>
      <c r="BT120" s="110"/>
      <c r="BU120" s="110"/>
      <c r="BV120" s="110"/>
      <c r="BW120" s="110"/>
      <c r="BX120" s="110"/>
      <c r="BY120" s="110"/>
    </row>
    <row r="121" spans="23:77" x14ac:dyDescent="0.2">
      <c r="W121" s="62"/>
      <c r="X121" s="63"/>
      <c r="AA121" s="87"/>
      <c r="AB121" s="116"/>
      <c r="AC121" s="116"/>
      <c r="AD121" s="87"/>
      <c r="AE121" s="87"/>
      <c r="AK121" s="118"/>
      <c r="AL121" s="115"/>
      <c r="AM121" s="115"/>
      <c r="AN121" s="119"/>
      <c r="AO121" s="115"/>
      <c r="AP121" s="115"/>
      <c r="AQ121" s="115"/>
      <c r="AR121" s="115"/>
      <c r="AS121" s="115"/>
      <c r="AT121" s="110"/>
      <c r="AU121" s="110"/>
      <c r="AV121" s="110"/>
      <c r="AW121" s="110"/>
      <c r="AX121" s="110"/>
      <c r="AY121" s="110"/>
      <c r="AZ121" s="110"/>
      <c r="BA121" s="110"/>
      <c r="BB121" s="110"/>
      <c r="BC121" s="110"/>
      <c r="BD121" s="110"/>
      <c r="BE121" s="110"/>
      <c r="BF121" s="110"/>
      <c r="BG121" s="110"/>
      <c r="BH121" s="110"/>
      <c r="BI121" s="110"/>
      <c r="BJ121" s="110"/>
      <c r="BK121" s="110"/>
      <c r="BL121" s="110"/>
      <c r="BM121" s="110"/>
      <c r="BN121" s="110"/>
      <c r="BO121" s="110"/>
      <c r="BP121" s="110"/>
      <c r="BQ121" s="110"/>
      <c r="BR121" s="110"/>
      <c r="BS121" s="110"/>
      <c r="BT121" s="110"/>
      <c r="BU121" s="110"/>
      <c r="BV121" s="110"/>
      <c r="BW121" s="110"/>
      <c r="BX121" s="110"/>
      <c r="BY121" s="110"/>
    </row>
    <row r="122" spans="23:77" x14ac:dyDescent="0.2">
      <c r="W122" s="62"/>
      <c r="X122" s="63"/>
      <c r="AA122" s="87"/>
      <c r="AB122" s="116"/>
      <c r="AC122" s="116"/>
      <c r="AD122" s="87"/>
      <c r="AE122" s="87"/>
      <c r="AK122" s="118"/>
      <c r="AL122" s="115"/>
      <c r="AM122" s="115"/>
      <c r="AN122" s="119"/>
      <c r="AO122" s="115"/>
      <c r="AP122" s="115"/>
      <c r="AQ122" s="115"/>
      <c r="AR122" s="115"/>
      <c r="AS122" s="115"/>
      <c r="AT122" s="110"/>
      <c r="AU122" s="110"/>
      <c r="AV122" s="110"/>
      <c r="AW122" s="110"/>
      <c r="AX122" s="110"/>
      <c r="AY122" s="110"/>
      <c r="AZ122" s="110"/>
      <c r="BA122" s="110"/>
      <c r="BB122" s="110"/>
      <c r="BC122" s="110"/>
      <c r="BD122" s="110"/>
      <c r="BE122" s="110"/>
      <c r="BF122" s="110"/>
      <c r="BG122" s="110"/>
      <c r="BH122" s="110"/>
      <c r="BI122" s="110"/>
      <c r="BJ122" s="110"/>
      <c r="BK122" s="110"/>
      <c r="BL122" s="110"/>
      <c r="BM122" s="110"/>
      <c r="BN122" s="110"/>
      <c r="BO122" s="110"/>
      <c r="BP122" s="110"/>
      <c r="BQ122" s="110"/>
      <c r="BR122" s="110"/>
      <c r="BS122" s="110"/>
      <c r="BT122" s="110"/>
      <c r="BU122" s="110"/>
      <c r="BV122" s="110"/>
      <c r="BW122" s="110"/>
      <c r="BX122" s="110"/>
      <c r="BY122" s="110"/>
    </row>
    <row r="123" spans="23:77" x14ac:dyDescent="0.2">
      <c r="W123" s="62"/>
      <c r="X123" s="63"/>
      <c r="AA123" s="87"/>
      <c r="AB123" s="116"/>
      <c r="AC123" s="116"/>
      <c r="AD123" s="87"/>
      <c r="AE123" s="87"/>
      <c r="AK123" s="118"/>
      <c r="AL123" s="115"/>
      <c r="AM123" s="115"/>
      <c r="AN123" s="119"/>
      <c r="AO123" s="115"/>
      <c r="AP123" s="115"/>
      <c r="AQ123" s="115"/>
      <c r="AR123" s="115"/>
      <c r="AS123" s="115"/>
      <c r="AT123" s="110"/>
      <c r="AU123" s="110"/>
      <c r="AV123" s="110"/>
      <c r="AW123" s="110"/>
      <c r="AX123" s="110"/>
      <c r="AY123" s="110"/>
      <c r="AZ123" s="110"/>
      <c r="BA123" s="110"/>
      <c r="BB123" s="110"/>
      <c r="BC123" s="110"/>
      <c r="BD123" s="110"/>
      <c r="BE123" s="110"/>
      <c r="BF123" s="110"/>
      <c r="BG123" s="110"/>
      <c r="BH123" s="110"/>
      <c r="BI123" s="110"/>
      <c r="BJ123" s="110"/>
      <c r="BK123" s="110"/>
      <c r="BL123" s="110"/>
      <c r="BM123" s="110"/>
      <c r="BN123" s="110"/>
      <c r="BO123" s="110"/>
      <c r="BP123" s="110"/>
      <c r="BQ123" s="110"/>
      <c r="BR123" s="110"/>
      <c r="BS123" s="110"/>
      <c r="BT123" s="110"/>
      <c r="BU123" s="110"/>
      <c r="BV123" s="110"/>
      <c r="BW123" s="110"/>
      <c r="BX123" s="110"/>
      <c r="BY123" s="110"/>
    </row>
    <row r="124" spans="23:77" x14ac:dyDescent="0.2">
      <c r="W124" s="62"/>
      <c r="X124" s="63"/>
      <c r="AA124" s="87"/>
      <c r="AB124" s="116"/>
      <c r="AC124" s="116"/>
      <c r="AD124" s="87"/>
      <c r="AE124" s="87"/>
      <c r="AK124" s="118"/>
      <c r="AL124" s="115"/>
      <c r="AM124" s="115"/>
      <c r="AN124" s="119"/>
      <c r="AO124" s="115"/>
      <c r="AP124" s="115"/>
      <c r="AQ124" s="115"/>
      <c r="AR124" s="115"/>
      <c r="AS124" s="115"/>
      <c r="AT124" s="110"/>
      <c r="AU124" s="110"/>
      <c r="AV124" s="110"/>
      <c r="AW124" s="110"/>
      <c r="AX124" s="110"/>
      <c r="AY124" s="110"/>
      <c r="AZ124" s="110"/>
      <c r="BA124" s="110"/>
      <c r="BB124" s="110"/>
      <c r="BC124" s="110"/>
      <c r="BD124" s="110"/>
      <c r="BE124" s="110"/>
      <c r="BF124" s="110"/>
      <c r="BG124" s="110"/>
      <c r="BH124" s="110"/>
      <c r="BI124" s="110"/>
      <c r="BJ124" s="110"/>
      <c r="BK124" s="110"/>
      <c r="BL124" s="110"/>
      <c r="BM124" s="110"/>
      <c r="BN124" s="110"/>
      <c r="BO124" s="110"/>
      <c r="BP124" s="110"/>
      <c r="BQ124" s="110"/>
      <c r="BR124" s="110"/>
      <c r="BS124" s="110"/>
      <c r="BT124" s="110"/>
      <c r="BU124" s="110"/>
      <c r="BV124" s="110"/>
      <c r="BW124" s="110"/>
      <c r="BX124" s="110"/>
      <c r="BY124" s="110"/>
    </row>
    <row r="125" spans="23:77" x14ac:dyDescent="0.2">
      <c r="W125" s="62"/>
      <c r="X125" s="63"/>
      <c r="AA125" s="87"/>
      <c r="AB125" s="116"/>
      <c r="AC125" s="116"/>
      <c r="AD125" s="87"/>
      <c r="AE125" s="87"/>
    </row>
    <row r="126" spans="23:77" x14ac:dyDescent="0.2">
      <c r="W126" s="62"/>
      <c r="X126" s="63"/>
      <c r="AA126" s="87"/>
      <c r="AB126" s="116"/>
      <c r="AC126" s="116"/>
      <c r="AD126" s="87"/>
      <c r="AE126" s="87"/>
    </row>
    <row r="127" spans="23:77" x14ac:dyDescent="0.2">
      <c r="W127" s="62"/>
      <c r="X127" s="63"/>
      <c r="AA127" s="87"/>
      <c r="AB127" s="116"/>
      <c r="AC127" s="116"/>
      <c r="AD127" s="87"/>
      <c r="AE127" s="87"/>
    </row>
    <row r="128" spans="23:77" x14ac:dyDescent="0.2">
      <c r="W128" s="62"/>
      <c r="X128" s="63"/>
      <c r="AA128" s="87"/>
      <c r="AB128" s="116"/>
      <c r="AC128" s="116"/>
      <c r="AD128" s="87"/>
      <c r="AE128" s="87"/>
    </row>
    <row r="129" spans="23:31" x14ac:dyDescent="0.2">
      <c r="W129" s="62"/>
      <c r="X129" s="63"/>
      <c r="AA129" s="87"/>
      <c r="AB129" s="116"/>
      <c r="AC129" s="116"/>
      <c r="AD129" s="87"/>
      <c r="AE129" s="87"/>
    </row>
    <row r="130" spans="23:31" x14ac:dyDescent="0.2">
      <c r="W130" s="62"/>
      <c r="X130" s="63"/>
      <c r="AA130" s="87"/>
      <c r="AB130" s="116"/>
      <c r="AC130" s="116"/>
      <c r="AD130" s="87"/>
      <c r="AE130" s="87"/>
    </row>
    <row r="131" spans="23:31" x14ac:dyDescent="0.2">
      <c r="W131" s="62"/>
      <c r="X131" s="63"/>
      <c r="AA131" s="87"/>
      <c r="AB131" s="116"/>
      <c r="AC131" s="116"/>
      <c r="AD131" s="87"/>
      <c r="AE131" s="87"/>
    </row>
    <row r="132" spans="23:31" x14ac:dyDescent="0.2">
      <c r="W132" s="62"/>
      <c r="X132" s="63"/>
      <c r="AB132" s="116"/>
      <c r="AC132" s="116"/>
      <c r="AD132" s="87"/>
      <c r="AE132" s="87"/>
    </row>
    <row r="133" spans="23:31" x14ac:dyDescent="0.2">
      <c r="W133" s="62"/>
      <c r="X133" s="63"/>
    </row>
    <row r="134" spans="23:31" x14ac:dyDescent="0.2">
      <c r="W134" s="62"/>
      <c r="X134" s="63"/>
    </row>
    <row r="135" spans="23:31" x14ac:dyDescent="0.2">
      <c r="W135" s="62"/>
      <c r="X135" s="63"/>
    </row>
    <row r="136" spans="23:31" x14ac:dyDescent="0.2">
      <c r="W136" s="62"/>
      <c r="X136" s="63"/>
    </row>
    <row r="137" spans="23:31" x14ac:dyDescent="0.2">
      <c r="W137" s="62"/>
      <c r="X137" s="63"/>
    </row>
    <row r="138" spans="23:31" x14ac:dyDescent="0.2">
      <c r="W138" s="62"/>
      <c r="X138" s="63"/>
    </row>
    <row r="139" spans="23:31" x14ac:dyDescent="0.2">
      <c r="W139" s="62"/>
      <c r="X139" s="63"/>
    </row>
    <row r="140" spans="23:31" x14ac:dyDescent="0.2">
      <c r="W140" s="62"/>
      <c r="X140" s="63"/>
    </row>
    <row r="141" spans="23:31" x14ac:dyDescent="0.2">
      <c r="W141" s="62"/>
      <c r="X141" s="63"/>
    </row>
    <row r="142" spans="23:31" x14ac:dyDescent="0.2">
      <c r="W142" s="62"/>
      <c r="X142" s="63"/>
    </row>
    <row r="143" spans="23:31" x14ac:dyDescent="0.2">
      <c r="W143" s="62"/>
      <c r="X143" s="63"/>
    </row>
    <row r="144" spans="23:31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4" x14ac:dyDescent="0.2">
      <c r="W3537" s="62"/>
      <c r="X3537" s="63"/>
    </row>
    <row r="3538" spans="2:24" x14ac:dyDescent="0.2">
      <c r="W3538" s="62"/>
      <c r="X3538" s="63"/>
    </row>
    <row r="3539" spans="2:24" x14ac:dyDescent="0.2">
      <c r="W3539" s="62"/>
      <c r="X3539" s="63"/>
    </row>
    <row r="3540" spans="2:24" x14ac:dyDescent="0.2">
      <c r="W3540" s="62"/>
      <c r="X3540" s="63"/>
    </row>
    <row r="3541" spans="2:24" x14ac:dyDescent="0.2">
      <c r="W3541" s="62"/>
      <c r="X3541" s="63"/>
    </row>
    <row r="3542" spans="2:24" x14ac:dyDescent="0.2">
      <c r="W3542" s="62"/>
      <c r="X3542" s="63"/>
    </row>
    <row r="3543" spans="2:24" x14ac:dyDescent="0.2">
      <c r="B3543" s="87"/>
      <c r="C3543" s="88"/>
      <c r="D3543" s="89"/>
      <c r="E3543" s="89"/>
      <c r="W3543" s="62"/>
      <c r="X3543" s="63"/>
    </row>
    <row r="3544" spans="2:24" x14ac:dyDescent="0.2">
      <c r="B3544" s="87"/>
      <c r="C3544" s="88"/>
      <c r="D3544" s="89"/>
      <c r="E3544" s="89"/>
      <c r="W3544" s="62"/>
      <c r="X3544" s="63"/>
    </row>
    <row r="3545" spans="2:24" x14ac:dyDescent="0.2">
      <c r="B3545" s="87"/>
      <c r="C3545" s="88"/>
      <c r="D3545" s="89"/>
      <c r="E3545" s="89"/>
      <c r="W3545" s="62"/>
      <c r="X3545" s="63"/>
    </row>
    <row r="3546" spans="2:24" x14ac:dyDescent="0.2">
      <c r="B3546" s="87"/>
      <c r="C3546" s="88"/>
      <c r="D3546" s="89"/>
      <c r="E3546" s="89"/>
      <c r="W3546" s="62"/>
      <c r="X3546" s="63"/>
    </row>
    <row r="3547" spans="2:24" x14ac:dyDescent="0.2">
      <c r="B3547" s="87"/>
      <c r="C3547" s="88"/>
      <c r="D3547" s="89"/>
      <c r="E3547" s="89"/>
      <c r="W3547" s="62"/>
      <c r="X3547" s="63"/>
    </row>
    <row r="3548" spans="2:24" x14ac:dyDescent="0.2">
      <c r="B3548" s="87"/>
      <c r="C3548" s="88"/>
      <c r="D3548" s="89"/>
      <c r="E3548" s="89"/>
    </row>
    <row r="3549" spans="2:24" x14ac:dyDescent="0.2">
      <c r="B3549" s="87"/>
      <c r="C3549" s="88"/>
      <c r="D3549" s="89"/>
      <c r="E3549" s="89"/>
    </row>
    <row r="3550" spans="2:24" x14ac:dyDescent="0.2">
      <c r="B3550" s="87"/>
      <c r="C3550" s="88"/>
      <c r="D3550" s="89"/>
      <c r="E3550" s="89"/>
    </row>
    <row r="3551" spans="2:24" x14ac:dyDescent="0.2">
      <c r="B3551" s="87"/>
      <c r="C3551" s="88"/>
      <c r="D3551" s="89"/>
      <c r="E3551" s="89"/>
    </row>
    <row r="3552" spans="2:24" x14ac:dyDescent="0.2">
      <c r="B3552" s="87"/>
      <c r="C3552" s="88"/>
      <c r="D3552" s="89"/>
      <c r="E3552" s="89"/>
    </row>
    <row r="3553" spans="2:26" x14ac:dyDescent="0.2">
      <c r="B3553" s="87"/>
      <c r="C3553" s="88"/>
      <c r="D3553" s="89"/>
      <c r="E3553" s="89"/>
    </row>
    <row r="3554" spans="2:26" x14ac:dyDescent="0.2">
      <c r="B3554" s="87"/>
      <c r="C3554" s="88"/>
      <c r="D3554" s="89"/>
      <c r="E3554" s="89"/>
    </row>
    <row r="3555" spans="2:26" x14ac:dyDescent="0.2">
      <c r="B3555" s="87"/>
      <c r="C3555" s="88"/>
      <c r="D3555" s="89"/>
      <c r="E3555" s="89"/>
    </row>
    <row r="3556" spans="2:26" x14ac:dyDescent="0.2">
      <c r="B3556" s="87"/>
      <c r="C3556" s="88"/>
      <c r="D3556" s="89"/>
      <c r="E3556" s="89"/>
    </row>
    <row r="3557" spans="2:26" x14ac:dyDescent="0.2">
      <c r="B3557" s="87"/>
      <c r="C3557" s="88"/>
      <c r="D3557" s="89"/>
      <c r="E3557" s="89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  <c r="Z3559" s="86"/>
    </row>
    <row r="3560" spans="2:26" x14ac:dyDescent="0.2">
      <c r="B3560" s="87"/>
      <c r="C3560" s="88"/>
      <c r="D3560" s="89"/>
      <c r="E3560" s="89"/>
      <c r="Z3560" s="86"/>
    </row>
    <row r="3561" spans="2:26" x14ac:dyDescent="0.2">
      <c r="Z3561" s="86"/>
    </row>
    <row r="3562" spans="2:26" x14ac:dyDescent="0.2">
      <c r="Z3562" s="86"/>
    </row>
    <row r="3563" spans="2:26" x14ac:dyDescent="0.2">
      <c r="Z3563" s="86"/>
    </row>
    <row r="3564" spans="2:26" x14ac:dyDescent="0.2">
      <c r="Z3564" s="86"/>
    </row>
    <row r="3565" spans="2:26" x14ac:dyDescent="0.2">
      <c r="Z3565" s="86"/>
    </row>
  </sheetData>
  <dataConsolidate/>
  <mergeCells count="2">
    <mergeCell ref="A3:A9"/>
    <mergeCell ref="A10:A16"/>
  </mergeCells>
  <conditionalFormatting sqref="Y35:Y110">
    <cfRule type="cellIs" dxfId="11" priority="4" operator="equal">
      <formula>FALSE</formula>
    </cfRule>
  </conditionalFormatting>
  <conditionalFormatting sqref="Y23:Y34">
    <cfRule type="cellIs" dxfId="10" priority="3" operator="equal">
      <formula>FALSE</formula>
    </cfRule>
  </conditionalFormatting>
  <conditionalFormatting sqref="M23:X23">
    <cfRule type="expression" dxfId="9" priority="2">
      <formula>ISNUMBER(MATCH($P23,$AI$23:$AI$110,0))</formula>
    </cfRule>
  </conditionalFormatting>
  <conditionalFormatting sqref="M24:X110">
    <cfRule type="expression" dxfId="8" priority="1">
      <formula>ISNUMBER(MATCH($P24,$AI$23:$AI$110,0))</formula>
    </cfRule>
  </conditionalFormatting>
  <dataValidations disablePrompts="1" count="4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67 AD61">
      <formula1>"Following,Modified Following,Preceding,Modified Preceding,Unadjusted,Half-Month Modified Following"</formula1>
    </dataValidation>
    <dataValidation type="list" allowBlank="1" showInputMessage="1" showErrorMessage="1" sqref="AE67 AE61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4" r:id="rId12" name="Check Box 354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5" r:id="rId13" name="Check Box 355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23</xdr:row>
                    <xdr:rowOff>57150</xdr:rowOff>
                  </from>
                  <to>
                    <xdr:col>11</xdr:col>
                    <xdr:colOff>200025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6" r:id="rId14" name="Check Box 356">
              <controlPr defaultSize="0" autoFill="0" autoLine="0" autoPict="0">
                <anchor moveWithCells="1">
                  <from>
                    <xdr:col>9</xdr:col>
                    <xdr:colOff>323850</xdr:colOff>
                    <xdr:row>26</xdr:row>
                    <xdr:rowOff>57150</xdr:rowOff>
                  </from>
                  <to>
                    <xdr:col>11</xdr:col>
                    <xdr:colOff>200025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7" r:id="rId15" name="Check Box 357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29</xdr:row>
                    <xdr:rowOff>47625</xdr:rowOff>
                  </from>
                  <to>
                    <xdr:col>11</xdr:col>
                    <xdr:colOff>200025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I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6" style="62" hidden="1" customWidth="1" outlineLevel="1"/>
    <col min="29" max="29" width="14.140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9.140625" style="62" hidden="1" customWidth="1" outlineLevel="1"/>
    <col min="33" max="33" width="2.7109375" style="62" hidden="1" customWidth="1" outlineLevel="1"/>
    <col min="34" max="34" width="20.7109375" style="62" hidden="1" customWidth="1" outlineLevel="1"/>
    <col min="35" max="35" width="9.140625" style="62" collapsed="1"/>
    <col min="36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91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42613</v>
      </c>
      <c r="E3" s="73">
        <f t="shared" ref="E3:E16" si="0">EDATE(SettlementDate,$B3)</f>
        <v>43006</v>
      </c>
      <c r="F3" s="74">
        <f t="shared" ref="F3:F16" si="1">IF(B3&lt;=12,1,IF(B3&lt;=24,3,IF(B3&lt;=120,6,IF(B3&lt;=240,12,IF(B3&lt;=360,36,60)))))</f>
        <v>1</v>
      </c>
      <c r="G3" s="82">
        <f>MIN(_xll.ohPack(Data!$L$4:INDEX(Fwd6M,MATCH(E3+1,SettlementDates,1),1)))</f>
        <v>3.7387235103311487E-3</v>
      </c>
      <c r="H3" s="53">
        <f>IF(G3&gt;=0,ROUNDDOWN(G3*10,2)/10,ROUNDUP(G3*10,2)/10)</f>
        <v>3.0000000000000001E-3</v>
      </c>
      <c r="I3" s="82">
        <f>MAX(_xll.ohPack(Data!$L$4:INDEX(Fwd6M,MATCH(E3+1,SettlementDates,1),1)))</f>
        <v>5.2690000000001763E-3</v>
      </c>
      <c r="J3" s="53">
        <f t="shared" ref="J3:J16" si="2">IF(I3-G3&gt;1%,(QUOTIENT(I3*10000,50)+1)*0.5%,(QUOTIENT(I3*10000,10)+1)*0.1%)</f>
        <v>6.0000000000000001E-3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92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42643</v>
      </c>
      <c r="E4" s="76">
        <f t="shared" si="0"/>
        <v>43371</v>
      </c>
      <c r="F4" s="77">
        <f t="shared" si="1"/>
        <v>3</v>
      </c>
      <c r="G4" s="83">
        <f>MIN(_xll.ohPack(Data!$L$4:INDEX(Fwd6M,MATCH(E4+1,SettlementDates,1),1)))</f>
        <v>3.6615335979988586E-3</v>
      </c>
      <c r="H4" s="54">
        <f t="shared" ref="H4:H16" si="4">IF(G4&gt;=0,ROUNDDOWN(G4*10,2)/10,ROUNDUP(G4*10,2)/10)</f>
        <v>3.0000000000000001E-3</v>
      </c>
      <c r="I4" s="83">
        <f>MAX(_xll.ohPack(Data!$L$4:INDEX(Fwd6M,MATCH(E4+1,SettlementDates,1),1)))</f>
        <v>5.2690000000001763E-3</v>
      </c>
      <c r="J4" s="54">
        <f t="shared" si="2"/>
        <v>6.0000000000000001E-3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92"/>
      <c r="B5" s="67">
        <v>60</v>
      </c>
      <c r="C5" s="50" t="str">
        <f>_xll.qlPeriodEquivalent(B5&amp;"M")</f>
        <v>5Y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42551</v>
      </c>
      <c r="E5" s="76">
        <f t="shared" si="0"/>
        <v>44467</v>
      </c>
      <c r="F5" s="77">
        <f t="shared" si="1"/>
        <v>6</v>
      </c>
      <c r="G5" s="83">
        <f>MIN(_xll.ohPack(Data!$L$4:INDEX(Fwd6M,MATCH(E5+1,SettlementDates,1),1)))</f>
        <v>3.6615335979988586E-3</v>
      </c>
      <c r="H5" s="54">
        <f t="shared" si="4"/>
        <v>3.0000000000000001E-3</v>
      </c>
      <c r="I5" s="83">
        <f>MAX(_xll.ohPack(Data!$L$4:INDEX(Fwd6M,MATCH(E5+1,SettlementDates,1),1)))</f>
        <v>6.9119581523037201E-3</v>
      </c>
      <c r="J5" s="54">
        <f t="shared" si="2"/>
        <v>7.0000000000000001E-3</v>
      </c>
      <c r="K5" s="83">
        <f t="shared" si="3"/>
        <v>5.0000000000000001E-4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92"/>
      <c r="B6" s="67">
        <v>120</v>
      </c>
      <c r="C6" s="50" t="str">
        <f>_xll.qlPeriodEquivalent(B6&amp;"M")</f>
        <v>10Y</v>
      </c>
      <c r="D6" s="75">
        <f>D5</f>
        <v>42551</v>
      </c>
      <c r="E6" s="76">
        <f t="shared" si="0"/>
        <v>46293</v>
      </c>
      <c r="F6" s="77">
        <f t="shared" si="1"/>
        <v>6</v>
      </c>
      <c r="G6" s="83">
        <f>MIN(_xll.ohPack(Data!$L$4:INDEX(Fwd6M,MATCH(E6+1,SettlementDates,1),1)))</f>
        <v>3.6615335979988586E-3</v>
      </c>
      <c r="H6" s="54">
        <f t="shared" si="4"/>
        <v>3.0000000000000001E-3</v>
      </c>
      <c r="I6" s="83">
        <f>MAX(_xll.ohPack(Data!$L$4:INDEX(Fwd6M,MATCH(E6+1,SettlementDates,1),1)))</f>
        <v>1.2529303098194692E-2</v>
      </c>
      <c r="J6" s="54">
        <f t="shared" si="2"/>
        <v>1.3000000000000001E-2</v>
      </c>
      <c r="K6" s="83">
        <f t="shared" si="3"/>
        <v>2.5000000000000001E-3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92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49946</v>
      </c>
      <c r="F7" s="77">
        <f t="shared" si="1"/>
        <v>12</v>
      </c>
      <c r="G7" s="83">
        <f>MIN(_xll.ohPack(Data!$L$4:INDEX(Fwd6M,MATCH(E7+1,SettlementDates,1),1)))</f>
        <v>3.6615335979988586E-3</v>
      </c>
      <c r="H7" s="54">
        <f t="shared" si="4"/>
        <v>3.0000000000000001E-3</v>
      </c>
      <c r="I7" s="83">
        <f>MAX(_xll.ohPack(Data!$L$4:INDEX(Fwd6M,MATCH(E7+1,SettlementDates,1),1)))</f>
        <v>1.2577876485148848E-2</v>
      </c>
      <c r="J7" s="54">
        <f t="shared" si="2"/>
        <v>1.3000000000000001E-2</v>
      </c>
      <c r="K7" s="83">
        <f t="shared" si="3"/>
        <v>2.5000000000000001E-3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92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53598</v>
      </c>
      <c r="F8" s="77">
        <f t="shared" si="1"/>
        <v>36</v>
      </c>
      <c r="G8" s="83">
        <f>MIN(_xll.ohPack(Data!$L$4:INDEX(Fwd6M,MATCH(E8+1,SettlementDates,1),1)))</f>
        <v>3.6615335979988586E-3</v>
      </c>
      <c r="H8" s="54">
        <f t="shared" si="4"/>
        <v>3.0000000000000001E-3</v>
      </c>
      <c r="I8" s="83">
        <f>MAX(_xll.ohPack(Data!$L$4:INDEX(Fwd6M,MATCH(E8+1,SettlementDates,1),1)))</f>
        <v>1.2577876485148848E-2</v>
      </c>
      <c r="J8" s="54">
        <f t="shared" si="2"/>
        <v>1.3000000000000001E-2</v>
      </c>
      <c r="K8" s="83">
        <f t="shared" si="3"/>
        <v>2.5000000000000001E-3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93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64556</v>
      </c>
      <c r="F9" s="77">
        <f t="shared" si="1"/>
        <v>60</v>
      </c>
      <c r="G9" s="84">
        <f>MIN(_xll.ohPack(Data!$L$4:INDEX(Fwd6M,MATCH(E9+1,SettlementDates,1),1)))</f>
        <v>3.6615335979988586E-3</v>
      </c>
      <c r="H9" s="55">
        <f t="shared" si="4"/>
        <v>3.0000000000000001E-3</v>
      </c>
      <c r="I9" s="84">
        <f>MAX(_xll.ohPack(Data!$L$4:INDEX(Fwd6M,MATCH(E9+1,SettlementDates,1),1)))</f>
        <v>1.2577876485148848E-2</v>
      </c>
      <c r="J9" s="55">
        <f t="shared" si="2"/>
        <v>1.3000000000000001E-2</v>
      </c>
      <c r="K9" s="84">
        <f t="shared" si="3"/>
        <v>2.5000000000000001E-3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91" t="s">
        <v>49</v>
      </c>
      <c r="B10" s="67">
        <v>12</v>
      </c>
      <c r="C10" s="52" t="str">
        <f>_xll.qlPeriodEquivalent(B10&amp;"M")</f>
        <v>1Y</v>
      </c>
      <c r="D10" s="72">
        <f>D3</f>
        <v>42613</v>
      </c>
      <c r="E10" s="73">
        <f t="shared" si="0"/>
        <v>43006</v>
      </c>
      <c r="F10" s="78">
        <f t="shared" si="1"/>
        <v>1</v>
      </c>
      <c r="G10" s="83">
        <f>MIN(_xll.ohPack(Data!$P$4:INDEX(ONFwd6M,MATCH(E10+1,SettlementDates,1),1)))</f>
        <v>3.5719785206567156E-3</v>
      </c>
      <c r="H10" s="53">
        <f t="shared" si="4"/>
        <v>3.0000000000000001E-3</v>
      </c>
      <c r="I10" s="82">
        <f>MAX(_xll.ohPack(Data!$P$4:INDEX(ONFwd6M,MATCH(E10+1,SettlementDates,1),1)))</f>
        <v>5.6241698866321688E-3</v>
      </c>
      <c r="J10" s="53">
        <f t="shared" si="2"/>
        <v>6.0000000000000001E-3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92"/>
      <c r="B11" s="67">
        <v>24</v>
      </c>
      <c r="C11" s="50" t="str">
        <f>_xll.qlPeriodEquivalent(B11&amp;"M")</f>
        <v>2Y</v>
      </c>
      <c r="D11" s="75">
        <f t="shared" ref="D11:D16" si="5">D4</f>
        <v>42643</v>
      </c>
      <c r="E11" s="76">
        <f t="shared" si="0"/>
        <v>43371</v>
      </c>
      <c r="F11" s="77">
        <f t="shared" si="1"/>
        <v>3</v>
      </c>
      <c r="G11" s="83">
        <f>MIN(_xll.ohPack(Data!$P$4:INDEX(ONFwd6M,MATCH(E11+1,SettlementDates,1),1)))</f>
        <v>3.5719785206567156E-3</v>
      </c>
      <c r="H11" s="54">
        <f t="shared" si="4"/>
        <v>3.0000000000000001E-3</v>
      </c>
      <c r="I11" s="83">
        <f>MAX(_xll.ohPack(Data!$P$4:INDEX(ONFwd6M,MATCH(E11+1,SettlementDates,1),1)))</f>
        <v>5.6241698866321688E-3</v>
      </c>
      <c r="J11" s="54">
        <f t="shared" si="2"/>
        <v>6.0000000000000001E-3</v>
      </c>
      <c r="K11" s="83">
        <f t="shared" si="3"/>
        <v>5.0000000000000001E-4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92"/>
      <c r="B12" s="67">
        <v>60</v>
      </c>
      <c r="C12" s="50" t="str">
        <f>_xll.qlPeriodEquivalent(B12&amp;"M")</f>
        <v>5Y</v>
      </c>
      <c r="D12" s="75">
        <f t="shared" si="5"/>
        <v>42551</v>
      </c>
      <c r="E12" s="76">
        <f t="shared" si="0"/>
        <v>44467</v>
      </c>
      <c r="F12" s="77">
        <f t="shared" si="1"/>
        <v>6</v>
      </c>
      <c r="G12" s="83">
        <f>MIN(_xll.ohPack(Data!$P$4:INDEX(ONFwd6M,MATCH(E12+1,SettlementDates,1),1)))</f>
        <v>3.5719785206567156E-3</v>
      </c>
      <c r="H12" s="54">
        <f t="shared" si="4"/>
        <v>3.0000000000000001E-3</v>
      </c>
      <c r="I12" s="83">
        <f>MAX(_xll.ohPack(Data!$P$4:INDEX(ONFwd6M,MATCH(E12+1,SettlementDates,1),1)))</f>
        <v>6.5787988250809448E-3</v>
      </c>
      <c r="J12" s="54">
        <f t="shared" si="2"/>
        <v>7.0000000000000001E-3</v>
      </c>
      <c r="K12" s="83">
        <f t="shared" si="3"/>
        <v>5.0000000000000001E-4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92"/>
      <c r="B13" s="67">
        <v>120</v>
      </c>
      <c r="C13" s="50" t="str">
        <f>_xll.qlPeriodEquivalent(B13&amp;"M")</f>
        <v>10Y</v>
      </c>
      <c r="D13" s="75">
        <f t="shared" si="5"/>
        <v>42551</v>
      </c>
      <c r="E13" s="76">
        <f t="shared" si="0"/>
        <v>46293</v>
      </c>
      <c r="F13" s="77">
        <f t="shared" si="1"/>
        <v>6</v>
      </c>
      <c r="G13" s="83">
        <f>MIN(_xll.ohPack(Data!$P$4:INDEX(ONFwd6M,MATCH(E13+1,SettlementDates,1),1)))</f>
        <v>3.5719785206567156E-3</v>
      </c>
      <c r="H13" s="54">
        <f t="shared" si="4"/>
        <v>3.0000000000000001E-3</v>
      </c>
      <c r="I13" s="83">
        <f>MAX(_xll.ohPack(Data!$P$4:INDEX(ONFwd6M,MATCH(E13+1,SettlementDates,1),1)))</f>
        <v>1.2377063910522512E-2</v>
      </c>
      <c r="J13" s="54">
        <f t="shared" si="2"/>
        <v>1.3000000000000001E-2</v>
      </c>
      <c r="K13" s="83">
        <f t="shared" si="3"/>
        <v>2.5000000000000001E-3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92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49946</v>
      </c>
      <c r="F14" s="77">
        <f t="shared" si="1"/>
        <v>12</v>
      </c>
      <c r="G14" s="83">
        <f>MIN(_xll.ohPack(Data!$P$4:INDEX(ONFwd6M,MATCH(E14+1,SettlementDates,1),1)))</f>
        <v>3.5719785206567156E-3</v>
      </c>
      <c r="H14" s="54">
        <f t="shared" si="4"/>
        <v>3.0000000000000001E-3</v>
      </c>
      <c r="I14" s="83">
        <f>MAX(_xll.ohPack(Data!$P$4:INDEX(ONFwd6M,MATCH(E14+1,SettlementDates,1),1)))</f>
        <v>1.2552190144536901E-2</v>
      </c>
      <c r="J14" s="54">
        <f t="shared" si="2"/>
        <v>1.3000000000000001E-2</v>
      </c>
      <c r="K14" s="83">
        <f t="shared" si="3"/>
        <v>2.5000000000000001E-3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92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53598</v>
      </c>
      <c r="F15" s="77">
        <f t="shared" si="1"/>
        <v>36</v>
      </c>
      <c r="G15" s="83">
        <f>MIN(_xll.ohPack(Data!$P$4:INDEX(ONFwd6M,MATCH(E15+1,SettlementDates,1),1)))</f>
        <v>3.5719785206567156E-3</v>
      </c>
      <c r="H15" s="54">
        <f t="shared" si="4"/>
        <v>3.0000000000000001E-3</v>
      </c>
      <c r="I15" s="83">
        <f>MAX(_xll.ohPack(Data!$P$4:INDEX(ONFwd6M,MATCH(E15+1,SettlementDates,1),1)))</f>
        <v>1.2552190144536901E-2</v>
      </c>
      <c r="J15" s="54">
        <f t="shared" si="2"/>
        <v>1.3000000000000001E-2</v>
      </c>
      <c r="K15" s="83">
        <f t="shared" si="3"/>
        <v>2.5000000000000001E-3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93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64556</v>
      </c>
      <c r="F16" s="81">
        <f t="shared" si="1"/>
        <v>60</v>
      </c>
      <c r="G16" s="84">
        <f>MIN(_xll.ohPack(Data!$P$4:INDEX(ONFwd6M,MATCH(E16+1,SettlementDates,1),1)))</f>
        <v>3.5719785206567156E-3</v>
      </c>
      <c r="H16" s="55">
        <f t="shared" si="4"/>
        <v>3.0000000000000001E-3</v>
      </c>
      <c r="I16" s="84">
        <f>MAX(_xll.ohPack(Data!$P$4:INDEX(ONFwd6M,MATCH(E16+1,SettlementDates,1),1)))</f>
        <v>1.2552190144536901E-2</v>
      </c>
      <c r="J16" s="55">
        <f t="shared" si="2"/>
        <v>1.3000000000000001E-2</v>
      </c>
      <c r="K16" s="84">
        <f t="shared" si="3"/>
        <v>2.5000000000000001E-3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4" collapsed="1" x14ac:dyDescent="0.2">
      <c r="R17" s="63"/>
      <c r="S17" s="63"/>
      <c r="T17" s="63"/>
      <c r="U17" s="63"/>
      <c r="V17" s="63"/>
    </row>
    <row r="18" spans="3:34" x14ac:dyDescent="0.2">
      <c r="C18" s="62"/>
      <c r="M18" s="109" t="s">
        <v>146</v>
      </c>
      <c r="P18" s="63"/>
      <c r="Q18" s="63"/>
      <c r="R18" s="63"/>
      <c r="S18" s="63"/>
      <c r="T18" s="63"/>
      <c r="V18" s="63"/>
      <c r="AA18" s="61"/>
    </row>
    <row r="19" spans="3:34" x14ac:dyDescent="0.2">
      <c r="M19" s="101"/>
      <c r="P19" s="63"/>
      <c r="Q19" s="63"/>
      <c r="R19" s="63"/>
      <c r="S19" s="63"/>
      <c r="T19" s="63"/>
      <c r="V19" s="63"/>
      <c r="AA19" s="85"/>
    </row>
    <row r="20" spans="3:34" x14ac:dyDescent="0.2">
      <c r="P20" s="63"/>
      <c r="Q20" s="63"/>
      <c r="R20" s="63"/>
      <c r="S20" s="63"/>
      <c r="T20" s="63"/>
      <c r="U20" s="63"/>
      <c r="V20" s="63"/>
      <c r="Y20" s="63"/>
    </row>
    <row r="21" spans="3:34" ht="13.5" x14ac:dyDescent="0.2">
      <c r="M21" s="90" t="s">
        <v>141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4" x14ac:dyDescent="0.2">
      <c r="J22" s="62"/>
      <c r="K22" s="121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132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104</v>
      </c>
      <c r="X22" s="102" t="s">
        <v>150</v>
      </c>
      <c r="Y22" s="102" t="s">
        <v>59</v>
      </c>
      <c r="AH22" s="104" t="s">
        <v>161</v>
      </c>
    </row>
    <row r="23" spans="3:34" x14ac:dyDescent="0.2">
      <c r="J23" s="62"/>
      <c r="K23" s="62"/>
      <c r="L23" s="62"/>
      <c r="M23" s="94" t="s">
        <v>149</v>
      </c>
      <c r="N23" s="94" t="s">
        <v>30</v>
      </c>
      <c r="O23" s="94" t="str">
        <f t="shared" ref="O23:O40" si="6">LEFT(N23,LEN(N23)-1)+6&amp;"M"</f>
        <v>7M</v>
      </c>
      <c r="P23" s="94" t="str">
        <f t="shared" ref="P23:P40" si="7">Currency&amp;LEFT(N23,LEN(N23)-1)&amp;"x"&amp;LEFT(O23,LEN(O23)-1)&amp;"F"&amp;QuoteSuffix</f>
        <v>GBP1x7F_Quote</v>
      </c>
      <c r="Q23" s="163"/>
      <c r="R23" s="106">
        <f>_xll.qlInterestRateIndexFixingDate(Index6M,S23)</f>
        <v>42671</v>
      </c>
      <c r="S23" s="106">
        <f>_xll.qlCalendarAdvance(Calendar,SettlementDate,N23,"mf",TRUE)</f>
        <v>42671</v>
      </c>
      <c r="T23" s="106">
        <f>_xll.qlCalendarAdvance(Calendar,SettlementDate,O23,"mf",TRUE)</f>
        <v>42853</v>
      </c>
      <c r="U23" s="97">
        <f ca="1">_xll.qlIndexFixing(Index6M,R23,TRUE,_xll.ohTrigger(Trigger,Trigger6M,InterestRatesTrigger))</f>
        <v>5.0399999999999464E-3</v>
      </c>
      <c r="V23" s="97">
        <f ca="1">IFERROR(_xll.qlQuoteValue(P23,_xll.ohTrigger(Trigger,Trigger6M,InterestRatesTrigger)),NA())</f>
        <v>5.0400000000000002E-3</v>
      </c>
      <c r="W23" s="94" t="b">
        <f ca="1">NOT(ISERROR(V23))</f>
        <v>1</v>
      </c>
      <c r="X23" s="125">
        <f ca="1">(U23-V23)*10000</f>
        <v>-5.377642775528102E-13</v>
      </c>
      <c r="Y23" s="50" t="b">
        <f ca="1">ABS(X23)&lt;=ABS('General Settings'!$D$30)</f>
        <v>1</v>
      </c>
      <c r="AF23" s="62" t="e">
        <f t="array" ref="AF23:AF40">NA()</f>
        <v>#N/A</v>
      </c>
      <c r="AH23" s="93" t="str">
        <f t="array" ref="AH23:AH77">_xll.ohGroupList("GBP6M_instruments",Trigger6M)</f>
        <v>GBP1MD_SYNTH6M_Quote</v>
      </c>
    </row>
    <row r="24" spans="3:34" x14ac:dyDescent="0.2">
      <c r="M24" s="94" t="s">
        <v>149</v>
      </c>
      <c r="N24" s="94" t="s">
        <v>63</v>
      </c>
      <c r="O24" s="94" t="str">
        <f t="shared" si="6"/>
        <v>8M</v>
      </c>
      <c r="P24" s="94" t="str">
        <f t="shared" si="7"/>
        <v>GBP2x8F_Quote</v>
      </c>
      <c r="Q24" s="163"/>
      <c r="R24" s="106">
        <f>_xll.qlInterestRateIndexFixingDate(Index6M,S24)</f>
        <v>42702</v>
      </c>
      <c r="S24" s="106">
        <f>_xll.qlCalendarAdvance(Calendar,SettlementDate,N24,"mf",TRUE)</f>
        <v>42702</v>
      </c>
      <c r="T24" s="106">
        <f>_xll.qlCalendarAdvance(Calendar,SettlementDate,O24,"mf",TRUE)</f>
        <v>42885</v>
      </c>
      <c r="U24" s="97">
        <f ca="1">_xll.qlIndexFixing(Index6M,R24,TRUE,_xll.ohTrigger(Trigger,Trigger6M,InterestRatesTrigger))</f>
        <v>4.7300000000001056E-3</v>
      </c>
      <c r="V24" s="97">
        <f ca="1">IFERROR(_xll.qlQuoteValue(P24,_xll.ohTrigger(Trigger,Trigger6M,InterestRatesTrigger)),NA())</f>
        <v>4.7299999999999998E-3</v>
      </c>
      <c r="W24" s="94" t="b">
        <f t="shared" ref="W24:W40" ca="1" si="8">NOT(ISERROR(V24))</f>
        <v>1</v>
      </c>
      <c r="X24" s="125">
        <f t="shared" ref="X24:X77" ca="1" si="9">(U24-V24)*10000</f>
        <v>1.0581813203458523E-12</v>
      </c>
      <c r="Y24" s="50" t="b">
        <f ca="1">ABS(X24)&lt;=ABS('General Settings'!$D$30)</f>
        <v>1</v>
      </c>
      <c r="AF24" s="62" t="e">
        <v>#N/A</v>
      </c>
      <c r="AH24" s="94" t="str">
        <v>GBP2MD_SYNTH6M_Quote</v>
      </c>
    </row>
    <row r="25" spans="3:34" x14ac:dyDescent="0.2">
      <c r="M25" s="94" t="s">
        <v>149</v>
      </c>
      <c r="N25" s="94" t="s">
        <v>31</v>
      </c>
      <c r="O25" s="94" t="str">
        <f t="shared" si="6"/>
        <v>9M</v>
      </c>
      <c r="P25" s="94" t="str">
        <f t="shared" si="7"/>
        <v>GBP3x9F_Quote</v>
      </c>
      <c r="Q25" s="163"/>
      <c r="R25" s="106">
        <f>_xll.qlInterestRateIndexFixingDate(Index6M,S25)</f>
        <v>42732</v>
      </c>
      <c r="S25" s="106">
        <f>_xll.qlCalendarAdvance(Calendar,SettlementDate,N25,"mf",TRUE)</f>
        <v>42732</v>
      </c>
      <c r="T25" s="106">
        <f>_xll.qlCalendarAdvance(Calendar,SettlementDate,O25,"mf",TRUE)</f>
        <v>42914</v>
      </c>
      <c r="U25" s="97">
        <f ca="1">_xll.qlIndexFixing(Index6M,R25,TRUE,_xll.ohTrigger(Trigger,Trigger6M,InterestRatesTrigger))</f>
        <v>4.569999999999852E-3</v>
      </c>
      <c r="V25" s="97">
        <f ca="1">IFERROR(_xll.qlQuoteValue(P25,_xll.ohTrigger(Trigger,Trigger6M,InterestRatesTrigger)),NA())</f>
        <v>4.5699999999999994E-3</v>
      </c>
      <c r="W25" s="94" t="b">
        <f t="shared" ca="1" si="8"/>
        <v>1</v>
      </c>
      <c r="X25" s="125">
        <f t="shared" ca="1" si="9"/>
        <v>-1.474514954580286E-12</v>
      </c>
      <c r="Y25" s="50" t="b">
        <f ca="1">ABS(X25)&lt;=ABS('General Settings'!$D$30)</f>
        <v>1</v>
      </c>
      <c r="AF25" s="62" t="e">
        <v>#N/A</v>
      </c>
      <c r="AH25" s="94" t="str">
        <v>GBP3MD_SYNTH6M_Quote</v>
      </c>
    </row>
    <row r="26" spans="3:34" x14ac:dyDescent="0.2">
      <c r="M26" s="94" t="s">
        <v>149</v>
      </c>
      <c r="N26" s="94" t="s">
        <v>64</v>
      </c>
      <c r="O26" s="94" t="str">
        <f t="shared" si="6"/>
        <v>10M</v>
      </c>
      <c r="P26" s="94" t="str">
        <f t="shared" si="7"/>
        <v>GBP4x10F_Quote</v>
      </c>
      <c r="Q26" s="163"/>
      <c r="R26" s="106">
        <f>_xll.qlInterestRateIndexFixingDate(Index6M,S26)</f>
        <v>42765</v>
      </c>
      <c r="S26" s="106">
        <f>_xll.qlCalendarAdvance(Calendar,SettlementDate,N26,"mf",TRUE)</f>
        <v>42765</v>
      </c>
      <c r="T26" s="106">
        <f>_xll.qlCalendarAdvance(Calendar,SettlementDate,O26,"mf",TRUE)</f>
        <v>42944</v>
      </c>
      <c r="U26" s="97">
        <f ca="1">_xll.qlIndexFixing(Index6M,R26,TRUE,_xll.ohTrigger(Trigger,Trigger6M,InterestRatesTrigger))</f>
        <v>4.4000000009348341E-3</v>
      </c>
      <c r="V26" s="97">
        <f ca="1">IFERROR(_xll.qlQuoteValue(P26,_xll.ohTrigger(Trigger,Trigger6M,InterestRatesTrigger)),NA())</f>
        <v>4.4000000000000003E-3</v>
      </c>
      <c r="W26" s="94" t="b">
        <f t="shared" ca="1" si="8"/>
        <v>1</v>
      </c>
      <c r="X26" s="125">
        <f t="shared" ca="1" si="9"/>
        <v>9.3483380758652146E-9</v>
      </c>
      <c r="Y26" s="50" t="b">
        <f ca="1">ABS(X26)&lt;=ABS('General Settings'!$D$30)</f>
        <v>1</v>
      </c>
      <c r="AF26" s="62" t="e">
        <v>#N/A</v>
      </c>
      <c r="AH26" s="94" t="str">
        <v>GBP4MD_SYNTH6M_Quote</v>
      </c>
    </row>
    <row r="27" spans="3:34" x14ac:dyDescent="0.2">
      <c r="M27" s="94" t="s">
        <v>149</v>
      </c>
      <c r="N27" s="94" t="s">
        <v>65</v>
      </c>
      <c r="O27" s="94" t="str">
        <f t="shared" si="6"/>
        <v>11M</v>
      </c>
      <c r="P27" s="94" t="str">
        <f t="shared" si="7"/>
        <v>GBP5x11F_Quote</v>
      </c>
      <c r="Q27" s="163"/>
      <c r="R27" s="106">
        <f>_xll.qlInterestRateIndexFixingDate(Index6M,S27)</f>
        <v>42794</v>
      </c>
      <c r="S27" s="106">
        <f>_xll.qlCalendarAdvance(Calendar,SettlementDate,N27,"mf",TRUE)</f>
        <v>42794</v>
      </c>
      <c r="T27" s="106">
        <f>_xll.qlCalendarAdvance(Calendar,SettlementDate,O27,"mf",TRUE)</f>
        <v>42976</v>
      </c>
      <c r="U27" s="97">
        <f ca="1">_xll.qlIndexFixing(Index6M,R27,TRUE,_xll.ohTrigger(Trigger,Trigger6M,InterestRatesTrigger))</f>
        <v>4.1900000003775809E-3</v>
      </c>
      <c r="V27" s="97">
        <f ca="1">IFERROR(_xll.qlQuoteValue(P27,_xll.ohTrigger(Trigger,Trigger6M,InterestRatesTrigger)),NA())</f>
        <v>4.1900000000000001E-3</v>
      </c>
      <c r="W27" s="94" t="b">
        <f t="shared" ca="1" si="8"/>
        <v>1</v>
      </c>
      <c r="X27" s="125">
        <f t="shared" ca="1" si="9"/>
        <v>3.7758077914284982E-9</v>
      </c>
      <c r="Y27" s="50" t="b">
        <f ca="1">ABS(X27)&lt;=ABS('General Settings'!$D$30)</f>
        <v>1</v>
      </c>
      <c r="AF27" s="62" t="e">
        <v>#N/A</v>
      </c>
      <c r="AH27" s="94" t="str">
        <v>GBP5MD_SYNTH6M_Quote</v>
      </c>
    </row>
    <row r="28" spans="3:34" x14ac:dyDescent="0.2">
      <c r="M28" s="94" t="s">
        <v>149</v>
      </c>
      <c r="N28" s="94" t="s">
        <v>32</v>
      </c>
      <c r="O28" s="94" t="str">
        <f t="shared" si="6"/>
        <v>12M</v>
      </c>
      <c r="P28" s="94" t="str">
        <f t="shared" si="7"/>
        <v>GBP6x12F_Quote</v>
      </c>
      <c r="Q28" s="163"/>
      <c r="R28" s="106">
        <f>_xll.qlInterestRateIndexFixingDate(Index6M,S28)</f>
        <v>42822</v>
      </c>
      <c r="S28" s="106">
        <f>_xll.qlCalendarAdvance(Calendar,SettlementDate,N28,"mf",TRUE)</f>
        <v>42822</v>
      </c>
      <c r="T28" s="106">
        <f>_xll.qlCalendarAdvance(Calendar,SettlementDate,O28,"mf",TRUE)</f>
        <v>43006</v>
      </c>
      <c r="U28" s="97">
        <f ca="1">_xll.qlIndexFixing(Index6M,R28,TRUE,_xll.ohTrigger(Trigger,Trigger6M,InterestRatesTrigger))</f>
        <v>4.0900000000000719E-3</v>
      </c>
      <c r="V28" s="97">
        <f ca="1">IFERROR(_xll.qlQuoteValue(P28,_xll.ohTrigger(Trigger,Trigger6M,InterestRatesTrigger)),NA())</f>
        <v>4.0899999999999999E-3</v>
      </c>
      <c r="W28" s="94" t="b">
        <f t="shared" ca="1" si="8"/>
        <v>1</v>
      </c>
      <c r="X28" s="125">
        <f t="shared" ca="1" si="9"/>
        <v>7.1991024253037494E-13</v>
      </c>
      <c r="Y28" s="50" t="b">
        <f ca="1">ABS(X28)&lt;=ABS('General Settings'!$D$30)</f>
        <v>1</v>
      </c>
      <c r="AF28" s="62" t="e">
        <v>#N/A</v>
      </c>
      <c r="AH28" s="94" t="str">
        <v>GBP6MD_SYNTH6M_Quote</v>
      </c>
    </row>
    <row r="29" spans="3:34" x14ac:dyDescent="0.2">
      <c r="M29" s="94" t="s">
        <v>149</v>
      </c>
      <c r="N29" s="94" t="s">
        <v>66</v>
      </c>
      <c r="O29" s="94" t="str">
        <f t="shared" si="6"/>
        <v>13M</v>
      </c>
      <c r="P29" s="94" t="str">
        <f t="shared" si="7"/>
        <v>GBP7x13F_Quote</v>
      </c>
      <c r="Q29" s="163"/>
      <c r="R29" s="106">
        <f>_xll.qlInterestRateIndexFixingDate(Index6M,S29)</f>
        <v>42853</v>
      </c>
      <c r="S29" s="106">
        <f>_xll.qlCalendarAdvance(Calendar,SettlementDate,N29,"mf",TRUE)</f>
        <v>42853</v>
      </c>
      <c r="T29" s="106">
        <f>_xll.qlCalendarAdvance(Calendar,SettlementDate,O29,"mf",TRUE)</f>
        <v>43038</v>
      </c>
      <c r="U29" s="97">
        <f ca="1">_xll.qlIndexFixing(Index6M,R29,TRUE,_xll.ohTrigger(Trigger,Trigger6M,InterestRatesTrigger))</f>
        <v>4.0195188008751732E-3</v>
      </c>
      <c r="V29" s="97" t="e">
        <f ca="1">IFERROR(_xll.qlQuoteValue(P29,_xll.ohTrigger(Trigger,Trigger6M,InterestRatesTrigger)),NA())</f>
        <v>#N/A</v>
      </c>
      <c r="W29" s="94" t="b">
        <f t="shared" ca="1" si="8"/>
        <v>0</v>
      </c>
      <c r="X29" s="125" t="e">
        <f t="shared" ca="1" si="9"/>
        <v>#N/A</v>
      </c>
      <c r="Y29" s="165" t="e">
        <f ca="1">ABS(X29)&lt;=ABS('General Settings'!$D$30)</f>
        <v>#N/A</v>
      </c>
      <c r="AF29" s="62" t="e">
        <v>#N/A</v>
      </c>
      <c r="AH29" s="94" t="str">
        <v>GBP1x7F_Quote</v>
      </c>
    </row>
    <row r="30" spans="3:34" x14ac:dyDescent="0.2">
      <c r="M30" s="94" t="s">
        <v>149</v>
      </c>
      <c r="N30" s="94" t="s">
        <v>67</v>
      </c>
      <c r="O30" s="94" t="str">
        <f t="shared" si="6"/>
        <v>14M</v>
      </c>
      <c r="P30" s="94" t="str">
        <f t="shared" si="7"/>
        <v>GBP8x14F_Quote</v>
      </c>
      <c r="Q30" s="163"/>
      <c r="R30" s="106">
        <f>_xll.qlInterestRateIndexFixingDate(Index6M,S30)</f>
        <v>42885</v>
      </c>
      <c r="S30" s="106">
        <f>_xll.qlCalendarAdvance(Calendar,SettlementDate,N30,"mf",TRUE)</f>
        <v>42885</v>
      </c>
      <c r="T30" s="106">
        <f>_xll.qlCalendarAdvance(Calendar,SettlementDate,O30,"mf",TRUE)</f>
        <v>43067</v>
      </c>
      <c r="U30" s="97">
        <f ca="1">_xll.qlIndexFixing(Index6M,R30,TRUE,_xll.ohTrigger(Trigger,Trigger6M,InterestRatesTrigger))</f>
        <v>4.0101667972928714E-3</v>
      </c>
      <c r="V30" s="97" t="e">
        <f ca="1">IFERROR(_xll.qlQuoteValue(P30,_xll.ohTrigger(Trigger,Trigger6M,InterestRatesTrigger)),NA())</f>
        <v>#N/A</v>
      </c>
      <c r="W30" s="94" t="b">
        <f t="shared" ca="1" si="8"/>
        <v>0</v>
      </c>
      <c r="X30" s="125" t="e">
        <f t="shared" ca="1" si="9"/>
        <v>#N/A</v>
      </c>
      <c r="Y30" s="94" t="e">
        <f ca="1">ABS(X30)&lt;=ABS('General Settings'!$D$30)</f>
        <v>#N/A</v>
      </c>
      <c r="AF30" s="62" t="e">
        <v>#N/A</v>
      </c>
      <c r="AH30" s="94" t="str">
        <v>GBP2x8F_Quote</v>
      </c>
    </row>
    <row r="31" spans="3:34" x14ac:dyDescent="0.2">
      <c r="M31" s="94" t="s">
        <v>149</v>
      </c>
      <c r="N31" s="94" t="s">
        <v>68</v>
      </c>
      <c r="O31" s="94" t="str">
        <f t="shared" si="6"/>
        <v>15M</v>
      </c>
      <c r="P31" s="94" t="str">
        <f t="shared" si="7"/>
        <v>GBP9x15F_Quote</v>
      </c>
      <c r="Q31" s="163"/>
      <c r="R31" s="106">
        <f>_xll.qlInterestRateIndexFixingDate(Index6M,S31)</f>
        <v>42914</v>
      </c>
      <c r="S31" s="106">
        <f>_xll.qlCalendarAdvance(Calendar,SettlementDate,N31,"mf",TRUE)</f>
        <v>42914</v>
      </c>
      <c r="T31" s="106">
        <f>_xll.qlCalendarAdvance(Calendar,SettlementDate,O31,"mf",TRUE)</f>
        <v>43097</v>
      </c>
      <c r="U31" s="97">
        <f ca="1">_xll.qlIndexFixing(Index6M,R31,TRUE,_xll.ohTrigger(Trigger,Trigger6M,InterestRatesTrigger))</f>
        <v>3.8700000000010931E-3</v>
      </c>
      <c r="V31" s="97">
        <f ca="1">IFERROR(_xll.qlQuoteValue(P31,_xll.ohTrigger(Trigger,Trigger6M,InterestRatesTrigger)),NA())</f>
        <v>3.8700000000000002E-3</v>
      </c>
      <c r="W31" s="94" t="b">
        <f t="shared" ca="1" si="8"/>
        <v>1</v>
      </c>
      <c r="X31" s="125">
        <f t="shared" ca="1" si="9"/>
        <v>1.0928757898653885E-11</v>
      </c>
      <c r="Y31" s="50" t="b">
        <f ca="1">ABS(X31)&lt;=ABS('General Settings'!$D$30)</f>
        <v>1</v>
      </c>
      <c r="AF31" s="62" t="e">
        <v>#N/A</v>
      </c>
      <c r="AH31" s="94" t="str">
        <v>GBP3x9F_Quote</v>
      </c>
    </row>
    <row r="32" spans="3:34" x14ac:dyDescent="0.2">
      <c r="M32" s="94" t="s">
        <v>149</v>
      </c>
      <c r="N32" s="94" t="s">
        <v>69</v>
      </c>
      <c r="O32" s="94" t="str">
        <f t="shared" si="6"/>
        <v>16M</v>
      </c>
      <c r="P32" s="94" t="str">
        <f t="shared" si="7"/>
        <v>GBP10x16F_Quote</v>
      </c>
      <c r="Q32" s="163"/>
      <c r="R32" s="106">
        <f>_xll.qlInterestRateIndexFixingDate(Index6M,S32)</f>
        <v>42944</v>
      </c>
      <c r="S32" s="106">
        <f>_xll.qlCalendarAdvance(Calendar,SettlementDate,N32,"mf",TRUE)</f>
        <v>42944</v>
      </c>
      <c r="T32" s="106">
        <f>_xll.qlCalendarAdvance(Calendar,SettlementDate,O32,"mf",TRUE)</f>
        <v>43129</v>
      </c>
      <c r="U32" s="97">
        <f ca="1">_xll.qlIndexFixing(Index6M,R32,TRUE,_xll.ohTrigger(Trigger,Trigger6M,InterestRatesTrigger))</f>
        <v>3.7577075730236965E-3</v>
      </c>
      <c r="V32" s="97" t="e">
        <f ca="1">IFERROR(_xll.qlQuoteValue(P32,_xll.ohTrigger(Trigger,Trigger6M,InterestRatesTrigger)),NA())</f>
        <v>#N/A</v>
      </c>
      <c r="W32" s="94" t="b">
        <f t="shared" ca="1" si="8"/>
        <v>0</v>
      </c>
      <c r="X32" s="125" t="e">
        <f t="shared" ca="1" si="9"/>
        <v>#N/A</v>
      </c>
      <c r="Y32" s="94" t="e">
        <f ca="1">ABS(X32)&lt;=ABS('General Settings'!$D$30)</f>
        <v>#N/A</v>
      </c>
      <c r="AF32" s="62" t="e">
        <v>#N/A</v>
      </c>
      <c r="AH32" s="94" t="str">
        <v>GBP4x10F_Quote</v>
      </c>
    </row>
    <row r="33" spans="13:34" x14ac:dyDescent="0.2">
      <c r="M33" s="94" t="s">
        <v>149</v>
      </c>
      <c r="N33" s="94" t="s">
        <v>70</v>
      </c>
      <c r="O33" s="94" t="str">
        <f t="shared" si="6"/>
        <v>17M</v>
      </c>
      <c r="P33" s="94" t="str">
        <f t="shared" si="7"/>
        <v>GBP11x17F_Quote</v>
      </c>
      <c r="Q33" s="163"/>
      <c r="R33" s="106">
        <f>_xll.qlInterestRateIndexFixingDate(Index6M,S33)</f>
        <v>42976</v>
      </c>
      <c r="S33" s="106">
        <f>_xll.qlCalendarAdvance(Calendar,SettlementDate,N33,"mf",TRUE)</f>
        <v>42976</v>
      </c>
      <c r="T33" s="106">
        <f>_xll.qlCalendarAdvance(Calendar,SettlementDate,O33,"mf",TRUE)</f>
        <v>43159</v>
      </c>
      <c r="U33" s="97">
        <f ca="1">_xll.qlIndexFixing(Index6M,R33,TRUE,_xll.ohTrigger(Trigger,Trigger6M,InterestRatesTrigger))</f>
        <v>3.7745895651796883E-3</v>
      </c>
      <c r="V33" s="97" t="e">
        <f ca="1">IFERROR(_xll.qlQuoteValue(P33,_xll.ohTrigger(Trigger,Trigger6M,InterestRatesTrigger)),NA())</f>
        <v>#N/A</v>
      </c>
      <c r="W33" s="94" t="b">
        <f t="shared" ca="1" si="8"/>
        <v>0</v>
      </c>
      <c r="X33" s="125" t="e">
        <f t="shared" ca="1" si="9"/>
        <v>#N/A</v>
      </c>
      <c r="Y33" s="94" t="e">
        <f ca="1">ABS(X33)&lt;=ABS('General Settings'!$D$30)</f>
        <v>#N/A</v>
      </c>
      <c r="AF33" s="62" t="e">
        <v>#N/A</v>
      </c>
      <c r="AH33" s="94" t="str">
        <v>GBP5x11F_Quote</v>
      </c>
    </row>
    <row r="34" spans="13:34" x14ac:dyDescent="0.2">
      <c r="M34" s="94" t="s">
        <v>149</v>
      </c>
      <c r="N34" s="94" t="s">
        <v>106</v>
      </c>
      <c r="O34" s="94" t="str">
        <f t="shared" si="6"/>
        <v>18M</v>
      </c>
      <c r="P34" s="94" t="str">
        <f t="shared" si="7"/>
        <v>GBP12x18F_Quote</v>
      </c>
      <c r="Q34" s="163"/>
      <c r="R34" s="106">
        <f>_xll.qlInterestRateIndexFixingDate(Index6M,S34)</f>
        <v>43006</v>
      </c>
      <c r="S34" s="106">
        <f>_xll.qlCalendarAdvance(Calendar,SettlementDate,N34,"mf",TRUE)</f>
        <v>43006</v>
      </c>
      <c r="T34" s="106">
        <f>_xll.qlCalendarAdvance(Calendar,SettlementDate,O34,"mf",TRUE)</f>
        <v>43187</v>
      </c>
      <c r="U34" s="97">
        <f ca="1">_xll.qlIndexFixing(Index6M,R34,TRUE,_xll.ohTrigger(Trigger,Trigger6M,InterestRatesTrigger))</f>
        <v>3.7399999999997318E-3</v>
      </c>
      <c r="V34" s="97">
        <f ca="1">IFERROR(_xll.qlQuoteValue(P34,_xll.ohTrigger(Trigger,Trigger6M,InterestRatesTrigger)),NA())</f>
        <v>3.7399999999999998E-3</v>
      </c>
      <c r="W34" s="94" t="b">
        <f t="shared" ca="1" si="8"/>
        <v>1</v>
      </c>
      <c r="X34" s="125">
        <f t="shared" ca="1" si="9"/>
        <v>-2.680147770384167E-12</v>
      </c>
      <c r="Y34" s="50" t="b">
        <f ca="1">ABS(X34)&lt;=ABS('General Settings'!$D$30)</f>
        <v>1</v>
      </c>
      <c r="AF34" s="62" t="e">
        <v>#N/A</v>
      </c>
      <c r="AH34" s="94" t="str">
        <v>GBP6x12F_Quote</v>
      </c>
    </row>
    <row r="35" spans="13:34" x14ac:dyDescent="0.2">
      <c r="M35" s="94" t="s">
        <v>149</v>
      </c>
      <c r="N35" s="94" t="s">
        <v>71</v>
      </c>
      <c r="O35" s="94" t="str">
        <f t="shared" si="6"/>
        <v>19M</v>
      </c>
      <c r="P35" s="94" t="str">
        <f t="shared" si="7"/>
        <v>GBP13x19F_Quote</v>
      </c>
      <c r="Q35" s="163"/>
      <c r="R35" s="106">
        <f>_xll.qlInterestRateIndexFixingDate(Index6M,S35)</f>
        <v>43038</v>
      </c>
      <c r="S35" s="106">
        <f>_xll.qlCalendarAdvance(Calendar,SettlementDate,N35,"mf",TRUE)</f>
        <v>43038</v>
      </c>
      <c r="T35" s="106">
        <f>_xll.qlCalendarAdvance(Calendar,SettlementDate,O35,"mf",TRUE)</f>
        <v>43220</v>
      </c>
      <c r="U35" s="97">
        <f ca="1">_xll.qlIndexFixing(Index6M,R35,TRUE,_xll.ohTrigger(Trigger,Trigger6M,InterestRatesTrigger))</f>
        <v>3.7234037974772623E-3</v>
      </c>
      <c r="V35" s="97" t="e">
        <f ca="1">IFERROR(_xll.qlQuoteValue(P35,_xll.ohTrigger(Trigger,Trigger6M,InterestRatesTrigger)),NA())</f>
        <v>#N/A</v>
      </c>
      <c r="W35" s="94" t="b">
        <f t="shared" ca="1" si="8"/>
        <v>0</v>
      </c>
      <c r="X35" s="125" t="e">
        <f t="shared" ca="1" si="9"/>
        <v>#N/A</v>
      </c>
      <c r="Y35" s="94" t="e">
        <f ca="1">ABS(X35)&lt;=ABS('General Settings'!$D$30)</f>
        <v>#N/A</v>
      </c>
      <c r="AF35" s="62" t="e">
        <v>#N/A</v>
      </c>
      <c r="AH35" s="94" t="str">
        <v>GBP9x15F_Quote</v>
      </c>
    </row>
    <row r="36" spans="13:34" x14ac:dyDescent="0.2">
      <c r="M36" s="94" t="s">
        <v>149</v>
      </c>
      <c r="N36" s="94" t="s">
        <v>72</v>
      </c>
      <c r="O36" s="94" t="str">
        <f t="shared" si="6"/>
        <v>20M</v>
      </c>
      <c r="P36" s="94" t="str">
        <f t="shared" si="7"/>
        <v>GBP14x20F_Quote</v>
      </c>
      <c r="Q36" s="163"/>
      <c r="R36" s="106">
        <f>_xll.qlInterestRateIndexFixingDate(Index6M,S36)</f>
        <v>43067</v>
      </c>
      <c r="S36" s="106">
        <f>_xll.qlCalendarAdvance(Calendar,SettlementDate,N36,"mf",TRUE)</f>
        <v>43067</v>
      </c>
      <c r="T36" s="106">
        <f>_xll.qlCalendarAdvance(Calendar,SettlementDate,O36,"mf",TRUE)</f>
        <v>43249</v>
      </c>
      <c r="U36" s="97">
        <f ca="1">_xll.qlIndexFixing(Index6M,R36,TRUE,_xll.ohTrigger(Trigger,Trigger6M,InterestRatesTrigger))</f>
        <v>3.7330680460682195E-3</v>
      </c>
      <c r="V36" s="97" t="e">
        <f ca="1">IFERROR(_xll.qlQuoteValue(P36,_xll.ohTrigger(Trigger,Trigger6M,InterestRatesTrigger)),NA())</f>
        <v>#N/A</v>
      </c>
      <c r="W36" s="94" t="b">
        <f t="shared" ca="1" si="8"/>
        <v>0</v>
      </c>
      <c r="X36" s="125" t="e">
        <f t="shared" ca="1" si="9"/>
        <v>#N/A</v>
      </c>
      <c r="Y36" s="94" t="e">
        <f ca="1">ABS(X36)&lt;=ABS('General Settings'!$D$30)</f>
        <v>#N/A</v>
      </c>
      <c r="AF36" s="62" t="e">
        <v>#N/A</v>
      </c>
      <c r="AH36" s="94" t="str">
        <v>GBP12x18F_Quote</v>
      </c>
    </row>
    <row r="37" spans="13:34" x14ac:dyDescent="0.2">
      <c r="M37" s="94" t="s">
        <v>149</v>
      </c>
      <c r="N37" s="94" t="s">
        <v>73</v>
      </c>
      <c r="O37" s="94" t="str">
        <f t="shared" si="6"/>
        <v>21M</v>
      </c>
      <c r="P37" s="94" t="str">
        <f t="shared" si="7"/>
        <v>GBP15x21F_Quote</v>
      </c>
      <c r="Q37" s="163"/>
      <c r="R37" s="106">
        <f>_xll.qlInterestRateIndexFixingDate(Index6M,S37)</f>
        <v>43097</v>
      </c>
      <c r="S37" s="106">
        <f>_xll.qlCalendarAdvance(Calendar,SettlementDate,N37,"mf",TRUE)</f>
        <v>43097</v>
      </c>
      <c r="T37" s="106">
        <f>_xll.qlCalendarAdvance(Calendar,SettlementDate,O37,"mf",TRUE)</f>
        <v>43279</v>
      </c>
      <c r="U37" s="97">
        <f ca="1">_xll.qlIndexFixing(Index6M,R37,TRUE,_xll.ohTrigger(Trigger,Trigger6M,InterestRatesTrigger))</f>
        <v>3.7403724693014159E-3</v>
      </c>
      <c r="V37" s="97" t="e">
        <f ca="1">IFERROR(_xll.qlQuoteValue(P37,_xll.ohTrigger(Trigger,Trigger6M,InterestRatesTrigger)),NA())</f>
        <v>#N/A</v>
      </c>
      <c r="W37" s="94" t="b">
        <f t="shared" ca="1" si="8"/>
        <v>0</v>
      </c>
      <c r="X37" s="125" t="e">
        <f t="shared" ca="1" si="9"/>
        <v>#N/A</v>
      </c>
      <c r="Y37" s="94" t="e">
        <f ca="1">ABS(X37)&lt;=ABS('General Settings'!$D$30)</f>
        <v>#N/A</v>
      </c>
      <c r="AF37" s="62" t="e">
        <v>#N/A</v>
      </c>
      <c r="AH37" s="94" t="str">
        <v>GBPSB6L2Y_Quote</v>
      </c>
    </row>
    <row r="38" spans="13:34" x14ac:dyDescent="0.2">
      <c r="M38" s="94" t="s">
        <v>149</v>
      </c>
      <c r="N38" s="94" t="s">
        <v>74</v>
      </c>
      <c r="O38" s="94" t="str">
        <f t="shared" si="6"/>
        <v>22M</v>
      </c>
      <c r="P38" s="94" t="str">
        <f t="shared" si="7"/>
        <v>GBP16x22F_Quote</v>
      </c>
      <c r="Q38" s="163"/>
      <c r="R38" s="106">
        <f>_xll.qlInterestRateIndexFixingDate(Index6M,S38)</f>
        <v>43129</v>
      </c>
      <c r="S38" s="106">
        <f>_xll.qlCalendarAdvance(Calendar,SettlementDate,N38,"mf",TRUE)</f>
        <v>43129</v>
      </c>
      <c r="T38" s="106">
        <f>_xll.qlCalendarAdvance(Calendar,SettlementDate,O38,"mf",TRUE)</f>
        <v>43311</v>
      </c>
      <c r="U38" s="97">
        <f ca="1">_xll.qlIndexFixing(Index6M,R38,TRUE,_xll.ohTrigger(Trigger,Trigger6M,InterestRatesTrigger))</f>
        <v>3.7231573351593455E-3</v>
      </c>
      <c r="V38" s="97" t="e">
        <f ca="1">IFERROR(_xll.qlQuoteValue(P38,_xll.ohTrigger(Trigger,Trigger6M,InterestRatesTrigger)),NA())</f>
        <v>#N/A</v>
      </c>
      <c r="W38" s="94" t="b">
        <f t="shared" ca="1" si="8"/>
        <v>0</v>
      </c>
      <c r="X38" s="125" t="e">
        <f t="shared" ca="1" si="9"/>
        <v>#N/A</v>
      </c>
      <c r="Y38" s="94" t="e">
        <f ca="1">ABS(X38)&lt;=ABS('General Settings'!$D$30)</f>
        <v>#N/A</v>
      </c>
      <c r="AF38" s="62" t="e">
        <v>#N/A</v>
      </c>
      <c r="AH38" s="94" t="str">
        <v>GBPSB6L3Y_Quote</v>
      </c>
    </row>
    <row r="39" spans="13:34" x14ac:dyDescent="0.2">
      <c r="M39" s="94" t="s">
        <v>149</v>
      </c>
      <c r="N39" s="94" t="s">
        <v>75</v>
      </c>
      <c r="O39" s="94" t="str">
        <f t="shared" si="6"/>
        <v>23M</v>
      </c>
      <c r="P39" s="94" t="str">
        <f t="shared" si="7"/>
        <v>GBP17x23F_Quote</v>
      </c>
      <c r="Q39" s="163"/>
      <c r="R39" s="106">
        <f>_xll.qlInterestRateIndexFixingDate(Index6M,S39)</f>
        <v>43159</v>
      </c>
      <c r="S39" s="106">
        <f>_xll.qlCalendarAdvance(Calendar,SettlementDate,N39,"mf",TRUE)</f>
        <v>43159</v>
      </c>
      <c r="T39" s="106">
        <f>_xll.qlCalendarAdvance(Calendar,SettlementDate,O39,"mf",TRUE)</f>
        <v>43340</v>
      </c>
      <c r="U39" s="97">
        <f ca="1">_xll.qlIndexFixing(Index6M,R39,TRUE,_xll.ohTrigger(Trigger,Trigger6M,InterestRatesTrigger))</f>
        <v>3.6933563129360816E-3</v>
      </c>
      <c r="V39" s="97" t="e">
        <f ca="1">IFERROR(_xll.qlQuoteValue(P39,_xll.ohTrigger(Trigger,Trigger6M,InterestRatesTrigger)),NA())</f>
        <v>#N/A</v>
      </c>
      <c r="W39" s="94" t="b">
        <f t="shared" ca="1" si="8"/>
        <v>0</v>
      </c>
      <c r="X39" s="125" t="e">
        <f t="shared" ca="1" si="9"/>
        <v>#N/A</v>
      </c>
      <c r="Y39" s="94" t="e">
        <f ca="1">ABS(X39)&lt;=ABS('General Settings'!$D$30)</f>
        <v>#N/A</v>
      </c>
      <c r="AF39" s="62" t="e">
        <v>#N/A</v>
      </c>
      <c r="AH39" s="94" t="str">
        <v>GBPSB6L4Y_Quote</v>
      </c>
    </row>
    <row r="40" spans="13:34" x14ac:dyDescent="0.2">
      <c r="M40" s="94" t="s">
        <v>149</v>
      </c>
      <c r="N40" s="94" t="s">
        <v>76</v>
      </c>
      <c r="O40" s="94" t="str">
        <f t="shared" si="6"/>
        <v>24M</v>
      </c>
      <c r="P40" s="94" t="str">
        <f t="shared" si="7"/>
        <v>GBP18x24F_Quote</v>
      </c>
      <c r="Q40" s="163"/>
      <c r="R40" s="106">
        <f>_xll.qlInterestRateIndexFixingDate(Index6M,S40)</f>
        <v>43187</v>
      </c>
      <c r="S40" s="106">
        <f>_xll.qlCalendarAdvance(Calendar,SettlementDate,N40,"mf",TRUE)</f>
        <v>43187</v>
      </c>
      <c r="T40" s="106">
        <f>_xll.qlCalendarAdvance(Calendar,SettlementDate,O40,"mf",TRUE)</f>
        <v>43371</v>
      </c>
      <c r="U40" s="97">
        <f ca="1">_xll.qlIndexFixing(Index6M,R40,TRUE,_xll.ohTrigger(Trigger,Trigger6M,InterestRatesTrigger))</f>
        <v>3.670212249268205E-3</v>
      </c>
      <c r="V40" s="97" t="e">
        <f ca="1">IFERROR(_xll.qlQuoteValue(P40,_xll.ohTrigger(Trigger,Trigger6M,InterestRatesTrigger)),NA())</f>
        <v>#N/A</v>
      </c>
      <c r="W40" s="94" t="b">
        <f t="shared" ca="1" si="8"/>
        <v>0</v>
      </c>
      <c r="X40" s="125" t="e">
        <f t="shared" ca="1" si="9"/>
        <v>#N/A</v>
      </c>
      <c r="Y40" s="95" t="e">
        <f ca="1">ABS(X40)&lt;=ABS('General Settings'!$D$30)</f>
        <v>#N/A</v>
      </c>
      <c r="AA40" s="104" t="s">
        <v>103</v>
      </c>
      <c r="AC40" s="103" t="s">
        <v>108</v>
      </c>
      <c r="AD40" s="103" t="s">
        <v>109</v>
      </c>
      <c r="AE40" s="104" t="s">
        <v>110</v>
      </c>
      <c r="AF40" s="62" t="e">
        <v>#N/A</v>
      </c>
      <c r="AH40" s="94" t="str">
        <v>GBPSB6L5Y_Quote</v>
      </c>
    </row>
    <row r="41" spans="13:34" x14ac:dyDescent="0.2">
      <c r="M41" s="93" t="s">
        <v>60</v>
      </c>
      <c r="N41" s="93"/>
      <c r="O41" s="93" t="s">
        <v>33</v>
      </c>
      <c r="P41" s="93" t="str">
        <f t="shared" ref="P41:P77" si="10">Currency&amp;"SB6L"&amp;O41&amp;QuoteSuffix</f>
        <v>GBPSB6L1Y_Quote</v>
      </c>
      <c r="Q41" s="174"/>
      <c r="R41" s="105">
        <f t="shared" ref="R41:R77" si="11">EvaluationDate</f>
        <v>42641</v>
      </c>
      <c r="S41" s="105">
        <f>_xll.qlInterestRateIndexValueDate(AA41,R41)</f>
        <v>42641</v>
      </c>
      <c r="T41" s="105">
        <f>_xll.qlInterestRateIndexMaturity(AA41,S41)</f>
        <v>43006</v>
      </c>
      <c r="U41" s="96">
        <f ca="1">_xll.qlIndexFixing(AA41,R41,TRUE,_xll.ohTrigger(Trigger,Trigger6M,InterestRatesTrigger))</f>
        <v>4.6747950883180515E-3</v>
      </c>
      <c r="V41" s="96" t="e">
        <f ca="1">_xll.qlQuoteValue(P41,_xll.ohTrigger(Trigger,Trigger6M,InterestRatesTrigger))</f>
        <v>#NUM!</v>
      </c>
      <c r="W41" s="93" t="b">
        <f t="shared" ref="W41:W77" ca="1" si="12">NOT(ISERROR(V41))</f>
        <v>0</v>
      </c>
      <c r="X41" s="126" t="e">
        <f t="shared" ca="1" si="9"/>
        <v>#NUM!</v>
      </c>
      <c r="Y41" s="50" t="e">
        <f ca="1">ABS(X41)&lt;=ABS('General Settings'!$D$31)</f>
        <v>#NUM!</v>
      </c>
      <c r="AA41" s="50" t="str">
        <f>_xll.qlSwapIndex(,,O41,SettlementDays,Currency,Calendar,FixedLegTenor,FixedLegBDC,FixedLegDayCounter,Index6M,DiscountingCurve,Permanent,Trigger,ObjectOverwrite)</f>
        <v>obj_003ba#0001</v>
      </c>
      <c r="AB41" s="116"/>
      <c r="AC41" s="103" t="s">
        <v>32</v>
      </c>
      <c r="AD41" s="103" t="s">
        <v>112</v>
      </c>
      <c r="AE41" s="104" t="s">
        <v>158</v>
      </c>
      <c r="AH41" s="94" t="str">
        <v>GBPSB6L6Y_Quote</v>
      </c>
    </row>
    <row r="42" spans="13:34" x14ac:dyDescent="0.2">
      <c r="M42" s="94" t="s">
        <v>60</v>
      </c>
      <c r="N42" s="94"/>
      <c r="O42" s="94" t="s">
        <v>73</v>
      </c>
      <c r="P42" s="94" t="str">
        <f t="shared" si="10"/>
        <v>GBPSB6L15M_Quote</v>
      </c>
      <c r="Q42" s="163"/>
      <c r="R42" s="106">
        <f t="shared" si="11"/>
        <v>42641</v>
      </c>
      <c r="S42" s="106">
        <f>_xll.qlInterestRateIndexValueDate(AA42,R42)</f>
        <v>42641</v>
      </c>
      <c r="T42" s="106">
        <f>_xll.qlInterestRateIndexMaturity(AA42,S42)</f>
        <v>43097</v>
      </c>
      <c r="U42" s="97">
        <f ca="1">_xll.qlIndexFixing(AA42,R42,TRUE,_xll.ohTrigger(Trigger,Trigger6M,InterestRatesTrigger))</f>
        <v>4.4788829211308565E-3</v>
      </c>
      <c r="V42" s="97" t="e">
        <f ca="1">_xll.qlQuoteValue(P42,_xll.ohTrigger(Trigger,Trigger6M,InterestRatesTrigger))</f>
        <v>#NUM!</v>
      </c>
      <c r="W42" s="94" t="b">
        <f t="shared" ca="1" si="12"/>
        <v>0</v>
      </c>
      <c r="X42" s="125" t="e">
        <f t="shared" ca="1" si="9"/>
        <v>#NUM!</v>
      </c>
      <c r="Y42" s="50" t="e">
        <f ca="1">ABS(X42)&lt;=ABS('General Settings'!$D$31)</f>
        <v>#NUM!</v>
      </c>
      <c r="AA42" s="50" t="str">
        <f>_xll.qlSwapIndex(,,O42,SettlementDays,Currency,Calendar,FixedLegTenor,FixedLegBDC,FixedLegDayCounter,Index6M,DiscountingCurve,Permanent,Trigger,ObjectOverwrite)</f>
        <v>obj_00385#0001</v>
      </c>
      <c r="AB42" s="116"/>
      <c r="AC42" s="116"/>
      <c r="AD42" s="87"/>
      <c r="AH42" s="94" t="str">
        <v>GBPSB6L7Y_Quote</v>
      </c>
    </row>
    <row r="43" spans="13:34" x14ac:dyDescent="0.2">
      <c r="M43" s="94" t="s">
        <v>60</v>
      </c>
      <c r="N43" s="94"/>
      <c r="O43" s="94" t="s">
        <v>76</v>
      </c>
      <c r="P43" s="94" t="str">
        <f t="shared" si="10"/>
        <v>GBPSB6L18M_Quote</v>
      </c>
      <c r="Q43" s="163"/>
      <c r="R43" s="106">
        <f t="shared" si="11"/>
        <v>42641</v>
      </c>
      <c r="S43" s="106">
        <f>_xll.qlInterestRateIndexValueDate(AA43,R43)</f>
        <v>42641</v>
      </c>
      <c r="T43" s="106">
        <f>_xll.qlInterestRateIndexMaturity(AA43,S43)</f>
        <v>43187</v>
      </c>
      <c r="U43" s="97">
        <f ca="1">_xll.qlIndexFixing(AA43,R43,TRUE,_xll.ohTrigger(Trigger,Trigger6M,InterestRatesTrigger))</f>
        <v>4.3650344369924356E-3</v>
      </c>
      <c r="V43" s="97">
        <f ca="1">_xll.qlQuoteValue(P43,_xll.ohTrigger(Trigger,Trigger6M,InterestRatesTrigger))</f>
        <v>4.3700000000000006E-3</v>
      </c>
      <c r="W43" s="94" t="b">
        <f t="shared" ca="1" si="12"/>
        <v>1</v>
      </c>
      <c r="X43" s="125">
        <f t="shared" ca="1" si="9"/>
        <v>-4.965563007565052E-2</v>
      </c>
      <c r="Y43" s="50" t="b">
        <f ca="1">ABS(X43)&lt;=ABS('General Settings'!$D$31)</f>
        <v>1</v>
      </c>
      <c r="AA43" s="50" t="str">
        <f>_xll.qlSwapIndex(,,O43,SettlementDays,Currency,Calendar,FixedLegTenor,FixedLegBDC,FixedLegDayCounter,Index6M,DiscountingCurve,Permanent,Trigger,ObjectOverwrite)</f>
        <v>obj_00384#0001</v>
      </c>
      <c r="AB43" s="116"/>
      <c r="AC43" s="116"/>
      <c r="AD43" s="87"/>
      <c r="AH43" s="94" t="str">
        <v>GBPSB6L8Y_Quote</v>
      </c>
    </row>
    <row r="44" spans="13:34" x14ac:dyDescent="0.2">
      <c r="M44" s="94" t="s">
        <v>60</v>
      </c>
      <c r="N44" s="94"/>
      <c r="O44" s="94" t="s">
        <v>79</v>
      </c>
      <c r="P44" s="94" t="str">
        <f t="shared" si="10"/>
        <v>GBPSB6L21M_Quote</v>
      </c>
      <c r="Q44" s="163"/>
      <c r="R44" s="106">
        <f t="shared" si="11"/>
        <v>42641</v>
      </c>
      <c r="S44" s="106">
        <f>_xll.qlInterestRateIndexValueDate(AA44,R44)</f>
        <v>42641</v>
      </c>
      <c r="T44" s="106">
        <f>_xll.qlInterestRateIndexMaturity(AA44,S44)</f>
        <v>43279</v>
      </c>
      <c r="U44" s="97">
        <f ca="1">_xll.qlIndexFixing(AA44,R44,TRUE,_xll.ohTrigger(Trigger,Trigger6M,InterestRatesTrigger))</f>
        <v>4.2683180759075495E-3</v>
      </c>
      <c r="V44" s="97" t="e">
        <f ca="1">_xll.qlQuoteValue(P44,_xll.ohTrigger(Trigger,Trigger6M,InterestRatesTrigger))</f>
        <v>#NUM!</v>
      </c>
      <c r="W44" s="94" t="b">
        <f t="shared" ca="1" si="12"/>
        <v>0</v>
      </c>
      <c r="X44" s="125" t="e">
        <f t="shared" ca="1" si="9"/>
        <v>#NUM!</v>
      </c>
      <c r="Y44" s="50" t="e">
        <f ca="1">ABS(X44)&lt;=ABS('General Settings'!$D$31)</f>
        <v>#NUM!</v>
      </c>
      <c r="AA44" s="50" t="str">
        <f>_xll.qlSwapIndex(,,O44,SettlementDays,Currency,Calendar,FixedLegTenor,FixedLegBDC,FixedLegDayCounter,Index6M,DiscountingCurve,Permanent,Trigger,ObjectOverwrite)</f>
        <v>obj_003ad#0001</v>
      </c>
      <c r="AB44" s="116"/>
      <c r="AC44" s="116"/>
      <c r="AD44" s="87"/>
      <c r="AH44" s="94" t="str">
        <v>GBPSB6L9Y_Quote</v>
      </c>
    </row>
    <row r="45" spans="13:34" x14ac:dyDescent="0.2">
      <c r="M45" s="94" t="s">
        <v>60</v>
      </c>
      <c r="N45" s="94"/>
      <c r="O45" s="94" t="s">
        <v>82</v>
      </c>
      <c r="P45" s="94" t="str">
        <f t="shared" si="10"/>
        <v>GBPSB6L2Y_Quote</v>
      </c>
      <c r="Q45" s="163"/>
      <c r="R45" s="106">
        <f t="shared" si="11"/>
        <v>42641</v>
      </c>
      <c r="S45" s="106">
        <f>_xll.qlInterestRateIndexValueDate(AA45,R45)</f>
        <v>42641</v>
      </c>
      <c r="T45" s="106">
        <f>_xll.qlInterestRateIndexMaturity(AA45,S45)</f>
        <v>43371</v>
      </c>
      <c r="U45" s="97">
        <f ca="1">_xll.qlIndexFixing(AA45,R45,TRUE,_xll.ohTrigger(Trigger,Trigger6M,InterestRatesTrigger))</f>
        <v>4.1899999999999481E-3</v>
      </c>
      <c r="V45" s="97">
        <f ca="1">_xll.qlQuoteValue(P45,_xll.ohTrigger(Trigger,Trigger6M,InterestRatesTrigger))</f>
        <v>4.1900000000000001E-3</v>
      </c>
      <c r="W45" s="94" t="b">
        <f t="shared" ca="1" si="12"/>
        <v>1</v>
      </c>
      <c r="X45" s="125">
        <f t="shared" ca="1" si="9"/>
        <v>-5.2041704279304213E-13</v>
      </c>
      <c r="Y45" s="50" t="b">
        <f ca="1">ABS(X45)&lt;=ABS('General Settings'!$D$31)</f>
        <v>1</v>
      </c>
      <c r="AA45" s="50" t="str">
        <f>_xll.qlSwapIndex(,,O45,SettlementDays,Currency,Calendar,FixedLegTenor,FixedLegBDC,FixedLegDayCounter,Index6M,DiscountingCurve,Permanent,Trigger,ObjectOverwrite)</f>
        <v>obj_003c7#0001</v>
      </c>
      <c r="AB45" s="116"/>
      <c r="AC45" s="116"/>
      <c r="AD45" s="87"/>
      <c r="AH45" s="94" t="str">
        <v>GBPSB6L10Y_Quote</v>
      </c>
    </row>
    <row r="46" spans="13:34" x14ac:dyDescent="0.2">
      <c r="M46" s="94" t="s">
        <v>60</v>
      </c>
      <c r="N46" s="94"/>
      <c r="O46" s="94" t="s">
        <v>83</v>
      </c>
      <c r="P46" s="94" t="str">
        <f t="shared" si="10"/>
        <v>GBPSB6L3Y_Quote</v>
      </c>
      <c r="Q46" s="163"/>
      <c r="R46" s="106">
        <f t="shared" si="11"/>
        <v>42641</v>
      </c>
      <c r="S46" s="106">
        <f>_xll.qlInterestRateIndexValueDate(AA46,R46)</f>
        <v>42641</v>
      </c>
      <c r="T46" s="106">
        <f>_xll.qlInterestRateIndexMaturity(AA46,S46)</f>
        <v>43738</v>
      </c>
      <c r="U46" s="97">
        <f ca="1">_xll.qlIndexFixing(AA46,R46,TRUE,_xll.ohTrigger(Trigger,Trigger6M,InterestRatesTrigger))</f>
        <v>4.1299999999508917E-3</v>
      </c>
      <c r="V46" s="97">
        <f ca="1">_xll.qlQuoteValue(P46,_xll.ohTrigger(Trigger,Trigger6M,InterestRatesTrigger))</f>
        <v>4.13E-3</v>
      </c>
      <c r="W46" s="94" t="b">
        <f t="shared" ca="1" si="12"/>
        <v>1</v>
      </c>
      <c r="X46" s="125">
        <f t="shared" ca="1" si="9"/>
        <v>-4.9108286881427432E-10</v>
      </c>
      <c r="Y46" s="50" t="b">
        <f ca="1">ABS(X46)&lt;=ABS('General Settings'!$D$31)</f>
        <v>1</v>
      </c>
      <c r="AA46" s="50" t="str">
        <f>_xll.qlSwapIndex(,,O46,SettlementDays,Currency,Calendar,FixedLegTenor,FixedLegBDC,FixedLegDayCounter,Index6M,DiscountingCurve,Permanent,Trigger,ObjectOverwrite)</f>
        <v>obj_00389#0001</v>
      </c>
      <c r="AB46" s="116"/>
      <c r="AC46" s="116"/>
      <c r="AD46" s="87"/>
      <c r="AH46" s="94" t="str">
        <v>GBPSB6L11Y_Quote</v>
      </c>
    </row>
    <row r="47" spans="13:34" x14ac:dyDescent="0.2">
      <c r="M47" s="94" t="s">
        <v>60</v>
      </c>
      <c r="N47" s="94"/>
      <c r="O47" s="94" t="s">
        <v>84</v>
      </c>
      <c r="P47" s="94" t="str">
        <f t="shared" si="10"/>
        <v>GBPSB6L4Y_Quote</v>
      </c>
      <c r="Q47" s="163"/>
      <c r="R47" s="106">
        <f t="shared" si="11"/>
        <v>42641</v>
      </c>
      <c r="S47" s="106">
        <f>_xll.qlInterestRateIndexValueDate(AA47,R47)</f>
        <v>42641</v>
      </c>
      <c r="T47" s="106">
        <f>_xll.qlInterestRateIndexMaturity(AA47,S47)</f>
        <v>44102</v>
      </c>
      <c r="U47" s="97">
        <f ca="1">_xll.qlIndexFixing(AA47,R47,TRUE,_xll.ohTrigger(Trigger,Trigger6M,InterestRatesTrigger))</f>
        <v>4.3200000002374395E-3</v>
      </c>
      <c r="V47" s="97">
        <f ca="1">_xll.qlQuoteValue(P47,_xll.ohTrigger(Trigger,Trigger6M,InterestRatesTrigger))</f>
        <v>4.3200000000000009E-3</v>
      </c>
      <c r="W47" s="94" t="b">
        <f t="shared" ca="1" si="12"/>
        <v>1</v>
      </c>
      <c r="X47" s="125">
        <f t="shared" ca="1" si="9"/>
        <v>2.3743854105084949E-9</v>
      </c>
      <c r="Y47" s="50" t="b">
        <f ca="1">ABS(X47)&lt;=ABS('General Settings'!$D$31)</f>
        <v>1</v>
      </c>
      <c r="AA47" s="50" t="str">
        <f>_xll.qlSwapIndex(,,O47,SettlementDays,Currency,Calendar,FixedLegTenor,FixedLegBDC,FixedLegDayCounter,Index6M,DiscountingCurve,Permanent,Trigger,ObjectOverwrite)</f>
        <v>obj_003bc#0001</v>
      </c>
      <c r="AB47" s="116"/>
      <c r="AC47" s="116"/>
      <c r="AD47" s="87"/>
      <c r="AH47" s="94" t="str">
        <v>GBPSB6L12Y_Quote</v>
      </c>
    </row>
    <row r="48" spans="13:34" x14ac:dyDescent="0.2">
      <c r="M48" s="94" t="s">
        <v>60</v>
      </c>
      <c r="N48" s="94"/>
      <c r="O48" s="94" t="s">
        <v>85</v>
      </c>
      <c r="P48" s="94" t="str">
        <f t="shared" si="10"/>
        <v>GBPSB6L5Y_Quote</v>
      </c>
      <c r="Q48" s="163"/>
      <c r="R48" s="106">
        <f t="shared" si="11"/>
        <v>42641</v>
      </c>
      <c r="S48" s="106">
        <f>_xll.qlInterestRateIndexValueDate(AA48,R48)</f>
        <v>42641</v>
      </c>
      <c r="T48" s="106">
        <f>_xll.qlInterestRateIndexMaturity(AA48,S48)</f>
        <v>44467</v>
      </c>
      <c r="U48" s="97">
        <f ca="1">_xll.qlIndexFixing(AA48,R48,TRUE,_xll.ohTrigger(Trigger,Trigger6M,InterestRatesTrigger))</f>
        <v>4.6500000000005356E-3</v>
      </c>
      <c r="V48" s="97">
        <f ca="1">_xll.qlQuoteValue(P48,_xll.ohTrigger(Trigger,Trigger6M,InterestRatesTrigger))</f>
        <v>4.6500000000000005E-3</v>
      </c>
      <c r="W48" s="94" t="b">
        <f t="shared" ca="1" si="12"/>
        <v>1</v>
      </c>
      <c r="X48" s="125">
        <f t="shared" ca="1" si="9"/>
        <v>5.3516219233884499E-12</v>
      </c>
      <c r="Y48" s="50" t="b">
        <f ca="1">ABS(X48)&lt;=ABS('General Settings'!$D$31)</f>
        <v>1</v>
      </c>
      <c r="AA48" s="50" t="str">
        <f>_xll.qlSwapIndex(,,O48,SettlementDays,Currency,Calendar,FixedLegTenor,FixedLegBDC,FixedLegDayCounter,Index6M,DiscountingCurve,Permanent,Trigger,ObjectOverwrite)</f>
        <v>obj_003b9#0001</v>
      </c>
      <c r="AB48" s="116"/>
      <c r="AC48" s="116"/>
      <c r="AD48" s="87"/>
      <c r="AH48" s="94" t="str">
        <v>GBPSB6L15Y_Quote</v>
      </c>
    </row>
    <row r="49" spans="13:34" x14ac:dyDescent="0.2">
      <c r="M49" s="94" t="s">
        <v>60</v>
      </c>
      <c r="N49" s="94"/>
      <c r="O49" s="94" t="s">
        <v>86</v>
      </c>
      <c r="P49" s="94" t="str">
        <f t="shared" si="10"/>
        <v>GBPSB6L6Y_Quote</v>
      </c>
      <c r="Q49" s="163"/>
      <c r="R49" s="106">
        <f t="shared" si="11"/>
        <v>42641</v>
      </c>
      <c r="S49" s="106">
        <f>_xll.qlInterestRateIndexValueDate(AA49,R49)</f>
        <v>42641</v>
      </c>
      <c r="T49" s="106">
        <f>_xll.qlInterestRateIndexMaturity(AA49,S49)</f>
        <v>44832</v>
      </c>
      <c r="U49" s="97">
        <f ca="1">_xll.qlIndexFixing(AA49,R49,TRUE,_xll.ohTrigger(Trigger,Trigger6M,InterestRatesTrigger))</f>
        <v>5.0800000000007428E-3</v>
      </c>
      <c r="V49" s="97">
        <f ca="1">_xll.qlQuoteValue(P49,_xll.ohTrigger(Trigger,Trigger6M,InterestRatesTrigger))</f>
        <v>5.0800000000000003E-3</v>
      </c>
      <c r="W49" s="94" t="b">
        <f t="shared" ca="1" si="12"/>
        <v>1</v>
      </c>
      <c r="X49" s="125">
        <f t="shared" ca="1" si="9"/>
        <v>7.4246164771807344E-12</v>
      </c>
      <c r="Y49" s="50" t="b">
        <f ca="1">ABS(X49)&lt;=ABS('General Settings'!$D$31)</f>
        <v>1</v>
      </c>
      <c r="AA49" s="50" t="str">
        <f>_xll.qlSwapIndex(,,O49,SettlementDays,Currency,Calendar,FixedLegTenor,FixedLegBDC,FixedLegDayCounter,Index6M,DiscountingCurve,Permanent,Trigger,ObjectOverwrite)</f>
        <v>obj_00380#0001</v>
      </c>
      <c r="AB49" s="116"/>
      <c r="AC49" s="116"/>
      <c r="AD49" s="87"/>
      <c r="AH49" s="94" t="str">
        <v>GBPSB6L20Y_Quote</v>
      </c>
    </row>
    <row r="50" spans="13:34" x14ac:dyDescent="0.2">
      <c r="M50" s="94" t="s">
        <v>60</v>
      </c>
      <c r="N50" s="94"/>
      <c r="O50" s="94" t="s">
        <v>87</v>
      </c>
      <c r="P50" s="94" t="str">
        <f t="shared" si="10"/>
        <v>GBPSB6L7Y_Quote</v>
      </c>
      <c r="Q50" s="163"/>
      <c r="R50" s="106">
        <f t="shared" si="11"/>
        <v>42641</v>
      </c>
      <c r="S50" s="106">
        <f>_xll.qlInterestRateIndexValueDate(AA50,R50)</f>
        <v>42641</v>
      </c>
      <c r="T50" s="106">
        <f>_xll.qlInterestRateIndexMaturity(AA50,S50)</f>
        <v>45197</v>
      </c>
      <c r="U50" s="97">
        <f ca="1">_xll.qlIndexFixing(AA50,R50,TRUE,_xll.ohTrigger(Trigger,Trigger6M,InterestRatesTrigger))</f>
        <v>5.5800000000020165E-3</v>
      </c>
      <c r="V50" s="97">
        <f ca="1">_xll.qlQuoteValue(P50,_xll.ohTrigger(Trigger,Trigger6M,InterestRatesTrigger))</f>
        <v>5.5800000000000008E-3</v>
      </c>
      <c r="W50" s="94" t="b">
        <f t="shared" ca="1" si="12"/>
        <v>1</v>
      </c>
      <c r="X50" s="125">
        <f t="shared" ca="1" si="9"/>
        <v>2.0157486790850498E-11</v>
      </c>
      <c r="Y50" s="50" t="b">
        <f ca="1">ABS(X50)&lt;=ABS('General Settings'!$D$31)</f>
        <v>1</v>
      </c>
      <c r="AA50" s="50" t="str">
        <f>_xll.qlSwapIndex(,,O50,SettlementDays,Currency,Calendar,FixedLegTenor,FixedLegBDC,FixedLegDayCounter,Index6M,DiscountingCurve,Permanent,Trigger,ObjectOverwrite)</f>
        <v>obj_0039f#0001</v>
      </c>
      <c r="AB50" s="116"/>
      <c r="AC50" s="116"/>
      <c r="AD50" s="87"/>
      <c r="AH50" s="94" t="str">
        <v>GBPSB6L25Y_Quote</v>
      </c>
    </row>
    <row r="51" spans="13:34" x14ac:dyDescent="0.2">
      <c r="M51" s="94" t="s">
        <v>60</v>
      </c>
      <c r="N51" s="94"/>
      <c r="O51" s="94" t="s">
        <v>88</v>
      </c>
      <c r="P51" s="94" t="str">
        <f t="shared" si="10"/>
        <v>GBPSB6L8Y_Quote</v>
      </c>
      <c r="Q51" s="163"/>
      <c r="R51" s="106">
        <f t="shared" si="11"/>
        <v>42641</v>
      </c>
      <c r="S51" s="106">
        <f>_xll.qlInterestRateIndexValueDate(AA51,R51)</f>
        <v>42641</v>
      </c>
      <c r="T51" s="106">
        <f>_xll.qlInterestRateIndexMaturity(AA51,S51)</f>
        <v>45565</v>
      </c>
      <c r="U51" s="97">
        <f ca="1">_xll.qlIndexFixing(AA51,R51,TRUE,_xll.ohTrigger(Trigger,Trigger6M,InterestRatesTrigger))</f>
        <v>6.1300000000079563E-3</v>
      </c>
      <c r="V51" s="97">
        <f ca="1">_xll.qlQuoteValue(P51,_xll.ohTrigger(Trigger,Trigger6M,InterestRatesTrigger))</f>
        <v>6.13E-3</v>
      </c>
      <c r="W51" s="94" t="b">
        <f t="shared" ca="1" si="12"/>
        <v>1</v>
      </c>
      <c r="X51" s="125">
        <f t="shared" ca="1" si="9"/>
        <v>7.9563092225676257E-11</v>
      </c>
      <c r="Y51" s="50" t="b">
        <f ca="1">ABS(X51)&lt;=ABS('General Settings'!$D$31)</f>
        <v>1</v>
      </c>
      <c r="AA51" s="50" t="str">
        <f>_xll.qlSwapIndex(,,O51,SettlementDays,Currency,Calendar,FixedLegTenor,FixedLegBDC,FixedLegDayCounter,Index6M,DiscountingCurve,Permanent,Trigger,ObjectOverwrite)</f>
        <v>obj_0038b#0001</v>
      </c>
      <c r="AB51" s="116"/>
      <c r="AC51" s="116"/>
      <c r="AD51" s="87"/>
      <c r="AH51" s="94" t="str">
        <v>GBPSB6L30Y_Quote</v>
      </c>
    </row>
    <row r="52" spans="13:34" x14ac:dyDescent="0.2">
      <c r="M52" s="94" t="s">
        <v>60</v>
      </c>
      <c r="N52" s="94"/>
      <c r="O52" s="94" t="s">
        <v>89</v>
      </c>
      <c r="P52" s="94" t="str">
        <f t="shared" si="10"/>
        <v>GBPSB6L9Y_Quote</v>
      </c>
      <c r="Q52" s="163"/>
      <c r="R52" s="106">
        <f t="shared" si="11"/>
        <v>42641</v>
      </c>
      <c r="S52" s="106">
        <f>_xll.qlInterestRateIndexValueDate(AA52,R52)</f>
        <v>42641</v>
      </c>
      <c r="T52" s="106">
        <f>_xll.qlInterestRateIndexMaturity(AA52,S52)</f>
        <v>45929</v>
      </c>
      <c r="U52" s="97">
        <f ca="1">_xll.qlIndexFixing(AA52,R52,TRUE,_xll.ohTrigger(Trigger,Trigger6M,InterestRatesTrigger))</f>
        <v>6.6700000000144534E-3</v>
      </c>
      <c r="V52" s="97">
        <f ca="1">_xll.qlQuoteValue(P52,_xll.ohTrigger(Trigger,Trigger6M,InterestRatesTrigger))</f>
        <v>6.6700000000000006E-3</v>
      </c>
      <c r="W52" s="94" t="b">
        <f t="shared" ca="1" si="12"/>
        <v>1</v>
      </c>
      <c r="X52" s="125">
        <f t="shared" ca="1" si="9"/>
        <v>1.4452848640100768E-10</v>
      </c>
      <c r="Y52" s="50" t="b">
        <f ca="1">ABS(X52)&lt;=ABS('General Settings'!$D$31)</f>
        <v>1</v>
      </c>
      <c r="AA52" s="50" t="str">
        <f>_xll.qlSwapIndex(,,O52,SettlementDays,Currency,Calendar,FixedLegTenor,FixedLegBDC,FixedLegDayCounter,Index6M,DiscountingCurve,Permanent,Trigger,ObjectOverwrite)</f>
        <v>obj_00397#0001</v>
      </c>
      <c r="AB52" s="116"/>
      <c r="AC52" s="116"/>
      <c r="AD52" s="87"/>
      <c r="AH52" s="94" t="str">
        <v>GBPSB6L40Y_Quote</v>
      </c>
    </row>
    <row r="53" spans="13:34" x14ac:dyDescent="0.2">
      <c r="M53" s="94" t="s">
        <v>60</v>
      </c>
      <c r="N53" s="94"/>
      <c r="O53" s="94" t="s">
        <v>90</v>
      </c>
      <c r="P53" s="94" t="str">
        <f t="shared" si="10"/>
        <v>GBPSB6L10Y_Quote</v>
      </c>
      <c r="Q53" s="163"/>
      <c r="R53" s="106">
        <f t="shared" si="11"/>
        <v>42641</v>
      </c>
      <c r="S53" s="106">
        <f>_xll.qlInterestRateIndexValueDate(AA53,R53)</f>
        <v>42641</v>
      </c>
      <c r="T53" s="106">
        <f>_xll.qlInterestRateIndexMaturity(AA53,S53)</f>
        <v>46293</v>
      </c>
      <c r="U53" s="97">
        <f ca="1">_xll.qlIndexFixing(AA53,R53,TRUE,_xll.ohTrigger(Trigger,Trigger6M,InterestRatesTrigger))</f>
        <v>7.1900000000253003E-3</v>
      </c>
      <c r="V53" s="97">
        <f ca="1">_xll.qlQuoteValue(P53,_xll.ohTrigger(Trigger,Trigger6M,InterestRatesTrigger))</f>
        <v>7.1900000000000011E-3</v>
      </c>
      <c r="W53" s="94" t="b">
        <f t="shared" ca="1" si="12"/>
        <v>1</v>
      </c>
      <c r="X53" s="125">
        <f t="shared" ca="1" si="9"/>
        <v>2.5299207173645755E-10</v>
      </c>
      <c r="Y53" s="50" t="b">
        <f ca="1">ABS(X53)&lt;=ABS('General Settings'!$D$31)</f>
        <v>1</v>
      </c>
      <c r="AA53" s="50" t="str">
        <f>_xll.qlSwapIndex(,,O53,SettlementDays,Currency,Calendar,FixedLegTenor,FixedLegBDC,FixedLegDayCounter,Index6M,DiscountingCurve,Permanent,Trigger,ObjectOverwrite)</f>
        <v>obj_0039e#0001</v>
      </c>
      <c r="AB53" s="116"/>
      <c r="AC53" s="116"/>
      <c r="AD53" s="87"/>
      <c r="AH53" s="94" t="str">
        <v>GBPSB6L50Y_Quote</v>
      </c>
    </row>
    <row r="54" spans="13:34" x14ac:dyDescent="0.2">
      <c r="M54" s="94" t="s">
        <v>60</v>
      </c>
      <c r="N54" s="94"/>
      <c r="O54" s="94" t="s">
        <v>116</v>
      </c>
      <c r="P54" s="94" t="str">
        <f t="shared" si="10"/>
        <v>GBPSB6L11Y_Quote</v>
      </c>
      <c r="Q54" s="163"/>
      <c r="R54" s="106">
        <f t="shared" si="11"/>
        <v>42641</v>
      </c>
      <c r="S54" s="106">
        <f>_xll.qlInterestRateIndexValueDate(AA54,R54)</f>
        <v>42641</v>
      </c>
      <c r="T54" s="106">
        <f>_xll.qlInterestRateIndexMaturity(AA54,S54)</f>
        <v>46658</v>
      </c>
      <c r="U54" s="97">
        <f ca="1">_xll.qlIndexFixing(AA54,R54,TRUE,_xll.ohTrigger(Trigger,Trigger6M,InterestRatesTrigger))</f>
        <v>7.6600000000021061E-3</v>
      </c>
      <c r="V54" s="97">
        <f ca="1">_xll.qlQuoteValue(P54,_xll.ohTrigger(Trigger,Trigger6M,InterestRatesTrigger))</f>
        <v>7.6600000000000001E-3</v>
      </c>
      <c r="W54" s="94" t="b">
        <f t="shared" ca="1" si="12"/>
        <v>1</v>
      </c>
      <c r="X54" s="125">
        <f t="shared" ca="1" si="9"/>
        <v>2.1059542998358438E-11</v>
      </c>
      <c r="Y54" s="50" t="b">
        <f ca="1">ABS(X54)&lt;=ABS('General Settings'!$D$31)</f>
        <v>1</v>
      </c>
      <c r="AA54" s="50" t="str">
        <f>_xll.qlSwapIndex(,,O54,SettlementDays,Currency,Calendar,FixedLegTenor,FixedLegBDC,FixedLegDayCounter,Index6M,DiscountingCurve,Permanent,Trigger,ObjectOverwrite)</f>
        <v>obj_003cb#0001</v>
      </c>
      <c r="AB54" s="116"/>
      <c r="AC54" s="116"/>
      <c r="AD54" s="87"/>
      <c r="AH54" s="94" t="str">
        <v>GBPSB6L60Y_Quote</v>
      </c>
    </row>
    <row r="55" spans="13:34" x14ac:dyDescent="0.2">
      <c r="M55" s="94" t="s">
        <v>60</v>
      </c>
      <c r="N55" s="94"/>
      <c r="O55" s="94" t="s">
        <v>91</v>
      </c>
      <c r="P55" s="94" t="str">
        <f t="shared" si="10"/>
        <v>GBPSB6L12Y_Quote</v>
      </c>
      <c r="Q55" s="163"/>
      <c r="R55" s="106">
        <f t="shared" si="11"/>
        <v>42641</v>
      </c>
      <c r="S55" s="106">
        <f>_xll.qlInterestRateIndexValueDate(AA55,R55)</f>
        <v>42641</v>
      </c>
      <c r="T55" s="106">
        <f>_xll.qlInterestRateIndexMaturity(AA55,S55)</f>
        <v>47024</v>
      </c>
      <c r="U55" s="97">
        <f ca="1">_xll.qlIndexFixing(AA55,R55,TRUE,_xll.ohTrigger(Trigger,Trigger6M,InterestRatesTrigger))</f>
        <v>8.0300000000100829E-3</v>
      </c>
      <c r="V55" s="97">
        <f ca="1">_xll.qlQuoteValue(P55,_xll.ohTrigger(Trigger,Trigger6M,InterestRatesTrigger))</f>
        <v>8.0300000000000007E-3</v>
      </c>
      <c r="W55" s="94" t="b">
        <f t="shared" ca="1" si="12"/>
        <v>1</v>
      </c>
      <c r="X55" s="125">
        <f t="shared" ca="1" si="9"/>
        <v>1.0082212842377203E-10</v>
      </c>
      <c r="Y55" s="50" t="b">
        <f ca="1">ABS(X55)&lt;=ABS('General Settings'!$D$31)</f>
        <v>1</v>
      </c>
      <c r="AA55" s="50" t="str">
        <f>_xll.qlSwapIndex(,,O55,SettlementDays,Currency,Calendar,FixedLegTenor,FixedLegBDC,FixedLegDayCounter,Index6M,DiscountingCurve,Permanent,Trigger,ObjectOverwrite)</f>
        <v>obj_003a8#0001</v>
      </c>
      <c r="AB55" s="116"/>
      <c r="AC55" s="116"/>
      <c r="AD55" s="87"/>
      <c r="AH55" s="94" t="str">
        <v/>
      </c>
    </row>
    <row r="56" spans="13:34" x14ac:dyDescent="0.2">
      <c r="M56" s="94" t="s">
        <v>60</v>
      </c>
      <c r="N56" s="94"/>
      <c r="O56" s="94" t="s">
        <v>117</v>
      </c>
      <c r="P56" s="94" t="str">
        <f t="shared" si="10"/>
        <v>GBPSB6L13Y_Quote</v>
      </c>
      <c r="Q56" s="163"/>
      <c r="R56" s="106">
        <f t="shared" si="11"/>
        <v>42641</v>
      </c>
      <c r="S56" s="106">
        <f>_xll.qlInterestRateIndexValueDate(AA56,R56)</f>
        <v>42641</v>
      </c>
      <c r="T56" s="106">
        <f>_xll.qlInterestRateIndexMaturity(AA56,S56)</f>
        <v>47389</v>
      </c>
      <c r="U56" s="97">
        <f ca="1">_xll.qlIndexFixing(AA56,R56,TRUE,_xll.ohTrigger(Trigger,Trigger6M,InterestRatesTrigger))</f>
        <v>8.3417254482249844E-3</v>
      </c>
      <c r="V56" s="97" t="e">
        <f ca="1">_xll.qlQuoteValue(P56,_xll.ohTrigger(Trigger,Trigger6M,InterestRatesTrigger))</f>
        <v>#NUM!</v>
      </c>
      <c r="W56" s="94" t="b">
        <f t="shared" ca="1" si="12"/>
        <v>0</v>
      </c>
      <c r="X56" s="125" t="e">
        <f t="shared" ca="1" si="9"/>
        <v>#NUM!</v>
      </c>
      <c r="Y56" s="50" t="e">
        <f ca="1">ABS(X56)&lt;=ABS('General Settings'!$D$31)</f>
        <v>#NUM!</v>
      </c>
      <c r="AA56" s="50" t="str">
        <f>_xll.qlSwapIndex(,,O56,SettlementDays,Currency,Calendar,FixedLegTenor,FixedLegBDC,FixedLegDayCounter,Index6M,DiscountingCurve,Permanent,Trigger,ObjectOverwrite)</f>
        <v>obj_003ce#0001</v>
      </c>
      <c r="AB56" s="116"/>
      <c r="AC56" s="116"/>
      <c r="AD56" s="87"/>
      <c r="AH56" s="94" t="str">
        <v/>
      </c>
    </row>
    <row r="57" spans="13:34" x14ac:dyDescent="0.2">
      <c r="M57" s="94" t="s">
        <v>60</v>
      </c>
      <c r="N57" s="94"/>
      <c r="O57" s="94" t="s">
        <v>118</v>
      </c>
      <c r="P57" s="94" t="str">
        <f t="shared" si="10"/>
        <v>GBPSB6L14Y_Quote</v>
      </c>
      <c r="Q57" s="163"/>
      <c r="R57" s="106">
        <f t="shared" si="11"/>
        <v>42641</v>
      </c>
      <c r="S57" s="106">
        <f>_xll.qlInterestRateIndexValueDate(AA57,R57)</f>
        <v>42641</v>
      </c>
      <c r="T57" s="106">
        <f>_xll.qlInterestRateIndexMaturity(AA57,S57)</f>
        <v>47756</v>
      </c>
      <c r="U57" s="97">
        <f ca="1">_xll.qlIndexFixing(AA57,R57,TRUE,_xll.ohTrigger(Trigger,Trigger6M,InterestRatesTrigger))</f>
        <v>8.6072876135937434E-3</v>
      </c>
      <c r="V57" s="97" t="e">
        <f ca="1">_xll.qlQuoteValue(P57,_xll.ohTrigger(Trigger,Trigger6M,InterestRatesTrigger))</f>
        <v>#NUM!</v>
      </c>
      <c r="W57" s="94" t="b">
        <f t="shared" ca="1" si="12"/>
        <v>0</v>
      </c>
      <c r="X57" s="125" t="e">
        <f t="shared" ca="1" si="9"/>
        <v>#NUM!</v>
      </c>
      <c r="Y57" s="50" t="e">
        <f ca="1">ABS(X57)&lt;=ABS('General Settings'!$D$31)</f>
        <v>#NUM!</v>
      </c>
      <c r="AA57" s="50" t="str">
        <f>_xll.qlSwapIndex(,,O57,SettlementDays,Currency,Calendar,FixedLegTenor,FixedLegBDC,FixedLegDayCounter,Index6M,DiscountingCurve,Permanent,Trigger,ObjectOverwrite)</f>
        <v>obj_003cc#0001</v>
      </c>
      <c r="AB57" s="116"/>
      <c r="AC57" s="116"/>
      <c r="AD57" s="87"/>
      <c r="AH57" s="94" t="str">
        <v/>
      </c>
    </row>
    <row r="58" spans="13:34" x14ac:dyDescent="0.2">
      <c r="M58" s="94" t="s">
        <v>60</v>
      </c>
      <c r="N58" s="94"/>
      <c r="O58" s="94" t="s">
        <v>92</v>
      </c>
      <c r="P58" s="94" t="str">
        <f t="shared" si="10"/>
        <v>GBPSB6L15Y_Quote</v>
      </c>
      <c r="Q58" s="163"/>
      <c r="R58" s="106">
        <f t="shared" si="11"/>
        <v>42641</v>
      </c>
      <c r="S58" s="106">
        <f>_xll.qlInterestRateIndexValueDate(AA58,R58)</f>
        <v>42641</v>
      </c>
      <c r="T58" s="106">
        <f>_xll.qlInterestRateIndexMaturity(AA58,S58)</f>
        <v>48120</v>
      </c>
      <c r="U58" s="97">
        <f ca="1">_xll.qlIndexFixing(AA58,R58,TRUE,_xll.ohTrigger(Trigger,Trigger6M,InterestRatesTrigger))</f>
        <v>8.8200000000006832E-3</v>
      </c>
      <c r="V58" s="97">
        <f ca="1">_xll.qlQuoteValue(P58,_xll.ohTrigger(Trigger,Trigger6M,InterestRatesTrigger))</f>
        <v>8.8200000000000014E-3</v>
      </c>
      <c r="W58" s="94" t="b">
        <f t="shared" ca="1" si="12"/>
        <v>1</v>
      </c>
      <c r="X58" s="125">
        <f t="shared" ca="1" si="9"/>
        <v>6.8174632605888519E-12</v>
      </c>
      <c r="Y58" s="50" t="b">
        <f ca="1">ABS(X58)&lt;=ABS('General Settings'!$D$31)</f>
        <v>1</v>
      </c>
      <c r="AA58" s="50" t="str">
        <f>_xll.qlSwapIndex(,,O58,SettlementDays,Currency,Calendar,FixedLegTenor,FixedLegBDC,FixedLegDayCounter,Index6M,DiscountingCurve,Permanent,Trigger,ObjectOverwrite)</f>
        <v>obj_00393#0001</v>
      </c>
      <c r="AB58" s="116"/>
      <c r="AC58" s="116"/>
      <c r="AD58" s="87"/>
      <c r="AH58" s="94" t="str">
        <v/>
      </c>
    </row>
    <row r="59" spans="13:34" x14ac:dyDescent="0.2">
      <c r="M59" s="94" t="s">
        <v>60</v>
      </c>
      <c r="N59" s="94"/>
      <c r="O59" s="94" t="s">
        <v>119</v>
      </c>
      <c r="P59" s="94" t="str">
        <f t="shared" si="10"/>
        <v>GBPSB6L16Y_Quote</v>
      </c>
      <c r="Q59" s="163"/>
      <c r="R59" s="106">
        <f t="shared" si="11"/>
        <v>42641</v>
      </c>
      <c r="S59" s="106">
        <f>_xll.qlInterestRateIndexValueDate(AA59,R59)</f>
        <v>42641</v>
      </c>
      <c r="T59" s="106">
        <f>_xll.qlInterestRateIndexMaturity(AA59,S59)</f>
        <v>48485</v>
      </c>
      <c r="U59" s="97">
        <f ca="1">_xll.qlIndexFixing(AA59,R59,TRUE,_xll.ohTrigger(Trigger,Trigger6M,InterestRatesTrigger))</f>
        <v>8.9823397723937971E-3</v>
      </c>
      <c r="V59" s="97" t="e">
        <f ca="1">_xll.qlQuoteValue(P59,_xll.ohTrigger(Trigger,Trigger6M,InterestRatesTrigger))</f>
        <v>#NUM!</v>
      </c>
      <c r="W59" s="94" t="b">
        <f t="shared" ca="1" si="12"/>
        <v>0</v>
      </c>
      <c r="X59" s="125" t="e">
        <f t="shared" ca="1" si="9"/>
        <v>#NUM!</v>
      </c>
      <c r="Y59" s="50" t="e">
        <f ca="1">ABS(X59)&lt;=ABS('General Settings'!$D$31)</f>
        <v>#NUM!</v>
      </c>
      <c r="AA59" s="50" t="str">
        <f>_xll.qlSwapIndex(,,O59,SettlementDays,Currency,Calendar,FixedLegTenor,FixedLegBDC,FixedLegDayCounter,Index6M,DiscountingCurve,Permanent,Trigger,ObjectOverwrite)</f>
        <v>obj_0037e#0001</v>
      </c>
      <c r="AB59" s="116"/>
      <c r="AC59" s="116"/>
      <c r="AD59" s="87"/>
      <c r="AH59" s="94" t="str">
        <v/>
      </c>
    </row>
    <row r="60" spans="13:34" x14ac:dyDescent="0.2">
      <c r="M60" s="94" t="s">
        <v>60</v>
      </c>
      <c r="N60" s="94"/>
      <c r="O60" s="94" t="s">
        <v>120</v>
      </c>
      <c r="P60" s="94" t="str">
        <f t="shared" si="10"/>
        <v>GBPSB6L17Y_Quote</v>
      </c>
      <c r="Q60" s="163"/>
      <c r="R60" s="106">
        <f t="shared" si="11"/>
        <v>42641</v>
      </c>
      <c r="S60" s="106">
        <f>_xll.qlInterestRateIndexValueDate(AA60,R60)</f>
        <v>42641</v>
      </c>
      <c r="T60" s="106">
        <f>_xll.qlInterestRateIndexMaturity(AA60,S60)</f>
        <v>48850</v>
      </c>
      <c r="U60" s="97">
        <f ca="1">_xll.qlIndexFixing(AA60,R60,TRUE,_xll.ohTrigger(Trigger,Trigger6M,InterestRatesTrigger))</f>
        <v>9.1008981421069664E-3</v>
      </c>
      <c r="V60" s="97" t="e">
        <f ca="1">_xll.qlQuoteValue(P60,_xll.ohTrigger(Trigger,Trigger6M,InterestRatesTrigger))</f>
        <v>#NUM!</v>
      </c>
      <c r="W60" s="94" t="b">
        <f t="shared" ca="1" si="12"/>
        <v>0</v>
      </c>
      <c r="X60" s="125" t="e">
        <f t="shared" ca="1" si="9"/>
        <v>#NUM!</v>
      </c>
      <c r="Y60" s="50" t="e">
        <f ca="1">ABS(X60)&lt;=ABS('General Settings'!$D$31)</f>
        <v>#NUM!</v>
      </c>
      <c r="AA60" s="50" t="str">
        <f>_xll.qlSwapIndex(,,O60,SettlementDays,Currency,Calendar,FixedLegTenor,FixedLegBDC,FixedLegDayCounter,Index6M,DiscountingCurve,Permanent,Trigger,ObjectOverwrite)</f>
        <v>obj_0038d#0001</v>
      </c>
      <c r="AB60" s="116"/>
      <c r="AC60" s="116"/>
      <c r="AD60" s="87"/>
      <c r="AH60" s="94" t="str">
        <v/>
      </c>
    </row>
    <row r="61" spans="13:34" x14ac:dyDescent="0.2">
      <c r="M61" s="94" t="s">
        <v>60</v>
      </c>
      <c r="N61" s="94"/>
      <c r="O61" s="94" t="s">
        <v>121</v>
      </c>
      <c r="P61" s="94" t="str">
        <f t="shared" si="10"/>
        <v>GBPSB6L18Y_Quote</v>
      </c>
      <c r="Q61" s="163"/>
      <c r="R61" s="106">
        <f t="shared" si="11"/>
        <v>42641</v>
      </c>
      <c r="S61" s="106">
        <f>_xll.qlInterestRateIndexValueDate(AA61,R61)</f>
        <v>42641</v>
      </c>
      <c r="T61" s="106">
        <f>_xll.qlInterestRateIndexMaturity(AA61,S61)</f>
        <v>49215</v>
      </c>
      <c r="U61" s="97">
        <f ca="1">_xll.qlIndexFixing(AA61,R61,TRUE,_xll.ohTrigger(Trigger,Trigger6M,InterestRatesTrigger))</f>
        <v>9.1830312616490075E-3</v>
      </c>
      <c r="V61" s="97" t="e">
        <f ca="1">_xll.qlQuoteValue(P61,_xll.ohTrigger(Trigger,Trigger6M,InterestRatesTrigger))</f>
        <v>#NUM!</v>
      </c>
      <c r="W61" s="94" t="b">
        <f t="shared" ca="1" si="12"/>
        <v>0</v>
      </c>
      <c r="X61" s="125" t="e">
        <f t="shared" ca="1" si="9"/>
        <v>#NUM!</v>
      </c>
      <c r="Y61" s="50" t="e">
        <f ca="1">ABS(X61)&lt;=ABS('General Settings'!$D$31)</f>
        <v>#NUM!</v>
      </c>
      <c r="AA61" s="50" t="str">
        <f>_xll.qlSwapIndex(,,O61,SettlementDays,Currency,Calendar,FixedLegTenor,FixedLegBDC,FixedLegDayCounter,Index6M,DiscountingCurve,Permanent,Trigger,ObjectOverwrite)</f>
        <v>obj_003b7#0001</v>
      </c>
      <c r="AB61" s="116"/>
      <c r="AC61" s="116"/>
      <c r="AD61" s="87"/>
      <c r="AH61" s="94" t="str">
        <v/>
      </c>
    </row>
    <row r="62" spans="13:34" x14ac:dyDescent="0.2">
      <c r="M62" s="94" t="s">
        <v>60</v>
      </c>
      <c r="N62" s="94"/>
      <c r="O62" s="94" t="s">
        <v>122</v>
      </c>
      <c r="P62" s="94" t="str">
        <f t="shared" si="10"/>
        <v>GBPSB6L19Y_Quote</v>
      </c>
      <c r="Q62" s="163"/>
      <c r="R62" s="106">
        <f t="shared" si="11"/>
        <v>42641</v>
      </c>
      <c r="S62" s="106">
        <f>_xll.qlInterestRateIndexValueDate(AA62,R62)</f>
        <v>42641</v>
      </c>
      <c r="T62" s="106">
        <f>_xll.qlInterestRateIndexMaturity(AA62,S62)</f>
        <v>49580</v>
      </c>
      <c r="U62" s="97">
        <f ca="1">_xll.qlIndexFixing(AA62,R62,TRUE,_xll.ohTrigger(Trigger,Trigger6M,InterestRatesTrigger))</f>
        <v>9.2345096235913922E-3</v>
      </c>
      <c r="V62" s="97" t="e">
        <f ca="1">_xll.qlQuoteValue(P62,_xll.ohTrigger(Trigger,Trigger6M,InterestRatesTrigger))</f>
        <v>#NUM!</v>
      </c>
      <c r="W62" s="94" t="b">
        <f t="shared" ca="1" si="12"/>
        <v>0</v>
      </c>
      <c r="X62" s="125" t="e">
        <f t="shared" ca="1" si="9"/>
        <v>#NUM!</v>
      </c>
      <c r="Y62" s="50" t="e">
        <f ca="1">ABS(X62)&lt;=ABS('General Settings'!$D$31)</f>
        <v>#NUM!</v>
      </c>
      <c r="AA62" s="50" t="str">
        <f>_xll.qlSwapIndex(,,O62,SettlementDays,Currency,Calendar,FixedLegTenor,FixedLegBDC,FixedLegDayCounter,Index6M,DiscountingCurve,Permanent,Trigger,ObjectOverwrite)</f>
        <v>obj_00386#0001</v>
      </c>
      <c r="AB62" s="116"/>
      <c r="AC62" s="116"/>
      <c r="AD62" s="87"/>
      <c r="AH62" s="94" t="str">
        <v/>
      </c>
    </row>
    <row r="63" spans="13:34" x14ac:dyDescent="0.2">
      <c r="M63" s="94" t="s">
        <v>60</v>
      </c>
      <c r="N63" s="94"/>
      <c r="O63" s="94" t="s">
        <v>93</v>
      </c>
      <c r="P63" s="94" t="str">
        <f t="shared" si="10"/>
        <v>GBPSB6L20Y_Quote</v>
      </c>
      <c r="Q63" s="163"/>
      <c r="R63" s="106">
        <f t="shared" si="11"/>
        <v>42641</v>
      </c>
      <c r="S63" s="106">
        <f>_xll.qlInterestRateIndexValueDate(AA63,R63)</f>
        <v>42641</v>
      </c>
      <c r="T63" s="106">
        <f>_xll.qlInterestRateIndexMaturity(AA63,S63)</f>
        <v>49947</v>
      </c>
      <c r="U63" s="97">
        <f ca="1">_xll.qlIndexFixing(AA63,R63,TRUE,_xll.ohTrigger(Trigger,Trigger6M,InterestRatesTrigger))</f>
        <v>9.2600000000002229E-3</v>
      </c>
      <c r="V63" s="97">
        <f ca="1">_xll.qlQuoteValue(P63,_xll.ohTrigger(Trigger,Trigger6M,InterestRatesTrigger))</f>
        <v>9.2600000000000009E-3</v>
      </c>
      <c r="W63" s="94" t="b">
        <f t="shared" ca="1" si="12"/>
        <v>1</v>
      </c>
      <c r="X63" s="125">
        <f t="shared" ca="1" si="9"/>
        <v>2.2204460492503131E-12</v>
      </c>
      <c r="Y63" s="50" t="b">
        <f ca="1">ABS(X63)&lt;=ABS('General Settings'!$D$31)</f>
        <v>1</v>
      </c>
      <c r="AA63" s="50" t="str">
        <f>_xll.qlSwapIndex(,,O63,SettlementDays,Currency,Calendar,FixedLegTenor,FixedLegBDC,FixedLegDayCounter,Index6M,DiscountingCurve,Permanent,Trigger,ObjectOverwrite)</f>
        <v>obj_003c5#0001</v>
      </c>
      <c r="AB63" s="116"/>
      <c r="AC63" s="116"/>
      <c r="AD63" s="87"/>
      <c r="AH63" s="94" t="str">
        <v/>
      </c>
    </row>
    <row r="64" spans="13:34" x14ac:dyDescent="0.2">
      <c r="M64" s="94" t="s">
        <v>60</v>
      </c>
      <c r="N64" s="94"/>
      <c r="O64" s="94" t="s">
        <v>123</v>
      </c>
      <c r="P64" s="94" t="str">
        <f t="shared" si="10"/>
        <v>GBPSB6L21Y_Quote</v>
      </c>
      <c r="Q64" s="163"/>
      <c r="R64" s="106">
        <f t="shared" si="11"/>
        <v>42641</v>
      </c>
      <c r="S64" s="106">
        <f>_xll.qlInterestRateIndexValueDate(AA64,R64)</f>
        <v>42641</v>
      </c>
      <c r="T64" s="106">
        <f>_xll.qlInterestRateIndexMaturity(AA64,S64)</f>
        <v>50311</v>
      </c>
      <c r="U64" s="97">
        <f ca="1">_xll.qlIndexFixing(AA64,R64,TRUE,_xll.ohTrigger(Trigger,Trigger6M,InterestRatesTrigger))</f>
        <v>9.2635663902454358E-3</v>
      </c>
      <c r="V64" s="97" t="e">
        <f ca="1">_xll.qlQuoteValue(P64,_xll.ohTrigger(Trigger,Trigger6M,InterestRatesTrigger))</f>
        <v>#NUM!</v>
      </c>
      <c r="W64" s="94" t="b">
        <f t="shared" ca="1" si="12"/>
        <v>0</v>
      </c>
      <c r="X64" s="125" t="e">
        <f t="shared" ca="1" si="9"/>
        <v>#NUM!</v>
      </c>
      <c r="Y64" s="50" t="e">
        <f ca="1">ABS(X64)&lt;=ABS('General Settings'!$D$31)</f>
        <v>#NUM!</v>
      </c>
      <c r="AA64" s="50" t="str">
        <f>_xll.qlSwapIndex(,,O64,SettlementDays,Currency,Calendar,FixedLegTenor,FixedLegBDC,FixedLegDayCounter,Index6M,DiscountingCurve,Permanent,Trigger,ObjectOverwrite)</f>
        <v>obj_003a2#0001</v>
      </c>
      <c r="AB64" s="116"/>
      <c r="AC64" s="116"/>
      <c r="AD64" s="87"/>
      <c r="AH64" s="94" t="str">
        <v/>
      </c>
    </row>
    <row r="65" spans="10:34" x14ac:dyDescent="0.2">
      <c r="M65" s="94" t="s">
        <v>60</v>
      </c>
      <c r="N65" s="94"/>
      <c r="O65" s="94" t="s">
        <v>124</v>
      </c>
      <c r="P65" s="94" t="str">
        <f t="shared" si="10"/>
        <v>GBPSB6L22Y_Quote</v>
      </c>
      <c r="Q65" s="163"/>
      <c r="R65" s="106">
        <f t="shared" si="11"/>
        <v>42641</v>
      </c>
      <c r="S65" s="106">
        <f>_xll.qlInterestRateIndexValueDate(AA65,R65)</f>
        <v>42641</v>
      </c>
      <c r="T65" s="106">
        <f>_xll.qlInterestRateIndexMaturity(AA65,S65)</f>
        <v>50676</v>
      </c>
      <c r="U65" s="97">
        <f ca="1">_xll.qlIndexFixing(AA65,R65,TRUE,_xll.ohTrigger(Trigger,Trigger6M,InterestRatesTrigger))</f>
        <v>9.2513791168830559E-3</v>
      </c>
      <c r="V65" s="97" t="e">
        <f ca="1">_xll.qlQuoteValue(P65,_xll.ohTrigger(Trigger,Trigger6M,InterestRatesTrigger))</f>
        <v>#NUM!</v>
      </c>
      <c r="W65" s="94" t="b">
        <f t="shared" ca="1" si="12"/>
        <v>0</v>
      </c>
      <c r="X65" s="125" t="e">
        <f t="shared" ca="1" si="9"/>
        <v>#NUM!</v>
      </c>
      <c r="Y65" s="50" t="e">
        <f ca="1">ABS(X65)&lt;=ABS('General Settings'!$D$31)</f>
        <v>#NUM!</v>
      </c>
      <c r="AA65" s="50" t="str">
        <f>_xll.qlSwapIndex(,,O65,SettlementDays,Currency,Calendar,FixedLegTenor,FixedLegBDC,FixedLegDayCounter,Index6M,DiscountingCurve,Permanent,Trigger,ObjectOverwrite)</f>
        <v>obj_003b5#0001</v>
      </c>
      <c r="AB65" s="116"/>
      <c r="AC65" s="116"/>
      <c r="AD65" s="87"/>
      <c r="AH65" s="94" t="str">
        <v/>
      </c>
    </row>
    <row r="66" spans="10:34" x14ac:dyDescent="0.2">
      <c r="M66" s="94" t="s">
        <v>60</v>
      </c>
      <c r="N66" s="94"/>
      <c r="O66" s="94" t="s">
        <v>125</v>
      </c>
      <c r="P66" s="94" t="str">
        <f t="shared" si="10"/>
        <v>GBPSB6L23Y_Quote</v>
      </c>
      <c r="Q66" s="163"/>
      <c r="R66" s="106">
        <f t="shared" si="11"/>
        <v>42641</v>
      </c>
      <c r="S66" s="106">
        <f>_xll.qlInterestRateIndexValueDate(AA66,R66)</f>
        <v>42641</v>
      </c>
      <c r="T66" s="106">
        <f>_xll.qlInterestRateIndexMaturity(AA66,S66)</f>
        <v>51041</v>
      </c>
      <c r="U66" s="97">
        <f ca="1">_xll.qlIndexFixing(AA66,R66,TRUE,_xll.ohTrigger(Trigger,Trigger6M,InterestRatesTrigger))</f>
        <v>9.228864717259179E-3</v>
      </c>
      <c r="V66" s="97" t="e">
        <f ca="1">_xll.qlQuoteValue(P66,_xll.ohTrigger(Trigger,Trigger6M,InterestRatesTrigger))</f>
        <v>#NUM!</v>
      </c>
      <c r="W66" s="94" t="b">
        <f t="shared" ca="1" si="12"/>
        <v>0</v>
      </c>
      <c r="X66" s="125" t="e">
        <f t="shared" ca="1" si="9"/>
        <v>#NUM!</v>
      </c>
      <c r="Y66" s="50" t="e">
        <f ca="1">ABS(X66)&lt;=ABS('General Settings'!$D$31)</f>
        <v>#NUM!</v>
      </c>
      <c r="AA66" s="50" t="str">
        <f>_xll.qlSwapIndex(,,O66,SettlementDays,Currency,Calendar,FixedLegTenor,FixedLegBDC,FixedLegDayCounter,Index6M,DiscountingCurve,Permanent,Trigger,ObjectOverwrite)</f>
        <v>obj_003c0#0001</v>
      </c>
      <c r="AB66" s="116"/>
      <c r="AC66" s="116"/>
      <c r="AD66" s="87"/>
      <c r="AH66" s="94" t="str">
        <v/>
      </c>
    </row>
    <row r="67" spans="10:34" x14ac:dyDescent="0.2">
      <c r="M67" s="94" t="s">
        <v>60</v>
      </c>
      <c r="N67" s="94"/>
      <c r="O67" s="94" t="s">
        <v>126</v>
      </c>
      <c r="P67" s="94" t="str">
        <f t="shared" si="10"/>
        <v>GBPSB6L24Y_Quote</v>
      </c>
      <c r="Q67" s="163"/>
      <c r="R67" s="106">
        <f t="shared" si="11"/>
        <v>42641</v>
      </c>
      <c r="S67" s="106">
        <f>_xll.qlInterestRateIndexValueDate(AA67,R67)</f>
        <v>42641</v>
      </c>
      <c r="T67" s="106">
        <f>_xll.qlInterestRateIndexMaturity(AA67,S67)</f>
        <v>51407</v>
      </c>
      <c r="U67" s="97">
        <f ca="1">_xll.qlIndexFixing(AA67,R67,TRUE,_xll.ohTrigger(Trigger,Trigger6M,InterestRatesTrigger))</f>
        <v>9.2004756580847669E-3</v>
      </c>
      <c r="V67" s="97" t="e">
        <f ca="1">_xll.qlQuoteValue(P67,_xll.ohTrigger(Trigger,Trigger6M,InterestRatesTrigger))</f>
        <v>#NUM!</v>
      </c>
      <c r="W67" s="94" t="b">
        <f t="shared" ca="1" si="12"/>
        <v>0</v>
      </c>
      <c r="X67" s="125" t="e">
        <f t="shared" ca="1" si="9"/>
        <v>#NUM!</v>
      </c>
      <c r="Y67" s="50" t="e">
        <f ca="1">ABS(X67)&lt;=ABS('General Settings'!$D$31)</f>
        <v>#NUM!</v>
      </c>
      <c r="AA67" s="50" t="str">
        <f>_xll.qlSwapIndex(,,O67,SettlementDays,Currency,Calendar,FixedLegTenor,FixedLegBDC,FixedLegDayCounter,Index6M,DiscountingCurve,Permanent,Trigger,ObjectOverwrite)</f>
        <v>obj_003ac#0001</v>
      </c>
      <c r="AB67" s="116"/>
      <c r="AC67" s="116"/>
      <c r="AD67" s="87"/>
      <c r="AH67" s="94" t="str">
        <v/>
      </c>
    </row>
    <row r="68" spans="10:34" x14ac:dyDescent="0.2">
      <c r="M68" s="94" t="s">
        <v>60</v>
      </c>
      <c r="N68" s="94"/>
      <c r="O68" s="94" t="s">
        <v>94</v>
      </c>
      <c r="P68" s="94" t="str">
        <f t="shared" si="10"/>
        <v>GBPSB6L25Y_Quote</v>
      </c>
      <c r="Q68" s="163"/>
      <c r="R68" s="106">
        <f t="shared" si="11"/>
        <v>42641</v>
      </c>
      <c r="S68" s="106">
        <f>_xll.qlInterestRateIndexValueDate(AA68,R68)</f>
        <v>42641</v>
      </c>
      <c r="T68" s="106">
        <f>_xll.qlInterestRateIndexMaturity(AA68,S68)</f>
        <v>51774</v>
      </c>
      <c r="U68" s="97">
        <f ca="1">_xll.qlIndexFixing(AA68,R68,TRUE,_xll.ohTrigger(Trigger,Trigger6M,InterestRatesTrigger))</f>
        <v>9.169999999993567E-3</v>
      </c>
      <c r="V68" s="97">
        <f ca="1">_xll.qlQuoteValue(P68,_xll.ohTrigger(Trigger,Trigger6M,InterestRatesTrigger))</f>
        <v>9.1700000000000011E-3</v>
      </c>
      <c r="W68" s="94" t="b">
        <f t="shared" ca="1" si="12"/>
        <v>1</v>
      </c>
      <c r="X68" s="125">
        <f t="shared" ca="1" si="9"/>
        <v>-6.4340893723979775E-11</v>
      </c>
      <c r="Y68" s="50" t="b">
        <f ca="1">ABS(X68)&lt;=ABS('General Settings'!$D$31)</f>
        <v>1</v>
      </c>
      <c r="AA68" s="50" t="str">
        <f>_xll.qlSwapIndex(,,O68,SettlementDays,Currency,Calendar,FixedLegTenor,FixedLegBDC,FixedLegDayCounter,Index6M,DiscountingCurve,Permanent,Trigger,ObjectOverwrite)</f>
        <v>obj_003a4#0001</v>
      </c>
      <c r="AB68" s="116"/>
      <c r="AC68" s="116"/>
      <c r="AD68" s="87"/>
      <c r="AH68" s="94" t="str">
        <v/>
      </c>
    </row>
    <row r="69" spans="10:34" x14ac:dyDescent="0.2">
      <c r="M69" s="94" t="s">
        <v>60</v>
      </c>
      <c r="N69" s="94"/>
      <c r="O69" s="94" t="s">
        <v>127</v>
      </c>
      <c r="P69" s="94" t="str">
        <f t="shared" si="10"/>
        <v>GBPSB6L26Y_Quote</v>
      </c>
      <c r="Q69" s="163"/>
      <c r="R69" s="106">
        <f t="shared" si="11"/>
        <v>42641</v>
      </c>
      <c r="S69" s="106">
        <f>_xll.qlInterestRateIndexValueDate(AA69,R69)</f>
        <v>42641</v>
      </c>
      <c r="T69" s="106">
        <f>_xll.qlInterestRateIndexMaturity(AA69,S69)</f>
        <v>52138</v>
      </c>
      <c r="U69" s="97">
        <f ca="1">_xll.qlIndexFixing(AA69,R69,TRUE,_xll.ohTrigger(Trigger,Trigger6M,InterestRatesTrigger))</f>
        <v>9.1400959601397411E-3</v>
      </c>
      <c r="V69" s="97" t="e">
        <f ca="1">_xll.qlQuoteValue(P69,_xll.ohTrigger(Trigger,Trigger6M,InterestRatesTrigger))</f>
        <v>#NUM!</v>
      </c>
      <c r="W69" s="94" t="b">
        <f t="shared" ca="1" si="12"/>
        <v>0</v>
      </c>
      <c r="X69" s="125" t="e">
        <f t="shared" ca="1" si="9"/>
        <v>#NUM!</v>
      </c>
      <c r="Y69" s="50" t="e">
        <f ca="1">ABS(X69)&lt;=ABS('General Settings'!$D$31)</f>
        <v>#NUM!</v>
      </c>
      <c r="AA69" s="50" t="str">
        <f>_xll.qlSwapIndex(,,O69,SettlementDays,Currency,Calendar,FixedLegTenor,FixedLegBDC,FixedLegDayCounter,Index6M,DiscountingCurve,Permanent,Trigger,ObjectOverwrite)</f>
        <v>obj_003c8#0001</v>
      </c>
      <c r="AB69" s="116"/>
      <c r="AC69" s="116"/>
      <c r="AD69" s="87"/>
      <c r="AH69" s="94" t="str">
        <v/>
      </c>
    </row>
    <row r="70" spans="10:34" x14ac:dyDescent="0.2">
      <c r="M70" s="94" t="s">
        <v>60</v>
      </c>
      <c r="N70" s="94"/>
      <c r="O70" s="94" t="s">
        <v>95</v>
      </c>
      <c r="P70" s="94" t="str">
        <f t="shared" si="10"/>
        <v>GBPSB6L27Y_Quote</v>
      </c>
      <c r="Q70" s="163"/>
      <c r="R70" s="106">
        <f t="shared" si="11"/>
        <v>42641</v>
      </c>
      <c r="S70" s="106">
        <f>_xll.qlInterestRateIndexValueDate(AA70,R70)</f>
        <v>42641</v>
      </c>
      <c r="T70" s="106">
        <f>_xll.qlInterestRateIndexMaturity(AA70,S70)</f>
        <v>52502</v>
      </c>
      <c r="U70" s="97">
        <f ca="1">_xll.qlIndexFixing(AA70,R70,TRUE,_xll.ohTrigger(Trigger,Trigger6M,InterestRatesTrigger))</f>
        <v>9.1090920883578567E-3</v>
      </c>
      <c r="V70" s="97" t="e">
        <f ca="1">_xll.qlQuoteValue(P70,_xll.ohTrigger(Trigger,Trigger6M,InterestRatesTrigger))</f>
        <v>#NUM!</v>
      </c>
      <c r="W70" s="94" t="b">
        <f t="shared" ca="1" si="12"/>
        <v>0</v>
      </c>
      <c r="X70" s="125" t="e">
        <f t="shared" ca="1" si="9"/>
        <v>#NUM!</v>
      </c>
      <c r="Y70" s="50" t="e">
        <f ca="1">ABS(X70)&lt;=ABS('General Settings'!$D$31)</f>
        <v>#NUM!</v>
      </c>
      <c r="AA70" s="50" t="str">
        <f>_xll.qlSwapIndex(,,O70,SettlementDays,Currency,Calendar,FixedLegTenor,FixedLegBDC,FixedLegDayCounter,Index6M,DiscountingCurve,Permanent,Trigger,ObjectOverwrite)</f>
        <v>obj_003c4#0001</v>
      </c>
      <c r="AB70" s="116"/>
      <c r="AC70" s="116"/>
      <c r="AD70" s="87"/>
      <c r="AH70" s="94" t="str">
        <v/>
      </c>
    </row>
    <row r="71" spans="10:34" x14ac:dyDescent="0.2">
      <c r="J71" s="62"/>
      <c r="K71" s="62"/>
      <c r="L71" s="62"/>
      <c r="M71" s="94" t="s">
        <v>60</v>
      </c>
      <c r="N71" s="94"/>
      <c r="O71" s="94" t="s">
        <v>128</v>
      </c>
      <c r="P71" s="94" t="str">
        <f t="shared" si="10"/>
        <v>GBPSB6L28Y_Quote</v>
      </c>
      <c r="Q71" s="163"/>
      <c r="R71" s="106">
        <f t="shared" si="11"/>
        <v>42641</v>
      </c>
      <c r="S71" s="106">
        <f>_xll.qlInterestRateIndexValueDate(AA71,R71)</f>
        <v>42641</v>
      </c>
      <c r="T71" s="106">
        <f>_xll.qlInterestRateIndexMaturity(AA71,S71)</f>
        <v>52868</v>
      </c>
      <c r="U71" s="97">
        <f ca="1">_xll.qlIndexFixing(AA71,R71,TRUE,_xll.ohTrigger(Trigger,Trigger6M,InterestRatesTrigger))</f>
        <v>9.0747586055577312E-3</v>
      </c>
      <c r="V71" s="97" t="e">
        <f ca="1">_xll.qlQuoteValue(P71,_xll.ohTrigger(Trigger,Trigger6M,InterestRatesTrigger))</f>
        <v>#NUM!</v>
      </c>
      <c r="W71" s="94" t="b">
        <f t="shared" ca="1" si="12"/>
        <v>0</v>
      </c>
      <c r="X71" s="125" t="e">
        <f t="shared" ca="1" si="9"/>
        <v>#NUM!</v>
      </c>
      <c r="Y71" s="50" t="e">
        <f ca="1">ABS(X71)&lt;=ABS('General Settings'!$D$31)</f>
        <v>#NUM!</v>
      </c>
      <c r="AA71" s="50" t="str">
        <f>_xll.qlSwapIndex(,,O71,SettlementDays,Currency,Calendar,FixedLegTenor,FixedLegBDC,FixedLegDayCounter,Index6M,DiscountingCurve,Permanent,Trigger,ObjectOverwrite)</f>
        <v>obj_0037d#0001</v>
      </c>
      <c r="AB71" s="116"/>
      <c r="AC71" s="116"/>
      <c r="AD71" s="87"/>
      <c r="AH71" s="94" t="str">
        <v/>
      </c>
    </row>
    <row r="72" spans="10:34" x14ac:dyDescent="0.2">
      <c r="M72" s="94" t="s">
        <v>60</v>
      </c>
      <c r="N72" s="94"/>
      <c r="O72" s="94" t="s">
        <v>129</v>
      </c>
      <c r="P72" s="94" t="str">
        <f t="shared" si="10"/>
        <v>GBPSB6L29Y_Quote</v>
      </c>
      <c r="Q72" s="163"/>
      <c r="R72" s="106">
        <f t="shared" si="11"/>
        <v>42641</v>
      </c>
      <c r="S72" s="106">
        <f>_xll.qlInterestRateIndexValueDate(AA72,R72)</f>
        <v>42641</v>
      </c>
      <c r="T72" s="106">
        <f>_xll.qlInterestRateIndexMaturity(AA72,S72)</f>
        <v>53233</v>
      </c>
      <c r="U72" s="97">
        <f ca="1">_xll.qlIndexFixing(AA72,R72,TRUE,_xll.ohTrigger(Trigger,Trigger6M,InterestRatesTrigger))</f>
        <v>9.0355969983947591E-3</v>
      </c>
      <c r="V72" s="97" t="e">
        <f ca="1">_xll.qlQuoteValue(P72,_xll.ohTrigger(Trigger,Trigger6M,InterestRatesTrigger))</f>
        <v>#NUM!</v>
      </c>
      <c r="W72" s="94" t="b">
        <f t="shared" ca="1" si="12"/>
        <v>0</v>
      </c>
      <c r="X72" s="125" t="e">
        <f t="shared" ca="1" si="9"/>
        <v>#NUM!</v>
      </c>
      <c r="Y72" s="50" t="e">
        <f ca="1">ABS(X72)&lt;=ABS('General Settings'!$D$31)</f>
        <v>#NUM!</v>
      </c>
      <c r="AA72" s="50" t="str">
        <f>_xll.qlSwapIndex(,,O72,SettlementDays,Currency,Calendar,FixedLegTenor,FixedLegBDC,FixedLegDayCounter,Index6M,DiscountingCurve,Permanent,Trigger,ObjectOverwrite)</f>
        <v>obj_003a3#0001</v>
      </c>
      <c r="AB72" s="116"/>
      <c r="AC72" s="116"/>
      <c r="AD72" s="87"/>
      <c r="AH72" s="94" t="str">
        <v/>
      </c>
    </row>
    <row r="73" spans="10:34" x14ac:dyDescent="0.2">
      <c r="M73" s="94" t="s">
        <v>60</v>
      </c>
      <c r="N73" s="94"/>
      <c r="O73" s="94" t="s">
        <v>96</v>
      </c>
      <c r="P73" s="94" t="str">
        <f t="shared" si="10"/>
        <v>GBPSB6L30Y_Quote</v>
      </c>
      <c r="Q73" s="163"/>
      <c r="R73" s="106">
        <f t="shared" si="11"/>
        <v>42641</v>
      </c>
      <c r="S73" s="106">
        <f>_xll.qlInterestRateIndexValueDate(AA73,R73)</f>
        <v>42641</v>
      </c>
      <c r="T73" s="106">
        <f>_xll.qlInterestRateIndexMaturity(AA73,S73)</f>
        <v>53598</v>
      </c>
      <c r="U73" s="97">
        <f ca="1">_xll.qlIndexFixing(AA73,R73,TRUE,_xll.ohTrigger(Trigger,Trigger6M,InterestRatesTrigger))</f>
        <v>8.9899999999987004E-3</v>
      </c>
      <c r="V73" s="97">
        <f ca="1">_xll.qlQuoteValue(P73,_xll.ohTrigger(Trigger,Trigger6M,InterestRatesTrigger))</f>
        <v>8.9899999999999997E-3</v>
      </c>
      <c r="W73" s="94" t="b">
        <f t="shared" ca="1" si="12"/>
        <v>1</v>
      </c>
      <c r="X73" s="125">
        <f t="shared" ca="1" si="9"/>
        <v>-1.2993078835066285E-11</v>
      </c>
      <c r="Y73" s="50" t="b">
        <f ca="1">ABS(X73)&lt;=ABS('General Settings'!$D$31)</f>
        <v>1</v>
      </c>
      <c r="AA73" s="50" t="str">
        <f>_xll.qlSwapIndex(,,O73,SettlementDays,Currency,Calendar,FixedLegTenor,FixedLegBDC,FixedLegDayCounter,Index6M,DiscountingCurve,Permanent,Trigger,ObjectOverwrite)</f>
        <v>obj_003ca#0001</v>
      </c>
      <c r="AB73" s="116"/>
      <c r="AC73" s="116"/>
      <c r="AD73" s="87"/>
      <c r="AH73" s="94" t="str">
        <v/>
      </c>
    </row>
    <row r="74" spans="10:34" x14ac:dyDescent="0.2">
      <c r="M74" s="94" t="s">
        <v>60</v>
      </c>
      <c r="N74" s="94"/>
      <c r="O74" s="94" t="s">
        <v>97</v>
      </c>
      <c r="P74" s="94" t="str">
        <f t="shared" si="10"/>
        <v>GBPSB6L35Y_Quote</v>
      </c>
      <c r="Q74" s="163"/>
      <c r="R74" s="106">
        <f t="shared" si="11"/>
        <v>42641</v>
      </c>
      <c r="S74" s="106">
        <f>_xll.qlInterestRateIndexValueDate(AA74,R74)</f>
        <v>42641</v>
      </c>
      <c r="T74" s="106">
        <f>_xll.qlInterestRateIndexMaturity(AA74,S74)</f>
        <v>55424</v>
      </c>
      <c r="U74" s="97">
        <f ca="1">_xll.qlIndexFixing(AA74,R74,TRUE,_xll.ohTrigger(Trigger,Trigger6M,InterestRatesTrigger))</f>
        <v>8.6808949539403206E-3</v>
      </c>
      <c r="V74" s="97" t="e">
        <f ca="1">_xll.qlQuoteValue(P74,_xll.ohTrigger(Trigger,Trigger6M,InterestRatesTrigger))</f>
        <v>#NUM!</v>
      </c>
      <c r="W74" s="94" t="b">
        <f t="shared" ca="1" si="12"/>
        <v>0</v>
      </c>
      <c r="X74" s="125" t="e">
        <f t="shared" ca="1" si="9"/>
        <v>#NUM!</v>
      </c>
      <c r="Y74" s="50" t="e">
        <f ca="1">ABS(X74)&lt;=ABS('General Settings'!$D$31)</f>
        <v>#NUM!</v>
      </c>
      <c r="AA74" s="50" t="str">
        <f>_xll.qlSwapIndex(,,O74,SettlementDays,Currency,Calendar,FixedLegTenor,FixedLegBDC,FixedLegDayCounter,Index6M,DiscountingCurve,Permanent,Trigger,ObjectOverwrite)</f>
        <v>obj_00398#0001</v>
      </c>
      <c r="AB74" s="116"/>
      <c r="AC74" s="116"/>
      <c r="AD74" s="87"/>
      <c r="AH74" s="94" t="str">
        <v/>
      </c>
    </row>
    <row r="75" spans="10:34" x14ac:dyDescent="0.2">
      <c r="M75" s="94" t="s">
        <v>60</v>
      </c>
      <c r="N75" s="94"/>
      <c r="O75" s="94" t="s">
        <v>98</v>
      </c>
      <c r="P75" s="94" t="str">
        <f t="shared" si="10"/>
        <v>GBPSB6L40Y_Quote</v>
      </c>
      <c r="Q75" s="163"/>
      <c r="R75" s="106">
        <f t="shared" si="11"/>
        <v>42641</v>
      </c>
      <c r="S75" s="106">
        <f>_xll.qlInterestRateIndexValueDate(AA75,R75)</f>
        <v>42641</v>
      </c>
      <c r="T75" s="106">
        <f>_xll.qlInterestRateIndexMaturity(AA75,S75)</f>
        <v>57251</v>
      </c>
      <c r="U75" s="97">
        <f ca="1">_xll.qlIndexFixing(AA75,R75,TRUE,_xll.ohTrigger(Trigger,Trigger6M,InterestRatesTrigger))</f>
        <v>8.3500000000004543E-3</v>
      </c>
      <c r="V75" s="97">
        <f ca="1">_xll.qlQuoteValue(P75,_xll.ohTrigger(Trigger,Trigger6M,InterestRatesTrigger))</f>
        <v>8.3500000000000015E-3</v>
      </c>
      <c r="W75" s="94" t="b">
        <f t="shared" ca="1" si="12"/>
        <v>1</v>
      </c>
      <c r="X75" s="125">
        <f t="shared" ca="1" si="9"/>
        <v>4.5276282722994665E-12</v>
      </c>
      <c r="Y75" s="50" t="b">
        <f ca="1">ABS(X75)&lt;=ABS('General Settings'!$D$31)</f>
        <v>1</v>
      </c>
      <c r="AA75" s="50" t="str">
        <f>_xll.qlSwapIndex(,,O75,SettlementDays,Currency,Calendar,FixedLegTenor,FixedLegBDC,FixedLegDayCounter,Index6M,DiscountingCurve,Permanent,Trigger,ObjectOverwrite)</f>
        <v>obj_003d2#0001</v>
      </c>
      <c r="AB75" s="116"/>
      <c r="AC75" s="116"/>
      <c r="AD75" s="87"/>
      <c r="AH75" s="94" t="str">
        <v/>
      </c>
    </row>
    <row r="76" spans="10:34" x14ac:dyDescent="0.2">
      <c r="M76" s="94" t="s">
        <v>60</v>
      </c>
      <c r="N76" s="94"/>
      <c r="O76" s="94" t="s">
        <v>99</v>
      </c>
      <c r="P76" s="94" t="str">
        <f t="shared" si="10"/>
        <v>GBPSB6L50Y_Quote</v>
      </c>
      <c r="Q76" s="163"/>
      <c r="R76" s="106">
        <f t="shared" si="11"/>
        <v>42641</v>
      </c>
      <c r="S76" s="106">
        <f>_xll.qlInterestRateIndexValueDate(AA76,R76)</f>
        <v>42641</v>
      </c>
      <c r="T76" s="106">
        <f>_xll.qlInterestRateIndexMaturity(AA76,S76)</f>
        <v>60903</v>
      </c>
      <c r="U76" s="97">
        <f ca="1">_xll.qlIndexFixing(AA76,R76,TRUE,_xll.ohTrigger(Trigger,Trigger6M,InterestRatesTrigger))</f>
        <v>7.9400000000000009E-3</v>
      </c>
      <c r="V76" s="97">
        <f ca="1">_xll.qlQuoteValue(P76,_xll.ohTrigger(Trigger,Trigger6M,InterestRatesTrigger))</f>
        <v>7.9400000000000009E-3</v>
      </c>
      <c r="W76" s="94" t="b">
        <f t="shared" ca="1" si="12"/>
        <v>1</v>
      </c>
      <c r="X76" s="125">
        <f t="shared" ca="1" si="9"/>
        <v>0</v>
      </c>
      <c r="Y76" s="50" t="b">
        <f ca="1">ABS(X76)&lt;=ABS('General Settings'!$D$31)</f>
        <v>1</v>
      </c>
      <c r="AA76" s="50" t="str">
        <f>_xll.qlSwapIndex(,,O76,SettlementDays,Currency,Calendar,FixedLegTenor,FixedLegBDC,FixedLegDayCounter,Index6M,DiscountingCurve,Permanent,Trigger,ObjectOverwrite)</f>
        <v>obj_00395#0001</v>
      </c>
      <c r="AB76" s="116"/>
      <c r="AC76" s="116"/>
      <c r="AD76" s="87"/>
      <c r="AH76" s="94" t="str">
        <v/>
      </c>
    </row>
    <row r="77" spans="10:34" x14ac:dyDescent="0.2">
      <c r="M77" s="95" t="s">
        <v>60</v>
      </c>
      <c r="N77" s="95"/>
      <c r="O77" s="95" t="s">
        <v>130</v>
      </c>
      <c r="P77" s="95" t="str">
        <f t="shared" si="10"/>
        <v>GBPSB6L60Y_Quote</v>
      </c>
      <c r="Q77" s="164"/>
      <c r="R77" s="107">
        <f t="shared" si="11"/>
        <v>42641</v>
      </c>
      <c r="S77" s="107">
        <f>_xll.qlInterestRateIndexValueDate(AA77,R77)</f>
        <v>42641</v>
      </c>
      <c r="T77" s="107">
        <f>_xll.qlInterestRateIndexMaturity(AA77,S77)</f>
        <v>64556</v>
      </c>
      <c r="U77" s="98">
        <f ca="1">_xll.qlIndexFixing(AA77,R77,TRUE,_xll.ohTrigger(Trigger,Trigger6M,InterestRatesTrigger))</f>
        <v>7.8800000000302795E-3</v>
      </c>
      <c r="V77" s="98">
        <f ca="1">_xll.qlQuoteValue(P77,_xll.ohTrigger(Trigger,Trigger6M,InterestRatesTrigger))</f>
        <v>7.8799999999999999E-3</v>
      </c>
      <c r="W77" s="95" t="b">
        <f t="shared" ca="1" si="12"/>
        <v>1</v>
      </c>
      <c r="X77" s="159">
        <f t="shared" ca="1" si="9"/>
        <v>3.0279598273175168E-10</v>
      </c>
      <c r="Y77" s="51" t="b">
        <f ca="1">ABS(X77)&lt;=ABS('General Settings'!$D$31)</f>
        <v>1</v>
      </c>
      <c r="AA77" s="50" t="str">
        <f>_xll.qlSwapIndex(,,O77,SettlementDays,Currency,Calendar,FixedLegTenor,FixedLegBDC,FixedLegDayCounter,Index6M,DiscountingCurve,Permanent,Trigger,ObjectOverwrite)</f>
        <v>obj_0037f#0001</v>
      </c>
      <c r="AB77" s="116"/>
      <c r="AC77" s="116"/>
      <c r="AD77" s="87"/>
      <c r="AH77" s="95" t="str">
        <v/>
      </c>
    </row>
    <row r="78" spans="10:34" x14ac:dyDescent="0.2">
      <c r="W78" s="62"/>
      <c r="X78" s="63"/>
      <c r="AC78" s="116"/>
      <c r="AD78" s="87"/>
    </row>
    <row r="79" spans="10:34" x14ac:dyDescent="0.2">
      <c r="W79" s="62"/>
      <c r="X79" s="63"/>
      <c r="AC79" s="116"/>
      <c r="AD79" s="87"/>
    </row>
    <row r="80" spans="10:34" x14ac:dyDescent="0.2">
      <c r="W80" s="62"/>
      <c r="X80" s="63"/>
      <c r="AC80" s="116"/>
      <c r="AD80" s="87"/>
    </row>
    <row r="81" spans="23:30" x14ac:dyDescent="0.2">
      <c r="W81" s="62"/>
      <c r="X81" s="63"/>
      <c r="AC81" s="116"/>
      <c r="AD81" s="87"/>
    </row>
    <row r="82" spans="23:30" x14ac:dyDescent="0.2">
      <c r="W82" s="62"/>
      <c r="X82" s="63"/>
      <c r="AC82" s="116"/>
      <c r="AD82" s="87"/>
    </row>
    <row r="83" spans="23:30" x14ac:dyDescent="0.2">
      <c r="W83" s="62"/>
      <c r="X83" s="63"/>
      <c r="AC83" s="116"/>
      <c r="AD83" s="87"/>
    </row>
    <row r="84" spans="23:30" x14ac:dyDescent="0.2">
      <c r="W84" s="62"/>
      <c r="X84" s="63"/>
      <c r="AC84" s="116"/>
      <c r="AD84" s="87"/>
    </row>
    <row r="85" spans="23:30" x14ac:dyDescent="0.2">
      <c r="W85" s="62"/>
      <c r="X85" s="63"/>
      <c r="AC85" s="116"/>
      <c r="AD85" s="87"/>
    </row>
    <row r="86" spans="23:30" x14ac:dyDescent="0.2">
      <c r="W86" s="62"/>
      <c r="X86" s="63"/>
      <c r="AC86" s="116"/>
      <c r="AD86" s="87"/>
    </row>
    <row r="87" spans="23:30" x14ac:dyDescent="0.2">
      <c r="W87" s="62"/>
      <c r="X87" s="63"/>
      <c r="AC87" s="116"/>
      <c r="AD87" s="87"/>
    </row>
    <row r="88" spans="23:30" x14ac:dyDescent="0.2">
      <c r="W88" s="62"/>
      <c r="X88" s="63"/>
      <c r="AC88" s="116"/>
      <c r="AD88" s="87"/>
    </row>
    <row r="89" spans="23:30" x14ac:dyDescent="0.2">
      <c r="W89" s="62"/>
      <c r="X89" s="63"/>
      <c r="AC89" s="116"/>
      <c r="AD89" s="87"/>
    </row>
    <row r="90" spans="23:30" x14ac:dyDescent="0.2">
      <c r="W90" s="62"/>
      <c r="X90" s="63"/>
      <c r="AC90" s="116"/>
      <c r="AD90" s="87"/>
    </row>
    <row r="91" spans="23:30" x14ac:dyDescent="0.2">
      <c r="W91" s="62"/>
      <c r="X91" s="63"/>
      <c r="AC91" s="116"/>
      <c r="AD91" s="87"/>
    </row>
    <row r="92" spans="23:30" x14ac:dyDescent="0.2">
      <c r="W92" s="62"/>
      <c r="X92" s="63"/>
      <c r="AC92" s="116"/>
      <c r="AD92" s="87"/>
    </row>
    <row r="93" spans="23:30" x14ac:dyDescent="0.2">
      <c r="W93" s="62"/>
      <c r="X93" s="63"/>
      <c r="AC93" s="116"/>
      <c r="AD93" s="87"/>
    </row>
    <row r="94" spans="23:30" x14ac:dyDescent="0.2">
      <c r="W94" s="62"/>
      <c r="X94" s="63"/>
      <c r="AC94" s="116"/>
      <c r="AD94" s="87"/>
    </row>
    <row r="95" spans="23:30" x14ac:dyDescent="0.2">
      <c r="W95" s="62"/>
      <c r="X95" s="63"/>
      <c r="AC95" s="116"/>
      <c r="AD95" s="87"/>
    </row>
    <row r="96" spans="23:30" x14ac:dyDescent="0.2">
      <c r="W96" s="62"/>
      <c r="X96" s="63"/>
      <c r="AC96" s="116"/>
      <c r="AD96" s="87"/>
    </row>
    <row r="97" spans="23:30" x14ac:dyDescent="0.2">
      <c r="W97" s="62"/>
      <c r="X97" s="63"/>
      <c r="AC97" s="116"/>
      <c r="AD97" s="87"/>
    </row>
    <row r="98" spans="23:30" x14ac:dyDescent="0.2">
      <c r="W98" s="62"/>
      <c r="X98" s="63"/>
      <c r="AC98" s="116"/>
      <c r="AD98" s="87"/>
    </row>
    <row r="99" spans="23:30" x14ac:dyDescent="0.2">
      <c r="W99" s="62"/>
      <c r="X99" s="63"/>
      <c r="AC99" s="116"/>
      <c r="AD99" s="87"/>
    </row>
    <row r="100" spans="23:30" x14ac:dyDescent="0.2">
      <c r="W100" s="62"/>
      <c r="X100" s="63"/>
      <c r="AC100" s="116"/>
      <c r="AD100" s="87"/>
    </row>
    <row r="101" spans="23:30" x14ac:dyDescent="0.2">
      <c r="W101" s="62"/>
      <c r="X101" s="63"/>
      <c r="AC101" s="116"/>
      <c r="AD101" s="87"/>
    </row>
    <row r="102" spans="23:30" x14ac:dyDescent="0.2">
      <c r="W102" s="62"/>
      <c r="X102" s="63"/>
      <c r="AC102" s="116"/>
      <c r="AD102" s="87"/>
    </row>
    <row r="103" spans="23:30" x14ac:dyDescent="0.2">
      <c r="W103" s="62"/>
      <c r="X103" s="63"/>
      <c r="AC103" s="116"/>
      <c r="AD103" s="87"/>
    </row>
    <row r="104" spans="23:30" x14ac:dyDescent="0.2">
      <c r="W104" s="62"/>
      <c r="X104" s="63"/>
      <c r="AC104" s="116"/>
      <c r="AD104" s="87"/>
    </row>
    <row r="105" spans="23:30" x14ac:dyDescent="0.2">
      <c r="W105" s="62"/>
      <c r="X105" s="63"/>
      <c r="AC105" s="116"/>
      <c r="AD105" s="87"/>
    </row>
    <row r="106" spans="23:30" x14ac:dyDescent="0.2">
      <c r="W106" s="62"/>
      <c r="X106" s="63"/>
      <c r="AC106" s="116"/>
      <c r="AD106" s="87"/>
    </row>
    <row r="107" spans="23:30" x14ac:dyDescent="0.2">
      <c r="W107" s="62"/>
      <c r="X107" s="63"/>
      <c r="AC107" s="116"/>
      <c r="AD107" s="87"/>
    </row>
    <row r="108" spans="23:30" x14ac:dyDescent="0.2">
      <c r="W108" s="62"/>
      <c r="X108" s="63"/>
      <c r="AC108" s="116"/>
      <c r="AD108" s="87"/>
    </row>
    <row r="109" spans="23:30" x14ac:dyDescent="0.2">
      <c r="W109" s="62"/>
      <c r="X109" s="63"/>
      <c r="AC109" s="116"/>
      <c r="AD109" s="87"/>
    </row>
    <row r="110" spans="23:30" x14ac:dyDescent="0.2">
      <c r="W110" s="62"/>
      <c r="X110" s="63"/>
      <c r="AC110" s="116"/>
      <c r="AD110" s="87"/>
    </row>
    <row r="111" spans="23:30" x14ac:dyDescent="0.2">
      <c r="W111" s="62"/>
      <c r="X111" s="63"/>
      <c r="AC111" s="116"/>
      <c r="AD111" s="87"/>
    </row>
    <row r="112" spans="23:30" x14ac:dyDescent="0.2">
      <c r="W112" s="62"/>
      <c r="X112" s="63"/>
      <c r="AC112" s="116"/>
      <c r="AD112" s="87"/>
    </row>
    <row r="113" spans="23:30" x14ac:dyDescent="0.2">
      <c r="W113" s="62"/>
      <c r="X113" s="63"/>
      <c r="AC113" s="116"/>
      <c r="AD113" s="87"/>
    </row>
    <row r="114" spans="23:30" x14ac:dyDescent="0.2">
      <c r="W114" s="62"/>
      <c r="X114" s="63"/>
      <c r="AC114" s="116"/>
      <c r="AD114" s="87"/>
    </row>
    <row r="115" spans="23:30" x14ac:dyDescent="0.2">
      <c r="W115" s="62"/>
      <c r="X115" s="63"/>
      <c r="AC115" s="116"/>
      <c r="AD115" s="87"/>
    </row>
    <row r="116" spans="23:30" x14ac:dyDescent="0.2">
      <c r="W116" s="62"/>
      <c r="X116" s="63"/>
      <c r="AC116" s="116"/>
      <c r="AD116" s="87"/>
    </row>
    <row r="117" spans="23:30" x14ac:dyDescent="0.2">
      <c r="W117" s="62"/>
      <c r="X117" s="63"/>
      <c r="AC117" s="116"/>
      <c r="AD117" s="87"/>
    </row>
    <row r="118" spans="23:30" x14ac:dyDescent="0.2">
      <c r="W118" s="62"/>
      <c r="X118" s="63"/>
      <c r="AC118" s="116"/>
      <c r="AD118" s="87"/>
    </row>
    <row r="119" spans="23:30" x14ac:dyDescent="0.2">
      <c r="W119" s="62"/>
      <c r="X119" s="63"/>
      <c r="AC119" s="116"/>
      <c r="AD119" s="87"/>
    </row>
    <row r="120" spans="23:30" x14ac:dyDescent="0.2">
      <c r="W120" s="62"/>
      <c r="X120" s="63"/>
      <c r="AC120" s="116"/>
      <c r="AD120" s="87"/>
    </row>
    <row r="121" spans="23:30" x14ac:dyDescent="0.2">
      <c r="W121" s="62"/>
      <c r="X121" s="63"/>
      <c r="AC121" s="116"/>
      <c r="AD121" s="87"/>
    </row>
    <row r="122" spans="23:30" x14ac:dyDescent="0.2">
      <c r="W122" s="62"/>
      <c r="X122" s="63"/>
      <c r="AC122" s="116"/>
      <c r="AD122" s="87"/>
    </row>
    <row r="123" spans="23:30" x14ac:dyDescent="0.2">
      <c r="W123" s="62"/>
      <c r="X123" s="63"/>
      <c r="AC123" s="116"/>
      <c r="AD123" s="87"/>
    </row>
    <row r="124" spans="23:30" x14ac:dyDescent="0.2">
      <c r="W124" s="62"/>
      <c r="X124" s="63"/>
      <c r="AD124" s="87"/>
    </row>
    <row r="125" spans="23:30" x14ac:dyDescent="0.2">
      <c r="W125" s="62"/>
      <c r="X125" s="63"/>
    </row>
    <row r="126" spans="23:30" x14ac:dyDescent="0.2">
      <c r="W126" s="62"/>
      <c r="X126" s="63"/>
    </row>
    <row r="127" spans="23:30" x14ac:dyDescent="0.2">
      <c r="W127" s="62"/>
      <c r="X127" s="63"/>
    </row>
    <row r="128" spans="23:30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27" spans="26:26" x14ac:dyDescent="0.2">
      <c r="Z3227" s="86"/>
    </row>
    <row r="3228" spans="26:26" x14ac:dyDescent="0.2">
      <c r="Z3228" s="86"/>
    </row>
    <row r="3229" spans="26:26" x14ac:dyDescent="0.2">
      <c r="Z3229" s="86"/>
    </row>
    <row r="3230" spans="26:26" x14ac:dyDescent="0.2">
      <c r="Z3230" s="86"/>
    </row>
    <row r="3231" spans="26:26" x14ac:dyDescent="0.2">
      <c r="Z3231" s="86"/>
    </row>
    <row r="3232" spans="26:26" x14ac:dyDescent="0.2">
      <c r="Z3232" s="86"/>
    </row>
    <row r="3233" spans="26:26" x14ac:dyDescent="0.2">
      <c r="Z3233" s="86"/>
    </row>
    <row r="3543" spans="2:5" x14ac:dyDescent="0.2">
      <c r="B3543" s="87"/>
      <c r="C3543" s="88"/>
      <c r="D3543" s="89"/>
      <c r="E3543" s="89"/>
    </row>
    <row r="3544" spans="2:5" x14ac:dyDescent="0.2">
      <c r="B3544" s="87"/>
      <c r="C3544" s="88"/>
      <c r="D3544" s="89"/>
      <c r="E3544" s="89"/>
    </row>
    <row r="3545" spans="2:5" x14ac:dyDescent="0.2">
      <c r="B3545" s="87"/>
      <c r="C3545" s="88"/>
      <c r="D3545" s="89"/>
      <c r="E3545" s="89"/>
    </row>
    <row r="3546" spans="2:5" x14ac:dyDescent="0.2">
      <c r="B3546" s="87"/>
      <c r="C3546" s="88"/>
      <c r="D3546" s="89"/>
      <c r="E3546" s="89"/>
    </row>
    <row r="3547" spans="2:5" x14ac:dyDescent="0.2">
      <c r="B3547" s="87"/>
      <c r="C3547" s="88"/>
      <c r="D3547" s="89"/>
      <c r="E3547" s="89"/>
    </row>
    <row r="3548" spans="2:5" x14ac:dyDescent="0.2">
      <c r="B3548" s="87"/>
      <c r="C3548" s="88"/>
      <c r="D3548" s="89"/>
      <c r="E3548" s="89"/>
    </row>
    <row r="3549" spans="2:5" x14ac:dyDescent="0.2">
      <c r="B3549" s="87"/>
      <c r="C3549" s="88"/>
      <c r="D3549" s="89"/>
      <c r="E3549" s="89"/>
    </row>
    <row r="3550" spans="2:5" x14ac:dyDescent="0.2">
      <c r="B3550" s="87"/>
      <c r="C3550" s="88"/>
      <c r="D3550" s="89"/>
      <c r="E3550" s="89"/>
    </row>
    <row r="3551" spans="2:5" x14ac:dyDescent="0.2">
      <c r="B3551" s="87"/>
      <c r="C3551" s="88"/>
      <c r="D3551" s="89"/>
      <c r="E3551" s="89"/>
    </row>
    <row r="3552" spans="2:5" x14ac:dyDescent="0.2">
      <c r="B3552" s="87"/>
      <c r="C3552" s="88"/>
      <c r="D3552" s="89"/>
      <c r="E3552" s="89"/>
    </row>
    <row r="3553" spans="2:5" x14ac:dyDescent="0.2">
      <c r="B3553" s="87"/>
      <c r="C3553" s="88"/>
      <c r="D3553" s="89"/>
      <c r="E3553" s="89"/>
    </row>
    <row r="3554" spans="2:5" x14ac:dyDescent="0.2">
      <c r="B3554" s="87"/>
      <c r="C3554" s="88"/>
      <c r="D3554" s="89"/>
      <c r="E3554" s="89"/>
    </row>
    <row r="3555" spans="2:5" x14ac:dyDescent="0.2">
      <c r="B3555" s="87"/>
      <c r="C3555" s="88"/>
      <c r="D3555" s="89"/>
      <c r="E3555" s="89"/>
    </row>
    <row r="3556" spans="2:5" x14ac:dyDescent="0.2">
      <c r="B3556" s="87"/>
      <c r="C3556" s="88"/>
      <c r="D3556" s="89"/>
      <c r="E3556" s="89"/>
    </row>
    <row r="3557" spans="2:5" x14ac:dyDescent="0.2">
      <c r="B3557" s="87"/>
      <c r="C3557" s="88"/>
      <c r="D3557" s="89"/>
      <c r="E3557" s="89"/>
    </row>
    <row r="3558" spans="2:5" x14ac:dyDescent="0.2">
      <c r="B3558" s="87"/>
      <c r="C3558" s="88"/>
      <c r="D3558" s="89"/>
      <c r="E3558" s="89"/>
    </row>
    <row r="3559" spans="2:5" x14ac:dyDescent="0.2">
      <c r="B3559" s="87"/>
      <c r="C3559" s="88"/>
      <c r="D3559" s="89"/>
      <c r="E3559" s="89"/>
    </row>
    <row r="3560" spans="2:5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4:Y77">
    <cfRule type="cellIs" dxfId="7" priority="7" operator="equal">
      <formula>FALSE</formula>
    </cfRule>
  </conditionalFormatting>
  <conditionalFormatting sqref="Y23:Y40">
    <cfRule type="cellIs" dxfId="6" priority="6" operator="equal">
      <formula>FALSE</formula>
    </cfRule>
  </conditionalFormatting>
  <conditionalFormatting sqref="M23:X23">
    <cfRule type="expression" dxfId="5" priority="2">
      <formula>ISNUMBER(MATCH($P23,$AH$23:$AH$77,0))</formula>
    </cfRule>
  </conditionalFormatting>
  <conditionalFormatting sqref="M24:X77">
    <cfRule type="expression" dxfId="4" priority="1">
      <formula>ISNUMBER(MATCH($P24,$AH$23:$AH$77,0))</formula>
    </cfRule>
  </conditionalFormatting>
  <dataValidations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4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41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Check Box 9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F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bestFit="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5" width="11" style="62" bestFit="1" customWidth="1"/>
    <col min="26" max="26" width="2.7109375" style="62" customWidth="1"/>
    <col min="27" max="27" width="9.140625" style="62" hidden="1" customWidth="1" outlineLevel="1"/>
    <col min="28" max="28" width="2.7109375" style="62" hidden="1" customWidth="1" outlineLevel="1"/>
    <col min="29" max="29" width="20.7109375" style="62" hidden="1" customWidth="1" outlineLevel="1"/>
    <col min="30" max="31" width="9.140625" style="62" hidden="1" customWidth="1" outlineLevel="1"/>
    <col min="32" max="32" width="9.140625" style="62" collapsed="1"/>
    <col min="33" max="16384" width="9.140625" style="62"/>
  </cols>
  <sheetData>
    <row r="1" spans="1:24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4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4" ht="12" hidden="1" outlineLevel="1" x14ac:dyDescent="0.25">
      <c r="A3" s="191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42613</v>
      </c>
      <c r="E3" s="73">
        <f t="shared" ref="E3:E16" si="0">EDATE(SettlementDate,$B3)</f>
        <v>43006</v>
      </c>
      <c r="F3" s="74">
        <f t="shared" ref="F3:F16" si="1">IF(B3&lt;=12,1,IF(B3&lt;=24,3,IF(B3&lt;=120,6,IF(B3&lt;=240,12,IF(B3&lt;=360,36,60)))))</f>
        <v>1</v>
      </c>
      <c r="G3" s="82">
        <f>MIN(_xll.ohPack(Data!$M$4:INDEX(Fwd1Y,MATCH(E3+1,SettlementDates,1),1)))</f>
        <v>6.0854592960612472E-3</v>
      </c>
      <c r="H3" s="53">
        <f>IF(G3&gt;=0,ROUNDDOWN(G3*10,2)/10,ROUNDUP(G3*10,2)/10)</f>
        <v>6.0000000000000001E-3</v>
      </c>
      <c r="I3" s="82">
        <f>MAX(_xll.ohPack(Data!$M$4:INDEX(Fwd1Y,MATCH(E3+1,SettlementDates,1),1)))</f>
        <v>7.4950000000000294E-3</v>
      </c>
      <c r="J3" s="53">
        <f t="shared" ref="J3:J16" si="2">IF(I3-G3&gt;1%,(QUOTIENT(I3*10000,50)+1)*0.5%,(QUOTIENT(I3*10000,10)+1)*0.1%)</f>
        <v>8.0000000000000002E-3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4" ht="12" hidden="1" customHeight="1" outlineLevel="1" x14ac:dyDescent="0.25">
      <c r="A4" s="192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42643</v>
      </c>
      <c r="E4" s="76">
        <f t="shared" si="0"/>
        <v>43371</v>
      </c>
      <c r="F4" s="77">
        <f t="shared" si="1"/>
        <v>3</v>
      </c>
      <c r="G4" s="83">
        <f>MIN(_xll.ohPack(Data!$M$4:INDEX(Fwd1Y,MATCH(E4+1,SettlementDates,1),1)))</f>
        <v>4.6429308223707721E-3</v>
      </c>
      <c r="H4" s="54">
        <f t="shared" ref="H4:H16" si="4">IF(G4&gt;=0,ROUNDDOWN(G4*10,2)/10,ROUNDUP(G4*10,2)/10)</f>
        <v>4.0000000000000001E-3</v>
      </c>
      <c r="I4" s="83">
        <f>MAX(_xll.ohPack(Data!$M$4:INDEX(Fwd1Y,MATCH(E4+1,SettlementDates,1),1)))</f>
        <v>7.4950000000000294E-3</v>
      </c>
      <c r="J4" s="54">
        <f t="shared" si="2"/>
        <v>8.0000000000000002E-3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W4" s="62"/>
      <c r="X4" s="64"/>
    </row>
    <row r="5" spans="1:24" ht="12" hidden="1" outlineLevel="1" x14ac:dyDescent="0.25">
      <c r="A5" s="192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42551</v>
      </c>
      <c r="E5" s="76">
        <f t="shared" si="0"/>
        <v>44467</v>
      </c>
      <c r="F5" s="77">
        <f t="shared" si="1"/>
        <v>6</v>
      </c>
      <c r="G5" s="83">
        <f>MIN(_xll.ohPack(Data!$M$4:INDEX(Fwd1Y,MATCH(E5+1,SettlementDates,1),1)))</f>
        <v>4.6372259444171782E-3</v>
      </c>
      <c r="H5" s="54">
        <f t="shared" si="4"/>
        <v>4.0000000000000001E-3</v>
      </c>
      <c r="I5" s="83">
        <f>MAX(_xll.ohPack(Data!$M$4:INDEX(Fwd1Y,MATCH(E5+1,SettlementDates,1),1)))</f>
        <v>8.5324970504261355E-3</v>
      </c>
      <c r="J5" s="54">
        <f t="shared" si="2"/>
        <v>9.0000000000000011E-3</v>
      </c>
      <c r="K5" s="83">
        <f t="shared" si="3"/>
        <v>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4" ht="12" hidden="1" outlineLevel="1" x14ac:dyDescent="0.25">
      <c r="A6" s="192"/>
      <c r="B6" s="67">
        <v>120</v>
      </c>
      <c r="C6" s="50" t="str">
        <f>_xll.qlPeriodEquivalent(B6&amp;"M")</f>
        <v>10Y</v>
      </c>
      <c r="D6" s="75">
        <f>D5</f>
        <v>42551</v>
      </c>
      <c r="E6" s="76">
        <f t="shared" si="0"/>
        <v>46293</v>
      </c>
      <c r="F6" s="77">
        <f t="shared" si="1"/>
        <v>6</v>
      </c>
      <c r="G6" s="83">
        <f>MIN(_xll.ohPack(Data!$M$4:INDEX(Fwd1Y,MATCH(E6+1,SettlementDates,1),1)))</f>
        <v>4.6372259444171782E-3</v>
      </c>
      <c r="H6" s="54">
        <f t="shared" si="4"/>
        <v>4.0000000000000001E-3</v>
      </c>
      <c r="I6" s="83">
        <f>MAX(_xll.ohPack(Data!$M$4:INDEX(Fwd1Y,MATCH(E6+1,SettlementDates,1),1)))</f>
        <v>1.3061238096951699E-2</v>
      </c>
      <c r="J6" s="54">
        <f t="shared" si="2"/>
        <v>1.4E-2</v>
      </c>
      <c r="K6" s="83">
        <f t="shared" si="3"/>
        <v>2.5000000000000001E-3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4" ht="12" hidden="1" outlineLevel="1" x14ac:dyDescent="0.25">
      <c r="A7" s="192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49946</v>
      </c>
      <c r="F7" s="77">
        <f t="shared" si="1"/>
        <v>12</v>
      </c>
      <c r="G7" s="83">
        <f>MIN(_xll.ohPack(Data!$M$4:INDEX(Fwd1Y,MATCH(E7+1,SettlementDates,1),1)))</f>
        <v>4.6372259444171782E-3</v>
      </c>
      <c r="H7" s="54">
        <f t="shared" si="4"/>
        <v>4.0000000000000001E-3</v>
      </c>
      <c r="I7" s="83">
        <f>MAX(_xll.ohPack(Data!$M$4:INDEX(Fwd1Y,MATCH(E7+1,SettlementDates,1),1)))</f>
        <v>1.3061238096951699E-2</v>
      </c>
      <c r="J7" s="54">
        <f t="shared" si="2"/>
        <v>1.4E-2</v>
      </c>
      <c r="K7" s="83">
        <f t="shared" si="3"/>
        <v>2.5000000000000001E-3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4" ht="12" hidden="1" outlineLevel="1" x14ac:dyDescent="0.25">
      <c r="A8" s="192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53598</v>
      </c>
      <c r="F8" s="77">
        <f t="shared" si="1"/>
        <v>36</v>
      </c>
      <c r="G8" s="83">
        <f>MIN(_xll.ohPack(Data!$M$4:INDEX(Fwd1Y,MATCH(E8+1,SettlementDates,1),1)))</f>
        <v>4.6372259444171782E-3</v>
      </c>
      <c r="H8" s="54">
        <f t="shared" si="4"/>
        <v>4.0000000000000001E-3</v>
      </c>
      <c r="I8" s="83">
        <f>MAX(_xll.ohPack(Data!$M$4:INDEX(Fwd1Y,MATCH(E8+1,SettlementDates,1),1)))</f>
        <v>1.3061238096951699E-2</v>
      </c>
      <c r="J8" s="54">
        <f t="shared" si="2"/>
        <v>1.4E-2</v>
      </c>
      <c r="K8" s="83">
        <f t="shared" si="3"/>
        <v>2.5000000000000001E-3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4" ht="12" hidden="1" outlineLevel="1" x14ac:dyDescent="0.25">
      <c r="A9" s="193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64556</v>
      </c>
      <c r="F9" s="77">
        <f t="shared" si="1"/>
        <v>60</v>
      </c>
      <c r="G9" s="84">
        <f>MIN(_xll.ohPack(Data!$M$4:INDEX(Fwd1Y,MATCH(E9+1,SettlementDates,1),1)))</f>
        <v>4.6372259444171782E-3</v>
      </c>
      <c r="H9" s="55">
        <f t="shared" si="4"/>
        <v>4.0000000000000001E-3</v>
      </c>
      <c r="I9" s="84">
        <f>MAX(_xll.ohPack(Data!$M$4:INDEX(Fwd1Y,MATCH(E9+1,SettlementDates,1),1)))</f>
        <v>1.3061238096951699E-2</v>
      </c>
      <c r="J9" s="55">
        <f t="shared" si="2"/>
        <v>1.4E-2</v>
      </c>
      <c r="K9" s="84">
        <f t="shared" si="3"/>
        <v>2.5000000000000001E-3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4" ht="12" hidden="1" customHeight="1" outlineLevel="1" x14ac:dyDescent="0.25">
      <c r="A10" s="191" t="s">
        <v>49</v>
      </c>
      <c r="B10" s="67">
        <v>12</v>
      </c>
      <c r="C10" s="52" t="str">
        <f>_xll.qlPeriodEquivalent(B10&amp;"M")</f>
        <v>1Y</v>
      </c>
      <c r="D10" s="72">
        <f>D3</f>
        <v>42613</v>
      </c>
      <c r="E10" s="73">
        <f t="shared" si="0"/>
        <v>43006</v>
      </c>
      <c r="F10" s="78">
        <f t="shared" si="1"/>
        <v>1</v>
      </c>
      <c r="G10" s="83">
        <f>MIN(_xll.ohPack(Data!$Q$4:INDEX(ONFwd1Y,MATCH(E10+1,SettlementDates,1),1)))</f>
        <v>2.5564702218727757E-3</v>
      </c>
      <c r="H10" s="53">
        <f t="shared" si="4"/>
        <v>2E-3</v>
      </c>
      <c r="I10" s="82">
        <f>MAX(_xll.ohPack(Data!$Q$4:INDEX(ONFwd1Y,MATCH(E10+1,SettlementDates,1),1)))</f>
        <v>9.5025184756680758E-3</v>
      </c>
      <c r="J10" s="53">
        <f t="shared" si="2"/>
        <v>0.01</v>
      </c>
      <c r="K10" s="83">
        <f t="shared" si="3"/>
        <v>1E-3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4" ht="12" hidden="1" outlineLevel="1" x14ac:dyDescent="0.25">
      <c r="A11" s="192"/>
      <c r="B11" s="67">
        <v>24</v>
      </c>
      <c r="C11" s="50" t="str">
        <f>_xll.qlPeriodEquivalent(B11&amp;"M")</f>
        <v>2Y</v>
      </c>
      <c r="D11" s="75">
        <f t="shared" ref="D11:D16" si="5">D4</f>
        <v>42643</v>
      </c>
      <c r="E11" s="76">
        <f t="shared" si="0"/>
        <v>43371</v>
      </c>
      <c r="F11" s="77">
        <f t="shared" si="1"/>
        <v>3</v>
      </c>
      <c r="G11" s="83">
        <f>MIN(_xll.ohPack(Data!$Q$4:INDEX(ONFwd1Y,MATCH(E11+1,SettlementDates,1),1)))</f>
        <v>1.0780166883095355E-3</v>
      </c>
      <c r="H11" s="54">
        <f t="shared" si="4"/>
        <v>1E-3</v>
      </c>
      <c r="I11" s="83">
        <f>MAX(_xll.ohPack(Data!$Q$4:INDEX(ONFwd1Y,MATCH(E11+1,SettlementDates,1),1)))</f>
        <v>9.5025184756680758E-3</v>
      </c>
      <c r="J11" s="54">
        <f t="shared" si="2"/>
        <v>0.01</v>
      </c>
      <c r="K11" s="83">
        <f t="shared" si="3"/>
        <v>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4" ht="12" hidden="1" outlineLevel="1" x14ac:dyDescent="0.25">
      <c r="A12" s="192"/>
      <c r="B12" s="67">
        <v>60</v>
      </c>
      <c r="C12" s="50" t="str">
        <f>_xll.qlPeriodEquivalent(B12&amp;"M")</f>
        <v>5Y</v>
      </c>
      <c r="D12" s="75">
        <f t="shared" si="5"/>
        <v>42551</v>
      </c>
      <c r="E12" s="76">
        <f t="shared" si="0"/>
        <v>44467</v>
      </c>
      <c r="F12" s="77">
        <f t="shared" si="1"/>
        <v>6</v>
      </c>
      <c r="G12" s="83">
        <f>MIN(_xll.ohPack(Data!$Q$4:INDEX(ONFwd1Y,MATCH(E12+1,SettlementDates,1),1)))</f>
        <v>1.0780166883095355E-3</v>
      </c>
      <c r="H12" s="54">
        <f t="shared" si="4"/>
        <v>1E-3</v>
      </c>
      <c r="I12" s="83">
        <f>MAX(_xll.ohPack(Data!$Q$4:INDEX(ONFwd1Y,MATCH(E12+1,SettlementDates,1),1)))</f>
        <v>9.5025184756680758E-3</v>
      </c>
      <c r="J12" s="54">
        <f t="shared" si="2"/>
        <v>0.01</v>
      </c>
      <c r="K12" s="83">
        <f t="shared" si="3"/>
        <v>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4" ht="12" hidden="1" outlineLevel="1" x14ac:dyDescent="0.25">
      <c r="A13" s="192"/>
      <c r="B13" s="67">
        <v>120</v>
      </c>
      <c r="C13" s="50" t="str">
        <f>_xll.qlPeriodEquivalent(B13&amp;"M")</f>
        <v>10Y</v>
      </c>
      <c r="D13" s="75">
        <f t="shared" si="5"/>
        <v>42551</v>
      </c>
      <c r="E13" s="76">
        <f t="shared" si="0"/>
        <v>46293</v>
      </c>
      <c r="F13" s="77">
        <f t="shared" si="1"/>
        <v>6</v>
      </c>
      <c r="G13" s="83">
        <f>MIN(_xll.ohPack(Data!$Q$4:INDEX(ONFwd1Y,MATCH(E13+1,SettlementDates,1),1)))</f>
        <v>1.0780166883095355E-3</v>
      </c>
      <c r="H13" s="54">
        <f t="shared" si="4"/>
        <v>1E-3</v>
      </c>
      <c r="I13" s="83">
        <f>MAX(_xll.ohPack(Data!$Q$4:INDEX(ONFwd1Y,MATCH(E13+1,SettlementDates,1),1)))</f>
        <v>1.3028288012925104E-2</v>
      </c>
      <c r="J13" s="54">
        <f t="shared" si="2"/>
        <v>1.4999999999999999E-2</v>
      </c>
      <c r="K13" s="83">
        <f t="shared" si="3"/>
        <v>2.5000000000000001E-3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4" ht="12" hidden="1" outlineLevel="1" x14ac:dyDescent="0.25">
      <c r="A14" s="192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49946</v>
      </c>
      <c r="F14" s="77">
        <f t="shared" si="1"/>
        <v>12</v>
      </c>
      <c r="G14" s="83">
        <f>MIN(_xll.ohPack(Data!$Q$4:INDEX(ONFwd1Y,MATCH(E14+1,SettlementDates,1),1)))</f>
        <v>1.0780166883095355E-3</v>
      </c>
      <c r="H14" s="54">
        <f t="shared" si="4"/>
        <v>1E-3</v>
      </c>
      <c r="I14" s="83">
        <f>MAX(_xll.ohPack(Data!$Q$4:INDEX(ONFwd1Y,MATCH(E14+1,SettlementDates,1),1)))</f>
        <v>1.3028288012925104E-2</v>
      </c>
      <c r="J14" s="54">
        <f t="shared" si="2"/>
        <v>1.4999999999999999E-2</v>
      </c>
      <c r="K14" s="83">
        <f t="shared" si="3"/>
        <v>2.5000000000000001E-3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4" ht="12" hidden="1" outlineLevel="1" x14ac:dyDescent="0.25">
      <c r="A15" s="192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53598</v>
      </c>
      <c r="F15" s="77">
        <f t="shared" si="1"/>
        <v>36</v>
      </c>
      <c r="G15" s="83">
        <f>MIN(_xll.ohPack(Data!$Q$4:INDEX(ONFwd1Y,MATCH(E15+1,SettlementDates,1),1)))</f>
        <v>1.0780166883095355E-3</v>
      </c>
      <c r="H15" s="54">
        <f t="shared" si="4"/>
        <v>1E-3</v>
      </c>
      <c r="I15" s="83">
        <f>MAX(_xll.ohPack(Data!$Q$4:INDEX(ONFwd1Y,MATCH(E15+1,SettlementDates,1),1)))</f>
        <v>1.3028288012925104E-2</v>
      </c>
      <c r="J15" s="54">
        <f t="shared" si="2"/>
        <v>1.4999999999999999E-2</v>
      </c>
      <c r="K15" s="83">
        <f t="shared" si="3"/>
        <v>2.5000000000000001E-3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4" ht="12" hidden="1" outlineLevel="1" x14ac:dyDescent="0.25">
      <c r="A16" s="193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64556</v>
      </c>
      <c r="F16" s="81">
        <f t="shared" si="1"/>
        <v>60</v>
      </c>
      <c r="G16" s="84">
        <f>MIN(_xll.ohPack(Data!$Q$4:INDEX(ONFwd1Y,MATCH(E16+1,SettlementDates,1),1)))</f>
        <v>1.0780166883095355E-3</v>
      </c>
      <c r="H16" s="55">
        <f t="shared" si="4"/>
        <v>1E-3</v>
      </c>
      <c r="I16" s="84">
        <f>MAX(_xll.ohPack(Data!$Q$4:INDEX(ONFwd1Y,MATCH(E16+1,SettlementDates,1),1)))</f>
        <v>1.3028288012925104E-2</v>
      </c>
      <c r="J16" s="55">
        <f t="shared" si="2"/>
        <v>1.4999999999999999E-2</v>
      </c>
      <c r="K16" s="84">
        <f t="shared" si="3"/>
        <v>2.5000000000000001E-3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29" collapsed="1" x14ac:dyDescent="0.2">
      <c r="R17" s="63"/>
      <c r="S17" s="63"/>
      <c r="T17" s="63"/>
      <c r="U17" s="63"/>
      <c r="V17" s="63"/>
    </row>
    <row r="18" spans="3:29" x14ac:dyDescent="0.2">
      <c r="C18" s="62"/>
      <c r="M18" s="109" t="s">
        <v>146</v>
      </c>
      <c r="P18" s="63"/>
      <c r="Q18" s="63"/>
      <c r="R18" s="63"/>
      <c r="S18" s="63"/>
      <c r="T18" s="63"/>
      <c r="V18" s="63"/>
    </row>
    <row r="19" spans="3:29" x14ac:dyDescent="0.2">
      <c r="M19" s="101"/>
      <c r="P19" s="63"/>
      <c r="Q19" s="63"/>
      <c r="R19" s="63"/>
      <c r="S19" s="63"/>
      <c r="T19" s="63"/>
      <c r="V19" s="63"/>
    </row>
    <row r="20" spans="3:29" x14ac:dyDescent="0.2">
      <c r="P20" s="63"/>
      <c r="Q20" s="63"/>
      <c r="R20" s="63"/>
      <c r="S20" s="63"/>
      <c r="T20" s="63"/>
      <c r="U20" s="63"/>
      <c r="V20" s="63"/>
      <c r="Y20" s="63"/>
    </row>
    <row r="21" spans="3:29" ht="13.5" x14ac:dyDescent="0.2">
      <c r="M21" s="90" t="s">
        <v>141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29" x14ac:dyDescent="0.2">
      <c r="J22" s="62"/>
      <c r="K22" s="121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132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104</v>
      </c>
      <c r="X22" s="102" t="s">
        <v>150</v>
      </c>
      <c r="Y22" s="102" t="s">
        <v>59</v>
      </c>
      <c r="AC22" s="104" t="s">
        <v>161</v>
      </c>
    </row>
    <row r="23" spans="3:29" x14ac:dyDescent="0.2">
      <c r="J23" s="62"/>
      <c r="K23" s="62"/>
      <c r="L23" s="62"/>
      <c r="M23" s="93" t="s">
        <v>149</v>
      </c>
      <c r="N23" s="93" t="s">
        <v>30</v>
      </c>
      <c r="O23" s="93" t="str">
        <f t="shared" ref="O23:O46" si="6">LEFT(N23,LEN(N23)-1)+12&amp;"M"</f>
        <v>13M</v>
      </c>
      <c r="P23" s="93" t="str">
        <f t="shared" ref="P23:P46" si="7">Currency&amp;LEFT(N23,LEN(N23)-1)&amp;"x"&amp;LEFT(O23,LEN(O23)-1)&amp;"F"&amp;QuoteSuffix</f>
        <v>GBP1x13F_Quote</v>
      </c>
      <c r="Q23" s="174"/>
      <c r="R23" s="105">
        <f>_xll.qlInterestRateIndexFixingDate(Index1Y,S23)</f>
        <v>42671</v>
      </c>
      <c r="S23" s="105">
        <f>_xll.qlCalendarAdvance(Calendar,SettlementDate,N23,"mf",TRUE)</f>
        <v>42671</v>
      </c>
      <c r="T23" s="105">
        <f>_xll.qlCalendarAdvance(Calendar,SettlementDate,O23,"mf",TRUE)</f>
        <v>43038</v>
      </c>
      <c r="U23" s="96">
        <f ca="1">_xll.qlIndexFixing(Index1Y,R23,TRUE,_xll.ohTrigger(Trigger,Trigger1Y,InterestRatesTrigger))</f>
        <v>6.8599999997989818E-3</v>
      </c>
      <c r="V23" s="96">
        <f ca="1">IFERROR(_xll.qlQuoteValue(P23,_xll.ohTrigger(Trigger,Trigger1Y,InterestRatesTrigger)),NA())</f>
        <v>6.8599999999999998E-3</v>
      </c>
      <c r="W23" s="93" t="b">
        <f ca="1">NOT(ISERROR(V23))</f>
        <v>1</v>
      </c>
      <c r="X23" s="126">
        <f ca="1">(U23-V23)/10000</f>
        <v>-2.0101802167271642E-17</v>
      </c>
      <c r="Y23" s="134" t="b">
        <f ca="1">ABS(X23)&lt;=ABS('General Settings'!$D$32)</f>
        <v>1</v>
      </c>
      <c r="AA23" s="62" t="e">
        <f t="array" ref="AA23:AA46">NA()</f>
        <v>#N/A</v>
      </c>
      <c r="AC23" s="93" t="str">
        <f t="array" ref="AC23:AC99">_xll.ohGroupList("GBP1Y_instruments",Trigger1Y)</f>
        <v>GBP1MD_SYNTH1Y_Quote</v>
      </c>
    </row>
    <row r="24" spans="3:29" x14ac:dyDescent="0.2">
      <c r="M24" s="94" t="s">
        <v>149</v>
      </c>
      <c r="N24" s="94" t="s">
        <v>63</v>
      </c>
      <c r="O24" s="94" t="str">
        <f t="shared" si="6"/>
        <v>14M</v>
      </c>
      <c r="P24" s="94" t="str">
        <f t="shared" si="7"/>
        <v>GBP2x14F_Quote</v>
      </c>
      <c r="Q24" s="163"/>
      <c r="R24" s="106">
        <f>_xll.qlInterestRateIndexFixingDate(Index1Y,S24)</f>
        <v>42702</v>
      </c>
      <c r="S24" s="106">
        <f>_xll.qlCalendarAdvance(Calendar,SettlementDate,N24,"mf",TRUE)</f>
        <v>42702</v>
      </c>
      <c r="T24" s="106">
        <f>_xll.qlCalendarAdvance(Calendar,SettlementDate,O24,"mf",TRUE)</f>
        <v>43067</v>
      </c>
      <c r="U24" s="97">
        <f ca="1">_xll.qlIndexFixing(Index1Y,R24,TRUE,_xll.ohTrigger(Trigger,Trigger1Y,InterestRatesTrigger))</f>
        <v>6.7499999993247961E-3</v>
      </c>
      <c r="V24" s="97">
        <f ca="1">IFERROR(_xll.qlQuoteValue(P24,_xll.ohTrigger(Trigger,Trigger1Y,InterestRatesTrigger)),NA())</f>
        <v>6.7500000000000008E-3</v>
      </c>
      <c r="W24" s="94" t="b">
        <f t="shared" ref="W24:W46" ca="1" si="8">NOT(ISERROR(V24))</f>
        <v>1</v>
      </c>
      <c r="X24" s="125">
        <f t="shared" ref="X24:X46" ca="1" si="9">(U24-V24)/10000</f>
        <v>-6.7520468383097662E-17</v>
      </c>
      <c r="Y24" s="134" t="b">
        <f ca="1">ABS(X24)&lt;=ABS('General Settings'!$D$32)</f>
        <v>1</v>
      </c>
      <c r="AA24" s="62" t="e">
        <v>#N/A</v>
      </c>
      <c r="AC24" s="94" t="str">
        <v>GBP2MD_SYNTH1Y_Quote</v>
      </c>
    </row>
    <row r="25" spans="3:29" x14ac:dyDescent="0.2">
      <c r="M25" s="94" t="s">
        <v>149</v>
      </c>
      <c r="N25" s="94" t="s">
        <v>31</v>
      </c>
      <c r="O25" s="94" t="str">
        <f t="shared" si="6"/>
        <v>15M</v>
      </c>
      <c r="P25" s="94" t="str">
        <f t="shared" si="7"/>
        <v>GBP3x15F_Quote</v>
      </c>
      <c r="Q25" s="163"/>
      <c r="R25" s="106">
        <f>_xll.qlInterestRateIndexFixingDate(Index1Y,S25)</f>
        <v>42732</v>
      </c>
      <c r="S25" s="106">
        <f>_xll.qlCalendarAdvance(Calendar,SettlementDate,N25,"mf",TRUE)</f>
        <v>42732</v>
      </c>
      <c r="T25" s="106">
        <f>_xll.qlCalendarAdvance(Calendar,SettlementDate,O25,"mf",TRUE)</f>
        <v>43097</v>
      </c>
      <c r="U25" s="97">
        <f ca="1">_xll.qlIndexFixing(Index1Y,R25,TRUE,_xll.ohTrigger(Trigger,Trigger1Y,InterestRatesTrigger))</f>
        <v>6.6500000000000448E-3</v>
      </c>
      <c r="V25" s="97">
        <f ca="1">IFERROR(_xll.qlQuoteValue(P25,_xll.ohTrigger(Trigger,Trigger1Y,InterestRatesTrigger)),NA())</f>
        <v>6.6500000000000005E-3</v>
      </c>
      <c r="W25" s="94" t="b">
        <f t="shared" ca="1" si="8"/>
        <v>1</v>
      </c>
      <c r="X25" s="125">
        <f t="shared" ca="1" si="9"/>
        <v>4.4235448637408584E-21</v>
      </c>
      <c r="Y25" s="134" t="b">
        <f ca="1">ABS(X25)&lt;=ABS('General Settings'!$D$32)</f>
        <v>1</v>
      </c>
      <c r="AA25" s="62" t="e">
        <v>#N/A</v>
      </c>
      <c r="AC25" s="94" t="str">
        <v>GBP3MD_SYNTH1Y_Quote</v>
      </c>
    </row>
    <row r="26" spans="3:29" x14ac:dyDescent="0.2">
      <c r="M26" s="94" t="s">
        <v>149</v>
      </c>
      <c r="N26" s="94" t="s">
        <v>64</v>
      </c>
      <c r="O26" s="94" t="str">
        <f t="shared" si="6"/>
        <v>16M</v>
      </c>
      <c r="P26" s="94" t="str">
        <f t="shared" si="7"/>
        <v>GBP4x16F_Quote</v>
      </c>
      <c r="Q26" s="163"/>
      <c r="R26" s="106">
        <f>_xll.qlInterestRateIndexFixingDate(Index1Y,S26)</f>
        <v>42765</v>
      </c>
      <c r="S26" s="106">
        <f>_xll.qlCalendarAdvance(Calendar,SettlementDate,N26,"mf",TRUE)</f>
        <v>42765</v>
      </c>
      <c r="T26" s="106">
        <f>_xll.qlCalendarAdvance(Calendar,SettlementDate,O26,"mf",TRUE)</f>
        <v>43129</v>
      </c>
      <c r="U26" s="97">
        <f ca="1">_xll.qlIndexFixing(Index1Y,R26,TRUE,_xll.ohTrigger(Trigger,Trigger1Y,InterestRatesTrigger))</f>
        <v>6.5699999993360514E-3</v>
      </c>
      <c r="V26" s="97">
        <f ca="1">IFERROR(_xll.qlQuoteValue(P26,_xll.ohTrigger(Trigger,Trigger1Y,InterestRatesTrigger)),NA())</f>
        <v>6.5700000000000003E-3</v>
      </c>
      <c r="W26" s="94" t="b">
        <f t="shared" ca="1" si="8"/>
        <v>1</v>
      </c>
      <c r="X26" s="125">
        <f t="shared" ca="1" si="9"/>
        <v>-6.6394893055710118E-17</v>
      </c>
      <c r="Y26" s="134" t="b">
        <f ca="1">ABS(X26)&lt;=ABS('General Settings'!$D$32)</f>
        <v>1</v>
      </c>
      <c r="AA26" s="62" t="e">
        <v>#N/A</v>
      </c>
      <c r="AC26" s="94" t="str">
        <v>GBP4MD_SYNTH1Y_Quote</v>
      </c>
    </row>
    <row r="27" spans="3:29" x14ac:dyDescent="0.2">
      <c r="M27" s="94" t="s">
        <v>149</v>
      </c>
      <c r="N27" s="94" t="s">
        <v>65</v>
      </c>
      <c r="O27" s="94" t="str">
        <f t="shared" si="6"/>
        <v>17M</v>
      </c>
      <c r="P27" s="94" t="str">
        <f t="shared" si="7"/>
        <v>GBP5x17F_Quote</v>
      </c>
      <c r="Q27" s="163"/>
      <c r="R27" s="106">
        <f>_xll.qlInterestRateIndexFixingDate(Index1Y,S27)</f>
        <v>42794</v>
      </c>
      <c r="S27" s="106">
        <f>_xll.qlCalendarAdvance(Calendar,SettlementDate,N27,"mf",TRUE)</f>
        <v>42794</v>
      </c>
      <c r="T27" s="106">
        <f>_xll.qlCalendarAdvance(Calendar,SettlementDate,O27,"mf",TRUE)</f>
        <v>43159</v>
      </c>
      <c r="U27" s="97">
        <f ca="1">_xll.qlIndexFixing(Index1Y,R27,TRUE,_xll.ohTrigger(Trigger,Trigger1Y,InterestRatesTrigger))</f>
        <v>6.5100000000000158E-3</v>
      </c>
      <c r="V27" s="97">
        <f ca="1">IFERROR(_xll.qlQuoteValue(P27,_xll.ohTrigger(Trigger,Trigger1Y,InterestRatesTrigger)),NA())</f>
        <v>6.5100000000000002E-3</v>
      </c>
      <c r="W27" s="94" t="b">
        <f t="shared" ca="1" si="8"/>
        <v>1</v>
      </c>
      <c r="X27" s="125">
        <f t="shared" ca="1" si="9"/>
        <v>1.5612511283791263E-21</v>
      </c>
      <c r="Y27" s="134" t="b">
        <f ca="1">ABS(X27)&lt;=ABS('General Settings'!$D$32)</f>
        <v>1</v>
      </c>
      <c r="AA27" s="62" t="e">
        <v>#N/A</v>
      </c>
      <c r="AC27" s="94" t="str">
        <v>GBP5MD_SYNTH1Y_Quote</v>
      </c>
    </row>
    <row r="28" spans="3:29" x14ac:dyDescent="0.2">
      <c r="M28" s="94" t="s">
        <v>149</v>
      </c>
      <c r="N28" s="94" t="s">
        <v>32</v>
      </c>
      <c r="O28" s="94" t="str">
        <f t="shared" si="6"/>
        <v>18M</v>
      </c>
      <c r="P28" s="94" t="str">
        <f t="shared" si="7"/>
        <v>GBP6x18F_Quote</v>
      </c>
      <c r="Q28" s="163"/>
      <c r="R28" s="106">
        <f>_xll.qlInterestRateIndexFixingDate(Index1Y,S28)</f>
        <v>42822</v>
      </c>
      <c r="S28" s="106">
        <f>_xll.qlCalendarAdvance(Calendar,SettlementDate,N28,"mf",TRUE)</f>
        <v>42822</v>
      </c>
      <c r="T28" s="106">
        <f>_xll.qlCalendarAdvance(Calendar,SettlementDate,O28,"mf",TRUE)</f>
        <v>43187</v>
      </c>
      <c r="U28" s="97">
        <f ca="1">_xll.qlIndexFixing(Index1Y,R28,TRUE,_xll.ohTrigger(Trigger,Trigger1Y,InterestRatesTrigger))</f>
        <v>6.3400000000000123E-3</v>
      </c>
      <c r="V28" s="97">
        <f ca="1">IFERROR(_xll.qlQuoteValue(P28,_xll.ohTrigger(Trigger,Trigger1Y,InterestRatesTrigger)),NA())</f>
        <v>6.3400000000000001E-3</v>
      </c>
      <c r="W28" s="94" t="b">
        <f t="shared" ca="1" si="8"/>
        <v>1</v>
      </c>
      <c r="X28" s="125">
        <f t="shared" ca="1" si="9"/>
        <v>1.214306433183765E-21</v>
      </c>
      <c r="Y28" s="134" t="b">
        <f ca="1">ABS(X28)&lt;=ABS('General Settings'!$D$32)</f>
        <v>1</v>
      </c>
      <c r="AA28" s="62" t="e">
        <v>#N/A</v>
      </c>
      <c r="AC28" s="94" t="str">
        <v>GBP6MD_SYNTH1Y_Quote</v>
      </c>
    </row>
    <row r="29" spans="3:29" x14ac:dyDescent="0.2">
      <c r="M29" s="94" t="s">
        <v>149</v>
      </c>
      <c r="N29" s="94" t="s">
        <v>66</v>
      </c>
      <c r="O29" s="94" t="str">
        <f t="shared" si="6"/>
        <v>19M</v>
      </c>
      <c r="P29" s="94" t="str">
        <f t="shared" si="7"/>
        <v>GBP7x19F_Quote</v>
      </c>
      <c r="Q29" s="163"/>
      <c r="R29" s="106">
        <f>_xll.qlInterestRateIndexFixingDate(Index1Y,S29)</f>
        <v>42853</v>
      </c>
      <c r="S29" s="106">
        <f>_xll.qlCalendarAdvance(Calendar,SettlementDate,N29,"mf",TRUE)</f>
        <v>42853</v>
      </c>
      <c r="T29" s="106">
        <f>_xll.qlCalendarAdvance(Calendar,SettlementDate,O29,"mf",TRUE)</f>
        <v>43220</v>
      </c>
      <c r="U29" s="97">
        <f ca="1">_xll.qlIndexFixing(Index1Y,R29,TRUE,_xll.ohTrigger(Trigger,Trigger1Y,InterestRatesTrigger))</f>
        <v>6.2243612794143019E-3</v>
      </c>
      <c r="V29" s="97" t="e">
        <f ca="1">IFERROR(_xll.qlQuoteValue(P29,_xll.ohTrigger(Trigger,Trigger1Y,InterestRatesTrigger)),NA())</f>
        <v>#N/A</v>
      </c>
      <c r="W29" s="94" t="b">
        <f t="shared" ca="1" si="8"/>
        <v>0</v>
      </c>
      <c r="X29" s="125" t="e">
        <f t="shared" ca="1" si="9"/>
        <v>#N/A</v>
      </c>
      <c r="Y29" s="134" t="e">
        <f ca="1">ABS(X29)&lt;=ABS('General Settings'!$D$32)</f>
        <v>#N/A</v>
      </c>
      <c r="AA29" s="62" t="e">
        <v>#N/A</v>
      </c>
      <c r="AC29" s="94" t="str">
        <v>GBP7MD_SYNTH1Y_Quote</v>
      </c>
    </row>
    <row r="30" spans="3:29" x14ac:dyDescent="0.2">
      <c r="M30" s="94" t="s">
        <v>149</v>
      </c>
      <c r="N30" s="94" t="s">
        <v>67</v>
      </c>
      <c r="O30" s="94" t="str">
        <f t="shared" si="6"/>
        <v>20M</v>
      </c>
      <c r="P30" s="94" t="str">
        <f t="shared" si="7"/>
        <v>GBP8x20F_Quote</v>
      </c>
      <c r="Q30" s="163"/>
      <c r="R30" s="106">
        <f>_xll.qlInterestRateIndexFixingDate(Index1Y,S30)</f>
        <v>42885</v>
      </c>
      <c r="S30" s="106">
        <f>_xll.qlCalendarAdvance(Calendar,SettlementDate,N30,"mf",TRUE)</f>
        <v>42885</v>
      </c>
      <c r="T30" s="106">
        <f>_xll.qlCalendarAdvance(Calendar,SettlementDate,O30,"mf",TRUE)</f>
        <v>43249</v>
      </c>
      <c r="U30" s="97">
        <f ca="1">_xll.qlIndexFixing(Index1Y,R30,TRUE,_xll.ohTrigger(Trigger,Trigger1Y,InterestRatesTrigger))</f>
        <v>6.1916845360638906E-3</v>
      </c>
      <c r="V30" s="97" t="e">
        <f ca="1">IFERROR(_xll.qlQuoteValue(P30,_xll.ohTrigger(Trigger,Trigger1Y,InterestRatesTrigger)),NA())</f>
        <v>#N/A</v>
      </c>
      <c r="W30" s="94" t="b">
        <f t="shared" ca="1" si="8"/>
        <v>0</v>
      </c>
      <c r="X30" s="125" t="e">
        <f t="shared" ca="1" si="9"/>
        <v>#N/A</v>
      </c>
      <c r="Y30" s="134" t="e">
        <f ca="1">ABS(X30)&lt;=ABS('General Settings'!$D$32)</f>
        <v>#N/A</v>
      </c>
      <c r="AA30" s="62" t="e">
        <v>#N/A</v>
      </c>
      <c r="AC30" s="94" t="str">
        <v>GBP8MD_SYNTH1Y_Quote</v>
      </c>
    </row>
    <row r="31" spans="3:29" x14ac:dyDescent="0.2">
      <c r="M31" s="94" t="s">
        <v>149</v>
      </c>
      <c r="N31" s="94" t="s">
        <v>68</v>
      </c>
      <c r="O31" s="94" t="str">
        <f t="shared" si="6"/>
        <v>21M</v>
      </c>
      <c r="P31" s="94" t="str">
        <f t="shared" si="7"/>
        <v>GBP9x21F_Quote</v>
      </c>
      <c r="Q31" s="163"/>
      <c r="R31" s="106">
        <f>_xll.qlInterestRateIndexFixingDate(Index1Y,S31)</f>
        <v>42914</v>
      </c>
      <c r="S31" s="106">
        <f>_xll.qlCalendarAdvance(Calendar,SettlementDate,N31,"mf",TRUE)</f>
        <v>42914</v>
      </c>
      <c r="T31" s="106">
        <f>_xll.qlCalendarAdvance(Calendar,SettlementDate,O31,"mf",TRUE)</f>
        <v>43279</v>
      </c>
      <c r="U31" s="97">
        <f ca="1">_xll.qlIndexFixing(Index1Y,R31,TRUE,_xll.ohTrigger(Trigger,Trigger1Y,InterestRatesTrigger))</f>
        <v>6.2000000000002053E-3</v>
      </c>
      <c r="V31" s="97">
        <f ca="1">IFERROR(_xll.qlQuoteValue(P31,_xll.ohTrigger(Trigger,Trigger1Y,InterestRatesTrigger)),NA())</f>
        <v>6.2000000000000006E-3</v>
      </c>
      <c r="W31" s="94" t="b">
        <f t="shared" ca="1" si="8"/>
        <v>1</v>
      </c>
      <c r="X31" s="125">
        <f t="shared" ca="1" si="9"/>
        <v>2.0469737016526323E-20</v>
      </c>
      <c r="Y31" s="134" t="b">
        <f ca="1">ABS(X31)&lt;=ABS('General Settings'!$D$32)</f>
        <v>1</v>
      </c>
      <c r="AA31" s="62" t="e">
        <v>#N/A</v>
      </c>
      <c r="AC31" s="94" t="str">
        <v>GBP9MD_SYNTH1Y_Quote</v>
      </c>
    </row>
    <row r="32" spans="3:29" x14ac:dyDescent="0.2">
      <c r="M32" s="94" t="s">
        <v>149</v>
      </c>
      <c r="N32" s="94" t="s">
        <v>69</v>
      </c>
      <c r="O32" s="94" t="str">
        <f t="shared" si="6"/>
        <v>22M</v>
      </c>
      <c r="P32" s="94" t="str">
        <f t="shared" si="7"/>
        <v>GBP10x22F_Quote</v>
      </c>
      <c r="Q32" s="163"/>
      <c r="R32" s="106">
        <f>_xll.qlInterestRateIndexFixingDate(Index1Y,S32)</f>
        <v>42944</v>
      </c>
      <c r="S32" s="106">
        <f>_xll.qlCalendarAdvance(Calendar,SettlementDate,N32,"mf",TRUE)</f>
        <v>42944</v>
      </c>
      <c r="T32" s="106">
        <f>_xll.qlCalendarAdvance(Calendar,SettlementDate,O32,"mf",TRUE)</f>
        <v>43311</v>
      </c>
      <c r="U32" s="97">
        <f ca="1">_xll.qlIndexFixing(Index1Y,R32,TRUE,_xll.ohTrigger(Trigger,Trigger1Y,InterestRatesTrigger))</f>
        <v>6.1889998767732414E-3</v>
      </c>
      <c r="V32" s="97" t="e">
        <f ca="1">IFERROR(_xll.qlQuoteValue(P32,_xll.ohTrigger(Trigger,Trigger1Y,InterestRatesTrigger)),NA())</f>
        <v>#N/A</v>
      </c>
      <c r="W32" s="94" t="b">
        <f t="shared" ca="1" si="8"/>
        <v>0</v>
      </c>
      <c r="X32" s="125" t="e">
        <f t="shared" ca="1" si="9"/>
        <v>#N/A</v>
      </c>
      <c r="Y32" s="134" t="e">
        <f ca="1">ABS(X32)&lt;=ABS('General Settings'!$D$32)</f>
        <v>#N/A</v>
      </c>
      <c r="AA32" s="62" t="e">
        <v>#N/A</v>
      </c>
      <c r="AC32" s="94" t="str">
        <v>GBP10MD_SYNTH1Y_Quote</v>
      </c>
    </row>
    <row r="33" spans="13:29" x14ac:dyDescent="0.2">
      <c r="M33" s="94" t="s">
        <v>149</v>
      </c>
      <c r="N33" s="94" t="s">
        <v>70</v>
      </c>
      <c r="O33" s="94" t="str">
        <f t="shared" si="6"/>
        <v>23M</v>
      </c>
      <c r="P33" s="94" t="str">
        <f t="shared" si="7"/>
        <v>GBP11x23F_Quote</v>
      </c>
      <c r="Q33" s="163"/>
      <c r="R33" s="106">
        <f>_xll.qlInterestRateIndexFixingDate(Index1Y,S33)</f>
        <v>42976</v>
      </c>
      <c r="S33" s="106">
        <f>_xll.qlCalendarAdvance(Calendar,SettlementDate,N33,"mf",TRUE)</f>
        <v>42976</v>
      </c>
      <c r="T33" s="106">
        <f>_xll.qlCalendarAdvance(Calendar,SettlementDate,O33,"mf",TRUE)</f>
        <v>43340</v>
      </c>
      <c r="U33" s="97">
        <f ca="1">_xll.qlIndexFixing(Index1Y,R33,TRUE,_xll.ohTrigger(Trigger,Trigger1Y,InterestRatesTrigger))</f>
        <v>6.1513944153313016E-3</v>
      </c>
      <c r="V33" s="97" t="e">
        <f ca="1">IFERROR(_xll.qlQuoteValue(P33,_xll.ohTrigger(Trigger,Trigger1Y,InterestRatesTrigger)),NA())</f>
        <v>#N/A</v>
      </c>
      <c r="W33" s="94" t="b">
        <f t="shared" ca="1" si="8"/>
        <v>0</v>
      </c>
      <c r="X33" s="125" t="e">
        <f t="shared" ca="1" si="9"/>
        <v>#N/A</v>
      </c>
      <c r="Y33" s="134" t="e">
        <f ca="1">ABS(X33)&lt;=ABS('General Settings'!$D$32)</f>
        <v>#N/A</v>
      </c>
      <c r="AA33" s="62" t="e">
        <v>#N/A</v>
      </c>
      <c r="AC33" s="94" t="str">
        <v>GBP11MD_SYNTH1Y_Quote</v>
      </c>
    </row>
    <row r="34" spans="13:29" x14ac:dyDescent="0.2">
      <c r="M34" s="94" t="s">
        <v>149</v>
      </c>
      <c r="N34" s="94" t="s">
        <v>106</v>
      </c>
      <c r="O34" s="94" t="str">
        <f t="shared" si="6"/>
        <v>24M</v>
      </c>
      <c r="P34" s="94" t="str">
        <f t="shared" si="7"/>
        <v>GBP12x24F_Quote</v>
      </c>
      <c r="Q34" s="163"/>
      <c r="R34" s="106">
        <f>_xll.qlInterestRateIndexFixingDate(Index1Y,S34)</f>
        <v>43006</v>
      </c>
      <c r="S34" s="106">
        <f>_xll.qlCalendarAdvance(Calendar,SettlementDate,N34,"mf",TRUE)</f>
        <v>43006</v>
      </c>
      <c r="T34" s="106">
        <f>_xll.qlCalendarAdvance(Calendar,SettlementDate,O34,"mf",TRUE)</f>
        <v>43371</v>
      </c>
      <c r="U34" s="97">
        <f ca="1">_xll.qlIndexFixing(Index1Y,R34,TRUE,_xll.ohTrigger(Trigger,Trigger1Y,InterestRatesTrigger))</f>
        <v>6.1099999999998378E-3</v>
      </c>
      <c r="V34" s="97">
        <f ca="1">IFERROR(_xll.qlQuoteValue(P34,_xll.ohTrigger(Trigger,Trigger1Y,InterestRatesTrigger)),NA())</f>
        <v>6.11E-3</v>
      </c>
      <c r="W34" s="94" t="b">
        <f t="shared" ca="1" si="8"/>
        <v>1</v>
      </c>
      <c r="X34" s="125">
        <f t="shared" ca="1" si="9"/>
        <v>-1.6219664500383147E-20</v>
      </c>
      <c r="Y34" s="134" t="b">
        <f ca="1">ABS(X34)&lt;=ABS('General Settings'!$D$32)</f>
        <v>1</v>
      </c>
      <c r="AA34" s="62" t="e">
        <v>#N/A</v>
      </c>
      <c r="AC34" s="94" t="str">
        <v>GBP1YD_SYNTH1Y_Quote</v>
      </c>
    </row>
    <row r="35" spans="13:29" x14ac:dyDescent="0.2">
      <c r="M35" s="94" t="s">
        <v>149</v>
      </c>
      <c r="N35" s="94" t="s">
        <v>71</v>
      </c>
      <c r="O35" s="94" t="str">
        <f t="shared" si="6"/>
        <v>25M</v>
      </c>
      <c r="P35" s="94" t="str">
        <f t="shared" si="7"/>
        <v>GBP13x25F_Quote</v>
      </c>
      <c r="Q35" s="163"/>
      <c r="R35" s="106">
        <f>_xll.qlInterestRateIndexFixingDate(Index1Y,S35)</f>
        <v>43038</v>
      </c>
      <c r="S35" s="106">
        <f>_xll.qlCalendarAdvance(Calendar,SettlementDate,N35,"mf",TRUE)</f>
        <v>43038</v>
      </c>
      <c r="T35" s="106">
        <f>_xll.qlCalendarAdvance(Calendar,SettlementDate,O35,"mf",TRUE)</f>
        <v>43402</v>
      </c>
      <c r="U35" s="97">
        <f ca="1">_xll.qlIndexFixing(Index1Y,R35,TRUE,_xll.ohTrigger(Trigger,Trigger1Y,InterestRatesTrigger))</f>
        <v>6.3866385292374872E-3</v>
      </c>
      <c r="V35" s="97" t="e">
        <f ca="1">IFERROR(_xll.qlQuoteValue(P35,_xll.ohTrigger(Trigger,Trigger1Y,InterestRatesTrigger)),NA())</f>
        <v>#N/A</v>
      </c>
      <c r="W35" s="94" t="b">
        <f t="shared" ca="1" si="8"/>
        <v>0</v>
      </c>
      <c r="X35" s="125" t="e">
        <f t="shared" ca="1" si="9"/>
        <v>#N/A</v>
      </c>
      <c r="Y35" s="134" t="e">
        <f ca="1">ABS(X35)&lt;=ABS('General Settings'!$D$32)</f>
        <v>#N/A</v>
      </c>
      <c r="AA35" s="62" t="e">
        <v>#N/A</v>
      </c>
      <c r="AC35" s="94" t="str">
        <v>GBP1x13F_Quote</v>
      </c>
    </row>
    <row r="36" spans="13:29" x14ac:dyDescent="0.2">
      <c r="M36" s="94" t="s">
        <v>149</v>
      </c>
      <c r="N36" s="94" t="s">
        <v>72</v>
      </c>
      <c r="O36" s="94" t="str">
        <f t="shared" si="6"/>
        <v>26M</v>
      </c>
      <c r="P36" s="94" t="str">
        <f t="shared" si="7"/>
        <v>GBP14x26F_Quote</v>
      </c>
      <c r="Q36" s="163"/>
      <c r="R36" s="106">
        <f>_xll.qlInterestRateIndexFixingDate(Index1Y,S36)</f>
        <v>43067</v>
      </c>
      <c r="S36" s="106">
        <f>_xll.qlCalendarAdvance(Calendar,SettlementDate,N36,"mf",TRUE)</f>
        <v>43067</v>
      </c>
      <c r="T36" s="106">
        <f>_xll.qlCalendarAdvance(Calendar,SettlementDate,O36,"mf",TRUE)</f>
        <v>43432</v>
      </c>
      <c r="U36" s="97">
        <f ca="1">_xll.qlIndexFixing(Index1Y,R36,TRUE,_xll.ohTrigger(Trigger,Trigger1Y,InterestRatesTrigger))</f>
        <v>6.1720692572562186E-3</v>
      </c>
      <c r="V36" s="97" t="e">
        <f ca="1">IFERROR(_xll.qlQuoteValue(P36,_xll.ohTrigger(Trigger,Trigger1Y,InterestRatesTrigger)),NA())</f>
        <v>#N/A</v>
      </c>
      <c r="W36" s="94" t="b">
        <f t="shared" ca="1" si="8"/>
        <v>0</v>
      </c>
      <c r="X36" s="125" t="e">
        <f t="shared" ca="1" si="9"/>
        <v>#N/A</v>
      </c>
      <c r="Y36" s="134" t="e">
        <f ca="1">ABS(X36)&lt;=ABS('General Settings'!$D$32)</f>
        <v>#N/A</v>
      </c>
      <c r="AA36" s="62" t="e">
        <v>#N/A</v>
      </c>
      <c r="AC36" s="94" t="str">
        <v>GBP2x14F_Quote</v>
      </c>
    </row>
    <row r="37" spans="13:29" x14ac:dyDescent="0.2">
      <c r="M37" s="94" t="s">
        <v>149</v>
      </c>
      <c r="N37" s="94" t="s">
        <v>73</v>
      </c>
      <c r="O37" s="94" t="str">
        <f t="shared" si="6"/>
        <v>27M</v>
      </c>
      <c r="P37" s="94" t="str">
        <f t="shared" si="7"/>
        <v>GBP15x27F_Quote</v>
      </c>
      <c r="Q37" s="163"/>
      <c r="R37" s="106">
        <f>_xll.qlInterestRateIndexFixingDate(Index1Y,S37)</f>
        <v>43097</v>
      </c>
      <c r="S37" s="106">
        <f>_xll.qlCalendarAdvance(Calendar,SettlementDate,N37,"mf",TRUE)</f>
        <v>43097</v>
      </c>
      <c r="T37" s="106">
        <f>_xll.qlCalendarAdvance(Calendar,SettlementDate,O37,"mf",TRUE)</f>
        <v>43462</v>
      </c>
      <c r="U37" s="97">
        <f ca="1">_xll.qlIndexFixing(Index1Y,R37,TRUE,_xll.ohTrigger(Trigger,Trigger1Y,InterestRatesTrigger))</f>
        <v>5.9580319395777792E-3</v>
      </c>
      <c r="V37" s="97" t="e">
        <f ca="1">IFERROR(_xll.qlQuoteValue(P37,_xll.ohTrigger(Trigger,Trigger1Y,InterestRatesTrigger)),NA())</f>
        <v>#N/A</v>
      </c>
      <c r="W37" s="94" t="b">
        <f t="shared" ca="1" si="8"/>
        <v>0</v>
      </c>
      <c r="X37" s="125" t="e">
        <f t="shared" ca="1" si="9"/>
        <v>#N/A</v>
      </c>
      <c r="Y37" s="134" t="e">
        <f ca="1">ABS(X37)&lt;=ABS('General Settings'!$D$32)</f>
        <v>#N/A</v>
      </c>
      <c r="AA37" s="62" t="e">
        <v>#N/A</v>
      </c>
      <c r="AC37" s="94" t="str">
        <v>GBP3x15F_Quote</v>
      </c>
    </row>
    <row r="38" spans="13:29" x14ac:dyDescent="0.2">
      <c r="M38" s="94" t="s">
        <v>149</v>
      </c>
      <c r="N38" s="94" t="s">
        <v>74</v>
      </c>
      <c r="O38" s="94" t="str">
        <f t="shared" si="6"/>
        <v>28M</v>
      </c>
      <c r="P38" s="94" t="str">
        <f t="shared" si="7"/>
        <v>GBP16x28F_Quote</v>
      </c>
      <c r="Q38" s="163"/>
      <c r="R38" s="106">
        <f>_xll.qlInterestRateIndexFixingDate(Index1Y,S38)</f>
        <v>43129</v>
      </c>
      <c r="S38" s="106">
        <f>_xll.qlCalendarAdvance(Calendar,SettlementDate,N38,"mf",TRUE)</f>
        <v>43129</v>
      </c>
      <c r="T38" s="106">
        <f>_xll.qlCalendarAdvance(Calendar,SettlementDate,O38,"mf",TRUE)</f>
        <v>43493</v>
      </c>
      <c r="U38" s="97">
        <f ca="1">_xll.qlIndexFixing(Index1Y,R38,TRUE,_xll.ohTrigger(Trigger,Trigger1Y,InterestRatesTrigger))</f>
        <v>5.7195423527680589E-3</v>
      </c>
      <c r="V38" s="97" t="e">
        <f ca="1">IFERROR(_xll.qlQuoteValue(P38,_xll.ohTrigger(Trigger,Trigger1Y,InterestRatesTrigger)),NA())</f>
        <v>#N/A</v>
      </c>
      <c r="W38" s="94" t="b">
        <f t="shared" ca="1" si="8"/>
        <v>0</v>
      </c>
      <c r="X38" s="125" t="e">
        <f t="shared" ca="1" si="9"/>
        <v>#N/A</v>
      </c>
      <c r="Y38" s="134" t="e">
        <f ca="1">ABS(X38)&lt;=ABS('General Settings'!$D$32)</f>
        <v>#N/A</v>
      </c>
      <c r="AA38" s="62" t="e">
        <v>#N/A</v>
      </c>
      <c r="AC38" s="94" t="str">
        <v>GBP4x16F_Quote</v>
      </c>
    </row>
    <row r="39" spans="13:29" x14ac:dyDescent="0.2">
      <c r="M39" s="94" t="s">
        <v>149</v>
      </c>
      <c r="N39" s="94" t="s">
        <v>75</v>
      </c>
      <c r="O39" s="94" t="str">
        <f t="shared" si="6"/>
        <v>29M</v>
      </c>
      <c r="P39" s="94" t="str">
        <f t="shared" si="7"/>
        <v>GBP17x29F_Quote</v>
      </c>
      <c r="Q39" s="163"/>
      <c r="R39" s="106">
        <f>_xll.qlInterestRateIndexFixingDate(Index1Y,S39)</f>
        <v>43159</v>
      </c>
      <c r="S39" s="106">
        <f>_xll.qlCalendarAdvance(Calendar,SettlementDate,N39,"mf",TRUE)</f>
        <v>43159</v>
      </c>
      <c r="T39" s="106">
        <f>_xll.qlCalendarAdvance(Calendar,SettlementDate,O39,"mf",TRUE)</f>
        <v>43524</v>
      </c>
      <c r="U39" s="97">
        <f ca="1">_xll.qlIndexFixing(Index1Y,R39,TRUE,_xll.ohTrigger(Trigger,Trigger1Y,InterestRatesTrigger))</f>
        <v>5.5070147193756469E-3</v>
      </c>
      <c r="V39" s="97" t="e">
        <f ca="1">IFERROR(_xll.qlQuoteValue(P39,_xll.ohTrigger(Trigger,Trigger1Y,InterestRatesTrigger)),NA())</f>
        <v>#N/A</v>
      </c>
      <c r="W39" s="94" t="b">
        <f t="shared" ca="1" si="8"/>
        <v>0</v>
      </c>
      <c r="X39" s="125" t="e">
        <f t="shared" ca="1" si="9"/>
        <v>#N/A</v>
      </c>
      <c r="Y39" s="134" t="e">
        <f ca="1">ABS(X39)&lt;=ABS('General Settings'!$D$32)</f>
        <v>#N/A</v>
      </c>
      <c r="AA39" s="62" t="e">
        <v>#N/A</v>
      </c>
      <c r="AC39" s="94" t="str">
        <v>GBP5x17F_Quote</v>
      </c>
    </row>
    <row r="40" spans="13:29" x14ac:dyDescent="0.2">
      <c r="M40" s="94" t="s">
        <v>149</v>
      </c>
      <c r="N40" s="94" t="s">
        <v>76</v>
      </c>
      <c r="O40" s="94" t="str">
        <f t="shared" si="6"/>
        <v>30M</v>
      </c>
      <c r="P40" s="94" t="str">
        <f t="shared" si="7"/>
        <v>GBP18x30F_Quote</v>
      </c>
      <c r="Q40" s="163"/>
      <c r="R40" s="106">
        <f>_xll.qlInterestRateIndexFixingDate(Index1Y,S40)</f>
        <v>43187</v>
      </c>
      <c r="S40" s="106">
        <f>_xll.qlCalendarAdvance(Calendar,SettlementDate,N40,"mf",TRUE)</f>
        <v>43187</v>
      </c>
      <c r="T40" s="106">
        <f>_xll.qlCalendarAdvance(Calendar,SettlementDate,O40,"mf",TRUE)</f>
        <v>43552</v>
      </c>
      <c r="U40" s="97">
        <f ca="1">_xll.qlIndexFixing(Index1Y,R40,TRUE,_xll.ohTrigger(Trigger,Trigger1Y,InterestRatesTrigger))</f>
        <v>5.435470108317908E-3</v>
      </c>
      <c r="V40" s="97" t="e">
        <f ca="1">IFERROR(_xll.qlQuoteValue(P40,_xll.ohTrigger(Trigger,Trigger1Y,InterestRatesTrigger)),NA())</f>
        <v>#N/A</v>
      </c>
      <c r="W40" s="94" t="b">
        <f t="shared" ca="1" si="8"/>
        <v>0</v>
      </c>
      <c r="X40" s="125" t="e">
        <f t="shared" ca="1" si="9"/>
        <v>#N/A</v>
      </c>
      <c r="Y40" s="134" t="e">
        <f ca="1">ABS(X40)&lt;=ABS('General Settings'!$D$32)</f>
        <v>#N/A</v>
      </c>
      <c r="AA40" s="62" t="e">
        <v>#N/A</v>
      </c>
      <c r="AC40" s="94" t="str">
        <v>GBP6x18F_Quote</v>
      </c>
    </row>
    <row r="41" spans="13:29" x14ac:dyDescent="0.2">
      <c r="M41" s="94" t="s">
        <v>149</v>
      </c>
      <c r="N41" s="94" t="s">
        <v>77</v>
      </c>
      <c r="O41" s="94" t="str">
        <f t="shared" si="6"/>
        <v>31M</v>
      </c>
      <c r="P41" s="94" t="str">
        <f t="shared" si="7"/>
        <v>GBP19x31F_Quote</v>
      </c>
      <c r="Q41" s="163"/>
      <c r="R41" s="106">
        <f>_xll.qlInterestRateIndexFixingDate(Index1Y,S41)</f>
        <v>43220</v>
      </c>
      <c r="S41" s="106">
        <f>_xll.qlCalendarAdvance(Calendar,SettlementDate,N41,"mf",TRUE)</f>
        <v>43220</v>
      </c>
      <c r="T41" s="106">
        <f>_xll.qlCalendarAdvance(Calendar,SettlementDate,O41,"mf",TRUE)</f>
        <v>43584</v>
      </c>
      <c r="U41" s="97">
        <f ca="1">_xll.qlIndexFixing(Index1Y,R41,TRUE,_xll.ohTrigger(Trigger,Trigger1Y,InterestRatesTrigger))</f>
        <v>5.2962017890165747E-3</v>
      </c>
      <c r="V41" s="97" t="e">
        <f ca="1">IFERROR(_xll.qlQuoteValue(P41,_xll.ohTrigger(Trigger,Trigger1Y,InterestRatesTrigger)),NA())</f>
        <v>#N/A</v>
      </c>
      <c r="W41" s="94" t="b">
        <f t="shared" ca="1" si="8"/>
        <v>0</v>
      </c>
      <c r="X41" s="125" t="e">
        <f t="shared" ca="1" si="9"/>
        <v>#N/A</v>
      </c>
      <c r="Y41" s="134" t="e">
        <f ca="1">ABS(X41)&lt;=ABS('General Settings'!$D$32)</f>
        <v>#N/A</v>
      </c>
      <c r="AA41" s="62" t="e">
        <v>#N/A</v>
      </c>
      <c r="AC41" s="94" t="str">
        <v>GBP9x21F_Quote</v>
      </c>
    </row>
    <row r="42" spans="13:29" x14ac:dyDescent="0.2">
      <c r="M42" s="94" t="s">
        <v>149</v>
      </c>
      <c r="N42" s="94" t="s">
        <v>78</v>
      </c>
      <c r="O42" s="94" t="str">
        <f t="shared" si="6"/>
        <v>32M</v>
      </c>
      <c r="P42" s="94" t="str">
        <f t="shared" si="7"/>
        <v>GBP20x32F_Quote</v>
      </c>
      <c r="Q42" s="163"/>
      <c r="R42" s="106">
        <f>_xll.qlInterestRateIndexFixingDate(Index1Y,S42)</f>
        <v>43249</v>
      </c>
      <c r="S42" s="106">
        <f>_xll.qlCalendarAdvance(Calendar,SettlementDate,N42,"mf",TRUE)</f>
        <v>43249</v>
      </c>
      <c r="T42" s="106">
        <f>_xll.qlCalendarAdvance(Calendar,SettlementDate,O42,"mf",TRUE)</f>
        <v>43613</v>
      </c>
      <c r="U42" s="97">
        <f ca="1">_xll.qlIndexFixing(Index1Y,R42,TRUE,_xll.ohTrigger(Trigger,Trigger1Y,InterestRatesTrigger))</f>
        <v>5.1165352826150201E-3</v>
      </c>
      <c r="V42" s="97" t="e">
        <f ca="1">IFERROR(_xll.qlQuoteValue(P42,_xll.ohTrigger(Trigger,Trigger1Y,InterestRatesTrigger)),NA())</f>
        <v>#N/A</v>
      </c>
      <c r="W42" s="94" t="b">
        <f t="shared" ca="1" si="8"/>
        <v>0</v>
      </c>
      <c r="X42" s="125" t="e">
        <f t="shared" ca="1" si="9"/>
        <v>#N/A</v>
      </c>
      <c r="Y42" s="134" t="e">
        <f ca="1">ABS(X42)&lt;=ABS('General Settings'!$D$32)</f>
        <v>#N/A</v>
      </c>
      <c r="AA42" s="62" t="e">
        <v>#N/A</v>
      </c>
      <c r="AC42" s="94" t="str">
        <v>GBP12x24F_Quote</v>
      </c>
    </row>
    <row r="43" spans="13:29" x14ac:dyDescent="0.2">
      <c r="M43" s="94" t="s">
        <v>149</v>
      </c>
      <c r="N43" s="94" t="s">
        <v>79</v>
      </c>
      <c r="O43" s="94" t="str">
        <f t="shared" si="6"/>
        <v>33M</v>
      </c>
      <c r="P43" s="94" t="str">
        <f t="shared" si="7"/>
        <v>GBP21x33F_Quote</v>
      </c>
      <c r="Q43" s="163"/>
      <c r="R43" s="106">
        <f>_xll.qlInterestRateIndexFixingDate(Index1Y,S43)</f>
        <v>43279</v>
      </c>
      <c r="S43" s="106">
        <f>_xll.qlCalendarAdvance(Calendar,SettlementDate,N43,"mf",TRUE)</f>
        <v>43279</v>
      </c>
      <c r="T43" s="106">
        <f>_xll.qlCalendarAdvance(Calendar,SettlementDate,O43,"mf",TRUE)</f>
        <v>43644</v>
      </c>
      <c r="U43" s="97">
        <f ca="1">_xll.qlIndexFixing(Index1Y,R43,TRUE,_xll.ohTrigger(Trigger,Trigger1Y,InterestRatesTrigger))</f>
        <v>4.9292278412862434E-3</v>
      </c>
      <c r="V43" s="97" t="e">
        <f ca="1">IFERROR(_xll.qlQuoteValue(P43,_xll.ohTrigger(Trigger,Trigger1Y,InterestRatesTrigger)),NA())</f>
        <v>#N/A</v>
      </c>
      <c r="W43" s="94" t="b">
        <f t="shared" ca="1" si="8"/>
        <v>0</v>
      </c>
      <c r="X43" s="125" t="e">
        <f t="shared" ca="1" si="9"/>
        <v>#N/A</v>
      </c>
      <c r="Y43" s="134" t="e">
        <f ca="1">ABS(X43)&lt;=ABS('General Settings'!$D$32)</f>
        <v>#N/A</v>
      </c>
      <c r="AA43" s="62" t="e">
        <v>#N/A</v>
      </c>
      <c r="AC43" s="94" t="str">
        <v>GBPSB6L3Y_S6L12L_Quote</v>
      </c>
    </row>
    <row r="44" spans="13:29" x14ac:dyDescent="0.2">
      <c r="M44" s="94" t="s">
        <v>149</v>
      </c>
      <c r="N44" s="94" t="s">
        <v>80</v>
      </c>
      <c r="O44" s="94" t="str">
        <f t="shared" si="6"/>
        <v>34M</v>
      </c>
      <c r="P44" s="94" t="str">
        <f t="shared" si="7"/>
        <v>GBP22x34F_Quote</v>
      </c>
      <c r="Q44" s="163"/>
      <c r="R44" s="106">
        <f>_xll.qlInterestRateIndexFixingDate(Index1Y,S44)</f>
        <v>43311</v>
      </c>
      <c r="S44" s="106">
        <f>_xll.qlCalendarAdvance(Calendar,SettlementDate,N44,"mf",TRUE)</f>
        <v>43311</v>
      </c>
      <c r="T44" s="106">
        <f>_xll.qlCalendarAdvance(Calendar,SettlementDate,O44,"mf",TRUE)</f>
        <v>43675</v>
      </c>
      <c r="U44" s="97">
        <f ca="1">_xll.qlIndexFixing(Index1Y,R44,TRUE,_xll.ohTrigger(Trigger,Trigger1Y,InterestRatesTrigger))</f>
        <v>4.777120969281734E-3</v>
      </c>
      <c r="V44" s="97" t="e">
        <f ca="1">IFERROR(_xll.qlQuoteValue(P44,_xll.ohTrigger(Trigger,Trigger1Y,InterestRatesTrigger)),NA())</f>
        <v>#N/A</v>
      </c>
      <c r="W44" s="94" t="b">
        <f t="shared" ca="1" si="8"/>
        <v>0</v>
      </c>
      <c r="X44" s="125" t="e">
        <f t="shared" ca="1" si="9"/>
        <v>#N/A</v>
      </c>
      <c r="Y44" s="134" t="e">
        <f ca="1">ABS(X44)&lt;=ABS('General Settings'!$D$32)</f>
        <v>#N/A</v>
      </c>
      <c r="AA44" s="62" t="e">
        <v>#N/A</v>
      </c>
      <c r="AC44" s="94" t="str">
        <v>GBPSB6L4Y_S6L12L_Quote</v>
      </c>
    </row>
    <row r="45" spans="13:29" x14ac:dyDescent="0.2">
      <c r="M45" s="94" t="s">
        <v>149</v>
      </c>
      <c r="N45" s="94" t="s">
        <v>81</v>
      </c>
      <c r="O45" s="94" t="str">
        <f t="shared" si="6"/>
        <v>35M</v>
      </c>
      <c r="P45" s="94" t="str">
        <f t="shared" si="7"/>
        <v>GBP23x35F_Quote</v>
      </c>
      <c r="Q45" s="163"/>
      <c r="R45" s="106">
        <f>_xll.qlInterestRateIndexFixingDate(Index1Y,S45)</f>
        <v>43340</v>
      </c>
      <c r="S45" s="106">
        <f>_xll.qlCalendarAdvance(Calendar,SettlementDate,N45,"mf",TRUE)</f>
        <v>43340</v>
      </c>
      <c r="T45" s="106">
        <f>_xll.qlCalendarAdvance(Calendar,SettlementDate,O45,"mf",TRUE)</f>
        <v>43705</v>
      </c>
      <c r="U45" s="97">
        <f ca="1">_xll.qlIndexFixing(Index1Y,R45,TRUE,_xll.ohTrigger(Trigger,Trigger1Y,InterestRatesTrigger))</f>
        <v>4.6883032501208177E-3</v>
      </c>
      <c r="V45" s="97" t="e">
        <f ca="1">IFERROR(_xll.qlQuoteValue(P45,_xll.ohTrigger(Trigger,Trigger1Y,InterestRatesTrigger)),NA())</f>
        <v>#N/A</v>
      </c>
      <c r="W45" s="94" t="b">
        <f t="shared" ca="1" si="8"/>
        <v>0</v>
      </c>
      <c r="X45" s="125" t="e">
        <f t="shared" ca="1" si="9"/>
        <v>#N/A</v>
      </c>
      <c r="Y45" s="134" t="e">
        <f ca="1">ABS(X45)&lt;=ABS('General Settings'!$D$32)</f>
        <v>#N/A</v>
      </c>
      <c r="AA45" s="62" t="e">
        <v>#N/A</v>
      </c>
      <c r="AC45" s="94" t="str">
        <v>GBPSB6L5Y_S6L12L_Quote</v>
      </c>
    </row>
    <row r="46" spans="13:29" x14ac:dyDescent="0.2">
      <c r="M46" s="95" t="s">
        <v>149</v>
      </c>
      <c r="N46" s="95" t="s">
        <v>107</v>
      </c>
      <c r="O46" s="95" t="str">
        <f t="shared" si="6"/>
        <v>36M</v>
      </c>
      <c r="P46" s="95" t="str">
        <f t="shared" si="7"/>
        <v>GBP24x36F_Quote</v>
      </c>
      <c r="Q46" s="164"/>
      <c r="R46" s="107">
        <f>_xll.qlInterestRateIndexFixingDate(Index1Y,S46)</f>
        <v>43371</v>
      </c>
      <c r="S46" s="107">
        <f>_xll.qlCalendarAdvance(Calendar,SettlementDate,N46,"mf",TRUE)</f>
        <v>43371</v>
      </c>
      <c r="T46" s="107">
        <f>_xll.qlCalendarAdvance(Calendar,SettlementDate,O46,"mf",TRUE)</f>
        <v>43738</v>
      </c>
      <c r="U46" s="98">
        <f ca="1">_xll.qlIndexFixing(Index1Y,R46,TRUE,_xll.ohTrigger(Trigger,Trigger1Y,InterestRatesTrigger))</f>
        <v>4.6446135068891363E-3</v>
      </c>
      <c r="V46" s="98" t="e">
        <f ca="1">IFERROR(_xll.qlQuoteValue(P46,_xll.ohTrigger(Trigger,Trigger1Y,InterestRatesTrigger)),NA())</f>
        <v>#N/A</v>
      </c>
      <c r="W46" s="95" t="b">
        <f t="shared" ca="1" si="8"/>
        <v>0</v>
      </c>
      <c r="X46" s="159" t="e">
        <f t="shared" ca="1" si="9"/>
        <v>#N/A</v>
      </c>
      <c r="Y46" s="135" t="e">
        <f ca="1">ABS(X46)&lt;=ABS('General Settings'!$D$32)</f>
        <v>#N/A</v>
      </c>
      <c r="AA46" s="62" t="e">
        <v>#N/A</v>
      </c>
      <c r="AC46" s="94" t="str">
        <v>GBPSB6L6Y_S6L12L_Quote</v>
      </c>
    </row>
    <row r="47" spans="13:29" x14ac:dyDescent="0.2">
      <c r="W47" s="62"/>
      <c r="X47" s="63"/>
      <c r="AC47" s="94" t="str">
        <v>GBPSB6L7Y_S6L12L_Quote</v>
      </c>
    </row>
    <row r="48" spans="13:29" x14ac:dyDescent="0.2">
      <c r="W48" s="62"/>
      <c r="X48" s="63"/>
      <c r="AC48" s="94" t="str">
        <v>GBPSB6L8Y_S6L12L_Quote</v>
      </c>
    </row>
    <row r="49" spans="23:29" x14ac:dyDescent="0.2">
      <c r="W49" s="62"/>
      <c r="X49" s="63"/>
      <c r="AC49" s="94" t="str">
        <v>GBPSB6L9Y_S6L12L_Quote</v>
      </c>
    </row>
    <row r="50" spans="23:29" x14ac:dyDescent="0.2">
      <c r="W50" s="62"/>
      <c r="X50" s="63"/>
      <c r="AC50" s="94" t="str">
        <v>GBPSB6L10Y_S6L12L_Quote</v>
      </c>
    </row>
    <row r="51" spans="23:29" x14ac:dyDescent="0.2">
      <c r="W51" s="62"/>
      <c r="X51" s="63"/>
      <c r="AC51" s="94" t="str">
        <v>GBPSB6L12Y_S6L12L_Quote</v>
      </c>
    </row>
    <row r="52" spans="23:29" x14ac:dyDescent="0.2">
      <c r="W52" s="62"/>
      <c r="X52" s="63"/>
      <c r="AC52" s="94" t="str">
        <v>GBPSB6L15Y_S6L12L_Quote</v>
      </c>
    </row>
    <row r="53" spans="23:29" x14ac:dyDescent="0.2">
      <c r="W53" s="62"/>
      <c r="X53" s="63"/>
      <c r="AC53" s="94" t="str">
        <v>GBPSB6L20Y_S6L12L_Quote</v>
      </c>
    </row>
    <row r="54" spans="23:29" x14ac:dyDescent="0.2">
      <c r="W54" s="62"/>
      <c r="X54" s="63"/>
      <c r="AC54" s="94" t="str">
        <v>GBPSB6L25Y_S6L12L_Quote</v>
      </c>
    </row>
    <row r="55" spans="23:29" x14ac:dyDescent="0.2">
      <c r="W55" s="62"/>
      <c r="X55" s="63"/>
      <c r="AC55" s="94" t="str">
        <v>GBPSB6L30Y_S6L12L_Quote</v>
      </c>
    </row>
    <row r="56" spans="23:29" x14ac:dyDescent="0.2">
      <c r="W56" s="62"/>
      <c r="X56" s="63"/>
      <c r="AC56" s="94" t="str">
        <v>GBPSB6L40Y_S6L12L_Quote</v>
      </c>
    </row>
    <row r="57" spans="23:29" x14ac:dyDescent="0.2">
      <c r="W57" s="62"/>
      <c r="X57" s="63"/>
      <c r="AC57" s="94" t="str">
        <v>GBPSB6L50Y_S6L12L_Quote</v>
      </c>
    </row>
    <row r="58" spans="23:29" x14ac:dyDescent="0.2">
      <c r="W58" s="62"/>
      <c r="X58" s="63"/>
      <c r="AC58" s="94" t="str">
        <v>GBPSB6L60Y_S6L12L_Quote</v>
      </c>
    </row>
    <row r="59" spans="23:29" x14ac:dyDescent="0.2">
      <c r="W59" s="62"/>
      <c r="X59" s="63"/>
      <c r="AC59" s="94" t="str">
        <v/>
      </c>
    </row>
    <row r="60" spans="23:29" x14ac:dyDescent="0.2">
      <c r="W60" s="62"/>
      <c r="X60" s="63"/>
      <c r="AC60" s="94" t="str">
        <v/>
      </c>
    </row>
    <row r="61" spans="23:29" x14ac:dyDescent="0.2">
      <c r="W61" s="62"/>
      <c r="X61" s="63"/>
      <c r="AC61" s="94" t="str">
        <v/>
      </c>
    </row>
    <row r="62" spans="23:29" x14ac:dyDescent="0.2">
      <c r="W62" s="62"/>
      <c r="X62" s="63"/>
      <c r="AC62" s="94" t="str">
        <v/>
      </c>
    </row>
    <row r="63" spans="23:29" x14ac:dyDescent="0.2">
      <c r="W63" s="62"/>
      <c r="X63" s="63"/>
      <c r="AC63" s="94" t="str">
        <v/>
      </c>
    </row>
    <row r="64" spans="23:29" x14ac:dyDescent="0.2">
      <c r="W64" s="62"/>
      <c r="X64" s="63"/>
      <c r="AC64" s="94" t="str">
        <v/>
      </c>
    </row>
    <row r="65" spans="10:29" x14ac:dyDescent="0.2">
      <c r="W65" s="62"/>
      <c r="X65" s="63"/>
      <c r="AC65" s="94" t="str">
        <v/>
      </c>
    </row>
    <row r="66" spans="10:29" x14ac:dyDescent="0.2">
      <c r="W66" s="62"/>
      <c r="X66" s="63"/>
      <c r="AC66" s="94" t="str">
        <v/>
      </c>
    </row>
    <row r="67" spans="10:29" x14ac:dyDescent="0.2">
      <c r="W67" s="62"/>
      <c r="X67" s="63"/>
      <c r="AC67" s="94" t="str">
        <v/>
      </c>
    </row>
    <row r="68" spans="10:29" x14ac:dyDescent="0.2">
      <c r="W68" s="62"/>
      <c r="X68" s="63"/>
      <c r="AC68" s="94" t="str">
        <v/>
      </c>
    </row>
    <row r="69" spans="10:29" x14ac:dyDescent="0.2">
      <c r="W69" s="62"/>
      <c r="X69" s="63"/>
      <c r="AC69" s="94" t="str">
        <v/>
      </c>
    </row>
    <row r="70" spans="10:29" x14ac:dyDescent="0.2">
      <c r="W70" s="62"/>
      <c r="X70" s="63"/>
      <c r="AC70" s="94" t="str">
        <v/>
      </c>
    </row>
    <row r="71" spans="10:29" x14ac:dyDescent="0.2">
      <c r="J71" s="62"/>
      <c r="K71" s="62"/>
      <c r="L71" s="62"/>
      <c r="W71" s="62"/>
      <c r="X71" s="63"/>
      <c r="AC71" s="94" t="str">
        <v/>
      </c>
    </row>
    <row r="72" spans="10:29" x14ac:dyDescent="0.2">
      <c r="W72" s="62"/>
      <c r="X72" s="63"/>
      <c r="AC72" s="94" t="str">
        <v/>
      </c>
    </row>
    <row r="73" spans="10:29" x14ac:dyDescent="0.2">
      <c r="W73" s="62"/>
      <c r="X73" s="63"/>
      <c r="AC73" s="94" t="str">
        <v/>
      </c>
    </row>
    <row r="74" spans="10:29" x14ac:dyDescent="0.2">
      <c r="W74" s="62"/>
      <c r="X74" s="63"/>
      <c r="AC74" s="94" t="str">
        <v/>
      </c>
    </row>
    <row r="75" spans="10:29" x14ac:dyDescent="0.2">
      <c r="W75" s="62"/>
      <c r="X75" s="63"/>
      <c r="AC75" s="94" t="str">
        <v/>
      </c>
    </row>
    <row r="76" spans="10:29" x14ac:dyDescent="0.2">
      <c r="W76" s="62"/>
      <c r="X76" s="63"/>
      <c r="AC76" s="94" t="str">
        <v/>
      </c>
    </row>
    <row r="77" spans="10:29" x14ac:dyDescent="0.2">
      <c r="W77" s="62"/>
      <c r="X77" s="63"/>
      <c r="AC77" s="94" t="str">
        <v/>
      </c>
    </row>
    <row r="78" spans="10:29" x14ac:dyDescent="0.2">
      <c r="W78" s="62"/>
      <c r="X78" s="63"/>
      <c r="AC78" s="94" t="str">
        <v/>
      </c>
    </row>
    <row r="79" spans="10:29" x14ac:dyDescent="0.2">
      <c r="W79" s="62"/>
      <c r="X79" s="63"/>
      <c r="AC79" s="94" t="str">
        <v/>
      </c>
    </row>
    <row r="80" spans="10:29" x14ac:dyDescent="0.2">
      <c r="W80" s="62"/>
      <c r="X80" s="63"/>
      <c r="AC80" s="94" t="str">
        <v/>
      </c>
    </row>
    <row r="81" spans="23:29" x14ac:dyDescent="0.2">
      <c r="W81" s="62"/>
      <c r="X81" s="63"/>
      <c r="AC81" s="94" t="str">
        <v/>
      </c>
    </row>
    <row r="82" spans="23:29" x14ac:dyDescent="0.2">
      <c r="W82" s="62"/>
      <c r="X82" s="63"/>
      <c r="AC82" s="94" t="str">
        <v/>
      </c>
    </row>
    <row r="83" spans="23:29" x14ac:dyDescent="0.2">
      <c r="W83" s="62"/>
      <c r="X83" s="63"/>
      <c r="AC83" s="94" t="str">
        <v/>
      </c>
    </row>
    <row r="84" spans="23:29" x14ac:dyDescent="0.2">
      <c r="W84" s="62"/>
      <c r="X84" s="63"/>
      <c r="AC84" s="94" t="str">
        <v/>
      </c>
    </row>
    <row r="85" spans="23:29" x14ac:dyDescent="0.2">
      <c r="W85" s="62"/>
      <c r="X85" s="63"/>
      <c r="AC85" s="94" t="str">
        <v/>
      </c>
    </row>
    <row r="86" spans="23:29" x14ac:dyDescent="0.2">
      <c r="W86" s="62"/>
      <c r="X86" s="63"/>
      <c r="AC86" s="94" t="str">
        <v/>
      </c>
    </row>
    <row r="87" spans="23:29" x14ac:dyDescent="0.2">
      <c r="W87" s="62"/>
      <c r="X87" s="63"/>
      <c r="AC87" s="94" t="str">
        <v/>
      </c>
    </row>
    <row r="88" spans="23:29" x14ac:dyDescent="0.2">
      <c r="W88" s="62"/>
      <c r="X88" s="63"/>
      <c r="AC88" s="94" t="str">
        <v/>
      </c>
    </row>
    <row r="89" spans="23:29" x14ac:dyDescent="0.2">
      <c r="W89" s="62"/>
      <c r="X89" s="63"/>
      <c r="AC89" s="94" t="str">
        <v/>
      </c>
    </row>
    <row r="90" spans="23:29" x14ac:dyDescent="0.2">
      <c r="W90" s="62"/>
      <c r="X90" s="63"/>
      <c r="AC90" s="94" t="str">
        <v/>
      </c>
    </row>
    <row r="91" spans="23:29" x14ac:dyDescent="0.2">
      <c r="W91" s="62"/>
      <c r="X91" s="63"/>
      <c r="AC91" s="94" t="str">
        <v/>
      </c>
    </row>
    <row r="92" spans="23:29" x14ac:dyDescent="0.2">
      <c r="W92" s="62"/>
      <c r="X92" s="63"/>
      <c r="AC92" s="94" t="str">
        <v/>
      </c>
    </row>
    <row r="93" spans="23:29" x14ac:dyDescent="0.2">
      <c r="W93" s="62"/>
      <c r="X93" s="63"/>
      <c r="AC93" s="94" t="str">
        <v/>
      </c>
    </row>
    <row r="94" spans="23:29" x14ac:dyDescent="0.2">
      <c r="W94" s="62"/>
      <c r="X94" s="63"/>
      <c r="AC94" s="94" t="str">
        <v/>
      </c>
    </row>
    <row r="95" spans="23:29" x14ac:dyDescent="0.2">
      <c r="W95" s="62"/>
      <c r="X95" s="63"/>
      <c r="AC95" s="94" t="str">
        <v/>
      </c>
    </row>
    <row r="96" spans="23:29" x14ac:dyDescent="0.2">
      <c r="W96" s="62"/>
      <c r="X96" s="63"/>
      <c r="AC96" s="94" t="str">
        <v/>
      </c>
    </row>
    <row r="97" spans="23:29" x14ac:dyDescent="0.2">
      <c r="W97" s="62"/>
      <c r="X97" s="63"/>
      <c r="AC97" s="94" t="str">
        <v/>
      </c>
    </row>
    <row r="98" spans="23:29" x14ac:dyDescent="0.2">
      <c r="W98" s="62"/>
      <c r="X98" s="63"/>
      <c r="AC98" s="94" t="str">
        <v/>
      </c>
    </row>
    <row r="99" spans="23:29" x14ac:dyDescent="0.2">
      <c r="W99" s="62"/>
      <c r="X99" s="63"/>
      <c r="AC99" s="95" t="str">
        <v/>
      </c>
    </row>
    <row r="100" spans="23:29" x14ac:dyDescent="0.2">
      <c r="W100" s="62"/>
      <c r="X100" s="63"/>
    </row>
    <row r="101" spans="23:29" x14ac:dyDescent="0.2">
      <c r="W101" s="62"/>
      <c r="X101" s="63"/>
    </row>
    <row r="102" spans="23:29" x14ac:dyDescent="0.2">
      <c r="W102" s="62"/>
      <c r="X102" s="63"/>
    </row>
    <row r="103" spans="23:29" x14ac:dyDescent="0.2">
      <c r="W103" s="62"/>
      <c r="X103" s="63"/>
    </row>
    <row r="104" spans="23:29" x14ac:dyDescent="0.2">
      <c r="W104" s="62"/>
      <c r="X104" s="63"/>
    </row>
    <row r="105" spans="23:29" x14ac:dyDescent="0.2">
      <c r="W105" s="62"/>
      <c r="X105" s="63"/>
    </row>
    <row r="106" spans="23:29" x14ac:dyDescent="0.2">
      <c r="W106" s="62"/>
      <c r="X106" s="63"/>
    </row>
    <row r="107" spans="23:29" x14ac:dyDescent="0.2">
      <c r="W107" s="62"/>
      <c r="X107" s="63"/>
    </row>
    <row r="108" spans="23:29" x14ac:dyDescent="0.2">
      <c r="W108" s="62"/>
      <c r="X108" s="63"/>
    </row>
    <row r="109" spans="23:29" x14ac:dyDescent="0.2">
      <c r="W109" s="62"/>
      <c r="X109" s="63"/>
    </row>
    <row r="110" spans="23:29" x14ac:dyDescent="0.2">
      <c r="W110" s="62"/>
      <c r="X110" s="63"/>
    </row>
    <row r="111" spans="23:29" x14ac:dyDescent="0.2">
      <c r="W111" s="62"/>
      <c r="X111" s="63"/>
    </row>
    <row r="112" spans="23:29" x14ac:dyDescent="0.2">
      <c r="W112" s="62"/>
      <c r="X112" s="63"/>
    </row>
    <row r="113" spans="23:24" x14ac:dyDescent="0.2">
      <c r="W113" s="62"/>
      <c r="X113" s="63"/>
    </row>
    <row r="114" spans="23:24" x14ac:dyDescent="0.2">
      <c r="W114" s="62"/>
      <c r="X114" s="63"/>
    </row>
    <row r="115" spans="23:24" x14ac:dyDescent="0.2">
      <c r="W115" s="62"/>
      <c r="X115" s="63"/>
    </row>
    <row r="116" spans="23:24" x14ac:dyDescent="0.2">
      <c r="W116" s="62"/>
      <c r="X116" s="63"/>
    </row>
    <row r="117" spans="23:24" x14ac:dyDescent="0.2">
      <c r="W117" s="62"/>
      <c r="X117" s="63"/>
    </row>
    <row r="118" spans="23:24" x14ac:dyDescent="0.2">
      <c r="W118" s="62"/>
      <c r="X118" s="63"/>
    </row>
    <row r="119" spans="23:24" x14ac:dyDescent="0.2">
      <c r="W119" s="62"/>
      <c r="X119" s="63"/>
    </row>
    <row r="120" spans="23:24" x14ac:dyDescent="0.2">
      <c r="W120" s="62"/>
      <c r="X120" s="63"/>
    </row>
    <row r="121" spans="23:24" x14ac:dyDescent="0.2">
      <c r="W121" s="62"/>
      <c r="X121" s="63"/>
    </row>
    <row r="122" spans="23:24" x14ac:dyDescent="0.2">
      <c r="W122" s="62"/>
      <c r="X122" s="63"/>
    </row>
    <row r="123" spans="23:24" x14ac:dyDescent="0.2">
      <c r="W123" s="62"/>
      <c r="X123" s="63"/>
    </row>
    <row r="124" spans="23:24" x14ac:dyDescent="0.2">
      <c r="W124" s="62"/>
      <c r="X124" s="63"/>
    </row>
    <row r="125" spans="23:24" x14ac:dyDescent="0.2">
      <c r="W125" s="62"/>
      <c r="X125" s="63"/>
    </row>
    <row r="126" spans="23:24" x14ac:dyDescent="0.2">
      <c r="W126" s="62"/>
      <c r="X126" s="63"/>
    </row>
    <row r="127" spans="23:24" x14ac:dyDescent="0.2">
      <c r="W127" s="62"/>
      <c r="X127" s="63"/>
    </row>
    <row r="128" spans="23:24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4" x14ac:dyDescent="0.2">
      <c r="W3537" s="62"/>
      <c r="X3537" s="63"/>
    </row>
    <row r="3538" spans="2:24" x14ac:dyDescent="0.2">
      <c r="W3538" s="62"/>
      <c r="X3538" s="63"/>
    </row>
    <row r="3543" spans="2:24" x14ac:dyDescent="0.2">
      <c r="B3543" s="87"/>
      <c r="C3543" s="88"/>
      <c r="D3543" s="89"/>
      <c r="E3543" s="89"/>
    </row>
    <row r="3544" spans="2:24" x14ac:dyDescent="0.2">
      <c r="B3544" s="87"/>
      <c r="C3544" s="88"/>
      <c r="D3544" s="89"/>
      <c r="E3544" s="89"/>
    </row>
    <row r="3545" spans="2:24" x14ac:dyDescent="0.2">
      <c r="B3545" s="87"/>
      <c r="C3545" s="88"/>
      <c r="D3545" s="89"/>
      <c r="E3545" s="89"/>
    </row>
    <row r="3546" spans="2:24" x14ac:dyDescent="0.2">
      <c r="B3546" s="87"/>
      <c r="C3546" s="88"/>
      <c r="D3546" s="89"/>
      <c r="E3546" s="89"/>
    </row>
    <row r="3547" spans="2:24" x14ac:dyDescent="0.2">
      <c r="B3547" s="87"/>
      <c r="C3547" s="88"/>
      <c r="D3547" s="89"/>
      <c r="E3547" s="89"/>
    </row>
    <row r="3548" spans="2:24" x14ac:dyDescent="0.2">
      <c r="B3548" s="87"/>
      <c r="C3548" s="88"/>
      <c r="D3548" s="89"/>
      <c r="E3548" s="89"/>
    </row>
    <row r="3549" spans="2:24" x14ac:dyDescent="0.2">
      <c r="B3549" s="87"/>
      <c r="C3549" s="88"/>
      <c r="D3549" s="89"/>
      <c r="E3549" s="89"/>
    </row>
    <row r="3550" spans="2:24" x14ac:dyDescent="0.2">
      <c r="B3550" s="87"/>
      <c r="C3550" s="88"/>
      <c r="D3550" s="89"/>
      <c r="E3550" s="89"/>
    </row>
    <row r="3551" spans="2:24" x14ac:dyDescent="0.2">
      <c r="B3551" s="87"/>
      <c r="C3551" s="88"/>
      <c r="D3551" s="89"/>
      <c r="E3551" s="89"/>
    </row>
    <row r="3552" spans="2:24" x14ac:dyDescent="0.2">
      <c r="B3552" s="87"/>
      <c r="C3552" s="88"/>
      <c r="D3552" s="89"/>
      <c r="E3552" s="89"/>
    </row>
    <row r="3553" spans="2:5" x14ac:dyDescent="0.2">
      <c r="B3553" s="87"/>
      <c r="C3553" s="88"/>
      <c r="D3553" s="89"/>
      <c r="E3553" s="89"/>
    </row>
    <row r="3554" spans="2:5" x14ac:dyDescent="0.2">
      <c r="B3554" s="87"/>
      <c r="C3554" s="88"/>
      <c r="D3554" s="89"/>
      <c r="E3554" s="89"/>
    </row>
    <row r="3555" spans="2:5" x14ac:dyDescent="0.2">
      <c r="B3555" s="87"/>
      <c r="C3555" s="88"/>
      <c r="D3555" s="89"/>
      <c r="E3555" s="89"/>
    </row>
    <row r="3556" spans="2:5" x14ac:dyDescent="0.2">
      <c r="B3556" s="87"/>
      <c r="C3556" s="88"/>
      <c r="D3556" s="89"/>
      <c r="E3556" s="89"/>
    </row>
    <row r="3557" spans="2:5" x14ac:dyDescent="0.2">
      <c r="B3557" s="87"/>
      <c r="C3557" s="88"/>
      <c r="D3557" s="89"/>
      <c r="E3557" s="89"/>
    </row>
    <row r="3558" spans="2:5" x14ac:dyDescent="0.2">
      <c r="B3558" s="87"/>
      <c r="C3558" s="88"/>
      <c r="D3558" s="89"/>
      <c r="E3558" s="89"/>
    </row>
    <row r="3559" spans="2:5" x14ac:dyDescent="0.2">
      <c r="B3559" s="87"/>
      <c r="C3559" s="88"/>
      <c r="D3559" s="89"/>
      <c r="E3559" s="89"/>
    </row>
    <row r="3560" spans="2:5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3:Y46">
    <cfRule type="cellIs" dxfId="3" priority="3" operator="equal">
      <formula>FALSE</formula>
    </cfRule>
  </conditionalFormatting>
  <conditionalFormatting sqref="Y23:Y46">
    <cfRule type="cellIs" dxfId="2" priority="4" operator="equal">
      <formula>FALSE</formula>
    </cfRule>
  </conditionalFormatting>
  <conditionalFormatting sqref="M23:X23">
    <cfRule type="expression" dxfId="1" priority="2">
      <formula>ISNUMBER(MATCH($P23,$AC$23:$AC$99,0))</formula>
    </cfRule>
  </conditionalFormatting>
  <conditionalFormatting sqref="M24:X46">
    <cfRule type="expression" dxfId="0" priority="1">
      <formula>ISNUMBER(MATCH($P24,$AC$23:$AC$99,0))</formula>
    </cfRule>
  </conditionalFormatting>
  <dataValidations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12" name="Check Box 9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Q3537"/>
  <sheetViews>
    <sheetView showGridLines="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C1" sqref="C1"/>
    </sheetView>
  </sheetViews>
  <sheetFormatPr defaultRowHeight="11.25" x14ac:dyDescent="0.2"/>
  <cols>
    <col min="1" max="1" width="2.7109375" style="1" customWidth="1"/>
    <col min="2" max="2" width="14.140625" style="1" customWidth="1"/>
    <col min="3" max="3" width="2.7109375" style="1" customWidth="1"/>
    <col min="4" max="4" width="9.85546875" style="1" customWidth="1"/>
    <col min="5" max="5" width="11" style="1" bestFit="1" customWidth="1"/>
    <col min="6" max="6" width="11" style="1" customWidth="1"/>
    <col min="7" max="7" width="2.7109375" style="1" customWidth="1"/>
    <col min="8" max="8" width="10" style="1" bestFit="1" customWidth="1"/>
    <col min="9" max="9" width="11" style="1" bestFit="1" customWidth="1"/>
    <col min="10" max="17" width="11" style="1" customWidth="1"/>
    <col min="18" max="18" width="2.7109375" style="1" customWidth="1"/>
    <col min="19" max="19" width="9.140625" style="1"/>
    <col min="20" max="20" width="10" style="1" bestFit="1" customWidth="1"/>
    <col min="21" max="16384" width="9.140625" style="1"/>
  </cols>
  <sheetData>
    <row r="1" spans="2:17" ht="12" thickBot="1" x14ac:dyDescent="0.25">
      <c r="B1" s="48" t="s">
        <v>46</v>
      </c>
      <c r="C1" s="49"/>
      <c r="K1" s="1" t="s">
        <v>47</v>
      </c>
    </row>
    <row r="2" spans="2:17" x14ac:dyDescent="0.2">
      <c r="F2" s="155" t="str">
        <f>Currency&amp;"ON"</f>
        <v>GBPON</v>
      </c>
      <c r="J2" s="142" t="s">
        <v>39</v>
      </c>
      <c r="K2" s="143"/>
      <c r="L2" s="143"/>
      <c r="M2" s="144"/>
      <c r="N2" s="142" t="s">
        <v>40</v>
      </c>
      <c r="O2" s="143"/>
      <c r="P2" s="143"/>
      <c r="Q2" s="144"/>
    </row>
    <row r="3" spans="2:17" s="137" customFormat="1" ht="22.5" customHeight="1" thickBot="1" x14ac:dyDescent="0.3">
      <c r="B3" s="136" t="s">
        <v>41</v>
      </c>
      <c r="D3" s="136" t="s">
        <v>44</v>
      </c>
      <c r="E3" s="138" t="s">
        <v>45</v>
      </c>
      <c r="F3" s="158" t="s">
        <v>39</v>
      </c>
      <c r="H3" s="136" t="s">
        <v>44</v>
      </c>
      <c r="I3" s="138" t="s">
        <v>45</v>
      </c>
      <c r="J3" s="150" t="s">
        <v>30</v>
      </c>
      <c r="K3" s="151" t="s">
        <v>31</v>
      </c>
      <c r="L3" s="151" t="s">
        <v>32</v>
      </c>
      <c r="M3" s="152" t="s">
        <v>33</v>
      </c>
      <c r="N3" s="150" t="s">
        <v>30</v>
      </c>
      <c r="O3" s="153" t="s">
        <v>31</v>
      </c>
      <c r="P3" s="153" t="s">
        <v>32</v>
      </c>
      <c r="Q3" s="154" t="s">
        <v>33</v>
      </c>
    </row>
    <row r="4" spans="2:17" x14ac:dyDescent="0.2">
      <c r="B4" s="38"/>
      <c r="D4" s="41">
        <f>EvaluationDate</f>
        <v>42641</v>
      </c>
      <c r="E4" s="139">
        <f>_xll.qlInterestRateIndexValueDate(IndexON,D4)</f>
        <v>42641</v>
      </c>
      <c r="F4" s="156">
        <f>IFERROR(_xll.qlIndexFixing(IndexON,D4,TRUE,_xll.ohTrigger(RecalcTrigger,TriggerON)),NA())</f>
        <v>2.2750000000737458E-3</v>
      </c>
      <c r="H4" s="41">
        <f>EvaluationDate</f>
        <v>42641</v>
      </c>
      <c r="I4" s="139">
        <f>_xll.qlInterestRateIndexValueDate(Index1M,$H4)</f>
        <v>42641</v>
      </c>
      <c r="J4" s="145">
        <f>IFERROR(_xll.qlIndexFixing(Index1M,$H4,TRUE,_xll.ohTrigger(_xll.ohTrigger(RecalcTrigger,Trigger1M),Trigger1M)),NA())</f>
        <v>2.6559999999985484E-3</v>
      </c>
      <c r="K4" s="44">
        <f>IFERROR(_xll.qlIndexFixing(Index3M,H4,TRUE,_xll.ohTrigger(RecalcTrigger,Trigger3M)),NA())</f>
        <v>3.7589999999994798E-3</v>
      </c>
      <c r="L4" s="44">
        <f>IFERROR(_xll.qlIndexFixing(Index6M,$H4,TRUE,_xll.ohTrigger(RecalcTrigger,Trigger6M)),NA())</f>
        <v>5.2690000000001763E-3</v>
      </c>
      <c r="M4" s="146">
        <f>IFERROR(_xll.qlIndexFixing(Index1Y,$H4,TRUE,_xll.ohTrigger(RecalcTrigger,Trigger1Y)),NA())</f>
        <v>7.4950000000000294E-3</v>
      </c>
      <c r="N4" s="145">
        <f>IFERROR(_xll.qlIndexFixing(ONIndex1M,I4,TRUE,_xll.ohTrigger(RecalcTrigger,Trigger1M)),NA())</f>
        <v>2.6375495520469805E-3</v>
      </c>
      <c r="O4" s="44">
        <f>IFERROR(_xll.qlIndexFixing(ONIndex3M,I4,TRUE,_xll.ohTrigger(RecalcTrigger,Trigger3M)),NA())</f>
        <v>3.9781998873777979E-3</v>
      </c>
      <c r="P4" s="44">
        <f>IFERROR(_xll.qlIndexFixing(ONIndex6M,I4,TRUE,_xll.ohTrigger(RecalcTrigger,Trigger6M)),NA())</f>
        <v>5.6241698866321688E-3</v>
      </c>
      <c r="Q4" s="146">
        <f>IFERROR(_xll.qlIndexFixing(ONIndex1Y,I4,TRUE,_xll.ohTrigger(RecalcTrigger,Trigger1Y)),NA())</f>
        <v>9.5025184756680758E-3</v>
      </c>
    </row>
    <row r="5" spans="2:17" x14ac:dyDescent="0.2">
      <c r="B5" s="39" t="s">
        <v>17</v>
      </c>
      <c r="D5" s="42">
        <f>_xll.qlCalendarAdvance(Calendar,$D4,B5,"f",FALSE)</f>
        <v>42642</v>
      </c>
      <c r="E5" s="140">
        <f>_xll.qlInterestRateIndexValueDate(IndexON,D5)</f>
        <v>42642</v>
      </c>
      <c r="F5" s="156">
        <f>IFERROR(_xll.qlIndexFixing(IndexON,D5,TRUE,_xll.ohTrigger(RecalcTrigger,TriggerON)),NA())</f>
        <v>2.1465190647862453E-3</v>
      </c>
      <c r="H5" s="42">
        <f>_xll.qlCalendarAdvance(Calendar,$H4,B5,"f",FALSE)</f>
        <v>42642</v>
      </c>
      <c r="I5" s="140">
        <f>_xll.qlInterestRateIndexValueDate(Index1M,$H5)</f>
        <v>42642</v>
      </c>
      <c r="J5" s="145">
        <f>IFERROR(_xll.qlIndexFixing(Index1M,$H5,TRUE,_xll.ohTrigger(RecalcTrigger,Trigger1M)),NA())</f>
        <v>2.6604182936583107E-3</v>
      </c>
      <c r="K5" s="44">
        <f>IFERROR(_xll.qlIndexFixing(Index3M,H5,TRUE,_xll.ohTrigger(RecalcTrigger,Trigger3M)),NA())</f>
        <v>3.7541649843118056E-3</v>
      </c>
      <c r="L5" s="44">
        <f>IFERROR(_xll.qlIndexFixing(Index6M,$H5,TRUE,_xll.ohTrigger(RecalcTrigger,Trigger6M)),NA())</f>
        <v>5.2629522548199043E-3</v>
      </c>
      <c r="M5" s="146">
        <f>IFERROR(_xll.qlIndexFixing(Index1Y,$H5,TRUE,_xll.ohTrigger(RecalcTrigger,Trigger1Y)),NA())</f>
        <v>7.4773130005574284E-3</v>
      </c>
      <c r="N5" s="145">
        <f>IFERROR(_xll.qlIndexFixing(ONIndex1M,I5,TRUE,_xll.ohTrigger(RecalcTrigger,Trigger1M)),NA())</f>
        <v>2.6376708216779843E-3</v>
      </c>
      <c r="O5" s="44">
        <f>IFERROR(_xll.qlIndexFixing(ONIndex3M,I5,TRUE,_xll.ohTrigger(RecalcTrigger,Trigger3M)),NA())</f>
        <v>3.9778407431034779E-3</v>
      </c>
      <c r="P5" s="44">
        <f>IFERROR(_xll.qlIndexFixing(ONIndex6M,I5,TRUE,_xll.ohTrigger(RecalcTrigger,Trigger6M)),NA())</f>
        <v>5.6239602359509089E-3</v>
      </c>
      <c r="Q5" s="146">
        <f>IFERROR(_xll.qlIndexFixing(ONIndex1Y,I5,TRUE,_xll.ohTrigger(RecalcTrigger,Trigger1Y)),NA())</f>
        <v>9.5016774611678123E-3</v>
      </c>
    </row>
    <row r="6" spans="2:17" x14ac:dyDescent="0.2">
      <c r="B6" s="39" t="s">
        <v>17</v>
      </c>
      <c r="D6" s="42">
        <f>_xll.qlCalendarAdvance(Calendar,$D5,B6,"f",FALSE)</f>
        <v>42643</v>
      </c>
      <c r="E6" s="140">
        <f>_xll.qlInterestRateIndexValueDate(IndexON,D6)</f>
        <v>42643</v>
      </c>
      <c r="F6" s="156">
        <f>IFERROR(_xll.qlIndexFixing(IndexON,D6,TRUE,_xll.ohTrigger(RecalcTrigger,TriggerON)),NA())</f>
        <v>1.9571869104854462E-3</v>
      </c>
      <c r="H6" s="42">
        <f>_xll.qlCalendarAdvance(Calendar,$H5,B6,"f",FALSE)</f>
        <v>42643</v>
      </c>
      <c r="I6" s="140">
        <f>_xll.qlInterestRateIndexValueDate(Index1M,$H6)</f>
        <v>42643</v>
      </c>
      <c r="J6" s="145">
        <f>IFERROR(_xll.qlIndexFixing(Index1M,$H6,TRUE,_xll.ohTrigger(RecalcTrigger,Trigger1M)),NA())</f>
        <v>2.661132852412909E-3</v>
      </c>
      <c r="K6" s="44">
        <f>IFERROR(_xll.qlIndexFixing(Index3M,H6,TRUE,_xll.ohTrigger(RecalcTrigger,Trigger3M)),NA())</f>
        <v>3.7492248214353609E-3</v>
      </c>
      <c r="L6" s="44">
        <f>IFERROR(_xll.qlIndexFixing(Index6M,$H6,TRUE,_xll.ohTrigger(RecalcTrigger,Trigger6M)),NA())</f>
        <v>5.2527950862666884E-3</v>
      </c>
      <c r="M6" s="146">
        <f>IFERROR(_xll.qlIndexFixing(Index1Y,$H6,TRUE,_xll.ohTrigger(RecalcTrigger,Trigger1Y)),NA())</f>
        <v>7.4715570602100958E-3</v>
      </c>
      <c r="N6" s="145">
        <f>IFERROR(_xll.qlIndexFixing(ONIndex1M,I6,TRUE,_xll.ohTrigger(RecalcTrigger,Trigger1M)),NA())</f>
        <v>2.6383366640977033E-3</v>
      </c>
      <c r="O6" s="44">
        <f>IFERROR(_xll.qlIndexFixing(ONIndex3M,I6,TRUE,_xll.ohTrigger(RecalcTrigger,Trigger3M)),NA())</f>
        <v>3.9759686169445665E-3</v>
      </c>
      <c r="P6" s="44">
        <f>IFERROR(_xll.qlIndexFixing(ONIndex6M,I6,TRUE,_xll.ohTrigger(RecalcTrigger,Trigger6M)),NA())</f>
        <v>5.6229287198713198E-3</v>
      </c>
      <c r="Q6" s="146">
        <f>IFERROR(_xll.qlIndexFixing(ONIndex1Y,I6,TRUE,_xll.ohTrigger(RecalcTrigger,Trigger1Y)),NA())</f>
        <v>9.4974391668504569E-3</v>
      </c>
    </row>
    <row r="7" spans="2:17" x14ac:dyDescent="0.2">
      <c r="B7" s="39" t="s">
        <v>17</v>
      </c>
      <c r="D7" s="42">
        <f>_xll.qlCalendarAdvance(Calendar,$D6,B7,"f",FALSE)</f>
        <v>42646</v>
      </c>
      <c r="E7" s="140">
        <f>_xll.qlInterestRateIndexValueDate(IndexON,D7)</f>
        <v>42646</v>
      </c>
      <c r="F7" s="156">
        <f>IFERROR(_xll.qlIndexFixing(IndexON,D7,TRUE,_xll.ohTrigger(RecalcTrigger,TriggerON)),NA())</f>
        <v>1.90307408190038E-3</v>
      </c>
      <c r="H7" s="42">
        <f>_xll.qlCalendarAdvance(Calendar,$H6,B7,"f",FALSE)</f>
        <v>42646</v>
      </c>
      <c r="I7" s="140">
        <f>_xll.qlInterestRateIndexValueDate(Index1M,$H7)</f>
        <v>42646</v>
      </c>
      <c r="J7" s="145">
        <f>IFERROR(_xll.qlIndexFixing(Index1M,$H7,TRUE,_xll.ohTrigger(RecalcTrigger,Trigger1M)),NA())</f>
        <v>2.6672573904689351E-3</v>
      </c>
      <c r="K7" s="44">
        <f>IFERROR(_xll.qlIndexFixing(Index3M,H7,TRUE,_xll.ohTrigger(RecalcTrigger,Trigger3M)),NA())</f>
        <v>3.7311991821217683E-3</v>
      </c>
      <c r="L7" s="44">
        <f>IFERROR(_xll.qlIndexFixing(Index6M,$H7,TRUE,_xll.ohTrigger(RecalcTrigger,Trigger6M)),NA())</f>
        <v>5.2339274864244755E-3</v>
      </c>
      <c r="M7" s="146">
        <f>IFERROR(_xll.qlIndexFixing(Index1Y,$H7,TRUE,_xll.ohTrigger(RecalcTrigger,Trigger1Y)),NA())</f>
        <v>7.399385021355176E-3</v>
      </c>
      <c r="N7" s="145">
        <f>IFERROR(_xll.qlIndexFixing(ONIndex1M,I7,TRUE,_xll.ohTrigger(RecalcTrigger,Trigger1M)),NA())</f>
        <v>2.639368597889824E-3</v>
      </c>
      <c r="O7" s="44">
        <f>IFERROR(_xll.qlIndexFixing(ONIndex3M,I7,TRUE,_xll.ohTrigger(RecalcTrigger,Trigger3M)),NA())</f>
        <v>3.9728127239924138E-3</v>
      </c>
      <c r="P7" s="44">
        <f>IFERROR(_xll.qlIndexFixing(ONIndex6M,I7,TRUE,_xll.ohTrigger(RecalcTrigger,Trigger6M)),NA())</f>
        <v>5.621025127142687E-3</v>
      </c>
      <c r="Q7" s="146">
        <f>IFERROR(_xll.qlIndexFixing(ONIndex1Y,I7,TRUE,_xll.ohTrigger(RecalcTrigger,Trigger1Y)),NA())</f>
        <v>9.4899032584883081E-3</v>
      </c>
    </row>
    <row r="8" spans="2:17" x14ac:dyDescent="0.2">
      <c r="B8" s="39" t="s">
        <v>17</v>
      </c>
      <c r="D8" s="42">
        <f>_xll.qlCalendarAdvance(Calendar,$D7,B8,"f",FALSE)</f>
        <v>42647</v>
      </c>
      <c r="E8" s="140">
        <f>_xll.qlInterestRateIndexValueDate(IndexON,D8)</f>
        <v>42647</v>
      </c>
      <c r="F8" s="156">
        <f>IFERROR(_xll.qlIndexFixing(IndexON,D8,TRUE,_xll.ohTrigger(RecalcTrigger,TriggerON)),NA())</f>
        <v>1.9436430402741678E-3</v>
      </c>
      <c r="H8" s="42">
        <f>_xll.qlCalendarAdvance(Calendar,$H7,B8,"f",FALSE)</f>
        <v>42647</v>
      </c>
      <c r="I8" s="140">
        <f>_xll.qlInterestRateIndexValueDate(Index1M,$H8)</f>
        <v>42647</v>
      </c>
      <c r="J8" s="145">
        <f>IFERROR(_xll.qlIndexFixing(Index1M,$H8,TRUE,_xll.ohTrigger(RecalcTrigger,Trigger1M)),NA())</f>
        <v>2.6692742031978003E-3</v>
      </c>
      <c r="K8" s="44">
        <f>IFERROR(_xll.qlIndexFixing(Index3M,H8,TRUE,_xll.ohTrigger(RecalcTrigger,Trigger3M)),NA())</f>
        <v>3.7258365582332077E-3</v>
      </c>
      <c r="L8" s="44">
        <f>IFERROR(_xll.qlIndexFixing(Index6M,$H8,TRUE,_xll.ohTrigger(RecalcTrigger,Trigger6M)),NA())</f>
        <v>5.2274824668570872E-3</v>
      </c>
      <c r="M8" s="146">
        <f>IFERROR(_xll.qlIndexFixing(Index1Y,$H8,TRUE,_xll.ohTrigger(RecalcTrigger,Trigger1Y)),NA())</f>
        <v>7.3784156491221164E-3</v>
      </c>
      <c r="N8" s="145">
        <f>IFERROR(_xll.qlIndexFixing(ONIndex1M,I8,TRUE,_xll.ohTrigger(RecalcTrigger,Trigger1M)),NA())</f>
        <v>2.6400962161621244E-3</v>
      </c>
      <c r="O8" s="44">
        <f>IFERROR(_xll.qlIndexFixing(ONIndex3M,I8,TRUE,_xll.ohTrigger(RecalcTrigger,Trigger3M)),NA())</f>
        <v>3.9706578586706787E-3</v>
      </c>
      <c r="P8" s="44">
        <f>IFERROR(_xll.qlIndexFixing(ONIndex6M,I8,TRUE,_xll.ohTrigger(RecalcTrigger,Trigger6M)),NA())</f>
        <v>5.6197672232982665E-3</v>
      </c>
      <c r="Q8" s="146">
        <f>IFERROR(_xll.qlIndexFixing(ONIndex1Y,I8,TRUE,_xll.ohTrigger(RecalcTrigger,Trigger1Y)),NA())</f>
        <v>9.4848571717298658E-3</v>
      </c>
    </row>
    <row r="9" spans="2:17" x14ac:dyDescent="0.2">
      <c r="B9" s="39" t="s">
        <v>17</v>
      </c>
      <c r="D9" s="42">
        <f>_xll.qlCalendarAdvance(Calendar,$D8,B9,"f",FALSE)</f>
        <v>42648</v>
      </c>
      <c r="E9" s="140">
        <f>_xll.qlInterestRateIndexValueDate(IndexON,D9)</f>
        <v>42648</v>
      </c>
      <c r="F9" s="156">
        <f>IFERROR(_xll.qlIndexFixing(IndexON,D9,TRUE,_xll.ohTrigger(RecalcTrigger,TriggerON)),NA())</f>
        <v>2.0159492708615723E-3</v>
      </c>
      <c r="H9" s="42">
        <f>_xll.qlCalendarAdvance(Calendar,$H8,B9,"f",FALSE)</f>
        <v>42648</v>
      </c>
      <c r="I9" s="140">
        <f>_xll.qlInterestRateIndexValueDate(Index1M,$H9)</f>
        <v>42648</v>
      </c>
      <c r="J9" s="145">
        <f>IFERROR(_xll.qlIndexFixing(Index1M,$H9,TRUE,_xll.ohTrigger(RecalcTrigger,Trigger1M)),NA())</f>
        <v>2.6729082104511152E-3</v>
      </c>
      <c r="K9" s="44">
        <f>IFERROR(_xll.qlIndexFixing(Index3M,H9,TRUE,_xll.ohTrigger(RecalcTrigger,Trigger3M)),NA())</f>
        <v>3.7203929679235069E-3</v>
      </c>
      <c r="L9" s="44">
        <f>IFERROR(_xll.qlIndexFixing(Index6M,$H9,TRUE,_xll.ohTrigger(RecalcTrigger,Trigger6M)),NA())</f>
        <v>5.2209539243690426E-3</v>
      </c>
      <c r="M9" s="146">
        <f>IFERROR(_xll.qlIndexFixing(Index1Y,$H9,TRUE,_xll.ohTrigger(RecalcTrigger,Trigger1Y)),NA())</f>
        <v>7.3569743599013471E-3</v>
      </c>
      <c r="N9" s="145">
        <f>IFERROR(_xll.qlIndexFixing(ONIndex1M,I9,TRUE,_xll.ohTrigger(RecalcTrigger,Trigger1M)),NA())</f>
        <v>2.6409451043085674E-3</v>
      </c>
      <c r="O9" s="44">
        <f>IFERROR(_xll.qlIndexFixing(ONIndex3M,I9,TRUE,_xll.ohTrigger(RecalcTrigger,Trigger3M)),NA())</f>
        <v>3.9681438491556698E-3</v>
      </c>
      <c r="P9" s="44">
        <f>IFERROR(_xll.qlIndexFixing(ONIndex6M,I9,TRUE,_xll.ohTrigger(RecalcTrigger,Trigger6M)),NA())</f>
        <v>5.6182996688536324E-3</v>
      </c>
      <c r="Q9" s="146">
        <f>IFERROR(_xll.qlIndexFixing(ONIndex1Y,I9,TRUE,_xll.ohTrigger(RecalcTrigger,Trigger1Y)),NA())</f>
        <v>9.4789700706332525E-3</v>
      </c>
    </row>
    <row r="10" spans="2:17" x14ac:dyDescent="0.2">
      <c r="B10" s="39" t="s">
        <v>17</v>
      </c>
      <c r="D10" s="42">
        <f>_xll.qlCalendarAdvance(Calendar,$D9,B10,"f",FALSE)</f>
        <v>42649</v>
      </c>
      <c r="E10" s="140">
        <f>_xll.qlInterestRateIndexValueDate(IndexON,D10)</f>
        <v>42649</v>
      </c>
      <c r="F10" s="156">
        <f>IFERROR(_xll.qlIndexFixing(IndexON,D10,TRUE,_xll.ohTrigger(RecalcTrigger,TriggerON)),NA())</f>
        <v>2.0846535205820693E-3</v>
      </c>
      <c r="H10" s="42">
        <f>_xll.qlCalendarAdvance(Calendar,$H9,B10,"f",FALSE)</f>
        <v>42649</v>
      </c>
      <c r="I10" s="140">
        <f>_xll.qlInterestRateIndexValueDate(Index1M,$H10)</f>
        <v>42649</v>
      </c>
      <c r="J10" s="145">
        <f>IFERROR(_xll.qlIndexFixing(Index1M,$H10,TRUE,_xll.ohTrigger(RecalcTrigger,Trigger1M)),NA())</f>
        <v>2.6738877106944475E-3</v>
      </c>
      <c r="K10" s="44">
        <f>IFERROR(_xll.qlIndexFixing(Index3M,H10,TRUE,_xll.ohTrigger(RecalcTrigger,Trigger3M)),NA())</f>
        <v>3.7148729021943667E-3</v>
      </c>
      <c r="L10" s="44">
        <f>IFERROR(_xll.qlIndexFixing(Index6M,$H10,TRUE,_xll.ohTrigger(RecalcTrigger,Trigger6M)),NA())</f>
        <v>5.2143384911729875E-3</v>
      </c>
      <c r="M10" s="146">
        <f>IFERROR(_xll.qlIndexFixing(Index1Y,$H10,TRUE,_xll.ohTrigger(RecalcTrigger,Trigger1Y)),NA())</f>
        <v>7.3351226631286348E-3</v>
      </c>
      <c r="N10" s="145">
        <f>IFERROR(_xll.qlIndexFixing(ONIndex1M,I10,TRUE,_xll.ohTrigger(RecalcTrigger,Trigger1M)),NA())</f>
        <v>2.6419152620860142E-3</v>
      </c>
      <c r="O10" s="44">
        <f>IFERROR(_xll.qlIndexFixing(ONIndex3M,I10,TRUE,_xll.ohTrigger(RecalcTrigger,Trigger3M)),NA())</f>
        <v>3.9652706954473871E-3</v>
      </c>
      <c r="P10" s="44">
        <f>IFERROR(_xll.qlIndexFixing(ONIndex6M,I10,TRUE,_xll.ohTrigger(RecalcTrigger,Trigger6M)),NA())</f>
        <v>5.6166224638087847E-3</v>
      </c>
      <c r="Q10" s="146">
        <f>IFERROR(_xll.qlIndexFixing(ONIndex1Y,I10,TRUE,_xll.ohTrigger(RecalcTrigger,Trigger1Y)),NA())</f>
        <v>9.4722419551984682E-3</v>
      </c>
    </row>
    <row r="11" spans="2:17" x14ac:dyDescent="0.2">
      <c r="B11" s="39" t="s">
        <v>17</v>
      </c>
      <c r="D11" s="42">
        <f>_xll.qlCalendarAdvance(Calendar,$D10,B11,"f",FALSE)</f>
        <v>42650</v>
      </c>
      <c r="E11" s="140">
        <f>_xll.qlInterestRateIndexValueDate(IndexON,D11)</f>
        <v>42650</v>
      </c>
      <c r="F11" s="156">
        <f>IFERROR(_xll.qlIndexFixing(IndexON,D11,TRUE,_xll.ohTrigger(RecalcTrigger,TriggerON)),NA())</f>
        <v>2.1806190304611102E-3</v>
      </c>
      <c r="H11" s="42">
        <f>_xll.qlCalendarAdvance(Calendar,$H10,B11,"f",FALSE)</f>
        <v>42650</v>
      </c>
      <c r="I11" s="140">
        <f>_xll.qlInterestRateIndexValueDate(Index1M,$H11)</f>
        <v>42650</v>
      </c>
      <c r="J11" s="145">
        <f>IFERROR(_xll.qlIndexFixing(Index1M,$H11,TRUE,_xll.ohTrigger(RecalcTrigger,Trigger1M)),NA())</f>
        <v>2.6748997187485725E-3</v>
      </c>
      <c r="K11" s="44">
        <f>IFERROR(_xll.qlIndexFixing(Index3M,H11,TRUE,_xll.ohTrigger(RecalcTrigger,Trigger3M)),NA())</f>
        <v>3.7035595420744898E-3</v>
      </c>
      <c r="L11" s="44">
        <f>IFERROR(_xll.qlIndexFixing(Index6M,$H11,TRUE,_xll.ohTrigger(RecalcTrigger,Trigger6M)),NA())</f>
        <v>5.2076327995381208E-3</v>
      </c>
      <c r="M11" s="146">
        <f>IFERROR(_xll.qlIndexFixing(Index1Y,$H11,TRUE,_xll.ohTrigger(RecalcTrigger,Trigger1Y)),NA())</f>
        <v>7.2800450923127657E-3</v>
      </c>
      <c r="N11" s="145">
        <f>IFERROR(_xll.qlIndexFixing(ONIndex1M,I11,TRUE,_xll.ohTrigger(RecalcTrigger,Trigger1M)),NA())</f>
        <v>2.6442789665996154E-3</v>
      </c>
      <c r="O11" s="44">
        <f>IFERROR(_xll.qlIndexFixing(ONIndex3M,I11,TRUE,_xll.ohTrigger(RecalcTrigger,Trigger3M)),NA())</f>
        <v>3.9583701679091199E-3</v>
      </c>
      <c r="P11" s="44">
        <f>IFERROR(_xll.qlIndexFixing(ONIndex6M,I11,TRUE,_xll.ohTrigger(RecalcTrigger,Trigger6M)),NA())</f>
        <v>5.6126555227054018E-3</v>
      </c>
      <c r="Q11" s="146">
        <f>IFERROR(_xll.qlIndexFixing(ONIndex1Y,I11,TRUE,_xll.ohTrigger(RecalcTrigger,Trigger1Y)),NA())</f>
        <v>9.4562273197144435E-3</v>
      </c>
    </row>
    <row r="12" spans="2:17" x14ac:dyDescent="0.2">
      <c r="B12" s="39" t="s">
        <v>17</v>
      </c>
      <c r="D12" s="42">
        <f>_xll.qlCalendarAdvance(Calendar,$D11,B12,"f",FALSE)</f>
        <v>42653</v>
      </c>
      <c r="E12" s="140">
        <f>_xll.qlInterestRateIndexValueDate(IndexON,D12)</f>
        <v>42653</v>
      </c>
      <c r="F12" s="156">
        <f>IFERROR(_xll.qlIndexFixing(IndexON,D12,TRUE,_xll.ohTrigger(RecalcTrigger,TriggerON)),NA())</f>
        <v>2.2351024483791004E-3</v>
      </c>
      <c r="H12" s="42">
        <f>_xll.qlCalendarAdvance(Calendar,$H11,B12,"f",FALSE)</f>
        <v>42653</v>
      </c>
      <c r="I12" s="140">
        <f>_xll.qlInterestRateIndexValueDate(Index1M,$H12)</f>
        <v>42653</v>
      </c>
      <c r="J12" s="145">
        <f>IFERROR(_xll.qlIndexFixing(Index1M,$H12,TRUE,_xll.ohTrigger(RecalcTrigger,Trigger1M)),NA())</f>
        <v>2.6793616154130095E-3</v>
      </c>
      <c r="K12" s="44">
        <f>IFERROR(_xll.qlIndexFixing(Index3M,H12,TRUE,_xll.ohTrigger(RecalcTrigger,Trigger3M)),NA())</f>
        <v>3.6921177043853755E-3</v>
      </c>
      <c r="L12" s="44">
        <f>IFERROR(_xll.qlIndexFixing(Index6M,$H12,TRUE,_xll.ohTrigger(RecalcTrigger,Trigger6M)),NA())</f>
        <v>5.1869404975454017E-3</v>
      </c>
      <c r="M12" s="146">
        <f>IFERROR(_xll.qlIndexFixing(Index1Y,$H12,TRUE,_xll.ohTrigger(RecalcTrigger,Trigger1Y)),NA())</f>
        <v>7.2448418173642892E-3</v>
      </c>
      <c r="N12" s="145">
        <f>IFERROR(_xll.qlIndexFixing(ONIndex1M,I12,TRUE,_xll.ohTrigger(RecalcTrigger,Trigger1M)),NA())</f>
        <v>2.6470085905594409E-3</v>
      </c>
      <c r="O12" s="44">
        <f>IFERROR(_xll.qlIndexFixing(ONIndex3M,I12,TRUE,_xll.ohTrigger(RecalcTrigger,Trigger3M)),NA())</f>
        <v>3.9501866388436113E-3</v>
      </c>
      <c r="P12" s="44">
        <f>IFERROR(_xll.qlIndexFixing(ONIndex6M,I12,TRUE,_xll.ohTrigger(RecalcTrigger,Trigger6M)),NA())</f>
        <v>5.6078171374651653E-3</v>
      </c>
      <c r="Q12" s="146">
        <f>IFERROR(_xll.qlIndexFixing(ONIndex1Y,I12,TRUE,_xll.ohTrigger(RecalcTrigger,Trigger1Y)),NA())</f>
        <v>9.436919351050177E-3</v>
      </c>
    </row>
    <row r="13" spans="2:17" x14ac:dyDescent="0.2">
      <c r="B13" s="39" t="s">
        <v>17</v>
      </c>
      <c r="D13" s="42">
        <f>_xll.qlCalendarAdvance(Calendar,$D12,B13,"f",FALSE)</f>
        <v>42654</v>
      </c>
      <c r="E13" s="140">
        <f>_xll.qlInterestRateIndexValueDate(IndexON,D13)</f>
        <v>42654</v>
      </c>
      <c r="F13" s="156">
        <f>IFERROR(_xll.qlIndexFixing(IndexON,D13,TRUE,_xll.ohTrigger(RecalcTrigger,TriggerON)),NA())</f>
        <v>2.2416226433086273E-3</v>
      </c>
      <c r="H13" s="42">
        <f>_xll.qlCalendarAdvance(Calendar,$H12,B13,"f",FALSE)</f>
        <v>42654</v>
      </c>
      <c r="I13" s="140">
        <f>_xll.qlInterestRateIndexValueDate(Index1M,$H13)</f>
        <v>42654</v>
      </c>
      <c r="J13" s="145">
        <f>IFERROR(_xll.qlIndexFixing(Index1M,$H13,TRUE,_xll.ohTrigger(RecalcTrigger,Trigger1M)),NA())</f>
        <v>2.6804733911399382E-3</v>
      </c>
      <c r="K13" s="44">
        <f>IFERROR(_xll.qlIndexFixing(Index3M,H13,TRUE,_xll.ohTrigger(RecalcTrigger,Trigger3M)),NA())</f>
        <v>3.6862826258445662E-3</v>
      </c>
      <c r="L13" s="44">
        <f>IFERROR(_xll.qlIndexFixing(Index6M,$H13,TRUE,_xll.ohTrigger(RecalcTrigger,Trigger6M)),NA())</f>
        <v>5.1798400959988441E-3</v>
      </c>
      <c r="M13" s="146">
        <f>IFERROR(_xll.qlIndexFixing(Index1Y,$H13,TRUE,_xll.ohTrigger(RecalcTrigger,Trigger1Y)),NA())</f>
        <v>7.2218605497786914E-3</v>
      </c>
      <c r="N13" s="145">
        <f>IFERROR(_xll.qlIndexFixing(ONIndex1M,I13,TRUE,_xll.ohTrigger(RecalcTrigger,Trigger1M)),NA())</f>
        <v>2.6485850970592306E-3</v>
      </c>
      <c r="O13" s="44">
        <f>IFERROR(_xll.qlIndexFixing(ONIndex3M,I13,TRUE,_xll.ohTrigger(RecalcTrigger,Trigger3M)),NA())</f>
        <v>3.9455177643310524E-3</v>
      </c>
      <c r="P13" s="44">
        <f>IFERROR(_xll.qlIndexFixing(ONIndex6M,I13,TRUE,_xll.ohTrigger(RecalcTrigger,Trigger6M)),NA())</f>
        <v>5.6050916793382033E-3</v>
      </c>
      <c r="Q13" s="146">
        <f>IFERROR(_xll.qlIndexFixing(ONIndex1Y,I13,TRUE,_xll.ohTrigger(RecalcTrigger,Trigger1Y)),NA())</f>
        <v>9.425986164816047E-3</v>
      </c>
    </row>
    <row r="14" spans="2:17" x14ac:dyDescent="0.2">
      <c r="B14" s="39" t="s">
        <v>17</v>
      </c>
      <c r="D14" s="42">
        <f>_xll.qlCalendarAdvance(Calendar,$D13,B14,"f",FALSE)</f>
        <v>42655</v>
      </c>
      <c r="E14" s="140">
        <f>_xll.qlInterestRateIndexValueDate(IndexON,D14)</f>
        <v>42655</v>
      </c>
      <c r="F14" s="156">
        <f>IFERROR(_xll.qlIndexFixing(IndexON,D14,TRUE,_xll.ohTrigger(RecalcTrigger,TriggerON)),NA())</f>
        <v>2.2375935856611129E-3</v>
      </c>
      <c r="H14" s="42">
        <f>_xll.qlCalendarAdvance(Calendar,$H13,B14,"f",FALSE)</f>
        <v>42655</v>
      </c>
      <c r="I14" s="140">
        <f>_xll.qlInterestRateIndexValueDate(Index1M,$H14)</f>
        <v>42655</v>
      </c>
      <c r="J14" s="145">
        <f>IFERROR(_xll.qlIndexFixing(Index1M,$H14,TRUE,_xll.ohTrigger(RecalcTrigger,Trigger1M)),NA())</f>
        <v>2.6804813058824446E-3</v>
      </c>
      <c r="K14" s="44">
        <f>IFERROR(_xll.qlIndexFixing(Index3M,H14,TRUE,_xll.ohTrigger(RecalcTrigger,Trigger3M)),NA())</f>
        <v>3.680398017440841E-3</v>
      </c>
      <c r="L14" s="44">
        <f>IFERROR(_xll.qlIndexFixing(Index6M,$H14,TRUE,_xll.ohTrigger(RecalcTrigger,Trigger6M)),NA())</f>
        <v>5.1726325982393989E-3</v>
      </c>
      <c r="M14" s="146">
        <f>IFERROR(_xll.qlIndexFixing(Index1Y,$H14,TRUE,_xll.ohTrigger(RecalcTrigger,Trigger1Y)),NA())</f>
        <v>7.1988378240974704E-3</v>
      </c>
      <c r="N14" s="145">
        <f>IFERROR(_xll.qlIndexFixing(ONIndex1M,I14,TRUE,_xll.ohTrigger(RecalcTrigger,Trigger1M)),NA())</f>
        <v>2.6502828731900241E-3</v>
      </c>
      <c r="O14" s="44">
        <f>IFERROR(_xll.qlIndexFixing(ONIndex3M,I14,TRUE,_xll.ohTrigger(RecalcTrigger,Trigger3M)),NA())</f>
        <v>3.9404897456252197E-3</v>
      </c>
      <c r="P14" s="44">
        <f>IFERROR(_xll.qlIndexFixing(ONIndex6M,I14,TRUE,_xll.ohTrigger(RecalcTrigger,Trigger6M)),NA())</f>
        <v>5.6021565706110277E-3</v>
      </c>
      <c r="Q14" s="146">
        <f>IFERROR(_xll.qlIndexFixing(ONIndex1Y,I14,TRUE,_xll.ohTrigger(RecalcTrigger,Trigger1Y)),NA())</f>
        <v>9.4142119645679312E-3</v>
      </c>
    </row>
    <row r="15" spans="2:17" x14ac:dyDescent="0.2">
      <c r="B15" s="39" t="s">
        <v>17</v>
      </c>
      <c r="D15" s="42">
        <f>_xll.qlCalendarAdvance(Calendar,$D14,B15,"f",FALSE)</f>
        <v>42656</v>
      </c>
      <c r="E15" s="140">
        <f>_xll.qlInterestRateIndexValueDate(IndexON,D15)</f>
        <v>42656</v>
      </c>
      <c r="F15" s="156">
        <f>IFERROR(_xll.qlIndexFixing(IndexON,D15,TRUE,_xll.ohTrigger(RecalcTrigger,TriggerON)),NA())</f>
        <v>2.2305655369059263E-3</v>
      </c>
      <c r="H15" s="42">
        <f>_xll.qlCalendarAdvance(Calendar,$H14,B15,"f",FALSE)</f>
        <v>42656</v>
      </c>
      <c r="I15" s="140">
        <f>_xll.qlInterestRateIndexValueDate(Index1M,$H15)</f>
        <v>42656</v>
      </c>
      <c r="J15" s="145">
        <f>IFERROR(_xll.qlIndexFixing(Index1M,$H15,TRUE,_xll.ohTrigger(RecalcTrigger,Trigger1M)),NA())</f>
        <v>2.6814055370876638E-3</v>
      </c>
      <c r="K15" s="44">
        <f>IFERROR(_xll.qlIndexFixing(Index3M,H15,TRUE,_xll.ohTrigger(RecalcTrigger,Trigger3M)),NA())</f>
        <v>3.6744683700164504E-3</v>
      </c>
      <c r="L15" s="44">
        <f>IFERROR(_xll.qlIndexFixing(Index6M,$H15,TRUE,_xll.ohTrigger(RecalcTrigger,Trigger6M)),NA())</f>
        <v>5.1653146369018653E-3</v>
      </c>
      <c r="M15" s="146">
        <f>IFERROR(_xll.qlIndexFixing(Index1Y,$H15,TRUE,_xll.ohTrigger(RecalcTrigger,Trigger1Y)),NA())</f>
        <v>7.1758351127502173E-3</v>
      </c>
      <c r="N15" s="145">
        <f>IFERROR(_xll.qlIndexFixing(ONIndex1M,I15,TRUE,_xll.ohTrigger(RecalcTrigger,Trigger1M)),NA())</f>
        <v>2.6521019191139139E-3</v>
      </c>
      <c r="O15" s="44">
        <f>IFERROR(_xll.qlIndexFixing(ONIndex3M,I15,TRUE,_xll.ohTrigger(RecalcTrigger,Trigger3M)),NA())</f>
        <v>3.9351025828882058E-3</v>
      </c>
      <c r="P15" s="44">
        <f>IFERROR(_xll.qlIndexFixing(ONIndex6M,I15,TRUE,_xll.ohTrigger(RecalcTrigger,Trigger6M)),NA())</f>
        <v>5.5990118112836385E-3</v>
      </c>
      <c r="Q15" s="146">
        <f>IFERROR(_xll.qlIndexFixing(ONIndex1Y,I15,TRUE,_xll.ohTrigger(RecalcTrigger,Trigger1Y)),NA())</f>
        <v>9.4015967504679221E-3</v>
      </c>
    </row>
    <row r="16" spans="2:17" x14ac:dyDescent="0.2">
      <c r="B16" s="39" t="s">
        <v>17</v>
      </c>
      <c r="D16" s="42">
        <f>_xll.qlCalendarAdvance(Calendar,$D15,B16,"f",FALSE)</f>
        <v>42657</v>
      </c>
      <c r="E16" s="140">
        <f>_xll.qlInterestRateIndexValueDate(IndexON,D16)</f>
        <v>42657</v>
      </c>
      <c r="F16" s="156">
        <f>IFERROR(_xll.qlIndexFixing(IndexON,D16,TRUE,_xll.ohTrigger(RecalcTrigger,TriggerON)),NA())</f>
        <v>2.2128181027617861E-3</v>
      </c>
      <c r="H16" s="42">
        <f>_xll.qlCalendarAdvance(Calendar,$H15,B16,"f",FALSE)</f>
        <v>42657</v>
      </c>
      <c r="I16" s="140">
        <f>_xll.qlInterestRateIndexValueDate(Index1M,$H16)</f>
        <v>42657</v>
      </c>
      <c r="J16" s="145">
        <f>IFERROR(_xll.qlIndexFixing(Index1M,$H16,TRUE,_xll.ohTrigger(RecalcTrigger,Trigger1M)),NA())</f>
        <v>2.6823313251791723E-3</v>
      </c>
      <c r="K16" s="44">
        <f>IFERROR(_xll.qlIndexFixing(Index3M,H16,TRUE,_xll.ohTrigger(RecalcTrigger,Trigger3M)),NA())</f>
        <v>3.6622730202420972E-3</v>
      </c>
      <c r="L16" s="44">
        <f>IFERROR(_xll.qlIndexFixing(Index6M,$H16,TRUE,_xll.ohTrigger(RecalcTrigger,Trigger6M)),NA())</f>
        <v>5.1372203721605243E-3</v>
      </c>
      <c r="M16" s="146">
        <f>IFERROR(_xll.qlIndexFixing(Index1Y,$H16,TRUE,_xll.ohTrigger(RecalcTrigger,Trigger1Y)),NA())</f>
        <v>7.1203149888690717E-3</v>
      </c>
      <c r="N16" s="145">
        <f>IFERROR(_xll.qlIndexFixing(ONIndex1M,I16,TRUE,_xll.ohTrigger(RecalcTrigger,Trigger1M)),NA())</f>
        <v>2.6561635724949482E-3</v>
      </c>
      <c r="O16" s="44">
        <f>IFERROR(_xll.qlIndexFixing(ONIndex3M,I16,TRUE,_xll.ohTrigger(RecalcTrigger,Trigger3M)),NA())</f>
        <v>3.9231732774835937E-3</v>
      </c>
      <c r="P16" s="44">
        <f>IFERROR(_xll.qlIndexFixing(ONIndex6M,I16,TRUE,_xll.ohTrigger(RecalcTrigger,Trigger6M)),NA())</f>
        <v>5.5921091310210764E-3</v>
      </c>
      <c r="Q16" s="146">
        <f>IFERROR(_xll.qlIndexFixing(ONIndex1Y,I16,TRUE,_xll.ohTrigger(RecalcTrigger,Trigger1Y)),NA())</f>
        <v>9.3738036673163289E-3</v>
      </c>
    </row>
    <row r="17" spans="2:17" x14ac:dyDescent="0.2">
      <c r="B17" s="39" t="s">
        <v>17</v>
      </c>
      <c r="D17" s="42">
        <f>_xll.qlCalendarAdvance(Calendar,$D16,B17,"f",FALSE)</f>
        <v>42660</v>
      </c>
      <c r="E17" s="140">
        <f>_xll.qlInterestRateIndexValueDate(IndexON,D17)</f>
        <v>42660</v>
      </c>
      <c r="F17" s="156">
        <f>IFERROR(_xll.qlIndexFixing(IndexON,D17,TRUE,_xll.ohTrigger(RecalcTrigger,TriggerON)),NA())</f>
        <v>2.1913390872374539E-3</v>
      </c>
      <c r="H17" s="42">
        <f>_xll.qlCalendarAdvance(Calendar,$H16,B17,"f",FALSE)</f>
        <v>42660</v>
      </c>
      <c r="I17" s="140">
        <f>_xll.qlInterestRateIndexValueDate(Index1M,$H17)</f>
        <v>42660</v>
      </c>
      <c r="J17" s="145">
        <f>IFERROR(_xll.qlIndexFixing(Index1M,$H17,TRUE,_xll.ohTrigger(RecalcTrigger,Trigger1M)),NA())</f>
        <v>2.6814469345421044E-3</v>
      </c>
      <c r="K17" s="44">
        <f>IFERROR(_xll.qlIndexFixing(Index3M,H17,TRUE,_xll.ohTrigger(RecalcTrigger,Trigger3M)),NA())</f>
        <v>3.6503892060992271E-3</v>
      </c>
      <c r="L17" s="44">
        <f>IFERROR(_xll.qlIndexFixing(Index6M,$H17,TRUE,_xll.ohTrigger(RecalcTrigger,Trigger6M)),NA())</f>
        <v>5.1295274132796016E-3</v>
      </c>
      <c r="M17" s="146">
        <f>IFERROR(_xll.qlIndexFixing(Index1Y,$H17,TRUE,_xll.ohTrigger(RecalcTrigger,Trigger1Y)),NA())</f>
        <v>7.0852536637393548E-3</v>
      </c>
      <c r="N17" s="145">
        <f>IFERROR(_xll.qlIndexFixing(ONIndex1M,I17,TRUE,_xll.ohTrigger(RecalcTrigger,Trigger1M)),NA())</f>
        <v>2.6605908001731127E-3</v>
      </c>
      <c r="O17" s="44">
        <f>IFERROR(_xll.qlIndexFixing(ONIndex3M,I17,TRUE,_xll.ohTrigger(RecalcTrigger,Trigger3M)),NA())</f>
        <v>3.909962490979968E-3</v>
      </c>
      <c r="P17" s="44">
        <f>IFERROR(_xll.qlIndexFixing(ONIndex6M,I17,TRUE,_xll.ohTrigger(RecalcTrigger,Trigger6M)),NA())</f>
        <v>5.5843362681340381E-3</v>
      </c>
      <c r="Q17" s="146">
        <f>IFERROR(_xll.qlIndexFixing(ONIndex1Y,I17,TRUE,_xll.ohTrigger(RecalcTrigger,Trigger1Y)),NA())</f>
        <v>9.342725757007786E-3</v>
      </c>
    </row>
    <row r="18" spans="2:17" x14ac:dyDescent="0.2">
      <c r="B18" s="39" t="s">
        <v>17</v>
      </c>
      <c r="D18" s="42">
        <f>_xll.qlCalendarAdvance(Calendar,$D17,B18,"f",FALSE)</f>
        <v>42661</v>
      </c>
      <c r="E18" s="140">
        <f>_xll.qlInterestRateIndexValueDate(IndexON,D18)</f>
        <v>42661</v>
      </c>
      <c r="F18" s="156">
        <f>IFERROR(_xll.qlIndexFixing(IndexON,D18,TRUE,_xll.ohTrigger(RecalcTrigger,TriggerON)),NA())</f>
        <v>2.1787539115636356E-3</v>
      </c>
      <c r="H18" s="42">
        <f>_xll.qlCalendarAdvance(Calendar,$H17,B18,"f",FALSE)</f>
        <v>42661</v>
      </c>
      <c r="I18" s="140">
        <f>_xll.qlInterestRateIndexValueDate(Index1M,$H18)</f>
        <v>42661</v>
      </c>
      <c r="J18" s="145">
        <f>IFERROR(_xll.qlIndexFixing(Index1M,$H18,TRUE,_xll.ohTrigger(RecalcTrigger,Trigger1M)),NA())</f>
        <v>2.6804257912788243E-3</v>
      </c>
      <c r="K18" s="44">
        <f>IFERROR(_xll.qlIndexFixing(Index3M,H18,TRUE,_xll.ohTrigger(RecalcTrigger,Trigger3M)),NA())</f>
        <v>3.6443017253313882E-3</v>
      </c>
      <c r="L18" s="44">
        <f>IFERROR(_xll.qlIndexFixing(Index6M,$H18,TRUE,_xll.ohTrigger(RecalcTrigger,Trigger6M)),NA())</f>
        <v>5.1269500234917406E-3</v>
      </c>
      <c r="M18" s="146">
        <f>IFERROR(_xll.qlIndexFixing(Index1Y,$H18,TRUE,_xll.ohTrigger(RecalcTrigger,Trigger1Y)),NA())</f>
        <v>7.0632729159136876E-3</v>
      </c>
      <c r="N18" s="145">
        <f>IFERROR(_xll.qlIndexFixing(ONIndex1M,I18,TRUE,_xll.ohTrigger(RecalcTrigger,Trigger1M)),NA())</f>
        <v>2.6630161948193454E-3</v>
      </c>
      <c r="O18" s="44">
        <f>IFERROR(_xll.qlIndexFixing(ONIndex3M,I18,TRUE,_xll.ohTrigger(RecalcTrigger,Trigger3M)),NA())</f>
        <v>3.9027796078439092E-3</v>
      </c>
      <c r="P18" s="44">
        <f>IFERROR(_xll.qlIndexFixing(ONIndex6M,I18,TRUE,_xll.ohTrigger(RecalcTrigger,Trigger6M)),NA())</f>
        <v>5.5801432559676734E-3</v>
      </c>
      <c r="Q18" s="146">
        <f>IFERROR(_xll.qlIndexFixing(ONIndex1Y,I18,TRUE,_xll.ohTrigger(RecalcTrigger,Trigger1Y)),NA())</f>
        <v>9.3259054748640047E-3</v>
      </c>
    </row>
    <row r="19" spans="2:17" x14ac:dyDescent="0.2">
      <c r="B19" s="39" t="s">
        <v>17</v>
      </c>
      <c r="D19" s="42">
        <f>_xll.qlCalendarAdvance(Calendar,$D18,B19,"f",FALSE)</f>
        <v>42662</v>
      </c>
      <c r="E19" s="140">
        <f>_xll.qlInterestRateIndexValueDate(IndexON,D19)</f>
        <v>42662</v>
      </c>
      <c r="F19" s="156">
        <f>IFERROR(_xll.qlIndexFixing(IndexON,D19,TRUE,_xll.ohTrigger(RecalcTrigger,TriggerON)),NA())</f>
        <v>2.1650573107168114E-3</v>
      </c>
      <c r="H19" s="42">
        <f>_xll.qlCalendarAdvance(Calendar,$H18,B19,"f",FALSE)</f>
        <v>42662</v>
      </c>
      <c r="I19" s="140">
        <f>_xll.qlInterestRateIndexValueDate(Index1M,$H19)</f>
        <v>42662</v>
      </c>
      <c r="J19" s="145">
        <f>IFERROR(_xll.qlIndexFixing(Index1M,$H19,TRUE,_xll.ohTrigger(RecalcTrigger,Trigger1M)),NA())</f>
        <v>2.6743888603562565E-3</v>
      </c>
      <c r="K19" s="44">
        <f>IFERROR(_xll.qlIndexFixing(Index3M,H19,TRUE,_xll.ohTrigger(RecalcTrigger,Trigger3M)),NA())</f>
        <v>3.6381961500607817E-3</v>
      </c>
      <c r="L19" s="44">
        <f>IFERROR(_xll.qlIndexFixing(Index6M,$H19,TRUE,_xll.ohTrigger(RecalcTrigger,Trigger6M)),NA())</f>
        <v>5.1188985698652307E-3</v>
      </c>
      <c r="M19" s="146">
        <f>IFERROR(_xll.qlIndexFixing(Index1Y,$H19,TRUE,_xll.ohTrigger(RecalcTrigger,Trigger1Y)),NA())</f>
        <v>7.0416809015192428E-3</v>
      </c>
      <c r="N19" s="145">
        <f>IFERROR(_xll.qlIndexFixing(ONIndex1M,I19,TRUE,_xll.ohTrigger(RecalcTrigger,Trigger1M)),NA())</f>
        <v>2.6655628592586744E-3</v>
      </c>
      <c r="O19" s="44">
        <f>IFERROR(_xll.qlIndexFixing(ONIndex3M,I19,TRUE,_xll.ohTrigger(RecalcTrigger,Trigger3M)),NA())</f>
        <v>3.8952375807577155E-3</v>
      </c>
      <c r="P19" s="44">
        <f>IFERROR(_xll.qlIndexFixing(ONIndex6M,I19,TRUE,_xll.ohTrigger(RecalcTrigger,Trigger6M)),NA())</f>
        <v>5.5757405932010951E-3</v>
      </c>
      <c r="Q19" s="146">
        <f>IFERROR(_xll.qlIndexFixing(ONIndex1Y,I19,TRUE,_xll.ohTrigger(RecalcTrigger,Trigger1Y)),NA())</f>
        <v>9.3082441794356541E-3</v>
      </c>
    </row>
    <row r="20" spans="2:17" x14ac:dyDescent="0.2">
      <c r="B20" s="39" t="s">
        <v>17</v>
      </c>
      <c r="D20" s="42">
        <f>_xll.qlCalendarAdvance(Calendar,$D19,B20,"f",FALSE)</f>
        <v>42663</v>
      </c>
      <c r="E20" s="140">
        <f>_xll.qlInterestRateIndexValueDate(IndexON,D20)</f>
        <v>42663</v>
      </c>
      <c r="F20" s="156">
        <f>IFERROR(_xll.qlIndexFixing(IndexON,D20,TRUE,_xll.ohTrigger(RecalcTrigger,TriggerON)),NA())</f>
        <v>2.1502492850211663E-3</v>
      </c>
      <c r="H20" s="42">
        <f>_xll.qlCalendarAdvance(Calendar,$H19,B20,"f",FALSE)</f>
        <v>42663</v>
      </c>
      <c r="I20" s="140">
        <f>_xll.qlInterestRateIndexValueDate(Index1M,$H20)</f>
        <v>42663</v>
      </c>
      <c r="J20" s="145">
        <f>IFERROR(_xll.qlIndexFixing(Index1M,$H20,TRUE,_xll.ohTrigger(RecalcTrigger,Trigger1M)),NA())</f>
        <v>2.6746451401923541E-3</v>
      </c>
      <c r="K20" s="44">
        <f>IFERROR(_xll.qlIndexFixing(Index3M,H20,TRUE,_xll.ohTrigger(RecalcTrigger,Trigger3M)),NA())</f>
        <v>3.6320769709446612E-3</v>
      </c>
      <c r="L20" s="44">
        <f>IFERROR(_xll.qlIndexFixing(Index6M,$H20,TRUE,_xll.ohTrigger(RecalcTrigger,Trigger6M)),NA())</f>
        <v>5.1107130830769345E-3</v>
      </c>
      <c r="M20" s="146">
        <f>IFERROR(_xll.qlIndexFixing(Index1Y,$H20,TRUE,_xll.ohTrigger(RecalcTrigger,Trigger1Y)),NA())</f>
        <v>7.0205390556570269E-3</v>
      </c>
      <c r="N20" s="145">
        <f>IFERROR(_xll.qlIndexFixing(ONIndex1M,I20,TRUE,_xll.ohTrigger(RecalcTrigger,Trigger1M)),NA())</f>
        <v>2.6682307933290073E-3</v>
      </c>
      <c r="O20" s="44">
        <f>IFERROR(_xll.qlIndexFixing(ONIndex3M,I20,TRUE,_xll.ohTrigger(RecalcTrigger,Trigger3M)),NA())</f>
        <v>3.8873364097213869E-3</v>
      </c>
      <c r="P20" s="44">
        <f>IFERROR(_xll.qlIndexFixing(ONIndex6M,I20,TRUE,_xll.ohTrigger(RecalcTrigger,Trigger6M)),NA())</f>
        <v>5.5711282798343031E-3</v>
      </c>
      <c r="Q20" s="146">
        <f>IFERROR(_xll.qlIndexFixing(ONIndex1Y,I20,TRUE,_xll.ohTrigger(RecalcTrigger,Trigger1Y)),NA())</f>
        <v>9.289741870965873E-3</v>
      </c>
    </row>
    <row r="21" spans="2:17" x14ac:dyDescent="0.2">
      <c r="B21" s="39" t="s">
        <v>17</v>
      </c>
      <c r="D21" s="42">
        <f>_xll.qlCalendarAdvance(Calendar,$D20,B21,"f",FALSE)</f>
        <v>42664</v>
      </c>
      <c r="E21" s="140">
        <f>_xll.qlInterestRateIndexValueDate(IndexON,D21)</f>
        <v>42664</v>
      </c>
      <c r="F21" s="156">
        <f>IFERROR(_xll.qlIndexFixing(IndexON,D21,TRUE,_xll.ohTrigger(RecalcTrigger,TriggerON)),NA())</f>
        <v>2.1169407618619003E-3</v>
      </c>
      <c r="H21" s="42">
        <f>_xll.qlCalendarAdvance(Calendar,$H20,B21,"f",FALSE)</f>
        <v>42664</v>
      </c>
      <c r="I21" s="140">
        <f>_xll.qlInterestRateIndexValueDate(Index1M,$H21)</f>
        <v>42664</v>
      </c>
      <c r="J21" s="145">
        <f>IFERROR(_xll.qlIndexFixing(Index1M,$H21,TRUE,_xll.ohTrigger(RecalcTrigger,Trigger1M)),NA())</f>
        <v>2.674832500989436E-3</v>
      </c>
      <c r="K21" s="44">
        <f>IFERROR(_xll.qlIndexFixing(Index3M,H21,TRUE,_xll.ohTrigger(RecalcTrigger,Trigger3M)),NA())</f>
        <v>3.6193132177671731E-3</v>
      </c>
      <c r="L21" s="44">
        <f>IFERROR(_xll.qlIndexFixing(Index6M,$H21,TRUE,_xll.ohTrigger(RecalcTrigger,Trigger6M)),NA())</f>
        <v>5.1023901963512409E-3</v>
      </c>
      <c r="M21" s="146">
        <f>IFERROR(_xll.qlIndexFixing(Index1Y,$H21,TRUE,_xll.ohTrigger(RecalcTrigger,Trigger1Y)),NA())</f>
        <v>6.9733141075427945E-3</v>
      </c>
      <c r="N21" s="145">
        <f>IFERROR(_xll.qlIndexFixing(ONIndex1M,I21,TRUE,_xll.ohTrigger(RecalcTrigger,Trigger1M)),NA())</f>
        <v>2.6739904835126897E-3</v>
      </c>
      <c r="O21" s="44">
        <f>IFERROR(_xll.qlIndexFixing(ONIndex3M,I21,TRUE,_xll.ohTrigger(RecalcTrigger,Trigger3M)),NA())</f>
        <v>3.8703779609046886E-3</v>
      </c>
      <c r="P21" s="44">
        <f>IFERROR(_xll.qlIndexFixing(ONIndex6M,I21,TRUE,_xll.ohTrigger(RecalcTrigger,Trigger6M)),NA())</f>
        <v>5.5612895499782917E-3</v>
      </c>
      <c r="Q21" s="146">
        <f>IFERROR(_xll.qlIndexFixing(ONIndex1Y,I21,TRUE,_xll.ohTrigger(RecalcTrigger,Trigger1Y)),NA())</f>
        <v>9.2501682934039344E-3</v>
      </c>
    </row>
    <row r="22" spans="2:17" x14ac:dyDescent="0.2">
      <c r="B22" s="39" t="s">
        <v>17</v>
      </c>
      <c r="D22" s="42">
        <f>_xll.qlCalendarAdvance(Calendar,$D21,B22,"f",FALSE)</f>
        <v>42667</v>
      </c>
      <c r="E22" s="140">
        <f>_xll.qlInterestRateIndexValueDate(IndexON,D22)</f>
        <v>42667</v>
      </c>
      <c r="F22" s="156">
        <f>IFERROR(_xll.qlIndexFixing(IndexON,D22,TRUE,_xll.ohTrigger(RecalcTrigger,TriggerON)),NA())</f>
        <v>2.0799029352902565E-3</v>
      </c>
      <c r="H22" s="42">
        <f>_xll.qlCalendarAdvance(Calendar,$H21,B22,"f",FALSE)</f>
        <v>42667</v>
      </c>
      <c r="I22" s="140">
        <f>_xll.qlInterestRateIndexValueDate(Index1M,$H22)</f>
        <v>42667</v>
      </c>
      <c r="J22" s="145">
        <f>IFERROR(_xll.qlIndexFixing(Index1M,$H22,TRUE,_xll.ohTrigger(RecalcTrigger,Trigger1M)),NA())</f>
        <v>2.6649181910416934E-3</v>
      </c>
      <c r="K22" s="44">
        <f>IFERROR(_xll.qlIndexFixing(Index3M,H22,TRUE,_xll.ohTrigger(RecalcTrigger,Trigger3M)),NA())</f>
        <v>3.6075540282548314E-3</v>
      </c>
      <c r="L22" s="44">
        <f>IFERROR(_xll.qlIndexFixing(Index6M,$H22,TRUE,_xll.ohTrigger(RecalcTrigger,Trigger6M)),NA())</f>
        <v>5.0765634700592078E-3</v>
      </c>
      <c r="M22" s="146">
        <f>IFERROR(_xll.qlIndexFixing(Index1Y,$H22,TRUE,_xll.ohTrigger(RecalcTrigger,Trigger1Y)),NA())</f>
        <v>6.9417019046600359E-3</v>
      </c>
      <c r="N22" s="145">
        <f>IFERROR(_xll.qlIndexFixing(ONIndex1M,I22,TRUE,_xll.ohTrigger(RecalcTrigger,Trigger1M)),NA())</f>
        <v>2.6801152274602558E-3</v>
      </c>
      <c r="O22" s="44">
        <f>IFERROR(_xll.qlIndexFixing(ONIndex3M,I22,TRUE,_xll.ohTrigger(RecalcTrigger,Trigger3M)),NA())</f>
        <v>3.8521402860747234E-3</v>
      </c>
      <c r="P22" s="44">
        <f>IFERROR(_xll.qlIndexFixing(ONIndex6M,I22,TRUE,_xll.ohTrigger(RecalcTrigger,Trigger6M)),NA())</f>
        <v>5.5505825211754622E-3</v>
      </c>
      <c r="Q22" s="146">
        <f>IFERROR(_xll.qlIndexFixing(ONIndex1Y,I22,TRUE,_xll.ohTrigger(RecalcTrigger,Trigger1Y)),NA())</f>
        <v>9.2073225079691845E-3</v>
      </c>
    </row>
    <row r="23" spans="2:17" x14ac:dyDescent="0.2">
      <c r="B23" s="39" t="s">
        <v>17</v>
      </c>
      <c r="D23" s="42">
        <f>_xll.qlCalendarAdvance(Calendar,$D22,B23,"f",FALSE)</f>
        <v>42668</v>
      </c>
      <c r="E23" s="140">
        <f>_xll.qlInterestRateIndexValueDate(IndexON,D23)</f>
        <v>42668</v>
      </c>
      <c r="F23" s="156">
        <f>IFERROR(_xll.qlIndexFixing(IndexON,D23,TRUE,_xll.ohTrigger(RecalcTrigger,TriggerON)),NA())</f>
        <v>2.0595377869714326E-3</v>
      </c>
      <c r="H23" s="42">
        <f>_xll.qlCalendarAdvance(Calendar,$H22,B23,"f",FALSE)</f>
        <v>42668</v>
      </c>
      <c r="I23" s="140">
        <f>_xll.qlInterestRateIndexValueDate(Index1M,$H23)</f>
        <v>42668</v>
      </c>
      <c r="J23" s="145">
        <f>IFERROR(_xll.qlIndexFixing(Index1M,$H23,TRUE,_xll.ohTrigger(RecalcTrigger,Trigger1M)),NA())</f>
        <v>2.6605362554640408E-3</v>
      </c>
      <c r="K23" s="44">
        <f>IFERROR(_xll.qlIndexFixing(Index3M,H23,TRUE,_xll.ohTrigger(RecalcTrigger,Trigger3M)),NA())</f>
        <v>3.6014341888352805E-3</v>
      </c>
      <c r="L23" s="44">
        <f>IFERROR(_xll.qlIndexFixing(Index6M,$H23,TRUE,_xll.ohTrigger(RecalcTrigger,Trigger6M)),NA())</f>
        <v>5.0676573175319891E-3</v>
      </c>
      <c r="M23" s="146">
        <f>IFERROR(_xll.qlIndexFixing(Index1Y,$H23,TRUE,_xll.ohTrigger(RecalcTrigger,Trigger1Y)),NA())</f>
        <v>6.9237322777182531E-3</v>
      </c>
      <c r="N23" s="145">
        <f>IFERROR(_xll.qlIndexFixing(ONIndex1M,I23,TRUE,_xll.ohTrigger(RecalcTrigger,Trigger1M)),NA())</f>
        <v>2.6833895103339778E-3</v>
      </c>
      <c r="O23" s="44">
        <f>IFERROR(_xll.qlIndexFixing(ONIndex3M,I23,TRUE,_xll.ohTrigger(RecalcTrigger,Trigger3M)),NA())</f>
        <v>3.842443395530859E-3</v>
      </c>
      <c r="P23" s="44">
        <f>IFERROR(_xll.qlIndexFixing(ONIndex6M,I23,TRUE,_xll.ohTrigger(RecalcTrigger,Trigger6M)),NA())</f>
        <v>5.5449219552128337E-3</v>
      </c>
      <c r="Q23" s="146">
        <f>IFERROR(_xll.qlIndexFixing(ONIndex1Y,I23,TRUE,_xll.ohTrigger(RecalcTrigger,Trigger1Y)),NA())</f>
        <v>9.1846151357510841E-3</v>
      </c>
    </row>
    <row r="24" spans="2:17" x14ac:dyDescent="0.2">
      <c r="B24" s="39" t="s">
        <v>17</v>
      </c>
      <c r="D24" s="42">
        <f>_xll.qlCalendarAdvance(Calendar,$D23,B24,"f",FALSE)</f>
        <v>42669</v>
      </c>
      <c r="E24" s="140">
        <f>_xll.qlInterestRateIndexValueDate(IndexON,D24)</f>
        <v>42669</v>
      </c>
      <c r="F24" s="156">
        <f>IFERROR(_xll.qlIndexFixing(IndexON,D24,TRUE,_xll.ohTrigger(RecalcTrigger,TriggerON)),NA())</f>
        <v>2.0380612146142507E-3</v>
      </c>
      <c r="H24" s="42">
        <f>_xll.qlCalendarAdvance(Calendar,$H23,B24,"f",FALSE)</f>
        <v>42669</v>
      </c>
      <c r="I24" s="140">
        <f>_xll.qlInterestRateIndexValueDate(Index1M,$H24)</f>
        <v>42669</v>
      </c>
      <c r="J24" s="145">
        <f>IFERROR(_xll.qlIndexFixing(Index1M,$H24,TRUE,_xll.ohTrigger(RecalcTrigger,Trigger1M)),NA())</f>
        <v>2.6465565587472911E-3</v>
      </c>
      <c r="K24" s="44">
        <f>IFERROR(_xll.qlIndexFixing(Index3M,H24,TRUE,_xll.ohTrigger(RecalcTrigger,Trigger3M)),NA())</f>
        <v>3.5953276889455366E-3</v>
      </c>
      <c r="L24" s="44">
        <f>IFERROR(_xll.qlIndexFixing(Index6M,$H24,TRUE,_xll.ohTrigger(RecalcTrigger,Trigger6M)),NA())</f>
        <v>5.058596932489166E-3</v>
      </c>
      <c r="M24" s="146">
        <f>IFERROR(_xll.qlIndexFixing(Index1Y,$H24,TRUE,_xll.ohTrigger(RecalcTrigger,Trigger1Y)),NA())</f>
        <v>6.9065813447095614E-3</v>
      </c>
      <c r="N24" s="145">
        <f>IFERROR(_xll.qlIndexFixing(ONIndex1M,I24,TRUE,_xll.ohTrigger(RecalcTrigger,Trigger1M)),NA())</f>
        <v>2.6867850630007961E-3</v>
      </c>
      <c r="O24" s="44">
        <f>IFERROR(_xll.qlIndexFixing(ONIndex3M,I24,TRUE,_xll.ohTrigger(RecalcTrigger,Trigger3M)),NA())</f>
        <v>3.832387361117906E-3</v>
      </c>
      <c r="P24" s="44">
        <f>IFERROR(_xll.qlIndexFixing(ONIndex6M,I24,TRUE,_xll.ohTrigger(RecalcTrigger,Trigger6M)),NA())</f>
        <v>5.5390517388120841E-3</v>
      </c>
      <c r="Q24" s="146">
        <f>IFERROR(_xll.qlIndexFixing(ONIndex1Y,I24,TRUE,_xll.ohTrigger(RecalcTrigger,Trigger1Y)),NA())</f>
        <v>9.1610667512209698E-3</v>
      </c>
    </row>
    <row r="25" spans="2:17" x14ac:dyDescent="0.2">
      <c r="B25" s="39" t="s">
        <v>17</v>
      </c>
      <c r="D25" s="42">
        <f>_xll.qlCalendarAdvance(Calendar,$D24,B25,"f",FALSE)</f>
        <v>42670</v>
      </c>
      <c r="E25" s="140">
        <f>_xll.qlInterestRateIndexValueDate(IndexON,D25)</f>
        <v>42670</v>
      </c>
      <c r="F25" s="156">
        <f>IFERROR(_xll.qlIndexFixing(IndexON,D25,TRUE,_xll.ohTrigger(RecalcTrigger,TriggerON)),NA())</f>
        <v>2.0154732185428959E-3</v>
      </c>
      <c r="H25" s="42">
        <f>_xll.qlCalendarAdvance(Calendar,$H24,B25,"f",FALSE)</f>
        <v>42670</v>
      </c>
      <c r="I25" s="140">
        <f>_xll.qlInterestRateIndexValueDate(Index1M,$H25)</f>
        <v>42670</v>
      </c>
      <c r="J25" s="145">
        <f>IFERROR(_xll.qlIndexFixing(Index1M,$H25,TRUE,_xll.ohTrigger(RecalcTrigger,Trigger1M)),NA())</f>
        <v>2.6452799459391121E-3</v>
      </c>
      <c r="K25" s="44">
        <f>IFERROR(_xll.qlIndexFixing(Index3M,H25,TRUE,_xll.ohTrigger(RecalcTrigger,Trigger3M)),NA())</f>
        <v>3.5892390190481664E-3</v>
      </c>
      <c r="L25" s="44">
        <f>IFERROR(_xll.qlIndexFixing(Index6M,$H25,TRUE,_xll.ohTrigger(RecalcTrigger,Trigger6M)),NA())</f>
        <v>5.0493789486921676E-3</v>
      </c>
      <c r="M25" s="146">
        <f>IFERROR(_xll.qlIndexFixing(Index1Y,$H25,TRUE,_xll.ohTrigger(RecalcTrigger,Trigger1Y)),NA())</f>
        <v>6.8903105159467959E-3</v>
      </c>
      <c r="N25" s="145">
        <f>IFERROR(_xll.qlIndexFixing(ONIndex1M,I25,TRUE,_xll.ohTrigger(RecalcTrigger,Trigger1M)),NA())</f>
        <v>2.6903018855417571E-3</v>
      </c>
      <c r="O25" s="44">
        <f>IFERROR(_xll.qlIndexFixing(ONIndex3M,I25,TRUE,_xll.ohTrigger(RecalcTrigger,Trigger3M)),NA())</f>
        <v>3.8219721829169107E-3</v>
      </c>
      <c r="P25" s="44">
        <f>IFERROR(_xll.qlIndexFixing(ONIndex6M,I25,TRUE,_xll.ohTrigger(RecalcTrigger,Trigger6M)),NA())</f>
        <v>5.5329718718111209E-3</v>
      </c>
      <c r="Q25" s="146">
        <f>IFERROR(_xll.qlIndexFixing(ONIndex1Y,I25,TRUE,_xll.ohTrigger(RecalcTrigger,Trigger1Y)),NA())</f>
        <v>9.1366773545409341E-3</v>
      </c>
    </row>
    <row r="26" spans="2:17" x14ac:dyDescent="0.2">
      <c r="B26" s="39" t="s">
        <v>17</v>
      </c>
      <c r="D26" s="42">
        <f>_xll.qlCalendarAdvance(Calendar,$D25,B26,"f",FALSE)</f>
        <v>42671</v>
      </c>
      <c r="E26" s="140">
        <f>_xll.qlInterestRateIndexValueDate(IndexON,D26)</f>
        <v>42671</v>
      </c>
      <c r="F26" s="156">
        <f>IFERROR(_xll.qlIndexFixing(IndexON,D26,TRUE,_xll.ohTrigger(RecalcTrigger,TriggerON)),NA())</f>
        <v>1.9694774522390399E-3</v>
      </c>
      <c r="H26" s="42">
        <f>_xll.qlCalendarAdvance(Calendar,$H25,B26,"f",FALSE)</f>
        <v>42671</v>
      </c>
      <c r="I26" s="140">
        <f>_xll.qlInterestRateIndexValueDate(Index1M,$H26)</f>
        <v>42671</v>
      </c>
      <c r="J26" s="145">
        <f>IFERROR(_xll.qlIndexFixing(Index1M,$H26,TRUE,_xll.ohTrigger(RecalcTrigger,Trigger1M)),NA())</f>
        <v>2.6438081386174457E-3</v>
      </c>
      <c r="K26" s="44">
        <f>IFERROR(_xll.qlIndexFixing(Index3M,H26,TRUE,_xll.ohTrigger(RecalcTrigger,Trigger3M)),NA())</f>
        <v>3.5761876938515298E-3</v>
      </c>
      <c r="L26" s="44">
        <f>IFERROR(_xll.qlIndexFixing(Index6M,$H26,TRUE,_xll.ohTrigger(RecalcTrigger,Trigger6M)),NA())</f>
        <v>5.0399999999999464E-3</v>
      </c>
      <c r="M26" s="146">
        <f>IFERROR(_xll.qlIndexFixing(Index1Y,$H26,TRUE,_xll.ohTrigger(RecalcTrigger,Trigger1Y)),NA())</f>
        <v>6.8599999997989818E-3</v>
      </c>
      <c r="N26" s="145">
        <f>IFERROR(_xll.qlIndexFixing(ONIndex1M,I26,TRUE,_xll.ohTrigger(RecalcTrigger,Trigger1M)),NA())</f>
        <v>2.6965947086154967E-3</v>
      </c>
      <c r="O26" s="44">
        <f>IFERROR(_xll.qlIndexFixing(ONIndex3M,I26,TRUE,_xll.ohTrigger(RecalcTrigger,Trigger3M)),NA())</f>
        <v>3.8011134058265252E-3</v>
      </c>
      <c r="P26" s="44">
        <f>IFERROR(_xll.qlIndexFixing(ONIndex6M,I26,TRUE,_xll.ohTrigger(RecalcTrigger,Trigger6M)),NA())</f>
        <v>5.5209577967244945E-3</v>
      </c>
      <c r="Q26" s="146">
        <f>IFERROR(_xll.qlIndexFixing(ONIndex1Y,I26,TRUE,_xll.ohTrigger(RecalcTrigger,Trigger1Y)),NA())</f>
        <v>9.0874978558604571E-3</v>
      </c>
    </row>
    <row r="27" spans="2:17" x14ac:dyDescent="0.2">
      <c r="B27" s="39" t="s">
        <v>17</v>
      </c>
      <c r="D27" s="42">
        <f>_xll.qlCalendarAdvance(Calendar,$D26,B27,"f",FALSE)</f>
        <v>42674</v>
      </c>
      <c r="E27" s="140">
        <f>_xll.qlInterestRateIndexValueDate(IndexON,D27)</f>
        <v>42674</v>
      </c>
      <c r="F27" s="156">
        <f>IFERROR(_xll.qlIndexFixing(IndexON,D27,TRUE,_xll.ohTrigger(RecalcTrigger,TriggerON)),NA())</f>
        <v>1.9258237488495311E-3</v>
      </c>
      <c r="H27" s="42">
        <f>_xll.qlCalendarAdvance(Calendar,$H26,B27,"f",FALSE)</f>
        <v>42674</v>
      </c>
      <c r="I27" s="140">
        <f>_xll.qlInterestRateIndexValueDate(Index1M,$H27)</f>
        <v>42674</v>
      </c>
      <c r="J27" s="145">
        <f>IFERROR(_xll.qlIndexFixing(Index1M,$H27,TRUE,_xll.ohTrigger(RecalcTrigger,Trigger1M)),NA())</f>
        <v>2.6271725057131676E-3</v>
      </c>
      <c r="K27" s="44">
        <f>IFERROR(_xll.qlIndexFixing(Index3M,H27,TRUE,_xll.ohTrigger(RecalcTrigger,Trigger3M)),NA())</f>
        <v>3.5651155952363652E-3</v>
      </c>
      <c r="L27" s="44">
        <f>IFERROR(_xll.qlIndexFixing(Index6M,$H27,TRUE,_xll.ohTrigger(RecalcTrigger,Trigger6M)),NA())</f>
        <v>5.0317109271570968E-3</v>
      </c>
      <c r="M27" s="146">
        <f>IFERROR(_xll.qlIndexFixing(Index1Y,$H27,TRUE,_xll.ohTrigger(RecalcTrigger,Trigger1Y)),NA())</f>
        <v>6.8352206752047007E-3</v>
      </c>
      <c r="N27" s="145">
        <f>IFERROR(_xll.qlIndexFixing(ONIndex1M,I27,TRUE,_xll.ohTrigger(RecalcTrigger,Trigger1M)),NA())</f>
        <v>2.700792525610618E-3</v>
      </c>
      <c r="O27" s="44">
        <f>IFERROR(_xll.qlIndexFixing(ONIndex3M,I27,TRUE,_xll.ohTrigger(RecalcTrigger,Trigger3M)),NA())</f>
        <v>3.7813620573279305E-3</v>
      </c>
      <c r="P27" s="44">
        <f>IFERROR(_xll.qlIndexFixing(ONIndex6M,I27,TRUE,_xll.ohTrigger(RecalcTrigger,Trigger6M)),NA())</f>
        <v>5.5096843985191768E-3</v>
      </c>
      <c r="Q27" s="146">
        <f>IFERROR(_xll.qlIndexFixing(ONIndex1Y,I27,TRUE,_xll.ohTrigger(RecalcTrigger,Trigger1Y)),NA())</f>
        <v>9.0396571690942729E-3</v>
      </c>
    </row>
    <row r="28" spans="2:17" x14ac:dyDescent="0.2">
      <c r="B28" s="39" t="s">
        <v>17</v>
      </c>
      <c r="D28" s="42">
        <f>_xll.qlCalendarAdvance(Calendar,$D27,B28,"f",FALSE)</f>
        <v>42675</v>
      </c>
      <c r="E28" s="140">
        <f>_xll.qlInterestRateIndexValueDate(IndexON,D28)</f>
        <v>42675</v>
      </c>
      <c r="F28" s="156">
        <f>IFERROR(_xll.qlIndexFixing(IndexON,D28,TRUE,_xll.ohTrigger(RecalcTrigger,TriggerON)),NA())</f>
        <v>1.9053435537141894E-3</v>
      </c>
      <c r="H28" s="42">
        <f>_xll.qlCalendarAdvance(Calendar,$H27,B28,"f",FALSE)</f>
        <v>42675</v>
      </c>
      <c r="I28" s="140">
        <f>_xll.qlInterestRateIndexValueDate(Index1M,$H28)</f>
        <v>42675</v>
      </c>
      <c r="J28" s="145">
        <f>IFERROR(_xll.qlIndexFixing(Index1M,$H28,TRUE,_xll.ohTrigger(RecalcTrigger,Trigger1M)),NA())</f>
        <v>2.618828033584375E-3</v>
      </c>
      <c r="K28" s="44">
        <f>IFERROR(_xll.qlIndexFixing(Index3M,H28,TRUE,_xll.ohTrigger(RecalcTrigger,Trigger3M)),NA())</f>
        <v>3.5591329298668918E-3</v>
      </c>
      <c r="L28" s="44">
        <f>IFERROR(_xll.qlIndexFixing(Index6M,$H28,TRUE,_xll.ohTrigger(RecalcTrigger,Trigger6M)),NA())</f>
        <v>5.0009851244391399E-3</v>
      </c>
      <c r="M28" s="146">
        <f>IFERROR(_xll.qlIndexFixing(Index1Y,$H28,TRUE,_xll.ohTrigger(RecalcTrigger,Trigger1Y)),NA())</f>
        <v>6.8241228025580636E-3</v>
      </c>
      <c r="N28" s="145">
        <f>IFERROR(_xll.qlIndexFixing(ONIndex1M,I28,TRUE,_xll.ohTrigger(RecalcTrigger,Trigger1M)),NA())</f>
        <v>2.7018090930819305E-3</v>
      </c>
      <c r="O28" s="44">
        <f>IFERROR(_xll.qlIndexFixing(ONIndex3M,I28,TRUE,_xll.ohTrigger(RecalcTrigger,Trigger3M)),NA())</f>
        <v>3.7721622034436741E-3</v>
      </c>
      <c r="P28" s="44">
        <f>IFERROR(_xll.qlIndexFixing(ONIndex6M,I28,TRUE,_xll.ohTrigger(RecalcTrigger,Trigger6M)),NA())</f>
        <v>5.5045855759994211E-3</v>
      </c>
      <c r="Q28" s="146">
        <f>IFERROR(_xll.qlIndexFixing(ONIndex1Y,I28,TRUE,_xll.ohTrigger(RecalcTrigger,Trigger1Y)),NA())</f>
        <v>9.0168665095036182E-3</v>
      </c>
    </row>
    <row r="29" spans="2:17" x14ac:dyDescent="0.2">
      <c r="B29" s="39" t="s">
        <v>17</v>
      </c>
      <c r="D29" s="42">
        <f>_xll.qlCalendarAdvance(Calendar,$D28,B29,"f",FALSE)</f>
        <v>42676</v>
      </c>
      <c r="E29" s="140">
        <f>_xll.qlInterestRateIndexValueDate(IndexON,D29)</f>
        <v>42676</v>
      </c>
      <c r="F29" s="156">
        <f>IFERROR(_xll.qlIndexFixing(IndexON,D29,TRUE,_xll.ohTrigger(RecalcTrigger,TriggerON)),NA())</f>
        <v>1.8856681642753781E-3</v>
      </c>
      <c r="H29" s="42">
        <f>_xll.qlCalendarAdvance(Calendar,$H28,B29,"f",FALSE)</f>
        <v>42676</v>
      </c>
      <c r="I29" s="140">
        <f>_xll.qlInterestRateIndexValueDate(Index1M,$H29)</f>
        <v>42676</v>
      </c>
      <c r="J29" s="145">
        <f>IFERROR(_xll.qlIndexFixing(Index1M,$H29,TRUE,_xll.ohTrigger(RecalcTrigger,Trigger1M)),NA())</f>
        <v>2.6099642387004871E-3</v>
      </c>
      <c r="K29" s="44">
        <f>IFERROR(_xll.qlIndexFixing(Index3M,H29,TRUE,_xll.ohTrigger(RecalcTrigger,Trigger3M)),NA())</f>
        <v>3.5531622791689591E-3</v>
      </c>
      <c r="L29" s="44">
        <f>IFERROR(_xll.qlIndexFixing(Index6M,$H29,TRUE,_xll.ohTrigger(RecalcTrigger,Trigger6M)),NA())</f>
        <v>4.9981274244608282E-3</v>
      </c>
      <c r="M29" s="146">
        <f>IFERROR(_xll.qlIndexFixing(Index1Y,$H29,TRUE,_xll.ohTrigger(RecalcTrigger,Trigger1Y)),NA())</f>
        <v>6.8140449076592446E-3</v>
      </c>
      <c r="N29" s="145">
        <f>IFERROR(_xll.qlIndexFixing(ONIndex1M,I29,TRUE,_xll.ohTrigger(RecalcTrigger,Trigger1M)),NA())</f>
        <v>2.7021702794793878E-3</v>
      </c>
      <c r="O29" s="44">
        <f>IFERROR(_xll.qlIndexFixing(ONIndex3M,I29,TRUE,_xll.ohTrigger(RecalcTrigger,Trigger3M)),NA())</f>
        <v>3.7633559663829974E-3</v>
      </c>
      <c r="P29" s="44">
        <f>IFERROR(_xll.qlIndexFixing(ONIndex6M,I29,TRUE,_xll.ohTrigger(RecalcTrigger,Trigger6M)),NA())</f>
        <v>5.4997844271487129E-3</v>
      </c>
      <c r="Q29" s="146">
        <f>IFERROR(_xll.qlIndexFixing(ONIndex1Y,I29,TRUE,_xll.ohTrigger(RecalcTrigger,Trigger1Y)),NA())</f>
        <v>8.9946857869593888E-3</v>
      </c>
    </row>
    <row r="30" spans="2:17" x14ac:dyDescent="0.2">
      <c r="B30" s="39" t="s">
        <v>17</v>
      </c>
      <c r="D30" s="42">
        <f>_xll.qlCalendarAdvance(Calendar,$D29,B30,"f",FALSE)</f>
        <v>42677</v>
      </c>
      <c r="E30" s="140">
        <f>_xll.qlInterestRateIndexValueDate(IndexON,D30)</f>
        <v>42677</v>
      </c>
      <c r="F30" s="156">
        <f>IFERROR(_xll.qlIndexFixing(IndexON,D30,TRUE,_xll.ohTrigger(RecalcTrigger,TriggerON)),NA())</f>
        <v>1.8667975806141435E-3</v>
      </c>
      <c r="H30" s="42">
        <f>_xll.qlCalendarAdvance(Calendar,$H29,B30,"f",FALSE)</f>
        <v>42677</v>
      </c>
      <c r="I30" s="140">
        <f>_xll.qlInterestRateIndexValueDate(Index1M,$H30)</f>
        <v>42677</v>
      </c>
      <c r="J30" s="145">
        <f>IFERROR(_xll.qlIndexFixing(Index1M,$H30,TRUE,_xll.ohTrigger(RecalcTrigger,Trigger1M)),NA())</f>
        <v>2.5882904777405416E-3</v>
      </c>
      <c r="K30" s="44">
        <f>IFERROR(_xll.qlIndexFixing(Index3M,H30,TRUE,_xll.ohTrigger(RecalcTrigger,Trigger3M)),NA())</f>
        <v>3.5471999441550736E-3</v>
      </c>
      <c r="L30" s="44">
        <f>IFERROR(_xll.qlIndexFixing(Index6M,$H30,TRUE,_xll.ohTrigger(RecalcTrigger,Trigger6M)),NA())</f>
        <v>4.9880338473244521E-3</v>
      </c>
      <c r="M30" s="146">
        <f>IFERROR(_xll.qlIndexFixing(Index1Y,$H30,TRUE,_xll.ohTrigger(RecalcTrigger,Trigger1Y)),NA())</f>
        <v>6.8049381225867567E-3</v>
      </c>
      <c r="N30" s="145">
        <f>IFERROR(_xll.qlIndexFixing(ONIndex1M,I30,TRUE,_xll.ohTrigger(RecalcTrigger,Trigger1M)),NA())</f>
        <v>2.7018760844788048E-3</v>
      </c>
      <c r="O30" s="44">
        <f>IFERROR(_xll.qlIndexFixing(ONIndex3M,I30,TRUE,_xll.ohTrigger(RecalcTrigger,Trigger3M)),NA())</f>
        <v>3.7549433463079929E-3</v>
      </c>
      <c r="P30" s="44">
        <f>IFERROR(_xll.qlIndexFixing(ONIndex6M,I30,TRUE,_xll.ohTrigger(RecalcTrigger,Trigger6M)),NA())</f>
        <v>5.495280951967052E-3</v>
      </c>
      <c r="Q30" s="146">
        <f>IFERROR(_xll.qlIndexFixing(ONIndex1Y,I30,TRUE,_xll.ohTrigger(RecalcTrigger,Trigger1Y)),NA())</f>
        <v>8.973115001299492E-3</v>
      </c>
    </row>
    <row r="31" spans="2:17" x14ac:dyDescent="0.2">
      <c r="B31" s="39" t="s">
        <v>17</v>
      </c>
      <c r="D31" s="42">
        <f>_xll.qlCalendarAdvance(Calendar,$D30,B31,"f",FALSE)</f>
        <v>42678</v>
      </c>
      <c r="E31" s="140">
        <f>_xll.qlInterestRateIndexValueDate(IndexON,D31)</f>
        <v>42678</v>
      </c>
      <c r="F31" s="156">
        <f>IFERROR(_xll.qlIndexFixing(IndexON,D31,TRUE,_xll.ohTrigger(RecalcTrigger,TriggerON)),NA())</f>
        <v>1.8317482903514501E-3</v>
      </c>
      <c r="H31" s="42">
        <f>_xll.qlCalendarAdvance(Calendar,$H30,B31,"f",FALSE)</f>
        <v>42678</v>
      </c>
      <c r="I31" s="140">
        <f>_xll.qlInterestRateIndexValueDate(Index1M,$H31)</f>
        <v>42678</v>
      </c>
      <c r="J31" s="145">
        <f>IFERROR(_xll.qlIndexFixing(Index1M,$H31,TRUE,_xll.ohTrigger(RecalcTrigger,Trigger1M)),NA())</f>
        <v>2.5846072936128082E-3</v>
      </c>
      <c r="K31" s="44">
        <f>IFERROR(_xll.qlIndexFixing(Index3M,H31,TRUE,_xll.ohTrigger(RecalcTrigger,Trigger3M)),NA())</f>
        <v>3.5339457336016527E-3</v>
      </c>
      <c r="L31" s="44">
        <f>IFERROR(_xll.qlIndexFixing(Index6M,$H31,TRUE,_xll.ohTrigger(RecalcTrigger,Trigger6M)),NA())</f>
        <v>4.9778403051454409E-3</v>
      </c>
      <c r="M31" s="146">
        <f>IFERROR(_xll.qlIndexFixing(Index1Y,$H31,TRUE,_xll.ohTrigger(RecalcTrigger,Trigger1Y)),NA())</f>
        <v>6.7950527420186395E-3</v>
      </c>
      <c r="N31" s="145">
        <f>IFERROR(_xll.qlIndexFixing(ONIndex1M,I31,TRUE,_xll.ohTrigger(RecalcTrigger,Trigger1M)),NA())</f>
        <v>2.6991230500306167E-3</v>
      </c>
      <c r="O31" s="44">
        <f>IFERROR(_xll.qlIndexFixing(ONIndex3M,I31,TRUE,_xll.ohTrigger(RecalcTrigger,Trigger3M)),NA())</f>
        <v>3.7394684729485932E-3</v>
      </c>
      <c r="P31" s="44">
        <f>IFERROR(_xll.qlIndexFixing(ONIndex6M,I31,TRUE,_xll.ohTrigger(RecalcTrigger,Trigger6M)),NA())</f>
        <v>5.4873487409075796E-3</v>
      </c>
      <c r="Q31" s="146">
        <f>IFERROR(_xll.qlIndexFixing(ONIndex1Y,I31,TRUE,_xll.ohTrigger(RecalcTrigger,Trigger1Y)),NA())</f>
        <v>8.932225131018658E-3</v>
      </c>
    </row>
    <row r="32" spans="2:17" x14ac:dyDescent="0.2">
      <c r="B32" s="39" t="s">
        <v>17</v>
      </c>
      <c r="D32" s="42">
        <f>_xll.qlCalendarAdvance(Calendar,$D31,B32,"f",FALSE)</f>
        <v>42681</v>
      </c>
      <c r="E32" s="140">
        <f>_xll.qlInterestRateIndexValueDate(IndexON,D32)</f>
        <v>42681</v>
      </c>
      <c r="F32" s="156">
        <f>IFERROR(_xll.qlIndexFixing(IndexON,D32,TRUE,_xll.ohTrigger(RecalcTrigger,TriggerON)),NA())</f>
        <v>1.7993632999357967E-3</v>
      </c>
      <c r="H32" s="42">
        <f>_xll.qlCalendarAdvance(Calendar,$H31,B32,"f",FALSE)</f>
        <v>42681</v>
      </c>
      <c r="I32" s="140">
        <f>_xll.qlInterestRateIndexValueDate(Index1M,$H32)</f>
        <v>42681</v>
      </c>
      <c r="J32" s="145">
        <f>IFERROR(_xll.qlIndexFixing(Index1M,$H32,TRUE,_xll.ohTrigger(RecalcTrigger,Trigger1M)),NA())</f>
        <v>2.5594443239485751E-3</v>
      </c>
      <c r="K32" s="44">
        <f>IFERROR(_xll.qlIndexFixing(Index3M,H32,TRUE,_xll.ohTrigger(RecalcTrigger,Trigger3M)),NA())</f>
        <v>3.5233597819609606E-3</v>
      </c>
      <c r="L32" s="44">
        <f>IFERROR(_xll.qlIndexFixing(Index6M,$H32,TRUE,_xll.ohTrigger(RecalcTrigger,Trigger6M)),NA())</f>
        <v>4.9393963719726259E-3</v>
      </c>
      <c r="M32" s="146">
        <f>IFERROR(_xll.qlIndexFixing(Index1Y,$H32,TRUE,_xll.ohTrigger(RecalcTrigger,Trigger1Y)),NA())</f>
        <v>6.7772448762137838E-3</v>
      </c>
      <c r="N32" s="145">
        <f>IFERROR(_xll.qlIndexFixing(ONIndex1M,I32,TRUE,_xll.ohTrigger(RecalcTrigger,Trigger1M)),NA())</f>
        <v>2.6941454928464115E-3</v>
      </c>
      <c r="O32" s="44">
        <f>IFERROR(_xll.qlIndexFixing(ONIndex3M,I32,TRUE,_xll.ohTrigger(RecalcTrigger,Trigger3M)),NA())</f>
        <v>3.7252290344869099E-3</v>
      </c>
      <c r="P32" s="44">
        <f>IFERROR(_xll.qlIndexFixing(ONIndex6M,I32,TRUE,_xll.ohTrigger(RecalcTrigger,Trigger6M)),NA())</f>
        <v>5.4802437877687904E-3</v>
      </c>
      <c r="Q32" s="146">
        <f>IFERROR(_xll.qlIndexFixing(ONIndex1Y,I32,TRUE,_xll.ohTrigger(RecalcTrigger,Trigger1Y)),NA())</f>
        <v>8.8929312250718429E-3</v>
      </c>
    </row>
    <row r="33" spans="2:17" x14ac:dyDescent="0.2">
      <c r="B33" s="39" t="s">
        <v>17</v>
      </c>
      <c r="D33" s="42">
        <f>_xll.qlCalendarAdvance(Calendar,$D32,B33,"f",FALSE)</f>
        <v>42682</v>
      </c>
      <c r="E33" s="140">
        <f>_xll.qlInterestRateIndexValueDate(IndexON,D33)</f>
        <v>42682</v>
      </c>
      <c r="F33" s="156">
        <f>IFERROR(_xll.qlIndexFixing(IndexON,D33,TRUE,_xll.ohTrigger(RecalcTrigger,TriggerON)),NA())</f>
        <v>1.7845167427310571E-3</v>
      </c>
      <c r="H33" s="42">
        <f>_xll.qlCalendarAdvance(Calendar,$H32,B33,"f",FALSE)</f>
        <v>42682</v>
      </c>
      <c r="I33" s="140">
        <f>_xll.qlInterestRateIndexValueDate(Index1M,$H33)</f>
        <v>42682</v>
      </c>
      <c r="J33" s="145">
        <f>IFERROR(_xll.qlIndexFixing(Index1M,$H33,TRUE,_xll.ohTrigger(RecalcTrigger,Trigger1M)),NA())</f>
        <v>2.5484179316603113E-3</v>
      </c>
      <c r="K33" s="44">
        <f>IFERROR(_xll.qlIndexFixing(Index3M,H33,TRUE,_xll.ohTrigger(RecalcTrigger,Trigger3M)),NA())</f>
        <v>3.5173835413283773E-3</v>
      </c>
      <c r="L33" s="44">
        <f>IFERROR(_xll.qlIndexFixing(Index6M,$H33,TRUE,_xll.ohTrigger(RecalcTrigger,Trigger6M)),NA())</f>
        <v>4.9363341487729927E-3</v>
      </c>
      <c r="M33" s="146">
        <f>IFERROR(_xll.qlIndexFixing(Index1Y,$H33,TRUE,_xll.ohTrigger(RecalcTrigger,Trigger1Y)),NA())</f>
        <v>6.7722607694393755E-3</v>
      </c>
      <c r="N33" s="145">
        <f>IFERROR(_xll.qlIndexFixing(ONIndex1M,I33,TRUE,_xll.ohTrigger(RecalcTrigger,Trigger1M)),NA())</f>
        <v>2.6905743919092284E-3</v>
      </c>
      <c r="O33" s="44">
        <f>IFERROR(_xll.qlIndexFixing(ONIndex3M,I33,TRUE,_xll.ohTrigger(RecalcTrigger,Trigger3M)),NA())</f>
        <v>3.7187844985298035E-3</v>
      </c>
      <c r="P33" s="44">
        <f>IFERROR(_xll.qlIndexFixing(ONIndex6M,I33,TRUE,_xll.ohTrigger(RecalcTrigger,Trigger6M)),NA())</f>
        <v>5.4772286807702741E-3</v>
      </c>
      <c r="Q33" s="146">
        <f>IFERROR(_xll.qlIndexFixing(ONIndex1Y,I33,TRUE,_xll.ohTrigger(RecalcTrigger,Trigger1Y)),NA())</f>
        <v>8.8744101221316374E-3</v>
      </c>
    </row>
    <row r="34" spans="2:17" x14ac:dyDescent="0.2">
      <c r="B34" s="39" t="s">
        <v>17</v>
      </c>
      <c r="D34" s="42">
        <f>_xll.qlCalendarAdvance(Calendar,$D33,B34,"f",FALSE)</f>
        <v>42683</v>
      </c>
      <c r="E34" s="140">
        <f>_xll.qlInterestRateIndexValueDate(IndexON,D34)</f>
        <v>42683</v>
      </c>
      <c r="F34" s="156">
        <f>IFERROR(_xll.qlIndexFixing(IndexON,D34,TRUE,_xll.ohTrigger(RecalcTrigger,TriggerON)),NA())</f>
        <v>1.7704749905744777E-3</v>
      </c>
      <c r="H34" s="42">
        <f>_xll.qlCalendarAdvance(Calendar,$H33,B34,"f",FALSE)</f>
        <v>42683</v>
      </c>
      <c r="I34" s="140">
        <f>_xll.qlInterestRateIndexValueDate(Index1M,$H34)</f>
        <v>42683</v>
      </c>
      <c r="J34" s="145">
        <f>IFERROR(_xll.qlIndexFixing(Index1M,$H34,TRUE,_xll.ohTrigger(RecalcTrigger,Trigger1M)),NA())</f>
        <v>2.5371899952261563E-3</v>
      </c>
      <c r="K34" s="44">
        <f>IFERROR(_xll.qlIndexFixing(Index3M,H34,TRUE,_xll.ohTrigger(RecalcTrigger,Trigger3M)),NA())</f>
        <v>3.5113934229208991E-3</v>
      </c>
      <c r="L34" s="44">
        <f>IFERROR(_xll.qlIndexFixing(Index6M,$H34,TRUE,_xll.ohTrigger(RecalcTrigger,Trigger6M)),NA())</f>
        <v>4.9258415261379208E-3</v>
      </c>
      <c r="M34" s="146">
        <f>IFERROR(_xll.qlIndexFixing(Index1Y,$H34,TRUE,_xll.ohTrigger(RecalcTrigger,Trigger1Y)),NA())</f>
        <v>6.7679546478582875E-3</v>
      </c>
      <c r="N34" s="145">
        <f>IFERROR(_xll.qlIndexFixing(ONIndex1M,I34,TRUE,_xll.ohTrigger(RecalcTrigger,Trigger1M)),NA())</f>
        <v>2.6863479099792364E-3</v>
      </c>
      <c r="O34" s="44">
        <f>IFERROR(_xll.qlIndexFixing(ONIndex3M,I34,TRUE,_xll.ohTrigger(RecalcTrigger,Trigger3M)),NA())</f>
        <v>3.7127335793962768E-3</v>
      </c>
      <c r="P34" s="44">
        <f>IFERROR(_xll.qlIndexFixing(ONIndex6M,I34,TRUE,_xll.ohTrigger(RecalcTrigger,Trigger6M)),NA())</f>
        <v>5.474511247359759E-3</v>
      </c>
      <c r="Q34" s="146">
        <f>IFERROR(_xll.qlIndexFixing(ONIndex1Y,I34,TRUE,_xll.ohTrigger(RecalcTrigger,Trigger1Y)),NA())</f>
        <v>8.8564989555084406E-3</v>
      </c>
    </row>
    <row r="35" spans="2:17" x14ac:dyDescent="0.2">
      <c r="B35" s="39" t="s">
        <v>17</v>
      </c>
      <c r="D35" s="42">
        <f>_xll.qlCalendarAdvance(Calendar,$D34,B35,"f",FALSE)</f>
        <v>42684</v>
      </c>
      <c r="E35" s="140">
        <f>_xll.qlInterestRateIndexValueDate(IndexON,D35)</f>
        <v>42684</v>
      </c>
      <c r="F35" s="156">
        <f>IFERROR(_xll.qlIndexFixing(IndexON,D35,TRUE,_xll.ohTrigger(RecalcTrigger,TriggerON)),NA())</f>
        <v>1.7572380432229195E-3</v>
      </c>
      <c r="H35" s="42">
        <f>_xll.qlCalendarAdvance(Calendar,$H34,B35,"f",FALSE)</f>
        <v>42684</v>
      </c>
      <c r="I35" s="140">
        <f>_xll.qlInterestRateIndexValueDate(Index1M,$H35)</f>
        <v>42684</v>
      </c>
      <c r="J35" s="145">
        <f>IFERROR(_xll.qlIndexFixing(Index1M,$H35,TRUE,_xll.ohTrigger(RecalcTrigger,Trigger1M)),NA())</f>
        <v>2.5137825964702959E-3</v>
      </c>
      <c r="K35" s="44">
        <f>IFERROR(_xll.qlIndexFixing(Index3M,H35,TRUE,_xll.ohTrigger(RecalcTrigger,Trigger3M)),NA())</f>
        <v>3.5053857279069576E-3</v>
      </c>
      <c r="L35" s="44">
        <f>IFERROR(_xll.qlIndexFixing(Index6M,$H35,TRUE,_xll.ohTrigger(RecalcTrigger,Trigger6M)),NA())</f>
        <v>4.915329234483054E-3</v>
      </c>
      <c r="M35" s="146">
        <f>IFERROR(_xll.qlIndexFixing(Index1Y,$H35,TRUE,_xll.ohTrigger(RecalcTrigger,Trigger1Y)),NA())</f>
        <v>6.7642776674479155E-3</v>
      </c>
      <c r="N35" s="145">
        <f>IFERROR(_xll.qlIndexFixing(ONIndex1M,I35,TRUE,_xll.ohTrigger(RecalcTrigger,Trigger1M)),NA())</f>
        <v>2.6814660468132967E-3</v>
      </c>
      <c r="O35" s="44">
        <f>IFERROR(_xll.qlIndexFixing(ONIndex3M,I35,TRUE,_xll.ohTrigger(RecalcTrigger,Trigger3M)),NA())</f>
        <v>3.7070762769242371E-3</v>
      </c>
      <c r="P35" s="44">
        <f>IFERROR(_xll.qlIndexFixing(ONIndex6M,I35,TRUE,_xll.ohTrigger(RecalcTrigger,Trigger6M)),NA())</f>
        <v>5.4720914876993376E-3</v>
      </c>
      <c r="Q35" s="146">
        <f>IFERROR(_xll.qlIndexFixing(ONIndex1Y,I35,TRUE,_xll.ohTrigger(RecalcTrigger,Trigger1Y)),NA())</f>
        <v>8.8391977250401599E-3</v>
      </c>
    </row>
    <row r="36" spans="2:17" x14ac:dyDescent="0.2">
      <c r="B36" s="39" t="s">
        <v>17</v>
      </c>
      <c r="D36" s="42">
        <f>_xll.qlCalendarAdvance(Calendar,$D35,B36,"f",FALSE)</f>
        <v>42685</v>
      </c>
      <c r="E36" s="140">
        <f>_xll.qlInterestRateIndexValueDate(IndexON,D36)</f>
        <v>42685</v>
      </c>
      <c r="F36" s="156">
        <f>IFERROR(_xll.qlIndexFixing(IndexON,D36,TRUE,_xll.ohTrigger(RecalcTrigger,TriggerON)),NA())</f>
        <v>1.7334550635602262E-3</v>
      </c>
      <c r="H36" s="42">
        <f>_xll.qlCalendarAdvance(Calendar,$H35,B36,"f",FALSE)</f>
        <v>42685</v>
      </c>
      <c r="I36" s="140">
        <f>_xll.qlInterestRateIndexValueDate(Index1M,$H36)</f>
        <v>42685</v>
      </c>
      <c r="J36" s="145">
        <f>IFERROR(_xll.qlIndexFixing(Index1M,$H36,TRUE,_xll.ohTrigger(RecalcTrigger,Trigger1M)),NA())</f>
        <v>2.5083550253238609E-3</v>
      </c>
      <c r="K36" s="44">
        <f>IFERROR(_xll.qlIndexFixing(Index3M,H36,TRUE,_xll.ohTrigger(RecalcTrigger,Trigger3M)),NA())</f>
        <v>3.491803764799073E-3</v>
      </c>
      <c r="L36" s="44">
        <f>IFERROR(_xll.qlIndexFixing(Index6M,$H36,TRUE,_xll.ohTrigger(RecalcTrigger,Trigger6M)),NA())</f>
        <v>4.9048106555219066E-3</v>
      </c>
      <c r="M36" s="146">
        <f>IFERROR(_xll.qlIndexFixing(Index1Y,$H36,TRUE,_xll.ohTrigger(RecalcTrigger,Trigger1Y)),NA())</f>
        <v>6.7680731877145656E-3</v>
      </c>
      <c r="N36" s="145">
        <f>IFERROR(_xll.qlIndexFixing(ONIndex1M,I36,TRUE,_xll.ohTrigger(RecalcTrigger,Trigger1M)),NA())</f>
        <v>2.6695372410590061E-3</v>
      </c>
      <c r="O36" s="44">
        <f>IFERROR(_xll.qlIndexFixing(ONIndex3M,I36,TRUE,_xll.ohTrigger(RecalcTrigger,Trigger3M)),NA())</f>
        <v>3.6971111754657842E-3</v>
      </c>
      <c r="P36" s="44">
        <f>IFERROR(_xll.qlIndexFixing(ONIndex6M,I36,TRUE,_xll.ohTrigger(RecalcTrigger,Trigger6M)),NA())</f>
        <v>5.4683261364141264E-3</v>
      </c>
      <c r="Q36" s="146">
        <f>IFERROR(_xll.qlIndexFixing(ONIndex1Y,I36,TRUE,_xll.ohTrigger(RecalcTrigger,Trigger1Y)),NA())</f>
        <v>8.8068408698679015E-3</v>
      </c>
    </row>
    <row r="37" spans="2:17" x14ac:dyDescent="0.2">
      <c r="B37" s="39" t="s">
        <v>17</v>
      </c>
      <c r="D37" s="42">
        <f>_xll.qlCalendarAdvance(Calendar,$D36,B37,"f",FALSE)</f>
        <v>42688</v>
      </c>
      <c r="E37" s="140">
        <f>_xll.qlInterestRateIndexValueDate(IndexON,D37)</f>
        <v>42688</v>
      </c>
      <c r="F37" s="156">
        <f>IFERROR(_xll.qlIndexFixing(IndexON,D37,TRUE,_xll.ohTrigger(RecalcTrigger,TriggerON)),NA())</f>
        <v>1.7123383013806226E-3</v>
      </c>
      <c r="H37" s="42">
        <f>_xll.qlCalendarAdvance(Calendar,$H36,B37,"f",FALSE)</f>
        <v>42688</v>
      </c>
      <c r="I37" s="140">
        <f>_xll.qlInterestRateIndexValueDate(Index1M,$H37)</f>
        <v>42688</v>
      </c>
      <c r="J37" s="145">
        <f>IFERROR(_xll.qlIndexFixing(Index1M,$H37,TRUE,_xll.ohTrigger(RecalcTrigger,Trigger1M)),NA())</f>
        <v>2.4796160193181946E-3</v>
      </c>
      <c r="K37" s="44">
        <f>IFERROR(_xll.qlIndexFixing(Index3M,H37,TRUE,_xll.ohTrigger(RecalcTrigger,Trigger3M)),NA())</f>
        <v>3.4811052059392595E-3</v>
      </c>
      <c r="L37" s="44">
        <f>IFERROR(_xll.qlIndexFixing(Index6M,$H37,TRUE,_xll.ohTrigger(RecalcTrigger,Trigger6M)),NA())</f>
        <v>4.8663236615343877E-3</v>
      </c>
      <c r="M37" s="146">
        <f>IFERROR(_xll.qlIndexFixing(Index1Y,$H37,TRUE,_xll.ohTrigger(RecalcTrigger,Trigger1Y)),NA())</f>
        <v>6.7548843395377478E-3</v>
      </c>
      <c r="N37" s="145">
        <f>IFERROR(_xll.qlIndexFixing(ONIndex1M,I37,TRUE,_xll.ohTrigger(RecalcTrigger,Trigger1M)),NA())</f>
        <v>2.6553847835730782E-3</v>
      </c>
      <c r="O37" s="44">
        <f>IFERROR(_xll.qlIndexFixing(ONIndex3M,I37,TRUE,_xll.ohTrigger(RecalcTrigger,Trigger3M)),NA())</f>
        <v>3.6883832342993195E-3</v>
      </c>
      <c r="P37" s="44">
        <f>IFERROR(_xll.qlIndexFixing(ONIndex6M,I37,TRUE,_xll.ohTrigger(RecalcTrigger,Trigger6M)),NA())</f>
        <v>5.4653891846945246E-3</v>
      </c>
      <c r="Q37" s="146">
        <f>IFERROR(_xll.qlIndexFixing(ONIndex1Y,I37,TRUE,_xll.ohTrigger(RecalcTrigger,Trigger1Y)),NA())</f>
        <v>8.7760921632573652E-3</v>
      </c>
    </row>
    <row r="38" spans="2:17" x14ac:dyDescent="0.2">
      <c r="B38" s="39" t="s">
        <v>17</v>
      </c>
      <c r="D38" s="42">
        <f>_xll.qlCalendarAdvance(Calendar,$D37,B38,"f",FALSE)</f>
        <v>42689</v>
      </c>
      <c r="E38" s="140">
        <f>_xll.qlInterestRateIndexValueDate(IndexON,D38)</f>
        <v>42689</v>
      </c>
      <c r="F38" s="156">
        <f>IFERROR(_xll.qlIndexFixing(IndexON,D38,TRUE,_xll.ohTrigger(RecalcTrigger,TriggerON)),NA())</f>
        <v>1.7031253774058008E-3</v>
      </c>
      <c r="H38" s="42">
        <f>_xll.qlCalendarAdvance(Calendar,$H37,B38,"f",FALSE)</f>
        <v>42689</v>
      </c>
      <c r="I38" s="140">
        <f>_xll.qlInterestRateIndexValueDate(Index1M,$H38)</f>
        <v>42689</v>
      </c>
      <c r="J38" s="145">
        <f>IFERROR(_xll.qlIndexFixing(Index1M,$H38,TRUE,_xll.ohTrigger(RecalcTrigger,Trigger1M)),NA())</f>
        <v>2.4681321367085269E-3</v>
      </c>
      <c r="K38" s="44">
        <f>IFERROR(_xll.qlIndexFixing(Index3M,H38,TRUE,_xll.ohTrigger(RecalcTrigger,Trigger3M)),NA())</f>
        <v>3.4749541462114615E-3</v>
      </c>
      <c r="L38" s="44">
        <f>IFERROR(_xll.qlIndexFixing(Index6M,$H38,TRUE,_xll.ohTrigger(RecalcTrigger,Trigger6M)),NA())</f>
        <v>4.8629410911923982E-3</v>
      </c>
      <c r="M38" s="146">
        <f>IFERROR(_xll.qlIndexFixing(Index1Y,$H38,TRUE,_xll.ohTrigger(RecalcTrigger,Trigger1Y)),NA())</f>
        <v>6.7536204633429353E-3</v>
      </c>
      <c r="N38" s="145">
        <f>IFERROR(_xll.qlIndexFixing(ONIndex1M,I38,TRUE,_xll.ohTrigger(RecalcTrigger,Trigger1M)),NA())</f>
        <v>2.6472260152810012E-3</v>
      </c>
      <c r="O38" s="44">
        <f>IFERROR(_xll.qlIndexFixing(ONIndex3M,I38,TRUE,_xll.ohTrigger(RecalcTrigger,Trigger3M)),NA())</f>
        <v>3.684694015377854E-3</v>
      </c>
      <c r="P38" s="44">
        <f>IFERROR(_xll.qlIndexFixing(ONIndex6M,I38,TRUE,_xll.ohTrigger(RecalcTrigger,Trigger6M)),NA())</f>
        <v>5.4644577930551552E-3</v>
      </c>
      <c r="Q38" s="146">
        <f>IFERROR(_xll.qlIndexFixing(ONIndex1Y,I38,TRUE,_xll.ohTrigger(RecalcTrigger,Trigger1Y)),NA())</f>
        <v>8.7618406124290171E-3</v>
      </c>
    </row>
    <row r="39" spans="2:17" x14ac:dyDescent="0.2">
      <c r="B39" s="39" t="s">
        <v>17</v>
      </c>
      <c r="D39" s="42">
        <f>_xll.qlCalendarAdvance(Calendar,$D38,B39,"f",FALSE)</f>
        <v>42690</v>
      </c>
      <c r="E39" s="140">
        <f>_xll.qlInterestRateIndexValueDate(IndexON,D39)</f>
        <v>42690</v>
      </c>
      <c r="F39" s="156">
        <f>IFERROR(_xll.qlIndexFixing(IndexON,D39,TRUE,_xll.ohTrigger(RecalcTrigger,TriggerON)),NA())</f>
        <v>1.6947172577497227E-3</v>
      </c>
      <c r="H39" s="42">
        <f>_xll.qlCalendarAdvance(Calendar,$H38,B39,"f",FALSE)</f>
        <v>42690</v>
      </c>
      <c r="I39" s="140">
        <f>_xll.qlInterestRateIndexValueDate(Index1M,$H39)</f>
        <v>42690</v>
      </c>
      <c r="J39" s="145">
        <f>IFERROR(_xll.qlIndexFixing(Index1M,$H39,TRUE,_xll.ohTrigger(RecalcTrigger,Trigger1M)),NA())</f>
        <v>2.4567644812626042E-3</v>
      </c>
      <c r="K39" s="44">
        <f>IFERROR(_xll.qlIndexFixing(Index3M,H39,TRUE,_xll.ohTrigger(RecalcTrigger,Trigger3M)),NA())</f>
        <v>3.4687633173687907E-3</v>
      </c>
      <c r="L39" s="44">
        <f>IFERROR(_xll.qlIndexFixing(Index6M,$H39,TRUE,_xll.ohTrigger(RecalcTrigger,Trigger6M)),NA())</f>
        <v>4.8525917917083654E-3</v>
      </c>
      <c r="M39" s="146">
        <f>IFERROR(_xll.qlIndexFixing(Index1Y,$H39,TRUE,_xll.ohTrigger(RecalcTrigger,Trigger1Y)),NA())</f>
        <v>6.7526926958278999E-3</v>
      </c>
      <c r="N39" s="145">
        <f>IFERROR(_xll.qlIndexFixing(ONIndex1M,I39,TRUE,_xll.ohTrigger(RecalcTrigger,Trigger1M)),NA())</f>
        <v>2.6384118659961153E-3</v>
      </c>
      <c r="O39" s="44">
        <f>IFERROR(_xll.qlIndexFixing(ONIndex3M,I39,TRUE,_xll.ohTrigger(RecalcTrigger,Trigger3M)),NA())</f>
        <v>3.6813984130368294E-3</v>
      </c>
      <c r="P39" s="44">
        <f>IFERROR(_xll.qlIndexFixing(ONIndex6M,I39,TRUE,_xll.ohTrigger(RecalcTrigger,Trigger6M)),NA())</f>
        <v>5.4638240747606481E-3</v>
      </c>
      <c r="Q39" s="146">
        <f>IFERROR(_xll.qlIndexFixing(ONIndex1Y,I39,TRUE,_xll.ohTrigger(RecalcTrigger,Trigger1Y)),NA())</f>
        <v>8.7481989973503538E-3</v>
      </c>
    </row>
    <row r="40" spans="2:17" x14ac:dyDescent="0.2">
      <c r="B40" s="39" t="s">
        <v>17</v>
      </c>
      <c r="D40" s="42">
        <f>_xll.qlCalendarAdvance(Calendar,$D39,B40,"f",FALSE)</f>
        <v>42691</v>
      </c>
      <c r="E40" s="140">
        <f>_xll.qlInterestRateIndexValueDate(IndexON,D40)</f>
        <v>42691</v>
      </c>
      <c r="F40" s="156">
        <f>IFERROR(_xll.qlIndexFixing(IndexON,D40,TRUE,_xll.ohTrigger(RecalcTrigger,TriggerON)),NA())</f>
        <v>1.6871139425744808E-3</v>
      </c>
      <c r="H40" s="42">
        <f>_xll.qlCalendarAdvance(Calendar,$H39,B40,"f",FALSE)</f>
        <v>42691</v>
      </c>
      <c r="I40" s="140">
        <f>_xll.qlInterestRateIndexValueDate(Index1M,$H40)</f>
        <v>42691</v>
      </c>
      <c r="J40" s="145">
        <f>IFERROR(_xll.qlIndexFixing(Index1M,$H40,TRUE,_xll.ohTrigger(RecalcTrigger,Trigger1M)),NA())</f>
        <v>2.4363502797691144E-3</v>
      </c>
      <c r="K40" s="44">
        <f>IFERROR(_xll.qlIndexFixing(Index3M,H40,TRUE,_xll.ohTrigger(RecalcTrigger,Trigger3M)),NA())</f>
        <v>3.4625290207417718E-3</v>
      </c>
      <c r="L40" s="44">
        <f>IFERROR(_xll.qlIndexFixing(Index6M,$H40,TRUE,_xll.ohTrigger(RecalcTrigger,Trigger6M)),NA())</f>
        <v>4.8423164893973934E-3</v>
      </c>
      <c r="M40" s="146">
        <f>IFERROR(_xll.qlIndexFixing(Index1Y,$H40,TRUE,_xll.ohTrigger(RecalcTrigger,Trigger1Y)),NA())</f>
        <v>6.7520522013331252E-3</v>
      </c>
      <c r="N40" s="145">
        <f>IFERROR(_xll.qlIndexFixing(ONIndex1M,I40,TRUE,_xll.ohTrigger(RecalcTrigger,Trigger1M)),NA())</f>
        <v>2.6289423359615594E-3</v>
      </c>
      <c r="O40" s="44">
        <f>IFERROR(_xll.qlIndexFixing(ONIndex3M,I40,TRUE,_xll.ohTrigger(RecalcTrigger,Trigger3M)),NA())</f>
        <v>3.6784964273572918E-3</v>
      </c>
      <c r="P40" s="44">
        <f>IFERROR(_xll.qlIndexFixing(ONIndex6M,I40,TRUE,_xll.ohTrigger(RecalcTrigger,Trigger6M)),NA())</f>
        <v>5.4634880302162347E-3</v>
      </c>
      <c r="Q40" s="146">
        <f>IFERROR(_xll.qlIndexFixing(ONIndex1Y,I40,TRUE,_xll.ohTrigger(RecalcTrigger,Trigger1Y)),NA())</f>
        <v>8.7351673178592826E-3</v>
      </c>
    </row>
    <row r="41" spans="2:17" x14ac:dyDescent="0.2">
      <c r="B41" s="39" t="s">
        <v>17</v>
      </c>
      <c r="D41" s="42">
        <f>_xll.qlCalendarAdvance(Calendar,$D40,B41,"f",FALSE)</f>
        <v>42692</v>
      </c>
      <c r="E41" s="140">
        <f>_xll.qlInterestRateIndexValueDate(IndexON,D41)</f>
        <v>42692</v>
      </c>
      <c r="F41" s="156">
        <f>IFERROR(_xll.qlIndexFixing(IndexON,D41,TRUE,_xll.ohTrigger(RecalcTrigger,TriggerON)),NA())</f>
        <v>1.6745976762577721E-3</v>
      </c>
      <c r="H41" s="42">
        <f>_xll.qlCalendarAdvance(Calendar,$H40,B41,"f",FALSE)</f>
        <v>42692</v>
      </c>
      <c r="I41" s="140">
        <f>_xll.qlInterestRateIndexValueDate(Index1M,$H41)</f>
        <v>42692</v>
      </c>
      <c r="J41" s="145">
        <f>IFERROR(_xll.qlIndexFixing(Index1M,$H41,TRUE,_xll.ohTrigger(RecalcTrigger,Trigger1M)),NA())</f>
        <v>2.4301201296560472E-3</v>
      </c>
      <c r="K41" s="44">
        <f>IFERROR(_xll.qlIndexFixing(Index3M,H41,TRUE,_xll.ohTrigger(RecalcTrigger,Trigger3M)),NA())</f>
        <v>3.4485200515736577E-3</v>
      </c>
      <c r="L41" s="44">
        <f>IFERROR(_xll.qlIndexFixing(Index6M,$H41,TRUE,_xll.ohTrigger(RecalcTrigger,Trigger6M)),NA())</f>
        <v>4.8321285640565434E-3</v>
      </c>
      <c r="M41" s="146">
        <f>IFERROR(_xll.qlIndexFixing(Index1Y,$H41,TRUE,_xll.ohTrigger(RecalcTrigger,Trigger1Y)),NA())</f>
        <v>6.7623983154282211E-3</v>
      </c>
      <c r="N41" s="145">
        <f>IFERROR(_xll.qlIndexFixing(ONIndex1M,I41,TRUE,_xll.ohTrigger(RecalcTrigger,Trigger1M)),NA())</f>
        <v>2.6078373051770707E-3</v>
      </c>
      <c r="O41" s="44">
        <f>IFERROR(_xll.qlIndexFixing(ONIndex3M,I41,TRUE,_xll.ohTrigger(RecalcTrigger,Trigger3M)),NA())</f>
        <v>3.6740414932516048E-3</v>
      </c>
      <c r="P41" s="44">
        <f>IFERROR(_xll.qlIndexFixing(ONIndex6M,I41,TRUE,_xll.ohTrigger(RecalcTrigger,Trigger6M)),NA())</f>
        <v>5.4638899763552002E-3</v>
      </c>
      <c r="Q41" s="146">
        <f>IFERROR(_xll.qlIndexFixing(ONIndex1Y,I41,TRUE,_xll.ohTrigger(RecalcTrigger,Trigger1Y)),NA())</f>
        <v>8.7113449799884161E-3</v>
      </c>
    </row>
    <row r="42" spans="2:17" x14ac:dyDescent="0.2">
      <c r="B42" s="39" t="s">
        <v>17</v>
      </c>
      <c r="D42" s="42">
        <f>_xll.qlCalendarAdvance(Calendar,$D41,B42,"f",FALSE)</f>
        <v>42695</v>
      </c>
      <c r="E42" s="140">
        <f>_xll.qlInterestRateIndexValueDate(IndexON,D42)</f>
        <v>42695</v>
      </c>
      <c r="F42" s="156">
        <f>IFERROR(_xll.qlIndexFixing(IndexON,D42,TRUE,_xll.ohTrigger(RecalcTrigger,TriggerON)),NA())</f>
        <v>1.6647487250609494E-3</v>
      </c>
      <c r="H42" s="42">
        <f>_xll.qlCalendarAdvance(Calendar,$H41,B42,"f",FALSE)</f>
        <v>42695</v>
      </c>
      <c r="I42" s="140">
        <f>_xll.qlInterestRateIndexValueDate(Index1M,$H42)</f>
        <v>42695</v>
      </c>
      <c r="J42" s="145">
        <f>IFERROR(_xll.qlIndexFixing(Index1M,$H42,TRUE,_xll.ohTrigger(RecalcTrigger,Trigger1M)),NA())</f>
        <v>2.4032584387742402E-3</v>
      </c>
      <c r="K42" s="44">
        <f>IFERROR(_xll.qlIndexFixing(Index3M,H42,TRUE,_xll.ohTrigger(RecalcTrigger,Trigger3M)),NA())</f>
        <v>3.437083183892237E-3</v>
      </c>
      <c r="L42" s="44">
        <f>IFERROR(_xll.qlIndexFixing(Index6M,$H42,TRUE,_xll.ohTrigger(RecalcTrigger,Trigger6M)),NA())</f>
        <v>4.7962852006143341E-3</v>
      </c>
      <c r="M42" s="146">
        <f>IFERROR(_xll.qlIndexFixing(Index1Y,$H42,TRUE,_xll.ohTrigger(RecalcTrigger,Trigger1Y)),NA())</f>
        <v>6.7513862518706613E-3</v>
      </c>
      <c r="N42" s="145">
        <f>IFERROR(_xll.qlIndexFixing(ONIndex1M,I42,TRUE,_xll.ohTrigger(RecalcTrigger,Trigger1M)),NA())</f>
        <v>2.5845104080024495E-3</v>
      </c>
      <c r="O42" s="44">
        <f>IFERROR(_xll.qlIndexFixing(ONIndex3M,I42,TRUE,_xll.ohTrigger(RecalcTrigger,Trigger3M)),NA())</f>
        <v>3.670824650929827E-3</v>
      </c>
      <c r="P42" s="44">
        <f>IFERROR(_xll.qlIndexFixing(ONIndex6M,I42,TRUE,_xll.ohTrigger(RecalcTrigger,Trigger6M)),NA())</f>
        <v>5.4651205878375464E-3</v>
      </c>
      <c r="Q42" s="146">
        <f>IFERROR(_xll.qlIndexFixing(ONIndex1Y,I42,TRUE,_xll.ohTrigger(RecalcTrigger,Trigger1Y)),NA())</f>
        <v>8.6891399549604564E-3</v>
      </c>
    </row>
    <row r="43" spans="2:17" x14ac:dyDescent="0.2">
      <c r="B43" s="39" t="s">
        <v>17</v>
      </c>
      <c r="D43" s="42">
        <f>_xll.qlCalendarAdvance(Calendar,$D42,B43,"f",FALSE)</f>
        <v>42696</v>
      </c>
      <c r="E43" s="140">
        <f>_xll.qlInterestRateIndexValueDate(IndexON,D43)</f>
        <v>42696</v>
      </c>
      <c r="F43" s="156">
        <f>IFERROR(_xll.qlIndexFixing(IndexON,D43,TRUE,_xll.ohTrigger(RecalcTrigger,TriggerON)),NA())</f>
        <v>1.6611694312362868E-3</v>
      </c>
      <c r="H43" s="42">
        <f>_xll.qlCalendarAdvance(Calendar,$H42,B43,"f",FALSE)</f>
        <v>42696</v>
      </c>
      <c r="I43" s="140">
        <f>_xll.qlInterestRateIndexValueDate(Index1M,$H43)</f>
        <v>42696</v>
      </c>
      <c r="J43" s="145">
        <f>IFERROR(_xll.qlIndexFixing(Index1M,$H43,TRUE,_xll.ohTrigger(RecalcTrigger,Trigger1M)),NA())</f>
        <v>2.3935414405940789E-3</v>
      </c>
      <c r="K43" s="44">
        <f>IFERROR(_xll.qlIndexFixing(Index3M,H43,TRUE,_xll.ohTrigger(RecalcTrigger,Trigger3M)),NA())</f>
        <v>3.43057606919287E-3</v>
      </c>
      <c r="L43" s="44">
        <f>IFERROR(_xll.qlIndexFixing(Index6M,$H43,TRUE,_xll.ohTrigger(RecalcTrigger,Trigger6M)),NA())</f>
        <v>4.7925182194258802E-3</v>
      </c>
      <c r="M43" s="146">
        <f>IFERROR(_xll.qlIndexFixing(Index1Y,$H43,TRUE,_xll.ohTrigger(RecalcTrigger,Trigger1Y)),NA())</f>
        <v>6.751449597635073E-3</v>
      </c>
      <c r="N43" s="145">
        <f>IFERROR(_xll.qlIndexFixing(ONIndex1M,I43,TRUE,_xll.ohTrigger(RecalcTrigger,Trigger1M)),NA())</f>
        <v>2.5717639744626819E-3</v>
      </c>
      <c r="O43" s="44">
        <f>IFERROR(_xll.qlIndexFixing(ONIndex3M,I43,TRUE,_xll.ohTrigger(RecalcTrigger,Trigger3M)),NA())</f>
        <v>3.6698907483956322E-3</v>
      </c>
      <c r="P43" s="44">
        <f>IFERROR(_xll.qlIndexFixing(ONIndex6M,I43,TRUE,_xll.ohTrigger(RecalcTrigger,Trigger6M)),NA())</f>
        <v>5.4662729110710462E-3</v>
      </c>
      <c r="Q43" s="146">
        <f>IFERROR(_xll.qlIndexFixing(ONIndex1Y,I43,TRUE,_xll.ohTrigger(RecalcTrigger,Trigger1Y)),NA())</f>
        <v>8.6791579527589757E-3</v>
      </c>
    </row>
    <row r="44" spans="2:17" x14ac:dyDescent="0.2">
      <c r="B44" s="39" t="s">
        <v>17</v>
      </c>
      <c r="D44" s="42">
        <f>_xll.qlCalendarAdvance(Calendar,$D43,B44,"f",FALSE)</f>
        <v>42697</v>
      </c>
      <c r="E44" s="140">
        <f>_xll.qlInterestRateIndexValueDate(IndexON,D44)</f>
        <v>42697</v>
      </c>
      <c r="F44" s="156">
        <f>IFERROR(_xll.qlIndexFixing(IndexON,D44,TRUE,_xll.ohTrigger(RecalcTrigger,TriggerON)),NA())</f>
        <v>1.6583949415682753E-3</v>
      </c>
      <c r="H44" s="42">
        <f>_xll.qlCalendarAdvance(Calendar,$H43,B44,"f",FALSE)</f>
        <v>42697</v>
      </c>
      <c r="I44" s="140">
        <f>_xll.qlInterestRateIndexValueDate(Index1M,$H44)</f>
        <v>42697</v>
      </c>
      <c r="J44" s="145">
        <f>IFERROR(_xll.qlIndexFixing(Index1M,$H44,TRUE,_xll.ohTrigger(RecalcTrigger,Trigger1M)),NA())</f>
        <v>2.3842584330366163E-3</v>
      </c>
      <c r="K44" s="44">
        <f>IFERROR(_xll.qlIndexFixing(Index3M,H44,TRUE,_xll.ohTrigger(RecalcTrigger,Trigger3M)),NA())</f>
        <v>3.4240032952287994E-3</v>
      </c>
      <c r="L44" s="44">
        <f>IFERROR(_xll.qlIndexFixing(Index6M,$H44,TRUE,_xll.ohTrigger(RecalcTrigger,Trigger6M)),NA())</f>
        <v>4.7829678670705056E-3</v>
      </c>
      <c r="M44" s="146">
        <f>IFERROR(_xll.qlIndexFixing(Index1Y,$H44,TRUE,_xll.ohTrigger(RecalcTrigger,Trigger1Y)),NA())</f>
        <v>6.751507207238383E-3</v>
      </c>
      <c r="N44" s="145">
        <f>IFERROR(_xll.qlIndexFixing(ONIndex1M,I44,TRUE,_xll.ohTrigger(RecalcTrigger,Trigger1M)),NA())</f>
        <v>2.5583621603353368E-3</v>
      </c>
      <c r="O44" s="44">
        <f>IFERROR(_xll.qlIndexFixing(ONIndex3M,I44,TRUE,_xll.ohTrigger(RecalcTrigger,Trigger3M)),NA())</f>
        <v>3.669350462360832E-3</v>
      </c>
      <c r="P44" s="44">
        <f>IFERROR(_xll.qlIndexFixing(ONIndex6M,I44,TRUE,_xll.ohTrigger(RecalcTrigger,Trigger6M)),NA())</f>
        <v>5.4677229080546397E-3</v>
      </c>
      <c r="Q44" s="146">
        <f>IFERROR(_xll.qlIndexFixing(ONIndex1Y,I44,TRUE,_xll.ohTrigger(RecalcTrigger,Trigger1Y)),NA())</f>
        <v>8.669785885820902E-3</v>
      </c>
    </row>
    <row r="45" spans="2:17" x14ac:dyDescent="0.2">
      <c r="B45" s="39" t="s">
        <v>17</v>
      </c>
      <c r="D45" s="42">
        <f>_xll.qlCalendarAdvance(Calendar,$D44,B45,"f",FALSE)</f>
        <v>42698</v>
      </c>
      <c r="E45" s="140">
        <f>_xll.qlInterestRateIndexValueDate(IndexON,D45)</f>
        <v>42698</v>
      </c>
      <c r="F45" s="156">
        <f>IFERROR(_xll.qlIndexFixing(IndexON,D45,TRUE,_xll.ohTrigger(RecalcTrigger,TriggerON)),NA())</f>
        <v>1.6564252560569148E-3</v>
      </c>
      <c r="H45" s="42">
        <f>_xll.qlCalendarAdvance(Calendar,$H44,B45,"f",FALSE)</f>
        <v>42698</v>
      </c>
      <c r="I45" s="140">
        <f>_xll.qlInterestRateIndexValueDate(Index1M,$H45)</f>
        <v>42698</v>
      </c>
      <c r="J45" s="145">
        <f>IFERROR(_xll.qlIndexFixing(Index1M,$H45,TRUE,_xll.ohTrigger(RecalcTrigger,Trigger1M)),NA())</f>
        <v>2.3666657006938688E-3</v>
      </c>
      <c r="K45" s="44">
        <f>IFERROR(_xll.qlIndexFixing(Index3M,H45,TRUE,_xll.ohTrigger(RecalcTrigger,Trigger3M)),NA())</f>
        <v>3.4173611635155469E-3</v>
      </c>
      <c r="L45" s="44">
        <f>IFERROR(_xll.qlIndexFixing(Index6M,$H45,TRUE,_xll.ohTrigger(RecalcTrigger,Trigger6M)),NA())</f>
        <v>4.7735851652766304E-3</v>
      </c>
      <c r="M45" s="146">
        <f>IFERROR(_xll.qlIndexFixing(Index1Y,$H45,TRUE,_xll.ohTrigger(RecalcTrigger,Trigger1Y)),NA())</f>
        <v>6.7515102459758669E-3</v>
      </c>
      <c r="N45" s="145">
        <f>IFERROR(_xll.qlIndexFixing(ONIndex1M,I45,TRUE,_xll.ohTrigger(RecalcTrigger,Trigger1M)),NA())</f>
        <v>2.5443049657825068E-3</v>
      </c>
      <c r="O45" s="44">
        <f>IFERROR(_xll.qlIndexFixing(ONIndex3M,I45,TRUE,_xll.ohTrigger(RecalcTrigger,Trigger3M)),NA())</f>
        <v>3.6692037929875188E-3</v>
      </c>
      <c r="P45" s="44">
        <f>IFERROR(_xll.qlIndexFixing(ONIndex6M,I45,TRUE,_xll.ohTrigger(RecalcTrigger,Trigger6M)),NA())</f>
        <v>5.469470578545188E-3</v>
      </c>
      <c r="Q45" s="146">
        <f>IFERROR(_xll.qlIndexFixing(ONIndex1Y,I45,TRUE,_xll.ohTrigger(RecalcTrigger,Trigger1Y)),NA())</f>
        <v>8.6610237540651891E-3</v>
      </c>
    </row>
    <row r="46" spans="2:17" x14ac:dyDescent="0.2">
      <c r="B46" s="39" t="s">
        <v>17</v>
      </c>
      <c r="D46" s="42">
        <f>_xll.qlCalendarAdvance(Calendar,$D45,B46,"f",FALSE)</f>
        <v>42699</v>
      </c>
      <c r="E46" s="140">
        <f>_xll.qlInterestRateIndexValueDate(IndexON,D46)</f>
        <v>42699</v>
      </c>
      <c r="F46" s="156">
        <f>IFERROR(_xll.qlIndexFixing(IndexON,D46,TRUE,_xll.ohTrigger(RecalcTrigger,TriggerON)),NA())</f>
        <v>1.655176071252429E-3</v>
      </c>
      <c r="H46" s="42">
        <f>_xll.qlCalendarAdvance(Calendar,$H45,B46,"f",FALSE)</f>
        <v>42699</v>
      </c>
      <c r="I46" s="140">
        <f>_xll.qlInterestRateIndexValueDate(Index1M,$H46)</f>
        <v>42699</v>
      </c>
      <c r="J46" s="145">
        <f>IFERROR(_xll.qlIndexFixing(Index1M,$H46,TRUE,_xll.ohTrigger(RecalcTrigger,Trigger1M)),NA())</f>
        <v>2.3612662329839922E-3</v>
      </c>
      <c r="K46" s="44">
        <f>IFERROR(_xll.qlIndexFixing(Index3M,H46,TRUE,_xll.ohTrigger(RecalcTrigger,Trigger3M)),NA())</f>
        <v>3.4028529140427352E-3</v>
      </c>
      <c r="L46" s="44">
        <f>IFERROR(_xll.qlIndexFixing(Index6M,$H46,TRUE,_xll.ohTrigger(RecalcTrigger,Trigger6M)),NA())</f>
        <v>4.7643834921872559E-3</v>
      </c>
      <c r="M46" s="146">
        <f>IFERROR(_xll.qlIndexFixing(Index1Y,$H46,TRUE,_xll.ohTrigger(RecalcTrigger,Trigger1Y)),NA())</f>
        <v>6.7613678274265187E-3</v>
      </c>
      <c r="N46" s="145">
        <f>IFERROR(_xll.qlIndexFixing(ONIndex1M,I46,TRUE,_xll.ohTrigger(RecalcTrigger,Trigger1M)),NA())</f>
        <v>2.5140232911746723E-3</v>
      </c>
      <c r="O46" s="44">
        <f>IFERROR(_xll.qlIndexFixing(ONIndex3M,I46,TRUE,_xll.ohTrigger(RecalcTrigger,Trigger3M)),NA())</f>
        <v>3.6702594153107766E-3</v>
      </c>
      <c r="P46" s="44">
        <f>IFERROR(_xll.qlIndexFixing(ONIndex6M,I46,TRUE,_xll.ohTrigger(RecalcTrigger,Trigger6M)),NA())</f>
        <v>5.4740402591639077E-3</v>
      </c>
      <c r="Q46" s="146">
        <f>IFERROR(_xll.qlIndexFixing(ONIndex1Y,I46,TRUE,_xll.ohTrigger(RecalcTrigger,Trigger1Y)),NA())</f>
        <v>8.6457373910050119E-3</v>
      </c>
    </row>
    <row r="47" spans="2:17" x14ac:dyDescent="0.2">
      <c r="B47" s="39" t="s">
        <v>17</v>
      </c>
      <c r="D47" s="42">
        <f>_xll.qlCalendarAdvance(Calendar,$D46,B47,"f",FALSE)</f>
        <v>42702</v>
      </c>
      <c r="E47" s="140">
        <f>_xll.qlInterestRateIndexValueDate(IndexON,D47)</f>
        <v>42702</v>
      </c>
      <c r="F47" s="156">
        <f>IFERROR(_xll.qlIndexFixing(IndexON,D47,TRUE,_xll.ohTrigger(RecalcTrigger,TriggerON)),NA())</f>
        <v>1.6564175894839828E-3</v>
      </c>
      <c r="H47" s="42">
        <f>_xll.qlCalendarAdvance(Calendar,$H46,B47,"f",FALSE)</f>
        <v>42702</v>
      </c>
      <c r="I47" s="140">
        <f>_xll.qlInterestRateIndexValueDate(Index1M,$H47)</f>
        <v>42702</v>
      </c>
      <c r="J47" s="145">
        <f>IFERROR(_xll.qlIndexFixing(Index1M,$H47,TRUE,_xll.ohTrigger(RecalcTrigger,Trigger1M)),NA())</f>
        <v>2.3459420524847658E-3</v>
      </c>
      <c r="K47" s="44">
        <f>IFERROR(_xll.qlIndexFixing(Index3M,H47,TRUE,_xll.ohTrigger(RecalcTrigger,Trigger3M)),NA())</f>
        <v>3.3900250904378665E-3</v>
      </c>
      <c r="L47" s="44">
        <f>IFERROR(_xll.qlIndexFixing(Index6M,$H47,TRUE,_xll.ohTrigger(RecalcTrigger,Trigger6M)),NA())</f>
        <v>4.7300000000001056E-3</v>
      </c>
      <c r="M47" s="146">
        <f>IFERROR(_xll.qlIndexFixing(Index1Y,$H47,TRUE,_xll.ohTrigger(RecalcTrigger,Trigger1Y)),NA())</f>
        <v>6.7499999993247961E-3</v>
      </c>
      <c r="N47" s="145">
        <f>IFERROR(_xll.qlIndexFixing(ONIndex1M,I47,TRUE,_xll.ohTrigger(RecalcTrigger,Trigger1M)),NA())</f>
        <v>2.4817493185758099E-3</v>
      </c>
      <c r="O47" s="44">
        <f>IFERROR(_xll.qlIndexFixing(ONIndex3M,I47,TRUE,_xll.ohTrigger(RecalcTrigger,Trigger3M)),NA())</f>
        <v>3.6724243419339331E-3</v>
      </c>
      <c r="P47" s="44">
        <f>IFERROR(_xll.qlIndexFixing(ONIndex6M,I47,TRUE,_xll.ohTrigger(RecalcTrigger,Trigger6M)),NA())</f>
        <v>5.4793385435236708E-3</v>
      </c>
      <c r="Q47" s="146">
        <f>IFERROR(_xll.qlIndexFixing(ONIndex1Y,I47,TRUE,_xll.ohTrigger(RecalcTrigger,Trigger1Y)),NA())</f>
        <v>8.6319401460221989E-3</v>
      </c>
    </row>
    <row r="48" spans="2:17" x14ac:dyDescent="0.2">
      <c r="B48" s="39" t="s">
        <v>17</v>
      </c>
      <c r="D48" s="42">
        <f>_xll.qlCalendarAdvance(Calendar,$D47,B48,"f",FALSE)</f>
        <v>42703</v>
      </c>
      <c r="E48" s="140">
        <f>_xll.qlInterestRateIndexValueDate(IndexON,D48)</f>
        <v>42703</v>
      </c>
      <c r="F48" s="156">
        <f>IFERROR(_xll.qlIndexFixing(IndexON,D48,TRUE,_xll.ohTrigger(RecalcTrigger,TriggerON)),NA())</f>
        <v>1.6574101288402421E-3</v>
      </c>
      <c r="H48" s="42">
        <f>_xll.qlCalendarAdvance(Calendar,$H47,B48,"f",FALSE)</f>
        <v>42703</v>
      </c>
      <c r="I48" s="140">
        <f>_xll.qlInterestRateIndexValueDate(Index1M,$H48)</f>
        <v>42703</v>
      </c>
      <c r="J48" s="145">
        <f>IFERROR(_xll.qlIndexFixing(Index1M,$H48,TRUE,_xll.ohTrigger(RecalcTrigger,Trigger1M)),NA())</f>
        <v>2.3402018383275047E-3</v>
      </c>
      <c r="K48" s="44">
        <f>IFERROR(_xll.qlIndexFixing(Index3M,H48,TRUE,_xll.ohTrigger(RecalcTrigger,Trigger3M)),NA())</f>
        <v>3.3868877250037592E-3</v>
      </c>
      <c r="L48" s="44">
        <f>IFERROR(_xll.qlIndexFixing(Index6M,$H48,TRUE,_xll.ohTrigger(RecalcTrigger,Trigger6M)),NA())</f>
        <v>4.7258118119052348E-3</v>
      </c>
      <c r="M48" s="146">
        <f>IFERROR(_xll.qlIndexFixing(Index1Y,$H48,TRUE,_xll.ohTrigger(RecalcTrigger,Trigger1Y)),NA())</f>
        <v>6.7490080181495937E-3</v>
      </c>
      <c r="N48" s="145">
        <f>IFERROR(_xll.qlIndexFixing(ONIndex1M,I48,TRUE,_xll.ohTrigger(RecalcTrigger,Trigger1M)),NA())</f>
        <v>2.4657768249425338E-3</v>
      </c>
      <c r="O48" s="44">
        <f>IFERROR(_xll.qlIndexFixing(ONIndex3M,I48,TRUE,_xll.ohTrigger(RecalcTrigger,Trigger3M)),NA())</f>
        <v>3.6734721176534535E-3</v>
      </c>
      <c r="P48" s="44">
        <f>IFERROR(_xll.qlIndexFixing(ONIndex6M,I48,TRUE,_xll.ohTrigger(RecalcTrigger,Trigger6M)),NA())</f>
        <v>5.481977862178411E-3</v>
      </c>
      <c r="Q48" s="146">
        <f>IFERROR(_xll.qlIndexFixing(ONIndex1Y,I48,TRUE,_xll.ohTrigger(RecalcTrigger,Trigger1Y)),NA())</f>
        <v>8.6254210923863983E-3</v>
      </c>
    </row>
    <row r="49" spans="2:17" x14ac:dyDescent="0.2">
      <c r="B49" s="39" t="s">
        <v>17</v>
      </c>
      <c r="D49" s="42">
        <f>_xll.qlCalendarAdvance(Calendar,$D48,B49,"f",FALSE)</f>
        <v>42704</v>
      </c>
      <c r="E49" s="140">
        <f>_xll.qlInterestRateIndexValueDate(IndexON,D49)</f>
        <v>42704</v>
      </c>
      <c r="F49" s="156">
        <f>IFERROR(_xll.qlIndexFixing(IndexON,D49,TRUE,_xll.ohTrigger(RecalcTrigger,TriggerON)),NA())</f>
        <v>1.6581456764375169E-3</v>
      </c>
      <c r="H49" s="42">
        <f>_xll.qlCalendarAdvance(Calendar,$H48,B49,"f",FALSE)</f>
        <v>42704</v>
      </c>
      <c r="I49" s="140">
        <f>_xll.qlInterestRateIndexValueDate(Index1M,$H49)</f>
        <v>42704</v>
      </c>
      <c r="J49" s="145">
        <f>IFERROR(_xll.qlIndexFixing(Index1M,$H49,TRUE,_xll.ohTrigger(RecalcTrigger,Trigger1M)),NA())</f>
        <v>2.3351268033531269E-3</v>
      </c>
      <c r="K49" s="44">
        <f>IFERROR(_xll.qlIndexFixing(Index3M,H49,TRUE,_xll.ohTrigger(RecalcTrigger,Trigger3M)),NA())</f>
        <v>3.383669399686904E-3</v>
      </c>
      <c r="L49" s="44">
        <f>IFERROR(_xll.qlIndexFixing(Index6M,$H49,TRUE,_xll.ohTrigger(RecalcTrigger,Trigger6M)),NA())</f>
        <v>4.7180391460335414E-3</v>
      </c>
      <c r="M49" s="146">
        <f>IFERROR(_xll.qlIndexFixing(Index1Y,$H49,TRUE,_xll.ohTrigger(RecalcTrigger,Trigger1Y)),NA())</f>
        <v>6.7477305778460561E-3</v>
      </c>
      <c r="N49" s="145">
        <f>IFERROR(_xll.qlIndexFixing(ONIndex1M,I49,TRUE,_xll.ohTrigger(RecalcTrigger,Trigger1M)),NA())</f>
        <v>2.4505105532823812E-3</v>
      </c>
      <c r="O49" s="44">
        <f>IFERROR(_xll.qlIndexFixing(ONIndex3M,I49,TRUE,_xll.ohTrigger(RecalcTrigger,Trigger3M)),NA())</f>
        <v>3.6741398719819518E-3</v>
      </c>
      <c r="P49" s="44">
        <f>IFERROR(_xll.qlIndexFixing(ONIndex6M,I49,TRUE,_xll.ohTrigger(RecalcTrigger,Trigger6M)),NA())</f>
        <v>5.4843181347263847E-3</v>
      </c>
      <c r="Q49" s="146">
        <f>IFERROR(_xll.qlIndexFixing(ONIndex1Y,I49,TRUE,_xll.ohTrigger(RecalcTrigger,Trigger1Y)),NA())</f>
        <v>8.6187053763031596E-3</v>
      </c>
    </row>
    <row r="50" spans="2:17" x14ac:dyDescent="0.2">
      <c r="B50" s="39" t="s">
        <v>17</v>
      </c>
      <c r="D50" s="42">
        <f>_xll.qlCalendarAdvance(Calendar,$D49,B50,"f",FALSE)</f>
        <v>42705</v>
      </c>
      <c r="E50" s="140">
        <f>_xll.qlInterestRateIndexValueDate(IndexON,D50)</f>
        <v>42705</v>
      </c>
      <c r="F50" s="156">
        <f>IFERROR(_xll.qlIndexFixing(IndexON,D50,TRUE,_xll.ohTrigger(RecalcTrigger,TriggerON)),NA())</f>
        <v>1.6586242323568534E-3</v>
      </c>
      <c r="H50" s="42">
        <f>_xll.qlCalendarAdvance(Calendar,$H49,B50,"f",FALSE)</f>
        <v>42705</v>
      </c>
      <c r="I50" s="140">
        <f>_xll.qlInterestRateIndexValueDate(Index1M,$H50)</f>
        <v>42705</v>
      </c>
      <c r="J50" s="145">
        <f>IFERROR(_xll.qlIndexFixing(Index1M,$H50,TRUE,_xll.ohTrigger(RecalcTrigger,Trigger1M)),NA())</f>
        <v>2.3299417743879412E-3</v>
      </c>
      <c r="K50" s="44">
        <f>IFERROR(_xll.qlIndexFixing(Index3M,H50,TRUE,_xll.ohTrigger(RecalcTrigger,Trigger3M)),NA())</f>
        <v>3.3764509624308638E-3</v>
      </c>
      <c r="L50" s="44">
        <f>IFERROR(_xll.qlIndexFixing(Index6M,$H50,TRUE,_xll.ohTrigger(RecalcTrigger,Trigger6M)),NA())</f>
        <v>4.7105219296034295E-3</v>
      </c>
      <c r="M50" s="146">
        <f>IFERROR(_xll.qlIndexFixing(Index1Y,$H50,TRUE,_xll.ohTrigger(RecalcTrigger,Trigger1Y)),NA())</f>
        <v>6.7461809626752078E-3</v>
      </c>
      <c r="N50" s="145">
        <f>IFERROR(_xll.qlIndexFixing(ONIndex1M,I50,TRUE,_xll.ohTrigger(RecalcTrigger,Trigger1M)),NA())</f>
        <v>2.435950503271167E-3</v>
      </c>
      <c r="O50" s="44">
        <f>IFERROR(_xll.qlIndexFixing(ONIndex3M,I50,TRUE,_xll.ohTrigger(RecalcTrigger,Trigger3M)),NA())</f>
        <v>3.6744276050815206E-3</v>
      </c>
      <c r="P50" s="44">
        <f>IFERROR(_xll.qlIndexFixing(ONIndex6M,I50,TRUE,_xll.ohTrigger(RecalcTrigger,Trigger6M)),NA())</f>
        <v>5.4863593609244532E-3</v>
      </c>
      <c r="Q50" s="146">
        <f>IFERROR(_xll.qlIndexFixing(ONIndex1Y,I50,TRUE,_xll.ohTrigger(RecalcTrigger,Trigger1Y)),NA())</f>
        <v>8.6117929979345753E-3</v>
      </c>
    </row>
    <row r="51" spans="2:17" x14ac:dyDescent="0.2">
      <c r="B51" s="39" t="s">
        <v>17</v>
      </c>
      <c r="D51" s="42">
        <f>_xll.qlCalendarAdvance(Calendar,$D50,B51,"f",FALSE)</f>
        <v>42706</v>
      </c>
      <c r="E51" s="140">
        <f>_xll.qlInterestRateIndexValueDate(IndexON,D51)</f>
        <v>42706</v>
      </c>
      <c r="F51" s="156">
        <f>IFERROR(_xll.qlIndexFixing(IndexON,D51,TRUE,_xll.ohTrigger(RecalcTrigger,TriggerON)),NA())</f>
        <v>1.658732243140504E-3</v>
      </c>
      <c r="H51" s="42">
        <f>_xll.qlCalendarAdvance(Calendar,$H50,B51,"f",FALSE)</f>
        <v>42706</v>
      </c>
      <c r="I51" s="140">
        <f>_xll.qlInterestRateIndexValueDate(Index1M,$H51)</f>
        <v>42706</v>
      </c>
      <c r="J51" s="145">
        <f>IFERROR(_xll.qlIndexFixing(Index1M,$H51,TRUE,_xll.ohTrigger(RecalcTrigger,Trigger1M)),NA())</f>
        <v>2.3266134741712144E-3</v>
      </c>
      <c r="K51" s="44">
        <f>IFERROR(_xll.qlIndexFixing(Index3M,H51,TRUE,_xll.ohTrigger(RecalcTrigger,Trigger3M)),NA())</f>
        <v>3.3691559995502086E-3</v>
      </c>
      <c r="L51" s="44">
        <f>IFERROR(_xll.qlIndexFixing(Index6M,$H51,TRUE,_xll.ohTrigger(RecalcTrigger,Trigger6M)),NA())</f>
        <v>4.7032508245590573E-3</v>
      </c>
      <c r="M51" s="146">
        <f>IFERROR(_xll.qlIndexFixing(Index1Y,$H51,TRUE,_xll.ohTrigger(RecalcTrigger,Trigger1Y)),NA())</f>
        <v>6.7504900729838495E-3</v>
      </c>
      <c r="N51" s="145">
        <f>IFERROR(_xll.qlIndexFixing(ONIndex1M,I51,TRUE,_xll.ohTrigger(RecalcTrigger,Trigger1M)),NA())</f>
        <v>2.4092003770703756E-3</v>
      </c>
      <c r="O51" s="44">
        <f>IFERROR(_xll.qlIndexFixing(ONIndex3M,I51,TRUE,_xll.ohTrigger(RecalcTrigger,Trigger3M)),NA())</f>
        <v>3.6737733096766276E-3</v>
      </c>
      <c r="P51" s="44">
        <f>IFERROR(_xll.qlIndexFixing(ONIndex6M,I51,TRUE,_xll.ohTrigger(RecalcTrigger,Trigger6M)),NA())</f>
        <v>5.4895275520013467E-3</v>
      </c>
      <c r="Q51" s="146">
        <f>IFERROR(_xll.qlIndexFixing(ONIndex1Y,I51,TRUE,_xll.ohTrigger(RecalcTrigger,Trigger1Y)),NA())</f>
        <v>8.5975152047797678E-3</v>
      </c>
    </row>
    <row r="52" spans="2:17" x14ac:dyDescent="0.2">
      <c r="B52" s="39" t="s">
        <v>17</v>
      </c>
      <c r="D52" s="42">
        <f>_xll.qlCalendarAdvance(Calendar,$D51,B52,"f",FALSE)</f>
        <v>42709</v>
      </c>
      <c r="E52" s="140">
        <f>_xll.qlInterestRateIndexValueDate(IndexON,D52)</f>
        <v>42709</v>
      </c>
      <c r="F52" s="156">
        <f>IFERROR(_xll.qlIndexFixing(IndexON,D52,TRUE,_xll.ohTrigger(RecalcTrigger,TriggerON)),NA())</f>
        <v>1.6579685388495857E-3</v>
      </c>
      <c r="H52" s="42">
        <f>_xll.qlCalendarAdvance(Calendar,$H51,B52,"f",FALSE)</f>
        <v>42709</v>
      </c>
      <c r="I52" s="140">
        <f>_xll.qlInterestRateIndexValueDate(Index1M,$H52)</f>
        <v>42709</v>
      </c>
      <c r="J52" s="145">
        <f>IFERROR(_xll.qlIndexFixing(Index1M,$H52,TRUE,_xll.ohTrigger(RecalcTrigger,Trigger1M)),NA())</f>
        <v>2.3185616589441989E-3</v>
      </c>
      <c r="K52" s="44">
        <f>IFERROR(_xll.qlIndexFixing(Index3M,H52,TRUE,_xll.ohTrigger(RecalcTrigger,Trigger3M)),NA())</f>
        <v>3.3429940926166368E-3</v>
      </c>
      <c r="L52" s="44">
        <f>IFERROR(_xll.qlIndexFixing(Index6M,$H52,TRUE,_xll.ohTrigger(RecalcTrigger,Trigger6M)),NA())</f>
        <v>4.6828208005208942E-3</v>
      </c>
      <c r="M52" s="146">
        <f>IFERROR(_xll.qlIndexFixing(Index1Y,$H52,TRUE,_xll.ohTrigger(RecalcTrigger,Trigger1Y)),NA())</f>
        <v>6.7375264429292425E-3</v>
      </c>
      <c r="N52" s="145">
        <f>IFERROR(_xll.qlIndexFixing(ONIndex1M,I52,TRUE,_xll.ohTrigger(RecalcTrigger,Trigger1M)),NA())</f>
        <v>2.3847725190673241E-3</v>
      </c>
      <c r="O52" s="44">
        <f>IFERROR(_xll.qlIndexFixing(ONIndex3M,I52,TRUE,_xll.ohTrigger(RecalcTrigger,Trigger3M)),NA())</f>
        <v>3.671778323731667E-3</v>
      </c>
      <c r="P52" s="44">
        <f>IFERROR(_xll.qlIndexFixing(ONIndex6M,I52,TRUE,_xll.ohTrigger(RecalcTrigger,Trigger6M)),NA())</f>
        <v>5.4915338035144146E-3</v>
      </c>
      <c r="Q52" s="146">
        <f>IFERROR(_xll.qlIndexFixing(ONIndex1Y,I52,TRUE,_xll.ohTrigger(RecalcTrigger,Trigger1Y)),NA())</f>
        <v>8.5821768601479498E-3</v>
      </c>
    </row>
    <row r="53" spans="2:17" x14ac:dyDescent="0.2">
      <c r="B53" s="39" t="s">
        <v>17</v>
      </c>
      <c r="D53" s="42">
        <f>_xll.qlCalendarAdvance(Calendar,$D52,B53,"f",FALSE)</f>
        <v>42710</v>
      </c>
      <c r="E53" s="140">
        <f>_xll.qlInterestRateIndexValueDate(IndexON,D53)</f>
        <v>42710</v>
      </c>
      <c r="F53" s="156">
        <f>IFERROR(_xll.qlIndexFixing(IndexON,D53,TRUE,_xll.ohTrigger(RecalcTrigger,TriggerON)),NA())</f>
        <v>1.6571621362171385E-3</v>
      </c>
      <c r="H53" s="42">
        <f>_xll.qlCalendarAdvance(Calendar,$H52,B53,"f",FALSE)</f>
        <v>42710</v>
      </c>
      <c r="I53" s="140">
        <f>_xll.qlInterestRateIndexValueDate(Index1M,$H53)</f>
        <v>42710</v>
      </c>
      <c r="J53" s="145">
        <f>IFERROR(_xll.qlIndexFixing(Index1M,$H53,TRUE,_xll.ohTrigger(RecalcTrigger,Trigger1M)),NA())</f>
        <v>2.3166848010376172E-3</v>
      </c>
      <c r="K53" s="44">
        <f>IFERROR(_xll.qlIndexFixing(Index3M,H53,TRUE,_xll.ohTrigger(RecalcTrigger,Trigger3M)),NA())</f>
        <v>3.3393073421740249E-3</v>
      </c>
      <c r="L53" s="44">
        <f>IFERROR(_xll.qlIndexFixing(Index6M,$H53,TRUE,_xll.ohTrigger(RecalcTrigger,Trigger6M)),NA())</f>
        <v>4.6764407648397935E-3</v>
      </c>
      <c r="M53" s="146">
        <f>IFERROR(_xll.qlIndexFixing(Index1Y,$H53,TRUE,_xll.ohTrigger(RecalcTrigger,Trigger1Y)),NA())</f>
        <v>6.7348152212645118E-3</v>
      </c>
      <c r="N53" s="145">
        <f>IFERROR(_xll.qlIndexFixing(ONIndex1M,I53,TRUE,_xll.ohTrigger(RecalcTrigger,Trigger1M)),NA())</f>
        <v>2.3737435766524317E-3</v>
      </c>
      <c r="O53" s="44">
        <f>IFERROR(_xll.qlIndexFixing(ONIndex3M,I53,TRUE,_xll.ohTrigger(RecalcTrigger,Trigger3M)),NA())</f>
        <v>3.6701659500382178E-3</v>
      </c>
      <c r="P53" s="44">
        <f>IFERROR(_xll.qlIndexFixing(ONIndex6M,I53,TRUE,_xll.ohTrigger(RecalcTrigger,Trigger6M)),NA())</f>
        <v>5.4920797984492342E-3</v>
      </c>
      <c r="Q53" s="146">
        <f>IFERROR(_xll.qlIndexFixing(ONIndex1Y,I53,TRUE,_xll.ohTrigger(RecalcTrigger,Trigger1Y)),NA())</f>
        <v>8.5742811698663601E-3</v>
      </c>
    </row>
    <row r="54" spans="2:17" x14ac:dyDescent="0.2">
      <c r="B54" s="39" t="s">
        <v>17</v>
      </c>
      <c r="D54" s="42">
        <f>_xll.qlCalendarAdvance(Calendar,$D53,B54,"f",FALSE)</f>
        <v>42711</v>
      </c>
      <c r="E54" s="140">
        <f>_xll.qlInterestRateIndexValueDate(IndexON,D54)</f>
        <v>42711</v>
      </c>
      <c r="F54" s="156">
        <f>IFERROR(_xll.qlIndexFixing(IndexON,D54,TRUE,_xll.ohTrigger(RecalcTrigger,TriggerON)),NA())</f>
        <v>1.6560987418257067E-3</v>
      </c>
      <c r="H54" s="42">
        <f>_xll.qlCalendarAdvance(Calendar,$H53,B54,"f",FALSE)</f>
        <v>42711</v>
      </c>
      <c r="I54" s="140">
        <f>_xll.qlInterestRateIndexValueDate(Index1M,$H54)</f>
        <v>42711</v>
      </c>
      <c r="J54" s="145">
        <f>IFERROR(_xll.qlIndexFixing(Index1M,$H54,TRUE,_xll.ohTrigger(RecalcTrigger,Trigger1M)),NA())</f>
        <v>2.3157752937513934E-3</v>
      </c>
      <c r="K54" s="44">
        <f>IFERROR(_xll.qlIndexFixing(Index3M,H54,TRUE,_xll.ohTrigger(RecalcTrigger,Trigger3M)),NA())</f>
        <v>3.3317020886842251E-3</v>
      </c>
      <c r="L54" s="44">
        <f>IFERROR(_xll.qlIndexFixing(Index6M,$H54,TRUE,_xll.ohTrigger(RecalcTrigger,Trigger6M)),NA())</f>
        <v>4.6702601534594291E-3</v>
      </c>
      <c r="M54" s="146">
        <f>IFERROR(_xll.qlIndexFixing(Index1Y,$H54,TRUE,_xll.ohTrigger(RecalcTrigger,Trigger1Y)),NA())</f>
        <v>6.7319115322050926E-3</v>
      </c>
      <c r="N54" s="145">
        <f>IFERROR(_xll.qlIndexFixing(ONIndex1M,I54,TRUE,_xll.ohTrigger(RecalcTrigger,Trigger1M)),NA())</f>
        <v>2.3634208554812464E-3</v>
      </c>
      <c r="O54" s="44">
        <f>IFERROR(_xll.qlIndexFixing(ONIndex3M,I54,TRUE,_xll.ohTrigger(RecalcTrigger,Trigger3M)),NA())</f>
        <v>3.6681735550347927E-3</v>
      </c>
      <c r="P54" s="44">
        <f>IFERROR(_xll.qlIndexFixing(ONIndex6M,I54,TRUE,_xll.ohTrigger(RecalcTrigger,Trigger6M)),NA())</f>
        <v>5.4923267471962411E-3</v>
      </c>
      <c r="Q54" s="146">
        <f>IFERROR(_xll.qlIndexFixing(ONIndex1Y,I54,TRUE,_xll.ohTrigger(RecalcTrigger,Trigger1Y)),NA())</f>
        <v>8.5661888171373324E-3</v>
      </c>
    </row>
    <row r="55" spans="2:17" x14ac:dyDescent="0.2">
      <c r="B55" s="39" t="s">
        <v>17</v>
      </c>
      <c r="D55" s="42">
        <f>_xll.qlCalendarAdvance(Calendar,$D54,B55,"f",FALSE)</f>
        <v>42712</v>
      </c>
      <c r="E55" s="140">
        <f>_xll.qlInterestRateIndexValueDate(IndexON,D55)</f>
        <v>42712</v>
      </c>
      <c r="F55" s="156">
        <f>IFERROR(_xll.qlIndexFixing(IndexON,D55,TRUE,_xll.ohTrigger(RecalcTrigger,TriggerON)),NA())</f>
        <v>1.6547783556752904E-3</v>
      </c>
      <c r="H55" s="42">
        <f>_xll.qlCalendarAdvance(Calendar,$H54,B55,"f",FALSE)</f>
        <v>42712</v>
      </c>
      <c r="I55" s="140">
        <f>_xll.qlInterestRateIndexValueDate(Index1M,$H55)</f>
        <v>42712</v>
      </c>
      <c r="J55" s="145">
        <f>IFERROR(_xll.qlIndexFixing(Index1M,$H55,TRUE,_xll.ohTrigger(RecalcTrigger,Trigger1M)),NA())</f>
        <v>2.3142713847483509E-3</v>
      </c>
      <c r="K55" s="44">
        <f>IFERROR(_xll.qlIndexFixing(Index3M,H55,TRUE,_xll.ohTrigger(RecalcTrigger,Trigger3M)),NA())</f>
        <v>3.3240492443464709E-3</v>
      </c>
      <c r="L55" s="44">
        <f>IFERROR(_xll.qlIndexFixing(Index6M,$H55,TRUE,_xll.ohTrigger(RecalcTrigger,Trigger6M)),NA())</f>
        <v>4.6642696295294108E-3</v>
      </c>
      <c r="M55" s="146">
        <f>IFERROR(_xll.qlIndexFixing(Index1Y,$H55,TRUE,_xll.ohTrigger(RecalcTrigger,Trigger1Y)),NA())</f>
        <v>6.7288286603615077E-3</v>
      </c>
      <c r="N55" s="145">
        <f>IFERROR(_xll.qlIndexFixing(ONIndex1M,I55,TRUE,_xll.ohTrigger(RecalcTrigger,Trigger1M)),NA())</f>
        <v>2.3538043554727217E-3</v>
      </c>
      <c r="O55" s="44">
        <f>IFERROR(_xll.qlIndexFixing(ONIndex3M,I55,TRUE,_xll.ohTrigger(RecalcTrigger,Trigger3M)),NA())</f>
        <v>3.6658011387213918E-3</v>
      </c>
      <c r="P55" s="44">
        <f>IFERROR(_xll.qlIndexFixing(ONIndex6M,I55,TRUE,_xll.ohTrigger(RecalcTrigger,Trigger6M)),NA())</f>
        <v>5.4922746495933428E-3</v>
      </c>
      <c r="Q55" s="146">
        <f>IFERROR(_xll.qlIndexFixing(ONIndex1Y,I55,TRUE,_xll.ohTrigger(RecalcTrigger,Trigger1Y)),NA())</f>
        <v>8.5578998020419128E-3</v>
      </c>
    </row>
    <row r="56" spans="2:17" x14ac:dyDescent="0.2">
      <c r="B56" s="39" t="s">
        <v>17</v>
      </c>
      <c r="D56" s="42">
        <f>_xll.qlCalendarAdvance(Calendar,$D55,B56,"f",FALSE)</f>
        <v>42713</v>
      </c>
      <c r="E56" s="140">
        <f>_xll.qlInterestRateIndexValueDate(IndexON,D56)</f>
        <v>42713</v>
      </c>
      <c r="F56" s="156">
        <f>IFERROR(_xll.qlIndexFixing(IndexON,D56,TRUE,_xll.ohTrigger(RecalcTrigger,TriggerON)),NA())</f>
        <v>1.6512884149969913E-3</v>
      </c>
      <c r="H56" s="42">
        <f>_xll.qlCalendarAdvance(Calendar,$H55,B56,"f",FALSE)</f>
        <v>42713</v>
      </c>
      <c r="I56" s="140">
        <f>_xll.qlInterestRateIndexValueDate(Index1M,$H56)</f>
        <v>42713</v>
      </c>
      <c r="J56" s="145">
        <f>IFERROR(_xll.qlIndexFixing(Index1M,$H56,TRUE,_xll.ohTrigger(RecalcTrigger,Trigger1M)),NA())</f>
        <v>2.3129812117242857E-3</v>
      </c>
      <c r="K56" s="44">
        <f>IFERROR(_xll.qlIndexFixing(Index3M,H56,TRUE,_xll.ohTrigger(RecalcTrigger,Trigger3M)),NA())</f>
        <v>3.3163536315054224E-3</v>
      </c>
      <c r="L56" s="44">
        <f>IFERROR(_xll.qlIndexFixing(Index6M,$H56,TRUE,_xll.ohTrigger(RecalcTrigger,Trigger6M)),NA())</f>
        <v>4.6584598563681225E-3</v>
      </c>
      <c r="M56" s="146">
        <f>IFERROR(_xll.qlIndexFixing(Index1Y,$H56,TRUE,_xll.ohTrigger(RecalcTrigger,Trigger1Y)),NA())</f>
        <v>6.7289045349031781E-3</v>
      </c>
      <c r="N56" s="145">
        <f>IFERROR(_xll.qlIndexFixing(ONIndex1M,I56,TRUE,_xll.ohTrigger(RecalcTrigger,Trigger1M)),NA())</f>
        <v>2.3369403883570046E-3</v>
      </c>
      <c r="O56" s="44">
        <f>IFERROR(_xll.qlIndexFixing(ONIndex3M,I56,TRUE,_xll.ohTrigger(RecalcTrigger,Trigger3M)),NA())</f>
        <v>3.6598262645567057E-3</v>
      </c>
      <c r="P56" s="44">
        <f>IFERROR(_xll.qlIndexFixing(ONIndex6M,I56,TRUE,_xll.ohTrigger(RecalcTrigger,Trigger6M)),NA())</f>
        <v>5.491256244964938E-3</v>
      </c>
      <c r="Q56" s="146">
        <f>IFERROR(_xll.qlIndexFixing(ONIndex1Y,I56,TRUE,_xll.ohTrigger(RecalcTrigger,Trigger1Y)),NA())</f>
        <v>8.540866076169884E-3</v>
      </c>
    </row>
    <row r="57" spans="2:17" x14ac:dyDescent="0.2">
      <c r="B57" s="39" t="s">
        <v>17</v>
      </c>
      <c r="D57" s="42">
        <f>_xll.qlCalendarAdvance(Calendar,$D56,B57,"f",FALSE)</f>
        <v>42716</v>
      </c>
      <c r="E57" s="140">
        <f>_xll.qlInterestRateIndexValueDate(IndexON,D57)</f>
        <v>42716</v>
      </c>
      <c r="F57" s="156">
        <f>IFERROR(_xll.qlIndexFixing(IndexON,D57,TRUE,_xll.ohTrigger(RecalcTrigger,TriggerON)),NA())</f>
        <v>1.6469268942942428E-3</v>
      </c>
      <c r="H57" s="42">
        <f>_xll.qlCalendarAdvance(Calendar,$H56,B57,"f",FALSE)</f>
        <v>42716</v>
      </c>
      <c r="I57" s="140">
        <f>_xll.qlInterestRateIndexValueDate(Index1M,$H57)</f>
        <v>42716</v>
      </c>
      <c r="J57" s="145">
        <f>IFERROR(_xll.qlIndexFixing(Index1M,$H57,TRUE,_xll.ohTrigger(RecalcTrigger,Trigger1M)),NA())</f>
        <v>2.3113313023164789E-3</v>
      </c>
      <c r="K57" s="44">
        <f>IFERROR(_xll.qlIndexFixing(Index3M,H57,TRUE,_xll.ohTrigger(RecalcTrigger,Trigger3M)),NA())</f>
        <v>3.2893084030987678E-3</v>
      </c>
      <c r="L57" s="44">
        <f>IFERROR(_xll.qlIndexFixing(Index6M,$H57,TRUE,_xll.ohTrigger(RecalcTrigger,Trigger6M)),NA())</f>
        <v>4.6420216769911737E-3</v>
      </c>
      <c r="M57" s="146">
        <f>IFERROR(_xll.qlIndexFixing(Index1Y,$H57,TRUE,_xll.ohTrigger(RecalcTrigger,Trigger1Y)),NA())</f>
        <v>6.7149710347187419E-3</v>
      </c>
      <c r="N57" s="145">
        <f>IFERROR(_xll.qlIndexFixing(ONIndex1M,I57,TRUE,_xll.ohTrigger(RecalcTrigger,Trigger1M)),NA())</f>
        <v>2.3224005669841841E-3</v>
      </c>
      <c r="O57" s="44">
        <f>IFERROR(_xll.qlIndexFixing(ONIndex3M,I57,TRUE,_xll.ohTrigger(RecalcTrigger,Trigger3M)),NA())</f>
        <v>3.6525112603680299E-3</v>
      </c>
      <c r="P57" s="44">
        <f>IFERROR(_xll.qlIndexFixing(ONIndex6M,I57,TRUE,_xll.ohTrigger(RecalcTrigger,Trigger6M)),NA())</f>
        <v>5.4890757968173443E-3</v>
      </c>
      <c r="Q57" s="146">
        <f>IFERROR(_xll.qlIndexFixing(ONIndex1Y,I57,TRUE,_xll.ohTrigger(RecalcTrigger,Trigger1Y)),NA())</f>
        <v>8.5227771187257328E-3</v>
      </c>
    </row>
    <row r="58" spans="2:17" x14ac:dyDescent="0.2">
      <c r="B58" s="39" t="s">
        <v>17</v>
      </c>
      <c r="D58" s="42">
        <f>_xll.qlCalendarAdvance(Calendar,$D57,B58,"f",FALSE)</f>
        <v>42717</v>
      </c>
      <c r="E58" s="140">
        <f>_xll.qlInterestRateIndexValueDate(IndexON,D58)</f>
        <v>42717</v>
      </c>
      <c r="F58" s="156">
        <f>IFERROR(_xll.qlIndexFixing(IndexON,D58,TRUE,_xll.ohTrigger(RecalcTrigger,TriggerON)),NA())</f>
        <v>1.6443215497541352E-3</v>
      </c>
      <c r="H58" s="42">
        <f>_xll.qlCalendarAdvance(Calendar,$H57,B58,"f",FALSE)</f>
        <v>42717</v>
      </c>
      <c r="I58" s="140">
        <f>_xll.qlInterestRateIndexValueDate(Index1M,$H58)</f>
        <v>42717</v>
      </c>
      <c r="J58" s="145">
        <f>IFERROR(_xll.qlIndexFixing(Index1M,$H58,TRUE,_xll.ohTrigger(RecalcTrigger,Trigger1M)),NA())</f>
        <v>2.3110517512441881E-3</v>
      </c>
      <c r="K58" s="44">
        <f>IFERROR(_xll.qlIndexFixing(Index3M,H58,TRUE,_xll.ohTrigger(RecalcTrigger,Trigger3M)),NA())</f>
        <v>3.2852399407929823E-3</v>
      </c>
      <c r="L58" s="44">
        <f>IFERROR(_xll.qlIndexFixing(Index6M,$H58,TRUE,_xll.ohTrigger(RecalcTrigger,Trigger6M)),NA())</f>
        <v>4.6368415431229703E-3</v>
      </c>
      <c r="M58" s="146">
        <f>IFERROR(_xll.qlIndexFixing(Index1Y,$H58,TRUE,_xll.ohTrigger(RecalcTrigger,Trigger1Y)),NA())</f>
        <v>6.7111915151800705E-3</v>
      </c>
      <c r="N58" s="145">
        <f>IFERROR(_xll.qlIndexFixing(ONIndex1M,I58,TRUE,_xll.ohTrigger(RecalcTrigger,Trigger1M)),NA())</f>
        <v>2.3163151725458242E-3</v>
      </c>
      <c r="O58" s="44">
        <f>IFERROR(_xll.qlIndexFixing(ONIndex3M,I58,TRUE,_xll.ohTrigger(RecalcTrigger,Trigger3M)),NA())</f>
        <v>3.6482387375857961E-3</v>
      </c>
      <c r="P58" s="44">
        <f>IFERROR(_xll.qlIndexFixing(ONIndex6M,I58,TRUE,_xll.ohTrigger(RecalcTrigger,Trigger6M)),NA())</f>
        <v>5.4875284678701508E-3</v>
      </c>
      <c r="Q58" s="146">
        <f>IFERROR(_xll.qlIndexFixing(ONIndex1Y,I58,TRUE,_xll.ohTrigger(RecalcTrigger,Trigger1Y)),NA())</f>
        <v>8.5135047922035856E-3</v>
      </c>
    </row>
    <row r="59" spans="2:17" x14ac:dyDescent="0.2">
      <c r="B59" s="39" t="s">
        <v>17</v>
      </c>
      <c r="D59" s="42">
        <f>_xll.qlCalendarAdvance(Calendar,$D58,B59,"f",FALSE)</f>
        <v>42718</v>
      </c>
      <c r="E59" s="140">
        <f>_xll.qlInterestRateIndexValueDate(IndexON,D59)</f>
        <v>42718</v>
      </c>
      <c r="F59" s="156">
        <f>IFERROR(_xll.qlIndexFixing(IndexON,D59,TRUE,_xll.ohTrigger(RecalcTrigger,TriggerON)),NA())</f>
        <v>1.6414592134550432E-3</v>
      </c>
      <c r="H59" s="42">
        <f>_xll.qlCalendarAdvance(Calendar,$H58,B59,"f",FALSE)</f>
        <v>42718</v>
      </c>
      <c r="I59" s="140">
        <f>_xll.qlInterestRateIndexValueDate(Index1M,$H59)</f>
        <v>42718</v>
      </c>
      <c r="J59" s="145">
        <f>IFERROR(_xll.qlIndexFixing(Index1M,$H59,TRUE,_xll.ohTrigger(RecalcTrigger,Trigger1M)),NA())</f>
        <v>2.3103812395852685E-3</v>
      </c>
      <c r="K59" s="44">
        <f>IFERROR(_xll.qlIndexFixing(Index3M,H59,TRUE,_xll.ohTrigger(RecalcTrigger,Trigger3M)),NA())</f>
        <v>3.2774028193797529E-3</v>
      </c>
      <c r="L59" s="44">
        <f>IFERROR(_xll.qlIndexFixing(Index6M,$H59,TRUE,_xll.ohTrigger(RecalcTrigger,Trigger6M)),NA())</f>
        <v>4.6317954788285976E-3</v>
      </c>
      <c r="M59" s="146">
        <f>IFERROR(_xll.qlIndexFixing(Index1Y,$H59,TRUE,_xll.ohTrigger(RecalcTrigger,Trigger1Y)),NA())</f>
        <v>6.7073125184811122E-3</v>
      </c>
      <c r="N59" s="145">
        <f>IFERROR(_xll.qlIndexFixing(ONIndex1M,I59,TRUE,_xll.ohTrigger(RecalcTrigger,Trigger1M)),NA())</f>
        <v>2.3109359989459399E-3</v>
      </c>
      <c r="O59" s="44">
        <f>IFERROR(_xll.qlIndexFixing(ONIndex3M,I59,TRUE,_xll.ohTrigger(RecalcTrigger,Trigger3M)),NA())</f>
        <v>3.6435861934935865E-3</v>
      </c>
      <c r="P59" s="44">
        <f>IFERROR(_xll.qlIndexFixing(ONIndex6M,I59,TRUE,_xll.ohTrigger(RecalcTrigger,Trigger6M)),NA())</f>
        <v>5.4856820928161909E-3</v>
      </c>
      <c r="Q59" s="146">
        <f>IFERROR(_xll.qlIndexFixing(ONIndex1Y,I59,TRUE,_xll.ohTrigger(RecalcTrigger,Trigger1Y)),NA())</f>
        <v>8.5040358034771391E-3</v>
      </c>
    </row>
    <row r="60" spans="2:17" x14ac:dyDescent="0.2">
      <c r="B60" s="39" t="s">
        <v>17</v>
      </c>
      <c r="D60" s="42">
        <f>_xll.qlCalendarAdvance(Calendar,$D59,B60,"f",FALSE)</f>
        <v>42719</v>
      </c>
      <c r="E60" s="140">
        <f>_xll.qlInterestRateIndexValueDate(IndexON,D60)</f>
        <v>42719</v>
      </c>
      <c r="F60" s="156">
        <f>IFERROR(_xll.qlIndexFixing(IndexON,D60,TRUE,_xll.ohTrigger(RecalcTrigger,TriggerON)),NA())</f>
        <v>1.6383398854780129E-3</v>
      </c>
      <c r="H60" s="42">
        <f>_xll.qlCalendarAdvance(Calendar,$H59,B60,"f",FALSE)</f>
        <v>42719</v>
      </c>
      <c r="I60" s="140">
        <f>_xll.qlInterestRateIndexValueDate(Index1M,$H60)</f>
        <v>42719</v>
      </c>
      <c r="J60" s="145">
        <f>IFERROR(_xll.qlIndexFixing(Index1M,$H60,TRUE,_xll.ohTrigger(RecalcTrigger,Trigger1M)),NA())</f>
        <v>2.3103492757704444E-3</v>
      </c>
      <c r="K60" s="44">
        <f>IFERROR(_xll.qlIndexFixing(Index3M,H60,TRUE,_xll.ohTrigger(RecalcTrigger,Trigger3M)),NA())</f>
        <v>3.2695518627846587E-3</v>
      </c>
      <c r="L60" s="44">
        <f>IFERROR(_xll.qlIndexFixing(Index6M,$H60,TRUE,_xll.ohTrigger(RecalcTrigger,Trigger6M)),NA())</f>
        <v>4.6268741482609482E-3</v>
      </c>
      <c r="M60" s="146">
        <f>IFERROR(_xll.qlIndexFixing(Index1Y,$H60,TRUE,_xll.ohTrigger(RecalcTrigger,Trigger1Y)),NA())</f>
        <v>6.7033473283808487E-3</v>
      </c>
      <c r="N60" s="145">
        <f>IFERROR(_xll.qlIndexFixing(ONIndex1M,I60,TRUE,_xll.ohTrigger(RecalcTrigger,Trigger1M)),NA())</f>
        <v>2.3062630463466238E-3</v>
      </c>
      <c r="O60" s="44">
        <f>IFERROR(_xll.qlIndexFixing(ONIndex3M,I60,TRUE,_xll.ohTrigger(RecalcTrigger,Trigger3M)),NA())</f>
        <v>3.6385536281724473E-3</v>
      </c>
      <c r="P60" s="44">
        <f>IFERROR(_xll.qlIndexFixing(ONIndex6M,I60,TRUE,_xll.ohTrigger(RecalcTrigger,Trigger6M)),NA())</f>
        <v>5.483536671493372E-3</v>
      </c>
      <c r="Q60" s="146">
        <f>IFERROR(_xll.qlIndexFixing(ONIndex1Y,I60,TRUE,_xll.ohTrigger(RecalcTrigger,Trigger1Y)),NA())</f>
        <v>8.494370152465347E-3</v>
      </c>
    </row>
    <row r="61" spans="2:17" x14ac:dyDescent="0.2">
      <c r="B61" s="39" t="s">
        <v>17</v>
      </c>
      <c r="D61" s="42">
        <f>_xll.qlCalendarAdvance(Calendar,$D60,B61,"f",FALSE)</f>
        <v>42720</v>
      </c>
      <c r="E61" s="140">
        <f>_xll.qlInterestRateIndexValueDate(IndexON,D61)</f>
        <v>42720</v>
      </c>
      <c r="F61" s="156">
        <f>IFERROR(_xll.qlIndexFixing(IndexON,D61,TRUE,_xll.ohTrigger(RecalcTrigger,TriggerON)),NA())</f>
        <v>1.6312518809535883E-3</v>
      </c>
      <c r="H61" s="42">
        <f>_xll.qlCalendarAdvance(Calendar,$H60,B61,"f",FALSE)</f>
        <v>42720</v>
      </c>
      <c r="I61" s="140">
        <f>_xll.qlInterestRateIndexValueDate(Index1M,$H61)</f>
        <v>42720</v>
      </c>
      <c r="J61" s="145">
        <f>IFERROR(_xll.qlIndexFixing(Index1M,$H61,TRUE,_xll.ohTrigger(RecalcTrigger,Trigger1M)),NA())</f>
        <v>2.3104664908739137E-3</v>
      </c>
      <c r="K61" s="44">
        <f>IFERROR(_xll.qlIndexFixing(Index3M,H61,TRUE,_xll.ohTrigger(RecalcTrigger,Trigger3M)),NA())</f>
        <v>3.2616918930993156E-3</v>
      </c>
      <c r="L61" s="44">
        <f>IFERROR(_xll.qlIndexFixing(Index6M,$H61,TRUE,_xll.ohTrigger(RecalcTrigger,Trigger6M)),NA())</f>
        <v>4.6220682156909217E-3</v>
      </c>
      <c r="M61" s="146">
        <f>IFERROR(_xll.qlIndexFixing(Index1Y,$H61,TRUE,_xll.ohTrigger(RecalcTrigger,Trigger1Y)),NA())</f>
        <v>6.7011232734937943E-3</v>
      </c>
      <c r="N61" s="145">
        <f>IFERROR(_xll.qlIndexFixing(ONIndex1M,I61,TRUE,_xll.ohTrigger(RecalcTrigger,Trigger1M)),NA())</f>
        <v>2.2992856947146039E-3</v>
      </c>
      <c r="O61" s="44">
        <f>IFERROR(_xll.qlIndexFixing(ONIndex3M,I61,TRUE,_xll.ohTrigger(RecalcTrigger,Trigger3M)),NA())</f>
        <v>3.627257806082159E-3</v>
      </c>
      <c r="P61" s="44">
        <f>IFERROR(_xll.qlIndexFixing(ONIndex6M,I61,TRUE,_xll.ohTrigger(RecalcTrigger,Trigger6M)),NA())</f>
        <v>5.4783312308622403E-3</v>
      </c>
      <c r="Q61" s="146">
        <f>IFERROR(_xll.qlIndexFixing(ONIndex1Y,I61,TRUE,_xll.ohTrigger(RecalcTrigger,Trigger1Y)),NA())</f>
        <v>8.474580065060227E-3</v>
      </c>
    </row>
    <row r="62" spans="2:17" x14ac:dyDescent="0.2">
      <c r="B62" s="39" t="s">
        <v>17</v>
      </c>
      <c r="D62" s="42">
        <f>_xll.qlCalendarAdvance(Calendar,$D61,B62,"f",FALSE)</f>
        <v>42723</v>
      </c>
      <c r="E62" s="140">
        <f>_xll.qlInterestRateIndexValueDate(IndexON,D62)</f>
        <v>42723</v>
      </c>
      <c r="F62" s="156">
        <f>IFERROR(_xll.qlIndexFixing(IndexON,D62,TRUE,_xll.ohTrigger(RecalcTrigger,TriggerON)),NA())</f>
        <v>1.6232926569526018E-3</v>
      </c>
      <c r="H62" s="42">
        <f>_xll.qlCalendarAdvance(Calendar,$H61,B62,"f",FALSE)</f>
        <v>42723</v>
      </c>
      <c r="I62" s="140">
        <f>_xll.qlInterestRateIndexValueDate(Index1M,$H62)</f>
        <v>42723</v>
      </c>
      <c r="J62" s="145">
        <f>IFERROR(_xll.qlIndexFixing(Index1M,$H62,TRUE,_xll.ohTrigger(RecalcTrigger,Trigger1M)),NA())</f>
        <v>2.3094245250119346E-3</v>
      </c>
      <c r="K62" s="44">
        <f>IFERROR(_xll.qlIndexFixing(Index3M,H62,TRUE,_xll.ohTrigger(RecalcTrigger,Trigger3M)),NA())</f>
        <v>3.2345137513046171E-3</v>
      </c>
      <c r="L62" s="44">
        <f>IFERROR(_xll.qlIndexFixing(Index6M,$H62,TRUE,_xll.ohTrigger(RecalcTrigger,Trigger6M)),NA())</f>
        <v>4.6082494502835847E-3</v>
      </c>
      <c r="M62" s="146">
        <f>IFERROR(_xll.qlIndexFixing(Index1Y,$H62,TRUE,_xll.ohTrigger(RecalcTrigger,Trigger1Y)),NA())</f>
        <v>6.6868903024768223E-3</v>
      </c>
      <c r="N62" s="145">
        <f>IFERROR(_xll.qlIndexFixing(ONIndex1M,I62,TRUE,_xll.ohTrigger(RecalcTrigger,Trigger1M)),NA())</f>
        <v>2.2946334446583005E-3</v>
      </c>
      <c r="O62" s="44">
        <f>IFERROR(_xll.qlIndexFixing(ONIndex3M,I62,TRUE,_xll.ohTrigger(RecalcTrigger,Trigger3M)),NA())</f>
        <v>3.6146231547606877E-3</v>
      </c>
      <c r="P62" s="44">
        <f>IFERROR(_xll.qlIndexFixing(ONIndex6M,I62,TRUE,_xll.ohTrigger(RecalcTrigger,Trigger6M)),NA())</f>
        <v>5.4719645236755987E-3</v>
      </c>
      <c r="Q62" s="146">
        <f>IFERROR(_xll.qlIndexFixing(ONIndex1Y,I62,TRUE,_xll.ohTrigger(RecalcTrigger,Trigger1Y)),NA())</f>
        <v>8.4537409263751861E-3</v>
      </c>
    </row>
    <row r="63" spans="2:17" x14ac:dyDescent="0.2">
      <c r="B63" s="39" t="s">
        <v>17</v>
      </c>
      <c r="D63" s="42">
        <f>_xll.qlCalendarAdvance(Calendar,$D62,B63,"f",FALSE)</f>
        <v>42724</v>
      </c>
      <c r="E63" s="140">
        <f>_xll.qlInterestRateIndexValueDate(IndexON,D63)</f>
        <v>42724</v>
      </c>
      <c r="F63" s="156">
        <f>IFERROR(_xll.qlIndexFixing(IndexON,D63,TRUE,_xll.ohTrigger(RecalcTrigger,TriggerON)),NA())</f>
        <v>1.6188883707479729E-3</v>
      </c>
      <c r="H63" s="42">
        <f>_xll.qlCalendarAdvance(Calendar,$H62,B63,"f",FALSE)</f>
        <v>42724</v>
      </c>
      <c r="I63" s="140">
        <f>_xll.qlInterestRateIndexValueDate(Index1M,$H63)</f>
        <v>42724</v>
      </c>
      <c r="J63" s="145">
        <f>IFERROR(_xll.qlIndexFixing(Index1M,$H63,TRUE,_xll.ohTrigger(RecalcTrigger,Trigger1M)),NA())</f>
        <v>2.3087897585981655E-3</v>
      </c>
      <c r="K63" s="44">
        <f>IFERROR(_xll.qlIndexFixing(Index3M,H63,TRUE,_xll.ohTrigger(RecalcTrigger,Trigger3M)),NA())</f>
        <v>3.230258323991906E-3</v>
      </c>
      <c r="L63" s="44">
        <f>IFERROR(_xll.qlIndexFixing(Index6M,$H63,TRUE,_xll.ohTrigger(RecalcTrigger,Trigger6M)),NA())</f>
        <v>4.6038117545287071E-3</v>
      </c>
      <c r="M63" s="146">
        <f>IFERROR(_xll.qlIndexFixing(Index1Y,$H63,TRUE,_xll.ohTrigger(RecalcTrigger,Trigger1Y)),NA())</f>
        <v>6.6826933949617473E-3</v>
      </c>
      <c r="N63" s="145">
        <f>IFERROR(_xll.qlIndexFixing(ONIndex1M,I63,TRUE,_xll.ohTrigger(RecalcTrigger,Trigger1M)),NA())</f>
        <v>2.2934915963324087E-3</v>
      </c>
      <c r="O63" s="44">
        <f>IFERROR(_xll.qlIndexFixing(ONIndex3M,I63,TRUE,_xll.ohTrigger(RecalcTrigger,Trigger3M)),NA())</f>
        <v>3.6076904834569934E-3</v>
      </c>
      <c r="P63" s="44">
        <f>IFERROR(_xll.qlIndexFixing(ONIndex6M,I63,TRUE,_xll.ohTrigger(RecalcTrigger,Trigger6M)),NA())</f>
        <v>5.4683238711705773E-3</v>
      </c>
      <c r="Q63" s="146">
        <f>IFERROR(_xll.qlIndexFixing(ONIndex1Y,I63,TRUE,_xll.ohTrigger(RecalcTrigger,Trigger1Y)),NA())</f>
        <v>8.4430919644229441E-3</v>
      </c>
    </row>
    <row r="64" spans="2:17" x14ac:dyDescent="0.2">
      <c r="B64" s="39" t="s">
        <v>17</v>
      </c>
      <c r="D64" s="42">
        <f>_xll.qlCalendarAdvance(Calendar,$D63,B64,"f",FALSE)</f>
        <v>42725</v>
      </c>
      <c r="E64" s="140">
        <f>_xll.qlInterestRateIndexValueDate(IndexON,D64)</f>
        <v>42725</v>
      </c>
      <c r="F64" s="156">
        <f>IFERROR(_xll.qlIndexFixing(IndexON,D64,TRUE,_xll.ohTrigger(RecalcTrigger,TriggerON)),NA())</f>
        <v>1.6142270927843594E-3</v>
      </c>
      <c r="H64" s="42">
        <f>_xll.qlCalendarAdvance(Calendar,$H63,B64,"f",FALSE)</f>
        <v>42725</v>
      </c>
      <c r="I64" s="140">
        <f>_xll.qlInterestRateIndexValueDate(Index1M,$H64)</f>
        <v>42725</v>
      </c>
      <c r="J64" s="145">
        <f>IFERROR(_xll.qlIndexFixing(Index1M,$H64,TRUE,_xll.ohTrigger(RecalcTrigger,Trigger1M)),NA())</f>
        <v>2.3047490348353447E-3</v>
      </c>
      <c r="K64" s="44">
        <f>IFERROR(_xll.qlIndexFixing(Index3M,H64,TRUE,_xll.ohTrigger(RecalcTrigger,Trigger3M)),NA())</f>
        <v>3.2224256189282954E-3</v>
      </c>
      <c r="L64" s="44">
        <f>IFERROR(_xll.qlIndexFixing(Index6M,$H64,TRUE,_xll.ohTrigger(RecalcTrigger,Trigger6M)),NA())</f>
        <v>4.5994427796769615E-3</v>
      </c>
      <c r="M64" s="146">
        <f>IFERROR(_xll.qlIndexFixing(Index1Y,$H64,TRUE,_xll.ohTrigger(RecalcTrigger,Trigger1Y)),NA())</f>
        <v>6.6784899924154928E-3</v>
      </c>
      <c r="N64" s="145">
        <f>IFERROR(_xll.qlIndexFixing(ONIndex1M,I64,TRUE,_xll.ohTrigger(RecalcTrigger,Trigger1M)),NA())</f>
        <v>2.2930559689260388E-3</v>
      </c>
      <c r="O64" s="44">
        <f>IFERROR(_xll.qlIndexFixing(ONIndex3M,I64,TRUE,_xll.ohTrigger(RecalcTrigger,Trigger3M)),NA())</f>
        <v>3.6003777910864621E-3</v>
      </c>
      <c r="P64" s="44">
        <f>IFERROR(_xll.qlIndexFixing(ONIndex6M,I64,TRUE,_xll.ohTrigger(RecalcTrigger,Trigger6M)),NA())</f>
        <v>5.4643841724777431E-3</v>
      </c>
      <c r="Q64" s="146">
        <f>IFERROR(_xll.qlIndexFixing(ONIndex1Y,I64,TRUE,_xll.ohTrigger(RecalcTrigger,Trigger1Y)),NA())</f>
        <v>8.432246340347449E-3</v>
      </c>
    </row>
    <row r="65" spans="2:17" x14ac:dyDescent="0.2">
      <c r="B65" s="39" t="s">
        <v>17</v>
      </c>
      <c r="D65" s="42">
        <f>_xll.qlCalendarAdvance(Calendar,$D64,B65,"f",FALSE)</f>
        <v>42726</v>
      </c>
      <c r="E65" s="140">
        <f>_xll.qlInterestRateIndexValueDate(IndexON,D65)</f>
        <v>42726</v>
      </c>
      <c r="F65" s="156">
        <f>IFERROR(_xll.qlIndexFixing(IndexON,D65,TRUE,_xll.ohTrigger(RecalcTrigger,TriggerON)),NA())</f>
        <v>1.6093088233859465E-3</v>
      </c>
      <c r="H65" s="42">
        <f>_xll.qlCalendarAdvance(Calendar,$H64,B65,"f",FALSE)</f>
        <v>42726</v>
      </c>
      <c r="I65" s="140">
        <f>_xll.qlInterestRateIndexValueDate(Index1M,$H65)</f>
        <v>42726</v>
      </c>
      <c r="J65" s="145">
        <f>IFERROR(_xll.qlIndexFixing(Index1M,$H65,TRUE,_xll.ohTrigger(RecalcTrigger,Trigger1M)),NA())</f>
        <v>2.3050999617119788E-3</v>
      </c>
      <c r="K65" s="44">
        <f>IFERROR(_xll.qlIndexFixing(Index3M,H65,TRUE,_xll.ohTrigger(RecalcTrigger,Trigger3M)),NA())</f>
        <v>3.2146128338617322E-3</v>
      </c>
      <c r="L65" s="44">
        <f>IFERROR(_xll.qlIndexFixing(Index6M,$H65,TRUE,_xll.ohTrigger(RecalcTrigger,Trigger6M)),NA())</f>
        <v>4.5951331905901725E-3</v>
      </c>
      <c r="M65" s="146">
        <f>IFERROR(_xll.qlIndexFixing(Index1Y,$H65,TRUE,_xll.ohTrigger(RecalcTrigger,Trigger1Y)),NA())</f>
        <v>6.6742933771450907E-3</v>
      </c>
      <c r="N65" s="145">
        <f>IFERROR(_xll.qlIndexFixing(ONIndex1M,I65,TRUE,_xll.ohTrigger(RecalcTrigger,Trigger1M)),NA())</f>
        <v>2.2933265622770982E-3</v>
      </c>
      <c r="O65" s="44">
        <f>IFERROR(_xll.qlIndexFixing(ONIndex3M,I65,TRUE,_xll.ohTrigger(RecalcTrigger,Trigger3M)),NA())</f>
        <v>3.5926850774870012E-3</v>
      </c>
      <c r="P65" s="44">
        <f>IFERROR(_xll.qlIndexFixing(ONIndex6M,I65,TRUE,_xll.ohTrigger(RecalcTrigger,Trigger6M)),NA())</f>
        <v>5.4601454275970962E-3</v>
      </c>
      <c r="Q65" s="146">
        <f>IFERROR(_xll.qlIndexFixing(ONIndex1Y,I65,TRUE,_xll.ohTrigger(RecalcTrigger,Trigger1Y)),NA())</f>
        <v>8.421204054148701E-3</v>
      </c>
    </row>
    <row r="66" spans="2:17" x14ac:dyDescent="0.2">
      <c r="B66" s="39" t="s">
        <v>17</v>
      </c>
      <c r="D66" s="42">
        <f>_xll.qlCalendarAdvance(Calendar,$D65,B66,"f",FALSE)</f>
        <v>42727</v>
      </c>
      <c r="E66" s="140">
        <f>_xll.qlInterestRateIndexValueDate(IndexON,D66)</f>
        <v>42727</v>
      </c>
      <c r="F66" s="156">
        <f>IFERROR(_xll.qlIndexFixing(IndexON,D66,TRUE,_xll.ohTrigger(RecalcTrigger,TriggerON)),NA())</f>
        <v>1.5927689742276652E-3</v>
      </c>
      <c r="H66" s="42">
        <f>_xll.qlCalendarAdvance(Calendar,$H65,B66,"f",FALSE)</f>
        <v>42727</v>
      </c>
      <c r="I66" s="140">
        <f>_xll.qlInterestRateIndexValueDate(Index1M,$H66)</f>
        <v>42727</v>
      </c>
      <c r="J66" s="145">
        <f>IFERROR(_xll.qlIndexFixing(Index1M,$H66,TRUE,_xll.ohTrigger(RecalcTrigger,Trigger1M)),NA())</f>
        <v>2.3054652633521548E-3</v>
      </c>
      <c r="K66" s="44">
        <f>IFERROR(_xll.qlIndexFixing(Index3M,H66,TRUE,_xll.ohTrigger(RecalcTrigger,Trigger3M)),NA())</f>
        <v>3.2068247972297549E-3</v>
      </c>
      <c r="L66" s="44">
        <f>IFERROR(_xll.qlIndexFixing(Index6M,$H66,TRUE,_xll.ohTrigger(RecalcTrigger,Trigger6M)),NA())</f>
        <v>4.5908736522178896E-3</v>
      </c>
      <c r="M66" s="146">
        <f>IFERROR(_xll.qlIndexFixing(Index1Y,$H66,TRUE,_xll.ohTrigger(RecalcTrigger,Trigger1Y)),NA())</f>
        <v>6.6733335918577694E-3</v>
      </c>
      <c r="N66" s="145">
        <f>IFERROR(_xll.qlIndexFixing(ONIndex1M,I66,TRUE,_xll.ohTrigger(RecalcTrigger,Trigger1M)),NA())</f>
        <v>2.2991108515144631E-3</v>
      </c>
      <c r="O66" s="44">
        <f>IFERROR(_xll.qlIndexFixing(ONIndex3M,I66,TRUE,_xll.ohTrigger(RecalcTrigger,Trigger3M)),NA())</f>
        <v>3.5670165055881053E-3</v>
      </c>
      <c r="P66" s="44">
        <f>IFERROR(_xll.qlIndexFixing(ONIndex6M,I66,TRUE,_xll.ohTrigger(RecalcTrigger,Trigger6M)),NA())</f>
        <v>5.4454983470098028E-3</v>
      </c>
      <c r="Q66" s="146">
        <f>IFERROR(_xll.qlIndexFixing(ONIndex1Y,I66,TRUE,_xll.ohTrigger(RecalcTrigger,Trigger1Y)),NA())</f>
        <v>8.38708597626181E-3</v>
      </c>
    </row>
    <row r="67" spans="2:17" x14ac:dyDescent="0.2">
      <c r="B67" s="39" t="s">
        <v>17</v>
      </c>
      <c r="D67" s="42">
        <f>_xll.qlCalendarAdvance(Calendar,$D66,B67,"f",FALSE)</f>
        <v>42732</v>
      </c>
      <c r="E67" s="140">
        <f>_xll.qlInterestRateIndexValueDate(IndexON,D67)</f>
        <v>42732</v>
      </c>
      <c r="F67" s="156">
        <f>IFERROR(_xll.qlIndexFixing(IndexON,D67,TRUE,_xll.ohTrigger(RecalcTrigger,TriggerON)),NA())</f>
        <v>1.5744382316895678E-3</v>
      </c>
      <c r="H67" s="42">
        <f>_xll.qlCalendarAdvance(Calendar,$H66,B67,"f",FALSE)</f>
        <v>42732</v>
      </c>
      <c r="I67" s="140">
        <f>_xll.qlInterestRateIndexValueDate(Index1M,$H67)</f>
        <v>42732</v>
      </c>
      <c r="J67" s="145">
        <f>IFERROR(_xll.qlIndexFixing(Index1M,$H67,TRUE,_xll.ohTrigger(RecalcTrigger,Trigger1M)),NA())</f>
        <v>2.2860392325787984E-3</v>
      </c>
      <c r="K67" s="44">
        <f>IFERROR(_xll.qlIndexFixing(Index3M,H67,TRUE,_xll.ohTrigger(RecalcTrigger,Trigger3M)),NA())</f>
        <v>3.1684248794972992E-3</v>
      </c>
      <c r="L67" s="44">
        <f>IFERROR(_xll.qlIndexFixing(Index6M,$H67,TRUE,_xll.ohTrigger(RecalcTrigger,Trigger6M)),NA())</f>
        <v>4.569999999999852E-3</v>
      </c>
      <c r="M67" s="146">
        <f>IFERROR(_xll.qlIndexFixing(Index1Y,$H67,TRUE,_xll.ohTrigger(RecalcTrigger,Trigger1Y)),NA())</f>
        <v>6.6500000000000448E-3</v>
      </c>
      <c r="N67" s="145">
        <f>IFERROR(_xll.qlIndexFixing(ONIndex1M,I67,TRUE,_xll.ohTrigger(RecalcTrigger,Trigger1M)),NA())</f>
        <v>2.309574921159907E-3</v>
      </c>
      <c r="O67" s="44">
        <f>IFERROR(_xll.qlIndexFixing(ONIndex3M,I67,TRUE,_xll.ohTrigger(RecalcTrigger,Trigger3M)),NA())</f>
        <v>3.5386206270748843E-3</v>
      </c>
      <c r="P67" s="44">
        <f>IFERROR(_xll.qlIndexFixing(ONIndex6M,I67,TRUE,_xll.ohTrigger(RecalcTrigger,Trigger6M)),NA())</f>
        <v>5.4284544478844232E-3</v>
      </c>
      <c r="Q67" s="146">
        <f>IFERROR(_xll.qlIndexFixing(ONIndex1Y,I67,TRUE,_xll.ohTrigger(RecalcTrigger,Trigger1Y)),NA())</f>
        <v>8.3508414350252913E-3</v>
      </c>
    </row>
    <row r="68" spans="2:17" x14ac:dyDescent="0.2">
      <c r="B68" s="39" t="s">
        <v>17</v>
      </c>
      <c r="D68" s="42">
        <f>_xll.qlCalendarAdvance(Calendar,$D67,B68,"f",FALSE)</f>
        <v>42733</v>
      </c>
      <c r="E68" s="140">
        <f>_xll.qlInterestRateIndexValueDate(IndexON,D68)</f>
        <v>42733</v>
      </c>
      <c r="F68" s="156">
        <f>IFERROR(_xll.qlIndexFixing(IndexON,D68,TRUE,_xll.ohTrigger(RecalcTrigger,TriggerON)),NA())</f>
        <v>1.5679361142140191E-3</v>
      </c>
      <c r="H68" s="42">
        <f>_xll.qlCalendarAdvance(Calendar,$H67,B68,"f",FALSE)</f>
        <v>42733</v>
      </c>
      <c r="I68" s="140">
        <f>_xll.qlInterestRateIndexValueDate(Index1M,$H68)</f>
        <v>42733</v>
      </c>
      <c r="J68" s="145">
        <f>IFERROR(_xll.qlIndexFixing(Index1M,$H68,TRUE,_xll.ohTrigger(RecalcTrigger,Trigger1M)),NA())</f>
        <v>2.2852892819065843E-3</v>
      </c>
      <c r="K68" s="44">
        <f>IFERROR(_xll.qlIndexFixing(Index3M,H68,TRUE,_xll.ohTrigger(RecalcTrigger,Trigger3M)),NA())</f>
        <v>3.1608859526744849E-3</v>
      </c>
      <c r="L68" s="44">
        <f>IFERROR(_xll.qlIndexFixing(Index6M,$H68,TRUE,_xll.ohTrigger(RecalcTrigger,Trigger6M)),NA())</f>
        <v>4.5658454591496868E-3</v>
      </c>
      <c r="M68" s="146">
        <f>IFERROR(_xll.qlIndexFixing(Index1Y,$H68,TRUE,_xll.ohTrigger(RecalcTrigger,Trigger1Y)),NA())</f>
        <v>6.6462203474022541E-3</v>
      </c>
      <c r="N68" s="145">
        <f>IFERROR(_xll.qlIndexFixing(ONIndex1M,I68,TRUE,_xll.ohTrigger(RecalcTrigger,Trigger1M)),NA())</f>
        <v>2.313554026580622E-3</v>
      </c>
      <c r="O68" s="44">
        <f>IFERROR(_xll.qlIndexFixing(ONIndex3M,I68,TRUE,_xll.ohTrigger(RecalcTrigger,Trigger3M)),NA())</f>
        <v>3.5287014029983244E-3</v>
      </c>
      <c r="P68" s="44">
        <f>IFERROR(_xll.qlIndexFixing(ONIndex6M,I68,TRUE,_xll.ohTrigger(RecalcTrigger,Trigger6M)),NA())</f>
        <v>5.4222511349977243E-3</v>
      </c>
      <c r="Q68" s="146">
        <f>IFERROR(_xll.qlIndexFixing(ONIndex1Y,I68,TRUE,_xll.ohTrigger(RecalcTrigger,Trigger1Y)),NA())</f>
        <v>8.3385485238296475E-3</v>
      </c>
    </row>
    <row r="69" spans="2:17" x14ac:dyDescent="0.2">
      <c r="B69" s="39" t="s">
        <v>17</v>
      </c>
      <c r="D69" s="42">
        <f>_xll.qlCalendarAdvance(Calendar,$D68,B69,"f",FALSE)</f>
        <v>42734</v>
      </c>
      <c r="E69" s="140">
        <f>_xll.qlInterestRateIndexValueDate(IndexON,D69)</f>
        <v>42734</v>
      </c>
      <c r="F69" s="156">
        <f>IFERROR(_xll.qlIndexFixing(IndexON,D69,TRUE,_xll.ohTrigger(RecalcTrigger,TriggerON)),NA())</f>
        <v>1.5514812202513384E-3</v>
      </c>
      <c r="H69" s="42">
        <f>_xll.qlCalendarAdvance(Calendar,$H68,B69,"f",FALSE)</f>
        <v>42734</v>
      </c>
      <c r="I69" s="140">
        <f>_xll.qlInterestRateIndexValueDate(Index1M,$H69)</f>
        <v>42734</v>
      </c>
      <c r="J69" s="145">
        <f>IFERROR(_xll.qlIndexFixing(Index1M,$H69,TRUE,_xll.ohTrigger(RecalcTrigger,Trigger1M)),NA())</f>
        <v>2.28054763629814E-3</v>
      </c>
      <c r="K69" s="44">
        <f>IFERROR(_xll.qlIndexFixing(Index3M,H69,TRUE,_xll.ohTrigger(RecalcTrigger,Trigger3M)),NA())</f>
        <v>3.1500967379929088E-3</v>
      </c>
      <c r="L69" s="44">
        <f>IFERROR(_xll.qlIndexFixing(Index6M,$H69,TRUE,_xll.ohTrigger(RecalcTrigger,Trigger6M)),NA())</f>
        <v>4.5616799745106804E-3</v>
      </c>
      <c r="M69" s="146">
        <f>IFERROR(_xll.qlIndexFixing(Index1Y,$H69,TRUE,_xll.ohTrigger(RecalcTrigger,Trigger1Y)),NA())</f>
        <v>6.6414193686971604E-3</v>
      </c>
      <c r="N69" s="145">
        <f>IFERROR(_xll.qlIndexFixing(ONIndex1M,I69,TRUE,_xll.ohTrigger(RecalcTrigger,Trigger1M)),NA())</f>
        <v>2.3208798609095083E-3</v>
      </c>
      <c r="O69" s="44">
        <f>IFERROR(_xll.qlIndexFixing(ONIndex3M,I69,TRUE,_xll.ohTrigger(RecalcTrigger,Trigger3M)),NA())</f>
        <v>3.5042218830363958E-3</v>
      </c>
      <c r="P69" s="44">
        <f>IFERROR(_xll.qlIndexFixing(ONIndex6M,I69,TRUE,_xll.ohTrigger(RecalcTrigger,Trigger6M)),NA())</f>
        <v>5.4060114954182503E-3</v>
      </c>
      <c r="Q69" s="146">
        <f>IFERROR(_xll.qlIndexFixing(ONIndex1Y,I69,TRUE,_xll.ohTrigger(RecalcTrigger,Trigger1Y)),NA())</f>
        <v>8.3077466054662374E-3</v>
      </c>
    </row>
    <row r="70" spans="2:17" x14ac:dyDescent="0.2">
      <c r="B70" s="39" t="s">
        <v>17</v>
      </c>
      <c r="D70" s="42">
        <f>_xll.qlCalendarAdvance(Calendar,$D69,B70,"f",FALSE)</f>
        <v>42738</v>
      </c>
      <c r="E70" s="140">
        <f>_xll.qlInterestRateIndexValueDate(IndexON,D70)</f>
        <v>42738</v>
      </c>
      <c r="F70" s="156">
        <f>IFERROR(_xll.qlIndexFixing(IndexON,D70,TRUE,_xll.ohTrigger(RecalcTrigger,TriggerON)),NA())</f>
        <v>1.5347970500478869E-3</v>
      </c>
      <c r="H70" s="42">
        <f>_xll.qlCalendarAdvance(Calendar,$H69,B70,"f",FALSE)</f>
        <v>42738</v>
      </c>
      <c r="I70" s="140">
        <f>_xll.qlInterestRateIndexValueDate(Index1M,$H70)</f>
        <v>42738</v>
      </c>
      <c r="J70" s="145">
        <f>IFERROR(_xll.qlIndexFixing(Index1M,$H70,TRUE,_xll.ohTrigger(RecalcTrigger,Trigger1M)),NA())</f>
        <v>2.2615119024836962E-3</v>
      </c>
      <c r="K70" s="44">
        <f>IFERROR(_xll.qlIndexFixing(Index3M,H70,TRUE,_xll.ohTrigger(RecalcTrigger,Trigger3M)),NA())</f>
        <v>3.1239974788149528E-3</v>
      </c>
      <c r="L70" s="44">
        <f>IFERROR(_xll.qlIndexFixing(Index6M,$H70,TRUE,_xll.ohTrigger(RecalcTrigger,Trigger6M)),NA())</f>
        <v>4.5443231035907795E-3</v>
      </c>
      <c r="M70" s="146">
        <f>IFERROR(_xll.qlIndexFixing(Index1Y,$H70,TRUE,_xll.ohTrigger(RecalcTrigger,Trigger1Y)),NA())</f>
        <v>6.6287719845947723E-3</v>
      </c>
      <c r="N70" s="145">
        <f>IFERROR(_xll.qlIndexFixing(ONIndex1M,I70,TRUE,_xll.ohTrigger(RecalcTrigger,Trigger1M)),NA())</f>
        <v>2.3255173580505328E-3</v>
      </c>
      <c r="O70" s="44">
        <f>IFERROR(_xll.qlIndexFixing(ONIndex3M,I70,TRUE,_xll.ohTrigger(RecalcTrigger,Trigger3M)),NA())</f>
        <v>3.4799095153148496E-3</v>
      </c>
      <c r="P70" s="44">
        <f>IFERROR(_xll.qlIndexFixing(ONIndex6M,I70,TRUE,_xll.ohTrigger(RecalcTrigger,Trigger6M)),NA())</f>
        <v>5.3886802037295123E-3</v>
      </c>
      <c r="Q70" s="146">
        <f>IFERROR(_xll.qlIndexFixing(ONIndex1Y,I70,TRUE,_xll.ohTrigger(RecalcTrigger,Trigger1Y)),NA())</f>
        <v>8.2760241779933352E-3</v>
      </c>
    </row>
    <row r="71" spans="2:17" x14ac:dyDescent="0.2">
      <c r="B71" s="39" t="s">
        <v>17</v>
      </c>
      <c r="D71" s="42">
        <f>_xll.qlCalendarAdvance(Calendar,$D70,B71,"f",FALSE)</f>
        <v>42739</v>
      </c>
      <c r="E71" s="140">
        <f>_xll.qlInterestRateIndexValueDate(IndexON,D71)</f>
        <v>42739</v>
      </c>
      <c r="F71" s="156">
        <f>IFERROR(_xll.qlIndexFixing(IndexON,D71,TRUE,_xll.ohTrigger(RecalcTrigger,TriggerON)),NA())</f>
        <v>1.5280435418407734E-3</v>
      </c>
      <c r="H71" s="42">
        <f>_xll.qlCalendarAdvance(Calendar,$H70,B71,"f",FALSE)</f>
        <v>42739</v>
      </c>
      <c r="I71" s="140">
        <f>_xll.qlInterestRateIndexValueDate(Index1M,$H71)</f>
        <v>42739</v>
      </c>
      <c r="J71" s="145">
        <f>IFERROR(_xll.qlIndexFixing(Index1M,$H71,TRUE,_xll.ohTrigger(RecalcTrigger,Trigger1M)),NA())</f>
        <v>2.2454099069932764E-3</v>
      </c>
      <c r="K71" s="44">
        <f>IFERROR(_xll.qlIndexFixing(Index3M,H71,TRUE,_xll.ohTrigger(RecalcTrigger,Trigger3M)),NA())</f>
        <v>3.1167810695187617E-3</v>
      </c>
      <c r="L71" s="44">
        <f>IFERROR(_xll.qlIndexFixing(Index6M,$H71,TRUE,_xll.ohTrigger(RecalcTrigger,Trigger6M)),NA())</f>
        <v>4.5400795818638347E-3</v>
      </c>
      <c r="M71" s="146">
        <f>IFERROR(_xll.qlIndexFixing(Index1Y,$H71,TRUE,_xll.ohTrigger(RecalcTrigger,Trigger1Y)),NA())</f>
        <v>6.6255630003504429E-3</v>
      </c>
      <c r="N71" s="145">
        <f>IFERROR(_xll.qlIndexFixing(ONIndex1M,I71,TRUE,_xll.ohTrigger(RecalcTrigger,Trigger1M)),NA())</f>
        <v>2.3263235849746433E-3</v>
      </c>
      <c r="O71" s="44">
        <f>IFERROR(_xll.qlIndexFixing(ONIndex3M,I71,TRUE,_xll.ohTrigger(RecalcTrigger,Trigger3M)),NA())</f>
        <v>3.4703119843504382E-3</v>
      </c>
      <c r="P71" s="44">
        <f>IFERROR(_xll.qlIndexFixing(ONIndex6M,I71,TRUE,_xll.ohTrigger(RecalcTrigger,Trigger6M)),NA())</f>
        <v>5.3814551441899727E-3</v>
      </c>
      <c r="Q71" s="146">
        <f>IFERROR(_xll.qlIndexFixing(ONIndex1Y,I71,TRUE,_xll.ohTrigger(RecalcTrigger,Trigger1Y)),NA())</f>
        <v>8.2633073509030819E-3</v>
      </c>
    </row>
    <row r="72" spans="2:17" x14ac:dyDescent="0.2">
      <c r="B72" s="39" t="s">
        <v>17</v>
      </c>
      <c r="D72" s="42">
        <f>_xll.qlCalendarAdvance(Calendar,$D71,B72,"f",FALSE)</f>
        <v>42740</v>
      </c>
      <c r="E72" s="140">
        <f>_xll.qlInterestRateIndexValueDate(IndexON,D72)</f>
        <v>42740</v>
      </c>
      <c r="F72" s="156">
        <f>IFERROR(_xll.qlIndexFixing(IndexON,D72,TRUE,_xll.ohTrigger(RecalcTrigger,TriggerON)),NA())</f>
        <v>1.5212481352189222E-3</v>
      </c>
      <c r="H72" s="42">
        <f>_xll.qlCalendarAdvance(Calendar,$H71,B72,"f",FALSE)</f>
        <v>42740</v>
      </c>
      <c r="I72" s="140">
        <f>_xll.qlInterestRateIndexValueDate(Index1M,$H72)</f>
        <v>42740</v>
      </c>
      <c r="J72" s="145">
        <f>IFERROR(_xll.qlIndexFixing(Index1M,$H72,TRUE,_xll.ohTrigger(RecalcTrigger,Trigger1M)),NA())</f>
        <v>2.2428670596690709E-3</v>
      </c>
      <c r="K72" s="44">
        <f>IFERROR(_xll.qlIndexFixing(Index3M,H72,TRUE,_xll.ohTrigger(RecalcTrigger,Trigger3M)),NA())</f>
        <v>3.1096184398653843E-3</v>
      </c>
      <c r="L72" s="44">
        <f>IFERROR(_xll.qlIndexFixing(Index6M,$H72,TRUE,_xll.ohTrigger(RecalcTrigger,Trigger6M)),NA())</f>
        <v>4.5358009326750244E-3</v>
      </c>
      <c r="M72" s="146">
        <f>IFERROR(_xll.qlIndexFixing(Index1Y,$H72,TRUE,_xll.ohTrigger(RecalcTrigger,Trigger1Y)),NA())</f>
        <v>6.6224444818454575E-3</v>
      </c>
      <c r="N72" s="145">
        <f>IFERROR(_xll.qlIndexFixing(ONIndex1M,I72,TRUE,_xll.ohTrigger(RecalcTrigger,Trigger1M)),NA())</f>
        <v>2.3266009988565095E-3</v>
      </c>
      <c r="O72" s="44">
        <f>IFERROR(_xll.qlIndexFixing(ONIndex3M,I72,TRUE,_xll.ohTrigger(RecalcTrigger,Trigger3M)),NA())</f>
        <v>3.4607680689857645E-3</v>
      </c>
      <c r="P72" s="44">
        <f>IFERROR(_xll.qlIndexFixing(ONIndex6M,I72,TRUE,_xll.ohTrigger(RecalcTrigger,Trigger6M)),NA())</f>
        <v>5.3740597936902113E-3</v>
      </c>
      <c r="Q72" s="146">
        <f>IFERROR(_xll.qlIndexFixing(ONIndex1Y,I72,TRUE,_xll.ohTrigger(RecalcTrigger,Trigger1Y)),NA())</f>
        <v>8.2505198712312655E-3</v>
      </c>
    </row>
    <row r="73" spans="2:17" x14ac:dyDescent="0.2">
      <c r="B73" s="39" t="s">
        <v>17</v>
      </c>
      <c r="D73" s="42">
        <f>_xll.qlCalendarAdvance(Calendar,$D72,B73,"f",FALSE)</f>
        <v>42741</v>
      </c>
      <c r="E73" s="140">
        <f>_xll.qlInterestRateIndexValueDate(IndexON,D73)</f>
        <v>42741</v>
      </c>
      <c r="F73" s="156">
        <f>IFERROR(_xll.qlIndexFixing(IndexON,D73,TRUE,_xll.ohTrigger(RecalcTrigger,TriggerON)),NA())</f>
        <v>1.5075238867031291E-3</v>
      </c>
      <c r="H73" s="42">
        <f>_xll.qlCalendarAdvance(Calendar,$H72,B73,"f",FALSE)</f>
        <v>42741</v>
      </c>
      <c r="I73" s="140">
        <f>_xll.qlInterestRateIndexValueDate(Index1M,$H73)</f>
        <v>42741</v>
      </c>
      <c r="J73" s="145">
        <f>IFERROR(_xll.qlIndexFixing(Index1M,$H73,TRUE,_xll.ohTrigger(RecalcTrigger,Trigger1M)),NA())</f>
        <v>2.2401516855711846E-3</v>
      </c>
      <c r="K73" s="44">
        <f>IFERROR(_xll.qlIndexFixing(Index3M,H73,TRUE,_xll.ohTrigger(RecalcTrigger,Trigger3M)),NA())</f>
        <v>3.1025095974947826E-3</v>
      </c>
      <c r="L73" s="44">
        <f>IFERROR(_xll.qlIndexFixing(Index6M,$H73,TRUE,_xll.ohTrigger(RecalcTrigger,Trigger6M)),NA())</f>
        <v>4.5314821429178432E-3</v>
      </c>
      <c r="M73" s="146">
        <f>IFERROR(_xll.qlIndexFixing(Index1Y,$H73,TRUE,_xll.ohTrigger(RecalcTrigger,Trigger1Y)),NA())</f>
        <v>6.6227307666339233E-3</v>
      </c>
      <c r="N73" s="145">
        <f>IFERROR(_xll.qlIndexFixing(ONIndex1M,I73,TRUE,_xll.ohTrigger(RecalcTrigger,Trigger1M)),NA())</f>
        <v>2.325407931307311E-3</v>
      </c>
      <c r="O73" s="44">
        <f>IFERROR(_xll.qlIndexFixing(ONIndex3M,I73,TRUE,_xll.ohTrigger(RecalcTrigger,Trigger3M)),NA())</f>
        <v>3.4418914122835713E-3</v>
      </c>
      <c r="P73" s="44">
        <f>IFERROR(_xll.qlIndexFixing(ONIndex6M,I73,TRUE,_xll.ohTrigger(RecalcTrigger,Trigger6M)),NA())</f>
        <v>5.3587801291861883E-3</v>
      </c>
      <c r="Q73" s="146">
        <f>IFERROR(_xll.qlIndexFixing(ONIndex1Y,I73,TRUE,_xll.ohTrigger(RecalcTrigger,Trigger1Y)),NA())</f>
        <v>8.2248947354868207E-3</v>
      </c>
    </row>
    <row r="74" spans="2:17" x14ac:dyDescent="0.2">
      <c r="B74" s="39" t="s">
        <v>17</v>
      </c>
      <c r="D74" s="42">
        <f>_xll.qlCalendarAdvance(Calendar,$D73,B74,"f",FALSE)</f>
        <v>42744</v>
      </c>
      <c r="E74" s="140">
        <f>_xll.qlInterestRateIndexValueDate(IndexON,D74)</f>
        <v>42744</v>
      </c>
      <c r="F74" s="156">
        <f>IFERROR(_xll.qlIndexFixing(IndexON,D74,TRUE,_xll.ohTrigger(RecalcTrigger,TriggerON)),NA())</f>
        <v>1.4936475241789093E-3</v>
      </c>
      <c r="H74" s="42">
        <f>_xll.qlCalendarAdvance(Calendar,$H73,B74,"f",FALSE)</f>
        <v>42744</v>
      </c>
      <c r="I74" s="140">
        <f>_xll.qlInterestRateIndexValueDate(Index1M,$H74)</f>
        <v>42744</v>
      </c>
      <c r="J74" s="145">
        <f>IFERROR(_xll.qlIndexFixing(Index1M,$H74,TRUE,_xll.ohTrigger(RecalcTrigger,Trigger1M)),NA())</f>
        <v>2.216210405610436E-3</v>
      </c>
      <c r="K74" s="44">
        <f>IFERROR(_xll.qlIndexFixing(Index3M,H74,TRUE,_xll.ohTrigger(RecalcTrigger,Trigger3M)),NA())</f>
        <v>3.0784706214521357E-3</v>
      </c>
      <c r="L74" s="44">
        <f>IFERROR(_xll.qlIndexFixing(Index6M,$H74,TRUE,_xll.ohTrigger(RecalcTrigger,Trigger6M)),NA())</f>
        <v>4.5183263556674022E-3</v>
      </c>
      <c r="M74" s="146">
        <f>IFERROR(_xll.qlIndexFixing(Index1Y,$H74,TRUE,_xll.ohTrigger(RecalcTrigger,Trigger1Y)),NA())</f>
        <v>6.6108485214886326E-3</v>
      </c>
      <c r="N74" s="145">
        <f>IFERROR(_xll.qlIndexFixing(ONIndex1M,I74,TRUE,_xll.ohTrigger(RecalcTrigger,Trigger1M)),NA())</f>
        <v>2.3224225234752538E-3</v>
      </c>
      <c r="O74" s="44">
        <f>IFERROR(_xll.qlIndexFixing(ONIndex3M,I74,TRUE,_xll.ohTrigger(RecalcTrigger,Trigger3M)),NA())</f>
        <v>3.4231285622277063E-3</v>
      </c>
      <c r="P74" s="44">
        <f>IFERROR(_xll.qlIndexFixing(ONIndex6M,I74,TRUE,_xll.ohTrigger(RecalcTrigger,Trigger6M)),NA())</f>
        <v>5.3427754811163908E-3</v>
      </c>
      <c r="Q74" s="146">
        <f>IFERROR(_xll.qlIndexFixing(ONIndex1Y,I74,TRUE,_xll.ohTrigger(RecalcTrigger,Trigger1Y)),NA())</f>
        <v>8.1986634264852309E-3</v>
      </c>
    </row>
    <row r="75" spans="2:17" x14ac:dyDescent="0.2">
      <c r="B75" s="39" t="s">
        <v>17</v>
      </c>
      <c r="D75" s="42">
        <f>_xll.qlCalendarAdvance(Calendar,$D74,B75,"f",FALSE)</f>
        <v>42745</v>
      </c>
      <c r="E75" s="140">
        <f>_xll.qlInterestRateIndexValueDate(IndexON,D75)</f>
        <v>42745</v>
      </c>
      <c r="F75" s="156">
        <f>IFERROR(_xll.qlIndexFixing(IndexON,D75,TRUE,_xll.ohTrigger(RecalcTrigger,TriggerON)),NA())</f>
        <v>1.4866426253212772E-3</v>
      </c>
      <c r="H75" s="42">
        <f>_xll.qlCalendarAdvance(Calendar,$H74,B75,"f",FALSE)</f>
        <v>42745</v>
      </c>
      <c r="I75" s="140">
        <f>_xll.qlInterestRateIndexValueDate(Index1M,$H75)</f>
        <v>42745</v>
      </c>
      <c r="J75" s="145">
        <f>IFERROR(_xll.qlIndexFixing(Index1M,$H75,TRUE,_xll.ohTrigger(RecalcTrigger,Trigger1M)),NA())</f>
        <v>2.2078178254231373E-3</v>
      </c>
      <c r="K75" s="44">
        <f>IFERROR(_xll.qlIndexFixing(Index3M,H75,TRUE,_xll.ohTrigger(RecalcTrigger,Trigger3M)),NA())</f>
        <v>3.0746122537285395E-3</v>
      </c>
      <c r="L75" s="44">
        <f>IFERROR(_xll.qlIndexFixing(Index6M,$H75,TRUE,_xll.ohTrigger(RecalcTrigger,Trigger6M)),NA())</f>
        <v>4.5137053176738584E-3</v>
      </c>
      <c r="M75" s="146">
        <f>IFERROR(_xll.qlIndexFixing(Index1Y,$H75,TRUE,_xll.ohTrigger(RecalcTrigger,Trigger1Y)),NA())</f>
        <v>6.608162424220243E-3</v>
      </c>
      <c r="N75" s="145">
        <f>IFERROR(_xll.qlIndexFixing(ONIndex1M,I75,TRUE,_xll.ohTrigger(RecalcTrigger,Trigger1M)),NA())</f>
        <v>2.3200558718217135E-3</v>
      </c>
      <c r="O75" s="44">
        <f>IFERROR(_xll.qlIndexFixing(ONIndex3M,I75,TRUE,_xll.ohTrigger(RecalcTrigger,Trigger3M)),NA())</f>
        <v>3.413852724213351E-3</v>
      </c>
      <c r="P75" s="44">
        <f>IFERROR(_xll.qlIndexFixing(ONIndex6M,I75,TRUE,_xll.ohTrigger(RecalcTrigger,Trigger6M)),NA())</f>
        <v>5.3345286754102883E-3</v>
      </c>
      <c r="Q75" s="146">
        <f>IFERROR(_xll.qlIndexFixing(ONIndex1Y,I75,TRUE,_xll.ohTrigger(RecalcTrigger,Trigger1Y)),NA())</f>
        <v>8.1855226838245532E-3</v>
      </c>
    </row>
    <row r="76" spans="2:17" x14ac:dyDescent="0.2">
      <c r="B76" s="39" t="s">
        <v>17</v>
      </c>
      <c r="D76" s="42">
        <f>_xll.qlCalendarAdvance(Calendar,$D75,B76,"f",FALSE)</f>
        <v>42746</v>
      </c>
      <c r="E76" s="140">
        <f>_xll.qlInterestRateIndexValueDate(IndexON,D76)</f>
        <v>42746</v>
      </c>
      <c r="F76" s="156">
        <f>IFERROR(_xll.qlIndexFixing(IndexON,D76,TRUE,_xll.ohTrigger(RecalcTrigger,TriggerON)),NA())</f>
        <v>1.4795958280489074E-3</v>
      </c>
      <c r="H76" s="42">
        <f>_xll.qlCalendarAdvance(Calendar,$H75,B76,"f",FALSE)</f>
        <v>42746</v>
      </c>
      <c r="I76" s="140">
        <f>_xll.qlInterestRateIndexValueDate(Index1M,$H76)</f>
        <v>42746</v>
      </c>
      <c r="J76" s="145">
        <f>IFERROR(_xll.qlIndexFixing(Index1M,$H76,TRUE,_xll.ohTrigger(RecalcTrigger,Trigger1M)),NA())</f>
        <v>2.1900088889857377E-3</v>
      </c>
      <c r="K76" s="44">
        <f>IFERROR(_xll.qlIndexFixing(Index3M,H76,TRUE,_xll.ohTrigger(RecalcTrigger,Trigger3M)),NA())</f>
        <v>3.0677724624532049E-3</v>
      </c>
      <c r="L76" s="44">
        <f>IFERROR(_xll.qlIndexFixing(Index6M,$H76,TRUE,_xll.ohTrigger(RecalcTrigger,Trigger6M)),NA())</f>
        <v>4.5091106300932564E-3</v>
      </c>
      <c r="M76" s="146">
        <f>IFERROR(_xll.qlIndexFixing(Index1Y,$H76,TRUE,_xll.ohTrigger(RecalcTrigger,Trigger1Y)),NA())</f>
        <v>6.6055588299709367E-3</v>
      </c>
      <c r="N76" s="145">
        <f>IFERROR(_xll.qlIndexFixing(ONIndex1M,I76,TRUE,_xll.ohTrigger(RecalcTrigger,Trigger1M)),NA())</f>
        <v>2.3171604072069751E-3</v>
      </c>
      <c r="O76" s="44">
        <f>IFERROR(_xll.qlIndexFixing(ONIndex3M,I76,TRUE,_xll.ohTrigger(RecalcTrigger,Trigger3M)),NA())</f>
        <v>3.4046305017987333E-3</v>
      </c>
      <c r="P76" s="44">
        <f>IFERROR(_xll.qlIndexFixing(ONIndex6M,I76,TRUE,_xll.ohTrigger(RecalcTrigger,Trigger6M)),NA())</f>
        <v>5.3261115787439639E-3</v>
      </c>
      <c r="Q76" s="146">
        <f>IFERROR(_xll.qlIndexFixing(ONIndex1Y,I76,TRUE,_xll.ohTrigger(RecalcTrigger,Trigger1Y)),NA())</f>
        <v>8.1723112885823124E-3</v>
      </c>
    </row>
    <row r="77" spans="2:17" x14ac:dyDescent="0.2">
      <c r="B77" s="39" t="s">
        <v>17</v>
      </c>
      <c r="D77" s="42">
        <f>_xll.qlCalendarAdvance(Calendar,$D76,B77,"f",FALSE)</f>
        <v>42747</v>
      </c>
      <c r="E77" s="140">
        <f>_xll.qlInterestRateIndexValueDate(IndexON,D77)</f>
        <v>42747</v>
      </c>
      <c r="F77" s="156">
        <f>IFERROR(_xll.qlIndexFixing(IndexON,D77,TRUE,_xll.ohTrigger(RecalcTrigger,TriggerON)),NA())</f>
        <v>1.4725071323618E-3</v>
      </c>
      <c r="H77" s="42">
        <f>_xll.qlCalendarAdvance(Calendar,$H76,B77,"f",FALSE)</f>
        <v>42747</v>
      </c>
      <c r="I77" s="140">
        <f>_xll.qlInterestRateIndexValueDate(Index1M,$H77)</f>
        <v>42747</v>
      </c>
      <c r="J77" s="145">
        <f>IFERROR(_xll.qlIndexFixing(Index1M,$H77,TRUE,_xll.ohTrigger(RecalcTrigger,Trigger1M)),NA())</f>
        <v>2.186021526337234E-3</v>
      </c>
      <c r="K77" s="44">
        <f>IFERROR(_xll.qlIndexFixing(Index3M,H77,TRUE,_xll.ohTrigger(RecalcTrigger,Trigger3M)),NA())</f>
        <v>3.06098650434815E-3</v>
      </c>
      <c r="L77" s="44">
        <f>IFERROR(_xll.qlIndexFixing(Index6M,$H77,TRUE,_xll.ohTrigger(RecalcTrigger,Trigger6M)),NA())</f>
        <v>4.5044457242930354E-3</v>
      </c>
      <c r="M77" s="146">
        <f>IFERROR(_xll.qlIndexFixing(Index1Y,$H77,TRUE,_xll.ohTrigger(RecalcTrigger,Trigger1Y)),NA())</f>
        <v>6.6030364117466434E-3</v>
      </c>
      <c r="N77" s="145">
        <f>IFERROR(_xll.qlIndexFixing(ONIndex1M,I77,TRUE,_xll.ohTrigger(RecalcTrigger,Trigger1M)),NA())</f>
        <v>2.3137361294689462E-3</v>
      </c>
      <c r="O77" s="44">
        <f>IFERROR(_xll.qlIndexFixing(ONIndex3M,I77,TRUE,_xll.ohTrigger(RecalcTrigger,Trigger3M)),NA())</f>
        <v>3.3954618948217608E-3</v>
      </c>
      <c r="P77" s="44">
        <f>IFERROR(_xll.qlIndexFixing(ONIndex6M,I77,TRUE,_xll.ohTrigger(RecalcTrigger,Trigger6M)),NA())</f>
        <v>5.3175241911174176E-3</v>
      </c>
      <c r="Q77" s="146">
        <f>IFERROR(_xll.qlIndexFixing(ONIndex1Y,I77,TRUE,_xll.ohTrigger(RecalcTrigger,Trigger1Y)),NA())</f>
        <v>8.1590292407585085E-3</v>
      </c>
    </row>
    <row r="78" spans="2:17" x14ac:dyDescent="0.2">
      <c r="B78" s="39" t="s">
        <v>17</v>
      </c>
      <c r="D78" s="42">
        <f>_xll.qlCalendarAdvance(Calendar,$D77,B78,"f",FALSE)</f>
        <v>42748</v>
      </c>
      <c r="E78" s="140">
        <f>_xll.qlInterestRateIndexValueDate(IndexON,D78)</f>
        <v>42748</v>
      </c>
      <c r="F78" s="156">
        <f>IFERROR(_xll.qlIndexFixing(IndexON,D78,TRUE,_xll.ohTrigger(RecalcTrigger,TriggerON)),NA())</f>
        <v>1.4581959049956665E-3</v>
      </c>
      <c r="H78" s="42">
        <f>_xll.qlCalendarAdvance(Calendar,$H77,B78,"f",FALSE)</f>
        <v>42748</v>
      </c>
      <c r="I78" s="140">
        <f>_xll.qlInterestRateIndexValueDate(Index1M,$H78)</f>
        <v>42748</v>
      </c>
      <c r="J78" s="145">
        <f>IFERROR(_xll.qlIndexFixing(Index1M,$H78,TRUE,_xll.ohTrigger(RecalcTrigger,Trigger1M)),NA())</f>
        <v>2.1818878694374942E-3</v>
      </c>
      <c r="K78" s="44">
        <f>IFERROR(_xll.qlIndexFixing(Index3M,H78,TRUE,_xll.ohTrigger(RecalcTrigger,Trigger3M)),NA())</f>
        <v>3.0542543870677452E-3</v>
      </c>
      <c r="L78" s="44">
        <f>IFERROR(_xll.qlIndexFixing(Index6M,$H78,TRUE,_xll.ohTrigger(RecalcTrigger,Trigger6M)),NA())</f>
        <v>4.4997055875083411E-3</v>
      </c>
      <c r="M78" s="146">
        <f>IFERROR(_xll.qlIndexFixing(Index1Y,$H78,TRUE,_xll.ohTrigger(RecalcTrigger,Trigger1Y)),NA())</f>
        <v>6.6046448370194188E-3</v>
      </c>
      <c r="N78" s="145">
        <f>IFERROR(_xll.qlIndexFixing(ONIndex1M,I78,TRUE,_xll.ohTrigger(RecalcTrigger,Trigger1M)),NA())</f>
        <v>2.3051394216822012E-3</v>
      </c>
      <c r="O78" s="44">
        <f>IFERROR(_xll.qlIndexFixing(ONIndex3M,I78,TRUE,_xll.ohTrigger(RecalcTrigger,Trigger3M)),NA())</f>
        <v>3.3773346489533269E-3</v>
      </c>
      <c r="P78" s="44">
        <f>IFERROR(_xll.qlIndexFixing(ONIndex6M,I78,TRUE,_xll.ohTrigger(RecalcTrigger,Trigger6M)),NA())</f>
        <v>5.2998587321795307E-3</v>
      </c>
      <c r="Q78" s="146">
        <f>IFERROR(_xll.qlIndexFixing(ONIndex1Y,I78,TRUE,_xll.ohTrigger(RecalcTrigger,Trigger1Y)),NA())</f>
        <v>8.1324108245706128E-3</v>
      </c>
    </row>
    <row r="79" spans="2:17" x14ac:dyDescent="0.2">
      <c r="B79" s="39" t="s">
        <v>17</v>
      </c>
      <c r="D79" s="42">
        <f>_xll.qlCalendarAdvance(Calendar,$D78,B79,"f",FALSE)</f>
        <v>42751</v>
      </c>
      <c r="E79" s="140">
        <f>_xll.qlInterestRateIndexValueDate(IndexON,D79)</f>
        <v>42751</v>
      </c>
      <c r="F79" s="156">
        <f>IFERROR(_xll.qlIndexFixing(IndexON,D79,TRUE,_xll.ohTrigger(RecalcTrigger,TriggerON)),NA())</f>
        <v>1.4437333653039008E-3</v>
      </c>
      <c r="H79" s="42">
        <f>_xll.qlCalendarAdvance(Calendar,$H78,B79,"f",FALSE)</f>
        <v>42751</v>
      </c>
      <c r="I79" s="140">
        <f>_xll.qlInterestRateIndexValueDate(Index1M,$H79)</f>
        <v>42751</v>
      </c>
      <c r="J79" s="145">
        <f>IFERROR(_xll.qlIndexFixing(Index1M,$H79,TRUE,_xll.ohTrigger(RecalcTrigger,Trigger1M)),NA())</f>
        <v>2.1555559530234674E-3</v>
      </c>
      <c r="K79" s="44">
        <f>IFERROR(_xll.qlIndexFixing(Index3M,H79,TRUE,_xll.ohTrigger(RecalcTrigger,Trigger3M)),NA())</f>
        <v>3.0287057353738157E-3</v>
      </c>
      <c r="L79" s="44">
        <f>IFERROR(_xll.qlIndexFixing(Index6M,$H79,TRUE,_xll.ohTrigger(RecalcTrigger,Trigger6M)),NA())</f>
        <v>4.4843612257296659E-3</v>
      </c>
      <c r="M79" s="146">
        <f>IFERROR(_xll.qlIndexFixing(Index1Y,$H79,TRUE,_xll.ohTrigger(RecalcTrigger,Trigger1Y)),NA())</f>
        <v>6.5937319603621702E-3</v>
      </c>
      <c r="N79" s="145">
        <f>IFERROR(_xll.qlIndexFixing(ONIndex1M,I79,TRUE,_xll.ohTrigger(RecalcTrigger,Trigger1M)),NA())</f>
        <v>2.2947508881754342E-3</v>
      </c>
      <c r="O79" s="44">
        <f>IFERROR(_xll.qlIndexFixing(ONIndex3M,I79,TRUE,_xll.ohTrigger(RecalcTrigger,Trigger3M)),NA())</f>
        <v>3.3593236216145073E-3</v>
      </c>
      <c r="P79" s="44">
        <f>IFERROR(_xll.qlIndexFixing(ONIndex6M,I79,TRUE,_xll.ohTrigger(RecalcTrigger,Trigger6M)),NA())</f>
        <v>5.2814717310090131E-3</v>
      </c>
      <c r="Q79" s="146">
        <f>IFERROR(_xll.qlIndexFixing(ONIndex1Y,I79,TRUE,_xll.ohTrigger(RecalcTrigger,Trigger1Y)),NA())</f>
        <v>8.1051945240528944E-3</v>
      </c>
    </row>
    <row r="80" spans="2:17" x14ac:dyDescent="0.2">
      <c r="B80" s="39" t="s">
        <v>17</v>
      </c>
      <c r="D80" s="42">
        <f>_xll.qlCalendarAdvance(Calendar,$D79,B80,"f",FALSE)</f>
        <v>42752</v>
      </c>
      <c r="E80" s="140">
        <f>_xll.qlInterestRateIndexValueDate(IndexON,D80)</f>
        <v>42752</v>
      </c>
      <c r="F80" s="156">
        <f>IFERROR(_xll.qlIndexFixing(IndexON,D80,TRUE,_xll.ohTrigger(RecalcTrigger,TriggerON)),NA())</f>
        <v>1.4364351774620587E-3</v>
      </c>
      <c r="H80" s="42">
        <f>_xll.qlCalendarAdvance(Calendar,$H79,B80,"f",FALSE)</f>
        <v>42752</v>
      </c>
      <c r="I80" s="140">
        <f>_xll.qlInterestRateIndexValueDate(Index1M,$H80)</f>
        <v>42752</v>
      </c>
      <c r="J80" s="145">
        <f>IFERROR(_xll.qlIndexFixing(Index1M,$H80,TRUE,_xll.ohTrigger(RecalcTrigger,Trigger1M)),NA())</f>
        <v>2.1468507360027584E-3</v>
      </c>
      <c r="K80" s="44">
        <f>IFERROR(_xll.qlIndexFixing(Index3M,H80,TRUE,_xll.ohTrigger(RecalcTrigger,Trigger3M)),NA())</f>
        <v>3.0250447304070015E-3</v>
      </c>
      <c r="L80" s="44">
        <f>IFERROR(_xll.qlIndexFixing(Index6M,$H80,TRUE,_xll.ohTrigger(RecalcTrigger,Trigger6M)),NA())</f>
        <v>4.4798924772023515E-3</v>
      </c>
      <c r="M80" s="146">
        <f>IFERROR(_xll.qlIndexFixing(Index1Y,$H80,TRUE,_xll.ohTrigger(RecalcTrigger,Trigger1Y)),NA())</f>
        <v>6.5915955184800978E-3</v>
      </c>
      <c r="N80" s="145">
        <f>IFERROR(_xll.qlIndexFixing(ONIndex1M,I80,TRUE,_xll.ohTrigger(RecalcTrigger,Trigger1M)),NA())</f>
        <v>2.2886825454693227E-3</v>
      </c>
      <c r="O80" s="44">
        <f>IFERROR(_xll.qlIndexFixing(ONIndex3M,I80,TRUE,_xll.ohTrigger(RecalcTrigger,Trigger3M)),NA())</f>
        <v>3.3504230920688993E-3</v>
      </c>
      <c r="P80" s="44">
        <f>IFERROR(_xll.qlIndexFixing(ONIndex6M,I80,TRUE,_xll.ohTrigger(RecalcTrigger,Trigger6M)),NA())</f>
        <v>5.2720328886624035E-3</v>
      </c>
      <c r="Q80" s="146">
        <f>IFERROR(_xll.qlIndexFixing(ONIndex1Y,I80,TRUE,_xll.ohTrigger(RecalcTrigger,Trigger1Y)),NA())</f>
        <v>8.0915592135644143E-3</v>
      </c>
    </row>
    <row r="81" spans="2:17" x14ac:dyDescent="0.2">
      <c r="B81" s="39" t="s">
        <v>17</v>
      </c>
      <c r="D81" s="42">
        <f>_xll.qlCalendarAdvance(Calendar,$D80,B81,"f",FALSE)</f>
        <v>42753</v>
      </c>
      <c r="E81" s="140">
        <f>_xll.qlInterestRateIndexValueDate(IndexON,D81)</f>
        <v>42753</v>
      </c>
      <c r="F81" s="156">
        <f>IFERROR(_xll.qlIndexFixing(IndexON,D81,TRUE,_xll.ohTrigger(RecalcTrigger,TriggerON)),NA())</f>
        <v>1.429095091205479E-3</v>
      </c>
      <c r="H81" s="42">
        <f>_xll.qlCalendarAdvance(Calendar,$H80,B81,"f",FALSE)</f>
        <v>42753</v>
      </c>
      <c r="I81" s="140">
        <f>_xll.qlInterestRateIndexValueDate(Index1M,$H81)</f>
        <v>42753</v>
      </c>
      <c r="J81" s="145">
        <f>IFERROR(_xll.qlIndexFixing(Index1M,$H81,TRUE,_xll.ohTrigger(RecalcTrigger,Trigger1M)),NA())</f>
        <v>2.1309813111197559E-3</v>
      </c>
      <c r="K81" s="44">
        <f>IFERROR(_xll.qlIndexFixing(Index3M,H81,TRUE,_xll.ohTrigger(RecalcTrigger,Trigger3M)),NA())</f>
        <v>3.0214016811023576E-3</v>
      </c>
      <c r="L81" s="44">
        <f>IFERROR(_xll.qlIndexFixing(Index6M,$H81,TRUE,_xll.ohTrigger(RecalcTrigger,Trigger6M)),NA())</f>
        <v>4.4747009960248631E-3</v>
      </c>
      <c r="M81" s="146">
        <f>IFERROR(_xll.qlIndexFixing(Index1Y,$H81,TRUE,_xll.ohTrigger(RecalcTrigger,Trigger1Y)),NA())</f>
        <v>6.5895322913200882E-3</v>
      </c>
      <c r="N81" s="145">
        <f>IFERROR(_xll.qlIndexFixing(ONIndex1M,I81,TRUE,_xll.ohTrigger(RecalcTrigger,Trigger1M)),NA())</f>
        <v>2.282085389720967E-3</v>
      </c>
      <c r="O81" s="44">
        <f>IFERROR(_xll.qlIndexFixing(ONIndex3M,I81,TRUE,_xll.ohTrigger(RecalcTrigger,Trigger3M)),NA())</f>
        <v>3.3415761778798903E-3</v>
      </c>
      <c r="P81" s="44">
        <f>IFERROR(_xll.qlIndexFixing(ONIndex6M,I81,TRUE,_xll.ohTrigger(RecalcTrigger,Trigger6M)),NA())</f>
        <v>5.2624237554366182E-3</v>
      </c>
      <c r="Q81" s="146">
        <f>IFERROR(_xll.qlIndexFixing(ONIndex1Y,I81,TRUE,_xll.ohTrigger(RecalcTrigger,Trigger1Y)),NA())</f>
        <v>8.0778532504943712E-3</v>
      </c>
    </row>
    <row r="82" spans="2:17" x14ac:dyDescent="0.2">
      <c r="B82" s="39" t="s">
        <v>17</v>
      </c>
      <c r="D82" s="42">
        <f>_xll.qlCalendarAdvance(Calendar,$D81,B82,"f",FALSE)</f>
        <v>42754</v>
      </c>
      <c r="E82" s="140">
        <f>_xll.qlInterestRateIndexValueDate(IndexON,D82)</f>
        <v>42754</v>
      </c>
      <c r="F82" s="156">
        <f>IFERROR(_xll.qlIndexFixing(IndexON,D82,TRUE,_xll.ohTrigger(RecalcTrigger,TriggerON)),NA())</f>
        <v>1.4217131065341615E-3</v>
      </c>
      <c r="H82" s="42">
        <f>_xll.qlCalendarAdvance(Calendar,$H81,B82,"f",FALSE)</f>
        <v>42754</v>
      </c>
      <c r="I82" s="140">
        <f>_xll.qlInterestRateIndexValueDate(Index1M,$H82)</f>
        <v>42754</v>
      </c>
      <c r="J82" s="145">
        <f>IFERROR(_xll.qlIndexFixing(Index1M,$H82,TRUE,_xll.ohTrigger(RecalcTrigger,Trigger1M)),NA())</f>
        <v>2.1262460147610657E-3</v>
      </c>
      <c r="K82" s="44">
        <f>IFERROR(_xll.qlIndexFixing(Index3M,H82,TRUE,_xll.ohTrigger(RecalcTrigger,Trigger3M)),NA())</f>
        <v>3.0149927696404197E-3</v>
      </c>
      <c r="L82" s="44">
        <f>IFERROR(_xll.qlIndexFixing(Index6M,$H82,TRUE,_xll.ohTrigger(RecalcTrigger,Trigger6M)),NA())</f>
        <v>4.4694042085037852E-3</v>
      </c>
      <c r="M82" s="146">
        <f>IFERROR(_xll.qlIndexFixing(Index1Y,$H82,TRUE,_xll.ohTrigger(RecalcTrigger,Trigger1Y)),NA())</f>
        <v>6.5875409520987915E-3</v>
      </c>
      <c r="N82" s="145">
        <f>IFERROR(_xll.qlIndexFixing(ONIndex1M,I82,TRUE,_xll.ohTrigger(RecalcTrigger,Trigger1M)),NA())</f>
        <v>2.2749594210924595E-3</v>
      </c>
      <c r="O82" s="44">
        <f>IFERROR(_xll.qlIndexFixing(ONIndex3M,I82,TRUE,_xll.ohTrigger(RecalcTrigger,Trigger3M)),NA())</f>
        <v>3.3327828791285263E-3</v>
      </c>
      <c r="P82" s="44">
        <f>IFERROR(_xll.qlIndexFixing(ONIndex6M,I82,TRUE,_xll.ohTrigger(RecalcTrigger,Trigger6M)),NA())</f>
        <v>5.252644331250611E-3</v>
      </c>
      <c r="Q82" s="146">
        <f>IFERROR(_xll.qlIndexFixing(ONIndex1Y,I82,TRUE,_xll.ohTrigger(RecalcTrigger,Trigger1Y)),NA())</f>
        <v>8.0640766350048576E-3</v>
      </c>
    </row>
    <row r="83" spans="2:17" x14ac:dyDescent="0.2">
      <c r="B83" s="39" t="s">
        <v>17</v>
      </c>
      <c r="D83" s="42">
        <f>_xll.qlCalendarAdvance(Calendar,$D82,B83,"f",FALSE)</f>
        <v>42755</v>
      </c>
      <c r="E83" s="140">
        <f>_xll.qlInterestRateIndexValueDate(IndexON,D83)</f>
        <v>42755</v>
      </c>
      <c r="F83" s="156">
        <f>IFERROR(_xll.qlIndexFixing(IndexON,D83,TRUE,_xll.ohTrigger(RecalcTrigger,TriggerON)),NA())</f>
        <v>1.4068148980754074E-3</v>
      </c>
      <c r="H83" s="42">
        <f>_xll.qlCalendarAdvance(Calendar,$H82,B83,"f",FALSE)</f>
        <v>42755</v>
      </c>
      <c r="I83" s="140">
        <f>_xll.qlInterestRateIndexValueDate(Index1M,$H83)</f>
        <v>42755</v>
      </c>
      <c r="J83" s="145">
        <f>IFERROR(_xll.qlIndexFixing(Index1M,$H83,TRUE,_xll.ohTrigger(RecalcTrigger,Trigger1M)),NA())</f>
        <v>2.1214355856947003E-3</v>
      </c>
      <c r="K83" s="44">
        <f>IFERROR(_xll.qlIndexFixing(Index3M,H83,TRUE,_xll.ohTrigger(RecalcTrigger,Trigger3M)),NA())</f>
        <v>3.0086377526467654E-3</v>
      </c>
      <c r="L83" s="44">
        <f>IFERROR(_xll.qlIndexFixing(Index6M,$H83,TRUE,_xll.ohTrigger(RecalcTrigger,Trigger6M)),NA())</f>
        <v>4.4639971023054626E-3</v>
      </c>
      <c r="M83" s="146">
        <f>IFERROR(_xll.qlIndexFixing(Index1Y,$H83,TRUE,_xll.ohTrigger(RecalcTrigger,Trigger1Y)),NA())</f>
        <v>6.5902373940882166E-3</v>
      </c>
      <c r="N83" s="145">
        <f>IFERROR(_xll.qlIndexFixing(ONIndex1M,I83,TRUE,_xll.ohTrigger(RecalcTrigger,Trigger1M)),NA())</f>
        <v>2.2589587546103149E-3</v>
      </c>
      <c r="O83" s="44">
        <f>IFERROR(_xll.qlIndexFixing(ONIndex3M,I83,TRUE,_xll.ohTrigger(RecalcTrigger,Trigger3M)),NA())</f>
        <v>3.3154051142259004E-3</v>
      </c>
      <c r="P83" s="44">
        <f>IFERROR(_xll.qlIndexFixing(ONIndex6M,I83,TRUE,_xll.ohTrigger(RecalcTrigger,Trigger6M)),NA())</f>
        <v>5.232592858621655E-3</v>
      </c>
      <c r="Q83" s="146">
        <f>IFERROR(_xll.qlIndexFixing(ONIndex1Y,I83,TRUE,_xll.ohTrigger(RecalcTrigger,Trigger1Y)),NA())</f>
        <v>8.0364648334726087E-3</v>
      </c>
    </row>
    <row r="84" spans="2:17" x14ac:dyDescent="0.2">
      <c r="B84" s="39" t="s">
        <v>17</v>
      </c>
      <c r="D84" s="42">
        <f>_xll.qlCalendarAdvance(Calendar,$D83,B84,"f",FALSE)</f>
        <v>42758</v>
      </c>
      <c r="E84" s="140">
        <f>_xll.qlInterestRateIndexValueDate(IndexON,D84)</f>
        <v>42758</v>
      </c>
      <c r="F84" s="156">
        <f>IFERROR(_xll.qlIndexFixing(IndexON,D84,TRUE,_xll.ohTrigger(RecalcTrigger,TriggerON)),NA())</f>
        <v>1.3917661838636075E-3</v>
      </c>
      <c r="H84" s="42">
        <f>_xll.qlCalendarAdvance(Calendar,$H83,B84,"f",FALSE)</f>
        <v>42758</v>
      </c>
      <c r="I84" s="140">
        <f>_xll.qlInterestRateIndexValueDate(Index1M,$H84)</f>
        <v>42758</v>
      </c>
      <c r="J84" s="145">
        <f>IFERROR(_xll.qlIndexFixing(Index1M,$H84,TRUE,_xll.ohTrigger(RecalcTrigger,Trigger1M)),NA())</f>
        <v>2.0977975345739101E-3</v>
      </c>
      <c r="K84" s="44">
        <f>IFERROR(_xll.qlIndexFixing(Index3M,H84,TRUE,_xll.ohTrigger(RecalcTrigger,Trigger3M)),NA())</f>
        <v>2.9872382726059531E-3</v>
      </c>
      <c r="L84" s="44">
        <f>IFERROR(_xll.qlIndexFixing(Index6M,$H84,TRUE,_xll.ohTrigger(RecalcTrigger,Trigger6M)),NA())</f>
        <v>4.4454627006789279E-3</v>
      </c>
      <c r="M84" s="146">
        <f>IFERROR(_xll.qlIndexFixing(Index1Y,$H84,TRUE,_xll.ohTrigger(RecalcTrigger,Trigger1Y)),NA())</f>
        <v>6.5802679398263564E-3</v>
      </c>
      <c r="N84" s="145">
        <f>IFERROR(_xll.qlIndexFixing(ONIndex1M,I84,TRUE,_xll.ohTrigger(RecalcTrigger,Trigger1M)),NA())</f>
        <v>2.2411674181010977E-3</v>
      </c>
      <c r="O84" s="44">
        <f>IFERROR(_xll.qlIndexFixing(ONIndex3M,I84,TRUE,_xll.ohTrigger(RecalcTrigger,Trigger3M)),NA())</f>
        <v>3.2981458388237073E-3</v>
      </c>
      <c r="P84" s="44">
        <f>IFERROR(_xll.qlIndexFixing(ONIndex6M,I84,TRUE,_xll.ohTrigger(RecalcTrigger,Trigger6M)),NA())</f>
        <v>5.211823726039011E-3</v>
      </c>
      <c r="Q84" s="146">
        <f>IFERROR(_xll.qlIndexFixing(ONIndex1Y,I84,TRUE,_xll.ohTrigger(RecalcTrigger,Trigger1Y)),NA())</f>
        <v>8.0082636478795433E-3</v>
      </c>
    </row>
    <row r="85" spans="2:17" x14ac:dyDescent="0.2">
      <c r="B85" s="39" t="s">
        <v>17</v>
      </c>
      <c r="D85" s="42">
        <f>_xll.qlCalendarAdvance(Calendar,$D84,B85,"f",FALSE)</f>
        <v>42759</v>
      </c>
      <c r="E85" s="140">
        <f>_xll.qlInterestRateIndexValueDate(IndexON,D85)</f>
        <v>42759</v>
      </c>
      <c r="F85" s="156">
        <f>IFERROR(_xll.qlIndexFixing(IndexON,D85,TRUE,_xll.ohTrigger(RecalcTrigger,TriggerON)),NA())</f>
        <v>1.384174707199648E-3</v>
      </c>
      <c r="H85" s="42">
        <f>_xll.qlCalendarAdvance(Calendar,$H84,B85,"f",FALSE)</f>
        <v>42759</v>
      </c>
      <c r="I85" s="140">
        <f>_xll.qlInterestRateIndexValueDate(Index1M,$H85)</f>
        <v>42759</v>
      </c>
      <c r="J85" s="145">
        <f>IFERROR(_xll.qlIndexFixing(Index1M,$H85,TRUE,_xll.ohTrigger(RecalcTrigger,Trigger1M)),NA())</f>
        <v>2.0904745050090881E-3</v>
      </c>
      <c r="K85" s="44">
        <f>IFERROR(_xll.qlIndexFixing(Index3M,H85,TRUE,_xll.ohTrigger(RecalcTrigger,Trigger3M)),NA())</f>
        <v>2.9837567828179135E-3</v>
      </c>
      <c r="L85" s="44">
        <f>IFERROR(_xll.qlIndexFixing(Index6M,$H85,TRUE,_xll.ohTrigger(RecalcTrigger,Trigger6M)),NA())</f>
        <v>4.4411652466037057E-3</v>
      </c>
      <c r="M85" s="146">
        <f>IFERROR(_xll.qlIndexFixing(Index1Y,$H85,TRUE,_xll.ohTrigger(RecalcTrigger,Trigger1Y)),NA())</f>
        <v>6.5786161394285614E-3</v>
      </c>
      <c r="N85" s="145">
        <f>IFERROR(_xll.qlIndexFixing(ONIndex1M,I85,TRUE,_xll.ohTrigger(RecalcTrigger,Trigger1M)),NA())</f>
        <v>2.2313973853960167E-3</v>
      </c>
      <c r="O85" s="44">
        <f>IFERROR(_xll.qlIndexFixing(ONIndex3M,I85,TRUE,_xll.ohTrigger(RecalcTrigger,Trigger3M)),NA())</f>
        <v>3.2896206173416154E-3</v>
      </c>
      <c r="P85" s="44">
        <f>IFERROR(_xll.qlIndexFixing(ONIndex6M,I85,TRUE,_xll.ohTrigger(RecalcTrigger,Trigger6M)),NA())</f>
        <v>5.2011928476192182E-3</v>
      </c>
      <c r="Q85" s="146">
        <f>IFERROR(_xll.qlIndexFixing(ONIndex1Y,I85,TRUE,_xll.ohTrigger(RecalcTrigger,Trigger1Y)),NA())</f>
        <v>7.994133769887446E-3</v>
      </c>
    </row>
    <row r="86" spans="2:17" x14ac:dyDescent="0.2">
      <c r="B86" s="39" t="s">
        <v>17</v>
      </c>
      <c r="D86" s="42">
        <f>_xll.qlCalendarAdvance(Calendar,$D85,B86,"f",FALSE)</f>
        <v>42760</v>
      </c>
      <c r="E86" s="140">
        <f>_xll.qlInterestRateIndexValueDate(IndexON,D86)</f>
        <v>42760</v>
      </c>
      <c r="F86" s="156">
        <f>IFERROR(_xll.qlIndexFixing(IndexON,D86,TRUE,_xll.ohTrigger(RecalcTrigger,TriggerON)),NA())</f>
        <v>1.3765413321209508E-3</v>
      </c>
      <c r="H86" s="42">
        <f>_xll.qlCalendarAdvance(Calendar,$H85,B86,"f",FALSE)</f>
        <v>42760</v>
      </c>
      <c r="I86" s="140">
        <f>_xll.qlInterestRateIndexValueDate(Index1M,$H86)</f>
        <v>42760</v>
      </c>
      <c r="J86" s="145">
        <f>IFERROR(_xll.qlIndexFixing(Index1M,$H86,TRUE,_xll.ohTrigger(RecalcTrigger,Trigger1M)),NA())</f>
        <v>2.079472090203881E-3</v>
      </c>
      <c r="K86" s="44">
        <f>IFERROR(_xll.qlIndexFixing(Index3M,H86,TRUE,_xll.ohTrigger(RecalcTrigger,Trigger3M)),NA())</f>
        <v>2.9776713532829119E-3</v>
      </c>
      <c r="L86" s="44">
        <f>IFERROR(_xll.qlIndexFixing(Index6M,$H86,TRUE,_xll.ohTrigger(RecalcTrigger,Trigger6M)),NA())</f>
        <v>4.4351313645961867E-3</v>
      </c>
      <c r="M86" s="146">
        <f>IFERROR(_xll.qlIndexFixing(Index1Y,$H86,TRUE,_xll.ohTrigger(RecalcTrigger,Trigger1Y)),NA())</f>
        <v>6.5770282667847457E-3</v>
      </c>
      <c r="N86" s="145">
        <f>IFERROR(_xll.qlIndexFixing(ONIndex1M,I86,TRUE,_xll.ohTrigger(RecalcTrigger,Trigger1M)),NA())</f>
        <v>2.2210985400539229E-3</v>
      </c>
      <c r="O86" s="44">
        <f>IFERROR(_xll.qlIndexFixing(ONIndex3M,I86,TRUE,_xll.ohTrigger(RecalcTrigger,Trigger3M)),NA())</f>
        <v>3.2811490112971686E-3</v>
      </c>
      <c r="P86" s="44">
        <f>IFERROR(_xll.qlIndexFixing(ONIndex6M,I86,TRUE,_xll.ohTrigger(RecalcTrigger,Trigger6M)),NA())</f>
        <v>5.190391678401296E-3</v>
      </c>
      <c r="Q86" s="146">
        <f>IFERROR(_xll.qlIndexFixing(ONIndex1Y,I86,TRUE,_xll.ohTrigger(RecalcTrigger,Trigger1Y)),NA())</f>
        <v>7.9799332394758782E-3</v>
      </c>
    </row>
    <row r="87" spans="2:17" x14ac:dyDescent="0.2">
      <c r="B87" s="39" t="s">
        <v>17</v>
      </c>
      <c r="D87" s="42">
        <f>_xll.qlCalendarAdvance(Calendar,$D86,B87,"f",FALSE)</f>
        <v>42761</v>
      </c>
      <c r="E87" s="140">
        <f>_xll.qlInterestRateIndexValueDate(IndexON,D87)</f>
        <v>42761</v>
      </c>
      <c r="F87" s="156">
        <f>IFERROR(_xll.qlIndexFixing(IndexON,D87,TRUE,_xll.ohTrigger(RecalcTrigger,TriggerON)),NA())</f>
        <v>1.3688660586275159E-3</v>
      </c>
      <c r="H87" s="42">
        <f>_xll.qlCalendarAdvance(Calendar,$H86,B87,"f",FALSE)</f>
        <v>42761</v>
      </c>
      <c r="I87" s="140">
        <f>_xll.qlInterestRateIndexValueDate(Index1M,$H87)</f>
        <v>42761</v>
      </c>
      <c r="J87" s="145">
        <f>IFERROR(_xll.qlIndexFixing(Index1M,$H87,TRUE,_xll.ohTrigger(RecalcTrigger,Trigger1M)),NA())</f>
        <v>2.0750336366507152E-3</v>
      </c>
      <c r="K87" s="44">
        <f>IFERROR(_xll.qlIndexFixing(Index3M,H87,TRUE,_xll.ohTrigger(RecalcTrigger,Trigger3M)),NA())</f>
        <v>2.9716398642765959E-3</v>
      </c>
      <c r="L87" s="44">
        <f>IFERROR(_xll.qlIndexFixing(Index6M,$H87,TRUE,_xll.ohTrigger(RecalcTrigger,Trigger6M)),NA())</f>
        <v>4.4289570915035563E-3</v>
      </c>
      <c r="M87" s="146">
        <f>IFERROR(_xll.qlIndexFixing(Index1Y,$H87,TRUE,_xll.ohTrigger(RecalcTrigger,Trigger1Y)),NA())</f>
        <v>6.5755029952749844E-3</v>
      </c>
      <c r="N87" s="145">
        <f>IFERROR(_xll.qlIndexFixing(ONIndex1M,I87,TRUE,_xll.ohTrigger(RecalcTrigger,Trigger1M)),NA())</f>
        <v>2.2102708820748163E-3</v>
      </c>
      <c r="O87" s="44">
        <f>IFERROR(_xll.qlIndexFixing(ONIndex3M,I87,TRUE,_xll.ohTrigger(RecalcTrigger,Trigger3M)),NA())</f>
        <v>3.272731020690367E-3</v>
      </c>
      <c r="P87" s="44">
        <f>IFERROR(_xll.qlIndexFixing(ONIndex6M,I87,TRUE,_xll.ohTrigger(RecalcTrigger,Trigger6M)),NA())</f>
        <v>5.1794202184662907E-3</v>
      </c>
      <c r="Q87" s="146">
        <f>IFERROR(_xll.qlIndexFixing(ONIndex1Y,I87,TRUE,_xll.ohTrigger(RecalcTrigger,Trigger1Y)),NA())</f>
        <v>7.9656620565637937E-3</v>
      </c>
    </row>
    <row r="88" spans="2:17" x14ac:dyDescent="0.2">
      <c r="B88" s="39" t="s">
        <v>17</v>
      </c>
      <c r="D88" s="42">
        <f>_xll.qlCalendarAdvance(Calendar,$D87,B88,"f",FALSE)</f>
        <v>42762</v>
      </c>
      <c r="E88" s="140">
        <f>_xll.qlInterestRateIndexValueDate(IndexON,D88)</f>
        <v>42762</v>
      </c>
      <c r="F88" s="156">
        <f>IFERROR(_xll.qlIndexFixing(IndexON,D88,TRUE,_xll.ohTrigger(RecalcTrigger,TriggerON)),NA())</f>
        <v>1.3533808685088171E-3</v>
      </c>
      <c r="H88" s="42">
        <f>_xll.qlCalendarAdvance(Calendar,$H87,B88,"f",FALSE)</f>
        <v>42762</v>
      </c>
      <c r="I88" s="140">
        <f>_xll.qlInterestRateIndexValueDate(Index1M,$H88)</f>
        <v>42762</v>
      </c>
      <c r="J88" s="145">
        <f>IFERROR(_xll.qlIndexFixing(Index1M,$H88,TRUE,_xll.ohTrigger(RecalcTrigger,Trigger1M)),NA())</f>
        <v>2.0706586059129986E-3</v>
      </c>
      <c r="K88" s="44">
        <f>IFERROR(_xll.qlIndexFixing(Index3M,H88,TRUE,_xll.ohTrigger(RecalcTrigger,Trigger3M)),NA())</f>
        <v>2.9656623234857555E-3</v>
      </c>
      <c r="L88" s="44">
        <f>IFERROR(_xll.qlIndexFixing(Index6M,$H88,TRUE,_xll.ohTrigger(RecalcTrigger,Trigger6M)),NA())</f>
        <v>4.4226374155523201E-3</v>
      </c>
      <c r="M88" s="146">
        <f>IFERROR(_xll.qlIndexFixing(Index1Y,$H88,TRUE,_xll.ohTrigger(RecalcTrigger,Trigger1Y)),NA())</f>
        <v>6.5790558134565229E-3</v>
      </c>
      <c r="N88" s="145">
        <f>IFERROR(_xll.qlIndexFixing(ONIndex1M,I88,TRUE,_xll.ohTrigger(RecalcTrigger,Trigger1M)),NA())</f>
        <v>2.1868659595924989E-3</v>
      </c>
      <c r="O88" s="44">
        <f>IFERROR(_xll.qlIndexFixing(ONIndex3M,I88,TRUE,_xll.ohTrigger(RecalcTrigger,Trigger3M)),NA())</f>
        <v>3.2561028041840543E-3</v>
      </c>
      <c r="P88" s="44">
        <f>IFERROR(_xll.qlIndexFixing(ONIndex6M,I88,TRUE,_xll.ohTrigger(RecalcTrigger,Trigger6M)),NA())</f>
        <v>5.1569825223174446E-3</v>
      </c>
      <c r="Q88" s="146">
        <f>IFERROR(_xll.qlIndexFixing(ONIndex1Y,I88,TRUE,_xll.ohTrigger(RecalcTrigger,Trigger1Y)),NA())</f>
        <v>7.9370567703514663E-3</v>
      </c>
    </row>
    <row r="89" spans="2:17" x14ac:dyDescent="0.2">
      <c r="B89" s="39" t="s">
        <v>17</v>
      </c>
      <c r="D89" s="42">
        <f>_xll.qlCalendarAdvance(Calendar,$D88,B89,"f",FALSE)</f>
        <v>42765</v>
      </c>
      <c r="E89" s="140">
        <f>_xll.qlInterestRateIndexValueDate(IndexON,D89)</f>
        <v>42765</v>
      </c>
      <c r="F89" s="156">
        <f>IFERROR(_xll.qlIndexFixing(IndexON,D89,TRUE,_xll.ohTrigger(RecalcTrigger,TriggerON)),NA())</f>
        <v>1.3377962586202941E-3</v>
      </c>
      <c r="H89" s="42">
        <f>_xll.qlCalendarAdvance(Calendar,$H88,B89,"f",FALSE)</f>
        <v>42765</v>
      </c>
      <c r="I89" s="140">
        <f>_xll.qlInterestRateIndexValueDate(Index1M,$H89)</f>
        <v>42765</v>
      </c>
      <c r="J89" s="145">
        <f>IFERROR(_xll.qlIndexFixing(Index1M,$H89,TRUE,_xll.ohTrigger(RecalcTrigger,Trigger1M)),NA())</f>
        <v>2.0568657304540798E-3</v>
      </c>
      <c r="K89" s="44">
        <f>IFERROR(_xll.qlIndexFixing(Index3M,H89,TRUE,_xll.ohTrigger(RecalcTrigger,Trigger3M)),NA())</f>
        <v>2.9530451400348627E-3</v>
      </c>
      <c r="L89" s="44">
        <f>IFERROR(_xll.qlIndexFixing(Index6M,$H89,TRUE,_xll.ohTrigger(RecalcTrigger,Trigger6M)),NA())</f>
        <v>4.4000000009348341E-3</v>
      </c>
      <c r="M89" s="146">
        <f>IFERROR(_xll.qlIndexFixing(Index1Y,$H89,TRUE,_xll.ohTrigger(RecalcTrigger,Trigger1Y)),NA())</f>
        <v>6.5699999993360514E-3</v>
      </c>
      <c r="N89" s="145">
        <f>IFERROR(_xll.qlIndexFixing(ONIndex1M,I89,TRUE,_xll.ohTrigger(RecalcTrigger,Trigger1M)),NA())</f>
        <v>2.1618507997156478E-3</v>
      </c>
      <c r="O89" s="44">
        <f>IFERROR(_xll.qlIndexFixing(ONIndex3M,I89,TRUE,_xll.ohTrigger(RecalcTrigger,Trigger3M)),NA())</f>
        <v>3.2395952123964733E-3</v>
      </c>
      <c r="P89" s="44">
        <f>IFERROR(_xll.qlIndexFixing(ONIndex6M,I89,TRUE,_xll.ohTrigger(RecalcTrigger,Trigger6M)),NA())</f>
        <v>5.1338696675329309E-3</v>
      </c>
      <c r="Q89" s="146">
        <f>IFERROR(_xll.qlIndexFixing(ONIndex1Y,I89,TRUE,_xll.ohTrigger(RecalcTrigger,Trigger1Y)),NA())</f>
        <v>7.9079316261165822E-3</v>
      </c>
    </row>
    <row r="90" spans="2:17" x14ac:dyDescent="0.2">
      <c r="B90" s="39" t="s">
        <v>17</v>
      </c>
      <c r="D90" s="42">
        <f>_xll.qlCalendarAdvance(Calendar,$D89,B90,"f",FALSE)</f>
        <v>42766</v>
      </c>
      <c r="E90" s="140">
        <f>_xll.qlInterestRateIndexValueDate(IndexON,D90)</f>
        <v>42766</v>
      </c>
      <c r="F90" s="156">
        <f>IFERROR(_xll.qlIndexFixing(IndexON,D90,TRUE,_xll.ohTrigger(RecalcTrigger,TriggerON)),NA())</f>
        <v>1.3302131599535194E-3</v>
      </c>
      <c r="H90" s="42">
        <f>_xll.qlCalendarAdvance(Calendar,$H89,B90,"f",FALSE)</f>
        <v>42766</v>
      </c>
      <c r="I90" s="140">
        <f>_xll.qlInterestRateIndexValueDate(Index1M,$H90)</f>
        <v>42766</v>
      </c>
      <c r="J90" s="145">
        <f>IFERROR(_xll.qlIndexFixing(Index1M,$H90,TRUE,_xll.ohTrigger(RecalcTrigger,Trigger1M)),NA())</f>
        <v>2.053104103406565E-3</v>
      </c>
      <c r="K90" s="44">
        <f>IFERROR(_xll.qlIndexFixing(Index3M,H90,TRUE,_xll.ohTrigger(RecalcTrigger,Trigger3M)),NA())</f>
        <v>2.9497252804506486E-3</v>
      </c>
      <c r="L90" s="44">
        <f>IFERROR(_xll.qlIndexFixing(Index6M,$H90,TRUE,_xll.ohTrigger(RecalcTrigger,Trigger6M)),NA())</f>
        <v>4.395883642544271E-3</v>
      </c>
      <c r="M90" s="146">
        <f>IFERROR(_xll.qlIndexFixing(Index1Y,$H90,TRUE,_xll.ohTrigger(RecalcTrigger,Trigger1Y)),NA())</f>
        <v>6.5687579404789531E-3</v>
      </c>
      <c r="N90" s="145">
        <f>IFERROR(_xll.qlIndexFixing(ONIndex1M,I90,TRUE,_xll.ohTrigger(RecalcTrigger,Trigger1M)),NA())</f>
        <v>2.1494511303876696E-3</v>
      </c>
      <c r="O90" s="44">
        <f>IFERROR(_xll.qlIndexFixing(ONIndex3M,I90,TRUE,_xll.ohTrigger(RecalcTrigger,Trigger3M)),NA())</f>
        <v>3.2314452988968512E-3</v>
      </c>
      <c r="P90" s="44">
        <f>IFERROR(_xll.qlIndexFixing(ONIndex6M,I90,TRUE,_xll.ohTrigger(RecalcTrigger,Trigger6M)),NA())</f>
        <v>5.1222759334434986E-3</v>
      </c>
      <c r="Q90" s="146">
        <f>IFERROR(_xll.qlIndexFixing(ONIndex1Y,I90,TRUE,_xll.ohTrigger(RecalcTrigger,Trigger1Y)),NA())</f>
        <v>7.8936721340494564E-3</v>
      </c>
    </row>
    <row r="91" spans="2:17" x14ac:dyDescent="0.2">
      <c r="B91" s="39" t="s">
        <v>17</v>
      </c>
      <c r="D91" s="42">
        <f>_xll.qlCalendarAdvance(Calendar,$D90,B91,"f",FALSE)</f>
        <v>42767</v>
      </c>
      <c r="E91" s="140">
        <f>_xll.qlInterestRateIndexValueDate(IndexON,D91)</f>
        <v>42767</v>
      </c>
      <c r="F91" s="156">
        <f>IFERROR(_xll.qlIndexFixing(IndexON,D91,TRUE,_xll.ohTrigger(RecalcTrigger,TriggerON)),NA())</f>
        <v>1.3228898293671243E-3</v>
      </c>
      <c r="H91" s="42">
        <f>_xll.qlCalendarAdvance(Calendar,$H90,B91,"f",FALSE)</f>
        <v>42767</v>
      </c>
      <c r="I91" s="140">
        <f>_xll.qlInterestRateIndexValueDate(Index1M,$H91)</f>
        <v>42767</v>
      </c>
      <c r="J91" s="145">
        <f>IFERROR(_xll.qlIndexFixing(Index1M,$H91,TRUE,_xll.ohTrigger(RecalcTrigger,Trigger1M)),NA())</f>
        <v>2.0485751985244161E-3</v>
      </c>
      <c r="K91" s="44">
        <f>IFERROR(_xll.qlIndexFixing(Index3M,H91,TRUE,_xll.ohTrigger(RecalcTrigger,Trigger3M)),NA())</f>
        <v>2.9365841118445353E-3</v>
      </c>
      <c r="L91" s="44">
        <f>IFERROR(_xll.qlIndexFixing(Index6M,$H91,TRUE,_xll.ohTrigger(RecalcTrigger,Trigger6M)),NA())</f>
        <v>4.3888691095307587E-3</v>
      </c>
      <c r="M91" s="146">
        <f>IFERROR(_xll.qlIndexFixing(Index1Y,$H91,TRUE,_xll.ohTrigger(RecalcTrigger,Trigger1Y)),NA())</f>
        <v>6.5675528427897589E-3</v>
      </c>
      <c r="N91" s="145">
        <f>IFERROR(_xll.qlIndexFixing(ONIndex1M,I91,TRUE,_xll.ohTrigger(RecalcTrigger,Trigger1M)),NA())</f>
        <v>2.1375946997725936E-3</v>
      </c>
      <c r="O91" s="44">
        <f>IFERROR(_xll.qlIndexFixing(ONIndex3M,I91,TRUE,_xll.ohTrigger(RecalcTrigger,Trigger3M)),NA())</f>
        <v>3.2233490007538279E-3</v>
      </c>
      <c r="P91" s="44">
        <f>IFERROR(_xll.qlIndexFixing(ONIndex6M,I91,TRUE,_xll.ohTrigger(RecalcTrigger,Trigger6M)),NA())</f>
        <v>5.1107410883111104E-3</v>
      </c>
      <c r="Q91" s="146">
        <f>IFERROR(_xll.qlIndexFixing(ONIndex1Y,I91,TRUE,_xll.ohTrigger(RecalcTrigger,Trigger1Y)),NA())</f>
        <v>7.8797069425862176E-3</v>
      </c>
    </row>
    <row r="92" spans="2:17" x14ac:dyDescent="0.2">
      <c r="B92" s="39" t="s">
        <v>17</v>
      </c>
      <c r="D92" s="42">
        <f>_xll.qlCalendarAdvance(Calendar,$D91,B92,"f",FALSE)</f>
        <v>42768</v>
      </c>
      <c r="E92" s="140">
        <f>_xll.qlInterestRateIndexValueDate(IndexON,D92)</f>
        <v>42768</v>
      </c>
      <c r="F92" s="156">
        <f>IFERROR(_xll.qlIndexFixing(IndexON,D92,TRUE,_xll.ohTrigger(RecalcTrigger,TriggerON)),NA())</f>
        <v>1.3158262671852938E-3</v>
      </c>
      <c r="H92" s="42">
        <f>_xll.qlCalendarAdvance(Calendar,$H91,B92,"f",FALSE)</f>
        <v>42768</v>
      </c>
      <c r="I92" s="140">
        <f>_xll.qlInterestRateIndexValueDate(Index1M,$H92)</f>
        <v>42768</v>
      </c>
      <c r="J92" s="145">
        <f>IFERROR(_xll.qlIndexFixing(Index1M,$H92,TRUE,_xll.ohTrigger(RecalcTrigger,Trigger1M)),NA())</f>
        <v>2.0445565747721967E-3</v>
      </c>
      <c r="K92" s="44">
        <f>IFERROR(_xll.qlIndexFixing(Index3M,H92,TRUE,_xll.ohTrigger(RecalcTrigger,Trigger3M)),NA())</f>
        <v>2.9333361298760374E-3</v>
      </c>
      <c r="L92" s="44">
        <f>IFERROR(_xll.qlIndexFixing(Index6M,$H92,TRUE,_xll.ohTrigger(RecalcTrigger,Trigger6M)),NA())</f>
        <v>4.3817471464342285E-3</v>
      </c>
      <c r="M92" s="146">
        <f>IFERROR(_xll.qlIndexFixing(Index1Y,$H92,TRUE,_xll.ohTrigger(RecalcTrigger,Trigger1Y)),NA())</f>
        <v>6.5663740363040013E-3</v>
      </c>
      <c r="N92" s="145">
        <f>IFERROR(_xll.qlIndexFixing(ONIndex1M,I92,TRUE,_xll.ohTrigger(RecalcTrigger,Trigger1M)),NA())</f>
        <v>2.1262815079514663E-3</v>
      </c>
      <c r="O92" s="44">
        <f>IFERROR(_xll.qlIndexFixing(ONIndex3M,I92,TRUE,_xll.ohTrigger(RecalcTrigger,Trigger3M)),NA())</f>
        <v>3.2153063180484498E-3</v>
      </c>
      <c r="P92" s="44">
        <f>IFERROR(_xll.qlIndexFixing(ONIndex6M,I92,TRUE,_xll.ohTrigger(RecalcTrigger,Trigger6M)),NA())</f>
        <v>5.09926513205472E-3</v>
      </c>
      <c r="Q92" s="146">
        <f>IFERROR(_xll.qlIndexFixing(ONIndex1Y,I92,TRUE,_xll.ohTrigger(RecalcTrigger,Trigger1Y)),NA())</f>
        <v>7.8660360515647731E-3</v>
      </c>
    </row>
    <row r="93" spans="2:17" x14ac:dyDescent="0.2">
      <c r="B93" s="39" t="s">
        <v>17</v>
      </c>
      <c r="D93" s="42">
        <f>_xll.qlCalendarAdvance(Calendar,$D92,B93,"f",FALSE)</f>
        <v>42769</v>
      </c>
      <c r="E93" s="140">
        <f>_xll.qlInterestRateIndexValueDate(IndexON,D93)</f>
        <v>42769</v>
      </c>
      <c r="F93" s="156">
        <f>IFERROR(_xll.qlIndexFixing(IndexON,D93,TRUE,_xll.ohTrigger(RecalcTrigger,TriggerON)),NA())</f>
        <v>1.3025696850754722E-3</v>
      </c>
      <c r="H93" s="42">
        <f>_xll.qlCalendarAdvance(Calendar,$H92,B93,"f",FALSE)</f>
        <v>42769</v>
      </c>
      <c r="I93" s="140">
        <f>_xll.qlInterestRateIndexValueDate(Index1M,$H93)</f>
        <v>42769</v>
      </c>
      <c r="J93" s="145">
        <f>IFERROR(_xll.qlIndexFixing(Index1M,$H93,TRUE,_xll.ohTrigger(RecalcTrigger,Trigger1M)),NA())</f>
        <v>2.0410151909184904E-3</v>
      </c>
      <c r="K93" s="44">
        <f>IFERROR(_xll.qlIndexFixing(Index3M,H93,TRUE,_xll.ohTrigger(RecalcTrigger,Trigger3M)),NA())</f>
        <v>2.9277093966760428E-3</v>
      </c>
      <c r="L93" s="44">
        <f>IFERROR(_xll.qlIndexFixing(Index6M,$H93,TRUE,_xll.ohTrigger(RecalcTrigger,Trigger6M)),NA())</f>
        <v>4.3745291174562611E-3</v>
      </c>
      <c r="M93" s="146">
        <f>IFERROR(_xll.qlIndexFixing(Index1Y,$H93,TRUE,_xll.ohTrigger(RecalcTrigger,Trigger1Y)),NA())</f>
        <v>6.5701628217933955E-3</v>
      </c>
      <c r="N93" s="145">
        <f>IFERROR(_xll.qlIndexFixing(ONIndex1M,I93,TRUE,_xll.ohTrigger(RecalcTrigger,Trigger1M)),NA())</f>
        <v>2.1054780646689863E-3</v>
      </c>
      <c r="O93" s="44">
        <f>IFERROR(_xll.qlIndexFixing(ONIndex3M,I93,TRUE,_xll.ohTrigger(RecalcTrigger,Trigger3M)),NA())</f>
        <v>3.1994277149105525E-3</v>
      </c>
      <c r="P93" s="44">
        <f>IFERROR(_xll.qlIndexFixing(ONIndex6M,I93,TRUE,_xll.ohTrigger(RecalcTrigger,Trigger6M)),NA())</f>
        <v>5.0765801214510322E-3</v>
      </c>
      <c r="Q93" s="146">
        <f>IFERROR(_xll.qlIndexFixing(ONIndex1Y,I93,TRUE,_xll.ohTrigger(RecalcTrigger,Trigger1Y)),NA())</f>
        <v>7.8398436571240175E-3</v>
      </c>
    </row>
    <row r="94" spans="2:17" x14ac:dyDescent="0.2">
      <c r="B94" s="39" t="s">
        <v>17</v>
      </c>
      <c r="D94" s="42">
        <f>_xll.qlCalendarAdvance(Calendar,$D93,B94,"f",FALSE)</f>
        <v>42772</v>
      </c>
      <c r="E94" s="140">
        <f>_xll.qlInterestRateIndexValueDate(IndexON,D94)</f>
        <v>42772</v>
      </c>
      <c r="F94" s="156">
        <f>IFERROR(_xll.qlIndexFixing(IndexON,D94,TRUE,_xll.ohTrigger(RecalcTrigger,TriggerON)),NA())</f>
        <v>1.2901697002343226E-3</v>
      </c>
      <c r="H94" s="42">
        <f>_xll.qlCalendarAdvance(Calendar,$H93,B94,"f",FALSE)</f>
        <v>42772</v>
      </c>
      <c r="I94" s="140">
        <f>_xll.qlInterestRateIndexValueDate(Index1M,$H94)</f>
        <v>42772</v>
      </c>
      <c r="J94" s="145">
        <f>IFERROR(_xll.qlIndexFixing(Index1M,$H94,TRUE,_xll.ohTrigger(RecalcTrigger,Trigger1M)),NA())</f>
        <v>2.0329240676557532E-3</v>
      </c>
      <c r="K94" s="44">
        <f>IFERROR(_xll.qlIndexFixing(Index3M,H94,TRUE,_xll.ohTrigger(RecalcTrigger,Trigger3M)),NA())</f>
        <v>2.9065763199853413E-3</v>
      </c>
      <c r="L94" s="44">
        <f>IFERROR(_xll.qlIndexFixing(Index6M,$H94,TRUE,_xll.ohTrigger(RecalcTrigger,Trigger6M)),NA())</f>
        <v>4.3488792030673233E-3</v>
      </c>
      <c r="M94" s="146">
        <f>IFERROR(_xll.qlIndexFixing(Index1Y,$H94,TRUE,_xll.ohTrigger(RecalcTrigger,Trigger1Y)),NA())</f>
        <v>6.5617083248974417E-3</v>
      </c>
      <c r="N94" s="145">
        <f>IFERROR(_xll.qlIndexFixing(ONIndex1M,I94,TRUE,_xll.ohTrigger(RecalcTrigger,Trigger1M)),NA())</f>
        <v>2.0864611263371469E-3</v>
      </c>
      <c r="O94" s="44">
        <f>IFERROR(_xll.qlIndexFixing(ONIndex3M,I94,TRUE,_xll.ohTrigger(RecalcTrigger,Trigger3M)),NA())</f>
        <v>3.1836717411171112E-3</v>
      </c>
      <c r="P94" s="44">
        <f>IFERROR(_xll.qlIndexFixing(ONIndex6M,I94,TRUE,_xll.ohTrigger(RecalcTrigger,Trigger6M)),NA())</f>
        <v>5.0539501960322752E-3</v>
      </c>
      <c r="Q94" s="146">
        <f>IFERROR(_xll.qlIndexFixing(ONIndex1Y,I94,TRUE,_xll.ohTrigger(RecalcTrigger,Trigger1Y)),NA())</f>
        <v>7.8142954920590313E-3</v>
      </c>
    </row>
    <row r="95" spans="2:17" x14ac:dyDescent="0.2">
      <c r="B95" s="39" t="s">
        <v>17</v>
      </c>
      <c r="D95" s="42">
        <f>_xll.qlCalendarAdvance(Calendar,$D94,B95,"f",FALSE)</f>
        <v>42773</v>
      </c>
      <c r="E95" s="140">
        <f>_xll.qlInterestRateIndexValueDate(IndexON,D95)</f>
        <v>42773</v>
      </c>
      <c r="F95" s="156">
        <f>IFERROR(_xll.qlIndexFixing(IndexON,D95,TRUE,_xll.ohTrigger(RecalcTrigger,TriggerON)),NA())</f>
        <v>1.2844049789406675E-3</v>
      </c>
      <c r="H95" s="42">
        <f>_xll.qlCalendarAdvance(Calendar,$H94,B95,"f",FALSE)</f>
        <v>42773</v>
      </c>
      <c r="I95" s="140">
        <f>_xll.qlInterestRateIndexValueDate(Index1M,$H95)</f>
        <v>42773</v>
      </c>
      <c r="J95" s="145">
        <f>IFERROR(_xll.qlIndexFixing(Index1M,$H95,TRUE,_xll.ohTrigger(RecalcTrigger,Trigger1M)),NA())</f>
        <v>2.0309612326681126E-3</v>
      </c>
      <c r="K95" s="44">
        <f>IFERROR(_xll.qlIndexFixing(Index3M,H95,TRUE,_xll.ohTrigger(RecalcTrigger,Trigger3M)),NA())</f>
        <v>2.9034721567615172E-3</v>
      </c>
      <c r="L95" s="44">
        <f>IFERROR(_xll.qlIndexFixing(Index6M,$H95,TRUE,_xll.ohTrigger(RecalcTrigger,Trigger6M)),NA())</f>
        <v>4.3449236214972084E-3</v>
      </c>
      <c r="M95" s="146">
        <f>IFERROR(_xll.qlIndexFixing(Index1Y,$H95,TRUE,_xll.ohTrigger(RecalcTrigger,Trigger1Y)),NA())</f>
        <v>6.5605009267426517E-3</v>
      </c>
      <c r="N95" s="145">
        <f>IFERROR(_xll.qlIndexFixing(ONIndex1M,I95,TRUE,_xll.ohTrigger(RecalcTrigger,Trigger1M)),NA())</f>
        <v>2.0778641271890219E-3</v>
      </c>
      <c r="O95" s="44">
        <f>IFERROR(_xll.qlIndexFixing(ONIndex3M,I95,TRUE,_xll.ohTrigger(RecalcTrigger,Trigger3M)),NA())</f>
        <v>3.1758971354378662E-3</v>
      </c>
      <c r="P95" s="44">
        <f>IFERROR(_xll.qlIndexFixing(ONIndex6M,I95,TRUE,_xll.ohTrigger(RecalcTrigger,Trigger6M)),NA())</f>
        <v>5.0427686842369202E-3</v>
      </c>
      <c r="Q95" s="146">
        <f>IFERROR(_xll.qlIndexFixing(ONIndex1Y,I95,TRUE,_xll.ohTrigger(RecalcTrigger,Trigger1Y)),NA())</f>
        <v>7.802096103084466E-3</v>
      </c>
    </row>
    <row r="96" spans="2:17" x14ac:dyDescent="0.2">
      <c r="B96" s="39" t="s">
        <v>17</v>
      </c>
      <c r="D96" s="42">
        <f>_xll.qlCalendarAdvance(Calendar,$D95,B96,"f",FALSE)</f>
        <v>42774</v>
      </c>
      <c r="E96" s="140">
        <f>_xll.qlInterestRateIndexValueDate(IndexON,D96)</f>
        <v>42774</v>
      </c>
      <c r="F96" s="156">
        <f>IFERROR(_xll.qlIndexFixing(IndexON,D96,TRUE,_xll.ohTrigger(RecalcTrigger,TriggerON)),NA())</f>
        <v>1.2789000258084382E-3</v>
      </c>
      <c r="H96" s="42">
        <f>_xll.qlCalendarAdvance(Calendar,$H95,B96,"f",FALSE)</f>
        <v>42774</v>
      </c>
      <c r="I96" s="140">
        <f>_xll.qlInterestRateIndexValueDate(Index1M,$H96)</f>
        <v>42774</v>
      </c>
      <c r="J96" s="145">
        <f>IFERROR(_xll.qlIndexFixing(Index1M,$H96,TRUE,_xll.ohTrigger(RecalcTrigger,Trigger1M)),NA())</f>
        <v>2.0293104325362827E-3</v>
      </c>
      <c r="K96" s="44">
        <f>IFERROR(_xll.qlIndexFixing(Index3M,H96,TRUE,_xll.ohTrigger(RecalcTrigger,Trigger3M)),NA())</f>
        <v>2.9003859654316501E-3</v>
      </c>
      <c r="L96" s="44">
        <f>IFERROR(_xll.qlIndexFixing(Index6M,$H96,TRUE,_xll.ohTrigger(RecalcTrigger,Trigger6M)),NA())</f>
        <v>4.337395720808654E-3</v>
      </c>
      <c r="M96" s="146">
        <f>IFERROR(_xll.qlIndexFixing(Index1Y,$H96,TRUE,_xll.ohTrigger(RecalcTrigger,Trigger1Y)),NA())</f>
        <v>6.5592558010698632E-3</v>
      </c>
      <c r="N96" s="145">
        <f>IFERROR(_xll.qlIndexFixing(ONIndex1M,I96,TRUE,_xll.ohTrigger(RecalcTrigger,Trigger1M)),NA())</f>
        <v>2.0698103664296141E-3</v>
      </c>
      <c r="O96" s="44">
        <f>IFERROR(_xll.qlIndexFixing(ONIndex3M,I96,TRUE,_xll.ohTrigger(RecalcTrigger,Trigger3M)),NA())</f>
        <v>3.1681761450341739E-3</v>
      </c>
      <c r="P96" s="44">
        <f>IFERROR(_xll.qlIndexFixing(ONIndex6M,I96,TRUE,_xll.ohTrigger(RecalcTrigger,Trigger6M)),NA())</f>
        <v>5.0316460613175629E-3</v>
      </c>
      <c r="Q96" s="146">
        <f>IFERROR(_xll.qlIndexFixing(ONIndex1Y,I96,TRUE,_xll.ohTrigger(RecalcTrigger,Trigger1Y)),NA())</f>
        <v>7.7901910144706488E-3</v>
      </c>
    </row>
    <row r="97" spans="2:17" x14ac:dyDescent="0.2">
      <c r="B97" s="39" t="s">
        <v>17</v>
      </c>
      <c r="D97" s="42">
        <f>_xll.qlCalendarAdvance(Calendar,$D96,B97,"f",FALSE)</f>
        <v>42775</v>
      </c>
      <c r="E97" s="140">
        <f>_xll.qlInterestRateIndexValueDate(IndexON,D97)</f>
        <v>42775</v>
      </c>
      <c r="F97" s="156">
        <f>IFERROR(_xll.qlIndexFixing(IndexON,D97,TRUE,_xll.ohTrigger(RecalcTrigger,TriggerON)),NA())</f>
        <v>1.2736548408376347E-3</v>
      </c>
      <c r="H97" s="42">
        <f>_xll.qlCalendarAdvance(Calendar,$H96,B97,"f",FALSE)</f>
        <v>42775</v>
      </c>
      <c r="I97" s="140">
        <f>_xll.qlInterestRateIndexValueDate(Index1M,$H97)</f>
        <v>42775</v>
      </c>
      <c r="J97" s="145">
        <f>IFERROR(_xll.qlIndexFixing(Index1M,$H97,TRUE,_xll.ohTrigger(RecalcTrigger,Trigger1M)),NA())</f>
        <v>2.0279386264109218E-3</v>
      </c>
      <c r="K97" s="44">
        <f>IFERROR(_xll.qlIndexFixing(Index3M,H97,TRUE,_xll.ohTrigger(RecalcTrigger,Trigger3M)),NA())</f>
        <v>2.8950833807182847E-3</v>
      </c>
      <c r="L97" s="44">
        <f>IFERROR(_xll.qlIndexFixing(Index6M,$H97,TRUE,_xll.ohTrigger(RecalcTrigger,Trigger6M)),NA())</f>
        <v>4.3298399361951017E-3</v>
      </c>
      <c r="M97" s="146">
        <f>IFERROR(_xll.qlIndexFixing(Index1Y,$H97,TRUE,_xll.ohTrigger(RecalcTrigger,Trigger1Y)),NA())</f>
        <v>6.5579622782758751E-3</v>
      </c>
      <c r="N97" s="145">
        <f>IFERROR(_xll.qlIndexFixing(ONIndex1M,I97,TRUE,_xll.ohTrigger(RecalcTrigger,Trigger1M)),NA())</f>
        <v>2.0622998440589235E-3</v>
      </c>
      <c r="O97" s="44">
        <f>IFERROR(_xll.qlIndexFixing(ONIndex3M,I97,TRUE,_xll.ohTrigger(RecalcTrigger,Trigger3M)),NA())</f>
        <v>3.1605087699870804E-3</v>
      </c>
      <c r="P97" s="44">
        <f>IFERROR(_xll.qlIndexFixing(ONIndex6M,I97,TRUE,_xll.ohTrigger(RecalcTrigger,Trigger6M)),NA())</f>
        <v>5.0205823273552497E-3</v>
      </c>
      <c r="Q97" s="146">
        <f>IFERROR(_xll.qlIndexFixing(ONIndex1Y,I97,TRUE,_xll.ohTrigger(RecalcTrigger,Trigger1Y)),NA())</f>
        <v>7.7785802261365333E-3</v>
      </c>
    </row>
    <row r="98" spans="2:17" x14ac:dyDescent="0.2">
      <c r="B98" s="39" t="s">
        <v>17</v>
      </c>
      <c r="D98" s="42">
        <f>_xll.qlCalendarAdvance(Calendar,$D97,B98,"f",FALSE)</f>
        <v>42776</v>
      </c>
      <c r="E98" s="140">
        <f>_xll.qlInterestRateIndexValueDate(IndexON,D98)</f>
        <v>42776</v>
      </c>
      <c r="F98" s="156">
        <f>IFERROR(_xll.qlIndexFixing(IndexON,D98,TRUE,_xll.ohTrigger(RecalcTrigger,TriggerON)),NA())</f>
        <v>1.264034742131104E-3</v>
      </c>
      <c r="H98" s="42">
        <f>_xll.qlCalendarAdvance(Calendar,$H97,B98,"f",FALSE)</f>
        <v>42776</v>
      </c>
      <c r="I98" s="140">
        <f>_xll.qlInterestRateIndexValueDate(Index1M,$H98)</f>
        <v>42776</v>
      </c>
      <c r="J98" s="145">
        <f>IFERROR(_xll.qlIndexFixing(Index1M,$H98,TRUE,_xll.ohTrigger(RecalcTrigger,Trigger1M)),NA())</f>
        <v>2.0268127734745273E-3</v>
      </c>
      <c r="K98" s="44">
        <f>IFERROR(_xll.qlIndexFixing(Index3M,H98,TRUE,_xll.ohTrigger(RecalcTrigger,Trigger3M)),NA())</f>
        <v>2.8898348480561808E-3</v>
      </c>
      <c r="L98" s="44">
        <f>IFERROR(_xll.qlIndexFixing(Index6M,$H98,TRUE,_xll.ohTrigger(RecalcTrigger,Trigger6M)),NA())</f>
        <v>4.3222676307413969E-3</v>
      </c>
      <c r="M98" s="146">
        <f>IFERROR(_xll.qlIndexFixing(Index1Y,$H98,TRUE,_xll.ohTrigger(RecalcTrigger,Trigger1Y)),NA())</f>
        <v>6.5605457719156678E-3</v>
      </c>
      <c r="N98" s="145">
        <f>IFERROR(_xll.qlIndexFixing(ONIndex1M,I98,TRUE,_xll.ohTrigger(RecalcTrigger,Trigger1M)),NA())</f>
        <v>2.0491010973585264E-3</v>
      </c>
      <c r="O98" s="44">
        <f>IFERROR(_xll.qlIndexFixing(ONIndex3M,I98,TRUE,_xll.ohTrigger(RecalcTrigger,Trigger3M)),NA())</f>
        <v>3.1453798427583117E-3</v>
      </c>
      <c r="P98" s="44">
        <f>IFERROR(_xll.qlIndexFixing(ONIndex6M,I98,TRUE,_xll.ohTrigger(RecalcTrigger,Trigger6M)),NA())</f>
        <v>4.998719611830257E-3</v>
      </c>
      <c r="Q98" s="146">
        <f>IFERROR(_xll.qlIndexFixing(ONIndex1Y,I98,TRUE,_xll.ohTrigger(RecalcTrigger,Trigger1Y)),NA())</f>
        <v>7.7565044755456567E-3</v>
      </c>
    </row>
    <row r="99" spans="2:17" x14ac:dyDescent="0.2">
      <c r="B99" s="39" t="s">
        <v>17</v>
      </c>
      <c r="D99" s="42">
        <f>_xll.qlCalendarAdvance(Calendar,$D98,B99,"f",FALSE)</f>
        <v>42779</v>
      </c>
      <c r="E99" s="140">
        <f>_xll.qlInterestRateIndexValueDate(IndexON,D99)</f>
        <v>42779</v>
      </c>
      <c r="F99" s="156">
        <f>IFERROR(_xll.qlIndexFixing(IndexON,D99,TRUE,_xll.ohTrigger(RecalcTrigger,TriggerON)),NA())</f>
        <v>1.2552717822444937E-3</v>
      </c>
      <c r="H99" s="42">
        <f>_xll.qlCalendarAdvance(Calendar,$H98,B99,"f",FALSE)</f>
        <v>42779</v>
      </c>
      <c r="I99" s="140">
        <f>_xll.qlInterestRateIndexValueDate(Index1M,$H99)</f>
        <v>42779</v>
      </c>
      <c r="J99" s="145">
        <f>IFERROR(_xll.qlIndexFixing(Index1M,$H99,TRUE,_xll.ohTrigger(RecalcTrigger,Trigger1M)),NA())</f>
        <v>2.0245805260061889E-3</v>
      </c>
      <c r="K99" s="44">
        <f>IFERROR(_xll.qlIndexFixing(Index3M,H99,TRUE,_xll.ohTrigger(RecalcTrigger,Trigger3M)),NA())</f>
        <v>2.8702157606262948E-3</v>
      </c>
      <c r="L99" s="44">
        <f>IFERROR(_xll.qlIndexFixing(Index6M,$H99,TRUE,_xll.ohTrigger(RecalcTrigger,Trigger6M)),NA())</f>
        <v>4.2958617123215071E-3</v>
      </c>
      <c r="M99" s="146">
        <f>IFERROR(_xll.qlIndexFixing(Index1Y,$H99,TRUE,_xll.ohTrigger(RecalcTrigger,Trigger1Y)),NA())</f>
        <v>6.5520908260845445E-3</v>
      </c>
      <c r="N99" s="145">
        <f>IFERROR(_xll.qlIndexFixing(ONIndex1M,I99,TRUE,_xll.ohTrigger(RecalcTrigger,Trigger1M)),NA())</f>
        <v>2.0376901379770551E-3</v>
      </c>
      <c r="O99" s="44">
        <f>IFERROR(_xll.qlIndexFixing(ONIndex3M,I99,TRUE,_xll.ohTrigger(RecalcTrigger,Trigger3M)),NA())</f>
        <v>3.1303754237699266E-3</v>
      </c>
      <c r="P99" s="44">
        <f>IFERROR(_xll.qlIndexFixing(ONIndex6M,I99,TRUE,_xll.ohTrigger(RecalcTrigger,Trigger6M)),NA())</f>
        <v>4.9769162797796973E-3</v>
      </c>
      <c r="Q99" s="146">
        <f>IFERROR(_xll.qlIndexFixing(ONIndex1Y,I99,TRUE,_xll.ohTrigger(RecalcTrigger,Trigger1Y)),NA())</f>
        <v>7.7350800752729043E-3</v>
      </c>
    </row>
    <row r="100" spans="2:17" x14ac:dyDescent="0.2">
      <c r="B100" s="39" t="s">
        <v>17</v>
      </c>
      <c r="D100" s="42">
        <f>_xll.qlCalendarAdvance(Calendar,$D99,B100,"f",FALSE)</f>
        <v>42780</v>
      </c>
      <c r="E100" s="140">
        <f>_xll.qlInterestRateIndexValueDate(IndexON,D100)</f>
        <v>42780</v>
      </c>
      <c r="F100" s="156">
        <f>IFERROR(_xll.qlIndexFixing(IndexON,D100,TRUE,_xll.ohTrigger(RecalcTrigger,TriggerON)),NA())</f>
        <v>1.2513254378376804E-3</v>
      </c>
      <c r="H100" s="42">
        <f>_xll.qlCalendarAdvance(Calendar,$H99,B100,"f",FALSE)</f>
        <v>42780</v>
      </c>
      <c r="I100" s="140">
        <f>_xll.qlInterestRateIndexValueDate(Index1M,$H100)</f>
        <v>42780</v>
      </c>
      <c r="J100" s="145">
        <f>IFERROR(_xll.qlIndexFixing(Index1M,$H100,TRUE,_xll.ohTrigger(RecalcTrigger,Trigger1M)),NA())</f>
        <v>2.0241080781137539E-3</v>
      </c>
      <c r="K100" s="44">
        <f>IFERROR(_xll.qlIndexFixing(Index3M,H100,TRUE,_xll.ohTrigger(RecalcTrigger,Trigger3M)),NA())</f>
        <v>2.8673005066687735E-3</v>
      </c>
      <c r="L100" s="44">
        <f>IFERROR(_xll.qlIndexFixing(Index6M,$H100,TRUE,_xll.ohTrigger(RecalcTrigger,Trigger6M)),NA())</f>
        <v>4.2920404562719608E-3</v>
      </c>
      <c r="M100" s="146">
        <f>IFERROR(_xll.qlIndexFixing(Index1Y,$H100,TRUE,_xll.ohTrigger(RecalcTrigger,Trigger1Y)),NA())</f>
        <v>6.5503952759926598E-3</v>
      </c>
      <c r="N100" s="145">
        <f>IFERROR(_xll.qlIndexFixing(ONIndex1M,I100,TRUE,_xll.ohTrigger(RecalcTrigger,Trigger1M)),NA())</f>
        <v>2.032895807144719E-3</v>
      </c>
      <c r="O100" s="44">
        <f>IFERROR(_xll.qlIndexFixing(ONIndex3M,I100,TRUE,_xll.ohTrigger(RecalcTrigger,Trigger3M)),NA())</f>
        <v>3.12297612566792E-3</v>
      </c>
      <c r="P100" s="44">
        <f>IFERROR(_xll.qlIndexFixing(ONIndex6M,I100,TRUE,_xll.ohTrigger(RecalcTrigger,Trigger6M)),NA())</f>
        <v>4.9661469899542343E-3</v>
      </c>
      <c r="Q100" s="146">
        <f>IFERROR(_xll.qlIndexFixing(ONIndex1Y,I100,TRUE,_xll.ohTrigger(RecalcTrigger,Trigger1Y)),NA())</f>
        <v>7.7249407880131127E-3</v>
      </c>
    </row>
    <row r="101" spans="2:17" x14ac:dyDescent="0.2">
      <c r="B101" s="39" t="s">
        <v>17</v>
      </c>
      <c r="D101" s="42">
        <f>_xll.qlCalendarAdvance(Calendar,$D100,B101,"f",FALSE)</f>
        <v>42781</v>
      </c>
      <c r="E101" s="140">
        <f>_xll.qlInterestRateIndexValueDate(IndexON,D101)</f>
        <v>42781</v>
      </c>
      <c r="F101" s="156">
        <f>IFERROR(_xll.qlIndexFixing(IndexON,D101,TRUE,_xll.ohTrigger(RecalcTrigger,TriggerON)),NA())</f>
        <v>1.2476388615112466E-3</v>
      </c>
      <c r="H101" s="42">
        <f>_xll.qlCalendarAdvance(Calendar,$H100,B101,"f",FALSE)</f>
        <v>42781</v>
      </c>
      <c r="I101" s="140">
        <f>_xll.qlInterestRateIndexValueDate(Index1M,$H101)</f>
        <v>42781</v>
      </c>
      <c r="J101" s="145">
        <f>IFERROR(_xll.qlIndexFixing(Index1M,$H101,TRUE,_xll.ohTrigger(RecalcTrigger,Trigger1M)),NA())</f>
        <v>2.023716379626696E-3</v>
      </c>
      <c r="K101" s="44">
        <f>IFERROR(_xll.qlIndexFixing(Index3M,H101,TRUE,_xll.ohTrigger(RecalcTrigger,Trigger3M)),NA())</f>
        <v>2.8644032387880785E-3</v>
      </c>
      <c r="L101" s="44">
        <f>IFERROR(_xll.qlIndexFixing(Index6M,$H101,TRUE,_xll.ohTrigger(RecalcTrigger,Trigger6M)),NA())</f>
        <v>4.2845559869419776E-3</v>
      </c>
      <c r="M101" s="146">
        <f>IFERROR(_xll.qlIndexFixing(Index1Y,$H101,TRUE,_xll.ohTrigger(RecalcTrigger,Trigger1Y)),NA())</f>
        <v>6.548587312679377E-3</v>
      </c>
      <c r="N101" s="145">
        <f>IFERROR(_xll.qlIndexFixing(ONIndex1M,I101,TRUE,_xll.ohTrigger(RecalcTrigger,Trigger1M)),NA())</f>
        <v>2.0286447145390074E-3</v>
      </c>
      <c r="O101" s="44">
        <f>IFERROR(_xll.qlIndexFixing(ONIndex3M,I101,TRUE,_xll.ohTrigger(RecalcTrigger,Trigger3M)),NA())</f>
        <v>3.1156304428414661E-3</v>
      </c>
      <c r="P101" s="44">
        <f>IFERROR(_xll.qlIndexFixing(ONIndex6M,I101,TRUE,_xll.ohTrigger(RecalcTrigger,Trigger6M)),NA())</f>
        <v>4.9554365890047691E-3</v>
      </c>
      <c r="Q101" s="146">
        <f>IFERROR(_xll.qlIndexFixing(ONIndex1Y,I101,TRUE,_xll.ohTrigger(RecalcTrigger,Trigger1Y)),NA())</f>
        <v>7.7150958008709303E-3</v>
      </c>
    </row>
    <row r="102" spans="2:17" x14ac:dyDescent="0.2">
      <c r="B102" s="39" t="s">
        <v>17</v>
      </c>
      <c r="D102" s="42">
        <f>_xll.qlCalendarAdvance(Calendar,$D101,B102,"f",FALSE)</f>
        <v>42782</v>
      </c>
      <c r="E102" s="140">
        <f>_xll.qlInterestRateIndexValueDate(IndexON,D102)</f>
        <v>42782</v>
      </c>
      <c r="F102" s="156">
        <f>IFERROR(_xll.qlIndexFixing(IndexON,D102,TRUE,_xll.ohTrigger(RecalcTrigger,TriggerON)),NA())</f>
        <v>1.2442120532651924E-3</v>
      </c>
      <c r="H102" s="42">
        <f>_xll.qlCalendarAdvance(Calendar,$H101,B102,"f",FALSE)</f>
        <v>42782</v>
      </c>
      <c r="I102" s="140">
        <f>_xll.qlInterestRateIndexValueDate(Index1M,$H102)</f>
        <v>42782</v>
      </c>
      <c r="J102" s="145">
        <f>IFERROR(_xll.qlIndexFixing(Index1M,$H102,TRUE,_xll.ohTrigger(RecalcTrigger,Trigger1M)),NA())</f>
        <v>2.0233723898143469E-3</v>
      </c>
      <c r="K102" s="44">
        <f>IFERROR(_xll.qlIndexFixing(Index3M,H102,TRUE,_xll.ohTrigger(RecalcTrigger,Trigger3M)),NA())</f>
        <v>2.8594791824311499E-3</v>
      </c>
      <c r="L102" s="44">
        <f>IFERROR(_xll.qlIndexFixing(Index6M,$H102,TRUE,_xll.ohTrigger(RecalcTrigger,Trigger6M)),NA())</f>
        <v>4.2771231717184492E-3</v>
      </c>
      <c r="M102" s="146">
        <f>IFERROR(_xll.qlIndexFixing(Index1Y,$H102,TRUE,_xll.ohTrigger(RecalcTrigger,Trigger1Y)),NA())</f>
        <v>6.5466562671270268E-3</v>
      </c>
      <c r="N102" s="145">
        <f>IFERROR(_xll.qlIndexFixing(ONIndex1M,I102,TRUE,_xll.ohTrigger(RecalcTrigger,Trigger1M)),NA())</f>
        <v>2.0249368600788742E-3</v>
      </c>
      <c r="O102" s="44">
        <f>IFERROR(_xll.qlIndexFixing(ONIndex3M,I102,TRUE,_xll.ohTrigger(RecalcTrigger,Trigger3M)),NA())</f>
        <v>3.1083383754526572E-3</v>
      </c>
      <c r="P102" s="44">
        <f>IFERROR(_xll.qlIndexFixing(ONIndex6M,I102,TRUE,_xll.ohTrigger(RecalcTrigger,Trigger6M)),NA())</f>
        <v>4.9447850769313018E-3</v>
      </c>
      <c r="Q102" s="146">
        <f>IFERROR(_xll.qlIndexFixing(ONIndex1Y,I102,TRUE,_xll.ohTrigger(RecalcTrigger,Trigger1Y)),NA())</f>
        <v>7.7055451138463571E-3</v>
      </c>
    </row>
    <row r="103" spans="2:17" x14ac:dyDescent="0.2">
      <c r="B103" s="39" t="s">
        <v>17</v>
      </c>
      <c r="D103" s="42">
        <f>_xll.qlCalendarAdvance(Calendar,$D102,B103,"f",FALSE)</f>
        <v>42783</v>
      </c>
      <c r="E103" s="140">
        <f>_xll.qlInterestRateIndexValueDate(IndexON,D103)</f>
        <v>42783</v>
      </c>
      <c r="F103" s="156">
        <f>IFERROR(_xll.qlIndexFixing(IndexON,D103,TRUE,_xll.ohTrigger(RecalcTrigger,TriggerON)),NA())</f>
        <v>1.2382285309220367E-3</v>
      </c>
      <c r="H103" s="42">
        <f>_xll.qlCalendarAdvance(Calendar,$H102,B103,"f",FALSE)</f>
        <v>42783</v>
      </c>
      <c r="I103" s="140">
        <f>_xll.qlInterestRateIndexValueDate(Index1M,$H103)</f>
        <v>42783</v>
      </c>
      <c r="J103" s="145">
        <f>IFERROR(_xll.qlIndexFixing(Index1M,$H103,TRUE,_xll.ohTrigger(RecalcTrigger,Trigger1M)),NA())</f>
        <v>2.0230430679605122E-3</v>
      </c>
      <c r="K103" s="44">
        <f>IFERROR(_xll.qlIndexFixing(Index3M,H103,TRUE,_xll.ohTrigger(RecalcTrigger,Trigger3M)),NA())</f>
        <v>2.8546092328126001E-3</v>
      </c>
      <c r="L103" s="44">
        <f>IFERROR(_xll.qlIndexFixing(Index6M,$H103,TRUE,_xll.ohTrigger(RecalcTrigger,Trigger6M)),NA())</f>
        <v>4.2697533725085867E-3</v>
      </c>
      <c r="M103" s="146">
        <f>IFERROR(_xll.qlIndexFixing(Index1Y,$H103,TRUE,_xll.ohTrigger(RecalcTrigger,Trigger1Y)),NA())</f>
        <v>6.5465693159572824E-3</v>
      </c>
      <c r="N103" s="145">
        <f>IFERROR(_xll.qlIndexFixing(ONIndex1M,I103,TRUE,_xll.ohTrigger(RecalcTrigger,Trigger1M)),NA())</f>
        <v>2.0193431169368559E-3</v>
      </c>
      <c r="O103" s="44">
        <f>IFERROR(_xll.qlIndexFixing(ONIndex3M,I103,TRUE,_xll.ohTrigger(RecalcTrigger,Trigger3M)),NA())</f>
        <v>3.0939591842423417E-3</v>
      </c>
      <c r="P103" s="44">
        <f>IFERROR(_xll.qlIndexFixing(ONIndex6M,I103,TRUE,_xll.ohTrigger(RecalcTrigger,Trigger6M)),NA())</f>
        <v>4.923744767059147E-3</v>
      </c>
      <c r="Q103" s="146">
        <f>IFERROR(_xll.qlIndexFixing(ONIndex1Y,I103,TRUE,_xll.ohTrigger(RecalcTrigger,Trigger1Y)),NA())</f>
        <v>7.6875866493431042E-3</v>
      </c>
    </row>
    <row r="104" spans="2:17" x14ac:dyDescent="0.2">
      <c r="B104" s="39" t="s">
        <v>17</v>
      </c>
      <c r="D104" s="42">
        <f>_xll.qlCalendarAdvance(Calendar,$D103,B104,"f",FALSE)</f>
        <v>42786</v>
      </c>
      <c r="E104" s="140">
        <f>_xll.qlInterestRateIndexValueDate(IndexON,D104)</f>
        <v>42786</v>
      </c>
      <c r="F104" s="156">
        <f>IFERROR(_xll.qlIndexFixing(IndexON,D104,TRUE,_xll.ohTrigger(RecalcTrigger,TriggerON)),NA())</f>
        <v>1.2331025010037244E-3</v>
      </c>
      <c r="H104" s="42">
        <f>_xll.qlCalendarAdvance(Calendar,$H103,B104,"f",FALSE)</f>
        <v>42786</v>
      </c>
      <c r="I104" s="140">
        <f>_xll.qlInterestRateIndexValueDate(Index1M,$H104)</f>
        <v>42786</v>
      </c>
      <c r="J104" s="145">
        <f>IFERROR(_xll.qlIndexFixing(Index1M,$H104,TRUE,_xll.ohTrigger(RecalcTrigger,Trigger1M)),NA())</f>
        <v>2.0218127029418354E-3</v>
      </c>
      <c r="K104" s="44">
        <f>IFERROR(_xll.qlIndexFixing(Index3M,H104,TRUE,_xll.ohTrigger(RecalcTrigger,Trigger3M)),NA())</f>
        <v>2.8365056326184047E-3</v>
      </c>
      <c r="L104" s="44">
        <f>IFERROR(_xll.qlIndexFixing(Index6M,$H104,TRUE,_xll.ohTrigger(RecalcTrigger,Trigger6M)),NA())</f>
        <v>4.2448235878439732E-3</v>
      </c>
      <c r="M104" s="146">
        <f>IFERROR(_xll.qlIndexFixing(Index1Y,$H104,TRUE,_xll.ohTrigger(RecalcTrigger,Trigger1Y)),NA())</f>
        <v>6.5374878868280639E-3</v>
      </c>
      <c r="N104" s="145">
        <f>IFERROR(_xll.qlIndexFixing(ONIndex1M,I104,TRUE,_xll.ohTrigger(RecalcTrigger,Trigger1M)),NA())</f>
        <v>2.015537824099356E-3</v>
      </c>
      <c r="O104" s="44">
        <f>IFERROR(_xll.qlIndexFixing(ONIndex3M,I104,TRUE,_xll.ohTrigger(RecalcTrigger,Trigger3M)),NA())</f>
        <v>3.0797062592202717E-3</v>
      </c>
      <c r="P104" s="44">
        <f>IFERROR(_xll.qlIndexFixing(ONIndex6M,I104,TRUE,_xll.ohTrigger(RecalcTrigger,Trigger6M)),NA())</f>
        <v>4.9027679167490401E-3</v>
      </c>
      <c r="Q104" s="146">
        <f>IFERROR(_xll.qlIndexFixing(ONIndex1Y,I104,TRUE,_xll.ohTrigger(RecalcTrigger,Trigger1Y)),NA())</f>
        <v>7.6702853664378789E-3</v>
      </c>
    </row>
    <row r="105" spans="2:17" x14ac:dyDescent="0.2">
      <c r="B105" s="39" t="s">
        <v>17</v>
      </c>
      <c r="D105" s="42">
        <f>_xll.qlCalendarAdvance(Calendar,$D104,B105,"f",FALSE)</f>
        <v>42787</v>
      </c>
      <c r="E105" s="140">
        <f>_xll.qlInterestRateIndexValueDate(IndexON,D105)</f>
        <v>42787</v>
      </c>
      <c r="F105" s="156">
        <f>IFERROR(_xll.qlIndexFixing(IndexON,D105,TRUE,_xll.ohTrigger(RecalcTrigger,TriggerON)),NA())</f>
        <v>1.2309745330785216E-3</v>
      </c>
      <c r="H105" s="42">
        <f>_xll.qlCalendarAdvance(Calendar,$H104,B105,"f",FALSE)</f>
        <v>42787</v>
      </c>
      <c r="I105" s="140">
        <f>_xll.qlInterestRateIndexValueDate(Index1M,$H105)</f>
        <v>42787</v>
      </c>
      <c r="J105" s="145">
        <f>IFERROR(_xll.qlIndexFixing(Index1M,$H105,TRUE,_xll.ohTrigger(RecalcTrigger,Trigger1M)),NA())</f>
        <v>2.0212116457514273E-3</v>
      </c>
      <c r="K105" s="44">
        <f>IFERROR(_xll.qlIndexFixing(Index3M,H105,TRUE,_xll.ohTrigger(RecalcTrigger,Trigger3M)),NA())</f>
        <v>2.8337794932745439E-3</v>
      </c>
      <c r="L105" s="44">
        <f>IFERROR(_xll.qlIndexFixing(Index6M,$H105,TRUE,_xll.ohTrigger(RecalcTrigger,Trigger6M)),NA())</f>
        <v>4.2411315684021305E-3</v>
      </c>
      <c r="M105" s="146">
        <f>IFERROR(_xll.qlIndexFixing(Index1Y,$H105,TRUE,_xll.ohTrigger(RecalcTrigger,Trigger1Y)),NA())</f>
        <v>6.534781399676115E-3</v>
      </c>
      <c r="N105" s="145">
        <f>IFERROR(_xll.qlIndexFixing(ONIndex1M,I105,TRUE,_xll.ohTrigger(RecalcTrigger,Trigger1M)),NA())</f>
        <v>2.0145461604481607E-3</v>
      </c>
      <c r="O105" s="44">
        <f>IFERROR(_xll.qlIndexFixing(ONIndex3M,I105,TRUE,_xll.ohTrigger(RecalcTrigger,Trigger3M)),NA())</f>
        <v>3.072682268533411E-3</v>
      </c>
      <c r="P105" s="44">
        <f>IFERROR(_xll.qlIndexFixing(ONIndex6M,I105,TRUE,_xll.ohTrigger(RecalcTrigger,Trigger6M)),NA())</f>
        <v>4.8924108487313767E-3</v>
      </c>
      <c r="Q105" s="146">
        <f>IFERROR(_xll.qlIndexFixing(ONIndex1Y,I105,TRUE,_xll.ohTrigger(RecalcTrigger,Trigger1Y)),NA())</f>
        <v>7.6622061796771668E-3</v>
      </c>
    </row>
    <row r="106" spans="2:17" x14ac:dyDescent="0.2">
      <c r="B106" s="39" t="s">
        <v>17</v>
      </c>
      <c r="D106" s="42">
        <f>_xll.qlCalendarAdvance(Calendar,$D105,B106,"f",FALSE)</f>
        <v>42788</v>
      </c>
      <c r="E106" s="140">
        <f>_xll.qlInterestRateIndexValueDate(IndexON,D106)</f>
        <v>42788</v>
      </c>
      <c r="F106" s="156">
        <f>IFERROR(_xll.qlIndexFixing(IndexON,D106,TRUE,_xll.ohTrigger(RecalcTrigger,TriggerON)),NA())</f>
        <v>1.2291063331526519E-3</v>
      </c>
      <c r="H106" s="42">
        <f>_xll.qlCalendarAdvance(Calendar,$H105,B106,"f",FALSE)</f>
        <v>42788</v>
      </c>
      <c r="I106" s="140">
        <f>_xll.qlInterestRateIndexValueDate(Index1M,$H106)</f>
        <v>42788</v>
      </c>
      <c r="J106" s="145">
        <f>IFERROR(_xll.qlIndexFixing(Index1M,$H106,TRUE,_xll.ohTrigger(RecalcTrigger,Trigger1M)),NA())</f>
        <v>2.0204600529703993E-3</v>
      </c>
      <c r="K106" s="44">
        <f>IFERROR(_xll.qlIndexFixing(Index3M,H106,TRUE,_xll.ohTrigger(RecalcTrigger,Trigger3M)),NA())</f>
        <v>2.8310713595999077E-3</v>
      </c>
      <c r="L106" s="44">
        <f>IFERROR(_xll.qlIndexFixing(Index6M,$H106,TRUE,_xll.ohTrigger(RecalcTrigger,Trigger6M)),NA())</f>
        <v>4.2342472723902874E-3</v>
      </c>
      <c r="M106" s="146">
        <f>IFERROR(_xll.qlIndexFixing(Index1Y,$H106,TRUE,_xll.ohTrigger(RecalcTrigger,Trigger1Y)),NA())</f>
        <v>6.531887819311466E-3</v>
      </c>
      <c r="N106" s="145">
        <f>IFERROR(_xll.qlIndexFixing(ONIndex1M,I106,TRUE,_xll.ohTrigger(RecalcTrigger,Trigger1M)),NA())</f>
        <v>2.0140977349425437E-3</v>
      </c>
      <c r="O106" s="44">
        <f>IFERROR(_xll.qlIndexFixing(ONIndex3M,I106,TRUE,_xll.ohTrigger(RecalcTrigger,Trigger3M)),NA())</f>
        <v>3.0657118931221028E-3</v>
      </c>
      <c r="P106" s="44">
        <f>IFERROR(_xll.qlIndexFixing(ONIndex6M,I106,TRUE,_xll.ohTrigger(RecalcTrigger,Trigger6M)),NA())</f>
        <v>4.8821126695086647E-3</v>
      </c>
      <c r="Q106" s="146">
        <f>IFERROR(_xll.qlIndexFixing(ONIndex1Y,I106,TRUE,_xll.ohTrigger(RecalcTrigger,Trigger1Y)),NA())</f>
        <v>7.654421292790925E-3</v>
      </c>
    </row>
    <row r="107" spans="2:17" x14ac:dyDescent="0.2">
      <c r="B107" s="39" t="s">
        <v>17</v>
      </c>
      <c r="D107" s="42">
        <f>_xll.qlCalendarAdvance(Calendar,$D106,B107,"f",FALSE)</f>
        <v>42789</v>
      </c>
      <c r="E107" s="140">
        <f>_xll.qlInterestRateIndexValueDate(IndexON,D107)</f>
        <v>42789</v>
      </c>
      <c r="F107" s="156">
        <f>IFERROR(_xll.qlIndexFixing(IndexON,D107,TRUE,_xll.ohTrigger(RecalcTrigger,TriggerON)),NA())</f>
        <v>1.2274979013071619E-3</v>
      </c>
      <c r="H107" s="42">
        <f>_xll.qlCalendarAdvance(Calendar,$H106,B107,"f",FALSE)</f>
        <v>42789</v>
      </c>
      <c r="I107" s="140">
        <f>_xll.qlInterestRateIndexValueDate(Index1M,$H107)</f>
        <v>42789</v>
      </c>
      <c r="J107" s="145">
        <f>IFERROR(_xll.qlIndexFixing(Index1M,$H107,TRUE,_xll.ohTrigger(RecalcTrigger,Trigger1M)),NA())</f>
        <v>2.0195248839115021E-3</v>
      </c>
      <c r="K107" s="44">
        <f>IFERROR(_xll.qlIndexFixing(Index3M,H107,TRUE,_xll.ohTrigger(RecalcTrigger,Trigger3M)),NA())</f>
        <v>2.8265262147233986E-3</v>
      </c>
      <c r="L107" s="44">
        <f>IFERROR(_xll.qlIndexFixing(Index6M,$H107,TRUE,_xll.ohTrigger(RecalcTrigger,Trigger6M)),NA())</f>
        <v>4.2274941606185931E-3</v>
      </c>
      <c r="M107" s="146">
        <f>IFERROR(_xll.qlIndexFixing(Index1Y,$H107,TRUE,_xll.ohTrigger(RecalcTrigger,Trigger1Y)),NA())</f>
        <v>6.5287964779134899E-3</v>
      </c>
      <c r="N107" s="145">
        <f>IFERROR(_xll.qlIndexFixing(ONIndex1M,I107,TRUE,_xll.ohTrigger(RecalcTrigger,Trigger1M)),NA())</f>
        <v>2.0141925475825051E-3</v>
      </c>
      <c r="O107" s="44">
        <f>IFERROR(_xll.qlIndexFixing(ONIndex3M,I107,TRUE,_xll.ohTrigger(RecalcTrigger,Trigger3M)),NA())</f>
        <v>3.0587951330673935E-3</v>
      </c>
      <c r="P107" s="44">
        <f>IFERROR(_xll.qlIndexFixing(ONIndex6M,I107,TRUE,_xll.ohTrigger(RecalcTrigger,Trigger6M)),NA())</f>
        <v>4.8718733790809043E-3</v>
      </c>
      <c r="Q107" s="146">
        <f>IFERROR(_xll.qlIndexFixing(ONIndex1Y,I107,TRUE,_xll.ohTrigger(RecalcTrigger,Trigger1Y)),NA())</f>
        <v>7.6469307060222924E-3</v>
      </c>
    </row>
    <row r="108" spans="2:17" x14ac:dyDescent="0.2">
      <c r="B108" s="39" t="s">
        <v>17</v>
      </c>
      <c r="D108" s="42">
        <f>_xll.qlCalendarAdvance(Calendar,$D107,B108,"f",FALSE)</f>
        <v>42790</v>
      </c>
      <c r="E108" s="140">
        <f>_xll.qlInterestRateIndexValueDate(IndexON,D108)</f>
        <v>42790</v>
      </c>
      <c r="F108" s="156">
        <f>IFERROR(_xll.qlIndexFixing(IndexON,D108,TRUE,_xll.ohTrigger(RecalcTrigger,TriggerON)),NA())</f>
        <v>1.2251510433436421E-3</v>
      </c>
      <c r="H108" s="42">
        <f>_xll.qlCalendarAdvance(Calendar,$H107,B108,"f",FALSE)</f>
        <v>42790</v>
      </c>
      <c r="I108" s="140">
        <f>_xll.qlInterestRateIndexValueDate(Index1M,$H108)</f>
        <v>42790</v>
      </c>
      <c r="J108" s="145">
        <f>IFERROR(_xll.qlIndexFixing(Index1M,$H108,TRUE,_xll.ohTrigger(RecalcTrigger,Trigger1M)),NA())</f>
        <v>2.0183730979106418E-3</v>
      </c>
      <c r="K108" s="44">
        <f>IFERROR(_xll.qlIndexFixing(Index3M,H108,TRUE,_xll.ohTrigger(RecalcTrigger,Trigger3M)),NA())</f>
        <v>2.8220352313771064E-3</v>
      </c>
      <c r="L108" s="44">
        <f>IFERROR(_xll.qlIndexFixing(Index6M,$H108,TRUE,_xll.ohTrigger(RecalcTrigger,Trigger6M)),NA())</f>
        <v>4.2208835939746879E-3</v>
      </c>
      <c r="M108" s="146">
        <f>IFERROR(_xll.qlIndexFixing(Index1Y,$H108,TRUE,_xll.ohTrigger(RecalcTrigger,Trigger1Y)),NA())</f>
        <v>6.524593843397204E-3</v>
      </c>
      <c r="N108" s="145">
        <f>IFERROR(_xll.qlIndexFixing(ONIndex1M,I108,TRUE,_xll.ohTrigger(RecalcTrigger,Trigger1M)),NA())</f>
        <v>2.0162041038177909E-3</v>
      </c>
      <c r="O108" s="44">
        <f>IFERROR(_xll.qlIndexFixing(ONIndex3M,I108,TRUE,_xll.ohTrigger(RecalcTrigger,Trigger3M)),NA())</f>
        <v>3.0451657360127302E-3</v>
      </c>
      <c r="P108" s="44">
        <f>IFERROR(_xll.qlIndexFixing(ONIndex6M,I108,TRUE,_xll.ohTrigger(RecalcTrigger,Trigger6M)),NA())</f>
        <v>4.8516555818967086E-3</v>
      </c>
      <c r="Q108" s="146">
        <f>IFERROR(_xll.qlIndexFixing(ONIndex1Y,I108,TRUE,_xll.ohTrigger(RecalcTrigger,Trigger1Y)),NA())</f>
        <v>7.6330901540403832E-3</v>
      </c>
    </row>
    <row r="109" spans="2:17" x14ac:dyDescent="0.2">
      <c r="B109" s="39" t="s">
        <v>17</v>
      </c>
      <c r="D109" s="42">
        <f>_xll.qlCalendarAdvance(Calendar,$D108,B109,"f",FALSE)</f>
        <v>42793</v>
      </c>
      <c r="E109" s="140">
        <f>_xll.qlInterestRateIndexValueDate(IndexON,D109)</f>
        <v>42793</v>
      </c>
      <c r="F109" s="156">
        <f>IFERROR(_xll.qlIndexFixing(IndexON,D109,TRUE,_xll.ohTrigger(RecalcTrigger,TriggerON)),NA())</f>
        <v>1.2236618542427191E-3</v>
      </c>
      <c r="H109" s="42">
        <f>_xll.qlCalendarAdvance(Calendar,$H108,B109,"f",FALSE)</f>
        <v>42793</v>
      </c>
      <c r="I109" s="140">
        <f>_xll.qlInterestRateIndexValueDate(Index1M,$H109)</f>
        <v>42793</v>
      </c>
      <c r="J109" s="145">
        <f>IFERROR(_xll.qlIndexFixing(Index1M,$H109,TRUE,_xll.ohTrigger(RecalcTrigger,Trigger1M)),NA())</f>
        <v>2.0132876319250582E-3</v>
      </c>
      <c r="K109" s="44">
        <f>IFERROR(_xll.qlIndexFixing(Index3M,H109,TRUE,_xll.ohTrigger(RecalcTrigger,Trigger3M)),NA())</f>
        <v>2.8037563108675948E-3</v>
      </c>
      <c r="L109" s="44">
        <f>IFERROR(_xll.qlIndexFixing(Index6M,$H109,TRUE,_xll.ohTrigger(RecalcTrigger,Trigger6M)),NA())</f>
        <v>4.1974291559002249E-3</v>
      </c>
      <c r="M109" s="146">
        <f>IFERROR(_xll.qlIndexFixing(Index1Y,$H109,TRUE,_xll.ohTrigger(RecalcTrigger,Trigger1Y)),NA())</f>
        <v>6.5142401545672524E-3</v>
      </c>
      <c r="N109" s="145">
        <f>IFERROR(_xll.qlIndexFixing(ONIndex1M,I109,TRUE,_xll.ohTrigger(RecalcTrigger,Trigger1M)),NA())</f>
        <v>2.0200041796791801E-3</v>
      </c>
      <c r="O109" s="44">
        <f>IFERROR(_xll.qlIndexFixing(ONIndex3M,I109,TRUE,_xll.ohTrigger(RecalcTrigger,Trigger3M)),NA())</f>
        <v>3.0316642463334986E-3</v>
      </c>
      <c r="P109" s="44">
        <f>IFERROR(_xll.qlIndexFixing(ONIndex6M,I109,TRUE,_xll.ohTrigger(RecalcTrigger,Trigger6M)),NA())</f>
        <v>4.8315051052383318E-3</v>
      </c>
      <c r="Q109" s="146">
        <f>IFERROR(_xll.qlIndexFixing(ONIndex1Y,I109,TRUE,_xll.ohTrigger(RecalcTrigger,Trigger1Y)),NA())</f>
        <v>7.6199113578545585E-3</v>
      </c>
    </row>
    <row r="110" spans="2:17" x14ac:dyDescent="0.2">
      <c r="B110" s="39" t="s">
        <v>17</v>
      </c>
      <c r="D110" s="42">
        <f>_xll.qlCalendarAdvance(Calendar,$D109,B110,"f",FALSE)</f>
        <v>42794</v>
      </c>
      <c r="E110" s="140">
        <f>_xll.qlInterestRateIndexValueDate(IndexON,D110)</f>
        <v>42794</v>
      </c>
      <c r="F110" s="156">
        <f>IFERROR(_xll.qlIndexFixing(IndexON,D110,TRUE,_xll.ohTrigger(RecalcTrigger,TriggerON)),NA())</f>
        <v>1.2232802559342115E-3</v>
      </c>
      <c r="H110" s="42">
        <f>_xll.qlCalendarAdvance(Calendar,$H109,B110,"f",FALSE)</f>
        <v>42794</v>
      </c>
      <c r="I110" s="140">
        <f>_xll.qlInterestRateIndexValueDate(Index1M,$H110)</f>
        <v>42794</v>
      </c>
      <c r="J110" s="145">
        <f>IFERROR(_xll.qlIndexFixing(Index1M,$H110,TRUE,_xll.ohTrigger(RecalcTrigger,Trigger1M)),NA())</f>
        <v>2.0039929879396433E-3</v>
      </c>
      <c r="K110" s="44">
        <f>IFERROR(_xll.qlIndexFixing(Index3M,H110,TRUE,_xll.ohTrigger(RecalcTrigger,Trigger3M)),NA())</f>
        <v>2.7995634472934195E-3</v>
      </c>
      <c r="L110" s="44">
        <f>IFERROR(_xll.qlIndexFixing(Index6M,$H110,TRUE,_xll.ohTrigger(RecalcTrigger,Trigger6M)),NA())</f>
        <v>4.1900000003775809E-3</v>
      </c>
      <c r="M110" s="146">
        <f>IFERROR(_xll.qlIndexFixing(Index1Y,$H110,TRUE,_xll.ohTrigger(RecalcTrigger,Trigger1Y)),NA())</f>
        <v>6.5100000000000158E-3</v>
      </c>
      <c r="N110" s="145">
        <f>IFERROR(_xll.qlIndexFixing(ONIndex1M,I110,TRUE,_xll.ohTrigger(RecalcTrigger,Trigger1M)),NA())</f>
        <v>2.0226610160822833E-3</v>
      </c>
      <c r="O110" s="44">
        <f>IFERROR(_xll.qlIndexFixing(ONIndex3M,I110,TRUE,_xll.ohTrigger(RecalcTrigger,Trigger3M)),NA())</f>
        <v>3.0250155628996911E-3</v>
      </c>
      <c r="P110" s="44">
        <f>IFERROR(_xll.qlIndexFixing(ONIndex6M,I110,TRUE,_xll.ohTrigger(RecalcTrigger,Trigger6M)),NA())</f>
        <v>4.8215460950562505E-3</v>
      </c>
      <c r="Q110" s="146">
        <f>IFERROR(_xll.qlIndexFixing(ONIndex1Y,I110,TRUE,_xll.ohTrigger(RecalcTrigger,Trigger1Y)),NA())</f>
        <v>7.613808150497281E-3</v>
      </c>
    </row>
    <row r="111" spans="2:17" x14ac:dyDescent="0.2">
      <c r="B111" s="39" t="s">
        <v>17</v>
      </c>
      <c r="D111" s="42">
        <f>_xll.qlCalendarAdvance(Calendar,$D110,B111,"f",FALSE)</f>
        <v>42795</v>
      </c>
      <c r="E111" s="140">
        <f>_xll.qlInterestRateIndexValueDate(IndexON,D111)</f>
        <v>42795</v>
      </c>
      <c r="F111" s="156">
        <f>IFERROR(_xll.qlIndexFixing(IndexON,D111,TRUE,_xll.ohTrigger(RecalcTrigger,TriggerON)),NA())</f>
        <v>1.2227983930024333E-3</v>
      </c>
      <c r="H111" s="42">
        <f>_xll.qlCalendarAdvance(Calendar,$H110,B111,"f",FALSE)</f>
        <v>42795</v>
      </c>
      <c r="I111" s="140">
        <f>_xll.qlInterestRateIndexValueDate(Index1M,$H111)</f>
        <v>42795</v>
      </c>
      <c r="J111" s="145">
        <f>IFERROR(_xll.qlIndexFixing(Index1M,$H111,TRUE,_xll.ohTrigger(RecalcTrigger,Trigger1M)),NA())</f>
        <v>1.9955379465298696E-3</v>
      </c>
      <c r="K111" s="44">
        <f>IFERROR(_xll.qlIndexFixing(Index3M,H111,TRUE,_xll.ohTrigger(RecalcTrigger,Trigger3M)),NA())</f>
        <v>2.7954247910907341E-3</v>
      </c>
      <c r="L111" s="44">
        <f>IFERROR(_xll.qlIndexFixing(Index6M,$H111,TRUE,_xll.ohTrigger(RecalcTrigger,Trigger6M)),NA())</f>
        <v>4.1848002249714788E-3</v>
      </c>
      <c r="M111" s="146">
        <f>IFERROR(_xll.qlIndexFixing(Index1Y,$H111,TRUE,_xll.ohTrigger(RecalcTrigger,Trigger1Y)),NA())</f>
        <v>6.5055023644435828E-3</v>
      </c>
      <c r="N111" s="145">
        <f>IFERROR(_xll.qlIndexFixing(ONIndex1M,I111,TRUE,_xll.ohTrigger(RecalcTrigger,Trigger1M)),NA())</f>
        <v>2.0250902559693085E-3</v>
      </c>
      <c r="O111" s="44">
        <f>IFERROR(_xll.qlIndexFixing(ONIndex3M,I111,TRUE,_xll.ohTrigger(RecalcTrigger,Trigger3M)),NA())</f>
        <v>3.0184204948224824E-3</v>
      </c>
      <c r="P111" s="44">
        <f>IFERROR(_xll.qlIndexFixing(ONIndex6M,I111,TRUE,_xll.ohTrigger(RecalcTrigger,Trigger6M)),NA())</f>
        <v>4.8115751548616359E-3</v>
      </c>
      <c r="Q111" s="146">
        <f>IFERROR(_xll.qlIndexFixing(ONIndex1Y,I111,TRUE,_xll.ohTrigger(RecalcTrigger,Trigger1Y)),NA())</f>
        <v>7.6075786425611192E-3</v>
      </c>
    </row>
    <row r="112" spans="2:17" x14ac:dyDescent="0.2">
      <c r="B112" s="39" t="s">
        <v>17</v>
      </c>
      <c r="D112" s="42">
        <f>_xll.qlCalendarAdvance(Calendar,$D111,B112,"f",FALSE)</f>
        <v>42796</v>
      </c>
      <c r="E112" s="140">
        <f>_xll.qlInterestRateIndexValueDate(IndexON,D112)</f>
        <v>42796</v>
      </c>
      <c r="F112" s="156">
        <f>IFERROR(_xll.qlIndexFixing(IndexON,D112,TRUE,_xll.ohTrigger(RecalcTrigger,TriggerON)),NA())</f>
        <v>1.2221442587445619E-3</v>
      </c>
      <c r="H112" s="42">
        <f>_xll.qlCalendarAdvance(Calendar,$H111,B112,"f",FALSE)</f>
        <v>42796</v>
      </c>
      <c r="I112" s="140">
        <f>_xll.qlInterestRateIndexValueDate(Index1M,$H112)</f>
        <v>42796</v>
      </c>
      <c r="J112" s="145">
        <f>IFERROR(_xll.qlIndexFixing(Index1M,$H112,TRUE,_xll.ohTrigger(RecalcTrigger,Trigger1M)),NA())</f>
        <v>1.9946033704157373E-3</v>
      </c>
      <c r="K112" s="44">
        <f>IFERROR(_xll.qlIndexFixing(Index3M,H112,TRUE,_xll.ohTrigger(RecalcTrigger,Trigger3M)),NA())</f>
        <v>2.7913403498417708E-3</v>
      </c>
      <c r="L112" s="44">
        <f>IFERROR(_xll.qlIndexFixing(Index6M,$H112,TRUE,_xll.ohTrigger(RecalcTrigger,Trigger6M)),NA())</f>
        <v>4.177124321500662E-3</v>
      </c>
      <c r="M112" s="146">
        <f>IFERROR(_xll.qlIndexFixing(Index1Y,$H112,TRUE,_xll.ohTrigger(RecalcTrigger,Trigger1Y)),NA())</f>
        <v>6.5007579874025723E-3</v>
      </c>
      <c r="N112" s="145">
        <f>IFERROR(_xll.qlIndexFixing(ONIndex1M,I112,TRUE,_xll.ohTrigger(RecalcTrigger,Trigger1M)),NA())</f>
        <v>2.0271377322944595E-3</v>
      </c>
      <c r="O112" s="44">
        <f>IFERROR(_xll.qlIndexFixing(ONIndex3M,I112,TRUE,_xll.ohTrigger(RecalcTrigger,Trigger3M)),NA())</f>
        <v>3.0118790420208263E-3</v>
      </c>
      <c r="P112" s="44">
        <f>IFERROR(_xll.qlIndexFixing(ONIndex6M,I112,TRUE,_xll.ohTrigger(RecalcTrigger,Trigger6M)),NA())</f>
        <v>4.8015781210064556E-3</v>
      </c>
      <c r="Q112" s="146">
        <f>IFERROR(_xll.qlIndexFixing(ONIndex1Y,I112,TRUE,_xll.ohTrigger(RecalcTrigger,Trigger1Y)),NA())</f>
        <v>7.6011387140850761E-3</v>
      </c>
    </row>
    <row r="113" spans="2:17" x14ac:dyDescent="0.2">
      <c r="B113" s="39" t="s">
        <v>17</v>
      </c>
      <c r="D113" s="42">
        <f>_xll.qlCalendarAdvance(Calendar,$D112,B113,"f",FALSE)</f>
        <v>42797</v>
      </c>
      <c r="E113" s="140">
        <f>_xll.qlInterestRateIndexValueDate(IndexON,D113)</f>
        <v>42797</v>
      </c>
      <c r="F113" s="156">
        <f>IFERROR(_xll.qlIndexFixing(IndexON,D113,TRUE,_xll.ohTrigger(RecalcTrigger,TriggerON)),NA())</f>
        <v>1.2202658321828579E-3</v>
      </c>
      <c r="H113" s="42">
        <f>_xll.qlCalendarAdvance(Calendar,$H112,B113,"f",FALSE)</f>
        <v>42797</v>
      </c>
      <c r="I113" s="140">
        <f>_xll.qlInterestRateIndexValueDate(Index1M,$H113)</f>
        <v>42797</v>
      </c>
      <c r="J113" s="145">
        <f>IFERROR(_xll.qlIndexFixing(Index1M,$H113,TRUE,_xll.ohTrigger(RecalcTrigger,Trigger1M)),NA())</f>
        <v>1.9935428031309997E-3</v>
      </c>
      <c r="K113" s="44">
        <f>IFERROR(_xll.qlIndexFixing(Index3M,H113,TRUE,_xll.ohTrigger(RecalcTrigger,Trigger3M)),NA())</f>
        <v>2.7841970145093772E-3</v>
      </c>
      <c r="L113" s="44">
        <f>IFERROR(_xll.qlIndexFixing(Index6M,$H113,TRUE,_xll.ohTrigger(RecalcTrigger,Trigger6M)),NA())</f>
        <v>4.1736939905774734E-3</v>
      </c>
      <c r="M113" s="146">
        <f>IFERROR(_xll.qlIndexFixing(Index1Y,$H113,TRUE,_xll.ohTrigger(RecalcTrigger,Trigger1Y)),NA())</f>
        <v>6.4914898286779167E-3</v>
      </c>
      <c r="N113" s="145">
        <f>IFERROR(_xll.qlIndexFixing(ONIndex1M,I113,TRUE,_xll.ohTrigger(RecalcTrigger,Trigger1M)),NA())</f>
        <v>2.0299714295394606E-3</v>
      </c>
      <c r="O113" s="44">
        <f>IFERROR(_xll.qlIndexFixing(ONIndex3M,I113,TRUE,_xll.ohTrigger(RecalcTrigger,Trigger3M)),NA())</f>
        <v>2.9989994949086722E-3</v>
      </c>
      <c r="P113" s="44">
        <f>IFERROR(_xll.qlIndexFixing(ONIndex6M,I113,TRUE,_xll.ohTrigger(RecalcTrigger,Trigger6M)),NA())</f>
        <v>4.7815597122883675E-3</v>
      </c>
      <c r="Q113" s="146">
        <f>IFERROR(_xll.qlIndexFixing(ONIndex1Y,I113,TRUE,_xll.ohTrigger(RecalcTrigger,Trigger1Y)),NA())</f>
        <v>7.5877151851466715E-3</v>
      </c>
    </row>
    <row r="114" spans="2:17" x14ac:dyDescent="0.2">
      <c r="B114" s="39" t="s">
        <v>17</v>
      </c>
      <c r="D114" s="42">
        <f>_xll.qlCalendarAdvance(Calendar,$D113,B114,"f",FALSE)</f>
        <v>42800</v>
      </c>
      <c r="E114" s="140">
        <f>_xll.qlInterestRateIndexValueDate(IndexON,D114)</f>
        <v>42800</v>
      </c>
      <c r="F114" s="156">
        <f>IFERROR(_xll.qlIndexFixing(IndexON,D114,TRUE,_xll.ohTrigger(RecalcTrigger,TriggerON)),NA())</f>
        <v>1.2178050089384218E-3</v>
      </c>
      <c r="H114" s="42">
        <f>_xll.qlCalendarAdvance(Calendar,$H113,B114,"f",FALSE)</f>
        <v>42800</v>
      </c>
      <c r="I114" s="140">
        <f>_xll.qlInterestRateIndexValueDate(Index1M,$H114)</f>
        <v>42800</v>
      </c>
      <c r="J114" s="145">
        <f>IFERROR(_xll.qlIndexFixing(Index1M,$H114,TRUE,_xll.ohTrigger(RecalcTrigger,Trigger1M)),NA())</f>
        <v>1.9806651522220752E-3</v>
      </c>
      <c r="K114" s="44">
        <f>IFERROR(_xll.qlIndexFixing(Index3M,H114,TRUE,_xll.ohTrigger(RecalcTrigger,Trigger3M)),NA())</f>
        <v>2.7755448861220373E-3</v>
      </c>
      <c r="L114" s="44">
        <f>IFERROR(_xll.qlIndexFixing(Index6M,$H114,TRUE,_xll.ohTrigger(RecalcTrigger,Trigger6M)),NA())</f>
        <v>4.1614280463216921E-3</v>
      </c>
      <c r="M114" s="146">
        <f>IFERROR(_xll.qlIndexFixing(Index1Y,$H114,TRUE,_xll.ohTrigger(RecalcTrigger,Trigger1Y)),NA())</f>
        <v>6.4796134723712484E-3</v>
      </c>
      <c r="N114" s="145">
        <f>IFERROR(_xll.qlIndexFixing(ONIndex1M,I114,TRUE,_xll.ohTrigger(RecalcTrigger,Trigger1M)),NA())</f>
        <v>2.0315100021384147E-3</v>
      </c>
      <c r="O114" s="44">
        <f>IFERROR(_xll.qlIndexFixing(ONIndex3M,I114,TRUE,_xll.ohTrigger(RecalcTrigger,Trigger3M)),NA())</f>
        <v>2.9862493840560056E-3</v>
      </c>
      <c r="P114" s="44">
        <f>IFERROR(_xll.qlIndexFixing(ONIndex6M,I114,TRUE,_xll.ohTrigger(RecalcTrigger,Trigger6M)),NA())</f>
        <v>4.7613290491421711E-3</v>
      </c>
      <c r="Q114" s="146">
        <f>IFERROR(_xll.qlIndexFixing(ONIndex1Y,I114,TRUE,_xll.ohTrigger(RecalcTrigger,Trigger1Y)),NA())</f>
        <v>7.5732747945389534E-3</v>
      </c>
    </row>
    <row r="115" spans="2:17" x14ac:dyDescent="0.2">
      <c r="B115" s="39" t="s">
        <v>17</v>
      </c>
      <c r="D115" s="42">
        <f>_xll.qlCalendarAdvance(Calendar,$D114,B115,"f",FALSE)</f>
        <v>42801</v>
      </c>
      <c r="E115" s="140">
        <f>_xll.qlInterestRateIndexValueDate(IndexON,D115)</f>
        <v>42801</v>
      </c>
      <c r="F115" s="156">
        <f>IFERROR(_xll.qlIndexFixing(IndexON,D115,TRUE,_xll.ohTrigger(RecalcTrigger,TriggerON)),NA())</f>
        <v>1.2162895182932232E-3</v>
      </c>
      <c r="H115" s="42">
        <f>_xll.qlCalendarAdvance(Calendar,$H114,B115,"f",FALSE)</f>
        <v>42801</v>
      </c>
      <c r="I115" s="140">
        <f>_xll.qlInterestRateIndexValueDate(Index1M,$H115)</f>
        <v>42801</v>
      </c>
      <c r="J115" s="145">
        <f>IFERROR(_xll.qlIndexFixing(Index1M,$H115,TRUE,_xll.ohTrigger(RecalcTrigger,Trigger1M)),NA())</f>
        <v>1.9759203600138381E-3</v>
      </c>
      <c r="K115" s="44">
        <f>IFERROR(_xll.qlIndexFixing(Index3M,H115,TRUE,_xll.ohTrigger(RecalcTrigger,Trigger3M)),NA())</f>
        <v>2.771731633463257E-3</v>
      </c>
      <c r="L115" s="44">
        <f>IFERROR(_xll.qlIndexFixing(Index6M,$H115,TRUE,_xll.ohTrigger(RecalcTrigger,Trigger6M)),NA())</f>
        <v>4.1572269291775153E-3</v>
      </c>
      <c r="M115" s="146">
        <f>IFERROR(_xll.qlIndexFixing(Index1Y,$H115,TRUE,_xll.ohTrigger(RecalcTrigger,Trigger1Y)),NA())</f>
        <v>6.4738606924152897E-3</v>
      </c>
      <c r="N115" s="145">
        <f>IFERROR(_xll.qlIndexFixing(ONIndex1M,I115,TRUE,_xll.ohTrigger(RecalcTrigger,Trigger1M)),NA())</f>
        <v>2.031648660654195E-3</v>
      </c>
      <c r="O115" s="44">
        <f>IFERROR(_xll.qlIndexFixing(ONIndex3M,I115,TRUE,_xll.ohTrigger(RecalcTrigger,Trigger3M)),NA())</f>
        <v>2.979976007794205E-3</v>
      </c>
      <c r="P115" s="44">
        <f>IFERROR(_xll.qlIndexFixing(ONIndex6M,I115,TRUE,_xll.ohTrigger(RecalcTrigger,Trigger6M)),NA())</f>
        <v>4.7512015470652091E-3</v>
      </c>
      <c r="Q115" s="146">
        <f>IFERROR(_xll.qlIndexFixing(ONIndex1Y,I115,TRUE,_xll.ohTrigger(RecalcTrigger,Trigger1Y)),NA())</f>
        <v>7.5657827632824581E-3</v>
      </c>
    </row>
    <row r="116" spans="2:17" x14ac:dyDescent="0.2">
      <c r="B116" s="39" t="s">
        <v>17</v>
      </c>
      <c r="D116" s="42">
        <f>_xll.qlCalendarAdvance(Calendar,$D115,B116,"f",FALSE)</f>
        <v>42802</v>
      </c>
      <c r="E116" s="140">
        <f>_xll.qlInterestRateIndexValueDate(IndexON,D116)</f>
        <v>42802</v>
      </c>
      <c r="F116" s="156">
        <f>IFERROR(_xll.qlIndexFixing(IndexON,D116,TRUE,_xll.ohTrigger(RecalcTrigger,TriggerON)),NA())</f>
        <v>1.2146017563219313E-3</v>
      </c>
      <c r="H116" s="42">
        <f>_xll.qlCalendarAdvance(Calendar,$H115,B116,"f",FALSE)</f>
        <v>42802</v>
      </c>
      <c r="I116" s="140">
        <f>_xll.qlInterestRateIndexValueDate(Index1M,$H116)</f>
        <v>42802</v>
      </c>
      <c r="J116" s="145">
        <f>IFERROR(_xll.qlIndexFixing(Index1M,$H116,TRUE,_xll.ohTrigger(RecalcTrigger,Trigger1M)),NA())</f>
        <v>1.9648845476783927E-3</v>
      </c>
      <c r="K116" s="44">
        <f>IFERROR(_xll.qlIndexFixing(Index3M,H116,TRUE,_xll.ohTrigger(RecalcTrigger,Trigger3M)),NA())</f>
        <v>2.767972641300923E-3</v>
      </c>
      <c r="L116" s="44">
        <f>IFERROR(_xll.qlIndexFixing(Index6M,$H116,TRUE,_xll.ohTrigger(RecalcTrigger,Trigger6M)),NA())</f>
        <v>4.1531662450279257E-3</v>
      </c>
      <c r="M116" s="146">
        <f>IFERROR(_xll.qlIndexFixing(Index1Y,$H116,TRUE,_xll.ohTrigger(RecalcTrigger,Trigger1Y)),NA())</f>
        <v>6.4679512914289639E-3</v>
      </c>
      <c r="N116" s="145">
        <f>IFERROR(_xll.qlIndexFixing(ONIndex1M,I116,TRUE,_xll.ohTrigger(RecalcTrigger,Trigger1M)),NA())</f>
        <v>2.0314055556891475E-3</v>
      </c>
      <c r="O116" s="44">
        <f>IFERROR(_xll.qlIndexFixing(ONIndex3M,I116,TRUE,_xll.ohTrigger(RecalcTrigger,Trigger3M)),NA())</f>
        <v>2.973756246807957E-3</v>
      </c>
      <c r="P116" s="44">
        <f>IFERROR(_xll.qlIndexFixing(ONIndex6M,I116,TRUE,_xll.ohTrigger(RecalcTrigger,Trigger6M)),NA())</f>
        <v>4.7410479513276815E-3</v>
      </c>
      <c r="Q116" s="146">
        <f>IFERROR(_xll.qlIndexFixing(ONIndex1Y,I116,TRUE,_xll.ohTrigger(RecalcTrigger,Trigger1Y)),NA())</f>
        <v>7.5580803114860817E-3</v>
      </c>
    </row>
    <row r="117" spans="2:17" x14ac:dyDescent="0.2">
      <c r="B117" s="39" t="s">
        <v>17</v>
      </c>
      <c r="D117" s="42">
        <f>_xll.qlCalendarAdvance(Calendar,$D116,B117,"f",FALSE)</f>
        <v>42803</v>
      </c>
      <c r="E117" s="140">
        <f>_xll.qlInterestRateIndexValueDate(IndexON,D117)</f>
        <v>42803</v>
      </c>
      <c r="F117" s="156">
        <f>IFERROR(_xll.qlIndexFixing(IndexON,D117,TRUE,_xll.ohTrigger(RecalcTrigger,TriggerON)),NA())</f>
        <v>1.2127417231866389E-3</v>
      </c>
      <c r="H117" s="42">
        <f>_xll.qlCalendarAdvance(Calendar,$H116,B117,"f",FALSE)</f>
        <v>42803</v>
      </c>
      <c r="I117" s="140">
        <f>_xll.qlInterestRateIndexValueDate(Index1M,$H117)</f>
        <v>42803</v>
      </c>
      <c r="J117" s="145">
        <f>IFERROR(_xll.qlIndexFixing(Index1M,$H117,TRUE,_xll.ohTrigger(RecalcTrigger,Trigger1M)),NA())</f>
        <v>1.9627948422537914E-3</v>
      </c>
      <c r="K117" s="44">
        <f>IFERROR(_xll.qlIndexFixing(Index3M,H117,TRUE,_xll.ohTrigger(RecalcTrigger,Trigger3M)),NA())</f>
        <v>2.7642679172340048E-3</v>
      </c>
      <c r="L117" s="44">
        <f>IFERROR(_xll.qlIndexFixing(Index6M,$H117,TRUE,_xll.ohTrigger(RecalcTrigger,Trigger6M)),NA())</f>
        <v>4.1481386131574406E-3</v>
      </c>
      <c r="M117" s="146">
        <f>IFERROR(_xll.qlIndexFixing(Index1Y,$H117,TRUE,_xll.ohTrigger(RecalcTrigger,Trigger1Y)),NA())</f>
        <v>6.4619002886825427E-3</v>
      </c>
      <c r="N117" s="145">
        <f>IFERROR(_xll.qlIndexFixing(ONIndex1M,I117,TRUE,_xll.ohTrigger(RecalcTrigger,Trigger1M)),NA())</f>
        <v>2.0307806871622258E-3</v>
      </c>
      <c r="O117" s="44">
        <f>IFERROR(_xll.qlIndexFixing(ONIndex3M,I117,TRUE,_xll.ohTrigger(RecalcTrigger,Trigger3M)),NA())</f>
        <v>2.9675901011783079E-3</v>
      </c>
      <c r="P117" s="44">
        <f>IFERROR(_xll.qlIndexFixing(ONIndex6M,I117,TRUE,_xll.ohTrigger(RecalcTrigger,Trigger6M)),NA())</f>
        <v>4.7308682619295883E-3</v>
      </c>
      <c r="Q117" s="146">
        <f>IFERROR(_xll.qlIndexFixing(ONIndex1Y,I117,TRUE,_xll.ohTrigger(RecalcTrigger,Trigger1Y)),NA())</f>
        <v>7.5501674393119167E-3</v>
      </c>
    </row>
    <row r="118" spans="2:17" x14ac:dyDescent="0.2">
      <c r="B118" s="39" t="s">
        <v>17</v>
      </c>
      <c r="D118" s="42">
        <f>_xll.qlCalendarAdvance(Calendar,$D117,B118,"f",FALSE)</f>
        <v>42804</v>
      </c>
      <c r="E118" s="140">
        <f>_xll.qlInterestRateIndexValueDate(IndexON,D118)</f>
        <v>42804</v>
      </c>
      <c r="F118" s="156">
        <f>IFERROR(_xll.qlIndexFixing(IndexON,D118,TRUE,_xll.ohTrigger(RecalcTrigger,TriggerON)),NA())</f>
        <v>1.2084514202281851E-3</v>
      </c>
      <c r="H118" s="42">
        <f>_xll.qlCalendarAdvance(Calendar,$H117,B118,"f",FALSE)</f>
        <v>42804</v>
      </c>
      <c r="I118" s="140">
        <f>_xll.qlInterestRateIndexValueDate(Index1M,$H118)</f>
        <v>42804</v>
      </c>
      <c r="J118" s="145">
        <f>IFERROR(_xll.qlIndexFixing(Index1M,$H118,TRUE,_xll.ohTrigger(RecalcTrigger,Trigger1M)),NA())</f>
        <v>1.9605908421812643E-3</v>
      </c>
      <c r="K118" s="44">
        <f>IFERROR(_xll.qlIndexFixing(Index3M,H118,TRUE,_xll.ohTrigger(RecalcTrigger,Trigger3M)),NA())</f>
        <v>2.7578844067773093E-3</v>
      </c>
      <c r="L118" s="44">
        <f>IFERROR(_xll.qlIndexFixing(Index6M,$H118,TRUE,_xll.ohTrigger(RecalcTrigger,Trigger6M)),NA())</f>
        <v>4.1449349994889051E-3</v>
      </c>
      <c r="M118" s="146">
        <f>IFERROR(_xll.qlIndexFixing(Index1Y,$H118,TRUE,_xll.ohTrigger(RecalcTrigger,Trigger1Y)),NA())</f>
        <v>6.4492793276198388E-3</v>
      </c>
      <c r="N118" s="145">
        <f>IFERROR(_xll.qlIndexFixing(ONIndex1M,I118,TRUE,_xll.ohTrigger(RecalcTrigger,Trigger1M)),NA())</f>
        <v>2.0282696756572056E-3</v>
      </c>
      <c r="O118" s="44">
        <f>IFERROR(_xll.qlIndexFixing(ONIndex3M,I118,TRUE,_xll.ohTrigger(RecalcTrigger,Trigger3M)),NA())</f>
        <v>2.9554604579584702E-3</v>
      </c>
      <c r="P118" s="44">
        <f>IFERROR(_xll.qlIndexFixing(ONIndex6M,I118,TRUE,_xll.ohTrigger(RecalcTrigger,Trigger6M)),NA())</f>
        <v>4.7104826937031481E-3</v>
      </c>
      <c r="Q118" s="146">
        <f>IFERROR(_xll.qlIndexFixing(ONIndex1Y,I118,TRUE,_xll.ohTrigger(RecalcTrigger,Trigger1Y)),NA())</f>
        <v>7.5337957893147536E-3</v>
      </c>
    </row>
    <row r="119" spans="2:17" x14ac:dyDescent="0.2">
      <c r="B119" s="39" t="s">
        <v>17</v>
      </c>
      <c r="D119" s="42">
        <f>_xll.qlCalendarAdvance(Calendar,$D118,B119,"f",FALSE)</f>
        <v>42807</v>
      </c>
      <c r="E119" s="140">
        <f>_xll.qlInterestRateIndexValueDate(IndexON,D119)</f>
        <v>42807</v>
      </c>
      <c r="F119" s="156">
        <f>IFERROR(_xll.qlIndexFixing(IndexON,D119,TRUE,_xll.ohTrigger(RecalcTrigger,TriggerON)),NA())</f>
        <v>1.2035788778708145E-3</v>
      </c>
      <c r="H119" s="42">
        <f>_xll.qlCalendarAdvance(Calendar,$H118,B119,"f",FALSE)</f>
        <v>42807</v>
      </c>
      <c r="I119" s="140">
        <f>_xll.qlInterestRateIndexValueDate(Index1M,$H119)</f>
        <v>42807</v>
      </c>
      <c r="J119" s="145">
        <f>IFERROR(_xll.qlIndexFixing(Index1M,$H119,TRUE,_xll.ohTrigger(RecalcTrigger,Trigger1M)),NA())</f>
        <v>1.9440109880647909E-3</v>
      </c>
      <c r="K119" s="44">
        <f>IFERROR(_xll.qlIndexFixing(Index3M,H119,TRUE,_xll.ohTrigger(RecalcTrigger,Trigger3M)),NA())</f>
        <v>2.7499918539571487E-3</v>
      </c>
      <c r="L119" s="44">
        <f>IFERROR(_xll.qlIndexFixing(Index6M,$H119,TRUE,_xll.ohTrigger(RecalcTrigger,Trigger6M)),NA())</f>
        <v>4.134709230838916E-3</v>
      </c>
      <c r="M119" s="146">
        <f>IFERROR(_xll.qlIndexFixing(Index1Y,$H119,TRUE,_xll.ohTrigger(RecalcTrigger,Trigger1Y)),NA())</f>
        <v>6.4365806347062016E-3</v>
      </c>
      <c r="N119" s="145">
        <f>IFERROR(_xll.qlIndexFixing(ONIndex1M,I119,TRUE,_xll.ohTrigger(RecalcTrigger,Trigger1M)),NA())</f>
        <v>2.0244635774357977E-3</v>
      </c>
      <c r="O119" s="44">
        <f>IFERROR(_xll.qlIndexFixing(ONIndex3M,I119,TRUE,_xll.ohTrigger(RecalcTrigger,Trigger3M)),NA())</f>
        <v>2.9434616714962836E-3</v>
      </c>
      <c r="P119" s="44">
        <f>IFERROR(_xll.qlIndexFixing(ONIndex6M,I119,TRUE,_xll.ohTrigger(RecalcTrigger,Trigger6M)),NA())</f>
        <v>4.6898885678936519E-3</v>
      </c>
      <c r="Q119" s="146">
        <f>IFERROR(_xll.qlIndexFixing(ONIndex1Y,I119,TRUE,_xll.ohTrigger(RecalcTrigger,Trigger1Y)),NA())</f>
        <v>7.5164117454595836E-3</v>
      </c>
    </row>
    <row r="120" spans="2:17" x14ac:dyDescent="0.2">
      <c r="B120" s="39" t="s">
        <v>17</v>
      </c>
      <c r="D120" s="42">
        <f>_xll.qlCalendarAdvance(Calendar,$D119,B120,"f",FALSE)</f>
        <v>42808</v>
      </c>
      <c r="E120" s="140">
        <f>_xll.qlInterestRateIndexValueDate(IndexON,D120)</f>
        <v>42808</v>
      </c>
      <c r="F120" s="156">
        <f>IFERROR(_xll.qlIndexFixing(IndexON,D120,TRUE,_xll.ohTrigger(RecalcTrigger,TriggerON)),NA())</f>
        <v>1.2008574883481948E-3</v>
      </c>
      <c r="H120" s="42">
        <f>_xll.qlCalendarAdvance(Calendar,$H119,B120,"f",FALSE)</f>
        <v>42808</v>
      </c>
      <c r="I120" s="140">
        <f>_xll.qlInterestRateIndexValueDate(Index1M,$H120)</f>
        <v>42808</v>
      </c>
      <c r="J120" s="145">
        <f>IFERROR(_xll.qlIndexFixing(Index1M,$H120,TRUE,_xll.ohTrigger(RecalcTrigger,Trigger1M)),NA())</f>
        <v>1.9266895878186563E-3</v>
      </c>
      <c r="K120" s="44">
        <f>IFERROR(_xll.qlIndexFixing(Index3M,H120,TRUE,_xll.ohTrigger(RecalcTrigger,Trigger3M)),NA())</f>
        <v>2.7465585844144037E-3</v>
      </c>
      <c r="L120" s="44">
        <f>IFERROR(_xll.qlIndexFixing(Index6M,$H120,TRUE,_xll.ohTrigger(RecalcTrigger,Trigger6M)),NA())</f>
        <v>4.1313350927467702E-3</v>
      </c>
      <c r="M120" s="146">
        <f>IFERROR(_xll.qlIndexFixing(Index1Y,$H120,TRUE,_xll.ohTrigger(RecalcTrigger,Trigger1Y)),NA())</f>
        <v>6.4300469011691064E-3</v>
      </c>
      <c r="N120" s="145">
        <f>IFERROR(_xll.qlIndexFixing(ONIndex1M,I120,TRUE,_xll.ohTrigger(RecalcTrigger,Trigger1M)),NA())</f>
        <v>2.0219298910995054E-3</v>
      </c>
      <c r="O120" s="44">
        <f>IFERROR(_xll.qlIndexFixing(ONIndex3M,I120,TRUE,_xll.ohTrigger(RecalcTrigger,Trigger3M)),NA())</f>
        <v>2.9375636022443974E-3</v>
      </c>
      <c r="P120" s="44">
        <f>IFERROR(_xll.qlIndexFixing(ONIndex6M,I120,TRUE,_xll.ohTrigger(RecalcTrigger,Trigger6M)),NA())</f>
        <v>4.679578410273777E-3</v>
      </c>
      <c r="Q120" s="146">
        <f>IFERROR(_xll.qlIndexFixing(ONIndex1Y,I120,TRUE,_xll.ohTrigger(RecalcTrigger,Trigger1Y)),NA())</f>
        <v>7.5074467709101977E-3</v>
      </c>
    </row>
    <row r="121" spans="2:17" x14ac:dyDescent="0.2">
      <c r="B121" s="39" t="s">
        <v>17</v>
      </c>
      <c r="D121" s="42">
        <f>_xll.qlCalendarAdvance(Calendar,$D120,B121,"f",FALSE)</f>
        <v>42809</v>
      </c>
      <c r="E121" s="140">
        <f>_xll.qlInterestRateIndexValueDate(IndexON,D121)</f>
        <v>42809</v>
      </c>
      <c r="F121" s="156">
        <f>IFERROR(_xll.qlIndexFixing(IndexON,D121,TRUE,_xll.ohTrigger(RecalcTrigger,TriggerON)),NA())</f>
        <v>1.1979638276615745E-3</v>
      </c>
      <c r="H121" s="42">
        <f>_xll.qlCalendarAdvance(Calendar,$H120,B121,"f",FALSE)</f>
        <v>42809</v>
      </c>
      <c r="I121" s="140">
        <f>_xll.qlInterestRateIndexValueDate(Index1M,$H121)</f>
        <v>42809</v>
      </c>
      <c r="J121" s="145">
        <f>IFERROR(_xll.qlIndexFixing(Index1M,$H121,TRUE,_xll.ohTrigger(RecalcTrigger,Trigger1M)),NA())</f>
        <v>1.9238777450423499E-3</v>
      </c>
      <c r="K121" s="44">
        <f>IFERROR(_xll.qlIndexFixing(Index3M,H121,TRUE,_xll.ohTrigger(RecalcTrigger,Trigger3M)),NA())</f>
        <v>2.7431796286022971E-3</v>
      </c>
      <c r="L121" s="44">
        <f>IFERROR(_xll.qlIndexFixing(Index6M,$H121,TRUE,_xll.ohTrigger(RecalcTrigger,Trigger6M)),NA())</f>
        <v>4.1280493710476665E-3</v>
      </c>
      <c r="M121" s="146">
        <f>IFERROR(_xll.qlIndexFixing(Index1Y,$H121,TRUE,_xll.ohTrigger(RecalcTrigger,Trigger1Y)),NA())</f>
        <v>6.4234616746368101E-3</v>
      </c>
      <c r="N121" s="145">
        <f>IFERROR(_xll.qlIndexFixing(ONIndex1M,I121,TRUE,_xll.ohTrigger(RecalcTrigger,Trigger1M)),NA())</f>
        <v>2.0190144412823852E-3</v>
      </c>
      <c r="O121" s="44">
        <f>IFERROR(_xll.qlIndexFixing(ONIndex3M,I121,TRUE,_xll.ohTrigger(RecalcTrigger,Trigger3M)),NA())</f>
        <v>2.9317191482680638E-3</v>
      </c>
      <c r="P121" s="44">
        <f>IFERROR(_xll.qlIndexFixing(ONIndex6M,I121,TRUE,_xll.ohTrigger(RecalcTrigger,Trigger6M)),NA())</f>
        <v>4.6692421590743827E-3</v>
      </c>
      <c r="Q121" s="146">
        <f>IFERROR(_xll.qlIndexFixing(ONIndex1Y,I121,TRUE,_xll.ohTrigger(RecalcTrigger,Trigger1Y)),NA())</f>
        <v>7.498271375901977E-3</v>
      </c>
    </row>
    <row r="122" spans="2:17" x14ac:dyDescent="0.2">
      <c r="B122" s="39" t="s">
        <v>17</v>
      </c>
      <c r="D122" s="42">
        <f>_xll.qlCalendarAdvance(Calendar,$D121,B122,"f",FALSE)</f>
        <v>42810</v>
      </c>
      <c r="E122" s="140">
        <f>_xll.qlInterestRateIndexValueDate(IndexON,D122)</f>
        <v>42810</v>
      </c>
      <c r="F122" s="156">
        <f>IFERROR(_xll.qlIndexFixing(IndexON,D122,TRUE,_xll.ohTrigger(RecalcTrigger,TriggerON)),NA())</f>
        <v>1.1948978957299072E-3</v>
      </c>
      <c r="H122" s="42">
        <f>_xll.qlCalendarAdvance(Calendar,$H121,B122,"f",FALSE)</f>
        <v>42810</v>
      </c>
      <c r="I122" s="140">
        <f>_xll.qlInterestRateIndexValueDate(Index1M,$H122)</f>
        <v>42810</v>
      </c>
      <c r="J122" s="145">
        <f>IFERROR(_xll.qlIndexFixing(Index1M,$H122,TRUE,_xll.ohTrigger(RecalcTrigger,Trigger1M)),NA())</f>
        <v>1.9209841888385435E-3</v>
      </c>
      <c r="K122" s="44">
        <f>IFERROR(_xll.qlIndexFixing(Index3M,H122,TRUE,_xll.ohTrigger(RecalcTrigger,Trigger3M)),NA())</f>
        <v>2.7398548459301982E-3</v>
      </c>
      <c r="L122" s="44">
        <f>IFERROR(_xll.qlIndexFixing(Index6M,$H122,TRUE,_xll.ohTrigger(RecalcTrigger,Trigger6M)),NA())</f>
        <v>4.1245057005216169E-3</v>
      </c>
      <c r="M122" s="146">
        <f>IFERROR(_xll.qlIndexFixing(Index1Y,$H122,TRUE,_xll.ohTrigger(RecalcTrigger,Trigger1Y)),NA())</f>
        <v>6.4168399719595204E-3</v>
      </c>
      <c r="N122" s="145">
        <f>IFERROR(_xll.qlIndexFixing(ONIndex1M,I122,TRUE,_xll.ohTrigger(RecalcTrigger,Trigger1M)),NA())</f>
        <v>2.0157172279844371E-3</v>
      </c>
      <c r="O122" s="44">
        <f>IFERROR(_xll.qlIndexFixing(ONIndex3M,I122,TRUE,_xll.ohTrigger(RecalcTrigger,Trigger3M)),NA())</f>
        <v>2.9259283095672828E-3</v>
      </c>
      <c r="P122" s="44">
        <f>IFERROR(_xll.qlIndexFixing(ONIndex6M,I122,TRUE,_xll.ohTrigger(RecalcTrigger,Trigger6M)),NA())</f>
        <v>4.6588798142144228E-3</v>
      </c>
      <c r="Q122" s="146">
        <f>IFERROR(_xll.qlIndexFixing(ONIndex1Y,I122,TRUE,_xll.ohTrigger(RecalcTrigger,Trigger1Y)),NA())</f>
        <v>7.4888855605159677E-3</v>
      </c>
    </row>
    <row r="123" spans="2:17" x14ac:dyDescent="0.2">
      <c r="B123" s="39" t="s">
        <v>17</v>
      </c>
      <c r="D123" s="42">
        <f>_xll.qlCalendarAdvance(Calendar,$D122,B123,"f",FALSE)</f>
        <v>42811</v>
      </c>
      <c r="E123" s="140">
        <f>_xll.qlInterestRateIndexValueDate(IndexON,D123)</f>
        <v>42811</v>
      </c>
      <c r="F123" s="156">
        <f>IFERROR(_xll.qlIndexFixing(IndexON,D123,TRUE,_xll.ohTrigger(RecalcTrigger,TriggerON)),NA())</f>
        <v>1.1881956622357879E-3</v>
      </c>
      <c r="H123" s="42">
        <f>_xll.qlCalendarAdvance(Calendar,$H122,B123,"f",FALSE)</f>
        <v>42811</v>
      </c>
      <c r="I123" s="140">
        <f>_xll.qlInterestRateIndexValueDate(Index1M,$H123)</f>
        <v>42811</v>
      </c>
      <c r="J123" s="145">
        <f>IFERROR(_xll.qlIndexFixing(Index1M,$H123,TRUE,_xll.ohTrigger(RecalcTrigger,Trigger1M)),NA())</f>
        <v>1.9180131891127425E-3</v>
      </c>
      <c r="K123" s="44">
        <f>IFERROR(_xll.qlIndexFixing(Index3M,H123,TRUE,_xll.ohTrigger(RecalcTrigger,Trigger3M)),NA())</f>
        <v>2.7342225235362097E-3</v>
      </c>
      <c r="L123" s="44">
        <f>IFERROR(_xll.qlIndexFixing(Index6M,$H123,TRUE,_xll.ohTrigger(RecalcTrigger,Trigger6M)),NA())</f>
        <v>4.1215645839247275E-3</v>
      </c>
      <c r="M123" s="146">
        <f>IFERROR(_xll.qlIndexFixing(Index1Y,$H123,TRUE,_xll.ohTrigger(RecalcTrigger,Trigger1Y)),NA())</f>
        <v>6.4030389750915429E-3</v>
      </c>
      <c r="N123" s="145">
        <f>IFERROR(_xll.qlIndexFixing(ONIndex1M,I123,TRUE,_xll.ohTrigger(RecalcTrigger,Trigger1M)),NA())</f>
        <v>2.0078613014125799E-3</v>
      </c>
      <c r="O123" s="44">
        <f>IFERROR(_xll.qlIndexFixing(ONIndex3M,I123,TRUE,_xll.ohTrigger(RecalcTrigger,Trigger3M)),NA())</f>
        <v>2.9145486223255044E-3</v>
      </c>
      <c r="P123" s="44">
        <f>IFERROR(_xll.qlIndexFixing(ONIndex6M,I123,TRUE,_xll.ohTrigger(RecalcTrigger,Trigger6M)),NA())</f>
        <v>4.6381270819950702E-3</v>
      </c>
      <c r="Q123" s="146">
        <f>IFERROR(_xll.qlIndexFixing(ONIndex1Y,I123,TRUE,_xll.ohTrigger(RecalcTrigger,Trigger1Y)),NA())</f>
        <v>7.469565384552828E-3</v>
      </c>
    </row>
    <row r="124" spans="2:17" x14ac:dyDescent="0.2">
      <c r="B124" s="39" t="s">
        <v>17</v>
      </c>
      <c r="D124" s="42">
        <f>_xll.qlCalendarAdvance(Calendar,$D123,B124,"f",FALSE)</f>
        <v>42814</v>
      </c>
      <c r="E124" s="140">
        <f>_xll.qlInterestRateIndexValueDate(IndexON,D124)</f>
        <v>42814</v>
      </c>
      <c r="F124" s="156">
        <f>IFERROR(_xll.qlIndexFixing(IndexON,D124,TRUE,_xll.ohTrigger(RecalcTrigger,TriggerON)),NA())</f>
        <v>1.1809114553906763E-3</v>
      </c>
      <c r="H124" s="42">
        <f>_xll.qlCalendarAdvance(Calendar,$H123,B124,"f",FALSE)</f>
        <v>42814</v>
      </c>
      <c r="I124" s="140">
        <f>_xll.qlInterestRateIndexValueDate(Index1M,$H124)</f>
        <v>42814</v>
      </c>
      <c r="J124" s="145">
        <f>IFERROR(_xll.qlIndexFixing(Index1M,$H124,TRUE,_xll.ohTrigger(RecalcTrigger,Trigger1M)),NA())</f>
        <v>1.9032960499038916E-3</v>
      </c>
      <c r="K124" s="44">
        <f>IFERROR(_xll.qlIndexFixing(Index3M,H124,TRUE,_xll.ohTrigger(RecalcTrigger,Trigger3M)),NA())</f>
        <v>2.7270812965759336E-3</v>
      </c>
      <c r="L124" s="44">
        <f>IFERROR(_xll.qlIndexFixing(Index6M,$H124,TRUE,_xll.ohTrigger(RecalcTrigger,Trigger6M)),NA())</f>
        <v>4.1126869371063022E-3</v>
      </c>
      <c r="M124" s="146">
        <f>IFERROR(_xll.qlIndexFixing(Index1Y,$H124,TRUE,_xll.ohTrigger(RecalcTrigger,Trigger1Y)),NA())</f>
        <v>6.3902887230817829E-3</v>
      </c>
      <c r="N124" s="145">
        <f>IFERROR(_xll.qlIndexFixing(ONIndex1M,I124,TRUE,_xll.ohTrigger(RecalcTrigger,Trigger1M)),NA())</f>
        <v>1.9987107396601811E-3</v>
      </c>
      <c r="O124" s="44">
        <f>IFERROR(_xll.qlIndexFixing(ONIndex3M,I124,TRUE,_xll.ohTrigger(RecalcTrigger,Trigger3M)),NA())</f>
        <v>2.9033011076007309E-3</v>
      </c>
      <c r="P124" s="44">
        <f>IFERROR(_xll.qlIndexFixing(ONIndex6M,I124,TRUE,_xll.ohTrigger(RecalcTrigger,Trigger6M)),NA())</f>
        <v>4.6171694984931122E-3</v>
      </c>
      <c r="Q124" s="146">
        <f>IFERROR(_xll.qlIndexFixing(ONIndex1Y,I124,TRUE,_xll.ohTrigger(RecalcTrigger,Trigger1Y)),NA())</f>
        <v>7.4492380952750903E-3</v>
      </c>
    </row>
    <row r="125" spans="2:17" x14ac:dyDescent="0.2">
      <c r="B125" s="39" t="s">
        <v>17</v>
      </c>
      <c r="D125" s="42">
        <f>_xll.qlCalendarAdvance(Calendar,$D124,B125,"f",FALSE)</f>
        <v>42815</v>
      </c>
      <c r="E125" s="140">
        <f>_xll.qlInterestRateIndexValueDate(IndexON,D125)</f>
        <v>42815</v>
      </c>
      <c r="F125" s="156">
        <f>IFERROR(_xll.qlIndexFixing(IndexON,D125,TRUE,_xll.ohTrigger(RecalcTrigger,TriggerON)),NA())</f>
        <v>1.1769841673148207E-3</v>
      </c>
      <c r="H125" s="42">
        <f>_xll.qlCalendarAdvance(Calendar,$H124,B125,"f",FALSE)</f>
        <v>42815</v>
      </c>
      <c r="I125" s="140">
        <f>_xll.qlInterestRateIndexValueDate(Index1M,$H125)</f>
        <v>42815</v>
      </c>
      <c r="J125" s="145">
        <f>IFERROR(_xll.qlIndexFixing(Index1M,$H125,TRUE,_xll.ohTrigger(RecalcTrigger,Trigger1M)),NA())</f>
        <v>1.89752182549198E-3</v>
      </c>
      <c r="K125" s="44">
        <f>IFERROR(_xll.qlIndexFixing(Index3M,H125,TRUE,_xll.ohTrigger(RecalcTrigger,Trigger3M)),NA())</f>
        <v>2.7240148965887805E-3</v>
      </c>
      <c r="L125" s="44">
        <f>IFERROR(_xll.qlIndexFixing(Index6M,$H125,TRUE,_xll.ohTrigger(RecalcTrigger,Trigger6M)),NA())</f>
        <v>4.1097756717201122E-3</v>
      </c>
      <c r="M125" s="146">
        <f>IFERROR(_xll.qlIndexFixing(Index1Y,$H125,TRUE,_xll.ohTrigger(RecalcTrigger,Trigger1Y)),NA())</f>
        <v>6.3837098786811985E-3</v>
      </c>
      <c r="N125" s="145">
        <f>IFERROR(_xll.qlIndexFixing(ONIndex1M,I125,TRUE,_xll.ohTrigger(RecalcTrigger,Trigger1M)),NA())</f>
        <v>1.9935047088770474E-3</v>
      </c>
      <c r="O125" s="44">
        <f>IFERROR(_xll.qlIndexFixing(ONIndex3M,I125,TRUE,_xll.ohTrigger(RecalcTrigger,Trigger3M)),NA())</f>
        <v>2.8977784640105142E-3</v>
      </c>
      <c r="P125" s="44">
        <f>IFERROR(_xll.qlIndexFixing(ONIndex6M,I125,TRUE,_xll.ohTrigger(RecalcTrigger,Trigger6M)),NA())</f>
        <v>4.6066766854924168E-3</v>
      </c>
      <c r="Q125" s="146">
        <f>IFERROR(_xll.qlIndexFixing(ONIndex1Y,I125,TRUE,_xll.ohTrigger(RecalcTrigger,Trigger1Y)),NA())</f>
        <v>7.4388001780811841E-3</v>
      </c>
    </row>
    <row r="126" spans="2:17" x14ac:dyDescent="0.2">
      <c r="B126" s="39" t="s">
        <v>17</v>
      </c>
      <c r="D126" s="42">
        <f>_xll.qlCalendarAdvance(Calendar,$D125,B126,"f",FALSE)</f>
        <v>42816</v>
      </c>
      <c r="E126" s="140">
        <f>_xll.qlInterestRateIndexValueDate(IndexON,D126)</f>
        <v>42816</v>
      </c>
      <c r="F126" s="156">
        <f>IFERROR(_xll.qlIndexFixing(IndexON,D126,TRUE,_xll.ohTrigger(RecalcTrigger,TriggerON)),NA())</f>
        <v>1.1728846079939181E-3</v>
      </c>
      <c r="H126" s="42">
        <f>_xll.qlCalendarAdvance(Calendar,$H125,B126,"f",FALSE)</f>
        <v>42816</v>
      </c>
      <c r="I126" s="140">
        <f>_xll.qlInterestRateIndexValueDate(Index1M,$H126)</f>
        <v>42816</v>
      </c>
      <c r="J126" s="145">
        <f>IFERROR(_xll.qlIndexFixing(Index1M,$H126,TRUE,_xll.ohTrigger(RecalcTrigger,Trigger1M)),NA())</f>
        <v>1.8870117451296623E-3</v>
      </c>
      <c r="K126" s="44">
        <f>IFERROR(_xll.qlIndexFixing(Index3M,H126,TRUE,_xll.ohTrigger(RecalcTrigger,Trigger3M)),NA())</f>
        <v>2.7209975270740994E-3</v>
      </c>
      <c r="L126" s="44">
        <f>IFERROR(_xll.qlIndexFixing(Index6M,$H126,TRUE,_xll.ohTrigger(RecalcTrigger,Trigger6M)),NA())</f>
        <v>4.1069008091985694E-3</v>
      </c>
      <c r="M126" s="146">
        <f>IFERROR(_xll.qlIndexFixing(Index1Y,$H126,TRUE,_xll.ohTrigger(RecalcTrigger,Trigger1Y)),NA())</f>
        <v>6.37718465097592E-3</v>
      </c>
      <c r="N126" s="145">
        <f>IFERROR(_xll.qlIndexFixing(ONIndex1M,I126,TRUE,_xll.ohTrigger(RecalcTrigger,Trigger1M)),NA())</f>
        <v>1.9879169146941322E-3</v>
      </c>
      <c r="O126" s="44">
        <f>IFERROR(_xll.qlIndexFixing(ONIndex3M,I126,TRUE,_xll.ohTrigger(RecalcTrigger,Trigger3M)),NA())</f>
        <v>2.892310029684042E-3</v>
      </c>
      <c r="P126" s="44">
        <f>IFERROR(_xll.qlIndexFixing(ONIndex6M,I126,TRUE,_xll.ohTrigger(RecalcTrigger,Trigger6M)),NA())</f>
        <v>4.5961577789122021E-3</v>
      </c>
      <c r="Q126" s="146">
        <f>IFERROR(_xll.qlIndexFixing(ONIndex1Y,I126,TRUE,_xll.ohTrigger(RecalcTrigger,Trigger1Y)),NA())</f>
        <v>7.4281518406715819E-3</v>
      </c>
    </row>
    <row r="127" spans="2:17" x14ac:dyDescent="0.2">
      <c r="B127" s="39" t="s">
        <v>17</v>
      </c>
      <c r="D127" s="42">
        <f>_xll.qlCalendarAdvance(Calendar,$D126,B127,"f",FALSE)</f>
        <v>42817</v>
      </c>
      <c r="E127" s="140">
        <f>_xll.qlInterestRateIndexValueDate(IndexON,D127)</f>
        <v>42817</v>
      </c>
      <c r="F127" s="156">
        <f>IFERROR(_xll.qlIndexFixing(IndexON,D127,TRUE,_xll.ohTrigger(RecalcTrigger,TriggerON)),NA())</f>
        <v>1.1686127774279687E-3</v>
      </c>
      <c r="H127" s="42">
        <f>_xll.qlCalendarAdvance(Calendar,$H126,B127,"f",FALSE)</f>
        <v>42817</v>
      </c>
      <c r="I127" s="140">
        <f>_xll.qlInterestRateIndexValueDate(Index1M,$H127)</f>
        <v>42817</v>
      </c>
      <c r="J127" s="145">
        <f>IFERROR(_xll.qlIndexFixing(Index1M,$H127,TRUE,_xll.ohTrigger(RecalcTrigger,Trigger1M)),NA())</f>
        <v>1.883848198486332E-3</v>
      </c>
      <c r="K127" s="44">
        <f>IFERROR(_xll.qlIndexFixing(Index3M,H127,TRUE,_xll.ohTrigger(RecalcTrigger,Trigger3M)),NA())</f>
        <v>2.7180282999919349E-3</v>
      </c>
      <c r="L127" s="44">
        <f>IFERROR(_xll.qlIndexFixing(Index6M,$H127,TRUE,_xll.ohTrigger(RecalcTrigger,Trigger6M)),NA())</f>
        <v>4.1037041950199808E-3</v>
      </c>
      <c r="M127" s="146">
        <f>IFERROR(_xll.qlIndexFixing(Index1Y,$H127,TRUE,_xll.ohTrigger(RecalcTrigger,Trigger1Y)),NA())</f>
        <v>6.3707280540743483E-3</v>
      </c>
      <c r="N127" s="145">
        <f>IFERROR(_xll.qlIndexFixing(ONIndex1M,I127,TRUE,_xll.ohTrigger(RecalcTrigger,Trigger1M)),NA())</f>
        <v>1.9819473571114354E-3</v>
      </c>
      <c r="O127" s="44">
        <f>IFERROR(_xll.qlIndexFixing(ONIndex3M,I127,TRUE,_xll.ohTrigger(RecalcTrigger,Trigger3M)),NA())</f>
        <v>2.8868959232730695E-3</v>
      </c>
      <c r="P127" s="44">
        <f>IFERROR(_xll.qlIndexFixing(ONIndex6M,I127,TRUE,_xll.ohTrigger(RecalcTrigger,Trigger6M)),NA())</f>
        <v>4.5856127787524681E-3</v>
      </c>
      <c r="Q127" s="146">
        <f>IFERROR(_xll.qlIndexFixing(ONIndex1Y,I127,TRUE,_xll.ohTrigger(RecalcTrigger,Trigger1Y)),NA())</f>
        <v>7.4172930830462835E-3</v>
      </c>
    </row>
    <row r="128" spans="2:17" x14ac:dyDescent="0.2">
      <c r="B128" s="39" t="s">
        <v>17</v>
      </c>
      <c r="D128" s="42">
        <f>_xll.qlCalendarAdvance(Calendar,$D127,B128,"f",FALSE)</f>
        <v>42818</v>
      </c>
      <c r="E128" s="140">
        <f>_xll.qlInterestRateIndexValueDate(IndexON,D128)</f>
        <v>42818</v>
      </c>
      <c r="F128" s="156">
        <f>IFERROR(_xll.qlIndexFixing(IndexON,D128,TRUE,_xll.ohTrigger(RecalcTrigger,TriggerON)),NA())</f>
        <v>1.1594985623660423E-3</v>
      </c>
      <c r="H128" s="42">
        <f>_xll.qlCalendarAdvance(Calendar,$H127,B128,"f",FALSE)</f>
        <v>42818</v>
      </c>
      <c r="I128" s="140">
        <f>_xll.qlInterestRateIndexValueDate(Index1M,$H128)</f>
        <v>42818</v>
      </c>
      <c r="J128" s="145">
        <f>IFERROR(_xll.qlIndexFixing(Index1M,$H128,TRUE,_xll.ohTrigger(RecalcTrigger,Trigger1M)),NA())</f>
        <v>1.8806734974552788E-3</v>
      </c>
      <c r="K128" s="44">
        <f>IFERROR(_xll.qlIndexFixing(Index3M,H128,TRUE,_xll.ohTrigger(RecalcTrigger,Trigger3M)),NA())</f>
        <v>2.7130486702980671E-3</v>
      </c>
      <c r="L128" s="44">
        <f>IFERROR(_xll.qlIndexFixing(Index6M,$H128,TRUE,_xll.ohTrigger(RecalcTrigger,Trigger6M)),NA())</f>
        <v>4.1010477609702478E-3</v>
      </c>
      <c r="M128" s="146">
        <f>IFERROR(_xll.qlIndexFixing(Index1Y,$H128,TRUE,_xll.ohTrigger(RecalcTrigger,Trigger1Y)),NA())</f>
        <v>6.3578915589207249E-3</v>
      </c>
      <c r="N128" s="145">
        <f>IFERROR(_xll.qlIndexFixing(ONIndex1M,I128,TRUE,_xll.ohTrigger(RecalcTrigger,Trigger1M)),NA())</f>
        <v>1.9687463161529215E-3</v>
      </c>
      <c r="O128" s="44">
        <f>IFERROR(_xll.qlIndexFixing(ONIndex3M,I128,TRUE,_xll.ohTrigger(RecalcTrigger,Trigger3M)),NA())</f>
        <v>2.8762714690137399E-3</v>
      </c>
      <c r="P128" s="44">
        <f>IFERROR(_xll.qlIndexFixing(ONIndex6M,I128,TRUE,_xll.ohTrigger(RecalcTrigger,Trigger6M)),NA())</f>
        <v>4.5644928793793973E-3</v>
      </c>
      <c r="Q128" s="146">
        <f>IFERROR(_xll.qlIndexFixing(ONIndex1Y,I128,TRUE,_xll.ohTrigger(RecalcTrigger,Trigger1Y)),NA())</f>
        <v>7.3950239872322418E-3</v>
      </c>
    </row>
    <row r="129" spans="2:17" x14ac:dyDescent="0.2">
      <c r="B129" s="39" t="s">
        <v>17</v>
      </c>
      <c r="D129" s="42">
        <f>_xll.qlCalendarAdvance(Calendar,$D128,B129,"f",FALSE)</f>
        <v>42821</v>
      </c>
      <c r="E129" s="140">
        <f>_xll.qlInterestRateIndexValueDate(IndexON,D129)</f>
        <v>42821</v>
      </c>
      <c r="F129" s="156">
        <f>IFERROR(_xll.qlIndexFixing(IndexON,D129,TRUE,_xll.ohTrigger(RecalcTrigger,TriggerON)),NA())</f>
        <v>1.1498027432810254E-3</v>
      </c>
      <c r="H129" s="42">
        <f>_xll.qlCalendarAdvance(Calendar,$H128,B129,"f",FALSE)</f>
        <v>42821</v>
      </c>
      <c r="I129" s="140">
        <f>_xll.qlInterestRateIndexValueDate(Index1M,$H129)</f>
        <v>42821</v>
      </c>
      <c r="J129" s="145">
        <f>IFERROR(_xll.qlIndexFixing(Index1M,$H129,TRUE,_xll.ohTrigger(RecalcTrigger,Trigger1M)),NA())</f>
        <v>1.8649290526887468E-3</v>
      </c>
      <c r="K129" s="44">
        <f>IFERROR(_xll.qlIndexFixing(Index3M,H129,TRUE,_xll.ohTrigger(RecalcTrigger,Trigger3M)),NA())</f>
        <v>2.7066150294888475E-3</v>
      </c>
      <c r="L129" s="44">
        <f>IFERROR(_xll.qlIndexFixing(Index6M,$H129,TRUE,_xll.ohTrigger(RecalcTrigger,Trigger6M)),NA())</f>
        <v>4.0928124802923583E-3</v>
      </c>
      <c r="M129" s="146">
        <f>IFERROR(_xll.qlIndexFixing(Index1Y,$H129,TRUE,_xll.ohTrigger(RecalcTrigger,Trigger1Y)),NA())</f>
        <v>6.345888243870057E-3</v>
      </c>
      <c r="N129" s="145">
        <f>IFERROR(_xll.qlIndexFixing(ONIndex1M,I129,TRUE,_xll.ohTrigger(RecalcTrigger,Trigger1M)),NA())</f>
        <v>1.9542514927828325E-3</v>
      </c>
      <c r="O129" s="44">
        <f>IFERROR(_xll.qlIndexFixing(ONIndex3M,I129,TRUE,_xll.ohTrigger(RecalcTrigger,Trigger3M)),NA())</f>
        <v>2.8657827774325462E-3</v>
      </c>
      <c r="P129" s="44">
        <f>IFERROR(_xll.qlIndexFixing(ONIndex6M,I129,TRUE,_xll.ohTrigger(RecalcTrigger,Trigger6M)),NA())</f>
        <v>4.5431718417510147E-3</v>
      </c>
      <c r="Q129" s="146">
        <f>IFERROR(_xll.qlIndexFixing(ONIndex1Y,I129,TRUE,_xll.ohTrigger(RecalcTrigger,Trigger1Y)),NA())</f>
        <v>7.3717538497397594E-3</v>
      </c>
    </row>
    <row r="130" spans="2:17" x14ac:dyDescent="0.2">
      <c r="B130" s="39" t="s">
        <v>17</v>
      </c>
      <c r="D130" s="42">
        <f>_xll.qlCalendarAdvance(Calendar,$D129,B130,"f",FALSE)</f>
        <v>42822</v>
      </c>
      <c r="E130" s="140">
        <f>_xll.qlInterestRateIndexValueDate(IndexON,D130)</f>
        <v>42822</v>
      </c>
      <c r="F130" s="156">
        <f>IFERROR(_xll.qlIndexFixing(IndexON,D130,TRUE,_xll.ohTrigger(RecalcTrigger,TriggerON)),NA())</f>
        <v>1.1447322726954035E-3</v>
      </c>
      <c r="H130" s="42">
        <f>_xll.qlCalendarAdvance(Calendar,$H129,B130,"f",FALSE)</f>
        <v>42822</v>
      </c>
      <c r="I130" s="140">
        <f>_xll.qlInterestRateIndexValueDate(Index1M,$H130)</f>
        <v>42822</v>
      </c>
      <c r="J130" s="145">
        <f>IFERROR(_xll.qlIndexFixing(Index1M,$H130,TRUE,_xll.ohTrigger(RecalcTrigger,Trigger1M)),NA())</f>
        <v>1.860013403866921E-3</v>
      </c>
      <c r="K130" s="44">
        <f>IFERROR(_xll.qlIndexFixing(Index3M,H130,TRUE,_xll.ohTrigger(RecalcTrigger,Trigger3M)),NA())</f>
        <v>2.7038731747328912E-3</v>
      </c>
      <c r="L130" s="44">
        <f>IFERROR(_xll.qlIndexFixing(Index6M,$H130,TRUE,_xll.ohTrigger(RecalcTrigger,Trigger6M)),NA())</f>
        <v>4.0900000000000719E-3</v>
      </c>
      <c r="M130" s="146">
        <f>IFERROR(_xll.qlIndexFixing(Index1Y,$H130,TRUE,_xll.ohTrigger(RecalcTrigger,Trigger1Y)),NA())</f>
        <v>6.3400000000000123E-3</v>
      </c>
      <c r="N130" s="145">
        <f>IFERROR(_xll.qlIndexFixing(ONIndex1M,I130,TRUE,_xll.ohTrigger(RecalcTrigger,Trigger1M)),NA())</f>
        <v>1.9464696385673719E-3</v>
      </c>
      <c r="O130" s="44">
        <f>IFERROR(_xll.qlIndexFixing(ONIndex3M,I130,TRUE,_xll.ohTrigger(RecalcTrigger,Trigger3M)),NA())</f>
        <v>2.860640310923257E-3</v>
      </c>
      <c r="P130" s="44">
        <f>IFERROR(_xll.qlIndexFixing(ONIndex6M,I130,TRUE,_xll.ohTrigger(RecalcTrigger,Trigger6M)),NA())</f>
        <v>4.5323638636729502E-3</v>
      </c>
      <c r="Q130" s="146">
        <f>IFERROR(_xll.qlIndexFixing(ONIndex1Y,I130,TRUE,_xll.ohTrigger(RecalcTrigger,Trigger1Y)),NA())</f>
        <v>7.3599188905537627E-3</v>
      </c>
    </row>
    <row r="131" spans="2:17" x14ac:dyDescent="0.2">
      <c r="B131" s="39" t="s">
        <v>17</v>
      </c>
      <c r="D131" s="42">
        <f>_xll.qlCalendarAdvance(Calendar,$D130,B131,"f",FALSE)</f>
        <v>42823</v>
      </c>
      <c r="E131" s="140">
        <f>_xll.qlInterestRateIndexValueDate(IndexON,D131)</f>
        <v>42823</v>
      </c>
      <c r="F131" s="156">
        <f>IFERROR(_xll.qlIndexFixing(IndexON,D131,TRUE,_xll.ohTrigger(RecalcTrigger,TriggerON)),NA())</f>
        <v>1.1398031105958051E-3</v>
      </c>
      <c r="H131" s="42">
        <f>_xll.qlCalendarAdvance(Calendar,$H130,B131,"f",FALSE)</f>
        <v>42823</v>
      </c>
      <c r="I131" s="140">
        <f>_xll.qlInterestRateIndexValueDate(Index1M,$H131)</f>
        <v>42823</v>
      </c>
      <c r="J131" s="145">
        <f>IFERROR(_xll.qlIndexFixing(Index1M,$H131,TRUE,_xll.ohTrigger(RecalcTrigger,Trigger1M)),NA())</f>
        <v>1.8571216257294114E-3</v>
      </c>
      <c r="K131" s="44">
        <f>IFERROR(_xll.qlIndexFixing(Index3M,H131,TRUE,_xll.ohTrigger(RecalcTrigger,Trigger3M)),NA())</f>
        <v>2.701174126504678E-3</v>
      </c>
      <c r="L131" s="44">
        <f>IFERROR(_xll.qlIndexFixing(Index6M,$H131,TRUE,_xll.ohTrigger(RecalcTrigger,Trigger6M)),NA())</f>
        <v>4.087174085031846E-3</v>
      </c>
      <c r="M131" s="146">
        <f>IFERROR(_xll.qlIndexFixing(Index1Y,$H131,TRUE,_xll.ohTrigger(RecalcTrigger,Trigger1Y)),NA())</f>
        <v>6.3342675342481503E-3</v>
      </c>
      <c r="N131" s="145">
        <f>IFERROR(_xll.qlIndexFixing(ONIndex1M,I131,TRUE,_xll.ohTrigger(RecalcTrigger,Trigger1M)),NA())</f>
        <v>1.9387886218102945E-3</v>
      </c>
      <c r="O131" s="44">
        <f>IFERROR(_xll.qlIndexFixing(ONIndex3M,I131,TRUE,_xll.ohTrigger(RecalcTrigger,Trigger3M)),NA())</f>
        <v>2.8555521723294675E-3</v>
      </c>
      <c r="P131" s="44">
        <f>IFERROR(_xll.qlIndexFixing(ONIndex6M,I131,TRUE,_xll.ohTrigger(RecalcTrigger,Trigger6M)),NA())</f>
        <v>4.520867242803206E-3</v>
      </c>
      <c r="Q131" s="146">
        <f>IFERROR(_xll.qlIndexFixing(ONIndex1Y,I131,TRUE,_xll.ohTrigger(RecalcTrigger,Trigger1Y)),NA())</f>
        <v>7.3482530096324883E-3</v>
      </c>
    </row>
    <row r="132" spans="2:17" x14ac:dyDescent="0.2">
      <c r="B132" s="39" t="s">
        <v>17</v>
      </c>
      <c r="D132" s="42">
        <f>_xll.qlCalendarAdvance(Calendar,$D131,B132,"f",FALSE)</f>
        <v>42824</v>
      </c>
      <c r="E132" s="140">
        <f>_xll.qlInterestRateIndexValueDate(IndexON,D132)</f>
        <v>42824</v>
      </c>
      <c r="F132" s="156">
        <f>IFERROR(_xll.qlIndexFixing(IndexON,D132,TRUE,_xll.ohTrigger(RecalcTrigger,TriggerON)),NA())</f>
        <v>1.1350779727825611E-3</v>
      </c>
      <c r="H132" s="42">
        <f>_xll.qlCalendarAdvance(Calendar,$H131,B132,"f",FALSE)</f>
        <v>42824</v>
      </c>
      <c r="I132" s="140">
        <f>_xll.qlInterestRateIndexValueDate(Index1M,$H132)</f>
        <v>42824</v>
      </c>
      <c r="J132" s="145">
        <f>IFERROR(_xll.qlIndexFixing(Index1M,$H132,TRUE,_xll.ohTrigger(RecalcTrigger,Trigger1M)),NA())</f>
        <v>1.8542956728617719E-3</v>
      </c>
      <c r="K132" s="44">
        <f>IFERROR(_xll.qlIndexFixing(Index3M,H132,TRUE,_xll.ohTrigger(RecalcTrigger,Trigger3M)),NA())</f>
        <v>2.698516995500987E-3</v>
      </c>
      <c r="L132" s="44">
        <f>IFERROR(_xll.qlIndexFixing(Index6M,$H132,TRUE,_xll.ohTrigger(RecalcTrigger,Trigger6M)),NA())</f>
        <v>4.0847535835628222E-3</v>
      </c>
      <c r="M132" s="146">
        <f>IFERROR(_xll.qlIndexFixing(Index1Y,$H132,TRUE,_xll.ohTrigger(RecalcTrigger,Trigger1Y)),NA())</f>
        <v>6.3313543957721303E-3</v>
      </c>
      <c r="N132" s="145">
        <f>IFERROR(_xll.qlIndexFixing(ONIndex1M,I132,TRUE,_xll.ohTrigger(RecalcTrigger,Trigger1M)),NA())</f>
        <v>1.9313049628777446E-3</v>
      </c>
      <c r="O132" s="44">
        <f>IFERROR(_xll.qlIndexFixing(ONIndex3M,I132,TRUE,_xll.ohTrigger(RecalcTrigger,Trigger3M)),NA())</f>
        <v>2.8505183616511776E-3</v>
      </c>
      <c r="P132" s="44">
        <f>IFERROR(_xll.qlIndexFixing(ONIndex6M,I132,TRUE,_xll.ohTrigger(RecalcTrigger,Trigger6M)),NA())</f>
        <v>4.508549469364187E-3</v>
      </c>
      <c r="Q132" s="146">
        <f>IFERROR(_xll.qlIndexFixing(ONIndex1Y,I132,TRUE,_xll.ohTrigger(RecalcTrigger,Trigger1Y)),NA())</f>
        <v>7.3368321066558106E-3</v>
      </c>
    </row>
    <row r="133" spans="2:17" x14ac:dyDescent="0.2">
      <c r="B133" s="39" t="s">
        <v>17</v>
      </c>
      <c r="D133" s="42">
        <f>_xll.qlCalendarAdvance(Calendar,$D132,B133,"f",FALSE)</f>
        <v>42825</v>
      </c>
      <c r="E133" s="140">
        <f>_xll.qlInterestRateIndexValueDate(IndexON,D133)</f>
        <v>42825</v>
      </c>
      <c r="F133" s="156">
        <f>IFERROR(_xll.qlIndexFixing(IndexON,D133,TRUE,_xll.ohTrigger(RecalcTrigger,TriggerON)),NA())</f>
        <v>1.126311254050494E-3</v>
      </c>
      <c r="H133" s="42">
        <f>_xll.qlCalendarAdvance(Calendar,$H132,B133,"f",FALSE)</f>
        <v>42825</v>
      </c>
      <c r="I133" s="140">
        <f>_xll.qlInterestRateIndexValueDate(Index1M,$H133)</f>
        <v>42825</v>
      </c>
      <c r="J133" s="145">
        <f>IFERROR(_xll.qlIndexFixing(Index1M,$H133,TRUE,_xll.ohTrigger(RecalcTrigger,Trigger1M)),NA())</f>
        <v>1.8515355441460688E-3</v>
      </c>
      <c r="K133" s="44">
        <f>IFERROR(_xll.qlIndexFixing(Index3M,H133,TRUE,_xll.ohTrigger(RecalcTrigger,Trigger3M)),NA())</f>
        <v>2.696825589582869E-3</v>
      </c>
      <c r="L133" s="44">
        <f>IFERROR(_xll.qlIndexFixing(Index6M,$H133,TRUE,_xll.ohTrigger(RecalcTrigger,Trigger6M)),NA())</f>
        <v>4.0823746084714613E-3</v>
      </c>
      <c r="M133" s="146">
        <f>IFERROR(_xll.qlIndexFixing(Index1Y,$H133,TRUE,_xll.ohTrigger(RecalcTrigger,Trigger1Y)),NA())</f>
        <v>6.3284572769733106E-3</v>
      </c>
      <c r="N133" s="145">
        <f>IFERROR(_xll.qlIndexFixing(ONIndex1M,I133,TRUE,_xll.ohTrigger(RecalcTrigger,Trigger1M)),NA())</f>
        <v>1.9170055718616594E-3</v>
      </c>
      <c r="O133" s="44">
        <f>IFERROR(_xll.qlIndexFixing(ONIndex3M,I133,TRUE,_xll.ohTrigger(RecalcTrigger,Trigger3M)),NA())</f>
        <v>2.8406539410156624E-3</v>
      </c>
      <c r="P133" s="44">
        <f>IFERROR(_xll.qlIndexFixing(ONIndex6M,I133,TRUE,_xll.ohTrigger(RecalcTrigger,Trigger6M)),NA())</f>
        <v>4.4812317640371049E-3</v>
      </c>
      <c r="Q133" s="146">
        <f>IFERROR(_xll.qlIndexFixing(ONIndex1Y,I133,TRUE,_xll.ohTrigger(RecalcTrigger,Trigger1Y)),NA())</f>
        <v>7.3149534870139057E-3</v>
      </c>
    </row>
    <row r="134" spans="2:17" x14ac:dyDescent="0.2">
      <c r="B134" s="39" t="s">
        <v>17</v>
      </c>
      <c r="D134" s="42">
        <f>_xll.qlCalendarAdvance(Calendar,$D133,B134,"f",FALSE)</f>
        <v>42828</v>
      </c>
      <c r="E134" s="140">
        <f>_xll.qlInterestRateIndexValueDate(IndexON,D134)</f>
        <v>42828</v>
      </c>
      <c r="F134" s="156">
        <f>IFERROR(_xll.qlIndexFixing(IndexON,D134,TRUE,_xll.ohTrigger(RecalcTrigger,TriggerON)),NA())</f>
        <v>1.1182176653656839E-3</v>
      </c>
      <c r="H134" s="42">
        <f>_xll.qlCalendarAdvance(Calendar,$H133,B134,"f",FALSE)</f>
        <v>42828</v>
      </c>
      <c r="I134" s="140">
        <f>_xll.qlInterestRateIndexValueDate(Index1M,$H134)</f>
        <v>42828</v>
      </c>
      <c r="J134" s="145">
        <f>IFERROR(_xll.qlIndexFixing(Index1M,$H134,TRUE,_xll.ohTrigger(RecalcTrigger,Trigger1M)),NA())</f>
        <v>1.8360004633121894E-3</v>
      </c>
      <c r="K134" s="44">
        <f>IFERROR(_xll.qlIndexFixing(Index3M,H134,TRUE,_xll.ohTrigger(RecalcTrigger,Trigger3M)),NA())</f>
        <v>2.6891744116100554E-3</v>
      </c>
      <c r="L134" s="44">
        <f>IFERROR(_xll.qlIndexFixing(Index6M,$H134,TRUE,_xll.ohTrigger(RecalcTrigger,Trigger6M)),NA())</f>
        <v>4.0736409828562208E-3</v>
      </c>
      <c r="M134" s="146">
        <f>IFERROR(_xll.qlIndexFixing(Index1Y,$H134,TRUE,_xll.ohTrigger(RecalcTrigger,Trigger1Y)),NA())</f>
        <v>6.3078959535760593E-3</v>
      </c>
      <c r="N134" s="145">
        <f>IFERROR(_xll.qlIndexFixing(ONIndex1M,I134,TRUE,_xll.ohTrigger(RecalcTrigger,Trigger1M)),NA())</f>
        <v>1.9033439036097999E-3</v>
      </c>
      <c r="O134" s="44">
        <f>IFERROR(_xll.qlIndexFixing(ONIndex3M,I134,TRUE,_xll.ohTrigger(RecalcTrigger,Trigger3M)),NA())</f>
        <v>2.8309263987413846E-3</v>
      </c>
      <c r="P134" s="44">
        <f>IFERROR(_xll.qlIndexFixing(ONIndex6M,I134,TRUE,_xll.ohTrigger(RecalcTrigger,Trigger6M)),NA())</f>
        <v>4.4510668517794283E-3</v>
      </c>
      <c r="Q134" s="146">
        <f>IFERROR(_xll.qlIndexFixing(ONIndex1Y,I134,TRUE,_xll.ohTrigger(RecalcTrigger,Trigger1Y)),NA())</f>
        <v>7.2935982726551885E-3</v>
      </c>
    </row>
    <row r="135" spans="2:17" x14ac:dyDescent="0.2">
      <c r="B135" s="39" t="s">
        <v>17</v>
      </c>
      <c r="D135" s="42">
        <f>_xll.qlCalendarAdvance(Calendar,$D134,B135,"f",FALSE)</f>
        <v>42829</v>
      </c>
      <c r="E135" s="140">
        <f>_xll.qlInterestRateIndexValueDate(IndexON,D135)</f>
        <v>42829</v>
      </c>
      <c r="F135" s="156">
        <f>IFERROR(_xll.qlIndexFixing(IndexON,D135,TRUE,_xll.ohTrigger(RecalcTrigger,TriggerON)),NA())</f>
        <v>1.1145126493894431E-3</v>
      </c>
      <c r="H135" s="42">
        <f>_xll.qlCalendarAdvance(Calendar,$H134,B135,"f",FALSE)</f>
        <v>42829</v>
      </c>
      <c r="I135" s="140">
        <f>_xll.qlInterestRateIndexValueDate(Index1M,$H135)</f>
        <v>42829</v>
      </c>
      <c r="J135" s="145">
        <f>IFERROR(_xll.qlIndexFixing(Index1M,$H135,TRUE,_xll.ohTrigger(RecalcTrigger,Trigger1M)),NA())</f>
        <v>1.8323780200234878E-3</v>
      </c>
      <c r="K135" s="44">
        <f>IFERROR(_xll.qlIndexFixing(Index3M,H135,TRUE,_xll.ohTrigger(RecalcTrigger,Trigger3M)),NA())</f>
        <v>2.6867015853146528E-3</v>
      </c>
      <c r="L135" s="44">
        <f>IFERROR(_xll.qlIndexFixing(Index6M,$H135,TRUE,_xll.ohTrigger(RecalcTrigger,Trigger6M)),NA())</f>
        <v>4.0708912672279872E-3</v>
      </c>
      <c r="M135" s="146">
        <f>IFERROR(_xll.qlIndexFixing(Index1Y,$H135,TRUE,_xll.ohTrigger(RecalcTrigger,Trigger1Y)),NA())</f>
        <v>6.3030618140267336E-3</v>
      </c>
      <c r="N135" s="145">
        <f>IFERROR(_xll.qlIndexFixing(ONIndex1M,I135,TRUE,_xll.ohTrigger(RecalcTrigger,Trigger1M)),NA())</f>
        <v>1.8968470329083775E-3</v>
      </c>
      <c r="O135" s="44">
        <f>IFERROR(_xll.qlIndexFixing(ONIndex3M,I135,TRUE,_xll.ohTrigger(RecalcTrigger,Trigger3M)),NA())</f>
        <v>2.8261642278837318E-3</v>
      </c>
      <c r="P135" s="44">
        <f>IFERROR(_xll.qlIndexFixing(ONIndex6M,I135,TRUE,_xll.ohTrigger(RecalcTrigger,Trigger6M)),NA())</f>
        <v>4.4346433168718224E-3</v>
      </c>
      <c r="Q135" s="146">
        <f>IFERROR(_xll.qlIndexFixing(ONIndex1Y,I135,TRUE,_xll.ohTrigger(RecalcTrigger,Trigger1Y)),NA())</f>
        <v>7.2834022585910319E-3</v>
      </c>
    </row>
    <row r="136" spans="2:17" x14ac:dyDescent="0.2">
      <c r="B136" s="39" t="s">
        <v>17</v>
      </c>
      <c r="D136" s="42">
        <f>_xll.qlCalendarAdvance(Calendar,$D135,B136,"f",FALSE)</f>
        <v>42830</v>
      </c>
      <c r="E136" s="140">
        <f>_xll.qlInterestRateIndexValueDate(IndexON,D136)</f>
        <v>42830</v>
      </c>
      <c r="F136" s="156">
        <f>IFERROR(_xll.qlIndexFixing(IndexON,D136,TRUE,_xll.ohTrigger(RecalcTrigger,TriggerON)),NA())</f>
        <v>1.1110116576995566E-3</v>
      </c>
      <c r="H136" s="42">
        <f>_xll.qlCalendarAdvance(Calendar,$H135,B136,"f",FALSE)</f>
        <v>42830</v>
      </c>
      <c r="I136" s="140">
        <f>_xll.qlInterestRateIndexValueDate(Index1M,$H136)</f>
        <v>42830</v>
      </c>
      <c r="J136" s="145">
        <f>IFERROR(_xll.qlIndexFixing(Index1M,$H136,TRUE,_xll.ohTrigger(RecalcTrigger,Trigger1M)),NA())</f>
        <v>1.8289582146056398E-3</v>
      </c>
      <c r="K136" s="44">
        <f>IFERROR(_xll.qlIndexFixing(Index3M,H136,TRUE,_xll.ohTrigger(RecalcTrigger,Trigger3M)),NA())</f>
        <v>2.6842660437818291E-3</v>
      </c>
      <c r="L136" s="44">
        <f>IFERROR(_xll.qlIndexFixing(Index6M,$H136,TRUE,_xll.ohTrigger(RecalcTrigger,Trigger6M)),NA())</f>
        <v>4.0681642108404666E-3</v>
      </c>
      <c r="M136" s="146">
        <f>IFERROR(_xll.qlIndexFixing(Index1Y,$H136,TRUE,_xll.ohTrigger(RecalcTrigger,Trigger1Y)),NA())</f>
        <v>6.298368409541899E-3</v>
      </c>
      <c r="N136" s="145">
        <f>IFERROR(_xll.qlIndexFixing(ONIndex1M,I136,TRUE,_xll.ohTrigger(RecalcTrigger,Trigger1M)),NA())</f>
        <v>1.8905475197883437E-3</v>
      </c>
      <c r="O136" s="44">
        <f>IFERROR(_xll.qlIndexFixing(ONIndex3M,I136,TRUE,_xll.ohTrigger(RecalcTrigger,Trigger3M)),NA())</f>
        <v>2.8214563849415786E-3</v>
      </c>
      <c r="P136" s="44">
        <f>IFERROR(_xll.qlIndexFixing(ONIndex6M,I136,TRUE,_xll.ohTrigger(RecalcTrigger,Trigger6M)),NA())</f>
        <v>4.4173986300433121E-3</v>
      </c>
      <c r="Q136" s="146">
        <f>IFERROR(_xll.qlIndexFixing(ONIndex1Y,I136,TRUE,_xll.ohTrigger(RecalcTrigger,Trigger1Y)),NA())</f>
        <v>7.2734512223093795E-3</v>
      </c>
    </row>
    <row r="137" spans="2:17" x14ac:dyDescent="0.2">
      <c r="B137" s="39" t="s">
        <v>17</v>
      </c>
      <c r="D137" s="42">
        <f>_xll.qlCalendarAdvance(Calendar,$D136,B137,"f",FALSE)</f>
        <v>42831</v>
      </c>
      <c r="E137" s="140">
        <f>_xll.qlInterestRateIndexValueDate(IndexON,D137)</f>
        <v>42831</v>
      </c>
      <c r="F137" s="156">
        <f>IFERROR(_xll.qlIndexFixing(IndexON,D137,TRUE,_xll.ohTrigger(RecalcTrigger,TriggerON)),NA())</f>
        <v>1.1077146902960244E-3</v>
      </c>
      <c r="H137" s="42">
        <f>_xll.qlCalendarAdvance(Calendar,$H136,B137,"f",FALSE)</f>
        <v>42831</v>
      </c>
      <c r="I137" s="140">
        <f>_xll.qlInterestRateIndexValueDate(Index1M,$H137)</f>
        <v>42831</v>
      </c>
      <c r="J137" s="145">
        <f>IFERROR(_xll.qlIndexFixing(Index1M,$H137,TRUE,_xll.ohTrigger(RecalcTrigger,Trigger1M)),NA())</f>
        <v>1.8237893674238892E-3</v>
      </c>
      <c r="K137" s="44">
        <f>IFERROR(_xll.qlIndexFixing(Index3M,H137,TRUE,_xll.ohTrigger(RecalcTrigger,Trigger3M)),NA())</f>
        <v>2.6818668879669727E-3</v>
      </c>
      <c r="L137" s="44">
        <f>IFERROR(_xll.qlIndexFixing(Index6M,$H137,TRUE,_xll.ohTrigger(RecalcTrigger,Trigger6M)),NA())</f>
        <v>4.0654654563505232E-3</v>
      </c>
      <c r="M137" s="146">
        <f>IFERROR(_xll.qlIndexFixing(Index1Y,$H137,TRUE,_xll.ohTrigger(RecalcTrigger,Trigger1Y)),NA())</f>
        <v>6.2938131730014835E-3</v>
      </c>
      <c r="N137" s="145">
        <f>IFERROR(_xll.qlIndexFixing(ONIndex1M,I137,TRUE,_xll.ohTrigger(RecalcTrigger,Trigger1M)),NA())</f>
        <v>1.8844453644117909E-3</v>
      </c>
      <c r="O137" s="44">
        <f>IFERROR(_xll.qlIndexFixing(ONIndex3M,I137,TRUE,_xll.ohTrigger(RecalcTrigger,Trigger3M)),NA())</f>
        <v>2.816802869914925E-3</v>
      </c>
      <c r="P137" s="44">
        <f>IFERROR(_xll.qlIndexFixing(ONIndex6M,I137,TRUE,_xll.ohTrigger(RecalcTrigger,Trigger6M)),NA())</f>
        <v>4.3993327913749436E-3</v>
      </c>
      <c r="Q137" s="146">
        <f>IFERROR(_xll.qlIndexFixing(ONIndex1Y,I137,TRUE,_xll.ohTrigger(RecalcTrigger,Trigger1Y)),NA())</f>
        <v>7.263745163729185E-3</v>
      </c>
    </row>
    <row r="138" spans="2:17" x14ac:dyDescent="0.2">
      <c r="B138" s="39" t="s">
        <v>17</v>
      </c>
      <c r="D138" s="42">
        <f>_xll.qlCalendarAdvance(Calendar,$D137,B138,"f",FALSE)</f>
        <v>42832</v>
      </c>
      <c r="E138" s="140">
        <f>_xll.qlInterestRateIndexValueDate(IndexON,D138)</f>
        <v>42832</v>
      </c>
      <c r="F138" s="156">
        <f>IFERROR(_xll.qlIndexFixing(IndexON,D138,TRUE,_xll.ohTrigger(RecalcTrigger,TriggerON)),NA())</f>
        <v>1.1018041625828387E-3</v>
      </c>
      <c r="H138" s="42">
        <f>_xll.qlCalendarAdvance(Calendar,$H137,B138,"f",FALSE)</f>
        <v>42832</v>
      </c>
      <c r="I138" s="140">
        <f>_xll.qlInterestRateIndexValueDate(Index1M,$H138)</f>
        <v>42832</v>
      </c>
      <c r="J138" s="145">
        <f>IFERROR(_xll.qlIndexFixing(Index1M,$H138,TRUE,_xll.ohTrigger(RecalcTrigger,Trigger1M)),NA())</f>
        <v>1.8218233165336454E-3</v>
      </c>
      <c r="K138" s="44">
        <f>IFERROR(_xll.qlIndexFixing(Index3M,H138,TRUE,_xll.ohTrigger(RecalcTrigger,Trigger3M)),NA())</f>
        <v>2.6795032188299248E-3</v>
      </c>
      <c r="L138" s="44">
        <f>IFERROR(_xll.qlIndexFixing(Index6M,$H138,TRUE,_xll.ohTrigger(RecalcTrigger,Trigger6M)),NA())</f>
        <v>4.0610755802340612E-3</v>
      </c>
      <c r="M138" s="146">
        <f>IFERROR(_xll.qlIndexFixing(Index1Y,$H138,TRUE,_xll.ohTrigger(RecalcTrigger,Trigger1Y)),NA())</f>
        <v>6.2864784991323187E-3</v>
      </c>
      <c r="N138" s="145">
        <f>IFERROR(_xll.qlIndexFixing(ONIndex1M,I138,TRUE,_xll.ohTrigger(RecalcTrigger,Trigger1M)),NA())</f>
        <v>1.8729085224611366E-3</v>
      </c>
      <c r="O138" s="44">
        <f>IFERROR(_xll.qlIndexFixing(ONIndex3M,I138,TRUE,_xll.ohTrigger(RecalcTrigger,Trigger3M)),NA())</f>
        <v>2.8076985305584374E-3</v>
      </c>
      <c r="P138" s="44">
        <f>IFERROR(_xll.qlIndexFixing(ONIndex6M,I138,TRUE,_xll.ohTrigger(RecalcTrigger,Trigger6M)),NA())</f>
        <v>4.3605160337626776E-3</v>
      </c>
      <c r="Q138" s="146">
        <f>IFERROR(_xll.qlIndexFixing(ONIndex1Y,I138,TRUE,_xll.ohTrigger(RecalcTrigger,Trigger1Y)),NA())</f>
        <v>7.2452934539923861E-3</v>
      </c>
    </row>
    <row r="139" spans="2:17" x14ac:dyDescent="0.2">
      <c r="B139" s="39" t="s">
        <v>17</v>
      </c>
      <c r="D139" s="42">
        <f>_xll.qlCalendarAdvance(Calendar,$D138,B139,"f",FALSE)</f>
        <v>42835</v>
      </c>
      <c r="E139" s="140">
        <f>_xll.qlInterestRateIndexValueDate(IndexON,D139)</f>
        <v>42835</v>
      </c>
      <c r="F139" s="156">
        <f>IFERROR(_xll.qlIndexFixing(IndexON,D139,TRUE,_xll.ohTrigger(RecalcTrigger,TriggerON)),NA())</f>
        <v>1.0965670639506708E-3</v>
      </c>
      <c r="H139" s="42">
        <f>_xll.qlCalendarAdvance(Calendar,$H138,B139,"f",FALSE)</f>
        <v>42835</v>
      </c>
      <c r="I139" s="140">
        <f>_xll.qlInterestRateIndexValueDate(Index1M,$H139)</f>
        <v>42835</v>
      </c>
      <c r="J139" s="145">
        <f>IFERROR(_xll.qlIndexFixing(Index1M,$H139,TRUE,_xll.ohTrigger(RecalcTrigger,Trigger1M)),NA())</f>
        <v>1.8149293785814091E-3</v>
      </c>
      <c r="K139" s="44">
        <f>IFERROR(_xll.qlIndexFixing(Index3M,H139,TRUE,_xll.ohTrigger(RecalcTrigger,Trigger3M)),NA())</f>
        <v>2.6726161411000796E-3</v>
      </c>
      <c r="L139" s="44">
        <f>IFERROR(_xll.qlIndexFixing(Index6M,$H139,TRUE,_xll.ohTrigger(RecalcTrigger,Trigger6M)),NA())</f>
        <v>4.0550663094975859E-3</v>
      </c>
      <c r="M139" s="146">
        <f>IFERROR(_xll.qlIndexFixing(Index1Y,$H139,TRUE,_xll.ohTrigger(RecalcTrigger,Trigger1Y)),NA())</f>
        <v>6.2769225674408347E-3</v>
      </c>
      <c r="N139" s="145">
        <f>IFERROR(_xll.qlIndexFixing(ONIndex1M,I139,TRUE,_xll.ohTrigger(RecalcTrigger,Trigger1M)),NA())</f>
        <v>1.8620103186384185E-3</v>
      </c>
      <c r="O139" s="44">
        <f>IFERROR(_xll.qlIndexFixing(ONIndex3M,I139,TRUE,_xll.ohTrigger(RecalcTrigger,Trigger3M)),NA())</f>
        <v>2.7987320893685386E-3</v>
      </c>
      <c r="P139" s="44">
        <f>IFERROR(_xll.qlIndexFixing(ONIndex6M,I139,TRUE,_xll.ohTrigger(RecalcTrigger,Trigger6M)),NA())</f>
        <v>4.318857920491137E-3</v>
      </c>
      <c r="Q139" s="146">
        <f>IFERROR(_xll.qlIndexFixing(ONIndex1Y,I139,TRUE,_xll.ohTrigger(RecalcTrigger,Trigger1Y)),NA())</f>
        <v>7.2273707062608938E-3</v>
      </c>
    </row>
    <row r="140" spans="2:17" x14ac:dyDescent="0.2">
      <c r="B140" s="39" t="s">
        <v>17</v>
      </c>
      <c r="D140" s="42">
        <f>_xll.qlCalendarAdvance(Calendar,$D139,B140,"f",FALSE)</f>
        <v>42836</v>
      </c>
      <c r="E140" s="140">
        <f>_xll.qlInterestRateIndexValueDate(IndexON,D140)</f>
        <v>42836</v>
      </c>
      <c r="F140" s="156">
        <f>IFERROR(_xll.qlIndexFixing(IndexON,D140,TRUE,_xll.ohTrigger(RecalcTrigger,TriggerON)),NA())</f>
        <v>1.094290218141003E-3</v>
      </c>
      <c r="H140" s="42">
        <f>_xll.qlCalendarAdvance(Calendar,$H139,B140,"f",FALSE)</f>
        <v>42836</v>
      </c>
      <c r="I140" s="140">
        <f>_xll.qlInterestRateIndexValueDate(Index1M,$H140)</f>
        <v>42836</v>
      </c>
      <c r="J140" s="145">
        <f>IFERROR(_xll.qlIndexFixing(Index1M,$H140,TRUE,_xll.ohTrigger(RecalcTrigger,Trigger1M)),NA())</f>
        <v>1.8127437743288659E-3</v>
      </c>
      <c r="K140" s="44">
        <f>IFERROR(_xll.qlIndexFixing(Index3M,H140,TRUE,_xll.ohTrigger(RecalcTrigger,Trigger3M)),NA())</f>
        <v>2.6703854283074155E-3</v>
      </c>
      <c r="L140" s="44">
        <f>IFERROR(_xll.qlIndexFixing(Index6M,$H140,TRUE,_xll.ohTrigger(RecalcTrigger,Trigger6M)),NA())</f>
        <v>4.0525937033564462E-3</v>
      </c>
      <c r="M140" s="146">
        <f>IFERROR(_xll.qlIndexFixing(Index1Y,$H140,TRUE,_xll.ohTrigger(RecalcTrigger,Trigger1Y)),NA())</f>
        <v>6.273019667335511E-3</v>
      </c>
      <c r="N140" s="145">
        <f>IFERROR(_xll.qlIndexFixing(ONIndex1M,I140,TRUE,_xll.ohTrigger(RecalcTrigger,Trigger1M)),NA())</f>
        <v>1.8568949511688082E-3</v>
      </c>
      <c r="O140" s="44">
        <f>IFERROR(_xll.qlIndexFixing(ONIndex3M,I140,TRUE,_xll.ohTrigger(RecalcTrigger,Trigger3M)),NA())</f>
        <v>2.7943502141625221E-3</v>
      </c>
      <c r="P140" s="44">
        <f>IFERROR(_xll.qlIndexFixing(ONIndex6M,I140,TRUE,_xll.ohTrigger(RecalcTrigger,Trigger6M)),NA())</f>
        <v>4.2966863244064957E-3</v>
      </c>
      <c r="Q140" s="146">
        <f>IFERROR(_xll.qlIndexFixing(ONIndex1Y,I140,TRUE,_xll.ohTrigger(RecalcTrigger,Trigger1Y)),NA())</f>
        <v>7.2188895359448502E-3</v>
      </c>
    </row>
    <row r="141" spans="2:17" x14ac:dyDescent="0.2">
      <c r="B141" s="39" t="s">
        <v>17</v>
      </c>
      <c r="D141" s="42">
        <f>_xll.qlCalendarAdvance(Calendar,$D140,B141,"f",FALSE)</f>
        <v>42837</v>
      </c>
      <c r="E141" s="140">
        <f>_xll.qlInterestRateIndexValueDate(IndexON,D141)</f>
        <v>42837</v>
      </c>
      <c r="F141" s="156">
        <f>IFERROR(_xll.qlIndexFixing(IndexON,D141,TRUE,_xll.ohTrigger(RecalcTrigger,TriggerON)),NA())</f>
        <v>1.0922173966176896E-3</v>
      </c>
      <c r="H141" s="42">
        <f>_xll.qlCalendarAdvance(Calendar,$H140,B141,"f",FALSE)</f>
        <v>42837</v>
      </c>
      <c r="I141" s="140">
        <f>_xll.qlInterestRateIndexValueDate(Index1M,$H141)</f>
        <v>42837</v>
      </c>
      <c r="J141" s="145">
        <f>IFERROR(_xll.qlIndexFixing(Index1M,$H141,TRUE,_xll.ohTrigger(RecalcTrigger,Trigger1M)),NA())</f>
        <v>1.8107669326821545E-3</v>
      </c>
      <c r="K141" s="44">
        <f>IFERROR(_xll.qlIndexFixing(Index3M,H141,TRUE,_xll.ohTrigger(RecalcTrigger,Trigger3M)),NA())</f>
        <v>2.66818570702472E-3</v>
      </c>
      <c r="L141" s="44">
        <f>IFERROR(_xll.qlIndexFixing(Index6M,$H141,TRUE,_xll.ohTrigger(RecalcTrigger,Trigger6M)),NA())</f>
        <v>4.0501832544747847E-3</v>
      </c>
      <c r="M141" s="146">
        <f>IFERROR(_xll.qlIndexFixing(Index1Y,$H141,TRUE,_xll.ohTrigger(RecalcTrigger,Trigger1Y)),NA())</f>
        <v>6.2692395345171903E-3</v>
      </c>
      <c r="N141" s="145">
        <f>IFERROR(_xll.qlIndexFixing(ONIndex1M,I141,TRUE,_xll.ohTrigger(RecalcTrigger,Trigger1M)),NA())</f>
        <v>1.8519769413616327E-3</v>
      </c>
      <c r="O141" s="44">
        <f>IFERROR(_xll.qlIndexFixing(ONIndex3M,I141,TRUE,_xll.ohTrigger(RecalcTrigger,Trigger3M)),NA())</f>
        <v>2.7900226667909589E-3</v>
      </c>
      <c r="P141" s="44">
        <f>IFERROR(_xll.qlIndexFixing(ONIndex6M,I141,TRUE,_xll.ohTrigger(RecalcTrigger,Trigger6M)),NA())</f>
        <v>4.2736935773735052E-3</v>
      </c>
      <c r="Q141" s="146">
        <f>IFERROR(_xll.qlIndexFixing(ONIndex1Y,I141,TRUE,_xll.ohTrigger(RecalcTrigger,Trigger1Y)),NA())</f>
        <v>7.2106533433302644E-3</v>
      </c>
    </row>
    <row r="142" spans="2:17" x14ac:dyDescent="0.2">
      <c r="B142" s="39" t="s">
        <v>17</v>
      </c>
      <c r="D142" s="42">
        <f>_xll.qlCalendarAdvance(Calendar,$D141,B142,"f",FALSE)</f>
        <v>42838</v>
      </c>
      <c r="E142" s="140">
        <f>_xll.qlInterestRateIndexValueDate(IndexON,D142)</f>
        <v>42838</v>
      </c>
      <c r="F142" s="156">
        <f>IFERROR(_xll.qlIndexFixing(IndexON,D142,TRUE,_xll.ohTrigger(RecalcTrigger,TriggerON)),NA())</f>
        <v>1.0874335814916591E-3</v>
      </c>
      <c r="H142" s="42">
        <f>_xll.qlCalendarAdvance(Calendar,$H141,B142,"f",FALSE)</f>
        <v>42838</v>
      </c>
      <c r="I142" s="140">
        <f>_xll.qlInterestRateIndexValueDate(Index1M,$H142)</f>
        <v>42838</v>
      </c>
      <c r="J142" s="145">
        <f>IFERROR(_xll.qlIndexFixing(Index1M,$H142,TRUE,_xll.ohTrigger(RecalcTrigger,Trigger1M)),NA())</f>
        <v>1.8085461993787993E-3</v>
      </c>
      <c r="K142" s="44">
        <f>IFERROR(_xll.qlIndexFixing(Index3M,H142,TRUE,_xll.ohTrigger(RecalcTrigger,Trigger3M)),NA())</f>
        <v>2.6660160782278662E-3</v>
      </c>
      <c r="L142" s="44">
        <f>IFERROR(_xll.qlIndexFixing(Index6M,$H142,TRUE,_xll.ohTrigger(RecalcTrigger,Trigger6M)),NA())</f>
        <v>4.0478406053265584E-3</v>
      </c>
      <c r="M142" s="146">
        <f>IFERROR(_xll.qlIndexFixing(Index1Y,$H142,TRUE,_xll.ohTrigger(RecalcTrigger,Trigger1Y)),NA())</f>
        <v>6.2655796025226085E-3</v>
      </c>
      <c r="N142" s="145">
        <f>IFERROR(_xll.qlIndexFixing(ONIndex1M,I142,TRUE,_xll.ohTrigger(RecalcTrigger,Trigger1M)),NA())</f>
        <v>1.8386229376186058E-3</v>
      </c>
      <c r="O142" s="44">
        <f>IFERROR(_xll.qlIndexFixing(ONIndex3M,I142,TRUE,_xll.ohTrigger(RecalcTrigger,Trigger3M)),NA())</f>
        <v>2.7774625893024485E-3</v>
      </c>
      <c r="P142" s="44">
        <f>IFERROR(_xll.qlIndexFixing(ONIndex6M,I142,TRUE,_xll.ohTrigger(RecalcTrigger,Trigger6M)),NA())</f>
        <v>4.1990638903040001E-3</v>
      </c>
      <c r="Q142" s="146">
        <f>IFERROR(_xll.qlIndexFixing(ONIndex1Y,I142,TRUE,_xll.ohTrigger(RecalcTrigger,Trigger1Y)),NA())</f>
        <v>7.1879426957888182E-3</v>
      </c>
    </row>
    <row r="143" spans="2:17" x14ac:dyDescent="0.2">
      <c r="B143" s="39" t="s">
        <v>17</v>
      </c>
      <c r="D143" s="42">
        <f>_xll.qlCalendarAdvance(Calendar,$D142,B143,"f",FALSE)</f>
        <v>42843</v>
      </c>
      <c r="E143" s="140">
        <f>_xll.qlInterestRateIndexValueDate(IndexON,D143)</f>
        <v>42843</v>
      </c>
      <c r="F143" s="156">
        <f>IFERROR(_xll.qlIndexFixing(IndexON,D143,TRUE,_xll.ohTrigger(RecalcTrigger,TriggerON)),NA())</f>
        <v>1.084064977410204E-3</v>
      </c>
      <c r="H143" s="42">
        <f>_xll.qlCalendarAdvance(Calendar,$H142,B143,"f",FALSE)</f>
        <v>42843</v>
      </c>
      <c r="I143" s="140">
        <f>_xll.qlInterestRateIndexValueDate(Index1M,$H143)</f>
        <v>42843</v>
      </c>
      <c r="J143" s="145">
        <f>IFERROR(_xll.qlIndexFixing(Index1M,$H143,TRUE,_xll.ohTrigger(RecalcTrigger,Trigger1M)),NA())</f>
        <v>1.8033388984218062E-3</v>
      </c>
      <c r="K143" s="44">
        <f>IFERROR(_xll.qlIndexFixing(Index3M,H143,TRUE,_xll.ohTrigger(RecalcTrigger,Trigger3M)),NA())</f>
        <v>2.6555878558426156E-3</v>
      </c>
      <c r="L143" s="44">
        <f>IFERROR(_xll.qlIndexFixing(Index6M,$H143,TRUE,_xll.ohTrigger(RecalcTrigger,Trigger6M)),NA())</f>
        <v>4.0373418409553009E-3</v>
      </c>
      <c r="M143" s="146">
        <f>IFERROR(_xll.qlIndexFixing(Index1Y,$H143,TRUE,_xll.ohTrigger(RecalcTrigger,Trigger1Y)),NA())</f>
        <v>6.2489931342049054E-3</v>
      </c>
      <c r="N143" s="145">
        <f>IFERROR(_xll.qlIndexFixing(ONIndex1M,I143,TRUE,_xll.ohTrigger(RecalcTrigger,Trigger1M)),NA())</f>
        <v>1.8266133903499515E-3</v>
      </c>
      <c r="O143" s="44">
        <f>IFERROR(_xll.qlIndexFixing(ONIndex3M,I143,TRUE,_xll.ohTrigger(RecalcTrigger,Trigger3M)),NA())</f>
        <v>2.7651982690302113E-3</v>
      </c>
      <c r="P143" s="44">
        <f>IFERROR(_xll.qlIndexFixing(ONIndex6M,I143,TRUE,_xll.ohTrigger(RecalcTrigger,Trigger6M)),NA())</f>
        <v>4.1184929319060259E-3</v>
      </c>
      <c r="Q143" s="146">
        <f>IFERROR(_xll.qlIndexFixing(ONIndex1Y,I143,TRUE,_xll.ohTrigger(RecalcTrigger,Trigger1Y)),NA())</f>
        <v>7.166380716374654E-3</v>
      </c>
    </row>
    <row r="144" spans="2:17" x14ac:dyDescent="0.2">
      <c r="B144" s="39" t="s">
        <v>17</v>
      </c>
      <c r="D144" s="42">
        <f>_xll.qlCalendarAdvance(Calendar,$D143,B144,"f",FALSE)</f>
        <v>42844</v>
      </c>
      <c r="E144" s="140">
        <f>_xll.qlInterestRateIndexValueDate(IndexON,D144)</f>
        <v>42844</v>
      </c>
      <c r="F144" s="156">
        <f>IFERROR(_xll.qlIndexFixing(IndexON,D144,TRUE,_xll.ohTrigger(RecalcTrigger,TriggerON)),NA())</f>
        <v>1.083420325891371E-3</v>
      </c>
      <c r="H144" s="42">
        <f>_xll.qlCalendarAdvance(Calendar,$H143,B144,"f",FALSE)</f>
        <v>42844</v>
      </c>
      <c r="I144" s="140">
        <f>_xll.qlInterestRateIndexValueDate(Index1M,$H144)</f>
        <v>42844</v>
      </c>
      <c r="J144" s="145">
        <f>IFERROR(_xll.qlIndexFixing(Index1M,$H144,TRUE,_xll.ohTrigger(RecalcTrigger,Trigger1M)),NA())</f>
        <v>1.8028478956794158E-3</v>
      </c>
      <c r="K144" s="44">
        <f>IFERROR(_xll.qlIndexFixing(Index3M,H144,TRUE,_xll.ohTrigger(RecalcTrigger,Trigger3M)),NA())</f>
        <v>2.6535799025823831E-3</v>
      </c>
      <c r="L144" s="44">
        <f>IFERROR(_xll.qlIndexFixing(Index6M,$H144,TRUE,_xll.ohTrigger(RecalcTrigger,Trigger6M)),NA())</f>
        <v>4.0355244812254124E-3</v>
      </c>
      <c r="M144" s="146">
        <f>IFERROR(_xll.qlIndexFixing(Index1Y,$H144,TRUE,_xll.ohTrigger(RecalcTrigger,Trigger1Y)),NA())</f>
        <v>6.2460005157582987E-3</v>
      </c>
      <c r="N144" s="145">
        <f>IFERROR(_xll.qlIndexFixing(ONIndex1M,I144,TRUE,_xll.ohTrigger(RecalcTrigger,Trigger1M)),NA())</f>
        <v>1.8230768832883104E-3</v>
      </c>
      <c r="O144" s="44">
        <f>IFERROR(_xll.qlIndexFixing(ONIndex3M,I144,TRUE,_xll.ohTrigger(RecalcTrigger,Trigger3M)),NA())</f>
        <v>2.7612510171481919E-3</v>
      </c>
      <c r="P144" s="44">
        <f>IFERROR(_xll.qlIndexFixing(ONIndex6M,I144,TRUE,_xll.ohTrigger(RecalcTrigger,Trigger6M)),NA())</f>
        <v>4.0897521322058594E-3</v>
      </c>
      <c r="Q144" s="146">
        <f>IFERROR(_xll.qlIndexFixing(ONIndex1Y,I144,TRUE,_xll.ohTrigger(RecalcTrigger,Trigger1Y)),NA())</f>
        <v>7.1598593665356258E-3</v>
      </c>
    </row>
    <row r="145" spans="2:17" x14ac:dyDescent="0.2">
      <c r="B145" s="39" t="s">
        <v>17</v>
      </c>
      <c r="D145" s="42">
        <f>_xll.qlCalendarAdvance(Calendar,$D144,B145,"f",FALSE)</f>
        <v>42845</v>
      </c>
      <c r="E145" s="140">
        <f>_xll.qlInterestRateIndexValueDate(IndexON,D145)</f>
        <v>42845</v>
      </c>
      <c r="F145" s="156">
        <f>IFERROR(_xll.qlIndexFixing(IndexON,D145,TRUE,_xll.ohTrigger(RecalcTrigger,TriggerON)),NA())</f>
        <v>1.0829796985778462E-3</v>
      </c>
      <c r="H145" s="42">
        <f>_xll.qlCalendarAdvance(Calendar,$H144,B145,"f",FALSE)</f>
        <v>42845</v>
      </c>
      <c r="I145" s="140">
        <f>_xll.qlInterestRateIndexValueDate(Index1M,$H145)</f>
        <v>42845</v>
      </c>
      <c r="J145" s="145">
        <f>IFERROR(_xll.qlIndexFixing(Index1M,$H145,TRUE,_xll.ohTrigger(RecalcTrigger,Trigger1M)),NA())</f>
        <v>1.8036584522022198E-3</v>
      </c>
      <c r="K145" s="44">
        <f>IFERROR(_xll.qlIndexFixing(Index3M,H145,TRUE,_xll.ohTrigger(RecalcTrigger,Trigger3M)),NA())</f>
        <v>2.6515957487050056E-3</v>
      </c>
      <c r="L145" s="44">
        <f>IFERROR(_xll.qlIndexFixing(Index6M,$H145,TRUE,_xll.ohTrigger(RecalcTrigger,Trigger6M)),NA())</f>
        <v>4.0338144181214924E-3</v>
      </c>
      <c r="M145" s="146">
        <f>IFERROR(_xll.qlIndexFixing(Index1Y,$H145,TRUE,_xll.ohTrigger(RecalcTrigger,Trigger1Y)),NA())</f>
        <v>6.2431101349975648E-3</v>
      </c>
      <c r="N145" s="145">
        <f>IFERROR(_xll.qlIndexFixing(ONIndex1M,I145,TRUE,_xll.ohTrigger(RecalcTrigger,Trigger1M)),NA())</f>
        <v>1.8197377336459652E-3</v>
      </c>
      <c r="O145" s="44">
        <f>IFERROR(_xll.qlIndexFixing(ONIndex3M,I145,TRUE,_xll.ohTrigger(RecalcTrigger,Trigger3M)),NA())</f>
        <v>2.7573580931816721E-3</v>
      </c>
      <c r="P145" s="44">
        <f>IFERROR(_xll.qlIndexFixing(ONIndex6M,I145,TRUE,_xll.ohTrigger(RecalcTrigger,Trigger6M)),NA())</f>
        <v>4.0601901828540843E-3</v>
      </c>
      <c r="Q145" s="146">
        <f>IFERROR(_xll.qlIndexFixing(ONIndex1Y,I145,TRUE,_xll.ohTrigger(RecalcTrigger,Trigger1Y)),NA())</f>
        <v>7.153582994235963E-3</v>
      </c>
    </row>
    <row r="146" spans="2:17" x14ac:dyDescent="0.2">
      <c r="B146" s="39" t="s">
        <v>17</v>
      </c>
      <c r="D146" s="42">
        <f>_xll.qlCalendarAdvance(Calendar,$D145,B146,"f",FALSE)</f>
        <v>42846</v>
      </c>
      <c r="E146" s="140">
        <f>_xll.qlInterestRateIndexValueDate(IndexON,D146)</f>
        <v>42846</v>
      </c>
      <c r="F146" s="156">
        <f>IFERROR(_xll.qlIndexFixing(IndexON,D146,TRUE,_xll.ohTrigger(RecalcTrigger,TriggerON)),NA())</f>
        <v>1.0827817370395731E-3</v>
      </c>
      <c r="H146" s="42">
        <f>_xll.qlCalendarAdvance(Calendar,$H145,B146,"f",FALSE)</f>
        <v>42846</v>
      </c>
      <c r="I146" s="140">
        <f>_xll.qlInterestRateIndexValueDate(Index1M,$H146)</f>
        <v>42846</v>
      </c>
      <c r="J146" s="145">
        <f>IFERROR(_xll.qlIndexFixing(Index1M,$H146,TRUE,_xll.ohTrigger(RecalcTrigger,Trigger1M)),NA())</f>
        <v>1.803130776047954E-3</v>
      </c>
      <c r="K146" s="44">
        <f>IFERROR(_xll.qlIndexFixing(Index3M,H146,TRUE,_xll.ohTrigger(RecalcTrigger,Trigger3M)),NA())</f>
        <v>2.6496344952041686E-3</v>
      </c>
      <c r="L146" s="44">
        <f>IFERROR(_xll.qlIndexFixing(Index6M,$H146,TRUE,_xll.ohTrigger(RecalcTrigger,Trigger6M)),NA())</f>
        <v>4.0293082398393165E-3</v>
      </c>
      <c r="M146" s="146">
        <f>IFERROR(_xll.qlIndexFixing(Index1Y,$H146,TRUE,_xll.ohTrigger(RecalcTrigger,Trigger1Y)),NA())</f>
        <v>6.2402270278932486E-3</v>
      </c>
      <c r="N146" s="145">
        <f>IFERROR(_xll.qlIndexFixing(ONIndex1M,I146,TRUE,_xll.ohTrigger(RecalcTrigger,Trigger1M)),NA())</f>
        <v>1.8137263052582973E-3</v>
      </c>
      <c r="O146" s="44">
        <f>IFERROR(_xll.qlIndexFixing(ONIndex3M,I146,TRUE,_xll.ohTrigger(RecalcTrigger,Trigger3M)),NA())</f>
        <v>2.7497740537566857E-3</v>
      </c>
      <c r="P146" s="44">
        <f>IFERROR(_xll.qlIndexFixing(ONIndex6M,I146,TRUE,_xll.ohTrigger(RecalcTrigger,Trigger6M)),NA())</f>
        <v>3.9983729178383332E-3</v>
      </c>
      <c r="Q146" s="146">
        <f>IFERROR(_xll.qlIndexFixing(ONIndex1Y,I146,TRUE,_xll.ohTrigger(RecalcTrigger,Trigger1Y)),NA())</f>
        <v>7.1419865844305859E-3</v>
      </c>
    </row>
    <row r="147" spans="2:17" x14ac:dyDescent="0.2">
      <c r="B147" s="39" t="s">
        <v>17</v>
      </c>
      <c r="D147" s="42">
        <f>_xll.qlCalendarAdvance(Calendar,$D146,B147,"f",FALSE)</f>
        <v>42849</v>
      </c>
      <c r="E147" s="140">
        <f>_xll.qlInterestRateIndexValueDate(IndexON,D147)</f>
        <v>42849</v>
      </c>
      <c r="F147" s="156">
        <f>IFERROR(_xll.qlIndexFixing(IndexON,D147,TRUE,_xll.ohTrigger(RecalcTrigger,TriggerON)),NA())</f>
        <v>1.0832574322683364E-3</v>
      </c>
      <c r="H147" s="42">
        <f>_xll.qlCalendarAdvance(Calendar,$H146,B147,"f",FALSE)</f>
        <v>42849</v>
      </c>
      <c r="I147" s="140">
        <f>_xll.qlInterestRateIndexValueDate(Index1M,$H147)</f>
        <v>42849</v>
      </c>
      <c r="J147" s="145">
        <f>IFERROR(_xll.qlIndexFixing(Index1M,$H147,TRUE,_xll.ohTrigger(RecalcTrigger,Trigger1M)),NA())</f>
        <v>1.8036468277250473E-3</v>
      </c>
      <c r="K147" s="44">
        <f>IFERROR(_xll.qlIndexFixing(Index3M,H147,TRUE,_xll.ohTrigger(RecalcTrigger,Trigger3M)),NA())</f>
        <v>2.6438791469404967E-3</v>
      </c>
      <c r="L147" s="44">
        <f>IFERROR(_xll.qlIndexFixing(Index6M,$H147,TRUE,_xll.ohTrigger(RecalcTrigger,Trigger6M)),NA())</f>
        <v>4.0281599796035778E-3</v>
      </c>
      <c r="M147" s="146">
        <f>IFERROR(_xll.qlIndexFixing(Index1Y,$H147,TRUE,_xll.ohTrigger(RecalcTrigger,Trigger1Y)),NA())</f>
        <v>6.232519671755643E-3</v>
      </c>
      <c r="N147" s="145">
        <f>IFERROR(_xll.qlIndexFixing(ONIndex1M,I147,TRUE,_xll.ohTrigger(RecalcTrigger,Trigger1M)),NA())</f>
        <v>1.8083547101610531E-3</v>
      </c>
      <c r="O147" s="44">
        <f>IFERROR(_xll.qlIndexFixing(ONIndex3M,I147,TRUE,_xll.ohTrigger(RecalcTrigger,Trigger3M)),NA())</f>
        <v>2.7423296763895433E-3</v>
      </c>
      <c r="P147" s="44">
        <f>IFERROR(_xll.qlIndexFixing(ONIndex6M,I147,TRUE,_xll.ohTrigger(RecalcTrigger,Trigger6M)),NA())</f>
        <v>3.933730892821119E-3</v>
      </c>
      <c r="Q147" s="146">
        <f>IFERROR(_xll.qlIndexFixing(ONIndex1Y,I147,TRUE,_xll.ohTrigger(RecalcTrigger,Trigger1Y)),NA())</f>
        <v>7.1309272796205025E-3</v>
      </c>
    </row>
    <row r="148" spans="2:17" x14ac:dyDescent="0.2">
      <c r="B148" s="39" t="s">
        <v>17</v>
      </c>
      <c r="D148" s="42">
        <f>_xll.qlCalendarAdvance(Calendar,$D147,B148,"f",FALSE)</f>
        <v>42850</v>
      </c>
      <c r="E148" s="140">
        <f>_xll.qlInterestRateIndexValueDate(IndexON,D148)</f>
        <v>42850</v>
      </c>
      <c r="F148" s="156">
        <f>IFERROR(_xll.qlIndexFixing(IndexON,D148,TRUE,_xll.ohTrigger(RecalcTrigger,TriggerON)),NA())</f>
        <v>1.083836926305537E-3</v>
      </c>
      <c r="H148" s="42">
        <f>_xll.qlCalendarAdvance(Calendar,$H147,B148,"f",FALSE)</f>
        <v>42850</v>
      </c>
      <c r="I148" s="140">
        <f>_xll.qlInterestRateIndexValueDate(Index1M,$H148)</f>
        <v>42850</v>
      </c>
      <c r="J148" s="145">
        <f>IFERROR(_xll.qlIndexFixing(Index1M,$H148,TRUE,_xll.ohTrigger(RecalcTrigger,Trigger1M)),NA())</f>
        <v>1.8044635290731896E-3</v>
      </c>
      <c r="K148" s="44">
        <f>IFERROR(_xll.qlIndexFixing(Index3M,H148,TRUE,_xll.ohTrigger(RecalcTrigger,Trigger3M)),NA())</f>
        <v>2.6420005049352159E-3</v>
      </c>
      <c r="L148" s="44">
        <f>IFERROR(_xll.qlIndexFixing(Index6M,$H148,TRUE,_xll.ohTrigger(RecalcTrigger,Trigger6M)),NA())</f>
        <v>4.0270710353978115E-3</v>
      </c>
      <c r="M148" s="146">
        <f>IFERROR(_xll.qlIndexFixing(Index1Y,$H148,TRUE,_xll.ohTrigger(RecalcTrigger,Trigger1Y)),NA())</f>
        <v>6.2301019921171541E-3</v>
      </c>
      <c r="N148" s="145">
        <f>IFERROR(_xll.qlIndexFixing(ONIndex1M,I148,TRUE,_xll.ohTrigger(RecalcTrigger,Trigger1M)),NA())</f>
        <v>1.806002348020419E-3</v>
      </c>
      <c r="O148" s="44">
        <f>IFERROR(_xll.qlIndexFixing(ONIndex3M,I148,TRUE,_xll.ohTrigger(RecalcTrigger,Trigger3M)),NA())</f>
        <v>2.7387083920005217E-3</v>
      </c>
      <c r="P148" s="44">
        <f>IFERROR(_xll.qlIndexFixing(ONIndex6M,I148,TRUE,_xll.ohTrigger(RecalcTrigger,Trigger6M)),NA())</f>
        <v>3.9000631983721057E-3</v>
      </c>
      <c r="Q148" s="146">
        <f>IFERROR(_xll.qlIndexFixing(ONIndex1Y,I148,TRUE,_xll.ohTrigger(RecalcTrigger,Trigger1Y)),NA())</f>
        <v>7.1258757945313889E-3</v>
      </c>
    </row>
    <row r="149" spans="2:17" x14ac:dyDescent="0.2">
      <c r="B149" s="39" t="s">
        <v>17</v>
      </c>
      <c r="D149" s="42">
        <f>_xll.qlCalendarAdvance(Calendar,$D148,B149,"f",FALSE)</f>
        <v>42851</v>
      </c>
      <c r="E149" s="140">
        <f>_xll.qlInterestRateIndexValueDate(IndexON,D149)</f>
        <v>42851</v>
      </c>
      <c r="F149" s="156">
        <f>IFERROR(_xll.qlIndexFixing(IndexON,D149,TRUE,_xll.ohTrigger(RecalcTrigger,TriggerON)),NA())</f>
        <v>1.0846204447101382E-3</v>
      </c>
      <c r="H149" s="42">
        <f>_xll.qlCalendarAdvance(Calendar,$H148,B149,"f",FALSE)</f>
        <v>42851</v>
      </c>
      <c r="I149" s="140">
        <f>_xll.qlInterestRateIndexValueDate(Index1M,$H149)</f>
        <v>42851</v>
      </c>
      <c r="J149" s="145">
        <f>IFERROR(_xll.qlIndexFixing(Index1M,$H149,TRUE,_xll.ohTrigger(RecalcTrigger,Trigger1M)),NA())</f>
        <v>1.8055012440478062E-3</v>
      </c>
      <c r="K149" s="44">
        <f>IFERROR(_xll.qlIndexFixing(Index3M,H149,TRUE,_xll.ohTrigger(RecalcTrigger,Trigger3M)),NA())</f>
        <v>2.6401402683105249E-3</v>
      </c>
      <c r="L149" s="44">
        <f>IFERROR(_xll.qlIndexFixing(Index6M,$H149,TRUE,_xll.ohTrigger(RecalcTrigger,Trigger6M)),NA())</f>
        <v>4.0261232421768016E-3</v>
      </c>
      <c r="M149" s="146">
        <f>IFERROR(_xll.qlIndexFixing(Index1Y,$H149,TRUE,_xll.ohTrigger(RecalcTrigger,Trigger1Y)),NA())</f>
        <v>6.2277711556175674E-3</v>
      </c>
      <c r="N149" s="145">
        <f>IFERROR(_xll.qlIndexFixing(ONIndex1M,I149,TRUE,_xll.ohTrigger(RecalcTrigger,Trigger1M)),NA())</f>
        <v>1.8038473433801272E-3</v>
      </c>
      <c r="O149" s="44">
        <f>IFERROR(_xll.qlIndexFixing(ONIndex3M,I149,TRUE,_xll.ohTrigger(RecalcTrigger,Trigger3M)),NA())</f>
        <v>2.7351414354459536E-3</v>
      </c>
      <c r="P149" s="44">
        <f>IFERROR(_xll.qlIndexFixing(ONIndex6M,I149,TRUE,_xll.ohTrigger(RecalcTrigger,Trigger6M)),NA())</f>
        <v>3.865574355487178E-3</v>
      </c>
      <c r="Q149" s="146">
        <f>IFERROR(_xll.qlIndexFixing(ONIndex1Y,I149,TRUE,_xll.ohTrigger(RecalcTrigger,Trigger1Y)),NA())</f>
        <v>7.1210692869816405E-3</v>
      </c>
    </row>
    <row r="150" spans="2:17" x14ac:dyDescent="0.2">
      <c r="B150" s="39" t="s">
        <v>17</v>
      </c>
      <c r="D150" s="42">
        <f>_xll.qlCalendarAdvance(Calendar,$D149,B150,"f",FALSE)</f>
        <v>42852</v>
      </c>
      <c r="E150" s="140">
        <f>_xll.qlInterestRateIndexValueDate(IndexON,D150)</f>
        <v>42852</v>
      </c>
      <c r="F150" s="156">
        <f>IFERROR(_xll.qlIndexFixing(IndexON,D150,TRUE,_xll.ohTrigger(RecalcTrigger,TriggerON)),NA())</f>
        <v>1.0856079873200475E-3</v>
      </c>
      <c r="H150" s="42">
        <f>_xll.qlCalendarAdvance(Calendar,$H149,B150,"f",FALSE)</f>
        <v>42852</v>
      </c>
      <c r="I150" s="140">
        <f>_xll.qlInterestRateIndexValueDate(Index1M,$H150)</f>
        <v>42852</v>
      </c>
      <c r="J150" s="145">
        <f>IFERROR(_xll.qlIndexFixing(Index1M,$H150,TRUE,_xll.ohTrigger(RecalcTrigger,Trigger1M)),NA())</f>
        <v>1.8108426906044703E-3</v>
      </c>
      <c r="K150" s="44">
        <f>IFERROR(_xll.qlIndexFixing(Index3M,H150,TRUE,_xll.ohTrigger(RecalcTrigger,Trigger3M)),NA())</f>
        <v>2.638297538074358E-3</v>
      </c>
      <c r="L150" s="44">
        <f>IFERROR(_xll.qlIndexFixing(Index6M,$H150,TRUE,_xll.ohTrigger(RecalcTrigger,Trigger6M)),NA())</f>
        <v>4.0253222423759722E-3</v>
      </c>
      <c r="M150" s="146">
        <f>IFERROR(_xll.qlIndexFixing(Index1Y,$H150,TRUE,_xll.ohTrigger(RecalcTrigger,Trigger1Y)),NA())</f>
        <v>6.2255245966758022E-3</v>
      </c>
      <c r="N150" s="145">
        <f>IFERROR(_xll.qlIndexFixing(ONIndex1M,I150,TRUE,_xll.ohTrigger(RecalcTrigger,Trigger1M)),NA())</f>
        <v>1.8018896961591313E-3</v>
      </c>
      <c r="O150" s="44">
        <f>IFERROR(_xll.qlIndexFixing(ONIndex3M,I150,TRUE,_xll.ohTrigger(RecalcTrigger,Trigger3M)),NA())</f>
        <v>2.731628806806885E-3</v>
      </c>
      <c r="P150" s="44">
        <f>IFERROR(_xll.qlIndexFixing(ONIndex6M,I150,TRUE,_xll.ohTrigger(RecalcTrigger,Trigger6M)),NA())</f>
        <v>3.830264364490521E-3</v>
      </c>
      <c r="Q150" s="146">
        <f>IFERROR(_xll.qlIndexFixing(ONIndex1Y,I150,TRUE,_xll.ohTrigger(RecalcTrigger,Trigger1Y)),NA())</f>
        <v>7.1165077567281187E-3</v>
      </c>
    </row>
    <row r="151" spans="2:17" x14ac:dyDescent="0.2">
      <c r="B151" s="39" t="s">
        <v>17</v>
      </c>
      <c r="D151" s="42">
        <f>_xll.qlCalendarAdvance(Calendar,$D150,B151,"f",FALSE)</f>
        <v>42853</v>
      </c>
      <c r="E151" s="140">
        <f>_xll.qlInterestRateIndexValueDate(IndexON,D151)</f>
        <v>42853</v>
      </c>
      <c r="F151" s="156">
        <f>IFERROR(_xll.qlIndexFixing(IndexON,D151,TRUE,_xll.ohTrigger(RecalcTrigger,TriggerON)),NA())</f>
        <v>1.0877186366681224E-3</v>
      </c>
      <c r="H151" s="42">
        <f>_xll.qlCalendarAdvance(Calendar,$H150,B151,"f",FALSE)</f>
        <v>42853</v>
      </c>
      <c r="I151" s="140">
        <f>_xll.qlInterestRateIndexValueDate(Index1M,$H151)</f>
        <v>42853</v>
      </c>
      <c r="J151" s="145">
        <f>IFERROR(_xll.qlIndexFixing(Index1M,$H151,TRUE,_xll.ohTrigger(RecalcTrigger,Trigger1M)),NA())</f>
        <v>1.8126556050481206E-3</v>
      </c>
      <c r="K151" s="44">
        <f>IFERROR(_xll.qlIndexFixing(Index3M,H151,TRUE,_xll.ohTrigger(RecalcTrigger,Trigger3M)),NA())</f>
        <v>2.6341318502351853E-3</v>
      </c>
      <c r="L151" s="44">
        <f>IFERROR(_xll.qlIndexFixing(Index6M,$H151,TRUE,_xll.ohTrigger(RecalcTrigger,Trigger6M)),NA())</f>
        <v>4.0195188008751732E-3</v>
      </c>
      <c r="M151" s="146">
        <f>IFERROR(_xll.qlIndexFixing(Index1Y,$H151,TRUE,_xll.ohTrigger(RecalcTrigger,Trigger1Y)),NA())</f>
        <v>6.2243612794143019E-3</v>
      </c>
      <c r="N151" s="145">
        <f>IFERROR(_xll.qlIndexFixing(ONIndex1M,I151,TRUE,_xll.ohTrigger(RecalcTrigger,Trigger1M)),NA())</f>
        <v>1.7980656501848102E-3</v>
      </c>
      <c r="O151" s="44">
        <f>IFERROR(_xll.qlIndexFixing(ONIndex3M,I151,TRUE,_xll.ohTrigger(RecalcTrigger,Trigger3M)),NA())</f>
        <v>2.723149349120324E-3</v>
      </c>
      <c r="P151" s="44">
        <f>IFERROR(_xll.qlIndexFixing(ONIndex6M,I151,TRUE,_xll.ohTrigger(RecalcTrigger,Trigger6M)),NA())</f>
        <v>3.7473680377692054E-3</v>
      </c>
      <c r="Q151" s="146">
        <f>IFERROR(_xll.qlIndexFixing(ONIndex1Y,I151,TRUE,_xll.ohTrigger(RecalcTrigger,Trigger1Y)),NA())</f>
        <v>7.1047992343598043E-3</v>
      </c>
    </row>
    <row r="152" spans="2:17" x14ac:dyDescent="0.2">
      <c r="B152" s="39" t="s">
        <v>17</v>
      </c>
      <c r="D152" s="42">
        <f>_xll.qlCalendarAdvance(Calendar,$D151,B152,"f",FALSE)</f>
        <v>42857</v>
      </c>
      <c r="E152" s="140">
        <f>_xll.qlInterestRateIndexValueDate(IndexON,D152)</f>
        <v>42857</v>
      </c>
      <c r="F152" s="156">
        <f>IFERROR(_xll.qlIndexFixing(IndexON,D152,TRUE,_xll.ohTrigger(RecalcTrigger,TriggerON)),NA())</f>
        <v>1.0883326495725321E-3</v>
      </c>
      <c r="H152" s="42">
        <f>_xll.qlCalendarAdvance(Calendar,$H151,B152,"f",FALSE)</f>
        <v>42857</v>
      </c>
      <c r="I152" s="140">
        <f>_xll.qlInterestRateIndexValueDate(Index1M,$H152)</f>
        <v>42857</v>
      </c>
      <c r="J152" s="145">
        <f>IFERROR(_xll.qlIndexFixing(Index1M,$H152,TRUE,_xll.ohTrigger(RecalcTrigger,Trigger1M)),NA())</f>
        <v>1.8181121100124104E-3</v>
      </c>
      <c r="K152" s="44">
        <f>IFERROR(_xll.qlIndexFixing(Index3M,H152,TRUE,_xll.ohTrigger(RecalcTrigger,Trigger3M)),NA())</f>
        <v>2.6285269324758673E-3</v>
      </c>
      <c r="L152" s="44">
        <f>IFERROR(_xll.qlIndexFixing(Index6M,$H152,TRUE,_xll.ohTrigger(RecalcTrigger,Trigger6M)),NA())</f>
        <v>4.0216705695604593E-3</v>
      </c>
      <c r="M152" s="146">
        <f>IFERROR(_xll.qlIndexFixing(Index1Y,$H152,TRUE,_xll.ohTrigger(RecalcTrigger,Trigger1Y)),NA())</f>
        <v>6.2154853267692989E-3</v>
      </c>
      <c r="N152" s="145">
        <f>IFERROR(_xll.qlIndexFixing(ONIndex1M,I152,TRUE,_xll.ohTrigger(RecalcTrigger,Trigger1M)),NA())</f>
        <v>1.7953286907801402E-3</v>
      </c>
      <c r="O152" s="44">
        <f>IFERROR(_xll.qlIndexFixing(ONIndex3M,I152,TRUE,_xll.ohTrigger(RecalcTrigger,Trigger3M)),NA())</f>
        <v>2.7148805822629907E-3</v>
      </c>
      <c r="P152" s="44">
        <f>IFERROR(_xll.qlIndexFixing(ONIndex6M,I152,TRUE,_xll.ohTrigger(RecalcTrigger,Trigger6M)),NA())</f>
        <v>3.6773364175324286E-3</v>
      </c>
      <c r="Q152" s="146">
        <f>IFERROR(_xll.qlIndexFixing(ONIndex1Y,I152,TRUE,_xll.ohTrigger(RecalcTrigger,Trigger1Y)),NA())</f>
        <v>7.0907523820418206E-3</v>
      </c>
    </row>
    <row r="153" spans="2:17" x14ac:dyDescent="0.2">
      <c r="B153" s="39" t="s">
        <v>17</v>
      </c>
      <c r="D153" s="42">
        <f>_xll.qlCalendarAdvance(Calendar,$D152,B153,"f",FALSE)</f>
        <v>42858</v>
      </c>
      <c r="E153" s="140">
        <f>_xll.qlInterestRateIndexValueDate(IndexON,D153)</f>
        <v>42858</v>
      </c>
      <c r="F153" s="156">
        <f>IFERROR(_xll.qlIndexFixing(IndexON,D153,TRUE,_xll.ohTrigger(RecalcTrigger,TriggerON)),NA())</f>
        <v>1.0879508550509787E-3</v>
      </c>
      <c r="H153" s="42">
        <f>_xll.qlCalendarAdvance(Calendar,$H152,B153,"f",FALSE)</f>
        <v>42858</v>
      </c>
      <c r="I153" s="140">
        <f>_xll.qlInterestRateIndexValueDate(Index1M,$H153)</f>
        <v>42858</v>
      </c>
      <c r="J153" s="145">
        <f>IFERROR(_xll.qlIndexFixing(Index1M,$H153,TRUE,_xll.ohTrigger(RecalcTrigger,Trigger1M)),NA())</f>
        <v>1.8240396732466077E-3</v>
      </c>
      <c r="K153" s="44">
        <f>IFERROR(_xll.qlIndexFixing(Index3M,H153,TRUE,_xll.ohTrigger(RecalcTrigger,Trigger3M)),NA())</f>
        <v>2.6267658734339646E-3</v>
      </c>
      <c r="L153" s="44">
        <f>IFERROR(_xll.qlIndexFixing(Index6M,$H153,TRUE,_xll.ohTrigger(RecalcTrigger,Trigger6M)),NA())</f>
        <v>4.0216381924495755E-3</v>
      </c>
      <c r="M153" s="146">
        <f>IFERROR(_xll.qlIndexFixing(Index1Y,$H153,TRUE,_xll.ohTrigger(RecalcTrigger,Trigger1Y)),NA())</f>
        <v>6.2137088141922536E-3</v>
      </c>
      <c r="N153" s="145">
        <f>IFERROR(_xll.qlIndexFixing(ONIndex1M,I153,TRUE,_xll.ohTrigger(RecalcTrigger,Trigger1M)),NA())</f>
        <v>1.7946864350704139E-3</v>
      </c>
      <c r="O153" s="44">
        <f>IFERROR(_xll.qlIndexFixing(ONIndex3M,I153,TRUE,_xll.ohTrigger(RecalcTrigger,Trigger3M)),NA())</f>
        <v>2.71169392111692E-3</v>
      </c>
      <c r="P153" s="44">
        <f>IFERROR(_xll.qlIndexFixing(ONIndex6M,I153,TRUE,_xll.ohTrigger(RecalcTrigger,Trigger6M)),NA())</f>
        <v>3.6547745654513797E-3</v>
      </c>
      <c r="Q153" s="146">
        <f>IFERROR(_xll.qlIndexFixing(ONIndex1Y,I153,TRUE,_xll.ohTrigger(RecalcTrigger,Trigger1Y)),NA())</f>
        <v>7.084403805853734E-3</v>
      </c>
    </row>
    <row r="154" spans="2:17" x14ac:dyDescent="0.2">
      <c r="B154" s="39" t="s">
        <v>17</v>
      </c>
      <c r="D154" s="42">
        <f>_xll.qlCalendarAdvance(Calendar,$D153,B154,"f",FALSE)</f>
        <v>42859</v>
      </c>
      <c r="E154" s="140">
        <f>_xll.qlInterestRateIndexValueDate(IndexON,D154)</f>
        <v>42859</v>
      </c>
      <c r="F154" s="156">
        <f>IFERROR(_xll.qlIndexFixing(IndexON,D154,TRUE,_xll.ohTrigger(RecalcTrigger,TriggerON)),NA())</f>
        <v>1.0872543881323971E-3</v>
      </c>
      <c r="H154" s="42">
        <f>_xll.qlCalendarAdvance(Calendar,$H153,B154,"f",FALSE)</f>
        <v>42859</v>
      </c>
      <c r="I154" s="140">
        <f>_xll.qlInterestRateIndexValueDate(Index1M,$H154)</f>
        <v>42859</v>
      </c>
      <c r="J154" s="145">
        <f>IFERROR(_xll.qlIndexFixing(Index1M,$H154,TRUE,_xll.ohTrigger(RecalcTrigger,Trigger1M)),NA())</f>
        <v>1.8249479887638698E-3</v>
      </c>
      <c r="K154" s="44">
        <f>IFERROR(_xll.qlIndexFixing(Index3M,H154,TRUE,_xll.ohTrigger(RecalcTrigger,Trigger3M)),NA())</f>
        <v>2.6250156077974583E-3</v>
      </c>
      <c r="L154" s="44">
        <f>IFERROR(_xll.qlIndexFixing(Index6M,$H154,TRUE,_xll.ohTrigger(RecalcTrigger,Trigger6M)),NA())</f>
        <v>4.0178522690472894E-3</v>
      </c>
      <c r="M154" s="146">
        <f>IFERROR(_xll.qlIndexFixing(Index1Y,$H154,TRUE,_xll.ohTrigger(RecalcTrigger,Trigger1Y)),NA())</f>
        <v>6.2120075994758217E-3</v>
      </c>
      <c r="N154" s="145">
        <f>IFERROR(_xll.qlIndexFixing(ONIndex1M,I154,TRUE,_xll.ohTrigger(RecalcTrigger,Trigger1M)),NA())</f>
        <v>1.7942677862925471E-3</v>
      </c>
      <c r="O154" s="44">
        <f>IFERROR(_xll.qlIndexFixing(ONIndex3M,I154,TRUE,_xll.ohTrigger(RecalcTrigger,Trigger3M)),NA())</f>
        <v>2.7085615878053027E-3</v>
      </c>
      <c r="P154" s="44">
        <f>IFERROR(_xll.qlIndexFixing(ONIndex6M,I154,TRUE,_xll.ohTrigger(RecalcTrigger,Trigger6M)),NA())</f>
        <v>3.6349265688306875E-3</v>
      </c>
      <c r="Q154" s="146">
        <f>IFERROR(_xll.qlIndexFixing(ONIndex1Y,I154,TRUE,_xll.ohTrigger(RecalcTrigger,Trigger1Y)),NA())</f>
        <v>7.0776488250356984E-3</v>
      </c>
    </row>
    <row r="155" spans="2:17" x14ac:dyDescent="0.2">
      <c r="B155" s="39" t="s">
        <v>17</v>
      </c>
      <c r="D155" s="42">
        <f>_xll.qlCalendarAdvance(Calendar,$D154,B155,"f",FALSE)</f>
        <v>42860</v>
      </c>
      <c r="E155" s="140">
        <f>_xll.qlInterestRateIndexValueDate(IndexON,D155)</f>
        <v>42860</v>
      </c>
      <c r="F155" s="156">
        <f>IFERROR(_xll.qlIndexFixing(IndexON,D155,TRUE,_xll.ohTrigger(RecalcTrigger,TriggerON)),NA())</f>
        <v>1.0848157708664985E-3</v>
      </c>
      <c r="H155" s="42">
        <f>_xll.qlCalendarAdvance(Calendar,$H154,B155,"f",FALSE)</f>
        <v>42860</v>
      </c>
      <c r="I155" s="140">
        <f>_xll.qlInterestRateIndexValueDate(Index1M,$H155)</f>
        <v>42860</v>
      </c>
      <c r="J155" s="145">
        <f>IFERROR(_xll.qlIndexFixing(Index1M,$H155,TRUE,_xll.ohTrigger(RecalcTrigger,Trigger1M)),NA())</f>
        <v>1.825928696810201E-3</v>
      </c>
      <c r="K155" s="44">
        <f>IFERROR(_xll.qlIndexFixing(Index3M,H155,TRUE,_xll.ohTrigger(RecalcTrigger,Trigger3M)),NA())</f>
        <v>2.6216493307457123E-3</v>
      </c>
      <c r="L155" s="44">
        <f>IFERROR(_xll.qlIndexFixing(Index6M,$H155,TRUE,_xll.ohTrigger(RecalcTrigger,Trigger6M)),NA())</f>
        <v>4.0198821048853944E-3</v>
      </c>
      <c r="M155" s="146">
        <f>IFERROR(_xll.qlIndexFixing(Index1Y,$H155,TRUE,_xll.ohTrigger(RecalcTrigger,Trigger1Y)),NA())</f>
        <v>6.2132839071267418E-3</v>
      </c>
      <c r="N155" s="145">
        <f>IFERROR(_xll.qlIndexFixing(ONIndex1M,I155,TRUE,_xll.ohTrigger(RecalcTrigger,Trigger1M)),NA())</f>
        <v>1.7941846639572361E-3</v>
      </c>
      <c r="O155" s="44">
        <f>IFERROR(_xll.qlIndexFixing(ONIndex3M,I155,TRUE,_xll.ohTrigger(RecalcTrigger,Trigger3M)),NA())</f>
        <v>2.7024980234258149E-3</v>
      </c>
      <c r="P155" s="44">
        <f>IFERROR(_xll.qlIndexFixing(ONIndex6M,I155,TRUE,_xll.ohTrigger(RecalcTrigger,Trigger6M)),NA())</f>
        <v>3.6043123502834304E-3</v>
      </c>
      <c r="Q155" s="146">
        <f>IFERROR(_xll.qlIndexFixing(ONIndex1Y,I155,TRUE,_xll.ohTrigger(RecalcTrigger,Trigger1Y)),NA())</f>
        <v>7.0629208478060574E-3</v>
      </c>
    </row>
    <row r="156" spans="2:17" x14ac:dyDescent="0.2">
      <c r="B156" s="39" t="s">
        <v>17</v>
      </c>
      <c r="D156" s="42">
        <f>_xll.qlCalendarAdvance(Calendar,$D155,B156,"f",FALSE)</f>
        <v>42863</v>
      </c>
      <c r="E156" s="140">
        <f>_xll.qlInterestRateIndexValueDate(IndexON,D156)</f>
        <v>42863</v>
      </c>
      <c r="F156" s="156">
        <f>IFERROR(_xll.qlIndexFixing(IndexON,D156,TRUE,_xll.ohTrigger(RecalcTrigger,TriggerON)),NA())</f>
        <v>1.0813217976224365E-3</v>
      </c>
      <c r="H156" s="42">
        <f>_xll.qlCalendarAdvance(Calendar,$H155,B156,"f",FALSE)</f>
        <v>42863</v>
      </c>
      <c r="I156" s="140">
        <f>_xll.qlInterestRateIndexValueDate(Index1M,$H156)</f>
        <v>42863</v>
      </c>
      <c r="J156" s="145">
        <f>IFERROR(_xll.qlIndexFixing(Index1M,$H156,TRUE,_xll.ohTrigger(RecalcTrigger,Trigger1M)),NA())</f>
        <v>1.8340590364774474E-3</v>
      </c>
      <c r="K156" s="44">
        <f>IFERROR(_xll.qlIndexFixing(Index3M,H156,TRUE,_xll.ohTrigger(RecalcTrigger,Trigger3M)),NA())</f>
        <v>2.6181046950601253E-3</v>
      </c>
      <c r="L156" s="44">
        <f>IFERROR(_xll.qlIndexFixing(Index6M,$H156,TRUE,_xll.ohTrigger(RecalcTrigger,Trigger6M)),NA())</f>
        <v>4.0225560407585745E-3</v>
      </c>
      <c r="M156" s="146">
        <f>IFERROR(_xll.qlIndexFixing(Index1Y,$H156,TRUE,_xll.ohTrigger(RecalcTrigger,Trigger1Y)),NA())</f>
        <v>6.2059403262557655E-3</v>
      </c>
      <c r="N156" s="145">
        <f>IFERROR(_xll.qlIndexFixing(ONIndex1M,I156,TRUE,_xll.ohTrigger(RecalcTrigger,Trigger1M)),NA())</f>
        <v>1.7948292589597958E-3</v>
      </c>
      <c r="O156" s="44">
        <f>IFERROR(_xll.qlIndexFixing(ONIndex3M,I156,TRUE,_xll.ohTrigger(RecalcTrigger,Trigger3M)),NA())</f>
        <v>2.6965755333896446E-3</v>
      </c>
      <c r="P156" s="44">
        <f>IFERROR(_xll.qlIndexFixing(ONIndex6M,I156,TRUE,_xll.ohTrigger(RecalcTrigger,Trigger6M)),NA())</f>
        <v>3.5826731308730153E-3</v>
      </c>
      <c r="Q156" s="146">
        <f>IFERROR(_xll.qlIndexFixing(ONIndex1Y,I156,TRUE,_xll.ohTrigger(RecalcTrigger,Trigger1Y)),NA())</f>
        <v>7.0465648560313898E-3</v>
      </c>
    </row>
    <row r="157" spans="2:17" x14ac:dyDescent="0.2">
      <c r="B157" s="39" t="s">
        <v>17</v>
      </c>
      <c r="D157" s="42">
        <f>_xll.qlCalendarAdvance(Calendar,$D156,B157,"f",FALSE)</f>
        <v>42864</v>
      </c>
      <c r="E157" s="140">
        <f>_xll.qlInterestRateIndexValueDate(IndexON,D157)</f>
        <v>42864</v>
      </c>
      <c r="F157" s="156">
        <f>IFERROR(_xll.qlIndexFixing(IndexON,D157,TRUE,_xll.ohTrigger(RecalcTrigger,TriggerON)),NA())</f>
        <v>1.0790519692860379E-3</v>
      </c>
      <c r="H157" s="42">
        <f>_xll.qlCalendarAdvance(Calendar,$H156,B157,"f",FALSE)</f>
        <v>42864</v>
      </c>
      <c r="I157" s="140">
        <f>_xll.qlInterestRateIndexValueDate(Index1M,$H157)</f>
        <v>42864</v>
      </c>
      <c r="J157" s="145">
        <f>IFERROR(_xll.qlIndexFixing(Index1M,$H157,TRUE,_xll.ohTrigger(RecalcTrigger,Trigger1M)),NA())</f>
        <v>1.8366920439955563E-3</v>
      </c>
      <c r="K157" s="44">
        <f>IFERROR(_xll.qlIndexFixing(Index3M,H157,TRUE,_xll.ohTrigger(RecalcTrigger,Trigger3M)),NA())</f>
        <v>2.6163950582818439E-3</v>
      </c>
      <c r="L157" s="44">
        <f>IFERROR(_xll.qlIndexFixing(Index6M,$H157,TRUE,_xll.ohTrigger(RecalcTrigger,Trigger6M)),NA())</f>
        <v>4.0228600862254335E-3</v>
      </c>
      <c r="M157" s="146">
        <f>IFERROR(_xll.qlIndexFixing(Index1Y,$H157,TRUE,_xll.ohTrigger(RecalcTrigger,Trigger1Y)),NA())</f>
        <v>6.2046040563050742E-3</v>
      </c>
      <c r="N157" s="145">
        <f>IFERROR(_xll.qlIndexFixing(ONIndex1M,I157,TRUE,_xll.ohTrigger(RecalcTrigger,Trigger1M)),NA())</f>
        <v>1.7955286441118101E-3</v>
      </c>
      <c r="O157" s="44">
        <f>IFERROR(_xll.qlIndexFixing(ONIndex3M,I157,TRUE,_xll.ohTrigger(RecalcTrigger,Trigger3M)),NA())</f>
        <v>2.6937148395744792E-3</v>
      </c>
      <c r="P157" s="44">
        <f>IFERROR(_xll.qlIndexFixing(ONIndex6M,I157,TRUE,_xll.ohTrigger(RecalcTrigger,Trigger6M)),NA())</f>
        <v>3.5763944069344689E-3</v>
      </c>
      <c r="Q157" s="146">
        <f>IFERROR(_xll.qlIndexFixing(ONIndex1Y,I157,TRUE,_xll.ohTrigger(RecalcTrigger,Trigger1Y)),NA())</f>
        <v>7.0377778523877943E-3</v>
      </c>
    </row>
    <row r="158" spans="2:17" x14ac:dyDescent="0.2">
      <c r="B158" s="39" t="s">
        <v>17</v>
      </c>
      <c r="D158" s="42">
        <f>_xll.qlCalendarAdvance(Calendar,$D157,B158,"f",FALSE)</f>
        <v>42865</v>
      </c>
      <c r="E158" s="140">
        <f>_xll.qlInterestRateIndexValueDate(IndexON,D158)</f>
        <v>42865</v>
      </c>
      <c r="F158" s="156">
        <f>IFERROR(_xll.qlIndexFixing(IndexON,D158,TRUE,_xll.ohTrigger(RecalcTrigger,TriggerON)),NA())</f>
        <v>1.0764674687147036E-3</v>
      </c>
      <c r="H158" s="42">
        <f>_xll.qlCalendarAdvance(Calendar,$H157,B158,"f",FALSE)</f>
        <v>42865</v>
      </c>
      <c r="I158" s="140">
        <f>_xll.qlInterestRateIndexValueDate(Index1M,$H158)</f>
        <v>42865</v>
      </c>
      <c r="J158" s="145">
        <f>IFERROR(_xll.qlIndexFixing(Index1M,$H158,TRUE,_xll.ohTrigger(RecalcTrigger,Trigger1M)),NA())</f>
        <v>1.8410945066253555E-3</v>
      </c>
      <c r="K158" s="44">
        <f>IFERROR(_xll.qlIndexFixing(Index3M,H158,TRUE,_xll.ohTrigger(RecalcTrigger,Trigger3M)),NA())</f>
        <v>2.6146908796507934E-3</v>
      </c>
      <c r="L158" s="44">
        <f>IFERROR(_xll.qlIndexFixing(Index6M,$H158,TRUE,_xll.ohTrigger(RecalcTrigger,Trigger6M)),NA())</f>
        <v>4.0231724666248319E-3</v>
      </c>
      <c r="M158" s="146">
        <f>IFERROR(_xll.qlIndexFixing(Index1Y,$H158,TRUE,_xll.ohTrigger(RecalcTrigger,Trigger1Y)),NA())</f>
        <v>6.2033384665440838E-3</v>
      </c>
      <c r="N158" s="145">
        <f>IFERROR(_xll.qlIndexFixing(ONIndex1M,I158,TRUE,_xll.ohTrigger(RecalcTrigger,Trigger1M)),NA())</f>
        <v>1.7964516361146377E-3</v>
      </c>
      <c r="O158" s="44">
        <f>IFERROR(_xll.qlIndexFixing(ONIndex3M,I158,TRUE,_xll.ohTrigger(RecalcTrigger,Trigger3M)),NA())</f>
        <v>2.6909084735127209E-3</v>
      </c>
      <c r="P158" s="44">
        <f>IFERROR(_xll.qlIndexFixing(ONIndex6M,I158,TRUE,_xll.ohTrigger(RecalcTrigger,Trigger6M)),NA())</f>
        <v>3.5728295368353535E-3</v>
      </c>
      <c r="Q158" s="146">
        <f>IFERROR(_xll.qlIndexFixing(ONIndex1Y,I158,TRUE,_xll.ohTrigger(RecalcTrigger,Trigger1Y)),NA())</f>
        <v>7.0285844443573886E-3</v>
      </c>
    </row>
    <row r="159" spans="2:17" x14ac:dyDescent="0.2">
      <c r="B159" s="39" t="s">
        <v>17</v>
      </c>
      <c r="D159" s="42">
        <f>_xll.qlCalendarAdvance(Calendar,$D158,B159,"f",FALSE)</f>
        <v>42866</v>
      </c>
      <c r="E159" s="140">
        <f>_xll.qlInterestRateIndexValueDate(IndexON,D159)</f>
        <v>42866</v>
      </c>
      <c r="F159" s="156">
        <f>IFERROR(_xll.qlIndexFixing(IndexON,D159,TRUE,_xll.ohTrigger(RecalcTrigger,TriggerON)),NA())</f>
        <v>1.0735682958273873E-3</v>
      </c>
      <c r="H159" s="42">
        <f>_xll.qlCalendarAdvance(Calendar,$H158,B159,"f",FALSE)</f>
        <v>42866</v>
      </c>
      <c r="I159" s="140">
        <f>_xll.qlInterestRateIndexValueDate(Index1M,$H159)</f>
        <v>42866</v>
      </c>
      <c r="J159" s="145">
        <f>IFERROR(_xll.qlIndexFixing(Index1M,$H159,TRUE,_xll.ohTrigger(RecalcTrigger,Trigger1M)),NA())</f>
        <v>1.8424805280376627E-3</v>
      </c>
      <c r="K159" s="44">
        <f>IFERROR(_xll.qlIndexFixing(Index3M,H159,TRUE,_xll.ohTrigger(RecalcTrigger,Trigger3M)),NA())</f>
        <v>2.6129912699650614E-3</v>
      </c>
      <c r="L159" s="44">
        <f>IFERROR(_xll.qlIndexFixing(Index6M,$H159,TRUE,_xll.ohTrigger(RecalcTrigger,Trigger6M)),NA())</f>
        <v>4.0192506715171078E-3</v>
      </c>
      <c r="M159" s="146">
        <f>IFERROR(_xll.qlIndexFixing(Index1Y,$H159,TRUE,_xll.ohTrigger(RecalcTrigger,Trigger1Y)),NA())</f>
        <v>6.2021427874296986E-3</v>
      </c>
      <c r="N159" s="145">
        <f>IFERROR(_xll.qlIndexFixing(ONIndex1M,I159,TRUE,_xll.ohTrigger(RecalcTrigger,Trigger1M)),NA())</f>
        <v>1.7975982348872321E-3</v>
      </c>
      <c r="O159" s="44">
        <f>IFERROR(_xll.qlIndexFixing(ONIndex3M,I159,TRUE,_xll.ohTrigger(RecalcTrigger,Trigger3M)),NA())</f>
        <v>2.6881564354475085E-3</v>
      </c>
      <c r="P159" s="44">
        <f>IFERROR(_xll.qlIndexFixing(ONIndex6M,I159,TRUE,_xll.ohTrigger(RecalcTrigger,Trigger6M)),NA())</f>
        <v>3.5719785206567156E-3</v>
      </c>
      <c r="Q159" s="146">
        <f>IFERROR(_xll.qlIndexFixing(ONIndex1Y,I159,TRUE,_xll.ohTrigger(RecalcTrigger,Trigger1Y)),NA())</f>
        <v>7.0189846319401727E-3</v>
      </c>
    </row>
    <row r="160" spans="2:17" x14ac:dyDescent="0.2">
      <c r="B160" s="39" t="s">
        <v>17</v>
      </c>
      <c r="D160" s="42">
        <f>_xll.qlCalendarAdvance(Calendar,$D159,B160,"f",FALSE)</f>
        <v>42867</v>
      </c>
      <c r="E160" s="140">
        <f>_xll.qlInterestRateIndexValueDate(IndexON,D160)</f>
        <v>42867</v>
      </c>
      <c r="F160" s="156">
        <f>IFERROR(_xll.qlIndexFixing(IndexON,D160,TRUE,_xll.ohTrigger(RecalcTrigger,TriggerON)),NA())</f>
        <v>1.066724160021145E-3</v>
      </c>
      <c r="H160" s="42">
        <f>_xll.qlCalendarAdvance(Calendar,$H159,B160,"f",FALSE)</f>
        <v>42867</v>
      </c>
      <c r="I160" s="140">
        <f>_xll.qlInterestRateIndexValueDate(Index1M,$H160)</f>
        <v>42867</v>
      </c>
      <c r="J160" s="145">
        <f>IFERROR(_xll.qlIndexFixing(Index1M,$H160,TRUE,_xll.ohTrigger(RecalcTrigger,Trigger1M)),NA())</f>
        <v>1.843919262777952E-3</v>
      </c>
      <c r="K160" s="44">
        <f>IFERROR(_xll.qlIndexFixing(Index3M,H160,TRUE,_xll.ohTrigger(RecalcTrigger,Trigger3M)),NA())</f>
        <v>2.6095705440118944E-3</v>
      </c>
      <c r="L160" s="44">
        <f>IFERROR(_xll.qlIndexFixing(Index6M,$H160,TRUE,_xll.ohTrigger(RecalcTrigger,Trigger6M)),NA())</f>
        <v>4.0216290021825958E-3</v>
      </c>
      <c r="M160" s="146">
        <f>IFERROR(_xll.qlIndexFixing(Index1Y,$H160,TRUE,_xll.ohTrigger(RecalcTrigger,Trigger1Y)),NA())</f>
        <v>6.203590343628761E-3</v>
      </c>
      <c r="N160" s="145">
        <f>IFERROR(_xll.qlIndexFixing(ONIndex1M,I160,TRUE,_xll.ohTrigger(RecalcTrigger,Trigger1M)),NA())</f>
        <v>1.8006456715443284E-3</v>
      </c>
      <c r="O160" s="44">
        <f>IFERROR(_xll.qlIndexFixing(ONIndex3M,I160,TRUE,_xll.ohTrigger(RecalcTrigger,Trigger3M)),NA())</f>
        <v>2.6828531716852995E-3</v>
      </c>
      <c r="P160" s="44">
        <f>IFERROR(_xll.qlIndexFixing(ONIndex6M,I160,TRUE,_xll.ohTrigger(RecalcTrigger,Trigger6M)),NA())</f>
        <v>3.5793577675576524E-3</v>
      </c>
      <c r="Q160" s="146">
        <f>IFERROR(_xll.qlIndexFixing(ONIndex1Y,I160,TRUE,_xll.ohTrigger(RecalcTrigger,Trigger1Y)),NA())</f>
        <v>6.9985645128197351E-3</v>
      </c>
    </row>
    <row r="161" spans="2:17" x14ac:dyDescent="0.2">
      <c r="B161" s="39" t="s">
        <v>17</v>
      </c>
      <c r="D161" s="42">
        <f>_xll.qlCalendarAdvance(Calendar,$D160,B161,"f",FALSE)</f>
        <v>42870</v>
      </c>
      <c r="E161" s="140">
        <f>_xll.qlInterestRateIndexValueDate(IndexON,D161)</f>
        <v>42870</v>
      </c>
      <c r="F161" s="156">
        <f>IFERROR(_xll.qlIndexFixing(IndexON,D161,TRUE,_xll.ohTrigger(RecalcTrigger,TriggerON)),NA())</f>
        <v>1.0588248816856272E-3</v>
      </c>
      <c r="H161" s="42">
        <f>_xll.qlCalendarAdvance(Calendar,$H160,B161,"f",FALSE)</f>
        <v>42870</v>
      </c>
      <c r="I161" s="140">
        <f>_xll.qlInterestRateIndexValueDate(Index1M,$H161)</f>
        <v>42870</v>
      </c>
      <c r="J161" s="145">
        <f>IFERROR(_xll.qlIndexFixing(Index1M,$H161,TRUE,_xll.ohTrigger(RecalcTrigger,Trigger1M)),NA())</f>
        <v>1.8494780447191543E-3</v>
      </c>
      <c r="K161" s="44">
        <f>IFERROR(_xll.qlIndexFixing(Index3M,H161,TRUE,_xll.ohTrigger(RecalcTrigger,Trigger3M)),NA())</f>
        <v>2.6062207366370697E-3</v>
      </c>
      <c r="L161" s="44">
        <f>IFERROR(_xll.qlIndexFixing(Index6M,$H161,TRUE,_xll.ohTrigger(RecalcTrigger,Trigger6M)),NA())</f>
        <v>4.0243820367983456E-3</v>
      </c>
      <c r="M161" s="146">
        <f>IFERROR(_xll.qlIndexFixing(Index1Y,$H161,TRUE,_xll.ohTrigger(RecalcTrigger,Trigger1Y)),NA())</f>
        <v>6.1980437872195537E-3</v>
      </c>
      <c r="N161" s="145">
        <f>IFERROR(_xll.qlIndexFixing(ONIndex1M,I161,TRUE,_xll.ohTrigger(RecalcTrigger,Trigger1M)),NA())</f>
        <v>1.8044206981615574E-3</v>
      </c>
      <c r="O161" s="44">
        <f>IFERROR(_xll.qlIndexFixing(ONIndex3M,I161,TRUE,_xll.ohTrigger(RecalcTrigger,Trigger3M)),NA())</f>
        <v>2.6776915618553776E-3</v>
      </c>
      <c r="P161" s="44">
        <f>IFERROR(_xll.qlIndexFixing(ONIndex6M,I161,TRUE,_xll.ohTrigger(RecalcTrigger,Trigger6M)),NA())</f>
        <v>3.5957129938501975E-3</v>
      </c>
      <c r="Q161" s="146">
        <f>IFERROR(_xll.qlIndexFixing(ONIndex1Y,I161,TRUE,_xll.ohTrigger(RecalcTrigger,Trigger1Y)),NA())</f>
        <v>6.9765213383221614E-3</v>
      </c>
    </row>
    <row r="162" spans="2:17" x14ac:dyDescent="0.2">
      <c r="B162" s="39" t="s">
        <v>17</v>
      </c>
      <c r="D162" s="42">
        <f>_xll.qlCalendarAdvance(Calendar,$D161,B162,"f",FALSE)</f>
        <v>42871</v>
      </c>
      <c r="E162" s="140">
        <f>_xll.qlInterestRateIndexValueDate(IndexON,D162)</f>
        <v>42871</v>
      </c>
      <c r="F162" s="156">
        <f>IFERROR(_xll.qlIndexFixing(IndexON,D162,TRUE,_xll.ohTrigger(RecalcTrigger,TriggerON)),NA())</f>
        <v>1.0543523476236327E-3</v>
      </c>
      <c r="H162" s="42">
        <f>_xll.qlCalendarAdvance(Calendar,$H161,B162,"f",FALSE)</f>
        <v>42871</v>
      </c>
      <c r="I162" s="140">
        <f>_xll.qlInterestRateIndexValueDate(Index1M,$H162)</f>
        <v>42871</v>
      </c>
      <c r="J162" s="145">
        <f>IFERROR(_xll.qlIndexFixing(Index1M,$H162,TRUE,_xll.ohTrigger(RecalcTrigger,Trigger1M)),NA())</f>
        <v>1.8508133790089993E-3</v>
      </c>
      <c r="K162" s="44">
        <f>IFERROR(_xll.qlIndexFixing(Index3M,H162,TRUE,_xll.ohTrigger(RecalcTrigger,Trigger3M)),NA())</f>
        <v>2.6045306336668615E-3</v>
      </c>
      <c r="L162" s="44">
        <f>IFERROR(_xll.qlIndexFixing(Index6M,$H162,TRUE,_xll.ohTrigger(RecalcTrigger,Trigger6M)),NA())</f>
        <v>4.0244580132246435E-3</v>
      </c>
      <c r="M162" s="146">
        <f>IFERROR(_xll.qlIndexFixing(Index1Y,$H162,TRUE,_xll.ohTrigger(RecalcTrigger,Trigger1Y)),NA())</f>
        <v>6.1971861188236943E-3</v>
      </c>
      <c r="N162" s="145">
        <f>IFERROR(_xll.qlIndexFixing(ONIndex1M,I162,TRUE,_xll.ohTrigger(RecalcTrigger,Trigger1M)),NA())</f>
        <v>1.8066853311071718E-3</v>
      </c>
      <c r="O162" s="44">
        <f>IFERROR(_xll.qlIndexFixing(ONIndex3M,I162,TRUE,_xll.ohTrigger(RecalcTrigger,Trigger3M)),NA())</f>
        <v>2.6752111632055708E-3</v>
      </c>
      <c r="P162" s="44">
        <f>IFERROR(_xll.qlIndexFixing(ONIndex6M,I162,TRUE,_xll.ohTrigger(RecalcTrigger,Trigger6M)),NA())</f>
        <v>3.6084312474360392E-3</v>
      </c>
      <c r="Q162" s="146">
        <f>IFERROR(_xll.qlIndexFixing(ONIndex1Y,I162,TRUE,_xll.ohTrigger(RecalcTrigger,Trigger1Y)),NA())</f>
        <v>6.9648895042140335E-3</v>
      </c>
    </row>
    <row r="163" spans="2:17" x14ac:dyDescent="0.2">
      <c r="B163" s="39" t="s">
        <v>17</v>
      </c>
      <c r="D163" s="42">
        <f>_xll.qlCalendarAdvance(Calendar,$D162,B163,"f",FALSE)</f>
        <v>42872</v>
      </c>
      <c r="E163" s="140">
        <f>_xll.qlInterestRateIndexValueDate(IndexON,D163)</f>
        <v>42872</v>
      </c>
      <c r="F163" s="156">
        <f>IFERROR(_xll.qlIndexFixing(IndexON,D163,TRUE,_xll.ohTrigger(RecalcTrigger,TriggerON)),NA())</f>
        <v>1.0495651412456564E-3</v>
      </c>
      <c r="H163" s="42">
        <f>_xll.qlCalendarAdvance(Calendar,$H162,B163,"f",FALSE)</f>
        <v>42872</v>
      </c>
      <c r="I163" s="140">
        <f>_xll.qlInterestRateIndexValueDate(Index1M,$H163)</f>
        <v>42872</v>
      </c>
      <c r="J163" s="145">
        <f>IFERROR(_xll.qlIndexFixing(Index1M,$H163,TRUE,_xll.ohTrigger(RecalcTrigger,Trigger1M)),NA())</f>
        <v>1.8502802228995393E-3</v>
      </c>
      <c r="K163" s="44">
        <f>IFERROR(_xll.qlIndexFixing(Index3M,H163,TRUE,_xll.ohTrigger(RecalcTrigger,Trigger3M)),NA())</f>
        <v>2.6028397644489959E-3</v>
      </c>
      <c r="L163" s="44">
        <f>IFERROR(_xll.qlIndexFixing(Index6M,$H163,TRUE,_xll.ohTrigger(RecalcTrigger,Trigger6M)),NA())</f>
        <v>4.0244468533623219E-3</v>
      </c>
      <c r="M163" s="146">
        <f>IFERROR(_xll.qlIndexFixing(Index1Y,$H163,TRUE,_xll.ohTrigger(RecalcTrigger,Trigger1Y)),NA())</f>
        <v>6.1963937441855688E-3</v>
      </c>
      <c r="N163" s="145">
        <f>IFERROR(_xll.qlIndexFixing(ONIndex1M,I163,TRUE,_xll.ohTrigger(RecalcTrigger,Trigger1M)),NA())</f>
        <v>1.8091735708225531E-3</v>
      </c>
      <c r="O163" s="44">
        <f>IFERROR(_xll.qlIndexFixing(ONIndex3M,I163,TRUE,_xll.ohTrigger(RecalcTrigger,Trigger3M)),NA())</f>
        <v>2.6727850923902174E-3</v>
      </c>
      <c r="P163" s="44">
        <f>IFERROR(_xll.qlIndexFixing(ONIndex6M,I163,TRUE,_xll.ohTrigger(RecalcTrigger,Trigger6M)),NA())</f>
        <v>3.6238633555907285E-3</v>
      </c>
      <c r="Q163" s="146">
        <f>IFERROR(_xll.qlIndexFixing(ONIndex1Y,I163,TRUE,_xll.ohTrigger(RecalcTrigger,Trigger1Y)),NA())</f>
        <v>6.9528512658001418E-3</v>
      </c>
    </row>
    <row r="164" spans="2:17" x14ac:dyDescent="0.2">
      <c r="B164" s="39" t="s">
        <v>17</v>
      </c>
      <c r="D164" s="42">
        <f>_xll.qlCalendarAdvance(Calendar,$D163,B164,"f",FALSE)</f>
        <v>42873</v>
      </c>
      <c r="E164" s="140">
        <f>_xll.qlInterestRateIndexValueDate(IndexON,D164)</f>
        <v>42873</v>
      </c>
      <c r="F164" s="156">
        <f>IFERROR(_xll.qlIndexFixing(IndexON,D164,TRUE,_xll.ohTrigger(RecalcTrigger,TriggerON)),NA())</f>
        <v>1.0444632627137906E-3</v>
      </c>
      <c r="H164" s="42">
        <f>_xll.qlCalendarAdvance(Calendar,$H163,B164,"f",FALSE)</f>
        <v>42873</v>
      </c>
      <c r="I164" s="140">
        <f>_xll.qlInterestRateIndexValueDate(Index1M,$H164)</f>
        <v>42873</v>
      </c>
      <c r="J164" s="145">
        <f>IFERROR(_xll.qlIndexFixing(Index1M,$H164,TRUE,_xll.ohTrigger(RecalcTrigger,Trigger1M)),NA())</f>
        <v>1.8515556282835272E-3</v>
      </c>
      <c r="K164" s="44">
        <f>IFERROR(_xll.qlIndexFixing(Index3M,H164,TRUE,_xll.ohTrigger(RecalcTrigger,Trigger3M)),NA())</f>
        <v>2.6011472397894893E-3</v>
      </c>
      <c r="L164" s="44">
        <f>IFERROR(_xll.qlIndexFixing(Index6M,$H164,TRUE,_xll.ohTrigger(RecalcTrigger,Trigger6M)),NA())</f>
        <v>4.0198413948380838E-3</v>
      </c>
      <c r="M164" s="146">
        <f>IFERROR(_xll.qlIndexFixing(Index1Y,$H164,TRUE,_xll.ohTrigger(RecalcTrigger,Trigger1Y)),NA())</f>
        <v>6.195665893880431E-3</v>
      </c>
      <c r="N164" s="145">
        <f>IFERROR(_xll.qlIndexFixing(ONIndex1M,I164,TRUE,_xll.ohTrigger(RecalcTrigger,Trigger1M)),NA())</f>
        <v>1.8118854173077015E-3</v>
      </c>
      <c r="O164" s="44">
        <f>IFERROR(_xll.qlIndexFixing(ONIndex3M,I164,TRUE,_xll.ohTrigger(RecalcTrigger,Trigger3M)),NA())</f>
        <v>2.6704133494093174E-3</v>
      </c>
      <c r="P164" s="44">
        <f>IFERROR(_xll.qlIndexFixing(ONIndex6M,I164,TRUE,_xll.ohTrigger(RecalcTrigger,Trigger6M)),NA())</f>
        <v>3.6420093186384506E-3</v>
      </c>
      <c r="Q164" s="146">
        <f>IFERROR(_xll.qlIndexFixing(ONIndex1Y,I164,TRUE,_xll.ohTrigger(RecalcTrigger,Trigger1Y)),NA())</f>
        <v>6.940406623323625E-3</v>
      </c>
    </row>
    <row r="165" spans="2:17" x14ac:dyDescent="0.2">
      <c r="B165" s="39" t="s">
        <v>17</v>
      </c>
      <c r="D165" s="42">
        <f>_xll.qlCalendarAdvance(Calendar,$D164,B165,"f",FALSE)</f>
        <v>42874</v>
      </c>
      <c r="E165" s="140">
        <f>_xll.qlInterestRateIndexValueDate(IndexON,D165)</f>
        <v>42874</v>
      </c>
      <c r="F165" s="156">
        <f>IFERROR(_xll.qlIndexFixing(IndexON,D165,TRUE,_xll.ohTrigger(RecalcTrigger,TriggerON)),NA())</f>
        <v>1.0332135230524861E-3</v>
      </c>
      <c r="H165" s="42">
        <f>_xll.qlCalendarAdvance(Calendar,$H164,B165,"f",FALSE)</f>
        <v>42874</v>
      </c>
      <c r="I165" s="140">
        <f>_xll.qlInterestRateIndexValueDate(Index1M,$H165)</f>
        <v>42874</v>
      </c>
      <c r="J165" s="145">
        <f>IFERROR(_xll.qlIndexFixing(Index1M,$H165,TRUE,_xll.ohTrigger(RecalcTrigger,Trigger1M)),NA())</f>
        <v>1.8528261149504623E-3</v>
      </c>
      <c r="K165" s="44">
        <f>IFERROR(_xll.qlIndexFixing(Index3M,H165,TRUE,_xll.ohTrigger(RecalcTrigger,Trigger3M)),NA())</f>
        <v>2.5975969778443435E-3</v>
      </c>
      <c r="L165" s="44">
        <f>IFERROR(_xll.qlIndexFixing(Index6M,$H165,TRUE,_xll.ohTrigger(RecalcTrigger,Trigger6M)),NA())</f>
        <v>4.0218435999963007E-3</v>
      </c>
      <c r="M165" s="146">
        <f>IFERROR(_xll.qlIndexFixing(Index1Y,$H165,TRUE,_xll.ohTrigger(RecalcTrigger,Trigger1Y)),NA())</f>
        <v>6.1980579711793972E-3</v>
      </c>
      <c r="N165" s="145">
        <f>IFERROR(_xll.qlIndexFixing(ONIndex1M,I165,TRUE,_xll.ohTrigger(RecalcTrigger,Trigger1M)),NA())</f>
        <v>1.8180635222075916E-3</v>
      </c>
      <c r="O165" s="44">
        <f>IFERROR(_xll.qlIndexFixing(ONIndex3M,I165,TRUE,_xll.ohTrigger(RecalcTrigger,Trigger3M)),NA())</f>
        <v>2.6658704271117126E-3</v>
      </c>
      <c r="P165" s="44">
        <f>IFERROR(_xll.qlIndexFixing(ONIndex6M,I165,TRUE,_xll.ohTrigger(RecalcTrigger,Trigger6M)),NA())</f>
        <v>3.6873846803094543E-3</v>
      </c>
      <c r="Q165" s="146">
        <f>IFERROR(_xll.qlIndexFixing(ONIndex1Y,I165,TRUE,_xll.ohTrigger(RecalcTrigger,Trigger1Y)),NA())</f>
        <v>6.9142936328418321E-3</v>
      </c>
    </row>
    <row r="166" spans="2:17" x14ac:dyDescent="0.2">
      <c r="B166" s="39" t="s">
        <v>17</v>
      </c>
      <c r="D166" s="42">
        <f>_xll.qlCalendarAdvance(Calendar,$D165,B166,"f",FALSE)</f>
        <v>42877</v>
      </c>
      <c r="E166" s="140">
        <f>_xll.qlInterestRateIndexValueDate(IndexON,D166)</f>
        <v>42877</v>
      </c>
      <c r="F166" s="156">
        <f>IFERROR(_xll.qlIndexFixing(IndexON,D166,TRUE,_xll.ohTrigger(RecalcTrigger,TriggerON)),NA())</f>
        <v>1.0209090268042953E-3</v>
      </c>
      <c r="H166" s="42">
        <f>_xll.qlCalendarAdvance(Calendar,$H165,B166,"f",FALSE)</f>
        <v>42877</v>
      </c>
      <c r="I166" s="140">
        <f>_xll.qlInterestRateIndexValueDate(Index1M,$H166)</f>
        <v>42877</v>
      </c>
      <c r="J166" s="145">
        <f>IFERROR(_xll.qlIndexFixing(Index1M,$H166,TRUE,_xll.ohTrigger(RecalcTrigger,Trigger1M)),NA())</f>
        <v>1.8511882197282876E-3</v>
      </c>
      <c r="K166" s="44">
        <f>IFERROR(_xll.qlIndexFixing(Index3M,H166,TRUE,_xll.ohTrigger(RecalcTrigger,Trigger3M)),NA())</f>
        <v>2.5943428029302469E-3</v>
      </c>
      <c r="L166" s="44">
        <f>IFERROR(_xll.qlIndexFixing(Index6M,$H166,TRUE,_xll.ohTrigger(RecalcTrigger,Trigger6M)),NA())</f>
        <v>4.0226066546472103E-3</v>
      </c>
      <c r="M166" s="146">
        <f>IFERROR(_xll.qlIndexFixing(Index1Y,$H166,TRUE,_xll.ohTrigger(RecalcTrigger,Trigger1Y)),NA())</f>
        <v>6.1933843479871076E-3</v>
      </c>
      <c r="N166" s="145">
        <f>IFERROR(_xll.qlIndexFixing(ONIndex1M,I166,TRUE,_xll.ohTrigger(RecalcTrigger,Trigger1M)),NA())</f>
        <v>1.8249688719185198E-3</v>
      </c>
      <c r="O166" s="44">
        <f>IFERROR(_xll.qlIndexFixing(ONIndex3M,I166,TRUE,_xll.ohTrigger(RecalcTrigger,Trigger3M)),NA())</f>
        <v>2.6614696564786211E-3</v>
      </c>
      <c r="P166" s="44">
        <f>IFERROR(_xll.qlIndexFixing(ONIndex6M,I166,TRUE,_xll.ohTrigger(RecalcTrigger,Trigger6M)),NA())</f>
        <v>3.7417317291610352E-3</v>
      </c>
      <c r="Q166" s="146">
        <f>IFERROR(_xll.qlIndexFixing(ONIndex1Y,I166,TRUE,_xll.ohTrigger(RecalcTrigger,Trigger1Y)),NA())</f>
        <v>6.8865640121429372E-3</v>
      </c>
    </row>
    <row r="167" spans="2:17" x14ac:dyDescent="0.2">
      <c r="B167" s="39" t="s">
        <v>17</v>
      </c>
      <c r="D167" s="42">
        <f>_xll.qlCalendarAdvance(Calendar,$D166,B167,"f",FALSE)</f>
        <v>42878</v>
      </c>
      <c r="E167" s="140">
        <f>_xll.qlInterestRateIndexValueDate(IndexON,D167)</f>
        <v>42878</v>
      </c>
      <c r="F167" s="156">
        <f>IFERROR(_xll.qlIndexFixing(IndexON,D167,TRUE,_xll.ohTrigger(RecalcTrigger,TriggerON)),NA())</f>
        <v>1.0142337875029828E-3</v>
      </c>
      <c r="H167" s="42">
        <f>_xll.qlCalendarAdvance(Calendar,$H166,B167,"f",FALSE)</f>
        <v>42878</v>
      </c>
      <c r="I167" s="140">
        <f>_xll.qlInterestRateIndexValueDate(Index1M,$H167)</f>
        <v>42878</v>
      </c>
      <c r="J167" s="145">
        <f>IFERROR(_xll.qlIndexFixing(Index1M,$H167,TRUE,_xll.ohTrigger(RecalcTrigger,Trigger1M)),NA())</f>
        <v>1.8496841746140278E-3</v>
      </c>
      <c r="K167" s="44">
        <f>IFERROR(_xll.qlIndexFixing(Index3M,H167,TRUE,_xll.ohTrigger(RecalcTrigger,Trigger3M)),NA())</f>
        <v>2.5926286632197231E-3</v>
      </c>
      <c r="L167" s="44">
        <f>IFERROR(_xll.qlIndexFixing(Index6M,$H167,TRUE,_xll.ohTrigger(RecalcTrigger,Trigger6M)),NA())</f>
        <v>4.0217862644305264E-3</v>
      </c>
      <c r="M167" s="146">
        <f>IFERROR(_xll.qlIndexFixing(Index1Y,$H167,TRUE,_xll.ohTrigger(RecalcTrigger,Trigger1Y)),NA())</f>
        <v>6.192967578465769E-3</v>
      </c>
      <c r="N167" s="145">
        <f>IFERROR(_xll.qlIndexFixing(ONIndex1M,I167,TRUE,_xll.ohTrigger(RecalcTrigger,Trigger1M)),NA())</f>
        <v>1.8287987526577343E-3</v>
      </c>
      <c r="O167" s="44">
        <f>IFERROR(_xll.qlIndexFixing(ONIndex3M,I167,TRUE,_xll.ohTrigger(RecalcTrigger,Trigger3M)),NA())</f>
        <v>2.6593695529131267E-3</v>
      </c>
      <c r="P167" s="44">
        <f>IFERROR(_xll.qlIndexFixing(ONIndex6M,I167,TRUE,_xll.ohTrigger(RecalcTrigger,Trigger6M)),NA())</f>
        <v>3.7734469740491328E-3</v>
      </c>
      <c r="Q167" s="146">
        <f>IFERROR(_xll.qlIndexFixing(ONIndex1Y,I167,TRUE,_xll.ohTrigger(RecalcTrigger,Trigger1Y)),NA())</f>
        <v>6.8720873493532952E-3</v>
      </c>
    </row>
    <row r="168" spans="2:17" x14ac:dyDescent="0.2">
      <c r="B168" s="39" t="s">
        <v>17</v>
      </c>
      <c r="D168" s="42">
        <f>_xll.qlCalendarAdvance(Calendar,$D167,B168,"f",FALSE)</f>
        <v>42879</v>
      </c>
      <c r="E168" s="140">
        <f>_xll.qlInterestRateIndexValueDate(IndexON,D168)</f>
        <v>42879</v>
      </c>
      <c r="F168" s="156">
        <f>IFERROR(_xll.qlIndexFixing(IndexON,D168,TRUE,_xll.ohTrigger(RecalcTrigger,TriggerON)),NA())</f>
        <v>1.0072438760477809E-3</v>
      </c>
      <c r="H168" s="42">
        <f>_xll.qlCalendarAdvance(Calendar,$H167,B168,"f",FALSE)</f>
        <v>42879</v>
      </c>
      <c r="I168" s="140">
        <f>_xll.qlInterestRateIndexValueDate(Index1M,$H168)</f>
        <v>42879</v>
      </c>
      <c r="J168" s="145">
        <f>IFERROR(_xll.qlIndexFixing(Index1M,$H168,TRUE,_xll.ohTrigger(RecalcTrigger,Trigger1M)),NA())</f>
        <v>1.8414588388956006E-3</v>
      </c>
      <c r="K168" s="44">
        <f>IFERROR(_xll.qlIndexFixing(Index3M,H168,TRUE,_xll.ohTrigger(RecalcTrigger,Trigger3M)),NA())</f>
        <v>2.5909075329406525E-3</v>
      </c>
      <c r="L168" s="44">
        <f>IFERROR(_xll.qlIndexFixing(Index6M,$H168,TRUE,_xll.ohTrigger(RecalcTrigger,Trigger6M)),NA())</f>
        <v>4.0207832674096959E-3</v>
      </c>
      <c r="M168" s="146">
        <f>IFERROR(_xll.qlIndexFixing(Index1Y,$H168,TRUE,_xll.ohTrigger(RecalcTrigger,Trigger1Y)),NA())</f>
        <v>6.1926107170184874E-3</v>
      </c>
      <c r="N168" s="145">
        <f>IFERROR(_xll.qlIndexFixing(ONIndex1M,I168,TRUE,_xll.ohTrigger(RecalcTrigger,Trigger1M)),NA())</f>
        <v>1.8328522403288083E-3</v>
      </c>
      <c r="O168" s="44">
        <f>IFERROR(_xll.qlIndexFixing(ONIndex3M,I168,TRUE,_xll.ohTrigger(RecalcTrigger,Trigger3M)),NA())</f>
        <v>2.6573237771820857E-3</v>
      </c>
      <c r="P168" s="44">
        <f>IFERROR(_xll.qlIndexFixing(ONIndex6M,I168,TRUE,_xll.ohTrigger(RecalcTrigger,Trigger6M)),NA())</f>
        <v>3.8078760772342068E-3</v>
      </c>
      <c r="Q168" s="146">
        <f>IFERROR(_xll.qlIndexFixing(ONIndex1Y,I168,TRUE,_xll.ohTrigger(RecalcTrigger,Trigger1Y)),NA())</f>
        <v>6.8572042825820745E-3</v>
      </c>
    </row>
    <row r="169" spans="2:17" x14ac:dyDescent="0.2">
      <c r="B169" s="39" t="s">
        <v>17</v>
      </c>
      <c r="D169" s="42">
        <f>_xll.qlCalendarAdvance(Calendar,$D168,B169,"f",FALSE)</f>
        <v>42880</v>
      </c>
      <c r="E169" s="140">
        <f>_xll.qlInterestRateIndexValueDate(IndexON,D169)</f>
        <v>42880</v>
      </c>
      <c r="F169" s="156">
        <f>IFERROR(_xll.qlIndexFixing(IndexON,D169,TRUE,_xll.ohTrigger(RecalcTrigger,TriggerON)),NA())</f>
        <v>9.999392925197359E-4</v>
      </c>
      <c r="H169" s="42">
        <f>_xll.qlCalendarAdvance(Calendar,$H168,B169,"f",FALSE)</f>
        <v>42880</v>
      </c>
      <c r="I169" s="140">
        <f>_xll.qlInterestRateIndexValueDate(Index1M,$H169)</f>
        <v>42880</v>
      </c>
      <c r="J169" s="145">
        <f>IFERROR(_xll.qlIndexFixing(Index1M,$H169,TRUE,_xll.ohTrigger(RecalcTrigger,Trigger1M)),NA())</f>
        <v>1.8417185468869168E-3</v>
      </c>
      <c r="K169" s="44">
        <f>IFERROR(_xll.qlIndexFixing(Index3M,H169,TRUE,_xll.ohTrigger(RecalcTrigger,Trigger3M)),NA())</f>
        <v>2.5891785229096224E-3</v>
      </c>
      <c r="L169" s="44">
        <f>IFERROR(_xll.qlIndexFixing(Index6M,$H169,TRUE,_xll.ohTrigger(RecalcTrigger,Trigger6M)),NA())</f>
        <v>4.01499656738498E-3</v>
      </c>
      <c r="M169" s="146">
        <f>IFERROR(_xll.qlIndexFixing(Index1Y,$H169,TRUE,_xll.ohTrigger(RecalcTrigger,Trigger1Y)),NA())</f>
        <v>6.1923129943128874E-3</v>
      </c>
      <c r="N169" s="145">
        <f>IFERROR(_xll.qlIndexFixing(ONIndex1M,I169,TRUE,_xll.ohTrigger(RecalcTrigger,Trigger1M)),NA())</f>
        <v>1.8371293348506956E-3</v>
      </c>
      <c r="O169" s="44">
        <f>IFERROR(_xll.qlIndexFixing(ONIndex3M,I169,TRUE,_xll.ohTrigger(RecalcTrigger,Trigger3M)),NA())</f>
        <v>2.6553323293665443E-3</v>
      </c>
      <c r="P169" s="44">
        <f>IFERROR(_xll.qlIndexFixing(ONIndex6M,I169,TRUE,_xll.ohTrigger(RecalcTrigger,Trigger6M)),NA())</f>
        <v>3.8450190395267203E-3</v>
      </c>
      <c r="Q169" s="146">
        <f>IFERROR(_xll.qlIndexFixing(ONIndex1Y,I169,TRUE,_xll.ohTrigger(RecalcTrigger,Trigger1Y)),NA())</f>
        <v>6.8419148120724138E-3</v>
      </c>
    </row>
    <row r="170" spans="2:17" x14ac:dyDescent="0.2">
      <c r="B170" s="39" t="s">
        <v>17</v>
      </c>
      <c r="D170" s="42">
        <f>_xll.qlCalendarAdvance(Calendar,$D169,B170,"f",FALSE)</f>
        <v>42881</v>
      </c>
      <c r="E170" s="140">
        <f>_xll.qlInterestRateIndexValueDate(IndexON,D170)</f>
        <v>42881</v>
      </c>
      <c r="F170" s="156">
        <f>IFERROR(_xll.qlIndexFixing(IndexON,D170,TRUE,_xll.ohTrigger(RecalcTrigger,TriggerON)),NA())</f>
        <v>9.801084209781763E-4</v>
      </c>
      <c r="H170" s="42">
        <f>_xll.qlCalendarAdvance(Calendar,$H169,B170,"f",FALSE)</f>
        <v>42881</v>
      </c>
      <c r="I170" s="140">
        <f>_xll.qlInterestRateIndexValueDate(Index1M,$H170)</f>
        <v>42881</v>
      </c>
      <c r="J170" s="145">
        <f>IFERROR(_xll.qlIndexFixing(Index1M,$H170,TRUE,_xll.ohTrigger(RecalcTrigger,Trigger1M)),NA())</f>
        <v>1.8418573154929585E-3</v>
      </c>
      <c r="K170" s="44">
        <f>IFERROR(_xll.qlIndexFixing(Index3M,H170,TRUE,_xll.ohTrigger(RecalcTrigger,Trigger3M)),NA())</f>
        <v>2.5844114692843891E-3</v>
      </c>
      <c r="L170" s="44">
        <f>IFERROR(_xll.qlIndexFixing(Index6M,$H170,TRUE,_xll.ohTrigger(RecalcTrigger,Trigger6M)),NA())</f>
        <v>4.0158730604266382E-3</v>
      </c>
      <c r="M170" s="146">
        <f>IFERROR(_xll.qlIndexFixing(Index1Y,$H170,TRUE,_xll.ohTrigger(RecalcTrigger,Trigger1Y)),NA())</f>
        <v>6.1970832373658812E-3</v>
      </c>
      <c r="N170" s="145">
        <f>IFERROR(_xll.qlIndexFixing(ONIndex1M,I170,TRUE,_xll.ohTrigger(RecalcTrigger,Trigger1M)),NA())</f>
        <v>1.8489541545188559E-3</v>
      </c>
      <c r="O170" s="44">
        <f>IFERROR(_xll.qlIndexFixing(ONIndex3M,I170,TRUE,_xll.ohTrigger(RecalcTrigger,Trigger3M)),NA())</f>
        <v>2.6506542224871699E-3</v>
      </c>
      <c r="P170" s="44">
        <f>IFERROR(_xll.qlIndexFixing(ONIndex6M,I170,TRUE,_xll.ohTrigger(RecalcTrigger,Trigger6M)),NA())</f>
        <v>3.9515099115991492E-3</v>
      </c>
      <c r="Q170" s="146">
        <f>IFERROR(_xll.qlIndexFixing(ONIndex1Y,I170,TRUE,_xll.ohTrigger(RecalcTrigger,Trigger1Y)),NA())</f>
        <v>6.8018492387336704E-3</v>
      </c>
    </row>
    <row r="171" spans="2:17" x14ac:dyDescent="0.2">
      <c r="B171" s="39" t="s">
        <v>17</v>
      </c>
      <c r="D171" s="42">
        <f>_xll.qlCalendarAdvance(Calendar,$D170,B171,"f",FALSE)</f>
        <v>42885</v>
      </c>
      <c r="E171" s="140">
        <f>_xll.qlInterestRateIndexValueDate(IndexON,D171)</f>
        <v>42885</v>
      </c>
      <c r="F171" s="156">
        <f>IFERROR(_xll.qlIndexFixing(IndexON,D171,TRUE,_xll.ohTrigger(RecalcTrigger,TriggerON)),NA())</f>
        <v>9.5880798763769981E-4</v>
      </c>
      <c r="H171" s="42">
        <f>_xll.qlCalendarAdvance(Calendar,$H170,B171,"f",FALSE)</f>
        <v>42885</v>
      </c>
      <c r="I171" s="140">
        <f>_xll.qlInterestRateIndexValueDate(Index1M,$H171)</f>
        <v>42885</v>
      </c>
      <c r="J171" s="145">
        <f>IFERROR(_xll.qlIndexFixing(Index1M,$H171,TRUE,_xll.ohTrigger(RecalcTrigger,Trigger1M)),NA())</f>
        <v>1.8225761122330781E-3</v>
      </c>
      <c r="K171" s="44">
        <f>IFERROR(_xll.qlIndexFixing(Index3M,H171,TRUE,_xll.ohTrigger(RecalcTrigger,Trigger3M)),NA())</f>
        <v>2.5803841552053852E-3</v>
      </c>
      <c r="L171" s="44">
        <f>IFERROR(_xll.qlIndexFixing(Index6M,$H171,TRUE,_xll.ohTrigger(RecalcTrigger,Trigger6M)),NA())</f>
        <v>4.0101667972928714E-3</v>
      </c>
      <c r="M171" s="146">
        <f>IFERROR(_xll.qlIndexFixing(Index1Y,$H171,TRUE,_xll.ohTrigger(RecalcTrigger,Trigger1Y)),NA())</f>
        <v>6.1916845360638906E-3</v>
      </c>
      <c r="N171" s="145">
        <f>IFERROR(_xll.qlIndexFixing(ONIndex1M,I171,TRUE,_xll.ohTrigger(RecalcTrigger,Trigger1M)),NA())</f>
        <v>1.861706375066996E-3</v>
      </c>
      <c r="O171" s="44">
        <f>IFERROR(_xll.qlIndexFixing(ONIndex3M,I171,TRUE,_xll.ohTrigger(RecalcTrigger,Trigger3M)),NA())</f>
        <v>2.6461900082108691E-3</v>
      </c>
      <c r="P171" s="44">
        <f>IFERROR(_xll.qlIndexFixing(ONIndex6M,I171,TRUE,_xll.ohTrigger(RecalcTrigger,Trigger6M)),NA())</f>
        <v>4.0706571087811838E-3</v>
      </c>
      <c r="Q171" s="146">
        <f>IFERROR(_xll.qlIndexFixing(ONIndex1Y,I171,TRUE,_xll.ohTrigger(RecalcTrigger,Trigger1Y)),NA())</f>
        <v>6.7595481849991312E-3</v>
      </c>
    </row>
    <row r="172" spans="2:17" x14ac:dyDescent="0.2">
      <c r="B172" s="39" t="s">
        <v>17</v>
      </c>
      <c r="D172" s="42">
        <f>_xll.qlCalendarAdvance(Calendar,$D171,B172,"f",FALSE)</f>
        <v>42886</v>
      </c>
      <c r="E172" s="140">
        <f>_xll.qlInterestRateIndexValueDate(IndexON,D172)</f>
        <v>42886</v>
      </c>
      <c r="F172" s="156">
        <f>IFERROR(_xll.qlIndexFixing(IndexON,D172,TRUE,_xll.ohTrigger(RecalcTrigger,TriggerON)),NA())</f>
        <v>9.5028553315668063E-4</v>
      </c>
      <c r="H172" s="42">
        <f>_xll.qlCalendarAdvance(Calendar,$H171,B172,"f",FALSE)</f>
        <v>42886</v>
      </c>
      <c r="I172" s="140">
        <f>_xll.qlInterestRateIndexValueDate(Index1M,$H172)</f>
        <v>42886</v>
      </c>
      <c r="J172" s="145">
        <f>IFERROR(_xll.qlIndexFixing(Index1M,$H172,TRUE,_xll.ohTrigger(RecalcTrigger,Trigger1M)),NA())</f>
        <v>1.8212624806706417E-3</v>
      </c>
      <c r="K172" s="44">
        <f>IFERROR(_xll.qlIndexFixing(Index3M,H172,TRUE,_xll.ohTrigger(RecalcTrigger,Trigger3M)),NA())</f>
        <v>2.578589193921925E-3</v>
      </c>
      <c r="L172" s="44">
        <f>IFERROR(_xll.qlIndexFixing(Index6M,$H172,TRUE,_xll.ohTrigger(RecalcTrigger,Trigger6M)),NA())</f>
        <v>4.0097915300020244E-3</v>
      </c>
      <c r="M172" s="146">
        <f>IFERROR(_xll.qlIndexFixing(Index1Y,$H172,TRUE,_xll.ohTrigger(RecalcTrigger,Trigger1Y)),NA())</f>
        <v>6.1917250031195969E-3</v>
      </c>
      <c r="N172" s="145">
        <f>IFERROR(_xll.qlIndexFixing(ONIndex1M,I172,TRUE,_xll.ohTrigger(RecalcTrigger,Trigger1M)),NA())</f>
        <v>1.8663498961957181E-3</v>
      </c>
      <c r="O172" s="44">
        <f>IFERROR(_xll.qlIndexFixing(ONIndex3M,I172,TRUE,_xll.ohTrigger(RecalcTrigger,Trigger3M)),NA())</f>
        <v>2.6445245276451868E-3</v>
      </c>
      <c r="P172" s="44">
        <f>IFERROR(_xll.qlIndexFixing(ONIndex6M,I172,TRUE,_xll.ohTrigger(RecalcTrigger,Trigger6M)),NA())</f>
        <v>4.1193752927337624E-3</v>
      </c>
      <c r="Q172" s="146">
        <f>IFERROR(_xll.qlIndexFixing(ONIndex1Y,I172,TRUE,_xll.ohTrigger(RecalcTrigger,Trigger1Y)),NA())</f>
        <v>6.7428809842862147E-3</v>
      </c>
    </row>
    <row r="173" spans="2:17" x14ac:dyDescent="0.2">
      <c r="B173" s="39" t="s">
        <v>17</v>
      </c>
      <c r="D173" s="42">
        <f>_xll.qlCalendarAdvance(Calendar,$D172,B173,"f",FALSE)</f>
        <v>42887</v>
      </c>
      <c r="E173" s="140">
        <f>_xll.qlInterestRateIndexValueDate(IndexON,D173)</f>
        <v>42887</v>
      </c>
      <c r="F173" s="156">
        <f>IFERROR(_xll.qlIndexFixing(IndexON,D173,TRUE,_xll.ohTrigger(RecalcTrigger,TriggerON)),NA())</f>
        <v>9.4211856776271752E-4</v>
      </c>
      <c r="H173" s="42">
        <f>_xll.qlCalendarAdvance(Calendar,$H172,B173,"f",FALSE)</f>
        <v>42887</v>
      </c>
      <c r="I173" s="140">
        <f>_xll.qlInterestRateIndexValueDate(Index1M,$H173)</f>
        <v>42887</v>
      </c>
      <c r="J173" s="145">
        <f>IFERROR(_xll.qlIndexFixing(Index1M,$H173,TRUE,_xll.ohTrigger(RecalcTrigger,Trigger1M)),NA())</f>
        <v>1.8035176297330133E-3</v>
      </c>
      <c r="K173" s="44">
        <f>IFERROR(_xll.qlIndexFixing(Index3M,H173,TRUE,_xll.ohTrigger(RecalcTrigger,Trigger3M)),NA())</f>
        <v>2.5767801286545899E-3</v>
      </c>
      <c r="L173" s="44">
        <f>IFERROR(_xll.qlIndexFixing(Index6M,$H173,TRUE,_xll.ohTrigger(RecalcTrigger,Trigger6M)),NA())</f>
        <v>4.0068514375003325E-3</v>
      </c>
      <c r="M173" s="146">
        <f>IFERROR(_xll.qlIndexFixing(Index1Y,$H173,TRUE,_xll.ohTrigger(RecalcTrigger,Trigger1Y)),NA())</f>
        <v>6.1918162999425874E-3</v>
      </c>
      <c r="N173" s="145">
        <f>IFERROR(_xll.qlIndexFixing(ONIndex1M,I173,TRUE,_xll.ohTrigger(RecalcTrigger,Trigger1M)),NA())</f>
        <v>1.8702418095151163E-3</v>
      </c>
      <c r="O173" s="44">
        <f>IFERROR(_xll.qlIndexFixing(ONIndex3M,I173,TRUE,_xll.ohTrigger(RecalcTrigger,Trigger3M)),NA())</f>
        <v>2.6429133748329114E-3</v>
      </c>
      <c r="P173" s="44">
        <f>IFERROR(_xll.qlIndexFixing(ONIndex6M,I173,TRUE,_xll.ohTrigger(RecalcTrigger,Trigger6M)),NA())</f>
        <v>4.1660993890313414E-3</v>
      </c>
      <c r="Q173" s="146">
        <f>IFERROR(_xll.qlIndexFixing(ONIndex1Y,I173,TRUE,_xll.ohTrigger(RecalcTrigger,Trigger1Y)),NA())</f>
        <v>6.7268680719001495E-3</v>
      </c>
    </row>
    <row r="174" spans="2:17" x14ac:dyDescent="0.2">
      <c r="B174" s="39" t="s">
        <v>17</v>
      </c>
      <c r="D174" s="42">
        <f>_xll.qlCalendarAdvance(Calendar,$D173,B174,"f",FALSE)</f>
        <v>42888</v>
      </c>
      <c r="E174" s="140">
        <f>_xll.qlInterestRateIndexValueDate(IndexON,D174)</f>
        <v>42888</v>
      </c>
      <c r="F174" s="156">
        <f>IFERROR(_xll.qlIndexFixing(IndexON,D174,TRUE,_xll.ohTrigger(RecalcTrigger,TriggerON)),NA())</f>
        <v>9.2697195483067629E-4</v>
      </c>
      <c r="H174" s="42">
        <f>_xll.qlCalendarAdvance(Calendar,$H173,B174,"f",FALSE)</f>
        <v>42888</v>
      </c>
      <c r="I174" s="140">
        <f>_xll.qlInterestRateIndexValueDate(Index1M,$H174)</f>
        <v>42888</v>
      </c>
      <c r="J174" s="145">
        <f>IFERROR(_xll.qlIndexFixing(Index1M,$H174,TRUE,_xll.ohTrigger(RecalcTrigger,Trigger1M)),NA())</f>
        <v>1.8013560067791663E-3</v>
      </c>
      <c r="K174" s="44">
        <f>IFERROR(_xll.qlIndexFixing(Index3M,H174,TRUE,_xll.ohTrigger(RecalcTrigger,Trigger3M)),NA())</f>
        <v>2.5727714771394176E-3</v>
      </c>
      <c r="L174" s="44">
        <f>IFERROR(_xll.qlIndexFixing(Index6M,$H174,TRUE,_xll.ohTrigger(RecalcTrigger,Trigger6M)),NA())</f>
        <v>3.999179390238047E-3</v>
      </c>
      <c r="M174" s="146">
        <f>IFERROR(_xll.qlIndexFixing(Index1Y,$H174,TRUE,_xll.ohTrigger(RecalcTrigger,Trigger1Y)),NA())</f>
        <v>6.1953739075452487E-3</v>
      </c>
      <c r="N174" s="145">
        <f>IFERROR(_xll.qlIndexFixing(ONIndex1M,I174,TRUE,_xll.ohTrigger(RecalcTrigger,Trigger1M)),NA())</f>
        <v>1.8755299136785644E-3</v>
      </c>
      <c r="O174" s="44">
        <f>IFERROR(_xll.qlIndexFixing(ONIndex3M,I174,TRUE,_xll.ohTrigger(RecalcTrigger,Trigger3M)),NA())</f>
        <v>2.6398912552239033E-3</v>
      </c>
      <c r="P174" s="44">
        <f>IFERROR(_xll.qlIndexFixing(ONIndex6M,I174,TRUE,_xll.ohTrigger(RecalcTrigger,Trigger6M)),NA())</f>
        <v>4.2529501714738682E-3</v>
      </c>
      <c r="Q174" s="146">
        <f>IFERROR(_xll.qlIndexFixing(ONIndex1Y,I174,TRUE,_xll.ohTrigger(RecalcTrigger,Trigger1Y)),NA())</f>
        <v>6.6971460853474758E-3</v>
      </c>
    </row>
    <row r="175" spans="2:17" x14ac:dyDescent="0.2">
      <c r="B175" s="39" t="s">
        <v>17</v>
      </c>
      <c r="D175" s="42">
        <f>_xll.qlCalendarAdvance(Calendar,$D174,B175,"f",FALSE)</f>
        <v>42891</v>
      </c>
      <c r="E175" s="140">
        <f>_xll.qlInterestRateIndexValueDate(IndexON,D175)</f>
        <v>42891</v>
      </c>
      <c r="F175" s="156">
        <f>IFERROR(_xll.qlIndexFixing(IndexON,D175,TRUE,_xll.ohTrigger(RecalcTrigger,TriggerON)),NA())</f>
        <v>9.1300559730056463E-4</v>
      </c>
      <c r="H175" s="42">
        <f>_xll.qlCalendarAdvance(Calendar,$H174,B175,"f",FALSE)</f>
        <v>42891</v>
      </c>
      <c r="I175" s="140">
        <f>_xll.qlInterestRateIndexValueDate(Index1M,$H175)</f>
        <v>42891</v>
      </c>
      <c r="J175" s="145">
        <f>IFERROR(_xll.qlIndexFixing(Index1M,$H175,TRUE,_xll.ohTrigger(RecalcTrigger,Trigger1M)),NA())</f>
        <v>1.781459302993486E-3</v>
      </c>
      <c r="K175" s="44">
        <f>IFERROR(_xll.qlIndexFixing(Index3M,H175,TRUE,_xll.ohTrigger(RecalcTrigger,Trigger3M)),NA())</f>
        <v>2.5693850443936229E-3</v>
      </c>
      <c r="L175" s="44">
        <f>IFERROR(_xll.qlIndexFixing(Index6M,$H175,TRUE,_xll.ohTrigger(RecalcTrigger,Trigger6M)),NA())</f>
        <v>3.9926456826236238E-3</v>
      </c>
      <c r="M175" s="146">
        <f>IFERROR(_xll.qlIndexFixing(Index1Y,$H175,TRUE,_xll.ohTrigger(RecalcTrigger,Trigger1Y)),NA())</f>
        <v>6.1926159209837461E-3</v>
      </c>
      <c r="N175" s="145">
        <f>IFERROR(_xll.qlIndexFixing(ONIndex1M,I175,TRUE,_xll.ohTrigger(RecalcTrigger,Trigger1M)),NA())</f>
        <v>1.8782933836458682E-3</v>
      </c>
      <c r="O175" s="44">
        <f>IFERROR(_xll.qlIndexFixing(ONIndex3M,I175,TRUE,_xll.ohTrigger(RecalcTrigger,Trigger3M)),NA())</f>
        <v>2.6370120424146215E-3</v>
      </c>
      <c r="P175" s="44">
        <f>IFERROR(_xll.qlIndexFixing(ONIndex6M,I175,TRUE,_xll.ohTrigger(RecalcTrigger,Trigger6M)),NA())</f>
        <v>4.3330548826781001E-3</v>
      </c>
      <c r="Q175" s="146">
        <f>IFERROR(_xll.qlIndexFixing(ONIndex1Y,I175,TRUE,_xll.ohTrigger(RecalcTrigger,Trigger1Y)),NA())</f>
        <v>6.6693593038413823E-3</v>
      </c>
    </row>
    <row r="176" spans="2:17" x14ac:dyDescent="0.2">
      <c r="B176" s="39" t="s">
        <v>17</v>
      </c>
      <c r="D176" s="42">
        <f>_xll.qlCalendarAdvance(Calendar,$D175,B176,"f",FALSE)</f>
        <v>42892</v>
      </c>
      <c r="E176" s="140">
        <f>_xll.qlInterestRateIndexValueDate(IndexON,D176)</f>
        <v>42892</v>
      </c>
      <c r="F176" s="156">
        <f>IFERROR(_xll.qlIndexFixing(IndexON,D176,TRUE,_xll.ohTrigger(RecalcTrigger,TriggerON)),NA())</f>
        <v>9.066160772608356E-4</v>
      </c>
      <c r="H176" s="42">
        <f>_xll.qlCalendarAdvance(Calendar,$H175,B176,"f",FALSE)</f>
        <v>42892</v>
      </c>
      <c r="I176" s="140">
        <f>_xll.qlInterestRateIndexValueDate(Index1M,$H176)</f>
        <v>42892</v>
      </c>
      <c r="J176" s="145">
        <f>IFERROR(_xll.qlIndexFixing(Index1M,$H176,TRUE,_xll.ohTrigger(RecalcTrigger,Trigger1M)),NA())</f>
        <v>1.7720811555717031E-3</v>
      </c>
      <c r="K176" s="44">
        <f>IFERROR(_xll.qlIndexFixing(Index3M,H176,TRUE,_xll.ohTrigger(RecalcTrigger,Trigger3M)),NA())</f>
        <v>2.5674921217076702E-3</v>
      </c>
      <c r="L176" s="44">
        <f>IFERROR(_xll.qlIndexFixing(Index6M,$H176,TRUE,_xll.ohTrigger(RecalcTrigger,Trigger6M)),NA())</f>
        <v>3.9885432281851936E-3</v>
      </c>
      <c r="M176" s="146">
        <f>IFERROR(_xll.qlIndexFixing(Index1Y,$H176,TRUE,_xll.ohTrigger(RecalcTrigger,Trigger1Y)),NA())</f>
        <v>6.1929059687264587E-3</v>
      </c>
      <c r="N176" s="145">
        <f>IFERROR(_xll.qlIndexFixing(ONIndex1M,I176,TRUE,_xll.ohTrigger(RecalcTrigger,Trigger1M)),NA())</f>
        <v>1.8784272573513228E-3</v>
      </c>
      <c r="O176" s="44">
        <f>IFERROR(_xll.qlIndexFixing(ONIndex3M,I176,TRUE,_xll.ohTrigger(RecalcTrigger,Trigger3M)),NA())</f>
        <v>2.6356725290177518E-3</v>
      </c>
      <c r="P176" s="44">
        <f>IFERROR(_xll.qlIndexFixing(ONIndex6M,I176,TRUE,_xll.ohTrigger(RecalcTrigger,Trigger6M)),NA())</f>
        <v>4.3698085296783873E-3</v>
      </c>
      <c r="Q176" s="146">
        <f>IFERROR(_xll.qlIndexFixing(ONIndex1Y,I176,TRUE,_xll.ohTrigger(RecalcTrigger,Trigger1Y)),NA())</f>
        <v>6.6566178317928326E-3</v>
      </c>
    </row>
    <row r="177" spans="2:17" x14ac:dyDescent="0.2">
      <c r="B177" s="39" t="s">
        <v>17</v>
      </c>
      <c r="D177" s="42">
        <f>_xll.qlCalendarAdvance(Calendar,$D176,B177,"f",FALSE)</f>
        <v>42893</v>
      </c>
      <c r="E177" s="140">
        <f>_xll.qlInterestRateIndexValueDate(IndexON,D177)</f>
        <v>42893</v>
      </c>
      <c r="F177" s="156">
        <f>IFERROR(_xll.qlIndexFixing(IndexON,D177,TRUE,_xll.ohTrigger(RecalcTrigger,TriggerON)),NA())</f>
        <v>9.0058204630816263E-4</v>
      </c>
      <c r="H177" s="42">
        <f>_xll.qlCalendarAdvance(Calendar,$H176,B177,"f",FALSE)</f>
        <v>42893</v>
      </c>
      <c r="I177" s="140">
        <f>_xll.qlInterestRateIndexValueDate(Index1M,$H177)</f>
        <v>42893</v>
      </c>
      <c r="J177" s="145">
        <f>IFERROR(_xll.qlIndexFixing(Index1M,$H177,TRUE,_xll.ohTrigger(RecalcTrigger,Trigger1M)),NA())</f>
        <v>1.7623454730332964E-3</v>
      </c>
      <c r="K177" s="44">
        <f>IFERROR(_xll.qlIndexFixing(Index3M,H177,TRUE,_xll.ohTrigger(RecalcTrigger,Trigger3M)),NA())</f>
        <v>2.5655797600492446E-3</v>
      </c>
      <c r="L177" s="44">
        <f>IFERROR(_xll.qlIndexFixing(Index6M,$H177,TRUE,_xll.ohTrigger(RecalcTrigger,Trigger6M)),NA())</f>
        <v>3.9842444996049005E-3</v>
      </c>
      <c r="M177" s="146">
        <f>IFERROR(_xll.qlIndexFixing(Index1Y,$H177,TRUE,_xll.ohTrigger(RecalcTrigger,Trigger1Y)),NA())</f>
        <v>6.1932246870830543E-3</v>
      </c>
      <c r="N177" s="145">
        <f>IFERROR(_xll.qlIndexFixing(ONIndex1M,I177,TRUE,_xll.ohTrigger(RecalcTrigger,Trigger1M)),NA())</f>
        <v>1.8778095230853609E-3</v>
      </c>
      <c r="O177" s="44">
        <f>IFERROR(_xll.qlIndexFixing(ONIndex3M,I177,TRUE,_xll.ohTrigger(RecalcTrigger,Trigger3M)),NA())</f>
        <v>2.6343873434553355E-3</v>
      </c>
      <c r="P177" s="44">
        <f>IFERROR(_xll.qlIndexFixing(ONIndex6M,I177,TRUE,_xll.ohTrigger(RecalcTrigger,Trigger6M)),NA())</f>
        <v>4.4045680849713609E-3</v>
      </c>
      <c r="Q177" s="146">
        <f>IFERROR(_xll.qlIndexFixing(ONIndex1Y,I177,TRUE,_xll.ohTrigger(RecalcTrigger,Trigger1Y)),NA())</f>
        <v>6.6445306476659027E-3</v>
      </c>
    </row>
    <row r="178" spans="2:17" x14ac:dyDescent="0.2">
      <c r="B178" s="39" t="s">
        <v>17</v>
      </c>
      <c r="D178" s="42">
        <f>_xll.qlCalendarAdvance(Calendar,$D177,B178,"f",FALSE)</f>
        <v>42894</v>
      </c>
      <c r="E178" s="140">
        <f>_xll.qlInterestRateIndexValueDate(IndexON,D178)</f>
        <v>42894</v>
      </c>
      <c r="F178" s="156">
        <f>IFERROR(_xll.qlIndexFixing(IndexON,D178,TRUE,_xll.ohTrigger(RecalcTrigger,TriggerON)),NA())</f>
        <v>8.9490350436149946E-4</v>
      </c>
      <c r="H178" s="42">
        <f>_xll.qlCalendarAdvance(Calendar,$H177,B178,"f",FALSE)</f>
        <v>42894</v>
      </c>
      <c r="I178" s="140">
        <f>_xll.qlInterestRateIndexValueDate(Index1M,$H178)</f>
        <v>42894</v>
      </c>
      <c r="J178" s="145">
        <f>IFERROR(_xll.qlIndexFixing(Index1M,$H178,TRUE,_xll.ohTrigger(RecalcTrigger,Trigger1M)),NA())</f>
        <v>1.7404962780752029E-3</v>
      </c>
      <c r="K178" s="44">
        <f>IFERROR(_xll.qlIndexFixing(Index3M,H178,TRUE,_xll.ohTrigger(RecalcTrigger,Trigger3M)),NA())</f>
        <v>2.5636470702631235E-3</v>
      </c>
      <c r="L178" s="44">
        <f>IFERROR(_xll.qlIndexFixing(Index6M,$H178,TRUE,_xll.ohTrigger(RecalcTrigger,Trigger6M)),NA())</f>
        <v>3.9797615628918218E-3</v>
      </c>
      <c r="M178" s="146">
        <f>IFERROR(_xll.qlIndexFixing(Index1Y,$H178,TRUE,_xll.ohTrigger(RecalcTrigger,Trigger1Y)),NA())</f>
        <v>6.1935683828613364E-3</v>
      </c>
      <c r="N178" s="145">
        <f>IFERROR(_xll.qlIndexFixing(ONIndex1M,I178,TRUE,_xll.ohTrigger(RecalcTrigger,Trigger1M)),NA())</f>
        <v>1.8764401808479825E-3</v>
      </c>
      <c r="O178" s="44">
        <f>IFERROR(_xll.qlIndexFixing(ONIndex3M,I178,TRUE,_xll.ohTrigger(RecalcTrigger,Trigger3M)),NA())</f>
        <v>2.6331564857273726E-3</v>
      </c>
      <c r="P178" s="44">
        <f>IFERROR(_xll.qlIndexFixing(ONIndex6M,I178,TRUE,_xll.ohTrigger(RecalcTrigger,Trigger6M)),NA())</f>
        <v>4.4373335479086506E-3</v>
      </c>
      <c r="Q178" s="146">
        <f>IFERROR(_xll.qlIndexFixing(ONIndex1Y,I178,TRUE,_xll.ohTrigger(RecalcTrigger,Trigger1Y)),NA())</f>
        <v>6.6330977512985001E-3</v>
      </c>
    </row>
    <row r="179" spans="2:17" x14ac:dyDescent="0.2">
      <c r="B179" s="39" t="s">
        <v>17</v>
      </c>
      <c r="D179" s="42">
        <f>_xll.qlCalendarAdvance(Calendar,$D178,B179,"f",FALSE)</f>
        <v>42895</v>
      </c>
      <c r="E179" s="140">
        <f>_xll.qlInterestRateIndexValueDate(IndexON,D179)</f>
        <v>42895</v>
      </c>
      <c r="F179" s="156">
        <f>IFERROR(_xll.qlIndexFixing(IndexON,D179,TRUE,_xll.ohTrigger(RecalcTrigger,TriggerON)),NA())</f>
        <v>8.8473352819806738E-4</v>
      </c>
      <c r="H179" s="42">
        <f>_xll.qlCalendarAdvance(Calendar,$H178,B179,"f",FALSE)</f>
        <v>42895</v>
      </c>
      <c r="I179" s="140">
        <f>_xll.qlInterestRateIndexValueDate(Index1M,$H179)</f>
        <v>42895</v>
      </c>
      <c r="J179" s="145">
        <f>IFERROR(_xll.qlIndexFixing(Index1M,$H179,TRUE,_xll.ohTrigger(RecalcTrigger,Trigger1M)),NA())</f>
        <v>1.7361020657039128E-3</v>
      </c>
      <c r="K179" s="44">
        <f>IFERROR(_xll.qlIndexFixing(Index3M,H179,TRUE,_xll.ohTrigger(RecalcTrigger,Trigger3M)),NA())</f>
        <v>2.5593225372286194E-3</v>
      </c>
      <c r="L179" s="44">
        <f>IFERROR(_xll.qlIndexFixing(Index6M,$H179,TRUE,_xll.ohTrigger(RecalcTrigger,Trigger6M)),NA())</f>
        <v>3.9710157804556034E-3</v>
      </c>
      <c r="M179" s="146">
        <f>IFERROR(_xll.qlIndexFixing(Index1Y,$H179,TRUE,_xll.ohTrigger(RecalcTrigger,Trigger1Y)),NA())</f>
        <v>6.1972388165910828E-3</v>
      </c>
      <c r="N179" s="145">
        <f>IFERROR(_xll.qlIndexFixing(ONIndex1M,I179,TRUE,_xll.ohTrigger(RecalcTrigger,Trigger1M)),NA())</f>
        <v>1.8712057295925772E-3</v>
      </c>
      <c r="O179" s="44">
        <f>IFERROR(_xll.qlIndexFixing(ONIndex3M,I179,TRUE,_xll.ohTrigger(RecalcTrigger,Trigger3M)),NA())</f>
        <v>2.6308948262077085E-3</v>
      </c>
      <c r="P179" s="44">
        <f>IFERROR(_xll.qlIndexFixing(ONIndex6M,I179,TRUE,_xll.ohTrigger(RecalcTrigger,Trigger6M)),NA())</f>
        <v>4.4962728822402678E-3</v>
      </c>
      <c r="Q179" s="146">
        <f>IFERROR(_xll.qlIndexFixing(ONIndex1Y,I179,TRUE,_xll.ohTrigger(RecalcTrigger,Trigger1Y)),NA())</f>
        <v>6.6125327100004707E-3</v>
      </c>
    </row>
    <row r="180" spans="2:17" x14ac:dyDescent="0.2">
      <c r="B180" s="39" t="s">
        <v>17</v>
      </c>
      <c r="D180" s="42">
        <f>_xll.qlCalendarAdvance(Calendar,$D179,B180,"f",FALSE)</f>
        <v>42898</v>
      </c>
      <c r="E180" s="140">
        <f>_xll.qlInterestRateIndexValueDate(IndexON,D180)</f>
        <v>42898</v>
      </c>
      <c r="F180" s="156">
        <f>IFERROR(_xll.qlIndexFixing(IndexON,D180,TRUE,_xll.ohTrigger(RecalcTrigger,TriggerON)),NA())</f>
        <v>8.7574422622971326E-4</v>
      </c>
      <c r="H180" s="42">
        <f>_xll.qlCalendarAdvance(Calendar,$H179,B180,"f",FALSE)</f>
        <v>42898</v>
      </c>
      <c r="I180" s="140">
        <f>_xll.qlInterestRateIndexValueDate(Index1M,$H180)</f>
        <v>42898</v>
      </c>
      <c r="J180" s="145">
        <f>IFERROR(_xll.qlIndexFixing(Index1M,$H180,TRUE,_xll.ohTrigger(RecalcTrigger,Trigger1M)),NA())</f>
        <v>1.7100285536526909E-3</v>
      </c>
      <c r="K180" s="44">
        <f>IFERROR(_xll.qlIndexFixing(Index3M,H180,TRUE,_xll.ohTrigger(RecalcTrigger,Trigger3M)),NA())</f>
        <v>2.5556952467425107E-3</v>
      </c>
      <c r="L180" s="44">
        <f>IFERROR(_xll.qlIndexFixing(Index6M,$H180,TRUE,_xll.ohTrigger(RecalcTrigger,Trigger6M)),NA())</f>
        <v>3.9602290527603334E-3</v>
      </c>
      <c r="M180" s="146">
        <f>IFERROR(_xll.qlIndexFixing(Index1Y,$H180,TRUE,_xll.ohTrigger(RecalcTrigger,Trigger1Y)),NA())</f>
        <v>6.1951190762306041E-3</v>
      </c>
      <c r="N180" s="145">
        <f>IFERROR(_xll.qlIndexFixing(ONIndex1M,I180,TRUE,_xll.ohTrigger(RecalcTrigger,Trigger1M)),NA())</f>
        <v>1.8634467329947668E-3</v>
      </c>
      <c r="O180" s="44">
        <f>IFERROR(_xll.qlIndexFixing(ONIndex3M,I180,TRUE,_xll.ohTrigger(RecalcTrigger,Trigger3M)),NA())</f>
        <v>2.6287763334031933E-3</v>
      </c>
      <c r="P180" s="44">
        <f>IFERROR(_xll.qlIndexFixing(ONIndex6M,I180,TRUE,_xll.ohTrigger(RecalcTrigger,Trigger6M)),NA())</f>
        <v>4.548454465564955E-3</v>
      </c>
      <c r="Q180" s="146">
        <f>IFERROR(_xll.qlIndexFixing(ONIndex1Y,I180,TRUE,_xll.ohTrigger(RecalcTrigger,Trigger1Y)),NA())</f>
        <v>6.593909042532653E-3</v>
      </c>
    </row>
    <row r="181" spans="2:17" x14ac:dyDescent="0.2">
      <c r="B181" s="39" t="s">
        <v>17</v>
      </c>
      <c r="D181" s="42">
        <f>_xll.qlCalendarAdvance(Calendar,$D180,B181,"f",FALSE)</f>
        <v>42899</v>
      </c>
      <c r="E181" s="140">
        <f>_xll.qlInterestRateIndexValueDate(IndexON,D181)</f>
        <v>42899</v>
      </c>
      <c r="F181" s="156">
        <f>IFERROR(_xll.qlIndexFixing(IndexON,D181,TRUE,_xll.ohTrigger(RecalcTrigger,TriggerON)),NA())</f>
        <v>8.718431290699602E-4</v>
      </c>
      <c r="H181" s="42">
        <f>_xll.qlCalendarAdvance(Calendar,$H180,B181,"f",FALSE)</f>
        <v>42899</v>
      </c>
      <c r="I181" s="140">
        <f>_xll.qlInterestRateIndexValueDate(Index1M,$H181)</f>
        <v>42899</v>
      </c>
      <c r="J181" s="145">
        <f>IFERROR(_xll.qlIndexFixing(Index1M,$H181,TRUE,_xll.ohTrigger(RecalcTrigger,Trigger1M)),NA())</f>
        <v>1.6991823703038276E-3</v>
      </c>
      <c r="K181" s="44">
        <f>IFERROR(_xll.qlIndexFixing(Index3M,H181,TRUE,_xll.ohTrigger(RecalcTrigger,Trigger3M)),NA())</f>
        <v>2.5536475790159962E-3</v>
      </c>
      <c r="L181" s="44">
        <f>IFERROR(_xll.qlIndexFixing(Index6M,$H181,TRUE,_xll.ohTrigger(RecalcTrigger,Trigger6M)),NA())</f>
        <v>3.9550060632417942E-3</v>
      </c>
      <c r="M181" s="146">
        <f>IFERROR(_xll.qlIndexFixing(Index1Y,$H181,TRUE,_xll.ohTrigger(RecalcTrigger,Trigger1Y)),NA())</f>
        <v>6.1955322611062513E-3</v>
      </c>
      <c r="N181" s="145">
        <f>IFERROR(_xll.qlIndexFixing(ONIndex1M,I181,TRUE,_xll.ohTrigger(RecalcTrigger,Trigger1M)),NA())</f>
        <v>1.8583193513055374E-3</v>
      </c>
      <c r="O181" s="44">
        <f>IFERROR(_xll.qlIndexFixing(ONIndex3M,I181,TRUE,_xll.ohTrigger(RecalcTrigger,Trigger3M)),NA())</f>
        <v>2.6278171149285434E-3</v>
      </c>
      <c r="P181" s="44">
        <f>IFERROR(_xll.qlIndexFixing(ONIndex6M,I181,TRUE,_xll.ohTrigger(RecalcTrigger,Trigger6M)),NA())</f>
        <v>4.5712494592675679E-3</v>
      </c>
      <c r="Q181" s="146">
        <f>IFERROR(_xll.qlIndexFixing(ONIndex1Y,I181,TRUE,_xll.ohTrigger(RecalcTrigger,Trigger1Y)),NA())</f>
        <v>6.5857475842334701E-3</v>
      </c>
    </row>
    <row r="182" spans="2:17" x14ac:dyDescent="0.2">
      <c r="B182" s="39" t="s">
        <v>17</v>
      </c>
      <c r="D182" s="42">
        <f>_xll.qlCalendarAdvance(Calendar,$D181,B182,"f",FALSE)</f>
        <v>42900</v>
      </c>
      <c r="E182" s="140">
        <f>_xll.qlInterestRateIndexValueDate(IndexON,D182)</f>
        <v>42900</v>
      </c>
      <c r="F182" s="156">
        <f>IFERROR(_xll.qlIndexFixing(IndexON,D182,TRUE,_xll.ohTrigger(RecalcTrigger,TriggerON)),NA())</f>
        <v>8.6829752075412436E-4</v>
      </c>
      <c r="H182" s="42">
        <f>_xll.qlCalendarAdvance(Calendar,$H181,B182,"f",FALSE)</f>
        <v>42900</v>
      </c>
      <c r="I182" s="140">
        <f>_xll.qlInterestRateIndexValueDate(Index1M,$H182)</f>
        <v>42900</v>
      </c>
      <c r="J182" s="145">
        <f>IFERROR(_xll.qlIndexFixing(Index1M,$H182,TRUE,_xll.ohTrigger(RecalcTrigger,Trigger1M)),NA())</f>
        <v>1.6883235536498213E-3</v>
      </c>
      <c r="K182" s="44">
        <f>IFERROR(_xll.qlIndexFixing(Index3M,H182,TRUE,_xll.ohTrigger(RecalcTrigger,Trigger3M)),NA())</f>
        <v>2.5515742482577581E-3</v>
      </c>
      <c r="L182" s="44">
        <f>IFERROR(_xll.qlIndexFixing(Index6M,$H182,TRUE,_xll.ohTrigger(RecalcTrigger,Trigger6M)),NA())</f>
        <v>3.949671260142262E-3</v>
      </c>
      <c r="M182" s="146">
        <f>IFERROR(_xll.qlIndexFixing(Index1Y,$H182,TRUE,_xll.ohTrigger(RecalcTrigger,Trigger1Y)),NA())</f>
        <v>6.1959482641642527E-3</v>
      </c>
      <c r="N182" s="145">
        <f>IFERROR(_xll.qlIndexFixing(ONIndex1M,I182,TRUE,_xll.ohTrigger(RecalcTrigger,Trigger1M)),NA())</f>
        <v>1.852440361806984E-3</v>
      </c>
      <c r="O182" s="44">
        <f>IFERROR(_xll.qlIndexFixing(ONIndex3M,I182,TRUE,_xll.ohTrigger(RecalcTrigger,Trigger3M)),NA())</f>
        <v>2.6269122243693932E-3</v>
      </c>
      <c r="P182" s="44">
        <f>IFERROR(_xll.qlIndexFixing(ONIndex6M,I182,TRUE,_xll.ohTrigger(RecalcTrigger,Trigger6M)),NA())</f>
        <v>4.5920503578589233E-3</v>
      </c>
      <c r="Q182" s="146">
        <f>IFERROR(_xll.qlIndexFixing(ONIndex1Y,I182,TRUE,_xll.ohTrigger(RecalcTrigger,Trigger1Y)),NA())</f>
        <v>6.5782404135317218E-3</v>
      </c>
    </row>
    <row r="183" spans="2:17" x14ac:dyDescent="0.2">
      <c r="B183" s="39" t="s">
        <v>17</v>
      </c>
      <c r="D183" s="42">
        <f>_xll.qlCalendarAdvance(Calendar,$D182,B183,"f",FALSE)</f>
        <v>42901</v>
      </c>
      <c r="E183" s="140">
        <f>_xll.qlInterestRateIndexValueDate(IndexON,D183)</f>
        <v>42901</v>
      </c>
      <c r="F183" s="156">
        <f>IFERROR(_xll.qlIndexFixing(IndexON,D183,TRUE,_xll.ohTrigger(RecalcTrigger,TriggerON)),NA())</f>
        <v>8.6510740144429832E-4</v>
      </c>
      <c r="H183" s="42">
        <f>_xll.qlCalendarAdvance(Calendar,$H182,B183,"f",FALSE)</f>
        <v>42901</v>
      </c>
      <c r="I183" s="140">
        <f>_xll.qlInterestRateIndexValueDate(Index1M,$H183)</f>
        <v>42901</v>
      </c>
      <c r="J183" s="145">
        <f>IFERROR(_xll.qlIndexFixing(Index1M,$H183,TRUE,_xll.ohTrigger(RecalcTrigger,Trigger1M)),NA())</f>
        <v>1.6678021414207045E-3</v>
      </c>
      <c r="K183" s="44">
        <f>IFERROR(_xll.qlIndexFixing(Index3M,H183,TRUE,_xll.ohTrigger(RecalcTrigger,Trigger3M)),NA())</f>
        <v>2.5494743653257873E-3</v>
      </c>
      <c r="L183" s="44">
        <f>IFERROR(_xll.qlIndexFixing(Index6M,$H183,TRUE,_xll.ohTrigger(RecalcTrigger,Trigger6M)),NA())</f>
        <v>3.9442367088857767E-3</v>
      </c>
      <c r="M183" s="146">
        <f>IFERROR(_xll.qlIndexFixing(Index1Y,$H183,TRUE,_xll.ohTrigger(RecalcTrigger,Trigger1Y)),NA())</f>
        <v>6.1963633921782169E-3</v>
      </c>
      <c r="N183" s="145">
        <f>IFERROR(_xll.qlIndexFixing(ONIndex1M,I183,TRUE,_xll.ohTrigger(RecalcTrigger,Trigger1M)),NA())</f>
        <v>1.8458097644991067E-3</v>
      </c>
      <c r="O183" s="44">
        <f>IFERROR(_xll.qlIndexFixing(ONIndex3M,I183,TRUE,_xll.ohTrigger(RecalcTrigger,Trigger3M)),NA())</f>
        <v>2.6260480361439686E-3</v>
      </c>
      <c r="P183" s="44">
        <f>IFERROR(_xll.qlIndexFixing(ONIndex6M,I183,TRUE,_xll.ohTrigger(RecalcTrigger,Trigger6M)),NA())</f>
        <v>4.6108571610148363E-3</v>
      </c>
      <c r="Q183" s="146">
        <f>IFERROR(_xll.qlIndexFixing(ONIndex1Y,I183,TRUE,_xll.ohTrigger(RecalcTrigger,Trigger1Y)),NA())</f>
        <v>6.5713875301032232E-3</v>
      </c>
    </row>
    <row r="184" spans="2:17" x14ac:dyDescent="0.2">
      <c r="B184" s="39" t="s">
        <v>17</v>
      </c>
      <c r="D184" s="42">
        <f>_xll.qlCalendarAdvance(Calendar,$D183,B184,"f",FALSE)</f>
        <v>42902</v>
      </c>
      <c r="E184" s="140">
        <f>_xll.qlInterestRateIndexValueDate(IndexON,D184)</f>
        <v>42902</v>
      </c>
      <c r="F184" s="156">
        <f>IFERROR(_xll.qlIndexFixing(IndexON,D184,TRUE,_xll.ohTrigger(RecalcTrigger,TriggerON)),NA())</f>
        <v>8.5991415160561568E-4</v>
      </c>
      <c r="H184" s="42">
        <f>_xll.qlCalendarAdvance(Calendar,$H183,B184,"f",FALSE)</f>
        <v>42902</v>
      </c>
      <c r="I184" s="140">
        <f>_xll.qlInterestRateIndexValueDate(Index1M,$H184)</f>
        <v>42902</v>
      </c>
      <c r="J184" s="145">
        <f>IFERROR(_xll.qlIndexFixing(Index1M,$H184,TRUE,_xll.ohTrigger(RecalcTrigger,Trigger1M)),NA())</f>
        <v>1.6620515550141094E-3</v>
      </c>
      <c r="K184" s="44">
        <f>IFERROR(_xll.qlIndexFixing(Index3M,H184,TRUE,_xll.ohTrigger(RecalcTrigger,Trigger3M)),NA())</f>
        <v>2.5447849529420877E-3</v>
      </c>
      <c r="L184" s="44">
        <f>IFERROR(_xll.qlIndexFixing(Index6M,$H184,TRUE,_xll.ohTrigger(RecalcTrigger,Trigger6M)),NA())</f>
        <v>3.9352041960974936E-3</v>
      </c>
      <c r="M184" s="146">
        <f>IFERROR(_xll.qlIndexFixing(Index1Y,$H184,TRUE,_xll.ohTrigger(RecalcTrigger,Trigger1Y)),NA())</f>
        <v>6.1997768418930559E-3</v>
      </c>
      <c r="N184" s="145">
        <f>IFERROR(_xll.qlIndexFixing(ONIndex1M,I184,TRUE,_xll.ohTrigger(RecalcTrigger,Trigger1M)),NA())</f>
        <v>1.8300523863897431E-3</v>
      </c>
      <c r="O184" s="44">
        <f>IFERROR(_xll.qlIndexFixing(ONIndex3M,I184,TRUE,_xll.ohTrigger(RecalcTrigger,Trigger3M)),NA())</f>
        <v>2.6242743617921342E-3</v>
      </c>
      <c r="P184" s="44">
        <f>IFERROR(_xll.qlIndexFixing(ONIndex6M,I184,TRUE,_xll.ohTrigger(RecalcTrigger,Trigger6M)),NA())</f>
        <v>4.641882812708535E-3</v>
      </c>
      <c r="Q184" s="146">
        <f>IFERROR(_xll.qlIndexFixing(ONIndex1Y,I184,TRUE,_xll.ohTrigger(RecalcTrigger,Trigger1Y)),NA())</f>
        <v>6.5599806173355377E-3</v>
      </c>
    </row>
    <row r="185" spans="2:17" x14ac:dyDescent="0.2">
      <c r="B185" s="39" t="s">
        <v>17</v>
      </c>
      <c r="D185" s="42">
        <f>_xll.qlCalendarAdvance(Calendar,$D184,B185,"f",FALSE)</f>
        <v>42905</v>
      </c>
      <c r="E185" s="140">
        <f>_xll.qlInterestRateIndexValueDate(IndexON,D185)</f>
        <v>42905</v>
      </c>
      <c r="F185" s="156">
        <f>IFERROR(_xll.qlIndexFixing(IndexON,D185,TRUE,_xll.ohTrigger(RecalcTrigger,TriggerON)),NA())</f>
        <v>8.5590181288730527E-4</v>
      </c>
      <c r="H185" s="42">
        <f>_xll.qlCalendarAdvance(Calendar,$H184,B185,"f",FALSE)</f>
        <v>42905</v>
      </c>
      <c r="I185" s="140">
        <f>_xll.qlInterestRateIndexValueDate(Index1M,$H185)</f>
        <v>42905</v>
      </c>
      <c r="J185" s="145">
        <f>IFERROR(_xll.qlIndexFixing(Index1M,$H185,TRUE,_xll.ohTrigger(RecalcTrigger,Trigger1M)),NA())</f>
        <v>1.6355644502457449E-3</v>
      </c>
      <c r="K185" s="44">
        <f>IFERROR(_xll.qlIndexFixing(Index3M,H185,TRUE,_xll.ohTrigger(RecalcTrigger,Trigger3M)),NA())</f>
        <v>2.5408010136860506E-3</v>
      </c>
      <c r="L185" s="44">
        <f>IFERROR(_xll.qlIndexFixing(Index6M,$H185,TRUE,_xll.ohTrigger(RecalcTrigger,Trigger6M)),NA())</f>
        <v>3.9217423266297551E-3</v>
      </c>
      <c r="M185" s="146">
        <f>IFERROR(_xll.qlIndexFixing(Index1Y,$H185,TRUE,_xll.ohTrigger(RecalcTrigger,Trigger1Y)),NA())</f>
        <v>6.1979412890671437E-3</v>
      </c>
      <c r="N185" s="145">
        <f>IFERROR(_xll.qlIndexFixing(ONIndex1M,I185,TRUE,_xll.ohTrigger(RecalcTrigger,Trigger1M)),NA())</f>
        <v>1.811771298552145E-3</v>
      </c>
      <c r="O185" s="44">
        <f>IFERROR(_xll.qlIndexFixing(ONIndex3M,I185,TRUE,_xll.ohTrigger(RecalcTrigger,Trigger3M)),NA())</f>
        <v>2.6223715351669785E-3</v>
      </c>
      <c r="P185" s="44">
        <f>IFERROR(_xll.qlIndexFixing(ONIndex6M,I185,TRUE,_xll.ohTrigger(RecalcTrigger,Trigger6M)),NA())</f>
        <v>4.6661434136108237E-3</v>
      </c>
      <c r="Q185" s="146">
        <f>IFERROR(_xll.qlIndexFixing(ONIndex1Y,I185,TRUE,_xll.ohTrigger(RecalcTrigger,Trigger1Y)),NA())</f>
        <v>6.5505188703374184E-3</v>
      </c>
    </row>
    <row r="186" spans="2:17" x14ac:dyDescent="0.2">
      <c r="B186" s="39" t="s">
        <v>17</v>
      </c>
      <c r="D186" s="42">
        <f>_xll.qlCalendarAdvance(Calendar,$D185,B186,"f",FALSE)</f>
        <v>42906</v>
      </c>
      <c r="E186" s="140">
        <f>_xll.qlInterestRateIndexValueDate(IndexON,D186)</f>
        <v>42906</v>
      </c>
      <c r="F186" s="156">
        <f>IFERROR(_xll.qlIndexFixing(IndexON,D186,TRUE,_xll.ohTrigger(RecalcTrigger,TriggerON)),NA())</f>
        <v>8.5448913804020421E-4</v>
      </c>
      <c r="H186" s="42">
        <f>_xll.qlCalendarAdvance(Calendar,$H185,B186,"f",FALSE)</f>
        <v>42906</v>
      </c>
      <c r="I186" s="140">
        <f>_xll.qlInterestRateIndexValueDate(Index1M,$H186)</f>
        <v>42906</v>
      </c>
      <c r="J186" s="145">
        <f>IFERROR(_xll.qlIndexFixing(Index1M,$H186,TRUE,_xll.ohTrigger(RecalcTrigger,Trigger1M)),NA())</f>
        <v>1.6256645190796393E-3</v>
      </c>
      <c r="K186" s="44">
        <f>IFERROR(_xll.qlIndexFixing(Index3M,H186,TRUE,_xll.ohTrigger(RecalcTrigger,Trigger3M)),NA())</f>
        <v>2.5385640728248227E-3</v>
      </c>
      <c r="L186" s="44">
        <f>IFERROR(_xll.qlIndexFixing(Index6M,$H186,TRUE,_xll.ohTrigger(RecalcTrigger,Trigger6M)),NA())</f>
        <v>3.9159900117404431E-3</v>
      </c>
      <c r="M186" s="146">
        <f>IFERROR(_xll.qlIndexFixing(Index1Y,$H186,TRUE,_xll.ohTrigger(RecalcTrigger,Trigger1Y)),NA())</f>
        <v>6.198296643265655E-3</v>
      </c>
      <c r="N186" s="145">
        <f>IFERROR(_xll.qlIndexFixing(ONIndex1M,I186,TRUE,_xll.ohTrigger(RecalcTrigger,Trigger1M)),NA())</f>
        <v>1.8013826630081109E-3</v>
      </c>
      <c r="O186" s="44">
        <f>IFERROR(_xll.qlIndexFixing(ONIndex3M,I186,TRUE,_xll.ohTrigger(RecalcTrigger,Trigger3M)),NA())</f>
        <v>2.6213838474031803E-3</v>
      </c>
      <c r="P186" s="44">
        <f>IFERROR(_xll.qlIndexFixing(ONIndex6M,I186,TRUE,_xll.ohTrigger(RecalcTrigger,Trigger6M)),NA())</f>
        <v>4.6749797356182565E-3</v>
      </c>
      <c r="Q186" s="146">
        <f>IFERROR(_xll.qlIndexFixing(ONIndex1Y,I186,TRUE,_xll.ohTrigger(RecalcTrigger,Trigger1Y)),NA())</f>
        <v>6.5469374235993527E-3</v>
      </c>
    </row>
    <row r="187" spans="2:17" x14ac:dyDescent="0.2">
      <c r="B187" s="39" t="s">
        <v>17</v>
      </c>
      <c r="D187" s="42">
        <f>_xll.qlCalendarAdvance(Calendar,$D186,B187,"f",FALSE)</f>
        <v>42907</v>
      </c>
      <c r="E187" s="140">
        <f>_xll.qlInterestRateIndexValueDate(IndexON,D187)</f>
        <v>42907</v>
      </c>
      <c r="F187" s="156">
        <f>IFERROR(_xll.qlIndexFixing(IndexON,D187,TRUE,_xll.ohTrigger(RecalcTrigger,TriggerON)),NA())</f>
        <v>8.534319519559741E-4</v>
      </c>
      <c r="H187" s="42">
        <f>_xll.qlCalendarAdvance(Calendar,$H186,B187,"f",FALSE)</f>
        <v>42907</v>
      </c>
      <c r="I187" s="140">
        <f>_xll.qlInterestRateIndexValueDate(Index1M,$H187)</f>
        <v>42907</v>
      </c>
      <c r="J187" s="145">
        <f>IFERROR(_xll.qlIndexFixing(Index1M,$H187,TRUE,_xll.ohTrigger(RecalcTrigger,Trigger1M)),NA())</f>
        <v>1.6160968482017795E-3</v>
      </c>
      <c r="K187" s="44">
        <f>IFERROR(_xll.qlIndexFixing(Index3M,H187,TRUE,_xll.ohTrigger(RecalcTrigger,Trigger3M)),NA())</f>
        <v>2.536299690876897E-3</v>
      </c>
      <c r="L187" s="44">
        <f>IFERROR(_xll.qlIndexFixing(Index6M,$H187,TRUE,_xll.ohTrigger(RecalcTrigger,Trigger6M)),NA())</f>
        <v>3.9102103386506907E-3</v>
      </c>
      <c r="M187" s="146">
        <f>IFERROR(_xll.qlIndexFixing(Index1Y,$H187,TRUE,_xll.ohTrigger(RecalcTrigger,Trigger1Y)),NA())</f>
        <v>6.1986289629452074E-3</v>
      </c>
      <c r="N187" s="145">
        <f>IFERROR(_xll.qlIndexFixing(ONIndex1M,I187,TRUE,_xll.ohTrigger(RecalcTrigger,Trigger1M)),NA())</f>
        <v>1.7902424200599842E-3</v>
      </c>
      <c r="O187" s="44">
        <f>IFERROR(_xll.qlIndexFixing(ONIndex3M,I187,TRUE,_xll.ohTrigger(RecalcTrigger,Trigger3M)),NA())</f>
        <v>2.6203687346315618E-3</v>
      </c>
      <c r="P187" s="44">
        <f>IFERROR(_xll.qlIndexFixing(ONIndex6M,I187,TRUE,_xll.ohTrigger(RecalcTrigger,Trigger6M)),NA())</f>
        <v>4.68182196081246E-3</v>
      </c>
      <c r="Q187" s="146">
        <f>IFERROR(_xll.qlIndexFixing(ONIndex1Y,I187,TRUE,_xll.ohTrigger(RecalcTrigger,Trigger1Y)),NA())</f>
        <v>6.5440102642155829E-3</v>
      </c>
    </row>
    <row r="188" spans="2:17" x14ac:dyDescent="0.2">
      <c r="B188" s="39" t="s">
        <v>17</v>
      </c>
      <c r="D188" s="42">
        <f>_xll.qlCalendarAdvance(Calendar,$D187,B188,"f",FALSE)</f>
        <v>42908</v>
      </c>
      <c r="E188" s="140">
        <f>_xll.qlInterestRateIndexValueDate(IndexON,D188)</f>
        <v>42908</v>
      </c>
      <c r="F188" s="156">
        <f>IFERROR(_xll.qlIndexFixing(IndexON,D188,TRUE,_xll.ohTrigger(RecalcTrigger,TriggerON)),NA())</f>
        <v>8.5273025471566122E-4</v>
      </c>
      <c r="H188" s="42">
        <f>_xll.qlCalendarAdvance(Calendar,$H187,B188,"f",FALSE)</f>
        <v>42908</v>
      </c>
      <c r="I188" s="140">
        <f>_xll.qlInterestRateIndexValueDate(Index1M,$H188)</f>
        <v>42908</v>
      </c>
      <c r="J188" s="145">
        <f>IFERROR(_xll.qlIndexFixing(Index1M,$H188,TRUE,_xll.ohTrigger(RecalcTrigger,Trigger1M)),NA())</f>
        <v>1.6012791337948959E-3</v>
      </c>
      <c r="K188" s="44">
        <f>IFERROR(_xll.qlIndexFixing(Index3M,H188,TRUE,_xll.ohTrigger(RecalcTrigger,Trigger3M)),NA())</f>
        <v>2.5340080173753047E-3</v>
      </c>
      <c r="L188" s="44">
        <f>IFERROR(_xll.qlIndexFixing(Index6M,$H188,TRUE,_xll.ohTrigger(RecalcTrigger,Trigger6M)),NA())</f>
        <v>3.9044153718863842E-3</v>
      </c>
      <c r="M188" s="146">
        <f>IFERROR(_xll.qlIndexFixing(Index1Y,$H188,TRUE,_xll.ohTrigger(RecalcTrigger,Trigger1Y)),NA())</f>
        <v>6.1989345548436603E-3</v>
      </c>
      <c r="N188" s="145">
        <f>IFERROR(_xll.qlIndexFixing(ONIndex1M,I188,TRUE,_xll.ohTrigger(RecalcTrigger,Trigger1M)),NA())</f>
        <v>1.7783505697077651E-3</v>
      </c>
      <c r="O188" s="44">
        <f>IFERROR(_xll.qlIndexFixing(ONIndex3M,I188,TRUE,_xll.ohTrigger(RecalcTrigger,Trigger3M)),NA())</f>
        <v>2.6193261968521231E-3</v>
      </c>
      <c r="P188" s="44">
        <f>IFERROR(_xll.qlIndexFixing(ONIndex6M,I188,TRUE,_xll.ohTrigger(RecalcTrigger,Trigger6M)),NA())</f>
        <v>4.686670089112388E-3</v>
      </c>
      <c r="Q188" s="146">
        <f>IFERROR(_xll.qlIndexFixing(ONIndex1Y,I188,TRUE,_xll.ohTrigger(RecalcTrigger,Trigger1Y)),NA())</f>
        <v>6.5417373920240163E-3</v>
      </c>
    </row>
    <row r="189" spans="2:17" x14ac:dyDescent="0.2">
      <c r="B189" s="39" t="s">
        <v>17</v>
      </c>
      <c r="D189" s="42">
        <f>_xll.qlCalendarAdvance(Calendar,$D188,B189,"f",FALSE)</f>
        <v>42909</v>
      </c>
      <c r="E189" s="140">
        <f>_xll.qlInterestRateIndexValueDate(IndexON,D189)</f>
        <v>42909</v>
      </c>
      <c r="F189" s="156">
        <f>IFERROR(_xll.qlIndexFixing(IndexON,D189,TRUE,_xll.ohTrigger(RecalcTrigger,TriggerON)),NA())</f>
        <v>8.5251381438222762E-4</v>
      </c>
      <c r="H189" s="42">
        <f>_xll.qlCalendarAdvance(Calendar,$H188,B189,"f",FALSE)</f>
        <v>42909</v>
      </c>
      <c r="I189" s="140">
        <f>_xll.qlInterestRateIndexValueDate(Index1M,$H189)</f>
        <v>42909</v>
      </c>
      <c r="J189" s="145">
        <f>IFERROR(_xll.qlIndexFixing(Index1M,$H189,TRUE,_xll.ohTrigger(RecalcTrigger,Trigger1M)),NA())</f>
        <v>1.5955593781156615E-3</v>
      </c>
      <c r="K189" s="44">
        <f>IFERROR(_xll.qlIndexFixing(Index3M,H189,TRUE,_xll.ohTrigger(RecalcTrigger,Trigger3M)),NA())</f>
        <v>2.5289434252168358E-3</v>
      </c>
      <c r="L189" s="44">
        <f>IFERROR(_xll.qlIndexFixing(Index6M,$H189,TRUE,_xll.ohTrigger(RecalcTrigger,Trigger6M)),NA())</f>
        <v>3.8932245695099637E-3</v>
      </c>
      <c r="M189" s="146">
        <f>IFERROR(_xll.qlIndexFixing(Index1Y,$H189,TRUE,_xll.ohTrigger(RecalcTrigger,Trigger1Y)),NA())</f>
        <v>6.2017280642268956E-3</v>
      </c>
      <c r="N189" s="145">
        <f>IFERROR(_xll.qlIndexFixing(ONIndex1M,I189,TRUE,_xll.ohTrigger(RecalcTrigger,Trigger1M)),NA())</f>
        <v>1.7520699214323978E-3</v>
      </c>
      <c r="O189" s="44">
        <f>IFERROR(_xll.qlIndexFixing(ONIndex3M,I189,TRUE,_xll.ohTrigger(RecalcTrigger,Trigger3M)),NA())</f>
        <v>2.6171684702454754E-3</v>
      </c>
      <c r="P189" s="44">
        <f>IFERROR(_xll.qlIndexFixing(ONIndex6M,I189,TRUE,_xll.ohTrigger(RecalcTrigger,Trigger6M)),NA())</f>
        <v>4.6897796120563369E-3</v>
      </c>
      <c r="Q189" s="146">
        <f>IFERROR(_xll.qlIndexFixing(ONIndex1Y,I189,TRUE,_xll.ohTrigger(RecalcTrigger,Trigger1Y)),NA())</f>
        <v>6.5394897658029496E-3</v>
      </c>
    </row>
    <row r="190" spans="2:17" x14ac:dyDescent="0.2">
      <c r="B190" s="39" t="s">
        <v>17</v>
      </c>
      <c r="D190" s="42">
        <f>_xll.qlCalendarAdvance(Calendar,$D189,B190,"f",FALSE)</f>
        <v>42912</v>
      </c>
      <c r="E190" s="140">
        <f>_xll.qlInterestRateIndexValueDate(IndexON,D190)</f>
        <v>42912</v>
      </c>
      <c r="F190" s="156">
        <f>IFERROR(_xll.qlIndexFixing(IndexON,D190,TRUE,_xll.ohTrigger(RecalcTrigger,TriggerON)),NA())</f>
        <v>8.5347835459881338E-4</v>
      </c>
      <c r="H190" s="42">
        <f>_xll.qlCalendarAdvance(Calendar,$H189,B190,"f",FALSE)</f>
        <v>42912</v>
      </c>
      <c r="I190" s="140">
        <f>_xll.qlInterestRateIndexValueDate(Index1M,$H190)</f>
        <v>42912</v>
      </c>
      <c r="J190" s="145">
        <f>IFERROR(_xll.qlIndexFixing(Index1M,$H190,TRUE,_xll.ohTrigger(RecalcTrigger,Trigger1M)),NA())</f>
        <v>1.5749668413704843E-3</v>
      </c>
      <c r="K190" s="44">
        <f>IFERROR(_xll.qlIndexFixing(Index3M,H190,TRUE,_xll.ohTrigger(RecalcTrigger,Trigger3M)),NA())</f>
        <v>2.5245848524908738E-3</v>
      </c>
      <c r="L190" s="44">
        <f>IFERROR(_xll.qlIndexFixing(Index6M,$H190,TRUE,_xll.ohTrigger(RecalcTrigger,Trigger6M)),NA())</f>
        <v>3.8800876966538942E-3</v>
      </c>
      <c r="M190" s="146">
        <f>IFERROR(_xll.qlIndexFixing(Index1Y,$H190,TRUE,_xll.ohTrigger(RecalcTrigger,Trigger1Y)),NA())</f>
        <v>6.1998157793268227E-3</v>
      </c>
      <c r="N190" s="145">
        <f>IFERROR(_xll.qlIndexFixing(ONIndex1M,I190,TRUE,_xll.ohTrigger(RecalcTrigger,Trigger1M)),NA())</f>
        <v>1.7232670958788887E-3</v>
      </c>
      <c r="O190" s="44">
        <f>IFERROR(_xll.qlIndexFixing(ONIndex3M,I190,TRUE,_xll.ohTrigger(RecalcTrigger,Trigger3M)),NA())</f>
        <v>2.6148817954940728E-3</v>
      </c>
      <c r="P190" s="44">
        <f>IFERROR(_xll.qlIndexFixing(ONIndex6M,I190,TRUE,_xll.ohTrigger(RecalcTrigger,Trigger6M)),NA())</f>
        <v>4.6861216322346966E-3</v>
      </c>
      <c r="Q190" s="146">
        <f>IFERROR(_xll.qlIndexFixing(ONIndex1Y,I190,TRUE,_xll.ohTrigger(RecalcTrigger,Trigger1Y)),NA())</f>
        <v>6.5391887756660605E-3</v>
      </c>
    </row>
    <row r="191" spans="2:17" x14ac:dyDescent="0.2">
      <c r="B191" s="39" t="s">
        <v>17</v>
      </c>
      <c r="D191" s="42">
        <f>_xll.qlCalendarAdvance(Calendar,$D190,B191,"f",FALSE)</f>
        <v>42913</v>
      </c>
      <c r="E191" s="140">
        <f>_xll.qlInterestRateIndexValueDate(IndexON,D191)</f>
        <v>42913</v>
      </c>
      <c r="F191" s="156">
        <f>IFERROR(_xll.qlIndexFixing(IndexON,D191,TRUE,_xll.ohTrigger(RecalcTrigger,TriggerON)),NA())</f>
        <v>8.5455410165913293E-4</v>
      </c>
      <c r="H191" s="42">
        <f>_xll.qlCalendarAdvance(Calendar,$H190,B191,"f",FALSE)</f>
        <v>42913</v>
      </c>
      <c r="I191" s="140">
        <f>_xll.qlInterestRateIndexValueDate(Index1M,$H191)</f>
        <v>42913</v>
      </c>
      <c r="J191" s="145">
        <f>IFERROR(_xll.qlIndexFixing(Index1M,$H191,TRUE,_xll.ohTrigger(RecalcTrigger,Trigger1M)),NA())</f>
        <v>1.5684273969496973E-3</v>
      </c>
      <c r="K191" s="44">
        <f>IFERROR(_xll.qlIndexFixing(Index3M,H191,TRUE,_xll.ohTrigger(RecalcTrigger,Trigger3M)),NA())</f>
        <v>2.5221694284197431E-3</v>
      </c>
      <c r="L191" s="44">
        <f>IFERROR(_xll.qlIndexFixing(Index6M,$H191,TRUE,_xll.ohTrigger(RecalcTrigger,Trigger6M)),NA())</f>
        <v>3.8756333815761087E-3</v>
      </c>
      <c r="M191" s="146">
        <f>IFERROR(_xll.qlIndexFixing(Index1Y,$H191,TRUE,_xll.ohTrigger(RecalcTrigger,Trigger1Y)),NA())</f>
        <v>6.1999323333452594E-3</v>
      </c>
      <c r="N191" s="145">
        <f>IFERROR(_xll.qlIndexFixing(ONIndex1M,I191,TRUE,_xll.ohTrigger(RecalcTrigger,Trigger1M)),NA())</f>
        <v>1.7076172097219011E-3</v>
      </c>
      <c r="O191" s="44">
        <f>IFERROR(_xll.qlIndexFixing(ONIndex3M,I191,TRUE,_xll.ohTrigger(RecalcTrigger,Trigger3M)),NA())</f>
        <v>2.6137021326755328E-3</v>
      </c>
      <c r="P191" s="44">
        <f>IFERROR(_xll.qlIndexFixing(ONIndex6M,I191,TRUE,_xll.ohTrigger(RecalcTrigger,Trigger6M)),NA())</f>
        <v>4.6809992754148766E-3</v>
      </c>
      <c r="Q191" s="146">
        <f>IFERROR(_xll.qlIndexFixing(ONIndex1Y,I191,TRUE,_xll.ohTrigger(RecalcTrigger,Trigger1Y)),NA())</f>
        <v>6.5401873395976029E-3</v>
      </c>
    </row>
    <row r="192" spans="2:17" x14ac:dyDescent="0.2">
      <c r="B192" s="39" t="s">
        <v>17</v>
      </c>
      <c r="D192" s="42">
        <f>_xll.qlCalendarAdvance(Calendar,$D191,B192,"f",FALSE)</f>
        <v>42914</v>
      </c>
      <c r="E192" s="140">
        <f>_xll.qlInterestRateIndexValueDate(IndexON,D192)</f>
        <v>42914</v>
      </c>
      <c r="F192" s="156">
        <f>IFERROR(_xll.qlIndexFixing(IndexON,D192,TRUE,_xll.ohTrigger(RecalcTrigger,TriggerON)),NA())</f>
        <v>8.5593427929797627E-4</v>
      </c>
      <c r="H192" s="42">
        <f>_xll.qlCalendarAdvance(Calendar,$H191,B192,"f",FALSE)</f>
        <v>42914</v>
      </c>
      <c r="I192" s="140">
        <f>_xll.qlInterestRateIndexValueDate(Index1M,$H192)</f>
        <v>42914</v>
      </c>
      <c r="J192" s="145">
        <f>IFERROR(_xll.qlIndexFixing(Index1M,$H192,TRUE,_xll.ohTrigger(RecalcTrigger,Trigger1M)),NA())</f>
        <v>1.5625651004185226E-3</v>
      </c>
      <c r="K192" s="44">
        <f>IFERROR(_xll.qlIndexFixing(Index3M,H192,TRUE,_xll.ohTrigger(RecalcTrigger,Trigger3M)),NA())</f>
        <v>2.5197319451507627E-3</v>
      </c>
      <c r="L192" s="44">
        <f>IFERROR(_xll.qlIndexFixing(Index6M,$H192,TRUE,_xll.ohTrigger(RecalcTrigger,Trigger6M)),NA())</f>
        <v>3.8700000000010931E-3</v>
      </c>
      <c r="M192" s="146">
        <f>IFERROR(_xll.qlIndexFixing(Index1Y,$H192,TRUE,_xll.ohTrigger(RecalcTrigger,Trigger1Y)),NA())</f>
        <v>6.2000000000002053E-3</v>
      </c>
      <c r="N192" s="145">
        <f>IFERROR(_xll.qlIndexFixing(ONIndex1M,I192,TRUE,_xll.ohTrigger(RecalcTrigger,Trigger1M)),NA())</f>
        <v>1.6914620387442625E-3</v>
      </c>
      <c r="O192" s="44">
        <f>IFERROR(_xll.qlIndexFixing(ONIndex3M,I192,TRUE,_xll.ohTrigger(RecalcTrigger,Trigger3M)),NA())</f>
        <v>2.6124950448491724E-3</v>
      </c>
      <c r="P192" s="44">
        <f>IFERROR(_xll.qlIndexFixing(ONIndex6M,I192,TRUE,_xll.ohTrigger(RecalcTrigger,Trigger6M)),NA())</f>
        <v>4.6740358912178426E-3</v>
      </c>
      <c r="Q192" s="146">
        <f>IFERROR(_xll.qlIndexFixing(ONIndex1Y,I192,TRUE,_xll.ohTrigger(RecalcTrigger,Trigger1Y)),NA())</f>
        <v>6.5415849117134162E-3</v>
      </c>
    </row>
    <row r="193" spans="2:17" x14ac:dyDescent="0.2">
      <c r="B193" s="39" t="s">
        <v>17</v>
      </c>
      <c r="D193" s="42">
        <f>_xll.qlCalendarAdvance(Calendar,$D192,B193,"f",FALSE)</f>
        <v>42915</v>
      </c>
      <c r="E193" s="140">
        <f>_xll.qlInterestRateIndexValueDate(IndexON,D193)</f>
        <v>42915</v>
      </c>
      <c r="F193" s="156">
        <f>IFERROR(_xll.qlIndexFixing(IndexON,D193,TRUE,_xll.ohTrigger(RecalcTrigger,TriggerON)),NA())</f>
        <v>8.5741465404853834E-4</v>
      </c>
      <c r="H193" s="42">
        <f>_xll.qlCalendarAdvance(Calendar,$H192,B193,"f",FALSE)</f>
        <v>42915</v>
      </c>
      <c r="I193" s="140">
        <f>_xll.qlInterestRateIndexValueDate(Index1M,$H193)</f>
        <v>42915</v>
      </c>
      <c r="J193" s="145">
        <f>IFERROR(_xll.qlIndexFixing(Index1M,$H193,TRUE,_xll.ohTrigger(RecalcTrigger,Trigger1M)),NA())</f>
        <v>1.5566315339046732E-3</v>
      </c>
      <c r="K193" s="44">
        <f>IFERROR(_xll.qlIndexFixing(Index3M,H193,TRUE,_xll.ohTrigger(RecalcTrigger,Trigger3M)),NA())</f>
        <v>2.517273299651312E-3</v>
      </c>
      <c r="L193" s="44">
        <f>IFERROR(_xll.qlIndexFixing(Index6M,$H193,TRUE,_xll.ohTrigger(RecalcTrigger,Trigger6M)),NA())</f>
        <v>3.864434660816506E-3</v>
      </c>
      <c r="M193" s="146">
        <f>IFERROR(_xll.qlIndexFixing(Index1Y,$H193,TRUE,_xll.ohTrigger(RecalcTrigger,Trigger1Y)),NA())</f>
        <v>6.200016143158793E-3</v>
      </c>
      <c r="N193" s="145">
        <f>IFERROR(_xll.qlIndexFixing(ONIndex1M,I193,TRUE,_xll.ohTrigger(RecalcTrigger,Trigger1M)),NA())</f>
        <v>1.6757868714156743E-3</v>
      </c>
      <c r="O193" s="44">
        <f>IFERROR(_xll.qlIndexFixing(ONIndex3M,I193,TRUE,_xll.ohTrigger(RecalcTrigger,Trigger3M)),NA())</f>
        <v>2.6112605319339455E-3</v>
      </c>
      <c r="P193" s="44">
        <f>IFERROR(_xll.qlIndexFixing(ONIndex6M,I193,TRUE,_xll.ohTrigger(RecalcTrigger,Trigger6M)),NA())</f>
        <v>4.6658437570634703E-3</v>
      </c>
      <c r="Q193" s="146">
        <f>IFERROR(_xll.qlIndexFixing(ONIndex1Y,I193,TRUE,_xll.ohTrigger(RecalcTrigger,Trigger1Y)),NA())</f>
        <v>6.5423603755765392E-3</v>
      </c>
    </row>
    <row r="194" spans="2:17" x14ac:dyDescent="0.2">
      <c r="B194" s="39" t="s">
        <v>17</v>
      </c>
      <c r="D194" s="42">
        <f>_xll.qlCalendarAdvance(Calendar,$D193,B194,"f",FALSE)</f>
        <v>42916</v>
      </c>
      <c r="E194" s="140">
        <f>_xll.qlInterestRateIndexValueDate(IndexON,D194)</f>
        <v>42916</v>
      </c>
      <c r="F194" s="156">
        <f>IFERROR(_xll.qlIndexFixing(IndexON,D194,TRUE,_xll.ohTrigger(RecalcTrigger,TriggerON)),NA())</f>
        <v>8.6054122810338052E-4</v>
      </c>
      <c r="H194" s="42">
        <f>_xll.qlCalendarAdvance(Calendar,$H193,B194,"f",FALSE)</f>
        <v>42916</v>
      </c>
      <c r="I194" s="140">
        <f>_xll.qlInterestRateIndexValueDate(Index1M,$H194)</f>
        <v>42916</v>
      </c>
      <c r="J194" s="145">
        <f>IFERROR(_xll.qlIndexFixing(Index1M,$H194,TRUE,_xll.ohTrigger(RecalcTrigger,Trigger1M)),NA())</f>
        <v>1.5527806842161309E-3</v>
      </c>
      <c r="K194" s="44">
        <f>IFERROR(_xll.qlIndexFixing(Index3M,H194,TRUE,_xll.ohTrigger(RecalcTrigger,Trigger3M)),NA())</f>
        <v>2.5162224715188646E-3</v>
      </c>
      <c r="L194" s="44">
        <f>IFERROR(_xll.qlIndexFixing(Index6M,$H194,TRUE,_xll.ohTrigger(RecalcTrigger,Trigger6M)),NA())</f>
        <v>3.8599819714685776E-3</v>
      </c>
      <c r="M194" s="146">
        <f>IFERROR(_xll.qlIndexFixing(Index1Y,$H194,TRUE,_xll.ohTrigger(RecalcTrigger,Trigger1Y)),NA())</f>
        <v>6.1989645250810042E-3</v>
      </c>
      <c r="N194" s="145">
        <f>IFERROR(_xll.qlIndexFixing(ONIndex1M,I194,TRUE,_xll.ohTrigger(RecalcTrigger,Trigger1M)),NA())</f>
        <v>1.6468650523078963E-3</v>
      </c>
      <c r="O194" s="44">
        <f>IFERROR(_xll.qlIndexFixing(ONIndex3M,I194,TRUE,_xll.ohTrigger(RecalcTrigger,Trigger3M)),NA())</f>
        <v>2.6087187342697478E-3</v>
      </c>
      <c r="P194" s="44">
        <f>IFERROR(_xll.qlIndexFixing(ONIndex6M,I194,TRUE,_xll.ohTrigger(RecalcTrigger,Trigger6M)),NA())</f>
        <v>4.6459330223817359E-3</v>
      </c>
      <c r="Q194" s="146">
        <f>IFERROR(_xll.qlIndexFixing(ONIndex1Y,I194,TRUE,_xll.ohTrigger(RecalcTrigger,Trigger1Y)),NA())</f>
        <v>6.5411038973632136E-3</v>
      </c>
    </row>
    <row r="195" spans="2:17" x14ac:dyDescent="0.2">
      <c r="B195" s="39" t="s">
        <v>17</v>
      </c>
      <c r="D195" s="42">
        <f>_xll.qlCalendarAdvance(Calendar,$D194,B195,"f",FALSE)</f>
        <v>42919</v>
      </c>
      <c r="E195" s="140">
        <f>_xll.qlInterestRateIndexValueDate(IndexON,D195)</f>
        <v>42919</v>
      </c>
      <c r="F195" s="156">
        <f>IFERROR(_xll.qlIndexFixing(IndexON,D195,TRUE,_xll.ohTrigger(RecalcTrigger,TriggerON)),NA())</f>
        <v>8.638275402983453E-4</v>
      </c>
      <c r="H195" s="42">
        <f>_xll.qlCalendarAdvance(Calendar,$H194,B195,"f",FALSE)</f>
        <v>42919</v>
      </c>
      <c r="I195" s="140">
        <f>_xll.qlInterestRateIndexValueDate(Index1M,$H195)</f>
        <v>42919</v>
      </c>
      <c r="J195" s="145">
        <f>IFERROR(_xll.qlIndexFixing(Index1M,$H195,TRUE,_xll.ohTrigger(RecalcTrigger,Trigger1M)),NA())</f>
        <v>1.5440249592055166E-3</v>
      </c>
      <c r="K195" s="44">
        <f>IFERROR(_xll.qlIndexFixing(Index3M,H195,TRUE,_xll.ohTrigger(RecalcTrigger,Trigger3M)),NA())</f>
        <v>2.5072450346391353E-3</v>
      </c>
      <c r="L195" s="44">
        <f>IFERROR(_xll.qlIndexFixing(Index6M,$H195,TRUE,_xll.ohTrigger(RecalcTrigger,Trigger6M)),NA())</f>
        <v>3.8421458719727374E-3</v>
      </c>
      <c r="M195" s="146">
        <f>IFERROR(_xll.qlIndexFixing(Index1Y,$H195,TRUE,_xll.ohTrigger(RecalcTrigger,Trigger1Y)),NA())</f>
        <v>6.1996078991755077E-3</v>
      </c>
      <c r="N195" s="145">
        <f>IFERROR(_xll.qlIndexFixing(ONIndex1M,I195,TRUE,_xll.ohTrigger(RecalcTrigger,Trigger1M)),NA())</f>
        <v>1.6203494572131216E-3</v>
      </c>
      <c r="O195" s="44">
        <f>IFERROR(_xll.qlIndexFixing(ONIndex3M,I195,TRUE,_xll.ohTrigger(RecalcTrigger,Trigger3M)),NA())</f>
        <v>2.606048230437974E-3</v>
      </c>
      <c r="P195" s="44">
        <f>IFERROR(_xll.qlIndexFixing(ONIndex6M,I195,TRUE,_xll.ohTrigger(RecalcTrigger,Trigger6M)),NA())</f>
        <v>4.6223184173399545E-3</v>
      </c>
      <c r="Q195" s="146">
        <f>IFERROR(_xll.qlIndexFixing(ONIndex1Y,I195,TRUE,_xll.ohTrigger(RecalcTrigger,Trigger1Y)),NA())</f>
        <v>6.5366883576933876E-3</v>
      </c>
    </row>
    <row r="196" spans="2:17" x14ac:dyDescent="0.2">
      <c r="B196" s="39" t="s">
        <v>17</v>
      </c>
      <c r="D196" s="42">
        <f>_xll.qlCalendarAdvance(Calendar,$D195,B196,"f",FALSE)</f>
        <v>42920</v>
      </c>
      <c r="E196" s="140">
        <f>_xll.qlInterestRateIndexValueDate(IndexON,D196)</f>
        <v>42920</v>
      </c>
      <c r="F196" s="156">
        <f>IFERROR(_xll.qlIndexFixing(IndexON,D196,TRUE,_xll.ohTrigger(RecalcTrigger,TriggerON)),NA())</f>
        <v>8.6555360871320985E-4</v>
      </c>
      <c r="H196" s="42">
        <f>_xll.qlCalendarAdvance(Calendar,$H195,B196,"f",FALSE)</f>
        <v>42920</v>
      </c>
      <c r="I196" s="140">
        <f>_xll.qlInterestRateIndexValueDate(Index1M,$H196)</f>
        <v>42920</v>
      </c>
      <c r="J196" s="145">
        <f>IFERROR(_xll.qlIndexFixing(Index1M,$H196,TRUE,_xll.ohTrigger(RecalcTrigger,Trigger1M)),NA())</f>
        <v>1.5422372614758465E-3</v>
      </c>
      <c r="K196" s="44">
        <f>IFERROR(_xll.qlIndexFixing(Index3M,H196,TRUE,_xll.ohTrigger(RecalcTrigger,Trigger3M)),NA())</f>
        <v>2.5046940324381225E-3</v>
      </c>
      <c r="L196" s="44">
        <f>IFERROR(_xll.qlIndexFixing(Index6M,$H196,TRUE,_xll.ohTrigger(RecalcTrigger,Trigger6M)),NA())</f>
        <v>3.8370621278699447E-3</v>
      </c>
      <c r="M196" s="146">
        <f>IFERROR(_xll.qlIndexFixing(Index1Y,$H196,TRUE,_xll.ohTrigger(RecalcTrigger,Trigger1Y)),NA())</f>
        <v>6.1994008814620916E-3</v>
      </c>
      <c r="N196" s="145">
        <f>IFERROR(_xll.qlIndexFixing(ONIndex1M,I196,TRUE,_xll.ohTrigger(RecalcTrigger,Trigger1M)),NA())</f>
        <v>1.6083059170757252E-3</v>
      </c>
      <c r="O196" s="44">
        <f>IFERROR(_xll.qlIndexFixing(ONIndex3M,I196,TRUE,_xll.ohTrigger(RecalcTrigger,Trigger3M)),NA())</f>
        <v>2.6046765924836457E-3</v>
      </c>
      <c r="P196" s="44">
        <f>IFERROR(_xll.qlIndexFixing(ONIndex6M,I196,TRUE,_xll.ohTrigger(RecalcTrigger,Trigger6M)),NA())</f>
        <v>4.6087478821998928E-3</v>
      </c>
      <c r="Q196" s="146">
        <f>IFERROR(_xll.qlIndexFixing(ONIndex1Y,I196,TRUE,_xll.ohTrigger(RecalcTrigger,Trigger1Y)),NA())</f>
        <v>6.533076884929212E-3</v>
      </c>
    </row>
    <row r="197" spans="2:17" x14ac:dyDescent="0.2">
      <c r="B197" s="39" t="s">
        <v>17</v>
      </c>
      <c r="D197" s="42">
        <f>_xll.qlCalendarAdvance(Calendar,$D196,B197,"f",FALSE)</f>
        <v>42921</v>
      </c>
      <c r="E197" s="140">
        <f>_xll.qlInterestRateIndexValueDate(IndexON,D197)</f>
        <v>42921</v>
      </c>
      <c r="F197" s="156">
        <f>IFERROR(_xll.qlIndexFixing(IndexON,D197,TRUE,_xll.ohTrigger(RecalcTrigger,TriggerON)),NA())</f>
        <v>8.6732881589335342E-4</v>
      </c>
      <c r="H197" s="42">
        <f>_xll.qlCalendarAdvance(Calendar,$H196,B197,"f",FALSE)</f>
        <v>42921</v>
      </c>
      <c r="I197" s="140">
        <f>_xll.qlInterestRateIndexValueDate(Index1M,$H197)</f>
        <v>42921</v>
      </c>
      <c r="J197" s="145">
        <f>IFERROR(_xll.qlIndexFixing(Index1M,$H197,TRUE,_xll.ohTrigger(RecalcTrigger,Trigger1M)),NA())</f>
        <v>1.5429994189648253E-3</v>
      </c>
      <c r="K197" s="44">
        <f>IFERROR(_xll.qlIndexFixing(Index3M,H197,TRUE,_xll.ohTrigger(RecalcTrigger,Trigger3M)),NA())</f>
        <v>2.5021272497721559E-3</v>
      </c>
      <c r="L197" s="44">
        <f>IFERROR(_xll.qlIndexFixing(Index6M,$H197,TRUE,_xll.ohTrigger(RecalcTrigger,Trigger6M)),NA())</f>
        <v>3.8320788517064706E-3</v>
      </c>
      <c r="M197" s="146">
        <f>IFERROR(_xll.qlIndexFixing(Index1Y,$H197,TRUE,_xll.ohTrigger(RecalcTrigger,Trigger1Y)),NA())</f>
        <v>6.1991571800501521E-3</v>
      </c>
      <c r="N197" s="145">
        <f>IFERROR(_xll.qlIndexFixing(ONIndex1M,I197,TRUE,_xll.ohTrigger(RecalcTrigger,Trigger1M)),NA())</f>
        <v>1.5969887021982654E-3</v>
      </c>
      <c r="O197" s="44">
        <f>IFERROR(_xll.qlIndexFixing(ONIndex3M,I197,TRUE,_xll.ohTrigger(RecalcTrigger,Trigger3M)),NA())</f>
        <v>2.6032775296025434E-3</v>
      </c>
      <c r="P197" s="44">
        <f>IFERROR(_xll.qlIndexFixing(ONIndex6M,I197,TRUE,_xll.ohTrigger(RecalcTrigger,Trigger6M)),NA())</f>
        <v>4.5941016670247858E-3</v>
      </c>
      <c r="Q197" s="146">
        <f>IFERROR(_xll.qlIndexFixing(ONIndex1Y,I197,TRUE,_xll.ohTrigger(RecalcTrigger,Trigger1Y)),NA())</f>
        <v>6.52858802498546E-3</v>
      </c>
    </row>
    <row r="198" spans="2:17" x14ac:dyDescent="0.2">
      <c r="B198" s="39" t="s">
        <v>17</v>
      </c>
      <c r="D198" s="42">
        <f>_xll.qlCalendarAdvance(Calendar,$D197,B198,"f",FALSE)</f>
        <v>42922</v>
      </c>
      <c r="E198" s="140">
        <f>_xll.qlInterestRateIndexValueDate(IndexON,D198)</f>
        <v>42922</v>
      </c>
      <c r="F198" s="156">
        <f>IFERROR(_xll.qlIndexFixing(IndexON,D198,TRUE,_xll.ohTrigger(RecalcTrigger,TriggerON)),NA())</f>
        <v>8.69153161838776E-4</v>
      </c>
      <c r="H198" s="42">
        <f>_xll.qlCalendarAdvance(Calendar,$H197,B198,"f",FALSE)</f>
        <v>42922</v>
      </c>
      <c r="I198" s="140">
        <f>_xll.qlInterestRateIndexValueDate(Index1M,$H198)</f>
        <v>42922</v>
      </c>
      <c r="J198" s="145">
        <f>IFERROR(_xll.qlIndexFixing(Index1M,$H198,TRUE,_xll.ohTrigger(RecalcTrigger,Trigger1M)),NA())</f>
        <v>1.5413055101724457E-3</v>
      </c>
      <c r="K198" s="44">
        <f>IFERROR(_xll.qlIndexFixing(Index3M,H198,TRUE,_xll.ohTrigger(RecalcTrigger,Trigger3M)),NA())</f>
        <v>2.4995455835962813E-3</v>
      </c>
      <c r="L198" s="44">
        <f>IFERROR(_xll.qlIndexFixing(Index6M,$H198,TRUE,_xll.ohTrigger(RecalcTrigger,Trigger6M)),NA())</f>
        <v>3.8259684712964388E-3</v>
      </c>
      <c r="M198" s="146">
        <f>IFERROR(_xll.qlIndexFixing(Index1Y,$H198,TRUE,_xll.ohTrigger(RecalcTrigger,Trigger1Y)),NA())</f>
        <v>6.1988794444378659E-3</v>
      </c>
      <c r="N198" s="145">
        <f>IFERROR(_xll.qlIndexFixing(ONIndex1M,I198,TRUE,_xll.ohTrigger(RecalcTrigger,Trigger1M)),NA())</f>
        <v>1.5863978123376032E-3</v>
      </c>
      <c r="O198" s="44">
        <f>IFERROR(_xll.qlIndexFixing(ONIndex3M,I198,TRUE,_xll.ohTrigger(RecalcTrigger,Trigger3M)),NA())</f>
        <v>2.6018510417136209E-3</v>
      </c>
      <c r="P198" s="44">
        <f>IFERROR(_xll.qlIndexFixing(ONIndex6M,I198,TRUE,_xll.ohTrigger(RecalcTrigger,Trigger6M)),NA())</f>
        <v>4.5783797721388186E-3</v>
      </c>
      <c r="Q198" s="146">
        <f>IFERROR(_xll.qlIndexFixing(ONIndex1Y,I198,TRUE,_xll.ohTrigger(RecalcTrigger,Trigger1Y)),NA())</f>
        <v>6.523221777700039E-3</v>
      </c>
    </row>
    <row r="199" spans="2:17" x14ac:dyDescent="0.2">
      <c r="B199" s="39" t="s">
        <v>17</v>
      </c>
      <c r="D199" s="42">
        <f>_xll.qlCalendarAdvance(Calendar,$D198,B199,"f",FALSE)</f>
        <v>42923</v>
      </c>
      <c r="E199" s="140">
        <f>_xll.qlInterestRateIndexValueDate(IndexON,D199)</f>
        <v>42923</v>
      </c>
      <c r="F199" s="156">
        <f>IFERROR(_xll.qlIndexFixing(IndexON,D199,TRUE,_xll.ohTrigger(RecalcTrigger,TriggerON)),NA())</f>
        <v>8.7296773731204713E-4</v>
      </c>
      <c r="H199" s="42">
        <f>_xll.qlCalendarAdvance(Calendar,$H198,B199,"f",FALSE)</f>
        <v>42923</v>
      </c>
      <c r="I199" s="140">
        <f>_xll.qlInterestRateIndexValueDate(Index1M,$H199)</f>
        <v>42923</v>
      </c>
      <c r="J199" s="145">
        <f>IFERROR(_xll.qlIndexFixing(Index1M,$H199,TRUE,_xll.ohTrigger(RecalcTrigger,Trigger1M)),NA())</f>
        <v>1.5398442271611608E-3</v>
      </c>
      <c r="K199" s="44">
        <f>IFERROR(_xll.qlIndexFixing(Index3M,H199,TRUE,_xll.ohTrigger(RecalcTrigger,Trigger3M)),NA())</f>
        <v>2.4940517042385986E-3</v>
      </c>
      <c r="L199" s="44">
        <f>IFERROR(_xll.qlIndexFixing(Index6M,$H199,TRUE,_xll.ohTrigger(RecalcTrigger,Trigger6M)),NA())</f>
        <v>3.8218534437413614E-3</v>
      </c>
      <c r="M199" s="146">
        <f>IFERROR(_xll.qlIndexFixing(Index1Y,$H199,TRUE,_xll.ohTrigger(RecalcTrigger,Trigger1Y)),NA())</f>
        <v>6.1998084559285078E-3</v>
      </c>
      <c r="N199" s="145">
        <f>IFERROR(_xll.qlIndexFixing(ONIndex1M,I199,TRUE,_xll.ohTrigger(RecalcTrigger,Trigger1M)),NA())</f>
        <v>1.5676438490064284E-3</v>
      </c>
      <c r="O199" s="44">
        <f>IFERROR(_xll.qlIndexFixing(ONIndex3M,I199,TRUE,_xll.ohTrigger(RecalcTrigger,Trigger3M)),NA())</f>
        <v>2.598925154189136E-3</v>
      </c>
      <c r="P199" s="44">
        <f>IFERROR(_xll.qlIndexFixing(ONIndex6M,I199,TRUE,_xll.ohTrigger(RecalcTrigger,Trigger6M)),NA())</f>
        <v>4.5434069372633319E-3</v>
      </c>
      <c r="Q199" s="146">
        <f>IFERROR(_xll.qlIndexFixing(ONIndex1Y,I199,TRUE,_xll.ohTrigger(RecalcTrigger,Trigger1Y)),NA())</f>
        <v>6.5096807542663901E-3</v>
      </c>
    </row>
    <row r="200" spans="2:17" x14ac:dyDescent="0.2">
      <c r="B200" s="39" t="s">
        <v>17</v>
      </c>
      <c r="D200" s="42">
        <f>_xll.qlCalendarAdvance(Calendar,$D199,B200,"f",FALSE)</f>
        <v>42926</v>
      </c>
      <c r="E200" s="140">
        <f>_xll.qlInterestRateIndexValueDate(IndexON,D200)</f>
        <v>42926</v>
      </c>
      <c r="F200" s="156">
        <f>IFERROR(_xll.qlIndexFixing(IndexON,D200,TRUE,_xll.ohTrigger(RecalcTrigger,TriggerON)),NA())</f>
        <v>8.769419329490713E-4</v>
      </c>
      <c r="H200" s="42">
        <f>_xll.qlCalendarAdvance(Calendar,$H199,B200,"f",FALSE)</f>
        <v>42926</v>
      </c>
      <c r="I200" s="140">
        <f>_xll.qlInterestRateIndexValueDate(Index1M,$H200)</f>
        <v>42926</v>
      </c>
      <c r="J200" s="145">
        <f>IFERROR(_xll.qlIndexFixing(Index1M,$H200,TRUE,_xll.ohTrigger(RecalcTrigger,Trigger1M)),NA())</f>
        <v>1.5412724256024283E-3</v>
      </c>
      <c r="K200" s="44">
        <f>IFERROR(_xll.qlIndexFixing(Index3M,H200,TRUE,_xll.ohTrigger(RecalcTrigger,Trigger3M)),NA())</f>
        <v>2.4890880227845195E-3</v>
      </c>
      <c r="L200" s="44">
        <f>IFERROR(_xll.qlIndexFixing(Index6M,$H200,TRUE,_xll.ohTrigger(RecalcTrigger,Trigger6M)),NA())</f>
        <v>3.8088572126074964E-3</v>
      </c>
      <c r="M200" s="146">
        <f>IFERROR(_xll.qlIndexFixing(Index1Y,$H200,TRUE,_xll.ohTrigger(RecalcTrigger,Trigger1Y)),NA())</f>
        <v>6.1974811499581062E-3</v>
      </c>
      <c r="N200" s="145">
        <f>IFERROR(_xll.qlIndexFixing(ONIndex1M,I200,TRUE,_xll.ohTrigger(RecalcTrigger,Trigger1M)),NA())</f>
        <v>1.5512975033060705E-3</v>
      </c>
      <c r="O200" s="44">
        <f>IFERROR(_xll.qlIndexFixing(ONIndex3M,I200,TRUE,_xll.ohTrigger(RecalcTrigger,Trigger3M)),NA())</f>
        <v>2.5958708399986818E-3</v>
      </c>
      <c r="P200" s="44">
        <f>IFERROR(_xll.qlIndexFixing(ONIndex6M,I200,TRUE,_xll.ohTrigger(RecalcTrigger,Trigger6M)),NA())</f>
        <v>4.5047353977556437E-3</v>
      </c>
      <c r="Q200" s="146">
        <f>IFERROR(_xll.qlIndexFixing(ONIndex1Y,I200,TRUE,_xll.ohTrigger(RecalcTrigger,Trigger1Y)),NA())</f>
        <v>6.4929829172488684E-3</v>
      </c>
    </row>
    <row r="201" spans="2:17" x14ac:dyDescent="0.2">
      <c r="B201" s="39" t="s">
        <v>17</v>
      </c>
      <c r="D201" s="42">
        <f>_xll.qlCalendarAdvance(Calendar,$D200,B201,"f",FALSE)</f>
        <v>42927</v>
      </c>
      <c r="E201" s="140">
        <f>_xll.qlInterestRateIndexValueDate(IndexON,D201)</f>
        <v>42927</v>
      </c>
      <c r="F201" s="156">
        <f>IFERROR(_xll.qlIndexFixing(IndexON,D201,TRUE,_xll.ohTrigger(RecalcTrigger,TriggerON)),NA())</f>
        <v>8.7901197255879637E-4</v>
      </c>
      <c r="H201" s="42">
        <f>_xll.qlCalendarAdvance(Calendar,$H200,B201,"f",FALSE)</f>
        <v>42927</v>
      </c>
      <c r="I201" s="140">
        <f>_xll.qlInterestRateIndexValueDate(Index1M,$H201)</f>
        <v>42927</v>
      </c>
      <c r="J201" s="145">
        <f>IFERROR(_xll.qlIndexFixing(Index1M,$H201,TRUE,_xll.ohTrigger(RecalcTrigger,Trigger1M)),NA())</f>
        <v>1.5424567982373404E-3</v>
      </c>
      <c r="K201" s="44">
        <f>IFERROR(_xll.qlIndexFixing(Index3M,H201,TRUE,_xll.ohTrigger(RecalcTrigger,Trigger3M)),NA())</f>
        <v>2.4864453932843772E-3</v>
      </c>
      <c r="L201" s="44">
        <f>IFERROR(_xll.qlIndexFixing(Index6M,$H201,TRUE,_xll.ohTrigger(RecalcTrigger,Trigger6M)),NA())</f>
        <v>3.8045893772148758E-3</v>
      </c>
      <c r="M201" s="146">
        <f>IFERROR(_xll.qlIndexFixing(Index1Y,$H201,TRUE,_xll.ohTrigger(RecalcTrigger,Trigger1Y)),NA())</f>
        <v>6.1970729858142892E-3</v>
      </c>
      <c r="N201" s="145">
        <f>IFERROR(_xll.qlIndexFixing(ONIndex1M,I201,TRUE,_xll.ohTrigger(RecalcTrigger,Trigger1M)),NA())</f>
        <v>1.5443382383673043E-3</v>
      </c>
      <c r="O201" s="44">
        <f>IFERROR(_xll.qlIndexFixing(ONIndex3M,I201,TRUE,_xll.ohTrigger(RecalcTrigger,Trigger3M)),NA())</f>
        <v>2.5943072269896117E-3</v>
      </c>
      <c r="P201" s="44">
        <f>IFERROR(_xll.qlIndexFixing(ONIndex6M,I201,TRUE,_xll.ohTrigger(RecalcTrigger,Trigger6M)),NA())</f>
        <v>4.4836351063415325E-3</v>
      </c>
      <c r="Q201" s="146">
        <f>IFERROR(_xll.qlIndexFixing(ONIndex1Y,I201,TRUE,_xll.ohTrigger(RecalcTrigger,Trigger1Y)),NA())</f>
        <v>6.4832297344707968E-3</v>
      </c>
    </row>
    <row r="202" spans="2:17" x14ac:dyDescent="0.2">
      <c r="B202" s="39" t="s">
        <v>17</v>
      </c>
      <c r="D202" s="42">
        <f>_xll.qlCalendarAdvance(Calendar,$D201,B202,"f",FALSE)</f>
        <v>42928</v>
      </c>
      <c r="E202" s="140">
        <f>_xll.qlInterestRateIndexValueDate(IndexON,D202)</f>
        <v>42928</v>
      </c>
      <c r="F202" s="156">
        <f>IFERROR(_xll.qlIndexFixing(IndexON,D202,TRUE,_xll.ohTrigger(RecalcTrigger,TriggerON)),NA())</f>
        <v>8.8113115093380046E-4</v>
      </c>
      <c r="H202" s="42">
        <f>_xll.qlCalendarAdvance(Calendar,$H201,B202,"f",FALSE)</f>
        <v>42928</v>
      </c>
      <c r="I202" s="140">
        <f>_xll.qlInterestRateIndexValueDate(Index1M,$H202)</f>
        <v>42928</v>
      </c>
      <c r="J202" s="145">
        <f>IFERROR(_xll.qlIndexFixing(Index1M,$H202,TRUE,_xll.ohTrigger(RecalcTrigger,Trigger1M)),NA())</f>
        <v>1.5469755871209672E-3</v>
      </c>
      <c r="K202" s="44">
        <f>IFERROR(_xll.qlIndexFixing(Index3M,H202,TRUE,_xll.ohTrigger(RecalcTrigger,Trigger3M)),NA())</f>
        <v>2.4837932619508687E-3</v>
      </c>
      <c r="L202" s="44">
        <f>IFERROR(_xll.qlIndexFixing(Index6M,$H202,TRUE,_xll.ohTrigger(RecalcTrigger,Trigger6M)),NA())</f>
        <v>3.8004595538732575E-3</v>
      </c>
      <c r="M202" s="146">
        <f>IFERROR(_xll.qlIndexFixing(Index1Y,$H202,TRUE,_xll.ohTrigger(RecalcTrigger,Trigger1Y)),NA())</f>
        <v>6.1966466844469714E-3</v>
      </c>
      <c r="N202" s="145">
        <f>IFERROR(_xll.qlIndexFixing(ONIndex1M,I202,TRUE,_xll.ohTrigger(RecalcTrigger,Trigger1M)),NA())</f>
        <v>1.538105298202197E-3</v>
      </c>
      <c r="O202" s="44">
        <f>IFERROR(_xll.qlIndexFixing(ONIndex3M,I202,TRUE,_xll.ohTrigger(RecalcTrigger,Trigger3M)),NA())</f>
        <v>2.5927161890537676E-3</v>
      </c>
      <c r="P202" s="44">
        <f>IFERROR(_xll.qlIndexFixing(ONIndex6M,I202,TRUE,_xll.ohTrigger(RecalcTrigger,Trigger6M)),NA())</f>
        <v>4.4614591361080702E-3</v>
      </c>
      <c r="Q202" s="146">
        <f>IFERROR(_xll.qlIndexFixing(ONIndex1Y,I202,TRUE,_xll.ohTrigger(RecalcTrigger,Trigger1Y)),NA())</f>
        <v>6.4725991649183801E-3</v>
      </c>
    </row>
    <row r="203" spans="2:17" x14ac:dyDescent="0.2">
      <c r="B203" s="39" t="s">
        <v>17</v>
      </c>
      <c r="D203" s="42">
        <f>_xll.qlCalendarAdvance(Calendar,$D202,B203,"f",FALSE)</f>
        <v>42929</v>
      </c>
      <c r="E203" s="140">
        <f>_xll.qlInterestRateIndexValueDate(IndexON,D203)</f>
        <v>42929</v>
      </c>
      <c r="F203" s="156">
        <f>IFERROR(_xll.qlIndexFixing(IndexON,D203,TRUE,_xll.ohTrigger(RecalcTrigger,TriggerON)),NA())</f>
        <v>8.8329946815512983E-4</v>
      </c>
      <c r="H203" s="42">
        <f>_xll.qlCalendarAdvance(Calendar,$H202,B203,"f",FALSE)</f>
        <v>42929</v>
      </c>
      <c r="I203" s="140">
        <f>_xll.qlInterestRateIndexValueDate(Index1M,$H203)</f>
        <v>42929</v>
      </c>
      <c r="J203" s="145">
        <f>IFERROR(_xll.qlIndexFixing(Index1M,$H203,TRUE,_xll.ohTrigger(RecalcTrigger,Trigger1M)),NA())</f>
        <v>1.5472462635751638E-3</v>
      </c>
      <c r="K203" s="44">
        <f>IFERROR(_xll.qlIndexFixing(Index3M,H203,TRUE,_xll.ohTrigger(RecalcTrigger,Trigger3M)),NA())</f>
        <v>2.4811325257214222E-3</v>
      </c>
      <c r="L203" s="44">
        <f>IFERROR(_xll.qlIndexFixing(Index6M,$H203,TRUE,_xll.ohTrigger(RecalcTrigger,Trigger6M)),NA())</f>
        <v>3.7958934333806862E-3</v>
      </c>
      <c r="M203" s="146">
        <f>IFERROR(_xll.qlIndexFixing(Index1Y,$H203,TRUE,_xll.ohTrigger(RecalcTrigger,Trigger1Y)),NA())</f>
        <v>6.196204895343671E-3</v>
      </c>
      <c r="N203" s="145">
        <f>IFERROR(_xll.qlIndexFixing(ONIndex1M,I203,TRUE,_xll.ohTrigger(RecalcTrigger,Trigger1M)),NA())</f>
        <v>1.5325986828107485E-3</v>
      </c>
      <c r="O203" s="44">
        <f>IFERROR(_xll.qlIndexFixing(ONIndex3M,I203,TRUE,_xll.ohTrigger(RecalcTrigger,Trigger3M)),NA())</f>
        <v>2.5910977261911494E-3</v>
      </c>
      <c r="P203" s="44">
        <f>IFERROR(_xll.qlIndexFixing(ONIndex6M,I203,TRUE,_xll.ohTrigger(RecalcTrigger,Trigger6M)),NA())</f>
        <v>4.4382074872173494E-3</v>
      </c>
      <c r="Q203" s="146">
        <f>IFERROR(_xll.qlIndexFixing(ONIndex1Y,I203,TRUE,_xll.ohTrigger(RecalcTrigger,Trigger1Y)),NA())</f>
        <v>6.4610912084295258E-3</v>
      </c>
    </row>
    <row r="204" spans="2:17" x14ac:dyDescent="0.2">
      <c r="B204" s="39" t="s">
        <v>17</v>
      </c>
      <c r="D204" s="42">
        <f>_xll.qlCalendarAdvance(Calendar,$D203,B204,"f",FALSE)</f>
        <v>42930</v>
      </c>
      <c r="E204" s="140">
        <f>_xll.qlInterestRateIndexValueDate(IndexON,D204)</f>
        <v>42930</v>
      </c>
      <c r="F204" s="156">
        <f>IFERROR(_xll.qlIndexFixing(IndexON,D204,TRUE,_xll.ohTrigger(RecalcTrigger,TriggerON)),NA())</f>
        <v>8.878020576900496E-4</v>
      </c>
      <c r="H204" s="42">
        <f>_xll.qlCalendarAdvance(Calendar,$H203,B204,"f",FALSE)</f>
        <v>42930</v>
      </c>
      <c r="I204" s="140">
        <f>_xll.qlInterestRateIndexValueDate(Index1M,$H204)</f>
        <v>42930</v>
      </c>
      <c r="J204" s="145">
        <f>IFERROR(_xll.qlIndexFixing(Index1M,$H204,TRUE,_xll.ohTrigger(RecalcTrigger,Trigger1M)),NA())</f>
        <v>1.5477122674896705E-3</v>
      </c>
      <c r="K204" s="44">
        <f>IFERROR(_xll.qlIndexFixing(Index3M,H204,TRUE,_xll.ohTrigger(RecalcTrigger,Trigger3M)),NA())</f>
        <v>2.4755997920076662E-3</v>
      </c>
      <c r="L204" s="44">
        <f>IFERROR(_xll.qlIndexFixing(Index6M,$H204,TRUE,_xll.ohTrigger(RecalcTrigger,Trigger6M)),NA())</f>
        <v>3.7923753522381494E-3</v>
      </c>
      <c r="M204" s="146">
        <f>IFERROR(_xll.qlIndexFixing(Index1Y,$H204,TRUE,_xll.ohTrigger(RecalcTrigger,Trigger1Y)),NA())</f>
        <v>6.1963783610289704E-3</v>
      </c>
      <c r="N204" s="145">
        <f>IFERROR(_xll.qlIndexFixing(ONIndex1M,I204,TRUE,_xll.ohTrigger(RecalcTrigger,Trigger1M)),NA())</f>
        <v>1.5240128978203742E-3</v>
      </c>
      <c r="O204" s="44">
        <f>IFERROR(_xll.qlIndexFixing(ONIndex3M,I204,TRUE,_xll.ohTrigger(RecalcTrigger,Trigger3M)),NA())</f>
        <v>2.5877877303008097E-3</v>
      </c>
      <c r="P204" s="44">
        <f>IFERROR(_xll.qlIndexFixing(ONIndex6M,I204,TRUE,_xll.ohTrigger(RecalcTrigger,Trigger6M)),NA())</f>
        <v>4.3881713498805652E-3</v>
      </c>
      <c r="Q204" s="146">
        <f>IFERROR(_xll.qlIndexFixing(ONIndex1Y,I204,TRUE,_xll.ohTrigger(RecalcTrigger,Trigger1Y)),NA())</f>
        <v>6.4352641289107861E-3</v>
      </c>
    </row>
    <row r="205" spans="2:17" x14ac:dyDescent="0.2">
      <c r="B205" s="39" t="s">
        <v>17</v>
      </c>
      <c r="D205" s="42">
        <f>_xll.qlCalendarAdvance(Calendar,$D204,B205,"f",FALSE)</f>
        <v>42933</v>
      </c>
      <c r="E205" s="140">
        <f>_xll.qlInterestRateIndexValueDate(IndexON,D205)</f>
        <v>42933</v>
      </c>
      <c r="F205" s="156">
        <f>IFERROR(_xll.qlIndexFixing(IndexON,D205,TRUE,_xll.ohTrigger(RecalcTrigger,TriggerON)),NA())</f>
        <v>8.9246412420695975E-4</v>
      </c>
      <c r="H205" s="42">
        <f>_xll.qlCalendarAdvance(Calendar,$H204,B205,"f",FALSE)</f>
        <v>42933</v>
      </c>
      <c r="I205" s="140">
        <f>_xll.qlInterestRateIndexValueDate(Index1M,$H205)</f>
        <v>42933</v>
      </c>
      <c r="J205" s="145">
        <f>IFERROR(_xll.qlIndexFixing(Index1M,$H205,TRUE,_xll.ohTrigger(RecalcTrigger,Trigger1M)),NA())</f>
        <v>1.5548874117961163E-3</v>
      </c>
      <c r="K205" s="44">
        <f>IFERROR(_xll.qlIndexFixing(Index3M,H205,TRUE,_xll.ohTrigger(RecalcTrigger,Trigger3M)),NA())</f>
        <v>2.4704214705170459E-3</v>
      </c>
      <c r="L205" s="44">
        <f>IFERROR(_xll.qlIndexFixing(Index6M,$H205,TRUE,_xll.ohTrigger(RecalcTrigger,Trigger6M)),NA())</f>
        <v>3.7820683348265653E-3</v>
      </c>
      <c r="M205" s="146">
        <f>IFERROR(_xll.qlIndexFixing(Index1Y,$H205,TRUE,_xll.ohTrigger(RecalcTrigger,Trigger1Y)),NA())</f>
        <v>6.1943358511804547E-3</v>
      </c>
      <c r="N205" s="145">
        <f>IFERROR(_xll.qlIndexFixing(ONIndex1M,I205,TRUE,_xll.ohTrigger(RecalcTrigger,Trigger1M)),NA())</f>
        <v>1.5178354686573581E-3</v>
      </c>
      <c r="O205" s="44">
        <f>IFERROR(_xll.qlIndexFixing(ONIndex3M,I205,TRUE,_xll.ohTrigger(RecalcTrigger,Trigger3M)),NA())</f>
        <v>2.5843496243382891E-3</v>
      </c>
      <c r="P205" s="44">
        <f>IFERROR(_xll.qlIndexFixing(ONIndex6M,I205,TRUE,_xll.ohTrigger(RecalcTrigger,Trigger6M)),NA())</f>
        <v>4.3344441101067499E-3</v>
      </c>
      <c r="Q205" s="146">
        <f>IFERROR(_xll.qlIndexFixing(ONIndex1Y,I205,TRUE,_xll.ohTrigger(RecalcTrigger,Trigger1Y)),NA())</f>
        <v>6.4062855161084453E-3</v>
      </c>
    </row>
    <row r="206" spans="2:17" x14ac:dyDescent="0.2">
      <c r="B206" s="39" t="s">
        <v>17</v>
      </c>
      <c r="D206" s="42">
        <f>_xll.qlCalendarAdvance(Calendar,$D205,B206,"f",FALSE)</f>
        <v>42934</v>
      </c>
      <c r="E206" s="140">
        <f>_xll.qlInterestRateIndexValueDate(IndexON,D206)</f>
        <v>42934</v>
      </c>
      <c r="F206" s="156">
        <f>IFERROR(_xll.qlIndexFixing(IndexON,D206,TRUE,_xll.ohTrigger(RecalcTrigger,TriggerON)),NA())</f>
        <v>8.948781351736379E-4</v>
      </c>
      <c r="H206" s="42">
        <f>_xll.qlCalendarAdvance(Calendar,$H205,B206,"f",FALSE)</f>
        <v>42934</v>
      </c>
      <c r="I206" s="140">
        <f>_xll.qlInterestRateIndexValueDate(Index1M,$H206)</f>
        <v>42934</v>
      </c>
      <c r="J206" s="145">
        <f>IFERROR(_xll.qlIndexFixing(Index1M,$H206,TRUE,_xll.ohTrigger(RecalcTrigger,Trigger1M)),NA())</f>
        <v>1.5575648649429799E-3</v>
      </c>
      <c r="K206" s="44">
        <f>IFERROR(_xll.qlIndexFixing(Index3M,H206,TRUE,_xll.ohTrigger(RecalcTrigger,Trigger3M)),NA())</f>
        <v>2.4677311637926816E-3</v>
      </c>
      <c r="L206" s="44">
        <f>IFERROR(_xll.qlIndexFixing(Index6M,$H206,TRUE,_xll.ohTrigger(RecalcTrigger,Trigger6M)),NA())</f>
        <v>3.7788792138421833E-3</v>
      </c>
      <c r="M206" s="146">
        <f>IFERROR(_xll.qlIndexFixing(Index1Y,$H206,TRUE,_xll.ohTrigger(RecalcTrigger,Trigger1Y)),NA())</f>
        <v>6.1938563655647982E-3</v>
      </c>
      <c r="N206" s="145">
        <f>IFERROR(_xll.qlIndexFixing(ONIndex1M,I206,TRUE,_xll.ohTrigger(RecalcTrigger,Trigger1M)),NA())</f>
        <v>1.5159604768100188E-3</v>
      </c>
      <c r="O206" s="44">
        <f>IFERROR(_xll.qlIndexFixing(ONIndex3M,I206,TRUE,_xll.ohTrigger(RecalcTrigger,Trigger3M)),NA())</f>
        <v>2.5825940363555233E-3</v>
      </c>
      <c r="P206" s="44">
        <f>IFERROR(_xll.qlIndexFixing(ONIndex6M,I206,TRUE,_xll.ohTrigger(RecalcTrigger,Trigger6M)),NA())</f>
        <v>4.3058140715768189E-3</v>
      </c>
      <c r="Q206" s="146">
        <f>IFERROR(_xll.qlIndexFixing(ONIndex1Y,I206,TRUE,_xll.ohTrigger(RecalcTrigger,Trigger1Y)),NA())</f>
        <v>6.3903906268014676E-3</v>
      </c>
    </row>
    <row r="207" spans="2:17" x14ac:dyDescent="0.2">
      <c r="B207" s="39" t="s">
        <v>17</v>
      </c>
      <c r="D207" s="42">
        <f>_xll.qlCalendarAdvance(Calendar,$D206,B207,"f",FALSE)</f>
        <v>42935</v>
      </c>
      <c r="E207" s="140">
        <f>_xll.qlInterestRateIndexValueDate(IndexON,D207)</f>
        <v>42935</v>
      </c>
      <c r="F207" s="156">
        <f>IFERROR(_xll.qlIndexFixing(IndexON,D207,TRUE,_xll.ohTrigger(RecalcTrigger,TriggerON)),NA())</f>
        <v>8.9734128482454878E-4</v>
      </c>
      <c r="H207" s="42">
        <f>_xll.qlCalendarAdvance(Calendar,$H206,B207,"f",FALSE)</f>
        <v>42935</v>
      </c>
      <c r="I207" s="140">
        <f>_xll.qlInterestRateIndexValueDate(Index1M,$H207)</f>
        <v>42935</v>
      </c>
      <c r="J207" s="145">
        <f>IFERROR(_xll.qlIndexFixing(Index1M,$H207,TRUE,_xll.ohTrigger(RecalcTrigger,Trigger1M)),NA())</f>
        <v>1.5629272257951033E-3</v>
      </c>
      <c r="K207" s="44">
        <f>IFERROR(_xll.qlIndexFixing(Index3M,H207,TRUE,_xll.ohTrigger(RecalcTrigger,Trigger3M)),NA())</f>
        <v>2.4650376337520177E-3</v>
      </c>
      <c r="L207" s="44">
        <f>IFERROR(_xll.qlIndexFixing(Index6M,$H207,TRUE,_xll.ohTrigger(RecalcTrigger,Trigger6M)),NA())</f>
        <v>3.7758656482355726E-3</v>
      </c>
      <c r="M207" s="146">
        <f>IFERROR(_xll.qlIndexFixing(Index1Y,$H207,TRUE,_xll.ohTrigger(RecalcTrigger,Trigger1Y)),NA())</f>
        <v>6.1933772890472305E-3</v>
      </c>
      <c r="N207" s="145">
        <f>IFERROR(_xll.qlIndexFixing(ONIndex1M,I207,TRUE,_xll.ohTrigger(RecalcTrigger,Trigger1M)),NA())</f>
        <v>1.5148118095742458E-3</v>
      </c>
      <c r="O207" s="44">
        <f>IFERROR(_xll.qlIndexFixing(ONIndex3M,I207,TRUE,_xll.ohTrigger(RecalcTrigger,Trigger3M)),NA())</f>
        <v>2.5808110233649373E-3</v>
      </c>
      <c r="P207" s="44">
        <f>IFERROR(_xll.qlIndexFixing(ONIndex6M,I207,TRUE,_xll.ohTrigger(RecalcTrigger,Trigger6M)),NA())</f>
        <v>4.2761083557674162E-3</v>
      </c>
      <c r="Q207" s="146">
        <f>IFERROR(_xll.qlIndexFixing(ONIndex1Y,I207,TRUE,_xll.ohTrigger(RecalcTrigger,Trigger1Y)),NA())</f>
        <v>6.3736183513685152E-3</v>
      </c>
    </row>
    <row r="208" spans="2:17" x14ac:dyDescent="0.2">
      <c r="B208" s="39" t="s">
        <v>17</v>
      </c>
      <c r="D208" s="42">
        <f>_xll.qlCalendarAdvance(Calendar,$D207,B208,"f",FALSE)</f>
        <v>42936</v>
      </c>
      <c r="E208" s="140">
        <f>_xll.qlInterestRateIndexValueDate(IndexON,D208)</f>
        <v>42936</v>
      </c>
      <c r="F208" s="156">
        <f>IFERROR(_xll.qlIndexFixing(IndexON,D208,TRUE,_xll.ohTrigger(RecalcTrigger,TriggerON)),NA())</f>
        <v>8.9985357324073867E-4</v>
      </c>
      <c r="H208" s="42">
        <f>_xll.qlCalendarAdvance(Calendar,$H207,B208,"f",FALSE)</f>
        <v>42936</v>
      </c>
      <c r="I208" s="140">
        <f>_xll.qlInterestRateIndexValueDate(Index1M,$H208)</f>
        <v>42936</v>
      </c>
      <c r="J208" s="145">
        <f>IFERROR(_xll.qlIndexFixing(Index1M,$H208,TRUE,_xll.ohTrigger(RecalcTrigger,Trigger1M)),NA())</f>
        <v>1.5644243399243196E-3</v>
      </c>
      <c r="K208" s="44">
        <f>IFERROR(_xll.qlIndexFixing(Index3M,H208,TRUE,_xll.ohTrigger(RecalcTrigger,Trigger3M)),NA())</f>
        <v>2.4623417773139817E-3</v>
      </c>
      <c r="L208" s="44">
        <f>IFERROR(_xll.qlIndexFixing(Index6M,$H208,TRUE,_xll.ohTrigger(RecalcTrigger,Trigger6M)),NA())</f>
        <v>3.7729805688239445E-3</v>
      </c>
      <c r="M208" s="146">
        <f>IFERROR(_xll.qlIndexFixing(Index1Y,$H208,TRUE,_xll.ohTrigger(RecalcTrigger,Trigger1Y)),NA())</f>
        <v>6.1929012710830733E-3</v>
      </c>
      <c r="N208" s="145">
        <f>IFERROR(_xll.qlIndexFixing(ONIndex1M,I208,TRUE,_xll.ohTrigger(RecalcTrigger,Trigger1M)),NA())</f>
        <v>1.5143894670310853E-3</v>
      </c>
      <c r="O208" s="44">
        <f>IFERROR(_xll.qlIndexFixing(ONIndex3M,I208,TRUE,_xll.ohTrigger(RecalcTrigger,Trigger3M)),NA())</f>
        <v>2.5790005854475773E-3</v>
      </c>
      <c r="P208" s="44">
        <f>IFERROR(_xll.qlIndexFixing(ONIndex6M,I208,TRUE,_xll.ohTrigger(RecalcTrigger,Trigger6M)),NA())</f>
        <v>4.2453269630837731E-3</v>
      </c>
      <c r="Q208" s="146">
        <f>IFERROR(_xll.qlIndexFixing(ONIndex1Y,I208,TRUE,_xll.ohTrigger(RecalcTrigger,Trigger1Y)),NA())</f>
        <v>6.3559686897285417E-3</v>
      </c>
    </row>
    <row r="209" spans="2:17" x14ac:dyDescent="0.2">
      <c r="B209" s="39" t="s">
        <v>17</v>
      </c>
      <c r="D209" s="42">
        <f>_xll.qlCalendarAdvance(Calendar,$D208,B209,"f",FALSE)</f>
        <v>42937</v>
      </c>
      <c r="E209" s="140">
        <f>_xll.qlInterestRateIndexValueDate(IndexON,D209)</f>
        <v>42937</v>
      </c>
      <c r="F209" s="156">
        <f>IFERROR(_xll.qlIndexFixing(IndexON,D209,TRUE,_xll.ohTrigger(RecalcTrigger,TriggerON)),NA())</f>
        <v>9.0504419004785086E-4</v>
      </c>
      <c r="H209" s="42">
        <f>_xll.qlCalendarAdvance(Calendar,$H208,B209,"f",FALSE)</f>
        <v>42937</v>
      </c>
      <c r="I209" s="140">
        <f>_xll.qlInterestRateIndexValueDate(Index1M,$H209)</f>
        <v>42937</v>
      </c>
      <c r="J209" s="145">
        <f>IFERROR(_xll.qlIndexFixing(Index1M,$H209,TRUE,_xll.ohTrigger(RecalcTrigger,Trigger1M)),NA())</f>
        <v>1.5660318705966055E-3</v>
      </c>
      <c r="K209" s="44">
        <f>IFERROR(_xll.qlIndexFixing(Index3M,H209,TRUE,_xll.ohTrigger(RecalcTrigger,Trigger3M)),NA())</f>
        <v>2.4568786576614943E-3</v>
      </c>
      <c r="L209" s="44">
        <f>IFERROR(_xll.qlIndexFixing(Index6M,$H209,TRUE,_xll.ohTrigger(RecalcTrigger,Trigger6M)),NA())</f>
        <v>3.7703834916173237E-3</v>
      </c>
      <c r="M209" s="146">
        <f>IFERROR(_xll.qlIndexFixing(Index1Y,$H209,TRUE,_xll.ohTrigger(RecalcTrigger,Trigger1Y)),NA())</f>
        <v>6.192474220289651E-3</v>
      </c>
      <c r="N209" s="145">
        <f>IFERROR(_xll.qlIndexFixing(ONIndex1M,I209,TRUE,_xll.ohTrigger(RecalcTrigger,Trigger1M)),NA())</f>
        <v>1.5159721604688741E-3</v>
      </c>
      <c r="O209" s="44">
        <f>IFERROR(_xll.qlIndexFixing(ONIndex3M,I209,TRUE,_xll.ohTrigger(RecalcTrigger,Trigger3M)),NA())</f>
        <v>2.5753064630100004E-3</v>
      </c>
      <c r="P209" s="44">
        <f>IFERROR(_xll.qlIndexFixing(ONIndex6M,I209,TRUE,_xll.ohTrigger(RecalcTrigger,Trigger6M)),NA())</f>
        <v>4.1802264619846454E-3</v>
      </c>
      <c r="Q209" s="146">
        <f>IFERROR(_xll.qlIndexFixing(ONIndex1Y,I209,TRUE,_xll.ohTrigger(RecalcTrigger,Trigger1Y)),NA())</f>
        <v>6.3178541002084651E-3</v>
      </c>
    </row>
    <row r="210" spans="2:17" x14ac:dyDescent="0.2">
      <c r="B210" s="39" t="s">
        <v>17</v>
      </c>
      <c r="D210" s="42">
        <f>_xll.qlCalendarAdvance(Calendar,$D209,B210,"f",FALSE)</f>
        <v>42940</v>
      </c>
      <c r="E210" s="140">
        <f>_xll.qlInterestRateIndexValueDate(IndexON,D210)</f>
        <v>42940</v>
      </c>
      <c r="F210" s="156">
        <f>IFERROR(_xll.qlIndexFixing(IndexON,D210,TRUE,_xll.ohTrigger(RecalcTrigger,TriggerON)),NA())</f>
        <v>9.1039411447724206E-4</v>
      </c>
      <c r="H210" s="42">
        <f>_xll.qlCalendarAdvance(Calendar,$H209,B210,"f",FALSE)</f>
        <v>42940</v>
      </c>
      <c r="I210" s="140">
        <f>_xll.qlInterestRateIndexValueDate(Index1M,$H210)</f>
        <v>42940</v>
      </c>
      <c r="J210" s="145">
        <f>IFERROR(_xll.qlIndexFixing(Index1M,$H210,TRUE,_xll.ohTrigger(RecalcTrigger,Trigger1M)),NA())</f>
        <v>1.574516990789419E-3</v>
      </c>
      <c r="K210" s="44">
        <f>IFERROR(_xll.qlIndexFixing(Index3M,H210,TRUE,_xll.ohTrigger(RecalcTrigger,Trigger3M)),NA())</f>
        <v>2.4515530259393713E-3</v>
      </c>
      <c r="L210" s="44">
        <f>IFERROR(_xll.qlIndexFixing(Index6M,$H210,TRUE,_xll.ohTrigger(RecalcTrigger,Trigger6M)),NA())</f>
        <v>3.7636188688194906E-3</v>
      </c>
      <c r="M210" s="146">
        <f>IFERROR(_xll.qlIndexFixing(Index1Y,$H210,TRUE,_xll.ohTrigger(RecalcTrigger,Trigger1Y)),NA())</f>
        <v>6.1910807736937912E-3</v>
      </c>
      <c r="N210" s="145">
        <f>IFERROR(_xll.qlIndexFixing(ONIndex1M,I210,TRUE,_xll.ohTrigger(RecalcTrigger,Trigger1M)),NA())</f>
        <v>1.519963343379338E-3</v>
      </c>
      <c r="O210" s="44">
        <f>IFERROR(_xll.qlIndexFixing(ONIndex3M,I210,TRUE,_xll.ohTrigger(RecalcTrigger,Trigger3M)),NA())</f>
        <v>2.5714845835378419E-3</v>
      </c>
      <c r="P210" s="44">
        <f>IFERROR(_xll.qlIndexFixing(ONIndex6M,I210,TRUE,_xll.ohTrigger(RecalcTrigger,Trigger6M)),NA())</f>
        <v>4.1114446281453887E-3</v>
      </c>
      <c r="Q210" s="146">
        <f>IFERROR(_xll.qlIndexFixing(ONIndex1Y,I210,TRUE,_xll.ohTrigger(RecalcTrigger,Trigger1Y)),NA())</f>
        <v>6.2765961848265661E-3</v>
      </c>
    </row>
    <row r="211" spans="2:17" x14ac:dyDescent="0.2">
      <c r="B211" s="39" t="s">
        <v>17</v>
      </c>
      <c r="D211" s="42">
        <f>_xll.qlCalendarAdvance(Calendar,$D210,B211,"f",FALSE)</f>
        <v>42941</v>
      </c>
      <c r="E211" s="140">
        <f>_xll.qlInterestRateIndexValueDate(IndexON,D211)</f>
        <v>42941</v>
      </c>
      <c r="F211" s="156">
        <f>IFERROR(_xll.qlIndexFixing(IndexON,D211,TRUE,_xll.ohTrigger(RecalcTrigger,TriggerON)),NA())</f>
        <v>9.13152096719827E-4</v>
      </c>
      <c r="H211" s="42">
        <f>_xll.qlCalendarAdvance(Calendar,$H210,B211,"f",FALSE)</f>
        <v>42941</v>
      </c>
      <c r="I211" s="140">
        <f>_xll.qlInterestRateIndexValueDate(Index1M,$H211)</f>
        <v>42941</v>
      </c>
      <c r="J211" s="145">
        <f>IFERROR(_xll.qlIndexFixing(Index1M,$H211,TRUE,_xll.ohTrigger(RecalcTrigger,Trigger1M)),NA())</f>
        <v>1.5772085327550678E-3</v>
      </c>
      <c r="K211" s="44">
        <f>IFERROR(_xll.qlIndexFixing(Index3M,H211,TRUE,_xll.ohTrigger(RecalcTrigger,Trigger3M)),NA())</f>
        <v>2.4488589912543494E-3</v>
      </c>
      <c r="L211" s="44">
        <f>IFERROR(_xll.qlIndexFixing(Index6M,$H211,TRUE,_xll.ohTrigger(RecalcTrigger,Trigger6M)),NA())</f>
        <v>3.7617712666111985E-3</v>
      </c>
      <c r="M211" s="146">
        <f>IFERROR(_xll.qlIndexFixing(Index1Y,$H211,TRUE,_xll.ohTrigger(RecalcTrigger,Trigger1Y)),NA())</f>
        <v>6.1906597901562055E-3</v>
      </c>
      <c r="N211" s="145">
        <f>IFERROR(_xll.qlIndexFixing(ONIndex1M,I211,TRUE,_xll.ohTrigger(RecalcTrigger,Trigger1M)),NA())</f>
        <v>1.5231726241371479E-3</v>
      </c>
      <c r="O211" s="44">
        <f>IFERROR(_xll.qlIndexFixing(ONIndex3M,I211,TRUE,_xll.ohTrigger(RecalcTrigger,Trigger3M)),NA())</f>
        <v>2.5695370205813806E-3</v>
      </c>
      <c r="P211" s="44">
        <f>IFERROR(_xll.qlIndexFixing(ONIndex6M,I211,TRUE,_xll.ohTrigger(RecalcTrigger,Trigger6M)),NA())</f>
        <v>4.0752848549807652E-3</v>
      </c>
      <c r="Q211" s="146">
        <f>IFERROR(_xll.qlIndexFixing(ONIndex1Y,I211,TRUE,_xll.ohTrigger(RecalcTrigger,Trigger1Y)),NA())</f>
        <v>6.2545595946639221E-3</v>
      </c>
    </row>
    <row r="212" spans="2:17" x14ac:dyDescent="0.2">
      <c r="B212" s="39" t="s">
        <v>17</v>
      </c>
      <c r="D212" s="42">
        <f>_xll.qlCalendarAdvance(Calendar,$D211,B212,"f",FALSE)</f>
        <v>42942</v>
      </c>
      <c r="E212" s="140">
        <f>_xll.qlInterestRateIndexValueDate(IndexON,D212)</f>
        <v>42942</v>
      </c>
      <c r="F212" s="156">
        <f>IFERROR(_xll.qlIndexFixing(IndexON,D212,TRUE,_xll.ohTrigger(RecalcTrigger,TriggerON)),NA())</f>
        <v>9.1595921764664467E-4</v>
      </c>
      <c r="H212" s="42">
        <f>_xll.qlCalendarAdvance(Calendar,$H211,B212,"f",FALSE)</f>
        <v>42942</v>
      </c>
      <c r="I212" s="140">
        <f>_xll.qlInterestRateIndexValueDate(Index1M,$H212)</f>
        <v>42942</v>
      </c>
      <c r="J212" s="145">
        <f>IFERROR(_xll.qlIndexFixing(Index1M,$H212,TRUE,_xll.ohTrigger(RecalcTrigger,Trigger1M)),NA())</f>
        <v>1.581697952215737E-3</v>
      </c>
      <c r="K212" s="44">
        <f>IFERROR(_xll.qlIndexFixing(Index3M,H212,TRUE,_xll.ohTrigger(RecalcTrigger,Trigger3M)),NA())</f>
        <v>2.4461680116494057E-3</v>
      </c>
      <c r="L212" s="44">
        <f>IFERROR(_xll.qlIndexFixing(Index6M,$H212,TRUE,_xll.ohTrigger(RecalcTrigger,Trigger6M)),NA())</f>
        <v>3.7601367637769591E-3</v>
      </c>
      <c r="M212" s="146">
        <f>IFERROR(_xll.qlIndexFixing(Index1Y,$H212,TRUE,_xll.ohTrigger(RecalcTrigger,Trigger1Y)),NA())</f>
        <v>6.1902577618051513E-3</v>
      </c>
      <c r="N212" s="145">
        <f>IFERROR(_xll.qlIndexFixing(ONIndex1M,I212,TRUE,_xll.ohTrigger(RecalcTrigger,Trigger1M)),NA())</f>
        <v>1.5271082296686167E-3</v>
      </c>
      <c r="O212" s="44">
        <f>IFERROR(_xll.qlIndexFixing(ONIndex3M,I212,TRUE,_xll.ohTrigger(RecalcTrigger,Trigger3M)),NA())</f>
        <v>2.5675620326170989E-3</v>
      </c>
      <c r="P212" s="44">
        <f>IFERROR(_xll.qlIndexFixing(ONIndex6M,I212,TRUE,_xll.ohTrigger(RecalcTrigger,Trigger6M)),NA())</f>
        <v>4.038049406562827E-3</v>
      </c>
      <c r="Q212" s="146">
        <f>IFERROR(_xll.qlIndexFixing(ONIndex1Y,I212,TRUE,_xll.ohTrigger(RecalcTrigger,Trigger1Y)),NA())</f>
        <v>6.2316456192668124E-3</v>
      </c>
    </row>
    <row r="213" spans="2:17" x14ac:dyDescent="0.2">
      <c r="B213" s="39" t="s">
        <v>17</v>
      </c>
      <c r="D213" s="42">
        <f>_xll.qlCalendarAdvance(Calendar,$D212,B213,"f",FALSE)</f>
        <v>42943</v>
      </c>
      <c r="E213" s="140">
        <f>_xll.qlInterestRateIndexValueDate(IndexON,D213)</f>
        <v>42943</v>
      </c>
      <c r="F213" s="156">
        <f>IFERROR(_xll.qlIndexFixing(IndexON,D213,TRUE,_xll.ohTrigger(RecalcTrigger,TriggerON)),NA())</f>
        <v>9.1881547750083392E-4</v>
      </c>
      <c r="H213" s="42">
        <f>_xll.qlCalendarAdvance(Calendar,$H212,B213,"f",FALSE)</f>
        <v>42943</v>
      </c>
      <c r="I213" s="140">
        <f>_xll.qlInterestRateIndexValueDate(Index1M,$H213)</f>
        <v>42943</v>
      </c>
      <c r="J213" s="145">
        <f>IFERROR(_xll.qlIndexFixing(Index1M,$H213,TRUE,_xll.ohTrigger(RecalcTrigger,Trigger1M)),NA())</f>
        <v>1.5833455617401833E-3</v>
      </c>
      <c r="K213" s="44">
        <f>IFERROR(_xll.qlIndexFixing(Index3M,H213,TRUE,_xll.ohTrigger(RecalcTrigger,Trigger3M)),NA())</f>
        <v>2.4434809840284915E-3</v>
      </c>
      <c r="L213" s="44">
        <f>IFERROR(_xll.qlIndexFixing(Index6M,$H213,TRUE,_xll.ohTrigger(RecalcTrigger,Trigger6M)),NA())</f>
        <v>3.7590497696789404E-3</v>
      </c>
      <c r="M213" s="146">
        <f>IFERROR(_xll.qlIndexFixing(Index1Y,$H213,TRUE,_xll.ohTrigger(RecalcTrigger,Trigger1Y)),NA())</f>
        <v>6.1898773380657524E-3</v>
      </c>
      <c r="N213" s="145">
        <f>IFERROR(_xll.qlIndexFixing(ONIndex1M,I213,TRUE,_xll.ohTrigger(RecalcTrigger,Trigger1M)),NA())</f>
        <v>1.5317701598116518E-3</v>
      </c>
      <c r="O213" s="44">
        <f>IFERROR(_xll.qlIndexFixing(ONIndex3M,I213,TRUE,_xll.ohTrigger(RecalcTrigger,Trigger3M)),NA())</f>
        <v>2.565559619644997E-3</v>
      </c>
      <c r="P213" s="44">
        <f>IFERROR(_xll.qlIndexFixing(ONIndex6M,I213,TRUE,_xll.ohTrigger(RecalcTrigger,Trigger6M)),NA())</f>
        <v>3.9997382832968054E-3</v>
      </c>
      <c r="Q213" s="146">
        <f>IFERROR(_xll.qlIndexFixing(ONIndex1Y,I213,TRUE,_xll.ohTrigger(RecalcTrigger,Trigger1Y)),NA())</f>
        <v>6.2078542587162833E-3</v>
      </c>
    </row>
    <row r="214" spans="2:17" x14ac:dyDescent="0.2">
      <c r="B214" s="39" t="s">
        <v>17</v>
      </c>
      <c r="D214" s="42">
        <f>_xll.qlCalendarAdvance(Calendar,$D213,B214,"f",FALSE)</f>
        <v>42944</v>
      </c>
      <c r="E214" s="140">
        <f>_xll.qlInterestRateIndexValueDate(IndexON,D214)</f>
        <v>42944</v>
      </c>
      <c r="F214" s="156">
        <f>IFERROR(_xll.qlIndexFixing(IndexON,D214,TRUE,_xll.ohTrigger(RecalcTrigger,TriggerON)),NA())</f>
        <v>9.242112415715672E-4</v>
      </c>
      <c r="H214" s="42">
        <f>_xll.qlCalendarAdvance(Calendar,$H213,B214,"f",FALSE)</f>
        <v>42944</v>
      </c>
      <c r="I214" s="140">
        <f>_xll.qlInterestRateIndexValueDate(Index1M,$H214)</f>
        <v>42944</v>
      </c>
      <c r="J214" s="145">
        <f>IFERROR(_xll.qlIndexFixing(Index1M,$H214,TRUE,_xll.ohTrigger(RecalcTrigger,Trigger1M)),NA())</f>
        <v>1.5849506415999137E-3</v>
      </c>
      <c r="K214" s="44">
        <f>IFERROR(_xll.qlIndexFixing(Index3M,H214,TRUE,_xll.ohTrigger(RecalcTrigger,Trigger3M)),NA())</f>
        <v>2.4381894034622019E-3</v>
      </c>
      <c r="L214" s="44">
        <f>IFERROR(_xll.qlIndexFixing(Index6M,$H214,TRUE,_xll.ohTrigger(RecalcTrigger,Trigger6M)),NA())</f>
        <v>3.7577075730236965E-3</v>
      </c>
      <c r="M214" s="146">
        <f>IFERROR(_xll.qlIndexFixing(Index1Y,$H214,TRUE,_xll.ohTrigger(RecalcTrigger,Trigger1Y)),NA())</f>
        <v>6.1889998767732414E-3</v>
      </c>
      <c r="N214" s="145">
        <f>IFERROR(_xll.qlIndexFixing(ONIndex1M,I214,TRUE,_xll.ohTrigger(RecalcTrigger,Trigger1M)),NA())</f>
        <v>1.5421182617603171E-3</v>
      </c>
      <c r="O214" s="44">
        <f>IFERROR(_xll.qlIndexFixing(ONIndex3M,I214,TRUE,_xll.ohTrigger(RecalcTrigger,Trigger3M)),NA())</f>
        <v>2.561481352694924E-3</v>
      </c>
      <c r="P214" s="44">
        <f>IFERROR(_xll.qlIndexFixing(ONIndex6M,I214,TRUE,_xll.ohTrigger(RecalcTrigger,Trigger6M)),NA())</f>
        <v>3.9243529242009396E-3</v>
      </c>
      <c r="Q214" s="146">
        <f>IFERROR(_xll.qlIndexFixing(ONIndex1Y,I214,TRUE,_xll.ohTrigger(RecalcTrigger,Trigger1Y)),NA())</f>
        <v>6.1629698139272406E-3</v>
      </c>
    </row>
    <row r="215" spans="2:17" x14ac:dyDescent="0.2">
      <c r="B215" s="39" t="s">
        <v>17</v>
      </c>
      <c r="D215" s="42">
        <f>_xll.qlCalendarAdvance(Calendar,$D214,B215,"f",FALSE)</f>
        <v>42947</v>
      </c>
      <c r="E215" s="140">
        <f>_xll.qlInterestRateIndexValueDate(IndexON,D215)</f>
        <v>42947</v>
      </c>
      <c r="F215" s="156">
        <f>IFERROR(_xll.qlIndexFixing(IndexON,D215,TRUE,_xll.ohTrigger(RecalcTrigger,TriggerON)),NA())</f>
        <v>9.2874668378373215E-4</v>
      </c>
      <c r="H215" s="42">
        <f>_xll.qlCalendarAdvance(Calendar,$H214,B215,"f",FALSE)</f>
        <v>42947</v>
      </c>
      <c r="I215" s="140">
        <f>_xll.qlInterestRateIndexValueDate(Index1M,$H215)</f>
        <v>42947</v>
      </c>
      <c r="J215" s="145">
        <f>IFERROR(_xll.qlIndexFixing(Index1M,$H215,TRUE,_xll.ohTrigger(RecalcTrigger,Trigger1M)),NA())</f>
        <v>1.5899506369855231E-3</v>
      </c>
      <c r="K215" s="44">
        <f>IFERROR(_xll.qlIndexFixing(Index3M,H215,TRUE,_xll.ohTrigger(RecalcTrigger,Trigger3M)),NA())</f>
        <v>2.4327903313937009E-3</v>
      </c>
      <c r="L215" s="44">
        <f>IFERROR(_xll.qlIndexFixing(Index6M,$H215,TRUE,_xll.ohTrigger(RecalcTrigger,Trigger6M)),NA())</f>
        <v>3.7552703816782383E-3</v>
      </c>
      <c r="M215" s="146">
        <f>IFERROR(_xll.qlIndexFixing(Index1Y,$H215,TRUE,_xll.ohTrigger(RecalcTrigger,Trigger1Y)),NA())</f>
        <v>6.1885790374112126E-3</v>
      </c>
      <c r="N215" s="145">
        <f>IFERROR(_xll.qlIndexFixing(ONIndex1M,I215,TRUE,_xll.ohTrigger(RecalcTrigger,Trigger1M)),NA())</f>
        <v>1.5519117745455002E-3</v>
      </c>
      <c r="O215" s="44">
        <f>IFERROR(_xll.qlIndexFixing(ONIndex3M,I215,TRUE,_xll.ohTrigger(RecalcTrigger,Trigger3M)),NA())</f>
        <v>2.5572757178404792E-3</v>
      </c>
      <c r="P215" s="44">
        <f>IFERROR(_xll.qlIndexFixing(ONIndex6M,I215,TRUE,_xll.ohTrigger(RecalcTrigger,Trigger6M)),NA())</f>
        <v>3.8553892969350745E-3</v>
      </c>
      <c r="Q215" s="146">
        <f>IFERROR(_xll.qlIndexFixing(ONIndex1Y,I215,TRUE,_xll.ohTrigger(RecalcTrigger,Trigger1Y)),NA())</f>
        <v>6.1266035105522754E-3</v>
      </c>
    </row>
    <row r="216" spans="2:17" x14ac:dyDescent="0.2">
      <c r="B216" s="39" t="s">
        <v>17</v>
      </c>
      <c r="D216" s="42">
        <f>_xll.qlCalendarAdvance(Calendar,$D215,B216,"f",FALSE)</f>
        <v>42948</v>
      </c>
      <c r="E216" s="140">
        <f>_xll.qlInterestRateIndexValueDate(IndexON,D216)</f>
        <v>42948</v>
      </c>
      <c r="F216" s="156">
        <f>IFERROR(_xll.qlIndexFixing(IndexON,D216,TRUE,_xll.ohTrigger(RecalcTrigger,TriggerON)),NA())</f>
        <v>9.3056092682397562E-4</v>
      </c>
      <c r="H216" s="42">
        <f>_xll.qlCalendarAdvance(Calendar,$H215,B216,"f",FALSE)</f>
        <v>42948</v>
      </c>
      <c r="I216" s="140">
        <f>_xll.qlInterestRateIndexValueDate(Index1M,$H216)</f>
        <v>42948</v>
      </c>
      <c r="J216" s="145">
        <f>IFERROR(_xll.qlIndexFixing(Index1M,$H216,TRUE,_xll.ohTrigger(RecalcTrigger,Trigger1M)),NA())</f>
        <v>1.5913791110468906E-3</v>
      </c>
      <c r="K216" s="44">
        <f>IFERROR(_xll.qlIndexFixing(Index3M,H216,TRUE,_xll.ohTrigger(RecalcTrigger,Trigger3M)),NA())</f>
        <v>2.4301365171764569E-3</v>
      </c>
      <c r="L216" s="44">
        <f>IFERROR(_xll.qlIndexFixing(Index6M,$H216,TRUE,_xll.ohTrigger(RecalcTrigger,Trigger6M)),NA())</f>
        <v>3.7549201057540064E-3</v>
      </c>
      <c r="M216" s="146">
        <f>IFERROR(_xll.qlIndexFixing(Index1Y,$H216,TRUE,_xll.ohTrigger(RecalcTrigger,Trigger1Y)),NA())</f>
        <v>6.188283834038133E-3</v>
      </c>
      <c r="N216" s="145">
        <f>IFERROR(_xll.qlIndexFixing(ONIndex1M,I216,TRUE,_xll.ohTrigger(RecalcTrigger,Trigger1M)),NA())</f>
        <v>1.5564630451503358E-3</v>
      </c>
      <c r="O216" s="44">
        <f>IFERROR(_xll.qlIndexFixing(ONIndex3M,I216,TRUE,_xll.ohTrigger(RecalcTrigger,Trigger3M)),NA())</f>
        <v>2.555136179829276E-3</v>
      </c>
      <c r="P216" s="44">
        <f>IFERROR(_xll.qlIndexFixing(ONIndex6M,I216,TRUE,_xll.ohTrigger(RecalcTrigger,Trigger6M)),NA())</f>
        <v>3.8244472057669121E-3</v>
      </c>
      <c r="Q216" s="146">
        <f>IFERROR(_xll.qlIndexFixing(ONIndex1Y,I216,TRUE,_xll.ohTrigger(RecalcTrigger,Trigger1Y)),NA())</f>
        <v>6.1131421168725275E-3</v>
      </c>
    </row>
    <row r="217" spans="2:17" x14ac:dyDescent="0.2">
      <c r="B217" s="39" t="s">
        <v>17</v>
      </c>
      <c r="D217" s="42">
        <f>_xll.qlCalendarAdvance(Calendar,$D216,B217,"f",FALSE)</f>
        <v>42949</v>
      </c>
      <c r="E217" s="140">
        <f>_xll.qlInterestRateIndexValueDate(IndexON,D217)</f>
        <v>42949</v>
      </c>
      <c r="F217" s="156">
        <f>IFERROR(_xll.qlIndexFixing(IndexON,D217,TRUE,_xll.ohTrigger(RecalcTrigger,TriggerON)),NA())</f>
        <v>9.3210238113150545E-4</v>
      </c>
      <c r="H217" s="42">
        <f>_xll.qlCalendarAdvance(Calendar,$H216,B217,"f",FALSE)</f>
        <v>42949</v>
      </c>
      <c r="I217" s="140">
        <f>_xll.qlInterestRateIndexValueDate(Index1M,$H217)</f>
        <v>42949</v>
      </c>
      <c r="J217" s="145">
        <f>IFERROR(_xll.qlIndexFixing(Index1M,$H217,TRUE,_xll.ohTrigger(RecalcTrigger,Trigger1M)),NA())</f>
        <v>1.5926130973072231E-3</v>
      </c>
      <c r="K217" s="44">
        <f>IFERROR(_xll.qlIndexFixing(Index3M,H217,TRUE,_xll.ohTrigger(RecalcTrigger,Trigger3M)),NA())</f>
        <v>2.4274920363202652E-3</v>
      </c>
      <c r="L217" s="44">
        <f>IFERROR(_xll.qlIndexFixing(Index6M,$H217,TRUE,_xll.ohTrigger(RecalcTrigger,Trigger6M)),NA())</f>
        <v>3.7547510658876024E-3</v>
      </c>
      <c r="M217" s="146">
        <f>IFERROR(_xll.qlIndexFixing(Index1Y,$H217,TRUE,_xll.ohTrigger(RecalcTrigger,Trigger1Y)),NA())</f>
        <v>6.1879855627469116E-3</v>
      </c>
      <c r="N217" s="145">
        <f>IFERROR(_xll.qlIndexFixing(ONIndex1M,I217,TRUE,_xll.ohTrigger(RecalcTrigger,Trigger1M)),NA())</f>
        <v>1.5608050697379916E-3</v>
      </c>
      <c r="O217" s="44">
        <f>IFERROR(_xll.qlIndexFixing(ONIndex3M,I217,TRUE,_xll.ohTrigger(RecalcTrigger,Trigger3M)),NA())</f>
        <v>2.5529692168912987E-3</v>
      </c>
      <c r="P217" s="44">
        <f>IFERROR(_xll.qlIndexFixing(ONIndex6M,I217,TRUE,_xll.ohTrigger(RecalcTrigger,Trigger6M)),NA())</f>
        <v>3.7956162898156176E-3</v>
      </c>
      <c r="Q217" s="146">
        <f>IFERROR(_xll.qlIndexFixing(ONIndex1Y,I217,TRUE,_xll.ohTrigger(RecalcTrigger,Trigger1Y)),NA())</f>
        <v>6.1024825600641819E-3</v>
      </c>
    </row>
    <row r="218" spans="2:17" x14ac:dyDescent="0.2">
      <c r="B218" s="39" t="s">
        <v>17</v>
      </c>
      <c r="D218" s="42">
        <f>_xll.qlCalendarAdvance(Calendar,$D217,B218,"f",FALSE)</f>
        <v>42950</v>
      </c>
      <c r="E218" s="140">
        <f>_xll.qlInterestRateIndexValueDate(IndexON,D218)</f>
        <v>42950</v>
      </c>
      <c r="F218" s="156">
        <f>IFERROR(_xll.qlIndexFixing(IndexON,D218,TRUE,_xll.ohTrigger(RecalcTrigger,TriggerON)),NA())</f>
        <v>9.3337104646318281E-4</v>
      </c>
      <c r="H218" s="42">
        <f>_xll.qlCalendarAdvance(Calendar,$H217,B218,"f",FALSE)</f>
        <v>42950</v>
      </c>
      <c r="I218" s="140">
        <f>_xll.qlInterestRateIndexValueDate(Index1M,$H218)</f>
        <v>42950</v>
      </c>
      <c r="J218" s="145">
        <f>IFERROR(_xll.qlIndexFixing(Index1M,$H218,TRUE,_xll.ohTrigger(RecalcTrigger,Trigger1M)),NA())</f>
        <v>1.5936002836505758E-3</v>
      </c>
      <c r="K218" s="44">
        <f>IFERROR(_xll.qlIndexFixing(Index3M,H218,TRUE,_xll.ohTrigger(RecalcTrigger,Trigger3M)),NA())</f>
        <v>2.4248577857105785E-3</v>
      </c>
      <c r="L218" s="44">
        <f>IFERROR(_xll.qlIndexFixing(Index6M,$H218,TRUE,_xll.ohTrigger(RecalcTrigger,Trigger6M)),NA())</f>
        <v>3.7553030007263844E-3</v>
      </c>
      <c r="M218" s="146">
        <f>IFERROR(_xll.qlIndexFixing(Index1Y,$H218,TRUE,_xll.ohTrigger(RecalcTrigger,Trigger1Y)),NA())</f>
        <v>6.1876767307178504E-3</v>
      </c>
      <c r="N218" s="145">
        <f>IFERROR(_xll.qlIndexFixing(ONIndex1M,I218,TRUE,_xll.ohTrigger(RecalcTrigger,Trigger1M)),NA())</f>
        <v>1.5649378480653287E-3</v>
      </c>
      <c r="O218" s="44">
        <f>IFERROR(_xll.qlIndexFixing(ONIndex3M,I218,TRUE,_xll.ohTrigger(RecalcTrigger,Trigger3M)),NA())</f>
        <v>2.5507748289455012E-3</v>
      </c>
      <c r="P218" s="44">
        <f>IFERROR(_xll.qlIndexFixing(ONIndex6M,I218,TRUE,_xll.ohTrigger(RecalcTrigger,Trigger6M)),NA())</f>
        <v>3.768896548513867E-3</v>
      </c>
      <c r="Q218" s="146">
        <f>IFERROR(_xll.qlIndexFixing(ONIndex1Y,I218,TRUE,_xll.ohTrigger(RecalcTrigger,Trigger1Y)),NA())</f>
        <v>6.0946248400461922E-3</v>
      </c>
    </row>
    <row r="219" spans="2:17" x14ac:dyDescent="0.2">
      <c r="B219" s="39" t="s">
        <v>17</v>
      </c>
      <c r="D219" s="42">
        <f>_xll.qlCalendarAdvance(Calendar,$D218,B219,"f",FALSE)</f>
        <v>42951</v>
      </c>
      <c r="E219" s="140">
        <f>_xll.qlInterestRateIndexValueDate(IndexON,D219)</f>
        <v>42951</v>
      </c>
      <c r="F219" s="156">
        <f>IFERROR(_xll.qlIndexFixing(IndexON,D219,TRUE,_xll.ohTrigger(RecalcTrigger,TriggerON)),NA())</f>
        <v>9.3500147605229966E-4</v>
      </c>
      <c r="H219" s="42">
        <f>_xll.qlCalendarAdvance(Calendar,$H218,B219,"f",FALSE)</f>
        <v>42951</v>
      </c>
      <c r="I219" s="140">
        <f>_xll.qlInterestRateIndexValueDate(Index1M,$H219)</f>
        <v>42951</v>
      </c>
      <c r="J219" s="145">
        <f>IFERROR(_xll.qlIndexFixing(Index1M,$H219,TRUE,_xll.ohTrigger(RecalcTrigger,Trigger1M)),NA())</f>
        <v>1.5945180418473356E-3</v>
      </c>
      <c r="K219" s="44">
        <f>IFERROR(_xll.qlIndexFixing(Index3M,H219,TRUE,_xll.ohTrigger(RecalcTrigger,Trigger3M)),NA())</f>
        <v>2.419833125897791E-3</v>
      </c>
      <c r="L219" s="44">
        <f>IFERROR(_xll.qlIndexFixing(Index6M,$H219,TRUE,_xll.ohTrigger(RecalcTrigger,Trigger6M)),NA())</f>
        <v>3.7551907469519758E-3</v>
      </c>
      <c r="M219" s="146">
        <f>IFERROR(_xll.qlIndexFixing(Index1Y,$H219,TRUE,_xll.ohTrigger(RecalcTrigger,Trigger1Y)),NA())</f>
        <v>6.1862825029776764E-3</v>
      </c>
      <c r="N219" s="145">
        <f>IFERROR(_xll.qlIndexFixing(ONIndex1M,I219,TRUE,_xll.ohTrigger(RecalcTrigger,Trigger1M)),NA())</f>
        <v>1.5725126926276665E-3</v>
      </c>
      <c r="O219" s="44">
        <f>IFERROR(_xll.qlIndexFixing(ONIndex3M,I219,TRUE,_xll.ohTrigger(RecalcTrigger,Trigger3M)),NA())</f>
        <v>2.5463123997878276E-3</v>
      </c>
      <c r="P219" s="44">
        <f>IFERROR(_xll.qlIndexFixing(ONIndex6M,I219,TRUE,_xll.ohTrigger(RecalcTrigger,Trigger6M)),NA())</f>
        <v>3.7225322768201048E-3</v>
      </c>
      <c r="Q219" s="146">
        <f>IFERROR(_xll.qlIndexFixing(ONIndex1Y,I219,TRUE,_xll.ohTrigger(RecalcTrigger,Trigger1Y)),NA())</f>
        <v>6.0883504084537545E-3</v>
      </c>
    </row>
    <row r="220" spans="2:17" x14ac:dyDescent="0.2">
      <c r="B220" s="39" t="s">
        <v>17</v>
      </c>
      <c r="D220" s="42">
        <f>_xll.qlCalendarAdvance(Calendar,$D219,B220,"f",FALSE)</f>
        <v>42954</v>
      </c>
      <c r="E220" s="140">
        <f>_xll.qlInterestRateIndexValueDate(IndexON,D220)</f>
        <v>42954</v>
      </c>
      <c r="F220" s="156">
        <f>IFERROR(_xll.qlIndexFixing(IndexON,D220,TRUE,_xll.ohTrigger(RecalcTrigger,TriggerON)),NA())</f>
        <v>9.3571781916601537E-4</v>
      </c>
      <c r="H220" s="42">
        <f>_xll.qlCalendarAdvance(Calendar,$H219,B220,"f",FALSE)</f>
        <v>42954</v>
      </c>
      <c r="I220" s="140">
        <f>_xll.qlInterestRateIndexValueDate(Index1M,$H220)</f>
        <v>42954</v>
      </c>
      <c r="J220" s="145">
        <f>IFERROR(_xll.qlIndexFixing(Index1M,$H220,TRUE,_xll.ohTrigger(RecalcTrigger,Trigger1M)),NA())</f>
        <v>1.5960414224839186E-3</v>
      </c>
      <c r="K220" s="44">
        <f>IFERROR(_xll.qlIndexFixing(Index3M,H220,TRUE,_xll.ohTrigger(RecalcTrigger,Trigger3M)),NA())</f>
        <v>2.4144410234203831E-3</v>
      </c>
      <c r="L220" s="44">
        <f>IFERROR(_xll.qlIndexFixing(Index6M,$H220,TRUE,_xll.ohTrigger(RecalcTrigger,Trigger6M)),NA())</f>
        <v>3.7562048151100597E-3</v>
      </c>
      <c r="M220" s="146">
        <f>IFERROR(_xll.qlIndexFixing(Index1Y,$H220,TRUE,_xll.ohTrigger(RecalcTrigger,Trigger1Y)),NA())</f>
        <v>6.186185939171418E-3</v>
      </c>
      <c r="N220" s="145">
        <f>IFERROR(_xll.qlIndexFixing(ONIndex1M,I220,TRUE,_xll.ohTrigger(RecalcTrigger,Trigger1M)),NA())</f>
        <v>1.579376500554508E-3</v>
      </c>
      <c r="O220" s="44">
        <f>IFERROR(_xll.qlIndexFixing(ONIndex3M,I220,TRUE,_xll.ohTrigger(RecalcTrigger,Trigger3M)),NA())</f>
        <v>2.541723027246201E-3</v>
      </c>
      <c r="P220" s="44">
        <f>IFERROR(_xll.qlIndexFixing(ONIndex6M,I220,TRUE,_xll.ohTrigger(RecalcTrigger,Trigger6M)),NA())</f>
        <v>3.6831293219408145E-3</v>
      </c>
      <c r="Q220" s="146">
        <f>IFERROR(_xll.qlIndexFixing(ONIndex1Y,I220,TRUE,_xll.ohTrigger(RecalcTrigger,Trigger1Y)),NA())</f>
        <v>6.0912123247980343E-3</v>
      </c>
    </row>
    <row r="221" spans="2:17" x14ac:dyDescent="0.2">
      <c r="B221" s="39" t="s">
        <v>17</v>
      </c>
      <c r="D221" s="42">
        <f>_xll.qlCalendarAdvance(Calendar,$D220,B221,"f",FALSE)</f>
        <v>42955</v>
      </c>
      <c r="E221" s="140">
        <f>_xll.qlInterestRateIndexValueDate(IndexON,D221)</f>
        <v>42955</v>
      </c>
      <c r="F221" s="156">
        <f>IFERROR(_xll.qlIndexFixing(IndexON,D221,TRUE,_xll.ohTrigger(RecalcTrigger,TriggerON)),NA())</f>
        <v>9.3562254010470802E-4</v>
      </c>
      <c r="H221" s="42">
        <f>_xll.qlCalendarAdvance(Calendar,$H220,B221,"f",FALSE)</f>
        <v>42955</v>
      </c>
      <c r="I221" s="140">
        <f>_xll.qlInterestRateIndexValueDate(Index1M,$H221)</f>
        <v>42955</v>
      </c>
      <c r="J221" s="145">
        <f>IFERROR(_xll.qlIndexFixing(Index1M,$H221,TRUE,_xll.ohTrigger(RecalcTrigger,Trigger1M)),NA())</f>
        <v>1.596213357616967E-3</v>
      </c>
      <c r="K221" s="44">
        <f>IFERROR(_xll.qlIndexFixing(Index3M,H221,TRUE,_xll.ohTrigger(RecalcTrigger,Trigger3M)),NA())</f>
        <v>2.4118713772836031E-3</v>
      </c>
      <c r="L221" s="44">
        <f>IFERROR(_xll.qlIndexFixing(Index6M,$H221,TRUE,_xll.ohTrigger(RecalcTrigger,Trigger6M)),NA())</f>
        <v>3.7568714366295847E-3</v>
      </c>
      <c r="M221" s="146">
        <f>IFERROR(_xll.qlIndexFixing(Index1Y,$H221,TRUE,_xll.ohTrigger(RecalcTrigger,Trigger1Y)),NA())</f>
        <v>6.1857119115273917E-3</v>
      </c>
      <c r="N221" s="145">
        <f>IFERROR(_xll.qlIndexFixing(ONIndex1M,I221,TRUE,_xll.ohTrigger(RecalcTrigger,Trigger1M)),NA())</f>
        <v>1.5824630483907143E-3</v>
      </c>
      <c r="O221" s="44">
        <f>IFERROR(_xll.qlIndexFixing(ONIndex3M,I221,TRUE,_xll.ohTrigger(RecalcTrigger,Trigger3M)),NA())</f>
        <v>2.5393915143423484E-3</v>
      </c>
      <c r="P221" s="44">
        <f>IFERROR(_xll.qlIndexFixing(ONIndex6M,I221,TRUE,_xll.ohTrigger(RecalcTrigger,Trigger6M)),NA())</f>
        <v>3.6669654481324976E-3</v>
      </c>
      <c r="Q221" s="146">
        <f>IFERROR(_xll.qlIndexFixing(ONIndex1Y,I221,TRUE,_xll.ohTrigger(RecalcTrigger,Trigger1Y)),NA())</f>
        <v>6.0973637871108988E-3</v>
      </c>
    </row>
    <row r="222" spans="2:17" x14ac:dyDescent="0.2">
      <c r="B222" s="39" t="s">
        <v>17</v>
      </c>
      <c r="D222" s="42">
        <f>_xll.qlCalendarAdvance(Calendar,$D221,B222,"f",FALSE)</f>
        <v>42956</v>
      </c>
      <c r="E222" s="140">
        <f>_xll.qlInterestRateIndexValueDate(IndexON,D222)</f>
        <v>42956</v>
      </c>
      <c r="F222" s="156">
        <f>IFERROR(_xll.qlIndexFixing(IndexON,D222,TRUE,_xll.ohTrigger(RecalcTrigger,TriggerON)),NA())</f>
        <v>9.3525447222964075E-4</v>
      </c>
      <c r="H222" s="42">
        <f>_xll.qlCalendarAdvance(Calendar,$H221,B222,"f",FALSE)</f>
        <v>42956</v>
      </c>
      <c r="I222" s="140">
        <f>_xll.qlInterestRateIndexValueDate(Index1M,$H222)</f>
        <v>42956</v>
      </c>
      <c r="J222" s="145">
        <f>IFERROR(_xll.qlIndexFixing(Index1M,$H222,TRUE,_xll.ohTrigger(RecalcTrigger,Trigger1M)),NA())</f>
        <v>1.5952517630850526E-3</v>
      </c>
      <c r="K222" s="44">
        <f>IFERROR(_xll.qlIndexFixing(Index3M,H222,TRUE,_xll.ohTrigger(RecalcTrigger,Trigger3M)),NA())</f>
        <v>2.4093173426734476E-3</v>
      </c>
      <c r="L222" s="44">
        <f>IFERROR(_xll.qlIndexFixing(Index6M,$H222,TRUE,_xll.ohTrigger(RecalcTrigger,Trigger6M)),NA())</f>
        <v>3.7576353760996315E-3</v>
      </c>
      <c r="M222" s="146">
        <f>IFERROR(_xll.qlIndexFixing(Index1Y,$H222,TRUE,_xll.ohTrigger(RecalcTrigger,Trigger1Y)),NA())</f>
        <v>6.1851823664782479E-3</v>
      </c>
      <c r="N222" s="145">
        <f>IFERROR(_xll.qlIndexFixing(ONIndex1M,I222,TRUE,_xll.ohTrigger(RecalcTrigger,Trigger1M)),NA())</f>
        <v>1.5853403500476482E-3</v>
      </c>
      <c r="O222" s="44">
        <f>IFERROR(_xll.qlIndexFixing(ONIndex3M,I222,TRUE,_xll.ohTrigger(RecalcTrigger,Trigger3M)),NA())</f>
        <v>2.5370325764306756E-3</v>
      </c>
      <c r="P222" s="44">
        <f>IFERROR(_xll.qlIndexFixing(ONIndex6M,I222,TRUE,_xll.ohTrigger(RecalcTrigger,Trigger6M)),NA())</f>
        <v>3.652912746785475E-3</v>
      </c>
      <c r="Q222" s="146">
        <f>IFERROR(_xll.qlIndexFixing(ONIndex1Y,I222,TRUE,_xll.ohTrigger(RecalcTrigger,Trigger1Y)),NA())</f>
        <v>6.1063170860520266E-3</v>
      </c>
    </row>
    <row r="223" spans="2:17" x14ac:dyDescent="0.2">
      <c r="B223" s="39" t="s">
        <v>17</v>
      </c>
      <c r="D223" s="42">
        <f>_xll.qlCalendarAdvance(Calendar,$D222,B223,"f",FALSE)</f>
        <v>42957</v>
      </c>
      <c r="E223" s="140">
        <f>_xll.qlInterestRateIndexValueDate(IndexON,D223)</f>
        <v>42957</v>
      </c>
      <c r="F223" s="156">
        <f>IFERROR(_xll.qlIndexFixing(IndexON,D223,TRUE,_xll.ohTrigger(RecalcTrigger,TriggerON)),NA())</f>
        <v>9.3461361537872101E-4</v>
      </c>
      <c r="H223" s="42">
        <f>_xll.qlCalendarAdvance(Calendar,$H222,B223,"f",FALSE)</f>
        <v>42957</v>
      </c>
      <c r="I223" s="140">
        <f>_xll.qlInterestRateIndexValueDate(Index1M,$H223)</f>
        <v>42957</v>
      </c>
      <c r="J223" s="145">
        <f>IFERROR(_xll.qlIndexFixing(Index1M,$H223,TRUE,_xll.ohTrigger(RecalcTrigger,Trigger1M)),NA())</f>
        <v>1.5955545646142988E-3</v>
      </c>
      <c r="K223" s="44">
        <f>IFERROR(_xll.qlIndexFixing(Index3M,H223,TRUE,_xll.ohTrigger(RecalcTrigger,Trigger3M)),NA())</f>
        <v>2.4067798164612744E-3</v>
      </c>
      <c r="L223" s="44">
        <f>IFERROR(_xll.qlIndexFixing(Index6M,$H223,TRUE,_xll.ohTrigger(RecalcTrigger,Trigger6M)),NA())</f>
        <v>3.7591285922149355E-3</v>
      </c>
      <c r="M223" s="146">
        <f>IFERROR(_xll.qlIndexFixing(Index1Y,$H223,TRUE,_xll.ohTrigger(RecalcTrigger,Trigger1Y)),NA())</f>
        <v>6.1845898113124242E-3</v>
      </c>
      <c r="N223" s="145">
        <f>IFERROR(_xll.qlIndexFixing(ONIndex1M,I223,TRUE,_xll.ohTrigger(RecalcTrigger,Trigger1M)),NA())</f>
        <v>1.5880084055253096E-3</v>
      </c>
      <c r="O223" s="44">
        <f>IFERROR(_xll.qlIndexFixing(ONIndex3M,I223,TRUE,_xll.ohTrigger(RecalcTrigger,Trigger3M)),NA())</f>
        <v>2.5346462135922287E-3</v>
      </c>
      <c r="P223" s="44">
        <f>IFERROR(_xll.qlIndexFixing(ONIndex6M,I223,TRUE,_xll.ohTrigger(RecalcTrigger,Trigger6M)),NA())</f>
        <v>3.6409712176566078E-3</v>
      </c>
      <c r="Q223" s="146">
        <f>IFERROR(_xll.qlIndexFixing(ONIndex1Y,I223,TRUE,_xll.ohTrigger(RecalcTrigger,Trigger1Y)),NA())</f>
        <v>6.1180722217835104E-3</v>
      </c>
    </row>
    <row r="224" spans="2:17" x14ac:dyDescent="0.2">
      <c r="B224" s="39" t="s">
        <v>17</v>
      </c>
      <c r="D224" s="42">
        <f>_xll.qlCalendarAdvance(Calendar,$D223,B224,"f",FALSE)</f>
        <v>42958</v>
      </c>
      <c r="E224" s="140">
        <f>_xll.qlInterestRateIndexValueDate(IndexON,D224)</f>
        <v>42958</v>
      </c>
      <c r="F224" s="156">
        <f>IFERROR(_xll.qlIndexFixing(IndexON,D224,TRUE,_xll.ohTrigger(RecalcTrigger,TriggerON)),NA())</f>
        <v>9.3242498758120784E-4</v>
      </c>
      <c r="H224" s="42">
        <f>_xll.qlCalendarAdvance(Calendar,$H223,B224,"f",FALSE)</f>
        <v>42958</v>
      </c>
      <c r="I224" s="140">
        <f>_xll.qlInterestRateIndexValueDate(Index1M,$H224)</f>
        <v>42958</v>
      </c>
      <c r="J224" s="145">
        <f>IFERROR(_xll.qlIndexFixing(Index1M,$H224,TRUE,_xll.ohTrigger(RecalcTrigger,Trigger1M)),NA())</f>
        <v>1.5957910462792392E-3</v>
      </c>
      <c r="K224" s="44">
        <f>IFERROR(_xll.qlIndexFixing(Index3M,H224,TRUE,_xll.ohTrigger(RecalcTrigger,Trigger3M)),NA())</f>
        <v>2.4021109158261348E-3</v>
      </c>
      <c r="L224" s="44">
        <f>IFERROR(_xll.qlIndexFixing(Index6M,$H224,TRUE,_xll.ohTrigger(RecalcTrigger,Trigger6M)),NA())</f>
        <v>3.7597297764303868E-3</v>
      </c>
      <c r="M224" s="146">
        <f>IFERROR(_xll.qlIndexFixing(Index1Y,$H224,TRUE,_xll.ohTrigger(RecalcTrigger,Trigger1Y)),NA())</f>
        <v>6.1823426418356328E-3</v>
      </c>
      <c r="N224" s="145">
        <f>IFERROR(_xll.qlIndexFixing(ONIndex1M,I224,TRUE,_xll.ohTrigger(RecalcTrigger,Trigger1M)),NA())</f>
        <v>1.5926539787998926E-3</v>
      </c>
      <c r="O224" s="44">
        <f>IFERROR(_xll.qlIndexFixing(ONIndex3M,I224,TRUE,_xll.ohTrigger(RecalcTrigger,Trigger3M)),NA())</f>
        <v>2.5297996048560352E-3</v>
      </c>
      <c r="P224" s="44">
        <f>IFERROR(_xll.qlIndexFixing(ONIndex6M,I224,TRUE,_xll.ohTrigger(RecalcTrigger,Trigger6M)),NA())</f>
        <v>3.6241613837021775E-3</v>
      </c>
      <c r="Q224" s="146">
        <f>IFERROR(_xll.qlIndexFixing(ONIndex1Y,I224,TRUE,_xll.ohTrigger(RecalcTrigger,Trigger1Y)),NA())</f>
        <v>6.1510256055163923E-3</v>
      </c>
    </row>
    <row r="225" spans="2:17" x14ac:dyDescent="0.2">
      <c r="B225" s="39" t="s">
        <v>17</v>
      </c>
      <c r="D225" s="42">
        <f>_xll.qlCalendarAdvance(Calendar,$D224,B225,"f",FALSE)</f>
        <v>42961</v>
      </c>
      <c r="E225" s="140">
        <f>_xll.qlInterestRateIndexValueDate(IndexON,D225)</f>
        <v>42961</v>
      </c>
      <c r="F225" s="156">
        <f>IFERROR(_xll.qlIndexFixing(IndexON,D225,TRUE,_xll.ohTrigger(RecalcTrigger,TriggerON)),NA())</f>
        <v>9.2932229959430401E-4</v>
      </c>
      <c r="H225" s="42">
        <f>_xll.qlCalendarAdvance(Calendar,$H224,B225,"f",FALSE)</f>
        <v>42961</v>
      </c>
      <c r="I225" s="140">
        <f>_xll.qlInterestRateIndexValueDate(Index1M,$H225)</f>
        <v>42961</v>
      </c>
      <c r="J225" s="145">
        <f>IFERROR(_xll.qlIndexFixing(Index1M,$H225,TRUE,_xll.ohTrigger(RecalcTrigger,Trigger1M)),NA())</f>
        <v>1.5940657478772451E-3</v>
      </c>
      <c r="K225" s="44">
        <f>IFERROR(_xll.qlIndexFixing(Index3M,H225,TRUE,_xll.ohTrigger(RecalcTrigger,Trigger3M)),NA())</f>
        <v>2.3968127329605246E-3</v>
      </c>
      <c r="L225" s="44">
        <f>IFERROR(_xll.qlIndexFixing(Index6M,$H225,TRUE,_xll.ohTrigger(RecalcTrigger,Trigger6M)),NA())</f>
        <v>3.7624952533899391E-3</v>
      </c>
      <c r="M225" s="146">
        <f>IFERROR(_xll.qlIndexFixing(Index1Y,$H225,TRUE,_xll.ohTrigger(RecalcTrigger,Trigger1Y)),NA())</f>
        <v>6.1814396363419899E-3</v>
      </c>
      <c r="N225" s="145">
        <f>IFERROR(_xll.qlIndexFixing(ONIndex1M,I225,TRUE,_xll.ohTrigger(RecalcTrigger,Trigger1M)),NA())</f>
        <v>1.5965881660484627E-3</v>
      </c>
      <c r="O225" s="44">
        <f>IFERROR(_xll.qlIndexFixing(ONIndex3M,I225,TRUE,_xll.ohTrigger(RecalcTrigger,Trigger3M)),NA())</f>
        <v>2.5248265120791924E-3</v>
      </c>
      <c r="P225" s="44">
        <f>IFERROR(_xll.qlIndexFixing(ONIndex6M,I225,TRUE,_xll.ohTrigger(RecalcTrigger,Trigger6M)),NA())</f>
        <v>3.6143168200808429E-3</v>
      </c>
      <c r="Q225" s="146">
        <f>IFERROR(_xll.qlIndexFixing(ONIndex1Y,I225,TRUE,_xll.ohTrigger(RecalcTrigger,Trigger1Y)),NA())</f>
        <v>6.1931111395019389E-3</v>
      </c>
    </row>
    <row r="226" spans="2:17" x14ac:dyDescent="0.2">
      <c r="B226" s="39" t="s">
        <v>17</v>
      </c>
      <c r="D226" s="42">
        <f>_xll.qlCalendarAdvance(Calendar,$D225,B226,"f",FALSE)</f>
        <v>42962</v>
      </c>
      <c r="E226" s="140">
        <f>_xll.qlInterestRateIndexValueDate(IndexON,D226)</f>
        <v>42962</v>
      </c>
      <c r="F226" s="156">
        <f>IFERROR(_xll.qlIndexFixing(IndexON,D226,TRUE,_xll.ohTrigger(RecalcTrigger,TriggerON)),NA())</f>
        <v>9.2731749843144584E-4</v>
      </c>
      <c r="H226" s="42">
        <f>_xll.qlCalendarAdvance(Calendar,$H225,B226,"f",FALSE)</f>
        <v>42962</v>
      </c>
      <c r="I226" s="140">
        <f>_xll.qlInterestRateIndexValueDate(Index1M,$H226)</f>
        <v>42962</v>
      </c>
      <c r="J226" s="145">
        <f>IFERROR(_xll.qlIndexFixing(Index1M,$H226,TRUE,_xll.ohTrigger(RecalcTrigger,Trigger1M)),NA())</f>
        <v>1.5932242486731633E-3</v>
      </c>
      <c r="K226" s="44">
        <f>IFERROR(_xll.qlIndexFixing(Index3M,H226,TRUE,_xll.ohTrigger(RecalcTrigger,Trigger3M)),NA())</f>
        <v>2.3943712017469561E-3</v>
      </c>
      <c r="L226" s="44">
        <f>IFERROR(_xll.qlIndexFixing(Index6M,$H226,TRUE,_xll.ohTrigger(RecalcTrigger,Trigger6M)),NA())</f>
        <v>3.7635913467569874E-3</v>
      </c>
      <c r="M226" s="146">
        <f>IFERROR(_xll.qlIndexFixing(Index1Y,$H226,TRUE,_xll.ohTrigger(RecalcTrigger,Trigger1Y)),NA())</f>
        <v>6.1804196410932821E-3</v>
      </c>
      <c r="N226" s="145">
        <f>IFERROR(_xll.qlIndexFixing(ONIndex1M,I226,TRUE,_xll.ohTrigger(RecalcTrigger,Trigger1M)),NA())</f>
        <v>1.5982099907918546E-3</v>
      </c>
      <c r="O226" s="44">
        <f>IFERROR(_xll.qlIndexFixing(ONIndex3M,I226,TRUE,_xll.ohTrigger(RecalcTrigger,Trigger3M)),NA())</f>
        <v>2.5223030242826905E-3</v>
      </c>
      <c r="P226" s="44">
        <f>IFERROR(_xll.qlIndexFixing(ONIndex6M,I226,TRUE,_xll.ohTrigger(RecalcTrigger,Trigger6M)),NA())</f>
        <v>3.6129311498545036E-3</v>
      </c>
      <c r="Q226" s="146">
        <f>IFERROR(_xll.qlIndexFixing(ONIndex1Y,I226,TRUE,_xll.ohTrigger(RecalcTrigger,Trigger1Y)),NA())</f>
        <v>6.2188754648584421E-3</v>
      </c>
    </row>
    <row r="227" spans="2:17" x14ac:dyDescent="0.2">
      <c r="B227" s="39" t="s">
        <v>17</v>
      </c>
      <c r="D227" s="42">
        <f>_xll.qlCalendarAdvance(Calendar,$D226,B227,"f",FALSE)</f>
        <v>42963</v>
      </c>
      <c r="E227" s="140">
        <f>_xll.qlInterestRateIndexValueDate(IndexON,D227)</f>
        <v>42963</v>
      </c>
      <c r="F227" s="156">
        <f>IFERROR(_xll.qlIndexFixing(IndexON,D227,TRUE,_xll.ohTrigger(RecalcTrigger,TriggerON)),NA())</f>
        <v>9.2503990845482775E-4</v>
      </c>
      <c r="H227" s="42">
        <f>_xll.qlCalendarAdvance(Calendar,$H226,B227,"f",FALSE)</f>
        <v>42963</v>
      </c>
      <c r="I227" s="140">
        <f>_xll.qlInterestRateIndexValueDate(Index1M,$H227)</f>
        <v>42963</v>
      </c>
      <c r="J227" s="145">
        <f>IFERROR(_xll.qlIndexFixing(Index1M,$H227,TRUE,_xll.ohTrigger(RecalcTrigger,Trigger1M)),NA())</f>
        <v>1.5906047880855721E-3</v>
      </c>
      <c r="K227" s="44">
        <f>IFERROR(_xll.qlIndexFixing(Index3M,H227,TRUE,_xll.ohTrigger(RecalcTrigger,Trigger3M)),NA())</f>
        <v>2.3919515601225141E-3</v>
      </c>
      <c r="L227" s="44">
        <f>IFERROR(_xll.qlIndexFixing(Index6M,$H227,TRUE,_xll.ohTrigger(RecalcTrigger,Trigger6M)),NA())</f>
        <v>3.7647008399690133E-3</v>
      </c>
      <c r="M227" s="146">
        <f>IFERROR(_xll.qlIndexFixing(Index1Y,$H227,TRUE,_xll.ohTrigger(RecalcTrigger,Trigger1Y)),NA())</f>
        <v>6.1792916802476672E-3</v>
      </c>
      <c r="N227" s="145">
        <f>IFERROR(_xll.qlIndexFixing(ONIndex1M,I227,TRUE,_xll.ohTrigger(RecalcTrigger,Trigger1M)),NA())</f>
        <v>1.5996225692749277E-3</v>
      </c>
      <c r="O227" s="44">
        <f>IFERROR(_xll.qlIndexFixing(ONIndex3M,I227,TRUE,_xll.ohTrigger(RecalcTrigger,Trigger3M)),NA())</f>
        <v>2.519752111397322E-3</v>
      </c>
      <c r="P227" s="44">
        <f>IFERROR(_xll.qlIndexFixing(ONIndex6M,I227,TRUE,_xll.ohTrigger(RecalcTrigger,Trigger6M)),NA())</f>
        <v>3.6136566511979495E-3</v>
      </c>
      <c r="Q227" s="146">
        <f>IFERROR(_xll.qlIndexFixing(ONIndex1Y,I227,TRUE,_xll.ohTrigger(RecalcTrigger,Trigger1Y)),NA())</f>
        <v>6.247441629517736E-3</v>
      </c>
    </row>
    <row r="228" spans="2:17" x14ac:dyDescent="0.2">
      <c r="B228" s="39" t="s">
        <v>17</v>
      </c>
      <c r="D228" s="42">
        <f>_xll.qlCalendarAdvance(Calendar,$D227,B228,"f",FALSE)</f>
        <v>42964</v>
      </c>
      <c r="E228" s="140">
        <f>_xll.qlInterestRateIndexValueDate(IndexON,D228)</f>
        <v>42964</v>
      </c>
      <c r="F228" s="156">
        <f>IFERROR(_xll.qlIndexFixing(IndexON,D228,TRUE,_xll.ohTrigger(RecalcTrigger,TriggerON)),NA())</f>
        <v>9.2248952966444975E-4</v>
      </c>
      <c r="H228" s="42">
        <f>_xll.qlCalendarAdvance(Calendar,$H227,B228,"f",FALSE)</f>
        <v>42964</v>
      </c>
      <c r="I228" s="140">
        <f>_xll.qlInterestRateIndexValueDate(Index1M,$H228)</f>
        <v>42964</v>
      </c>
      <c r="J228" s="145">
        <f>IFERROR(_xll.qlIndexFixing(Index1M,$H228,TRUE,_xll.ohTrigger(RecalcTrigger,Trigger1M)),NA())</f>
        <v>1.5903160128180951E-3</v>
      </c>
      <c r="K228" s="44">
        <f>IFERROR(_xll.qlIndexFixing(Index3M,H228,TRUE,_xll.ohTrigger(RecalcTrigger,Trigger3M)),NA())</f>
        <v>2.3895547049435808E-3</v>
      </c>
      <c r="L228" s="44">
        <f>IFERROR(_xll.qlIndexFixing(Index6M,$H228,TRUE,_xll.ohTrigger(RecalcTrigger,Trigger6M)),NA())</f>
        <v>3.766461550148285E-3</v>
      </c>
      <c r="M228" s="146">
        <f>IFERROR(_xll.qlIndexFixing(Index1Y,$H228,TRUE,_xll.ohTrigger(RecalcTrigger,Trigger1Y)),NA())</f>
        <v>6.1780482614173238E-3</v>
      </c>
      <c r="N228" s="145">
        <f>IFERROR(_xll.qlIndexFixing(ONIndex1M,I228,TRUE,_xll.ohTrigger(RecalcTrigger,Trigger1M)),NA())</f>
        <v>1.6008259016597748E-3</v>
      </c>
      <c r="O228" s="44">
        <f>IFERROR(_xll.qlIndexFixing(ONIndex3M,I228,TRUE,_xll.ohTrigger(RecalcTrigger,Trigger3M)),NA())</f>
        <v>2.5171737735851796E-3</v>
      </c>
      <c r="P228" s="44">
        <f>IFERROR(_xll.qlIndexFixing(ONIndex6M,I228,TRUE,_xll.ohTrigger(RecalcTrigger,Trigger6M)),NA())</f>
        <v>3.6164933240301345E-3</v>
      </c>
      <c r="Q228" s="146">
        <f>IFERROR(_xll.qlIndexFixing(ONIndex1Y,I228,TRUE,_xll.ohTrigger(RecalcTrigger,Trigger1Y)),NA())</f>
        <v>6.2788096343713296E-3</v>
      </c>
    </row>
    <row r="229" spans="2:17" x14ac:dyDescent="0.2">
      <c r="B229" s="39" t="s">
        <v>17</v>
      </c>
      <c r="D229" s="42">
        <f>_xll.qlCalendarAdvance(Calendar,$D228,B229,"f",FALSE)</f>
        <v>42965</v>
      </c>
      <c r="E229" s="140">
        <f>_xll.qlInterestRateIndexValueDate(IndexON,D229)</f>
        <v>42965</v>
      </c>
      <c r="F229" s="156">
        <f>IFERROR(_xll.qlIndexFixing(IndexON,D229,TRUE,_xll.ohTrigger(RecalcTrigger,TriggerON)),NA())</f>
        <v>9.1648177694173927E-4</v>
      </c>
      <c r="H229" s="42">
        <f>_xll.qlCalendarAdvance(Calendar,$H228,B229,"f",FALSE)</f>
        <v>42965</v>
      </c>
      <c r="I229" s="140">
        <f>_xll.qlInterestRateIndexValueDate(Index1M,$H229)</f>
        <v>42965</v>
      </c>
      <c r="J229" s="145">
        <f>IFERROR(_xll.qlIndexFixing(Index1M,$H229,TRUE,_xll.ohTrigger(RecalcTrigger,Trigger1M)),NA())</f>
        <v>1.5899700108165929E-3</v>
      </c>
      <c r="K229" s="44">
        <f>IFERROR(_xll.qlIndexFixing(Index3M,H229,TRUE,_xll.ohTrigger(RecalcTrigger,Trigger3M)),NA())</f>
        <v>2.3853238588422698E-3</v>
      </c>
      <c r="L229" s="44">
        <f>IFERROR(_xll.qlIndexFixing(Index6M,$H229,TRUE,_xll.ohTrigger(RecalcTrigger,Trigger6M)),NA())</f>
        <v>3.7672348626888201E-3</v>
      </c>
      <c r="M229" s="146">
        <f>IFERROR(_xll.qlIndexFixing(Index1Y,$H229,TRUE,_xll.ohTrigger(RecalcTrigger,Trigger1Y)),NA())</f>
        <v>6.1746242191225422E-3</v>
      </c>
      <c r="N229" s="145">
        <f>IFERROR(_xll.qlIndexFixing(ONIndex1M,I229,TRUE,_xll.ohTrigger(RecalcTrigger,Trigger1M)),NA())</f>
        <v>1.6025421151440642E-3</v>
      </c>
      <c r="O229" s="44">
        <f>IFERROR(_xll.qlIndexFixing(ONIndex3M,I229,TRUE,_xll.ohTrigger(RecalcTrigger,Trigger3M)),NA())</f>
        <v>2.5119429684128396E-3</v>
      </c>
      <c r="P229" s="44">
        <f>IFERROR(_xll.qlIndexFixing(ONIndex6M,I229,TRUE,_xll.ohTrigger(RecalcTrigger,Trigger6M)),NA())</f>
        <v>3.6292399939819035E-3</v>
      </c>
      <c r="Q229" s="146">
        <f>IFERROR(_xll.qlIndexFixing(ONIndex1Y,I229,TRUE,_xll.ohTrigger(RecalcTrigger,Trigger1Y)),NA())</f>
        <v>6.350995617321332E-3</v>
      </c>
    </row>
    <row r="230" spans="2:17" x14ac:dyDescent="0.2">
      <c r="B230" s="39" t="s">
        <v>17</v>
      </c>
      <c r="D230" s="42">
        <f>_xll.qlCalendarAdvance(Calendar,$D229,B230,"f",FALSE)</f>
        <v>42968</v>
      </c>
      <c r="E230" s="140">
        <f>_xll.qlInterestRateIndexValueDate(IndexON,D230)</f>
        <v>42968</v>
      </c>
      <c r="F230" s="156">
        <f>IFERROR(_xll.qlIndexFixing(IndexON,D230,TRUE,_xll.ohTrigger(RecalcTrigger,TriggerON)),NA())</f>
        <v>9.095601257980146E-4</v>
      </c>
      <c r="H230" s="42">
        <f>_xll.qlCalendarAdvance(Calendar,$H229,B230,"f",FALSE)</f>
        <v>42968</v>
      </c>
      <c r="I230" s="140">
        <f>_xll.qlInterestRateIndexValueDate(Index1M,$H230)</f>
        <v>42968</v>
      </c>
      <c r="J230" s="145">
        <f>IFERROR(_xll.qlIndexFixing(Index1M,$H230,TRUE,_xll.ohTrigger(RecalcTrigger,Trigger1M)),NA())</f>
        <v>1.5857253511234711E-3</v>
      </c>
      <c r="K230" s="44">
        <f>IFERROR(_xll.qlIndexFixing(Index3M,H230,TRUE,_xll.ohTrigger(RecalcTrigger,Trigger3M)),NA())</f>
        <v>2.3802130857955811E-3</v>
      </c>
      <c r="L230" s="44">
        <f>IFERROR(_xll.qlIndexFixing(Index6M,$H230,TRUE,_xll.ohTrigger(RecalcTrigger,Trigger6M)),NA())</f>
        <v>3.7700297091435922E-3</v>
      </c>
      <c r="M230" s="146">
        <f>IFERROR(_xll.qlIndexFixing(Index1Y,$H230,TRUE,_xll.ohTrigger(RecalcTrigger,Trigger1Y)),NA())</f>
        <v>6.171770161303769E-3</v>
      </c>
      <c r="N230" s="145">
        <f>IFERROR(_xll.qlIndexFixing(ONIndex1M,I230,TRUE,_xll.ohTrigger(RecalcTrigger,Trigger1M)),NA())</f>
        <v>1.603546769487485E-3</v>
      </c>
      <c r="O230" s="44">
        <f>IFERROR(_xll.qlIndexFixing(ONIndex3M,I230,TRUE,_xll.ohTrigger(RecalcTrigger,Trigger3M)),NA())</f>
        <v>2.5065861725015459E-3</v>
      </c>
      <c r="P230" s="44">
        <f>IFERROR(_xll.qlIndexFixing(ONIndex6M,I230,TRUE,_xll.ohTrigger(RecalcTrigger,Trigger6M)),NA())</f>
        <v>3.6489517327586984E-3</v>
      </c>
      <c r="Q230" s="146">
        <f>IFERROR(_xll.qlIndexFixing(ONIndex1Y,I230,TRUE,_xll.ohTrigger(RecalcTrigger,Trigger1Y)),NA())</f>
        <v>6.4323000697497079E-3</v>
      </c>
    </row>
    <row r="231" spans="2:17" x14ac:dyDescent="0.2">
      <c r="B231" s="39" t="s">
        <v>17</v>
      </c>
      <c r="D231" s="42">
        <f>_xll.qlCalendarAdvance(Calendar,$D230,B231,"f",FALSE)</f>
        <v>42969</v>
      </c>
      <c r="E231" s="140">
        <f>_xll.qlInterestRateIndexValueDate(IndexON,D231)</f>
        <v>42969</v>
      </c>
      <c r="F231" s="156">
        <f>IFERROR(_xll.qlIndexFixing(IndexON,D231,TRUE,_xll.ohTrigger(RecalcTrigger,TriggerON)),NA())</f>
        <v>9.0564580277674445E-4</v>
      </c>
      <c r="H231" s="42">
        <f>_xll.qlCalendarAdvance(Calendar,$H230,B231,"f",FALSE)</f>
        <v>42969</v>
      </c>
      <c r="I231" s="140">
        <f>_xll.qlInterestRateIndexValueDate(Index1M,$H231)</f>
        <v>42969</v>
      </c>
      <c r="J231" s="145">
        <f>IFERROR(_xll.qlIndexFixing(Index1M,$H231,TRUE,_xll.ohTrigger(RecalcTrigger,Trigger1M)),NA())</f>
        <v>1.5841135238335894E-3</v>
      </c>
      <c r="K231" s="44">
        <f>IFERROR(_xll.qlIndexFixing(Index3M,H231,TRUE,_xll.ohTrigger(RecalcTrigger,Trigger3M)),NA())</f>
        <v>2.3779436156617204E-3</v>
      </c>
      <c r="L231" s="44">
        <f>IFERROR(_xll.qlIndexFixing(Index6M,$H231,TRUE,_xll.ohTrigger(RecalcTrigger,Trigger6M)),NA())</f>
        <v>3.7709678443352181E-3</v>
      </c>
      <c r="M231" s="146">
        <f>IFERROR(_xll.qlIndexFixing(Index1Y,$H231,TRUE,_xll.ohTrigger(RecalcTrigger,Trigger1Y)),NA())</f>
        <v>6.16983706967833E-3</v>
      </c>
      <c r="N231" s="145">
        <f>IFERROR(_xll.qlIndexFixing(ONIndex1M,I231,TRUE,_xll.ohTrigger(RecalcTrigger,Trigger1M)),NA())</f>
        <v>1.6037038709759699E-3</v>
      </c>
      <c r="O231" s="44">
        <f>IFERROR(_xll.qlIndexFixing(ONIndex3M,I231,TRUE,_xll.ohTrigger(RecalcTrigger,Trigger3M)),NA())</f>
        <v>2.5038707097313484E-3</v>
      </c>
      <c r="P231" s="44">
        <f>IFERROR(_xll.qlIndexFixing(ONIndex6M,I231,TRUE,_xll.ohTrigger(RecalcTrigger,Trigger6M)),NA())</f>
        <v>3.6623442648986426E-3</v>
      </c>
      <c r="Q231" s="146">
        <f>IFERROR(_xll.qlIndexFixing(ONIndex1Y,I231,TRUE,_xll.ohTrigger(RecalcTrigger,Trigger1Y)),NA())</f>
        <v>6.4776772871644184E-3</v>
      </c>
    </row>
    <row r="232" spans="2:17" x14ac:dyDescent="0.2">
      <c r="B232" s="39" t="s">
        <v>17</v>
      </c>
      <c r="D232" s="42">
        <f>_xll.qlCalendarAdvance(Calendar,$D231,B232,"f",FALSE)</f>
        <v>42970</v>
      </c>
      <c r="E232" s="140">
        <f>_xll.qlInterestRateIndexValueDate(IndexON,D232)</f>
        <v>42970</v>
      </c>
      <c r="F232" s="156">
        <f>IFERROR(_xll.qlIndexFixing(IndexON,D232,TRUE,_xll.ohTrigger(RecalcTrigger,TriggerON)),NA())</f>
        <v>9.0145869094171438E-4</v>
      </c>
      <c r="H232" s="42">
        <f>_xll.qlCalendarAdvance(Calendar,$H231,B232,"f",FALSE)</f>
        <v>42970</v>
      </c>
      <c r="I232" s="140">
        <f>_xll.qlInterestRateIndexValueDate(Index1M,$H232)</f>
        <v>42970</v>
      </c>
      <c r="J232" s="145">
        <f>IFERROR(_xll.qlIndexFixing(Index1M,$H232,TRUE,_xll.ohTrigger(RecalcTrigger,Trigger1M)),NA())</f>
        <v>1.5802707930893819E-3</v>
      </c>
      <c r="K232" s="44">
        <f>IFERROR(_xll.qlIndexFixing(Index3M,H232,TRUE,_xll.ohTrigger(RecalcTrigger,Trigger3M)),NA())</f>
        <v>2.3757023130887515E-3</v>
      </c>
      <c r="L232" s="44">
        <f>IFERROR(_xll.qlIndexFixing(Index6M,$H232,TRUE,_xll.ohTrigger(RecalcTrigger,Trigger6M)),NA())</f>
        <v>3.7718354601201771E-3</v>
      </c>
      <c r="M232" s="146">
        <f>IFERROR(_xll.qlIndexFixing(Index1Y,$H232,TRUE,_xll.ohTrigger(RecalcTrigger,Trigger1Y)),NA())</f>
        <v>6.1677435676468217E-3</v>
      </c>
      <c r="N232" s="145">
        <f>IFERROR(_xll.qlIndexFixing(ONIndex1M,I232,TRUE,_xll.ohTrigger(RecalcTrigger,Trigger1M)),NA())</f>
        <v>1.6036517262851824E-3</v>
      </c>
      <c r="O232" s="44">
        <f>IFERROR(_xll.qlIndexFixing(ONIndex3M,I232,TRUE,_xll.ohTrigger(RecalcTrigger,Trigger3M)),NA())</f>
        <v>2.5011278220343769E-3</v>
      </c>
      <c r="P232" s="44">
        <f>IFERROR(_xll.qlIndexFixing(ONIndex6M,I232,TRUE,_xll.ohTrigger(RecalcTrigger,Trigger6M)),NA())</f>
        <v>3.6778479694998811E-3</v>
      </c>
      <c r="Q232" s="146">
        <f>IFERROR(_xll.qlIndexFixing(ONIndex1Y,I232,TRUE,_xll.ohTrigger(RecalcTrigger,Trigger1Y)),NA())</f>
        <v>6.5258563498793443E-3</v>
      </c>
    </row>
    <row r="233" spans="2:17" x14ac:dyDescent="0.2">
      <c r="B233" s="39" t="s">
        <v>17</v>
      </c>
      <c r="D233" s="42">
        <f>_xll.qlCalendarAdvance(Calendar,$D232,B233,"f",FALSE)</f>
        <v>42971</v>
      </c>
      <c r="E233" s="140">
        <f>_xll.qlInterestRateIndexValueDate(IndexON,D233)</f>
        <v>42971</v>
      </c>
      <c r="F233" s="156">
        <f>IFERROR(_xll.qlIndexFixing(IndexON,D233,TRUE,_xll.ohTrigger(RecalcTrigger,TriggerON)),NA())</f>
        <v>8.969987902929244E-4</v>
      </c>
      <c r="H233" s="42">
        <f>_xll.qlCalendarAdvance(Calendar,$H232,B233,"f",FALSE)</f>
        <v>42971</v>
      </c>
      <c r="I233" s="140">
        <f>_xll.qlInterestRateIndexValueDate(Index1M,$H233)</f>
        <v>42971</v>
      </c>
      <c r="J233" s="145">
        <f>IFERROR(_xll.qlIndexFixing(Index1M,$H233,TRUE,_xll.ohTrigger(RecalcTrigger,Trigger1M)),NA())</f>
        <v>1.5795331991442021E-3</v>
      </c>
      <c r="K233" s="44">
        <f>IFERROR(_xll.qlIndexFixing(Index3M,H233,TRUE,_xll.ohTrigger(RecalcTrigger,Trigger3M)),NA())</f>
        <v>2.3734900749224856E-3</v>
      </c>
      <c r="L233" s="44">
        <f>IFERROR(_xll.qlIndexFixing(Index6M,$H233,TRUE,_xll.ohTrigger(RecalcTrigger,Trigger6M)),NA())</f>
        <v>3.7732340005030402E-3</v>
      </c>
      <c r="M233" s="146">
        <f>IFERROR(_xll.qlIndexFixing(Index1Y,$H233,TRUE,_xll.ohTrigger(RecalcTrigger,Trigger1Y)),NA())</f>
        <v>6.1654821635528378E-3</v>
      </c>
      <c r="N233" s="145">
        <f>IFERROR(_xll.qlIndexFixing(ONIndex1M,I233,TRUE,_xll.ohTrigger(RecalcTrigger,Trigger1M)),NA())</f>
        <v>1.6033903354151224E-3</v>
      </c>
      <c r="O233" s="44">
        <f>IFERROR(_xll.qlIndexFixing(ONIndex3M,I233,TRUE,_xll.ohTrigger(RecalcTrigger,Trigger3M)),NA())</f>
        <v>2.4983575092485388E-3</v>
      </c>
      <c r="P233" s="44">
        <f>IFERROR(_xll.qlIndexFixing(ONIndex6M,I233,TRUE,_xll.ohTrigger(RecalcTrigger,Trigger6M)),NA())</f>
        <v>3.6954628468055528E-3</v>
      </c>
      <c r="Q233" s="146">
        <f>IFERROR(_xll.qlIndexFixing(ONIndex1Y,I233,TRUE,_xll.ohTrigger(RecalcTrigger,Trigger1Y)),NA())</f>
        <v>6.5768372591101798E-3</v>
      </c>
    </row>
    <row r="234" spans="2:17" x14ac:dyDescent="0.2">
      <c r="B234" s="39" t="s">
        <v>17</v>
      </c>
      <c r="D234" s="42">
        <f>_xll.qlCalendarAdvance(Calendar,$D233,B234,"f",FALSE)</f>
        <v>42972</v>
      </c>
      <c r="E234" s="140">
        <f>_xll.qlInterestRateIndexValueDate(IndexON,D234)</f>
        <v>42972</v>
      </c>
      <c r="F234" s="156">
        <f>IFERROR(_xll.qlIndexFixing(IndexON,D234,TRUE,_xll.ohTrigger(RecalcTrigger,TriggerON)),NA())</f>
        <v>8.8448830978915538E-4</v>
      </c>
      <c r="H234" s="42">
        <f>_xll.qlCalendarAdvance(Calendar,$H233,B234,"f",FALSE)</f>
        <v>42972</v>
      </c>
      <c r="I234" s="140">
        <f>_xll.qlInterestRateIndexValueDate(Index1M,$H234)</f>
        <v>42972</v>
      </c>
      <c r="J234" s="145">
        <f>IFERROR(_xll.qlIndexFixing(Index1M,$H234,TRUE,_xll.ohTrigger(RecalcTrigger,Trigger1M)),NA())</f>
        <v>1.5787566788605378E-3</v>
      </c>
      <c r="K234" s="44">
        <f>IFERROR(_xll.qlIndexFixing(Index3M,H234,TRUE,_xll.ohTrigger(RecalcTrigger,Trigger3M)),NA())</f>
        <v>2.3697730358957303E-3</v>
      </c>
      <c r="L234" s="44">
        <f>IFERROR(_xll.qlIndexFixing(Index6M,$H234,TRUE,_xll.ohTrigger(RecalcTrigger,Trigger6M)),NA())</f>
        <v>3.7736161789300501E-3</v>
      </c>
      <c r="M234" s="146">
        <f>IFERROR(_xll.qlIndexFixing(Index1Y,$H234,TRUE,_xll.ohTrigger(RecalcTrigger,Trigger1Y)),NA())</f>
        <v>6.1592937074317162E-3</v>
      </c>
      <c r="N234" s="145">
        <f>IFERROR(_xll.qlIndexFixing(ONIndex1M,I234,TRUE,_xll.ohTrigger(RecalcTrigger,Trigger1M)),NA())</f>
        <v>1.601701170249048E-3</v>
      </c>
      <c r="O234" s="44">
        <f>IFERROR(_xll.qlIndexFixing(ONIndex3M,I234,TRUE,_xll.ohTrigger(RecalcTrigger,Trigger3M)),NA())</f>
        <v>2.4913201090695503E-3</v>
      </c>
      <c r="P234" s="44">
        <f>IFERROR(_xll.qlIndexFixing(ONIndex6M,I234,TRUE,_xll.ohTrigger(RecalcTrigger,Trigger6M)),NA())</f>
        <v>3.7501136985051975E-3</v>
      </c>
      <c r="Q234" s="146">
        <f>IFERROR(_xll.qlIndexFixing(ONIndex1Y,I234,TRUE,_xll.ohTrigger(RecalcTrigger,Trigger1Y)),NA())</f>
        <v>6.7184842600093164E-3</v>
      </c>
    </row>
    <row r="235" spans="2:17" x14ac:dyDescent="0.2">
      <c r="B235" s="39" t="s">
        <v>17</v>
      </c>
      <c r="D235" s="42">
        <f>_xll.qlCalendarAdvance(Calendar,$D234,B235,"f",FALSE)</f>
        <v>42976</v>
      </c>
      <c r="E235" s="140">
        <f>_xll.qlInterestRateIndexValueDate(IndexON,D235)</f>
        <v>42976</v>
      </c>
      <c r="F235" s="156">
        <f>IFERROR(_xll.qlIndexFixing(IndexON,D235,TRUE,_xll.ohTrigger(RecalcTrigger,TriggerON)),NA())</f>
        <v>8.7068195444794938E-4</v>
      </c>
      <c r="H235" s="42">
        <f>_xll.qlCalendarAdvance(Calendar,$H234,B235,"f",FALSE)</f>
        <v>42976</v>
      </c>
      <c r="I235" s="140">
        <f>_xll.qlInterestRateIndexValueDate(Index1M,$H235)</f>
        <v>42976</v>
      </c>
      <c r="J235" s="145">
        <f>IFERROR(_xll.qlIndexFixing(Index1M,$H235,TRUE,_xll.ohTrigger(RecalcTrigger,Trigger1M)),NA())</f>
        <v>1.5705832964573569E-3</v>
      </c>
      <c r="K235" s="44">
        <f>IFERROR(_xll.qlIndexFixing(Index3M,H235,TRUE,_xll.ohTrigger(RecalcTrigger,Trigger3M)),NA())</f>
        <v>2.3628962397562905E-3</v>
      </c>
      <c r="L235" s="44">
        <f>IFERROR(_xll.qlIndexFixing(Index6M,$H235,TRUE,_xll.ohTrigger(RecalcTrigger,Trigger6M)),NA())</f>
        <v>3.7745895651796883E-3</v>
      </c>
      <c r="M235" s="146">
        <f>IFERROR(_xll.qlIndexFixing(Index1Y,$H235,TRUE,_xll.ohTrigger(RecalcTrigger,Trigger1Y)),NA())</f>
        <v>6.1513944153313016E-3</v>
      </c>
      <c r="N235" s="145">
        <f>IFERROR(_xll.qlIndexFixing(ONIndex1M,I235,TRUE,_xll.ohTrigger(RecalcTrigger,Trigger1M)),NA())</f>
        <v>1.5989703186947146E-3</v>
      </c>
      <c r="O235" s="44">
        <f>IFERROR(_xll.qlIndexFixing(ONIndex3M,I235,TRUE,_xll.ohTrigger(RecalcTrigger,Trigger3M)),NA())</f>
        <v>2.4840945710125073E-3</v>
      </c>
      <c r="P235" s="44">
        <f>IFERROR(_xll.qlIndexFixing(ONIndex6M,I235,TRUE,_xll.ohTrigger(RecalcTrigger,Trigger6M)),NA())</f>
        <v>3.814621234432547E-3</v>
      </c>
      <c r="Q235" s="146">
        <f>IFERROR(_xll.qlIndexFixing(ONIndex1Y,I235,TRUE,_xll.ohTrigger(RecalcTrigger,Trigger1Y)),NA())</f>
        <v>6.8712481002841663E-3</v>
      </c>
    </row>
    <row r="236" spans="2:17" x14ac:dyDescent="0.2">
      <c r="B236" s="39" t="s">
        <v>17</v>
      </c>
      <c r="D236" s="42">
        <f>_xll.qlCalendarAdvance(Calendar,$D235,B236,"f",FALSE)</f>
        <v>42977</v>
      </c>
      <c r="E236" s="140">
        <f>_xll.qlInterestRateIndexValueDate(IndexON,D236)</f>
        <v>42977</v>
      </c>
      <c r="F236" s="156">
        <f>IFERROR(_xll.qlIndexFixing(IndexON,D236,TRUE,_xll.ohTrigger(RecalcTrigger,TriggerON)),NA())</f>
        <v>8.6503231449652773E-4</v>
      </c>
      <c r="H236" s="42">
        <f>_xll.qlCalendarAdvance(Calendar,$H235,B236,"f",FALSE)</f>
        <v>42977</v>
      </c>
      <c r="I236" s="140">
        <f>_xll.qlInterestRateIndexValueDate(Index1M,$H236)</f>
        <v>42977</v>
      </c>
      <c r="J236" s="145">
        <f>IFERROR(_xll.qlIndexFixing(Index1M,$H236,TRUE,_xll.ohTrigger(RecalcTrigger,Trigger1M)),NA())</f>
        <v>1.5696301862407152E-3</v>
      </c>
      <c r="K236" s="44">
        <f>IFERROR(_xll.qlIndexFixing(Index3M,H236,TRUE,_xll.ohTrigger(RecalcTrigger,Trigger3M)),NA())</f>
        <v>2.3608772217499686E-3</v>
      </c>
      <c r="L236" s="44">
        <f>IFERROR(_xll.qlIndexFixing(Index6M,$H236,TRUE,_xll.ohTrigger(RecalcTrigger,Trigger6M)),NA())</f>
        <v>3.7743301653643427E-3</v>
      </c>
      <c r="M236" s="146">
        <f>IFERROR(_xll.qlIndexFixing(Index1Y,$H236,TRUE,_xll.ohTrigger(RecalcTrigger,Trigger1Y)),NA())</f>
        <v>6.147975233756986E-3</v>
      </c>
      <c r="N236" s="145">
        <f>IFERROR(_xll.qlIndexFixing(ONIndex1M,I236,TRUE,_xll.ohTrigger(RecalcTrigger,Trigger1M)),NA())</f>
        <v>1.597607231852427E-3</v>
      </c>
      <c r="O236" s="44">
        <f>IFERROR(_xll.qlIndexFixing(ONIndex3M,I236,TRUE,_xll.ohTrigger(RecalcTrigger,Trigger3M)),NA())</f>
        <v>2.4811597084228865E-3</v>
      </c>
      <c r="P236" s="44">
        <f>IFERROR(_xll.qlIndexFixing(ONIndex6M,I236,TRUE,_xll.ohTrigger(RecalcTrigger,Trigger6M)),NA())</f>
        <v>3.8414015493193343E-3</v>
      </c>
      <c r="Q236" s="146">
        <f>IFERROR(_xll.qlIndexFixing(ONIndex1Y,I236,TRUE,_xll.ohTrigger(RecalcTrigger,Trigger1Y)),NA())</f>
        <v>6.9239114378305544E-3</v>
      </c>
    </row>
    <row r="237" spans="2:17" x14ac:dyDescent="0.2">
      <c r="B237" s="39" t="s">
        <v>17</v>
      </c>
      <c r="D237" s="42">
        <f>_xll.qlCalendarAdvance(Calendar,$D236,B237,"f",FALSE)</f>
        <v>42978</v>
      </c>
      <c r="E237" s="140">
        <f>_xll.qlInterestRateIndexValueDate(IndexON,D237)</f>
        <v>42978</v>
      </c>
      <c r="F237" s="156">
        <f>IFERROR(_xll.qlIndexFixing(IndexON,D237,TRUE,_xll.ohTrigger(RecalcTrigger,TriggerON)),NA())</f>
        <v>8.5955687898708888E-4</v>
      </c>
      <c r="H237" s="42">
        <f>_xll.qlCalendarAdvance(Calendar,$H236,B237,"f",FALSE)</f>
        <v>42978</v>
      </c>
      <c r="I237" s="140">
        <f>_xll.qlInterestRateIndexValueDate(Index1M,$H237)</f>
        <v>42978</v>
      </c>
      <c r="J237" s="145">
        <f>IFERROR(_xll.qlIndexFixing(Index1M,$H237,TRUE,_xll.ohTrigger(RecalcTrigger,Trigger1M)),NA())</f>
        <v>1.5686585945014543E-3</v>
      </c>
      <c r="K237" s="44">
        <f>IFERROR(_xll.qlIndexFixing(Index3M,H237,TRUE,_xll.ohTrigger(RecalcTrigger,Trigger3M)),NA())</f>
        <v>2.3595393967464334E-3</v>
      </c>
      <c r="L237" s="44">
        <f>IFERROR(_xll.qlIndexFixing(Index6M,$H237,TRUE,_xll.ohTrigger(RecalcTrigger,Trigger6M)),NA())</f>
        <v>3.7739198870356447E-3</v>
      </c>
      <c r="M237" s="146">
        <f>IFERROR(_xll.qlIndexFixing(Index1Y,$H237,TRUE,_xll.ohTrigger(RecalcTrigger,Trigger1Y)),NA())</f>
        <v>6.1443774157132758E-3</v>
      </c>
      <c r="N237" s="145">
        <f>IFERROR(_xll.qlIndexFixing(ONIndex1M,I237,TRUE,_xll.ohTrigger(RecalcTrigger,Trigger1M)),NA())</f>
        <v>1.5961886797721814E-3</v>
      </c>
      <c r="O237" s="44">
        <f>IFERROR(_xll.qlIndexFixing(ONIndex3M,I237,TRUE,_xll.ohTrigger(RecalcTrigger,Trigger3M)),NA())</f>
        <v>2.4781974208254454E-3</v>
      </c>
      <c r="P237" s="44">
        <f>IFERROR(_xll.qlIndexFixing(ONIndex6M,I237,TRUE,_xll.ohTrigger(RecalcTrigger,Trigger6M)),NA())</f>
        <v>3.8667914329160169E-3</v>
      </c>
      <c r="Q237" s="146">
        <f>IFERROR(_xll.qlIndexFixing(ONIndex1Y,I237,TRUE,_xll.ohTrigger(RecalcTrigger,Trigger1Y)),NA())</f>
        <v>6.9642479475284791E-3</v>
      </c>
    </row>
    <row r="238" spans="2:17" x14ac:dyDescent="0.2">
      <c r="B238" s="39" t="s">
        <v>17</v>
      </c>
      <c r="D238" s="42">
        <f>_xll.qlCalendarAdvance(Calendar,$D237,B238,"f",FALSE)</f>
        <v>42979</v>
      </c>
      <c r="E238" s="140">
        <f>_xll.qlInterestRateIndexValueDate(IndexON,D238)</f>
        <v>42979</v>
      </c>
      <c r="F238" s="156">
        <f>IFERROR(_xll.qlIndexFixing(IndexON,D238,TRUE,_xll.ohTrigger(RecalcTrigger,TriggerON)),NA())</f>
        <v>8.4918866545787475E-4</v>
      </c>
      <c r="H238" s="42">
        <f>_xll.qlCalendarAdvance(Calendar,$H237,B238,"f",FALSE)</f>
        <v>42979</v>
      </c>
      <c r="I238" s="140">
        <f>_xll.qlInterestRateIndexValueDate(Index1M,$H238)</f>
        <v>42979</v>
      </c>
      <c r="J238" s="145">
        <f>IFERROR(_xll.qlIndexFixing(Index1M,$H238,TRUE,_xll.ohTrigger(RecalcTrigger,Trigger1M)),NA())</f>
        <v>1.5638539874618385E-3</v>
      </c>
      <c r="K238" s="44">
        <f>IFERROR(_xll.qlIndexFixing(Index3M,H238,TRUE,_xll.ohTrigger(RecalcTrigger,Trigger3M)),NA())</f>
        <v>2.3575665075628734E-3</v>
      </c>
      <c r="L238" s="44">
        <f>IFERROR(_xll.qlIndexFixing(Index6M,$H238,TRUE,_xll.ohTrigger(RecalcTrigger,Trigger6M)),NA())</f>
        <v>3.7736743469079241E-3</v>
      </c>
      <c r="M238" s="146">
        <f>IFERROR(_xll.qlIndexFixing(Index1Y,$H238,TRUE,_xll.ohTrigger(RecalcTrigger,Trigger1Y)),NA())</f>
        <v>6.1378147084046883E-3</v>
      </c>
      <c r="N238" s="145">
        <f>IFERROR(_xll.qlIndexFixing(ONIndex1M,I238,TRUE,_xll.ohTrigger(RecalcTrigger,Trigger1M)),NA())</f>
        <v>1.5931736456072563E-3</v>
      </c>
      <c r="O238" s="44">
        <f>IFERROR(_xll.qlIndexFixing(ONIndex3M,I238,TRUE,_xll.ohTrigger(RecalcTrigger,Trigger3M)),NA())</f>
        <v>2.4721981734236271E-3</v>
      </c>
      <c r="P238" s="44">
        <f>IFERROR(_xll.qlIndexFixing(ONIndex6M,I238,TRUE,_xll.ohTrigger(RecalcTrigger,Trigger6M)),NA())</f>
        <v>3.9129783752393328E-3</v>
      </c>
      <c r="Q238" s="146">
        <f>IFERROR(_xll.qlIndexFixing(ONIndex1Y,I238,TRUE,_xll.ohTrigger(RecalcTrigger,Trigger1Y)),NA())</f>
        <v>7.0039659167930876E-3</v>
      </c>
    </row>
    <row r="239" spans="2:17" x14ac:dyDescent="0.2">
      <c r="B239" s="39" t="s">
        <v>17</v>
      </c>
      <c r="D239" s="42">
        <f>_xll.qlCalendarAdvance(Calendar,$D238,B239,"f",FALSE)</f>
        <v>42982</v>
      </c>
      <c r="E239" s="140">
        <f>_xll.qlInterestRateIndexValueDate(IndexON,D239)</f>
        <v>42982</v>
      </c>
      <c r="F239" s="156">
        <f>IFERROR(_xll.qlIndexFixing(IndexON,D239,TRUE,_xll.ohTrigger(RecalcTrigger,TriggerON)),NA())</f>
        <v>8.3939718217962422E-4</v>
      </c>
      <c r="H239" s="42">
        <f>_xll.qlCalendarAdvance(Calendar,$H238,B239,"f",FALSE)</f>
        <v>42982</v>
      </c>
      <c r="I239" s="140">
        <f>_xll.qlInterestRateIndexValueDate(Index1M,$H239)</f>
        <v>42982</v>
      </c>
      <c r="J239" s="145">
        <f>IFERROR(_xll.qlIndexFixing(Index1M,$H239,TRUE,_xll.ohTrigger(RecalcTrigger,Trigger1M)),NA())</f>
        <v>1.55804173479109E-3</v>
      </c>
      <c r="K239" s="44">
        <f>IFERROR(_xll.qlIndexFixing(Index3M,H239,TRUE,_xll.ohTrigger(RecalcTrigger,Trigger3M)),NA())</f>
        <v>2.3518730985968976E-3</v>
      </c>
      <c r="L239" s="44">
        <f>IFERROR(_xll.qlIndexFixing(Index6M,$H239,TRUE,_xll.ohTrigger(RecalcTrigger,Trigger6M)),NA())</f>
        <v>3.7724713342593935E-3</v>
      </c>
      <c r="M239" s="146">
        <f>IFERROR(_xll.qlIndexFixing(Index1Y,$H239,TRUE,_xll.ohTrigger(RecalcTrigger,Trigger1Y)),NA())</f>
        <v>6.1288840040871762E-3</v>
      </c>
      <c r="N239" s="145">
        <f>IFERROR(_xll.qlIndexFixing(ONIndex1M,I239,TRUE,_xll.ohTrigger(RecalcTrigger,Trigger1M)),NA())</f>
        <v>1.5899598197199882E-3</v>
      </c>
      <c r="O239" s="44">
        <f>IFERROR(_xll.qlIndexFixing(ONIndex3M,I239,TRUE,_xll.ohTrigger(RecalcTrigger,Trigger3M)),NA())</f>
        <v>2.4660740207627097E-3</v>
      </c>
      <c r="P239" s="44">
        <f>IFERROR(_xll.qlIndexFixing(ONIndex6M,I239,TRUE,_xll.ohTrigger(RecalcTrigger,Trigger6M)),NA())</f>
        <v>3.9544466479990437E-3</v>
      </c>
      <c r="Q239" s="146">
        <f>IFERROR(_xll.qlIndexFixing(ONIndex1Y,I239,TRUE,_xll.ohTrigger(RecalcTrigger,Trigger1Y)),NA())</f>
        <v>7.0023256438900283E-3</v>
      </c>
    </row>
    <row r="240" spans="2:17" x14ac:dyDescent="0.2">
      <c r="B240" s="39" t="s">
        <v>17</v>
      </c>
      <c r="D240" s="42">
        <f>_xll.qlCalendarAdvance(Calendar,$D239,B240,"f",FALSE)</f>
        <v>42983</v>
      </c>
      <c r="E240" s="140">
        <f>_xll.qlInterestRateIndexValueDate(IndexON,D240)</f>
        <v>42983</v>
      </c>
      <c r="F240" s="156">
        <f>IFERROR(_xll.qlIndexFixing(IndexON,D240,TRUE,_xll.ohTrigger(RecalcTrigger,TriggerON)),NA())</f>
        <v>8.3479276920428447E-4</v>
      </c>
      <c r="H240" s="42">
        <f>_xll.qlCalendarAdvance(Calendar,$H239,B240,"f",FALSE)</f>
        <v>42983</v>
      </c>
      <c r="I240" s="140">
        <f>_xll.qlInterestRateIndexValueDate(Index1M,$H240)</f>
        <v>42983</v>
      </c>
      <c r="J240" s="145">
        <f>IFERROR(_xll.qlIndexFixing(Index1M,$H240,TRUE,_xll.ohTrigger(RecalcTrigger,Trigger1M)),NA())</f>
        <v>1.5555895242862865E-3</v>
      </c>
      <c r="K240" s="44">
        <f>IFERROR(_xll.qlIndexFixing(Index3M,H240,TRUE,_xll.ohTrigger(RecalcTrigger,Trigger3M)),NA())</f>
        <v>2.3500534040916845E-3</v>
      </c>
      <c r="L240" s="44">
        <f>IFERROR(_xll.qlIndexFixing(Index6M,$H240,TRUE,_xll.ohTrigger(RecalcTrigger,Trigger6M)),NA())</f>
        <v>3.771425085787847E-3</v>
      </c>
      <c r="M240" s="146">
        <f>IFERROR(_xll.qlIndexFixing(Index1Y,$H240,TRUE,_xll.ohTrigger(RecalcTrigger,Trigger1Y)),NA())</f>
        <v>6.124906168421651E-3</v>
      </c>
      <c r="N240" s="145">
        <f>IFERROR(_xll.qlIndexFixing(ONIndex1M,I240,TRUE,_xll.ohTrigger(RecalcTrigger,Trigger1M)),NA())</f>
        <v>1.5882639417741373E-3</v>
      </c>
      <c r="O240" s="44">
        <f>IFERROR(_xll.qlIndexFixing(ONIndex3M,I240,TRUE,_xll.ohTrigger(RecalcTrigger,Trigger3M)),NA())</f>
        <v>2.4629746082882598E-3</v>
      </c>
      <c r="P240" s="44">
        <f>IFERROR(_xll.qlIndexFixing(ONIndex6M,I240,TRUE,_xll.ohTrigger(RecalcTrigger,Trigger6M)),NA())</f>
        <v>3.9728843707687034E-3</v>
      </c>
      <c r="Q240" s="146">
        <f>IFERROR(_xll.qlIndexFixing(ONIndex1Y,I240,TRUE,_xll.ohTrigger(RecalcTrigger,Trigger1Y)),NA())</f>
        <v>6.9810279775506245E-3</v>
      </c>
    </row>
    <row r="241" spans="2:17" x14ac:dyDescent="0.2">
      <c r="B241" s="39" t="s">
        <v>17</v>
      </c>
      <c r="D241" s="42">
        <f>_xll.qlCalendarAdvance(Calendar,$D240,B241,"f",FALSE)</f>
        <v>42984</v>
      </c>
      <c r="E241" s="140">
        <f>_xll.qlInterestRateIndexValueDate(IndexON,D241)</f>
        <v>42984</v>
      </c>
      <c r="F241" s="156">
        <f>IFERROR(_xll.qlIndexFixing(IndexON,D241,TRUE,_xll.ohTrigger(RecalcTrigger,TriggerON)),NA())</f>
        <v>8.3036256067092751E-4</v>
      </c>
      <c r="H241" s="42">
        <f>_xll.qlCalendarAdvance(Calendar,$H240,B241,"f",FALSE)</f>
        <v>42984</v>
      </c>
      <c r="I241" s="140">
        <f>_xll.qlInterestRateIndexValueDate(Index1M,$H241)</f>
        <v>42984</v>
      </c>
      <c r="J241" s="145">
        <f>IFERROR(_xll.qlIndexFixing(Index1M,$H241,TRUE,_xll.ohTrigger(RecalcTrigger,Trigger1M)),NA())</f>
        <v>1.553097789525689E-3</v>
      </c>
      <c r="K241" s="44">
        <f>IFERROR(_xll.qlIndexFixing(Index3M,H241,TRUE,_xll.ohTrigger(RecalcTrigger,Trigger3M)),NA())</f>
        <v>2.3482742749689049E-3</v>
      </c>
      <c r="L241" s="44">
        <f>IFERROR(_xll.qlIndexFixing(Index6M,$H241,TRUE,_xll.ohTrigger(RecalcTrigger,Trigger6M)),NA())</f>
        <v>3.7705819713430744E-3</v>
      </c>
      <c r="M241" s="146">
        <f>IFERROR(_xll.qlIndexFixing(Index1Y,$H241,TRUE,_xll.ohTrigger(RecalcTrigger,Trigger1Y)),NA())</f>
        <v>6.1209549586664913E-3</v>
      </c>
      <c r="N241" s="145">
        <f>IFERROR(_xll.qlIndexFixing(ONIndex1M,I241,TRUE,_xll.ohTrigger(RecalcTrigger,Trigger1M)),NA())</f>
        <v>1.5865125987524209E-3</v>
      </c>
      <c r="O241" s="44">
        <f>IFERROR(_xll.qlIndexFixing(ONIndex3M,I241,TRUE,_xll.ohTrigger(RecalcTrigger,Trigger3M)),NA())</f>
        <v>2.4598477708059896E-3</v>
      </c>
      <c r="P241" s="44">
        <f>IFERROR(_xll.qlIndexFixing(ONIndex6M,I241,TRUE,_xll.ohTrigger(RecalcTrigger,Trigger6M)),NA())</f>
        <v>3.9899316606273327E-3</v>
      </c>
      <c r="Q241" s="146">
        <f>IFERROR(_xll.qlIndexFixing(ONIndex1Y,I241,TRUE,_xll.ohTrigger(RecalcTrigger,Trigger1Y)),NA())</f>
        <v>6.9474034776084714E-3</v>
      </c>
    </row>
    <row r="242" spans="2:17" x14ac:dyDescent="0.2">
      <c r="B242" s="39" t="s">
        <v>17</v>
      </c>
      <c r="D242" s="42">
        <f>_xll.qlCalendarAdvance(Calendar,$D241,B242,"f",FALSE)</f>
        <v>42985</v>
      </c>
      <c r="E242" s="140">
        <f>_xll.qlInterestRateIndexValueDate(IndexON,D242)</f>
        <v>42985</v>
      </c>
      <c r="F242" s="156">
        <f>IFERROR(_xll.qlIndexFixing(IndexON,D242,TRUE,_xll.ohTrigger(RecalcTrigger,TriggerON)),NA())</f>
        <v>8.2610655657955334E-4</v>
      </c>
      <c r="H242" s="42">
        <f>_xll.qlCalendarAdvance(Calendar,$H241,B242,"f",FALSE)</f>
        <v>42985</v>
      </c>
      <c r="I242" s="140">
        <f>_xll.qlInterestRateIndexValueDate(Index1M,$H242)</f>
        <v>42985</v>
      </c>
      <c r="J242" s="145">
        <f>IFERROR(_xll.qlIndexFixing(Index1M,$H242,TRUE,_xll.ohTrigger(RecalcTrigger,Trigger1M)),NA())</f>
        <v>1.5478189117216698E-3</v>
      </c>
      <c r="K242" s="44">
        <f>IFERROR(_xll.qlIndexFixing(Index3M,H242,TRUE,_xll.ohTrigger(RecalcTrigger,Trigger3M)),NA())</f>
        <v>2.3465366179155666E-3</v>
      </c>
      <c r="L242" s="44">
        <f>IFERROR(_xll.qlIndexFixing(Index6M,$H242,TRUE,_xll.ohTrigger(RecalcTrigger,Trigger6M)),NA())</f>
        <v>3.7696409276634637E-3</v>
      </c>
      <c r="M242" s="146">
        <f>IFERROR(_xll.qlIndexFixing(Index1Y,$H242,TRUE,_xll.ohTrigger(RecalcTrigger,Trigger1Y)),NA())</f>
        <v>6.1170645833918957E-3</v>
      </c>
      <c r="N242" s="145">
        <f>IFERROR(_xll.qlIndexFixing(ONIndex1M,I242,TRUE,_xll.ohTrigger(RecalcTrigger,Trigger1M)),NA())</f>
        <v>1.5847057904117001E-3</v>
      </c>
      <c r="O242" s="44">
        <f>IFERROR(_xll.qlIndexFixing(ONIndex3M,I242,TRUE,_xll.ohTrigger(RecalcTrigger,Trigger3M)),NA())</f>
        <v>2.4566935083969454E-3</v>
      </c>
      <c r="P242" s="44">
        <f>IFERROR(_xll.qlIndexFixing(ONIndex6M,I242,TRUE,_xll.ohTrigger(RecalcTrigger,Trigger6M)),NA())</f>
        <v>4.0055885174128392E-3</v>
      </c>
      <c r="Q242" s="146">
        <f>IFERROR(_xll.qlIndexFixing(ONIndex1Y,I242,TRUE,_xll.ohTrigger(RecalcTrigger,Trigger1Y)),NA())</f>
        <v>6.9014521472243739E-3</v>
      </c>
    </row>
    <row r="243" spans="2:17" x14ac:dyDescent="0.2">
      <c r="B243" s="39" t="s">
        <v>17</v>
      </c>
      <c r="D243" s="42">
        <f>_xll.qlCalendarAdvance(Calendar,$D242,B243,"f",FALSE)</f>
        <v>42986</v>
      </c>
      <c r="E243" s="140">
        <f>_xll.qlInterestRateIndexValueDate(IndexON,D243)</f>
        <v>42986</v>
      </c>
      <c r="F243" s="156">
        <f>IFERROR(_xll.qlIndexFixing(IndexON,D243,TRUE,_xll.ohTrigger(RecalcTrigger,TriggerON)),NA())</f>
        <v>8.1817706394741552E-4</v>
      </c>
      <c r="H243" s="42">
        <f>_xll.qlCalendarAdvance(Calendar,$H242,B243,"f",FALSE)</f>
        <v>42986</v>
      </c>
      <c r="I243" s="140">
        <f>_xll.qlInterestRateIndexValueDate(Index1M,$H243)</f>
        <v>42986</v>
      </c>
      <c r="J243" s="145">
        <f>IFERROR(_xll.qlIndexFixing(Index1M,$H243,TRUE,_xll.ohTrigger(RecalcTrigger,Trigger1M)),NA())</f>
        <v>1.5466222975025004E-3</v>
      </c>
      <c r="K243" s="44">
        <f>IFERROR(_xll.qlIndexFixing(Index3M,H243,TRUE,_xll.ohTrigger(RecalcTrigger,Trigger3M)),NA())</f>
        <v>2.3448413396142255E-3</v>
      </c>
      <c r="L243" s="44">
        <f>IFERROR(_xll.qlIndexFixing(Index6M,$H243,TRUE,_xll.ohTrigger(RecalcTrigger,Trigger6M)),NA())</f>
        <v>3.7686091499693152E-3</v>
      </c>
      <c r="M243" s="146">
        <f>IFERROR(_xll.qlIndexFixing(Index1Y,$H243,TRUE,_xll.ohTrigger(RecalcTrigger,Trigger1Y)),NA())</f>
        <v>6.1101517925531267E-3</v>
      </c>
      <c r="N243" s="145">
        <f>IFERROR(_xll.qlIndexFixing(ONIndex1M,I243,TRUE,_xll.ohTrigger(RecalcTrigger,Trigger1M)),NA())</f>
        <v>1.5809141373390736E-3</v>
      </c>
      <c r="O243" s="44">
        <f>IFERROR(_xll.qlIndexFixing(ONIndex3M,I243,TRUE,_xll.ohTrigger(RecalcTrigger,Trigger3M)),NA())</f>
        <v>2.4503100162013665E-3</v>
      </c>
      <c r="P243" s="44">
        <f>IFERROR(_xll.qlIndexFixing(ONIndex6M,I243,TRUE,_xll.ohTrigger(RecalcTrigger,Trigger6M)),NA())</f>
        <v>4.0323119990814948E-3</v>
      </c>
      <c r="Q243" s="146">
        <f>IFERROR(_xll.qlIndexFixing(ONIndex1Y,I243,TRUE,_xll.ohTrigger(RecalcTrigger,Trigger1Y)),NA())</f>
        <v>6.7685855859089825E-3</v>
      </c>
    </row>
    <row r="244" spans="2:17" x14ac:dyDescent="0.2">
      <c r="B244" s="39" t="s">
        <v>17</v>
      </c>
      <c r="D244" s="42">
        <f>_xll.qlCalendarAdvance(Calendar,$D243,B244,"f",FALSE)</f>
        <v>42989</v>
      </c>
      <c r="E244" s="140">
        <f>_xll.qlInterestRateIndexValueDate(IndexON,D244)</f>
        <v>42989</v>
      </c>
      <c r="F244" s="156">
        <f>IFERROR(_xll.qlIndexFixing(IndexON,D244,TRUE,_xll.ohTrigger(RecalcTrigger,TriggerON)),NA())</f>
        <v>8.1082458479597719E-4</v>
      </c>
      <c r="H244" s="42">
        <f>_xll.qlCalendarAdvance(Calendar,$H243,B244,"f",FALSE)</f>
        <v>42989</v>
      </c>
      <c r="I244" s="140">
        <f>_xll.qlInterestRateIndexValueDate(Index1M,$H244)</f>
        <v>42989</v>
      </c>
      <c r="J244" s="145">
        <f>IFERROR(_xll.qlIndexFixing(Index1M,$H244,TRUE,_xll.ohTrigger(RecalcTrigger,Trigger1M)),NA())</f>
        <v>1.5401259890395202E-3</v>
      </c>
      <c r="K244" s="44">
        <f>IFERROR(_xll.qlIndexFixing(Index3M,H244,TRUE,_xll.ohTrigger(RecalcTrigger,Trigger3M)),NA())</f>
        <v>2.340018844070008E-3</v>
      </c>
      <c r="L244" s="44">
        <f>IFERROR(_xll.qlIndexFixing(Index6M,$H244,TRUE,_xll.ohTrigger(RecalcTrigger,Trigger6M)),NA())</f>
        <v>3.7653568447998812E-3</v>
      </c>
      <c r="M244" s="146">
        <f>IFERROR(_xll.qlIndexFixing(Index1Y,$H244,TRUE,_xll.ohTrigger(RecalcTrigger,Trigger1Y)),NA())</f>
        <v>6.1027955808965473E-3</v>
      </c>
      <c r="N244" s="145">
        <f>IFERROR(_xll.qlIndexFixing(ONIndex1M,I244,TRUE,_xll.ohTrigger(RecalcTrigger,Trigger1M)),NA())</f>
        <v>1.5769239057228379E-3</v>
      </c>
      <c r="O244" s="44">
        <f>IFERROR(_xll.qlIndexFixing(ONIndex3M,I244,TRUE,_xll.ohTrigger(RecalcTrigger,Trigger3M)),NA())</f>
        <v>2.4438022090067513E-3</v>
      </c>
      <c r="P244" s="44">
        <f>IFERROR(_xll.qlIndexFixing(ONIndex6M,I244,TRUE,_xll.ohTrigger(RecalcTrigger,Trigger6M)),NA())</f>
        <v>4.0543116109059696E-3</v>
      </c>
      <c r="Q244" s="146">
        <f>IFERROR(_xll.qlIndexFixing(ONIndex1Y,I244,TRUE,_xll.ohTrigger(RecalcTrigger,Trigger1Y)),NA())</f>
        <v>6.5943786348143796E-3</v>
      </c>
    </row>
    <row r="245" spans="2:17" x14ac:dyDescent="0.2">
      <c r="B245" s="39" t="s">
        <v>17</v>
      </c>
      <c r="D245" s="42">
        <f>_xll.qlCalendarAdvance(Calendar,$D244,B245,"f",FALSE)</f>
        <v>42990</v>
      </c>
      <c r="E245" s="140">
        <f>_xll.qlInterestRateIndexValueDate(IndexON,D245)</f>
        <v>42990</v>
      </c>
      <c r="F245" s="156">
        <f>IFERROR(_xll.qlIndexFixing(IndexON,D245,TRUE,_xll.ohTrigger(RecalcTrigger,TriggerON)),NA())</f>
        <v>8.07439602914517E-4</v>
      </c>
      <c r="H245" s="42">
        <f>_xll.qlCalendarAdvance(Calendar,$H244,B245,"f",FALSE)</f>
        <v>42990</v>
      </c>
      <c r="I245" s="140">
        <f>_xll.qlInterestRateIndexValueDate(Index1M,$H245)</f>
        <v>42990</v>
      </c>
      <c r="J245" s="145">
        <f>IFERROR(_xll.qlIndexFixing(Index1M,$H245,TRUE,_xll.ohTrigger(RecalcTrigger,Trigger1M)),NA())</f>
        <v>1.5374449510066799E-3</v>
      </c>
      <c r="K245" s="44">
        <f>IFERROR(_xll.qlIndexFixing(Index3M,H245,TRUE,_xll.ohTrigger(RecalcTrigger,Trigger3M)),NA())</f>
        <v>2.338502147621806E-3</v>
      </c>
      <c r="L245" s="44">
        <f>IFERROR(_xll.qlIndexFixing(Index6M,$H245,TRUE,_xll.ohTrigger(RecalcTrigger,Trigger6M)),NA())</f>
        <v>3.7637186033593257E-3</v>
      </c>
      <c r="M245" s="146">
        <f>IFERROR(_xll.qlIndexFixing(Index1Y,$H245,TRUE,_xll.ohTrigger(RecalcTrigger,Trigger1Y)),NA())</f>
        <v>6.0997224895078528E-3</v>
      </c>
      <c r="N245" s="145">
        <f>IFERROR(_xll.qlIndexFixing(ONIndex1M,I245,TRUE,_xll.ohTrigger(RecalcTrigger,Trigger1M)),NA())</f>
        <v>1.5748397715975582E-3</v>
      </c>
      <c r="O245" s="44">
        <f>IFERROR(_xll.qlIndexFixing(ONIndex3M,I245,TRUE,_xll.ohTrigger(RecalcTrigger,Trigger3M)),NA())</f>
        <v>2.4405108218017446E-3</v>
      </c>
      <c r="P245" s="44">
        <f>IFERROR(_xll.qlIndexFixing(ONIndex6M,I245,TRUE,_xll.ohTrigger(RecalcTrigger,Trigger6M)),NA())</f>
        <v>4.0630163000565656E-3</v>
      </c>
      <c r="Q245" s="146">
        <f>IFERROR(_xll.qlIndexFixing(ONIndex1Y,I245,TRUE,_xll.ohTrigger(RecalcTrigger,Trigger1Y)),NA())</f>
        <v>6.4867932477741252E-3</v>
      </c>
    </row>
    <row r="246" spans="2:17" x14ac:dyDescent="0.2">
      <c r="B246" s="39" t="s">
        <v>17</v>
      </c>
      <c r="D246" s="42">
        <f>_xll.qlCalendarAdvance(Calendar,$D245,B246,"f",FALSE)</f>
        <v>42991</v>
      </c>
      <c r="E246" s="140">
        <f>_xll.qlInterestRateIndexValueDate(IndexON,D246)</f>
        <v>42991</v>
      </c>
      <c r="F246" s="156">
        <f>IFERROR(_xll.qlIndexFixing(IndexON,D246,TRUE,_xll.ohTrigger(RecalcTrigger,TriggerON)),NA())</f>
        <v>8.042288254750396E-4</v>
      </c>
      <c r="H246" s="42">
        <f>_xll.qlCalendarAdvance(Calendar,$H245,B246,"f",FALSE)</f>
        <v>42991</v>
      </c>
      <c r="I246" s="140">
        <f>_xll.qlInterestRateIndexValueDate(Index1M,$H246)</f>
        <v>42991</v>
      </c>
      <c r="J246" s="145">
        <f>IFERROR(_xll.qlIndexFixing(Index1M,$H246,TRUE,_xll.ohTrigger(RecalcTrigger,Trigger1M)),NA())</f>
        <v>1.5347403361163729E-3</v>
      </c>
      <c r="K246" s="44">
        <f>IFERROR(_xll.qlIndexFixing(Index3M,H246,TRUE,_xll.ohTrigger(RecalcTrigger,Trigger3M)),NA())</f>
        <v>2.337032363347286E-3</v>
      </c>
      <c r="L246" s="44">
        <f>IFERROR(_xll.qlIndexFixing(Index6M,$H246,TRUE,_xll.ohTrigger(RecalcTrigger,Trigger6M)),NA())</f>
        <v>3.7623410837541592E-3</v>
      </c>
      <c r="M246" s="146">
        <f>IFERROR(_xll.qlIndexFixing(Index1Y,$H246,TRUE,_xll.ohTrigger(RecalcTrigger,Trigger1Y)),NA())</f>
        <v>6.0969154744112686E-3</v>
      </c>
      <c r="N246" s="145">
        <f>IFERROR(_xll.qlIndexFixing(ONIndex1M,I246,TRUE,_xll.ohTrigger(RecalcTrigger,Trigger1M)),NA())</f>
        <v>1.5727001723153666E-3</v>
      </c>
      <c r="O246" s="44">
        <f>IFERROR(_xll.qlIndexFixing(ONIndex3M,I246,TRUE,_xll.ohTrigger(RecalcTrigger,Trigger3M)),NA())</f>
        <v>2.4371920095078714E-3</v>
      </c>
      <c r="P246" s="44">
        <f>IFERROR(_xll.qlIndexFixing(ONIndex6M,I246,TRUE,_xll.ohTrigger(RecalcTrigger,Trigger6M)),NA())</f>
        <v>4.0703305554046221E-3</v>
      </c>
      <c r="Q246" s="146">
        <f>IFERROR(_xll.qlIndexFixing(ONIndex1Y,I246,TRUE,_xll.ohTrigger(RecalcTrigger,Trigger1Y)),NA())</f>
        <v>6.3668810771366768E-3</v>
      </c>
    </row>
    <row r="247" spans="2:17" x14ac:dyDescent="0.2">
      <c r="B247" s="39" t="s">
        <v>17</v>
      </c>
      <c r="D247" s="42">
        <f>_xll.qlCalendarAdvance(Calendar,$D246,B247,"f",FALSE)</f>
        <v>42992</v>
      </c>
      <c r="E247" s="140">
        <f>_xll.qlInterestRateIndexValueDate(IndexON,D247)</f>
        <v>42992</v>
      </c>
      <c r="F247" s="156">
        <f>IFERROR(_xll.qlIndexFixing(IndexON,D247,TRUE,_xll.ohTrigger(RecalcTrigger,TriggerON)),NA())</f>
        <v>8.01192252477545E-4</v>
      </c>
      <c r="H247" s="42">
        <f>_xll.qlCalendarAdvance(Calendar,$H246,B247,"f",FALSE)</f>
        <v>42992</v>
      </c>
      <c r="I247" s="140">
        <f>_xll.qlInterestRateIndexValueDate(Index1M,$H247)</f>
        <v>42992</v>
      </c>
      <c r="J247" s="145">
        <f>IFERROR(_xll.qlIndexFixing(Index1M,$H247,TRUE,_xll.ohTrigger(RecalcTrigger,Trigger1M)),NA())</f>
        <v>1.5291998316033575E-3</v>
      </c>
      <c r="K247" s="44">
        <f>IFERROR(_xll.qlIndexFixing(Index3M,H247,TRUE,_xll.ohTrigger(RecalcTrigger,Trigger3M)),NA())</f>
        <v>2.3356103979316751E-3</v>
      </c>
      <c r="L247" s="44">
        <f>IFERROR(_xll.qlIndexFixing(Index6M,$H247,TRUE,_xll.ohTrigger(RecalcTrigger,Trigger6M)),NA())</f>
        <v>3.7609160013268523E-3</v>
      </c>
      <c r="M247" s="146">
        <f>IFERROR(_xll.qlIndexFixing(Index1Y,$H247,TRUE,_xll.ohTrigger(RecalcTrigger,Trigger1Y)),NA())</f>
        <v>6.0944087414933623E-3</v>
      </c>
      <c r="N247" s="145">
        <f>IFERROR(_xll.qlIndexFixing(ONIndex1M,I247,TRUE,_xll.ohTrigger(RecalcTrigger,Trigger1M)),NA())</f>
        <v>1.5705051079573096E-3</v>
      </c>
      <c r="O247" s="44">
        <f>IFERROR(_xll.qlIndexFixing(ONIndex3M,I247,TRUE,_xll.ohTrigger(RecalcTrigger,Trigger3M)),NA())</f>
        <v>2.4338457723682705E-3</v>
      </c>
      <c r="P247" s="44">
        <f>IFERROR(_xll.qlIndexFixing(ONIndex6M,I247,TRUE,_xll.ohTrigger(RecalcTrigger,Trigger6M)),NA())</f>
        <v>4.0762543767070003E-3</v>
      </c>
      <c r="Q247" s="146">
        <f>IFERROR(_xll.qlIndexFixing(ONIndex1Y,I247,TRUE,_xll.ohTrigger(RecalcTrigger,Trigger1Y)),NA())</f>
        <v>6.2346421349779302E-3</v>
      </c>
    </row>
    <row r="248" spans="2:17" x14ac:dyDescent="0.2">
      <c r="B248" s="39" t="s">
        <v>17</v>
      </c>
      <c r="D248" s="42">
        <f>_xll.qlCalendarAdvance(Calendar,$D247,B248,"f",FALSE)</f>
        <v>42993</v>
      </c>
      <c r="E248" s="140">
        <f>_xll.qlInterestRateIndexValueDate(IndexON,D248)</f>
        <v>42993</v>
      </c>
      <c r="F248" s="156">
        <f>IFERROR(_xll.qlIndexFixing(IndexON,D248,TRUE,_xll.ohTrigger(RecalcTrigger,TriggerON)),NA())</f>
        <v>7.9570152250833348E-4</v>
      </c>
      <c r="H248" s="42">
        <f>_xll.qlCalendarAdvance(Calendar,$H247,B248,"f",FALSE)</f>
        <v>42993</v>
      </c>
      <c r="I248" s="140">
        <f>_xll.qlInterestRateIndexValueDate(Index1M,$H248)</f>
        <v>42993</v>
      </c>
      <c r="J248" s="145">
        <f>IFERROR(_xll.qlIndexFixing(Index1M,$H248,TRUE,_xll.ohTrigger(RecalcTrigger,Trigger1M)),NA())</f>
        <v>1.5278608293249395E-3</v>
      </c>
      <c r="K248" s="44">
        <f>IFERROR(_xll.qlIndexFixing(Index3M,H248,TRUE,_xll.ohTrigger(RecalcTrigger,Trigger3M)),NA())</f>
        <v>2.3342371580602006E-3</v>
      </c>
      <c r="L248" s="44">
        <f>IFERROR(_xll.qlIndexFixing(Index6M,$H248,TRUE,_xll.ohTrigger(RecalcTrigger,Trigger6M)),NA())</f>
        <v>3.759450551231436E-3</v>
      </c>
      <c r="M248" s="146">
        <f>IFERROR(_xll.qlIndexFixing(Index1Y,$H248,TRUE,_xll.ohTrigger(RecalcTrigger,Trigger1Y)),NA())</f>
        <v>6.0888102379884615E-3</v>
      </c>
      <c r="N248" s="145">
        <f>IFERROR(_xll.qlIndexFixing(ONIndex1M,I248,TRUE,_xll.ohTrigger(RecalcTrigger,Trigger1M)),NA())</f>
        <v>1.5659368134461153E-3</v>
      </c>
      <c r="O248" s="44">
        <f>IFERROR(_xll.qlIndexFixing(ONIndex3M,I248,TRUE,_xll.ohTrigger(RecalcTrigger,Trigger3M)),NA())</f>
        <v>2.4270780200611837E-3</v>
      </c>
      <c r="P248" s="44">
        <f>IFERROR(_xll.qlIndexFixing(ONIndex6M,I248,TRUE,_xll.ohTrigger(RecalcTrigger,Trigger6M)),NA())</f>
        <v>4.0835129234351175E-3</v>
      </c>
      <c r="Q248" s="146">
        <f>IFERROR(_xll.qlIndexFixing(ONIndex1Y,I248,TRUE,_xll.ohTrigger(RecalcTrigger,Trigger1Y)),NA())</f>
        <v>5.9291713702865536E-3</v>
      </c>
    </row>
    <row r="249" spans="2:17" x14ac:dyDescent="0.2">
      <c r="B249" s="39" t="s">
        <v>17</v>
      </c>
      <c r="D249" s="42">
        <f>_xll.qlCalendarAdvance(Calendar,$D248,B249,"f",FALSE)</f>
        <v>42996</v>
      </c>
      <c r="E249" s="140">
        <f>_xll.qlInterestRateIndexValueDate(IndexON,D249)</f>
        <v>42996</v>
      </c>
      <c r="F249" s="156">
        <f>IFERROR(_xll.qlIndexFixing(IndexON,D249,TRUE,_xll.ohTrigger(RecalcTrigger,TriggerON)),NA())</f>
        <v>7.9078800466425569E-4</v>
      </c>
      <c r="H249" s="42">
        <f>_xll.qlCalendarAdvance(Calendar,$H248,B249,"f",FALSE)</f>
        <v>42996</v>
      </c>
      <c r="I249" s="140">
        <f>_xll.qlInterestRateIndexValueDate(Index1M,$H249)</f>
        <v>42996</v>
      </c>
      <c r="J249" s="145">
        <f>IFERROR(_xll.qlIndexFixing(Index1M,$H249,TRUE,_xll.ohTrigger(RecalcTrigger,Trigger1M)),NA())</f>
        <v>1.5209433455513437E-3</v>
      </c>
      <c r="K249" s="44">
        <f>IFERROR(_xll.qlIndexFixing(Index3M,H249,TRUE,_xll.ohTrigger(RecalcTrigger,Trigger3M)),NA())</f>
        <v>2.3304188585646546E-3</v>
      </c>
      <c r="L249" s="44">
        <f>IFERROR(_xll.qlIndexFixing(Index6M,$H249,TRUE,_xll.ohTrigger(RecalcTrigger,Trigger6M)),NA())</f>
        <v>3.7551988746632689E-3</v>
      </c>
      <c r="M249" s="146">
        <f>IFERROR(_xll.qlIndexFixing(Index1Y,$H249,TRUE,_xll.ohTrigger(RecalcTrigger,Trigger1Y)),NA())</f>
        <v>6.0880687484821117E-3</v>
      </c>
      <c r="N249" s="145">
        <f>IFERROR(_xll.qlIndexFixing(ONIndex1M,I249,TRUE,_xll.ohTrigger(RecalcTrigger,Trigger1M)),NA())</f>
        <v>1.5611701986317783E-3</v>
      </c>
      <c r="O249" s="44">
        <f>IFERROR(_xll.qlIndexFixing(ONIndex3M,I249,TRUE,_xll.ohTrigger(RecalcTrigger,Trigger3M)),NA())</f>
        <v>2.4201865738127104E-3</v>
      </c>
      <c r="P249" s="44">
        <f>IFERROR(_xll.qlIndexFixing(ONIndex6M,I249,TRUE,_xll.ohTrigger(RecalcTrigger,Trigger6M)),NA())</f>
        <v>4.0860453212165915E-3</v>
      </c>
      <c r="Q249" s="146">
        <f>IFERROR(_xll.qlIndexFixing(ONIndex1Y,I249,TRUE,_xll.ohTrigger(RecalcTrigger,Trigger1Y)),NA())</f>
        <v>5.5824189381958877E-3</v>
      </c>
    </row>
    <row r="250" spans="2:17" x14ac:dyDescent="0.2">
      <c r="B250" s="39" t="s">
        <v>17</v>
      </c>
      <c r="D250" s="42">
        <f>_xll.qlCalendarAdvance(Calendar,$D249,B250,"f",FALSE)</f>
        <v>42997</v>
      </c>
      <c r="E250" s="140">
        <f>_xll.qlInterestRateIndexValueDate(IndexON,D250)</f>
        <v>42997</v>
      </c>
      <c r="F250" s="156">
        <f>IFERROR(_xll.qlIndexFixing(IndexON,D250,TRUE,_xll.ohTrigger(RecalcTrigger,TriggerON)),NA())</f>
        <v>7.8862245371458251E-4</v>
      </c>
      <c r="H250" s="42">
        <f>_xll.qlCalendarAdvance(Calendar,$H249,B250,"f",FALSE)</f>
        <v>42997</v>
      </c>
      <c r="I250" s="140">
        <f>_xll.qlInterestRateIndexValueDate(Index1M,$H250)</f>
        <v>42997</v>
      </c>
      <c r="J250" s="145">
        <f>IFERROR(_xll.qlIndexFixing(Index1M,$H250,TRUE,_xll.ohTrigger(RecalcTrigger,Trigger1M)),NA())</f>
        <v>1.5181451115248157E-3</v>
      </c>
      <c r="K250" s="44">
        <f>IFERROR(_xll.qlIndexFixing(Index3M,H250,TRUE,_xll.ohTrigger(RecalcTrigger,Trigger3M)),NA())</f>
        <v>2.3292495877291273E-3</v>
      </c>
      <c r="L250" s="44">
        <f>IFERROR(_xll.qlIndexFixing(Index6M,$H250,TRUE,_xll.ohTrigger(RecalcTrigger,Trigger6M)),NA())</f>
        <v>3.7533289765588288E-3</v>
      </c>
      <c r="M250" s="146">
        <f>IFERROR(_xll.qlIndexFixing(Index1Y,$H250,TRUE,_xll.ohTrigger(RecalcTrigger,Trigger1Y)),NA())</f>
        <v>6.0875765155743444E-3</v>
      </c>
      <c r="N250" s="145">
        <f>IFERROR(_xll.qlIndexFixing(ONIndex1M,I250,TRUE,_xll.ohTrigger(RecalcTrigger,Trigger1M)),NA())</f>
        <v>1.5586978084891623E-3</v>
      </c>
      <c r="O250" s="44">
        <f>IFERROR(_xll.qlIndexFixing(ONIndex3M,I250,TRUE,_xll.ohTrigger(RecalcTrigger,Trigger3M)),NA())</f>
        <v>2.4167032117150544E-3</v>
      </c>
      <c r="P250" s="44">
        <f>IFERROR(_xll.qlIndexFixing(ONIndex6M,I250,TRUE,_xll.ohTrigger(RecalcTrigger,Trigger6M)),NA())</f>
        <v>4.0850169720474394E-3</v>
      </c>
      <c r="Q250" s="146">
        <f>IFERROR(_xll.qlIndexFixing(ONIndex1Y,I250,TRUE,_xll.ohTrigger(RecalcTrigger,Trigger1Y)),NA())</f>
        <v>5.3885463645497733E-3</v>
      </c>
    </row>
    <row r="251" spans="2:17" x14ac:dyDescent="0.2">
      <c r="B251" s="39" t="s">
        <v>17</v>
      </c>
      <c r="D251" s="42">
        <f>_xll.qlCalendarAdvance(Calendar,$D250,B251,"f",FALSE)</f>
        <v>42998</v>
      </c>
      <c r="E251" s="140">
        <f>_xll.qlInterestRateIndexValueDate(IndexON,D251)</f>
        <v>42998</v>
      </c>
      <c r="F251" s="156">
        <f>IFERROR(_xll.qlIndexFixing(IndexON,D251,TRUE,_xll.ohTrigger(RecalcTrigger,TriggerON)),NA())</f>
        <v>7.8663110720689211E-4</v>
      </c>
      <c r="H251" s="42">
        <f>_xll.qlCalendarAdvance(Calendar,$H250,B251,"f",FALSE)</f>
        <v>42998</v>
      </c>
      <c r="I251" s="140">
        <f>_xll.qlInterestRateIndexValueDate(Index1M,$H251)</f>
        <v>42998</v>
      </c>
      <c r="J251" s="145">
        <f>IFERROR(_xll.qlIndexFixing(Index1M,$H251,TRUE,_xll.ohTrigger(RecalcTrigger,Trigger1M)),NA())</f>
        <v>1.5153392479526999E-3</v>
      </c>
      <c r="K251" s="44">
        <f>IFERROR(_xll.qlIndexFixing(Index3M,H251,TRUE,_xll.ohTrigger(RecalcTrigger,Trigger3M)),NA())</f>
        <v>2.3281335758736713E-3</v>
      </c>
      <c r="L251" s="44">
        <f>IFERROR(_xll.qlIndexFixing(Index6M,$H251,TRUE,_xll.ohTrigger(RecalcTrigger,Trigger6M)),NA())</f>
        <v>3.7517696147365952E-3</v>
      </c>
      <c r="M251" s="146">
        <f>IFERROR(_xll.qlIndexFixing(Index1Y,$H251,TRUE,_xll.ohTrigger(RecalcTrigger,Trigger1Y)),NA())</f>
        <v>6.0875898024286279E-3</v>
      </c>
      <c r="N251" s="145">
        <f>IFERROR(_xll.qlIndexFixing(ONIndex1M,I251,TRUE,_xll.ohTrigger(RecalcTrigger,Trigger1M)),NA())</f>
        <v>1.5561699531085882E-3</v>
      </c>
      <c r="O251" s="44">
        <f>IFERROR(_xll.qlIndexFixing(ONIndex3M,I251,TRUE,_xll.ohTrigger(RecalcTrigger,Trigger3M)),NA())</f>
        <v>2.4131924247716707E-3</v>
      </c>
      <c r="P251" s="44">
        <f>IFERROR(_xll.qlIndexFixing(ONIndex6M,I251,TRUE,_xll.ohTrigger(RecalcTrigger,Trigger6M)),NA())</f>
        <v>4.0825981885894702E-3</v>
      </c>
      <c r="Q251" s="146">
        <f>IFERROR(_xll.qlIndexFixing(ONIndex1Y,I251,TRUE,_xll.ohTrigger(RecalcTrigger,Trigger1Y)),NA())</f>
        <v>5.1823471185830083E-3</v>
      </c>
    </row>
    <row r="252" spans="2:17" x14ac:dyDescent="0.2">
      <c r="B252" s="39" t="s">
        <v>17</v>
      </c>
      <c r="D252" s="42">
        <f>_xll.qlCalendarAdvance(Calendar,$D251,B252,"f",FALSE)</f>
        <v>42999</v>
      </c>
      <c r="E252" s="140">
        <f>_xll.qlInterestRateIndexValueDate(IndexON,D252)</f>
        <v>42999</v>
      </c>
      <c r="F252" s="156">
        <f>IFERROR(_xll.qlIndexFixing(IndexON,D252,TRUE,_xll.ohTrigger(RecalcTrigger,TriggerON)),NA())</f>
        <v>7.8481396506013823E-4</v>
      </c>
      <c r="H252" s="42">
        <f>_xll.qlCalendarAdvance(Calendar,$H251,B252,"f",FALSE)</f>
        <v>42999</v>
      </c>
      <c r="I252" s="140">
        <f>_xll.qlInterestRateIndexValueDate(Index1M,$H252)</f>
        <v>42999</v>
      </c>
      <c r="J252" s="145">
        <f>IFERROR(_xll.qlIndexFixing(Index1M,$H252,TRUE,_xll.ohTrigger(RecalcTrigger,Trigger1M)),NA())</f>
        <v>1.5097464201624042E-3</v>
      </c>
      <c r="K252" s="44">
        <f>IFERROR(_xll.qlIndexFixing(Index3M,H252,TRUE,_xll.ohTrigger(RecalcTrigger,Trigger3M)),NA())</f>
        <v>2.3270715446673234E-3</v>
      </c>
      <c r="L252" s="44">
        <f>IFERROR(_xll.qlIndexFixing(Index6M,$H252,TRUE,_xll.ohTrigger(RecalcTrigger,Trigger6M)),NA())</f>
        <v>3.75021305574595E-3</v>
      </c>
      <c r="M252" s="146">
        <f>IFERROR(_xll.qlIndexFixing(Index1Y,$H252,TRUE,_xll.ohTrigger(RecalcTrigger,Trigger1Y)),NA())</f>
        <v>6.0881428169643481E-3</v>
      </c>
      <c r="N252" s="145">
        <f>IFERROR(_xll.qlIndexFixing(ONIndex1M,I252,TRUE,_xll.ohTrigger(RecalcTrigger,Trigger1M)),NA())</f>
        <v>1.5535866325711023E-3</v>
      </c>
      <c r="O252" s="44">
        <f>IFERROR(_xll.qlIndexFixing(ONIndex3M,I252,TRUE,_xll.ohTrigger(RecalcTrigger,Trigger3M)),NA())</f>
        <v>2.4096679570539958E-3</v>
      </c>
      <c r="P252" s="44">
        <f>IFERROR(_xll.qlIndexFixing(ONIndex6M,I252,TRUE,_xll.ohTrigger(RecalcTrigger,Trigger6M)),NA())</f>
        <v>4.078788971166869E-3</v>
      </c>
      <c r="Q252" s="146">
        <f>IFERROR(_xll.qlIndexFixing(ONIndex1Y,I252,TRUE,_xll.ohTrigger(RecalcTrigger,Trigger1Y)),NA())</f>
        <v>4.9638212210434407E-3</v>
      </c>
    </row>
    <row r="253" spans="2:17" x14ac:dyDescent="0.2">
      <c r="B253" s="39" t="s">
        <v>17</v>
      </c>
      <c r="D253" s="42">
        <f>_xll.qlCalendarAdvance(Calendar,$D252,B253,"f",FALSE)</f>
        <v>43000</v>
      </c>
      <c r="E253" s="140">
        <f>_xll.qlInterestRateIndexValueDate(IndexON,D253)</f>
        <v>43000</v>
      </c>
      <c r="F253" s="156">
        <f>IFERROR(_xll.qlIndexFixing(IndexON,D253,TRUE,_xll.ohTrigger(RecalcTrigger,TriggerON)),NA())</f>
        <v>7.8176203646695985E-4</v>
      </c>
      <c r="H253" s="42">
        <f>_xll.qlCalendarAdvance(Calendar,$H252,B253,"f",FALSE)</f>
        <v>43000</v>
      </c>
      <c r="I253" s="140">
        <f>_xll.qlInterestRateIndexValueDate(Index1M,$H253)</f>
        <v>43000</v>
      </c>
      <c r="J253" s="145">
        <f>IFERROR(_xll.qlIndexFixing(Index1M,$H253,TRUE,_xll.ohTrigger(RecalcTrigger,Trigger1M)),NA())</f>
        <v>1.5083257997202061E-3</v>
      </c>
      <c r="K253" s="44">
        <f>IFERROR(_xll.qlIndexFixing(Index3M,H253,TRUE,_xll.ohTrigger(RecalcTrigger,Trigger3M)),NA())</f>
        <v>2.3260633245870918E-3</v>
      </c>
      <c r="L253" s="44">
        <f>IFERROR(_xll.qlIndexFixing(Index6M,$H253,TRUE,_xll.ohTrigger(RecalcTrigger,Trigger6M)),NA())</f>
        <v>3.748666494592713E-3</v>
      </c>
      <c r="M253" s="146">
        <f>IFERROR(_xll.qlIndexFixing(Index1Y,$H253,TRUE,_xll.ohTrigger(RecalcTrigger,Trigger1Y)),NA())</f>
        <v>6.0854592960612472E-3</v>
      </c>
      <c r="N253" s="145">
        <f>IFERROR(_xll.qlIndexFixing(ONIndex1M,I253,TRUE,_xll.ohTrigger(RecalcTrigger,Trigger1M)),NA())</f>
        <v>1.5482416749009373E-3</v>
      </c>
      <c r="O253" s="44">
        <f>IFERROR(_xll.qlIndexFixing(ONIndex3M,I253,TRUE,_xll.ohTrigger(RecalcTrigger,Trigger3M)),NA())</f>
        <v>2.4027908189860896E-3</v>
      </c>
      <c r="P253" s="44">
        <f>IFERROR(_xll.qlIndexFixing(ONIndex6M,I253,TRUE,_xll.ohTrigger(RecalcTrigger,Trigger6M)),NA())</f>
        <v>4.0665810622290506E-3</v>
      </c>
      <c r="Q253" s="146">
        <f>IFERROR(_xll.qlIndexFixing(ONIndex1Y,I253,TRUE,_xll.ohTrigger(RecalcTrigger,Trigger1Y)),NA())</f>
        <v>4.4857357713416297E-3</v>
      </c>
    </row>
    <row r="254" spans="2:17" x14ac:dyDescent="0.2">
      <c r="B254" s="39" t="s">
        <v>17</v>
      </c>
      <c r="D254" s="42">
        <f>_xll.qlCalendarAdvance(Calendar,$D253,B254,"f",FALSE)</f>
        <v>43003</v>
      </c>
      <c r="E254" s="140">
        <f>_xll.qlInterestRateIndexValueDate(IndexON,D254)</f>
        <v>43003</v>
      </c>
      <c r="F254" s="156">
        <f>IFERROR(_xll.qlIndexFixing(IndexON,D254,TRUE,_xll.ohTrigger(RecalcTrigger,TriggerON)),NA())</f>
        <v>7.7928744040667297E-4</v>
      </c>
      <c r="H254" s="42">
        <f>_xll.qlCalendarAdvance(Calendar,$H253,B254,"f",FALSE)</f>
        <v>43003</v>
      </c>
      <c r="I254" s="140">
        <f>_xll.qlInterestRateIndexValueDate(Index1M,$H254)</f>
        <v>43003</v>
      </c>
      <c r="J254" s="145">
        <f>IFERROR(_xll.qlIndexFixing(Index1M,$H254,TRUE,_xll.ohTrigger(RecalcTrigger,Trigger1M)),NA())</f>
        <v>1.5012752231002846E-3</v>
      </c>
      <c r="K254" s="44">
        <f>IFERROR(_xll.qlIndexFixing(Index3M,H254,TRUE,_xll.ohTrigger(RecalcTrigger,Trigger3M)),NA())</f>
        <v>2.3233849554018214E-3</v>
      </c>
      <c r="L254" s="44">
        <f>IFERROR(_xll.qlIndexFixing(Index6M,$H254,TRUE,_xll.ohTrigger(RecalcTrigger,Trigger6M)),NA())</f>
        <v>3.7444518184252193E-3</v>
      </c>
      <c r="M254" s="146">
        <f>IFERROR(_xll.qlIndexFixing(Index1Y,$H254,TRUE,_xll.ohTrigger(RecalcTrigger,Trigger1Y)),NA())</f>
        <v>6.0964363461784021E-3</v>
      </c>
      <c r="N254" s="145">
        <f>IFERROR(_xll.qlIndexFixing(ONIndex1M,I254,TRUE,_xll.ohTrigger(RecalcTrigger,Trigger1M)),NA())</f>
        <v>1.5426986989330871E-3</v>
      </c>
      <c r="O254" s="44">
        <f>IFERROR(_xll.qlIndexFixing(ONIndex3M,I254,TRUE,_xll.ohTrigger(RecalcTrigger,Trigger3M)),NA())</f>
        <v>2.3960655147226007E-3</v>
      </c>
      <c r="P254" s="44">
        <f>IFERROR(_xll.qlIndexFixing(ONIndex6M,I254,TRUE,_xll.ohTrigger(RecalcTrigger,Trigger6M)),NA())</f>
        <v>4.0496477611817738E-3</v>
      </c>
      <c r="Q254" s="146">
        <f>IFERROR(_xll.qlIndexFixing(ONIndex1Y,I254,TRUE,_xll.ohTrigger(RecalcTrigger,Trigger1Y)),NA())</f>
        <v>3.9664515778503606E-3</v>
      </c>
    </row>
    <row r="255" spans="2:17" x14ac:dyDescent="0.2">
      <c r="B255" s="39" t="s">
        <v>17</v>
      </c>
      <c r="D255" s="42">
        <f>_xll.qlCalendarAdvance(Calendar,$D254,B255,"f",FALSE)</f>
        <v>43004</v>
      </c>
      <c r="E255" s="140">
        <f>_xll.qlInterestRateIndexValueDate(IndexON,D255)</f>
        <v>43004</v>
      </c>
      <c r="F255" s="156">
        <f>IFERROR(_xll.qlIndexFixing(IndexON,D255,TRUE,_xll.ohTrigger(RecalcTrigger,TriggerON)),NA())</f>
        <v>7.7834132022669422E-4</v>
      </c>
      <c r="H255" s="42">
        <f>_xll.qlCalendarAdvance(Calendar,$H254,B255,"f",FALSE)</f>
        <v>43004</v>
      </c>
      <c r="I255" s="140">
        <f>_xll.qlInterestRateIndexValueDate(Index1M,$H255)</f>
        <v>43004</v>
      </c>
      <c r="J255" s="145">
        <f>IFERROR(_xll.qlIndexFixing(Index1M,$H255,TRUE,_xll.ohTrigger(RecalcTrigger,Trigger1M)),NA())</f>
        <v>1.4984714239417349E-3</v>
      </c>
      <c r="K255" s="44">
        <f>IFERROR(_xll.qlIndexFixing(Index3M,H255,TRUE,_xll.ohTrigger(RecalcTrigger,Trigger3M)),NA())</f>
        <v>2.32257970260079E-3</v>
      </c>
      <c r="L255" s="44">
        <f>IFERROR(_xll.qlIndexFixing(Index6M,$H255,TRUE,_xll.ohTrigger(RecalcTrigger,Trigger6M)),NA())</f>
        <v>3.7427241277502034E-3</v>
      </c>
      <c r="M255" s="146">
        <f>IFERROR(_xll.qlIndexFixing(Index1Y,$H255,TRUE,_xll.ohTrigger(RecalcTrigger,Trigger1Y)),NA())</f>
        <v>6.1002011565873815E-3</v>
      </c>
      <c r="N255" s="145">
        <f>IFERROR(_xll.qlIndexFixing(ONIndex1M,I255,TRUE,_xll.ohTrigger(RecalcTrigger,Trigger1M)),NA())</f>
        <v>1.5398380526920885E-3</v>
      </c>
      <c r="O255" s="44">
        <f>IFERROR(_xll.qlIndexFixing(ONIndex3M,I255,TRUE,_xll.ohTrigger(RecalcTrigger,Trigger3M)),NA())</f>
        <v>2.3928025054675839E-3</v>
      </c>
      <c r="P255" s="44">
        <f>IFERROR(_xll.qlIndexFixing(ONIndex6M,I255,TRUE,_xll.ohTrigger(RecalcTrigger,Trigger6M)),NA())</f>
        <v>4.0388863741791514E-3</v>
      </c>
      <c r="Q255" s="146">
        <f>IFERROR(_xll.qlIndexFixing(ONIndex1Y,I255,TRUE,_xll.ohTrigger(RecalcTrigger,Trigger1Y)),NA())</f>
        <v>3.6862927799419243E-3</v>
      </c>
    </row>
    <row r="256" spans="2:17" x14ac:dyDescent="0.2">
      <c r="B256" s="39" t="s">
        <v>17</v>
      </c>
      <c r="D256" s="42">
        <f>_xll.qlCalendarAdvance(Calendar,$D255,B256,"f",FALSE)</f>
        <v>43005</v>
      </c>
      <c r="E256" s="140">
        <f>_xll.qlInterestRateIndexValueDate(IndexON,D256)</f>
        <v>43005</v>
      </c>
      <c r="F256" s="156">
        <f>IFERROR(_xll.qlIndexFixing(IndexON,D256,TRUE,_xll.ohTrigger(RecalcTrigger,TriggerON)),NA())</f>
        <v>7.7756940448869827E-4</v>
      </c>
      <c r="H256" s="42">
        <f>_xll.qlCalendarAdvance(Calendar,$H255,B256,"f",FALSE)</f>
        <v>43005</v>
      </c>
      <c r="I256" s="140">
        <f>_xll.qlInterestRateIndexValueDate(Index1M,$H256)</f>
        <v>43005</v>
      </c>
      <c r="J256" s="145">
        <f>IFERROR(_xll.qlIndexFixing(Index1M,$H256,TRUE,_xll.ohTrigger(RecalcTrigger,Trigger1M)),NA())</f>
        <v>1.4956759424441155E-3</v>
      </c>
      <c r="K256" s="44">
        <f>IFERROR(_xll.qlIndexFixing(Index3M,H256,TRUE,_xll.ohTrigger(RecalcTrigger,Trigger3M)),NA())</f>
        <v>2.3217928026496104E-3</v>
      </c>
      <c r="L256" s="44">
        <f>IFERROR(_xll.qlIndexFixing(Index6M,$H256,TRUE,_xll.ohTrigger(RecalcTrigger,Trigger6M)),NA())</f>
        <v>3.7413354801512739E-3</v>
      </c>
      <c r="M256" s="146">
        <f>IFERROR(_xll.qlIndexFixing(Index1Y,$H256,TRUE,_xll.ohTrigger(RecalcTrigger,Trigger1Y)),NA())</f>
        <v>6.1047109683074474E-3</v>
      </c>
      <c r="N256" s="145">
        <f>IFERROR(_xll.qlIndexFixing(ONIndex1M,I256,TRUE,_xll.ohTrigger(RecalcTrigger,Trigger1M)),NA())</f>
        <v>1.5369219412941781E-3</v>
      </c>
      <c r="O256" s="44">
        <f>IFERROR(_xll.qlIndexFixing(ONIndex3M,I256,TRUE,_xll.ohTrigger(RecalcTrigger,Trigger3M)),NA())</f>
        <v>2.3895945369301064E-3</v>
      </c>
      <c r="P256" s="44">
        <f>IFERROR(_xll.qlIndexFixing(ONIndex6M,I256,TRUE,_xll.ohTrigger(RecalcTrigger,Trigger6M)),NA())</f>
        <v>4.0267345534550358E-3</v>
      </c>
      <c r="Q256" s="146">
        <f>IFERROR(_xll.qlIndexFixing(ONIndex1Y,I256,TRUE,_xll.ohTrigger(RecalcTrigger,Trigger1Y)),NA())</f>
        <v>3.3938074822603692E-3</v>
      </c>
    </row>
    <row r="257" spans="2:17" x14ac:dyDescent="0.2">
      <c r="B257" s="39" t="s">
        <v>17</v>
      </c>
      <c r="D257" s="42">
        <f>_xll.qlCalendarAdvance(Calendar,$D256,B257,"f",FALSE)</f>
        <v>43006</v>
      </c>
      <c r="E257" s="140">
        <f>_xll.qlInterestRateIndexValueDate(IndexON,D257)</f>
        <v>43006</v>
      </c>
      <c r="F257" s="156">
        <f>IFERROR(_xll.qlIndexFixing(IndexON,D257,TRUE,_xll.ohTrigger(RecalcTrigger,TriggerON)),NA())</f>
        <v>7.7694374292391899E-4</v>
      </c>
      <c r="H257" s="42">
        <f>_xll.qlCalendarAdvance(Calendar,$H256,B257,"f",FALSE)</f>
        <v>43006</v>
      </c>
      <c r="I257" s="140">
        <f>_xll.qlInterestRateIndexValueDate(Index1M,$H257)</f>
        <v>43006</v>
      </c>
      <c r="J257" s="145">
        <f>IFERROR(_xll.qlIndexFixing(Index1M,$H257,TRUE,_xll.ohTrigger(RecalcTrigger,Trigger1M)),NA())</f>
        <v>1.4901912614603136E-3</v>
      </c>
      <c r="K257" s="44">
        <f>IFERROR(_xll.qlIndexFixing(Index3M,H257,TRUE,_xll.ohTrigger(RecalcTrigger,Trigger3M)),NA())</f>
        <v>2.3210850429462144E-3</v>
      </c>
      <c r="L257" s="44">
        <f>IFERROR(_xll.qlIndexFixing(Index6M,$H257,TRUE,_xll.ohTrigger(RecalcTrigger,Trigger6M)),NA())</f>
        <v>3.7399999999997318E-3</v>
      </c>
      <c r="M257" s="146">
        <f>IFERROR(_xll.qlIndexFixing(Index1Y,$H257,TRUE,_xll.ohTrigger(RecalcTrigger,Trigger1Y)),NA())</f>
        <v>6.1099999999998378E-3</v>
      </c>
      <c r="N257" s="145">
        <f>IFERROR(_xll.qlIndexFixing(ONIndex1M,I257,TRUE,_xll.ohTrigger(RecalcTrigger,Trigger1M)),NA())</f>
        <v>1.5339617541731965E-3</v>
      </c>
      <c r="O257" s="44">
        <f>IFERROR(_xll.qlIndexFixing(ONIndex3M,I257,TRUE,_xll.ohTrigger(RecalcTrigger,Trigger3M)),NA())</f>
        <v>2.386441608785983E-3</v>
      </c>
      <c r="P257" s="44">
        <f>IFERROR(_xll.qlIndexFixing(ONIndex6M,I257,TRUE,_xll.ohTrigger(RecalcTrigger,Trigger6M)),NA())</f>
        <v>4.0134589353568728E-3</v>
      </c>
      <c r="Q257" s="146">
        <f>IFERROR(_xll.qlIndexFixing(ONIndex1Y,I257,TRUE,_xll.ohTrigger(RecalcTrigger,Trigger1Y)),NA())</f>
        <v>3.0946227861916586E-3</v>
      </c>
    </row>
    <row r="258" spans="2:17" x14ac:dyDescent="0.2">
      <c r="B258" s="39" t="s">
        <v>17</v>
      </c>
      <c r="D258" s="42">
        <f>_xll.qlCalendarAdvance(Calendar,$D257,B258,"f",FALSE)</f>
        <v>43007</v>
      </c>
      <c r="E258" s="140">
        <f>_xll.qlInterestRateIndexValueDate(IndexON,D258)</f>
        <v>43007</v>
      </c>
      <c r="F258" s="156">
        <f>IFERROR(_xll.qlIndexFixing(IndexON,D258,TRUE,_xll.ohTrigger(RecalcTrigger,TriggerON)),NA())</f>
        <v>7.7577164923366604E-4</v>
      </c>
      <c r="H258" s="42">
        <f>_xll.qlCalendarAdvance(Calendar,$H257,B258,"f",FALSE)</f>
        <v>43007</v>
      </c>
      <c r="I258" s="140">
        <f>_xll.qlInterestRateIndexValueDate(Index1M,$H258)</f>
        <v>43007</v>
      </c>
      <c r="J258" s="145">
        <f>IFERROR(_xll.qlIndexFixing(Index1M,$H258,TRUE,_xll.ohTrigger(RecalcTrigger,Trigger1M)),NA())</f>
        <v>1.487431721538604E-3</v>
      </c>
      <c r="K258" s="44">
        <f>IFERROR(_xll.qlIndexFixing(Index3M,H258,TRUE,_xll.ohTrigger(RecalcTrigger,Trigger3M)),NA())</f>
        <v>2.3204234744822229E-3</v>
      </c>
      <c r="L258" s="44">
        <f>IFERROR(_xll.qlIndexFixing(Index6M,$H258,TRUE,_xll.ohTrigger(RecalcTrigger,Trigger6M)),NA())</f>
        <v>3.7387235103311487E-3</v>
      </c>
      <c r="M258" s="146">
        <f>IFERROR(_xll.qlIndexFixing(Index1Y,$H258,TRUE,_xll.ohTrigger(RecalcTrigger,Trigger1Y)),NA())</f>
        <v>6.1182321304014417E-3</v>
      </c>
      <c r="N258" s="145">
        <f>IFERROR(_xll.qlIndexFixing(ONIndex1M,I258,TRUE,_xll.ohTrigger(RecalcTrigger,Trigger1M)),NA())</f>
        <v>1.5280679044338277E-3</v>
      </c>
      <c r="O258" s="44">
        <f>IFERROR(_xll.qlIndexFixing(ONIndex3M,I258,TRUE,_xll.ohTrigger(RecalcTrigger,Trigger3M)),NA())</f>
        <v>2.3803347441342386E-3</v>
      </c>
      <c r="P258" s="44">
        <f>IFERROR(_xll.qlIndexFixing(ONIndex6M,I258,TRUE,_xll.ohTrigger(RecalcTrigger,Trigger6M)),NA())</f>
        <v>3.9871159221845556E-3</v>
      </c>
      <c r="Q258" s="146">
        <f>IFERROR(_xll.qlIndexFixing(ONIndex1Y,I258,TRUE,_xll.ohTrigger(RecalcTrigger,Trigger1Y)),NA())</f>
        <v>2.5564702218727757E-3</v>
      </c>
    </row>
    <row r="259" spans="2:17" x14ac:dyDescent="0.2">
      <c r="B259" s="39" t="s">
        <v>17</v>
      </c>
      <c r="D259" s="42">
        <f>_xll.qlCalendarAdvance(Calendar,$D258,B259,"f",FALSE)</f>
        <v>43010</v>
      </c>
      <c r="E259" s="140">
        <f>_xll.qlInterestRateIndexValueDate(IndexON,D259)</f>
        <v>43010</v>
      </c>
      <c r="F259" s="156">
        <f>IFERROR(_xll.qlIndexFixing(IndexON,D259,TRUE,_xll.ohTrigger(RecalcTrigger,TriggerON)),NA())</f>
        <v>7.7461793810962298E-4</v>
      </c>
      <c r="H259" s="42">
        <f>_xll.qlCalendarAdvance(Calendar,$H258,B259,"f",FALSE)</f>
        <v>43010</v>
      </c>
      <c r="I259" s="140">
        <f>_xll.qlInterestRateIndexValueDate(Index1M,$H259)</f>
        <v>43010</v>
      </c>
      <c r="J259" s="145">
        <f>IFERROR(_xll.qlIndexFixing(Index1M,$H259,TRUE,_xll.ohTrigger(RecalcTrigger,Trigger1M)),NA())</f>
        <v>1.4805524005219674E-3</v>
      </c>
      <c r="K259" s="44">
        <f>IFERROR(_xll.qlIndexFixing(Index3M,H259,TRUE,_xll.ohTrigger(RecalcTrigger,Trigger3M)),NA())</f>
        <v>2.3188422984499672E-3</v>
      </c>
      <c r="L259" s="44">
        <f>IFERROR(_xll.qlIndexFixing(Index6M,$H259,TRUE,_xll.ohTrigger(RecalcTrigger,Trigger6M)),NA())</f>
        <v>3.7357159069936309E-3</v>
      </c>
      <c r="M259" s="146">
        <f>IFERROR(_xll.qlIndexFixing(Index1Y,$H259,TRUE,_xll.ohTrigger(RecalcTrigger,Trigger1Y)),NA())</f>
        <v>6.1386390698685567E-3</v>
      </c>
      <c r="N259" s="145">
        <f>IFERROR(_xll.qlIndexFixing(ONIndex1M,I259,TRUE,_xll.ohTrigger(RecalcTrigger,Trigger1M)),NA())</f>
        <v>1.5222041664675334E-3</v>
      </c>
      <c r="O259" s="44">
        <f>IFERROR(_xll.qlIndexFixing(ONIndex3M,I259,TRUE,_xll.ohTrigger(RecalcTrigger,Trigger3M)),NA())</f>
        <v>2.3743803018450027E-3</v>
      </c>
      <c r="P259" s="44">
        <f>IFERROR(_xll.qlIndexFixing(ONIndex6M,I259,TRUE,_xll.ohTrigger(RecalcTrigger,Trigger6M)),NA())</f>
        <v>3.9613837458885026E-3</v>
      </c>
      <c r="Q259" s="146">
        <f>IFERROR(_xll.qlIndexFixing(ONIndex1Y,I259,TRUE,_xll.ohTrigger(RecalcTrigger,Trigger1Y)),NA())</f>
        <v>2.089734860851733E-3</v>
      </c>
    </row>
    <row r="260" spans="2:17" x14ac:dyDescent="0.2">
      <c r="B260" s="39" t="s">
        <v>17</v>
      </c>
      <c r="D260" s="42">
        <f>_xll.qlCalendarAdvance(Calendar,$D259,B260,"f",FALSE)</f>
        <v>43011</v>
      </c>
      <c r="E260" s="140">
        <f>_xll.qlInterestRateIndexValueDate(IndexON,D260)</f>
        <v>43011</v>
      </c>
      <c r="F260" s="156">
        <f>IFERROR(_xll.qlIndexFixing(IndexON,D260,TRUE,_xll.ohTrigger(RecalcTrigger,TriggerON)),NA())</f>
        <v>7.7405274703901128E-4</v>
      </c>
      <c r="H260" s="42">
        <f>_xll.qlCalendarAdvance(Calendar,$H259,B260,"f",FALSE)</f>
        <v>43011</v>
      </c>
      <c r="I260" s="140">
        <f>_xll.qlInterestRateIndexValueDate(Index1M,$H260)</f>
        <v>43011</v>
      </c>
      <c r="J260" s="145">
        <f>IFERROR(_xll.qlIndexFixing(Index1M,$H260,TRUE,_xll.ohTrigger(RecalcTrigger,Trigger1M)),NA())</f>
        <v>1.4778379309817844E-3</v>
      </c>
      <c r="K260" s="44">
        <f>IFERROR(_xll.qlIndexFixing(Index3M,H260,TRUE,_xll.ohTrigger(RecalcTrigger,Trigger3M)),NA())</f>
        <v>2.3183685952066452E-3</v>
      </c>
      <c r="L260" s="44">
        <f>IFERROR(_xll.qlIndexFixing(Index6M,$H260,TRUE,_xll.ohTrigger(RecalcTrigger,Trigger6M)),NA())</f>
        <v>3.7344354435889572E-3</v>
      </c>
      <c r="M260" s="146">
        <f>IFERROR(_xll.qlIndexFixing(Index1Y,$H260,TRUE,_xll.ohTrigger(RecalcTrigger,Trigger1Y)),NA())</f>
        <v>6.1473904183855232E-3</v>
      </c>
      <c r="N260" s="145">
        <f>IFERROR(_xll.qlIndexFixing(ONIndex1M,I260,TRUE,_xll.ohTrigger(RecalcTrigger,Trigger1M)),NA())</f>
        <v>1.5192969491695241E-3</v>
      </c>
      <c r="O260" s="44">
        <f>IFERROR(_xll.qlIndexFixing(ONIndex3M,I260,TRUE,_xll.ohTrigger(RecalcTrigger,Trigger3M)),NA())</f>
        <v>2.3715025763970665E-3</v>
      </c>
      <c r="P260" s="44">
        <f>IFERROR(_xll.qlIndexFixing(ONIndex6M,I260,TRUE,_xll.ohTrigger(RecalcTrigger,Trigger6M)),NA())</f>
        <v>3.9488884051541717E-3</v>
      </c>
      <c r="Q260" s="146">
        <f>IFERROR(_xll.qlIndexFixing(ONIndex1Y,I260,TRUE,_xll.ohTrigger(RecalcTrigger,Trigger1Y)),NA())</f>
        <v>1.8921024495799355E-3</v>
      </c>
    </row>
    <row r="261" spans="2:17" x14ac:dyDescent="0.2">
      <c r="B261" s="39" t="s">
        <v>17</v>
      </c>
      <c r="D261" s="42">
        <f>_xll.qlCalendarAdvance(Calendar,$D260,B261,"f",FALSE)</f>
        <v>43012</v>
      </c>
      <c r="E261" s="140">
        <f>_xll.qlInterestRateIndexValueDate(IndexON,D261)</f>
        <v>43012</v>
      </c>
      <c r="F261" s="156">
        <f>IFERROR(_xll.qlIndexFixing(IndexON,D261,TRUE,_xll.ohTrigger(RecalcTrigger,TriggerON)),NA())</f>
        <v>7.7349406017557243E-4</v>
      </c>
      <c r="H261" s="42">
        <f>_xll.qlCalendarAdvance(Calendar,$H260,B261,"f",FALSE)</f>
        <v>43012</v>
      </c>
      <c r="I261" s="140">
        <f>_xll.qlInterestRateIndexValueDate(Index1M,$H261)</f>
        <v>43012</v>
      </c>
      <c r="J261" s="145">
        <f>IFERROR(_xll.qlIndexFixing(Index1M,$H261,TRUE,_xll.ohTrigger(RecalcTrigger,Trigger1M)),NA())</f>
        <v>1.472522212314171E-3</v>
      </c>
      <c r="K261" s="44">
        <f>IFERROR(_xll.qlIndexFixing(Index3M,H261,TRUE,_xll.ohTrigger(RecalcTrigger,Trigger3M)),NA())</f>
        <v>2.3179345916232957E-3</v>
      </c>
      <c r="L261" s="44">
        <f>IFERROR(_xll.qlIndexFixing(Index6M,$H261,TRUE,_xll.ohTrigger(RecalcTrigger,Trigger6M)),NA())</f>
        <v>3.7334368717415979E-3</v>
      </c>
      <c r="M261" s="146">
        <f>IFERROR(_xll.qlIndexFixing(Index1Y,$H261,TRUE,_xll.ohTrigger(RecalcTrigger,Trigger1Y)),NA())</f>
        <v>6.1566605250003015E-3</v>
      </c>
      <c r="N261" s="145">
        <f>IFERROR(_xll.qlIndexFixing(ONIndex1M,I261,TRUE,_xll.ohTrigger(RecalcTrigger,Trigger1M)),NA())</f>
        <v>1.5164026037228773E-3</v>
      </c>
      <c r="O261" s="44">
        <f>IFERROR(_xll.qlIndexFixing(ONIndex3M,I261,TRUE,_xll.ohTrigger(RecalcTrigger,Trigger3M)),NA())</f>
        <v>2.3686798915856233E-3</v>
      </c>
      <c r="P261" s="44">
        <f>IFERROR(_xll.qlIndexFixing(ONIndex6M,I261,TRUE,_xll.ohTrigger(RecalcTrigger,Trigger6M)),NA())</f>
        <v>3.9366024470810501E-3</v>
      </c>
      <c r="Q261" s="146">
        <f>IFERROR(_xll.qlIndexFixing(ONIndex1Y,I261,TRUE,_xll.ohTrigger(RecalcTrigger,Trigger1Y)),NA())</f>
        <v>1.7159057910576259E-3</v>
      </c>
    </row>
    <row r="262" spans="2:17" x14ac:dyDescent="0.2">
      <c r="B262" s="39" t="s">
        <v>17</v>
      </c>
      <c r="D262" s="42">
        <f>_xll.qlCalendarAdvance(Calendar,$D261,B262,"f",FALSE)</f>
        <v>43013</v>
      </c>
      <c r="E262" s="140">
        <f>_xll.qlInterestRateIndexValueDate(IndexON,D262)</f>
        <v>43013</v>
      </c>
      <c r="F262" s="156">
        <f>IFERROR(_xll.qlIndexFixing(IndexON,D262,TRUE,_xll.ohTrigger(RecalcTrigger,TriggerON)),NA())</f>
        <v>7.7294187727616759E-4</v>
      </c>
      <c r="H262" s="42">
        <f>_xll.qlCalendarAdvance(Calendar,$H261,B262,"f",FALSE)</f>
        <v>43013</v>
      </c>
      <c r="I262" s="140">
        <f>_xll.qlInterestRateIndexValueDate(Index1M,$H262)</f>
        <v>43013</v>
      </c>
      <c r="J262" s="145">
        <f>IFERROR(_xll.qlIndexFixing(Index1M,$H262,TRUE,_xll.ohTrigger(RecalcTrigger,Trigger1M)),NA())</f>
        <v>1.4711448381698675E-3</v>
      </c>
      <c r="K262" s="44">
        <f>IFERROR(_xll.qlIndexFixing(Index3M,H262,TRUE,_xll.ohTrigger(RecalcTrigger,Trigger3M)),NA())</f>
        <v>2.3175391896390978E-3</v>
      </c>
      <c r="L262" s="44">
        <f>IFERROR(_xll.qlIndexFixing(Index6M,$H262,TRUE,_xll.ohTrigger(RecalcTrigger,Trigger6M)),NA())</f>
        <v>3.7324922706503567E-3</v>
      </c>
      <c r="M262" s="146">
        <f>IFERROR(_xll.qlIndexFixing(Index1Y,$H262,TRUE,_xll.ohTrigger(RecalcTrigger,Trigger1Y)),NA())</f>
        <v>6.1663904506148448E-3</v>
      </c>
      <c r="N262" s="145">
        <f>IFERROR(_xll.qlIndexFixing(ONIndex1M,I262,TRUE,_xll.ohTrigger(RecalcTrigger,Trigger1M)),NA())</f>
        <v>1.513521130127593E-3</v>
      </c>
      <c r="O262" s="44">
        <f>IFERROR(_xll.qlIndexFixing(ONIndex3M,I262,TRUE,_xll.ohTrigger(RecalcTrigger,Trigger3M)),NA())</f>
        <v>2.3659122473296268E-3</v>
      </c>
      <c r="P262" s="44">
        <f>IFERROR(_xll.qlIndexFixing(ONIndex6M,I262,TRUE,_xll.ohTrigger(RecalcTrigger,Trigger6M)),NA())</f>
        <v>3.9245258716691378E-3</v>
      </c>
      <c r="Q262" s="146">
        <f>IFERROR(_xll.qlIndexFixing(ONIndex1Y,I262,TRUE,_xll.ohTrigger(RecalcTrigger,Trigger1Y)),NA())</f>
        <v>1.5611448541630324E-3</v>
      </c>
    </row>
    <row r="263" spans="2:17" x14ac:dyDescent="0.2">
      <c r="B263" s="39" t="s">
        <v>17</v>
      </c>
      <c r="D263" s="42">
        <f>_xll.qlCalendarAdvance(Calendar,$D262,B263,"f",FALSE)</f>
        <v>43014</v>
      </c>
      <c r="E263" s="140">
        <f>_xll.qlInterestRateIndexValueDate(IndexON,D263)</f>
        <v>43014</v>
      </c>
      <c r="F263" s="156">
        <f>IFERROR(_xll.qlIndexFixing(IndexON,D263,TRUE,_xll.ohTrigger(RecalcTrigger,TriggerON)),NA())</f>
        <v>7.7186082398076716E-4</v>
      </c>
      <c r="H263" s="42">
        <f>_xll.qlCalendarAdvance(Calendar,$H262,B263,"f",FALSE)</f>
        <v>43014</v>
      </c>
      <c r="I263" s="140">
        <f>_xll.qlInterestRateIndexValueDate(Index1M,$H263)</f>
        <v>43014</v>
      </c>
      <c r="J263" s="145">
        <f>IFERROR(_xll.qlIndexFixing(Index1M,$H263,TRUE,_xll.ohTrigger(RecalcTrigger,Trigger1M)),NA())</f>
        <v>1.4697717664054423E-3</v>
      </c>
      <c r="K263" s="44">
        <f>IFERROR(_xll.qlIndexFixing(Index3M,H263,TRUE,_xll.ohTrigger(RecalcTrigger,Trigger3M)),NA())</f>
        <v>2.3175668892507799E-3</v>
      </c>
      <c r="L263" s="44">
        <f>IFERROR(_xll.qlIndexFixing(Index6M,$H263,TRUE,_xll.ohTrigger(RecalcTrigger,Trigger6M)),NA())</f>
        <v>3.7316006098790152E-3</v>
      </c>
      <c r="M263" s="146">
        <f>IFERROR(_xll.qlIndexFixing(Index1Y,$H263,TRUE,_xll.ohTrigger(RecalcTrigger,Trigger1Y)),NA())</f>
        <v>6.1714970288087112E-3</v>
      </c>
      <c r="N263" s="145">
        <f>IFERROR(_xll.qlIndexFixing(ONIndex1M,I263,TRUE,_xll.ohTrigger(RecalcTrigger,Trigger1M)),NA())</f>
        <v>1.5078073177580513E-3</v>
      </c>
      <c r="O263" s="44">
        <f>IFERROR(_xll.qlIndexFixing(ONIndex3M,I263,TRUE,_xll.ohTrigger(RecalcTrigger,Trigger3M)),NA())</f>
        <v>2.3605756936184723E-3</v>
      </c>
      <c r="P263" s="44">
        <f>IFERROR(_xll.qlIndexFixing(ONIndex6M,I263,TRUE,_xll.ohTrigger(RecalcTrigger,Trigger6M)),NA())</f>
        <v>3.9011123567952079E-3</v>
      </c>
      <c r="Q263" s="146">
        <f>IFERROR(_xll.qlIndexFixing(ONIndex1Y,I263,TRUE,_xll.ohTrigger(RecalcTrigger,Trigger1Y)),NA())</f>
        <v>1.3230800437454469E-3</v>
      </c>
    </row>
    <row r="264" spans="2:17" x14ac:dyDescent="0.2">
      <c r="B264" s="39" t="s">
        <v>17</v>
      </c>
      <c r="D264" s="42">
        <f>_xll.qlCalendarAdvance(Calendar,$D263,B264,"f",FALSE)</f>
        <v>43017</v>
      </c>
      <c r="E264" s="140">
        <f>_xll.qlInterestRateIndexValueDate(IndexON,D264)</f>
        <v>43017</v>
      </c>
      <c r="F264" s="156">
        <f>IFERROR(_xll.qlIndexFixing(IndexON,D264,TRUE,_xll.ohTrigger(RecalcTrigger,TriggerON)),NA())</f>
        <v>7.7079818653458254E-4</v>
      </c>
      <c r="H264" s="42">
        <f>_xll.qlCalendarAdvance(Calendar,$H263,B264,"f",FALSE)</f>
        <v>43017</v>
      </c>
      <c r="I264" s="140">
        <f>_xll.qlInterestRateIndexValueDate(Index1M,$H264)</f>
        <v>43017</v>
      </c>
      <c r="J264" s="145">
        <f>IFERROR(_xll.qlIndexFixing(Index1M,$H264,TRUE,_xll.ohTrigger(RecalcTrigger,Trigger1M)),NA())</f>
        <v>1.4618214677150185E-3</v>
      </c>
      <c r="K264" s="44">
        <f>IFERROR(_xll.qlIndexFixing(Index3M,H264,TRUE,_xll.ohTrigger(RecalcTrigger,Trigger3M)),NA())</f>
        <v>2.3163216364509719E-3</v>
      </c>
      <c r="L264" s="44">
        <f>IFERROR(_xll.qlIndexFixing(Index6M,$H264,TRUE,_xll.ohTrigger(RecalcTrigger,Trigger6M)),NA())</f>
        <v>3.729232965201021E-3</v>
      </c>
      <c r="M264" s="146">
        <f>IFERROR(_xll.qlIndexFixing(Index1Y,$H264,TRUE,_xll.ohTrigger(RecalcTrigger,Trigger1Y)),NA())</f>
        <v>6.2087295003308007E-3</v>
      </c>
      <c r="N264" s="145">
        <f>IFERROR(_xll.qlIndexFixing(ONIndex1M,I264,TRUE,_xll.ohTrigger(RecalcTrigger,Trigger1M)),NA())</f>
        <v>1.5021239541790354E-3</v>
      </c>
      <c r="O264" s="44">
        <f>IFERROR(_xll.qlIndexFixing(ONIndex3M,I264,TRUE,_xll.ohTrigger(RecalcTrigger,Trigger3M)),NA())</f>
        <v>2.3553920754548763E-3</v>
      </c>
      <c r="P264" s="44">
        <f>IFERROR(_xll.qlIndexFixing(ONIndex6M,I264,TRUE,_xll.ohTrigger(RecalcTrigger,Trigger6M)),NA())</f>
        <v>3.8783133954989335E-3</v>
      </c>
      <c r="Q264" s="146">
        <f>IFERROR(_xll.qlIndexFixing(ONIndex1Y,I264,TRUE,_xll.ohTrigger(RecalcTrigger,Trigger1Y)),NA())</f>
        <v>1.1564578346390242E-3</v>
      </c>
    </row>
    <row r="265" spans="2:17" x14ac:dyDescent="0.2">
      <c r="B265" s="39" t="s">
        <v>17</v>
      </c>
      <c r="D265" s="42">
        <f>_xll.qlCalendarAdvance(Calendar,$D264,B265,"f",FALSE)</f>
        <v>43018</v>
      </c>
      <c r="E265" s="140">
        <f>_xll.qlInterestRateIndexValueDate(IndexON,D265)</f>
        <v>43018</v>
      </c>
      <c r="F265" s="156">
        <f>IFERROR(_xll.qlIndexFixing(IndexON,D265,TRUE,_xll.ohTrigger(RecalcTrigger,TriggerON)),NA())</f>
        <v>7.7027852402267172E-4</v>
      </c>
      <c r="H265" s="42">
        <f>_xll.qlCalendarAdvance(Calendar,$H264,B265,"f",FALSE)</f>
        <v>43018</v>
      </c>
      <c r="I265" s="140">
        <f>_xll.qlInterestRateIndexValueDate(Index1M,$H265)</f>
        <v>43018</v>
      </c>
      <c r="J265" s="145">
        <f>IFERROR(_xll.qlIndexFixing(Index1M,$H265,TRUE,_xll.ohTrigger(RecalcTrigger,Trigger1M)),NA())</f>
        <v>1.4591971160861049E-3</v>
      </c>
      <c r="K265" s="44">
        <f>IFERROR(_xll.qlIndexFixing(Index3M,H265,TRUE,_xll.ohTrigger(RecalcTrigger,Trigger3M)),NA())</f>
        <v>2.316102771548454E-3</v>
      </c>
      <c r="L265" s="44">
        <f>IFERROR(_xll.qlIndexFixing(Index6M,$H265,TRUE,_xll.ohTrigger(RecalcTrigger,Trigger6M)),NA())</f>
        <v>3.7285427614553012E-3</v>
      </c>
      <c r="M265" s="146">
        <f>IFERROR(_xll.qlIndexFixing(Index1Y,$H265,TRUE,_xll.ohTrigger(RecalcTrigger,Trigger1Y)),NA())</f>
        <v>6.2198743706431969E-3</v>
      </c>
      <c r="N265" s="145">
        <f>IFERROR(_xll.qlIndexFixing(ONIndex1M,I265,TRUE,_xll.ohTrigger(RecalcTrigger,Trigger1M)),NA())</f>
        <v>1.499306839840564E-3</v>
      </c>
      <c r="O265" s="44">
        <f>IFERROR(_xll.qlIndexFixing(ONIndex3M,I265,TRUE,_xll.ohTrigger(RecalcTrigger,Trigger3M)),NA())</f>
        <v>2.3528996338140207E-3</v>
      </c>
      <c r="P265" s="44">
        <f>IFERROR(_xll.qlIndexFixing(ONIndex6M,I265,TRUE,_xll.ohTrigger(RecalcTrigger,Trigger6M)),NA())</f>
        <v>3.8672837327446974E-3</v>
      </c>
      <c r="Q265" s="146">
        <f>IFERROR(_xll.qlIndexFixing(ONIndex1Y,I265,TRUE,_xll.ohTrigger(RecalcTrigger,Trigger1Y)),NA())</f>
        <v>1.108875172701751E-3</v>
      </c>
    </row>
    <row r="266" spans="2:17" x14ac:dyDescent="0.2">
      <c r="B266" s="39" t="s">
        <v>17</v>
      </c>
      <c r="D266" s="42">
        <f>_xll.qlCalendarAdvance(Calendar,$D265,B266,"f",FALSE)</f>
        <v>43019</v>
      </c>
      <c r="E266" s="140">
        <f>_xll.qlInterestRateIndexValueDate(IndexON,D266)</f>
        <v>43019</v>
      </c>
      <c r="F266" s="156">
        <f>IFERROR(_xll.qlIndexFixing(IndexON,D266,TRUE,_xll.ohTrigger(RecalcTrigger,TriggerON)),NA())</f>
        <v>7.6976536555584119E-4</v>
      </c>
      <c r="H266" s="42">
        <f>_xll.qlCalendarAdvance(Calendar,$H265,B266,"f",FALSE)</f>
        <v>43019</v>
      </c>
      <c r="I266" s="140">
        <f>_xll.qlInterestRateIndexValueDate(Index1M,$H266)</f>
        <v>43019</v>
      </c>
      <c r="J266" s="145">
        <f>IFERROR(_xll.qlIndexFixing(Index1M,$H266,TRUE,_xll.ohTrigger(RecalcTrigger,Trigger1M)),NA())</f>
        <v>1.4540614849383787E-3</v>
      </c>
      <c r="K266" s="44">
        <f>IFERROR(_xll.qlIndexFixing(Index3M,H266,TRUE,_xll.ohTrigger(RecalcTrigger,Trigger3M)),NA())</f>
        <v>2.3159159198898518E-3</v>
      </c>
      <c r="L266" s="44">
        <f>IFERROR(_xll.qlIndexFixing(Index6M,$H266,TRUE,_xll.ohTrigger(RecalcTrigger,Trigger6M)),NA())</f>
        <v>3.7279003459298795E-3</v>
      </c>
      <c r="M266" s="146">
        <f>IFERROR(_xll.qlIndexFixing(Index1Y,$H266,TRUE,_xll.ohTrigger(RecalcTrigger,Trigger1Y)),NA())</f>
        <v>6.2311253843101433E-3</v>
      </c>
      <c r="N266" s="145">
        <f>IFERROR(_xll.qlIndexFixing(ONIndex1M,I266,TRUE,_xll.ohTrigger(RecalcTrigger,Trigger1M)),NA())</f>
        <v>1.4965025974345014E-3</v>
      </c>
      <c r="O266" s="44">
        <f>IFERROR(_xll.qlIndexFixing(ONIndex3M,I266,TRUE,_xll.ohTrigger(RecalcTrigger,Trigger3M)),NA())</f>
        <v>2.3504622327286118E-3</v>
      </c>
      <c r="P266" s="44">
        <f>IFERROR(_xll.qlIndexFixing(ONIndex6M,I266,TRUE,_xll.ohTrigger(RecalcTrigger,Trigger6M)),NA())</f>
        <v>3.856463452489578E-3</v>
      </c>
      <c r="Q266" s="146">
        <f>IFERROR(_xll.qlIndexFixing(ONIndex1Y,I266,TRUE,_xll.ohTrigger(RecalcTrigger,Trigger1Y)),NA())</f>
        <v>1.0827281254111032E-3</v>
      </c>
    </row>
    <row r="267" spans="2:17" x14ac:dyDescent="0.2">
      <c r="B267" s="39" t="s">
        <v>17</v>
      </c>
      <c r="D267" s="42">
        <f>_xll.qlCalendarAdvance(Calendar,$D266,B267,"f",FALSE)</f>
        <v>43020</v>
      </c>
      <c r="E267" s="140">
        <f>_xll.qlInterestRateIndexValueDate(IndexON,D267)</f>
        <v>43020</v>
      </c>
      <c r="F267" s="156">
        <f>IFERROR(_xll.qlIndexFixing(IndexON,D267,TRUE,_xll.ohTrigger(RecalcTrigger,TriggerON)),NA())</f>
        <v>7.6925871129618351E-4</v>
      </c>
      <c r="H267" s="42">
        <f>_xll.qlCalendarAdvance(Calendar,$H266,B267,"f",FALSE)</f>
        <v>43020</v>
      </c>
      <c r="I267" s="140">
        <f>_xll.qlInterestRateIndexValueDate(Index1M,$H267)</f>
        <v>43020</v>
      </c>
      <c r="J267" s="145">
        <f>IFERROR(_xll.qlIndexFixing(Index1M,$H267,TRUE,_xll.ohTrigger(RecalcTrigger,Trigger1M)),NA())</f>
        <v>1.4527292439727932E-3</v>
      </c>
      <c r="K267" s="44">
        <f>IFERROR(_xll.qlIndexFixing(Index3M,H267,TRUE,_xll.ohTrigger(RecalcTrigger,Trigger3M)),NA())</f>
        <v>2.3157599834222726E-3</v>
      </c>
      <c r="L267" s="44">
        <f>IFERROR(_xll.qlIndexFixing(Index6M,$H267,TRUE,_xll.ohTrigger(RecalcTrigger,Trigger6M)),NA())</f>
        <v>3.7273046882205993E-3</v>
      </c>
      <c r="M267" s="146">
        <f>IFERROR(_xll.qlIndexFixing(Index1Y,$H267,TRUE,_xll.ohTrigger(RecalcTrigger,Trigger1Y)),NA())</f>
        <v>6.2424235869997791E-3</v>
      </c>
      <c r="N267" s="145">
        <f>IFERROR(_xll.qlIndexFixing(ONIndex1M,I267,TRUE,_xll.ohTrigger(RecalcTrigger,Trigger1M)),NA())</f>
        <v>1.4937112267177088E-3</v>
      </c>
      <c r="O267" s="44">
        <f>IFERROR(_xll.qlIndexFixing(ONIndex3M,I267,TRUE,_xll.ohTrigger(RecalcTrigger,Trigger3M)),NA())</f>
        <v>2.3480798721986496E-3</v>
      </c>
      <c r="P267" s="44">
        <f>IFERROR(_xll.qlIndexFixing(ONIndex6M,I267,TRUE,_xll.ohTrigger(RecalcTrigger,Trigger6M)),NA())</f>
        <v>3.8458525547335753E-3</v>
      </c>
      <c r="Q267" s="146">
        <f>IFERROR(_xll.qlIndexFixing(ONIndex1Y,I267,TRUE,_xll.ohTrigger(RecalcTrigger,Trigger1Y)),NA())</f>
        <v>1.0780166883095355E-3</v>
      </c>
    </row>
    <row r="268" spans="2:17" x14ac:dyDescent="0.2">
      <c r="B268" s="39" t="s">
        <v>17</v>
      </c>
      <c r="D268" s="42">
        <f>_xll.qlCalendarAdvance(Calendar,$D267,B268,"f",FALSE)</f>
        <v>43021</v>
      </c>
      <c r="E268" s="140">
        <f>_xll.qlInterestRateIndexValueDate(IndexON,D268)</f>
        <v>43021</v>
      </c>
      <c r="F268" s="156">
        <f>IFERROR(_xll.qlIndexFixing(IndexON,D268,TRUE,_xll.ohTrigger(RecalcTrigger,TriggerON)),NA())</f>
        <v>7.6826869993551494E-4</v>
      </c>
      <c r="H268" s="42">
        <f>_xll.qlCalendarAdvance(Calendar,$H267,B268,"f",FALSE)</f>
        <v>43021</v>
      </c>
      <c r="I268" s="140">
        <f>_xll.qlInterestRateIndexValueDate(Index1M,$H268)</f>
        <v>43021</v>
      </c>
      <c r="J268" s="145">
        <f>IFERROR(_xll.qlIndexFixing(Index1M,$H268,TRUE,_xll.ohTrigger(RecalcTrigger,Trigger1M)),NA())</f>
        <v>1.4514013048723272E-3</v>
      </c>
      <c r="K268" s="44">
        <f>IFERROR(_xll.qlIndexFixing(Index3M,H268,TRUE,_xll.ohTrigger(RecalcTrigger,Trigger3M)),NA())</f>
        <v>2.3161161662821929E-3</v>
      </c>
      <c r="L268" s="44">
        <f>IFERROR(_xll.qlIndexFixing(Index6M,$H268,TRUE,_xll.ohTrigger(RecalcTrigger,Trigger6M)),NA())</f>
        <v>3.7267547579273117E-3</v>
      </c>
      <c r="M268" s="146">
        <f>IFERROR(_xll.qlIndexFixing(Index1Y,$H268,TRUE,_xll.ohTrigger(RecalcTrigger,Trigger1Y)),NA())</f>
        <v>6.2479180192245715E-3</v>
      </c>
      <c r="N268" s="145">
        <f>IFERROR(_xll.qlIndexFixing(ONIndex1M,I268,TRUE,_xll.ohTrigger(RecalcTrigger,Trigger1M)),NA())</f>
        <v>1.4881774591202215E-3</v>
      </c>
      <c r="O268" s="44">
        <f>IFERROR(_xll.qlIndexFixing(ONIndex3M,I268,TRUE,_xll.ohTrigger(RecalcTrigger,Trigger3M)),NA())</f>
        <v>2.3435136660339881E-3</v>
      </c>
      <c r="P268" s="44">
        <f>IFERROR(_xll.qlIndexFixing(ONIndex6M,I268,TRUE,_xll.ohTrigger(RecalcTrigger,Trigger6M)),NA())</f>
        <v>3.8253687915087067E-3</v>
      </c>
      <c r="Q268" s="146">
        <f>IFERROR(_xll.qlIndexFixing(ONIndex1Y,I268,TRUE,_xll.ohTrigger(RecalcTrigger,Trigger1Y)),NA())</f>
        <v>1.1400494097838869E-3</v>
      </c>
    </row>
    <row r="269" spans="2:17" x14ac:dyDescent="0.2">
      <c r="B269" s="39" t="s">
        <v>17</v>
      </c>
      <c r="D269" s="42">
        <f>_xll.qlCalendarAdvance(Calendar,$D268,B269,"f",FALSE)</f>
        <v>43024</v>
      </c>
      <c r="E269" s="140">
        <f>_xll.qlInterestRateIndexValueDate(IndexON,D269)</f>
        <v>43024</v>
      </c>
      <c r="F269" s="156">
        <f>IFERROR(_xll.qlIndexFixing(IndexON,D269,TRUE,_xll.ohTrigger(RecalcTrigger,TriggerON)),NA())</f>
        <v>7.672971347083557E-4</v>
      </c>
      <c r="H269" s="42">
        <f>_xll.qlCalendarAdvance(Calendar,$H268,B269,"f",FALSE)</f>
        <v>43024</v>
      </c>
      <c r="I269" s="140">
        <f>_xll.qlInterestRateIndexValueDate(Index1M,$H269)</f>
        <v>43024</v>
      </c>
      <c r="J269" s="145">
        <f>IFERROR(_xll.qlIndexFixing(Index1M,$H269,TRUE,_xll.ohTrigger(RecalcTrigger,Trigger1M)),NA())</f>
        <v>1.4437213590032876E-3</v>
      </c>
      <c r="K269" s="44">
        <f>IFERROR(_xll.qlIndexFixing(Index3M,H269,TRUE,_xll.ohTrigger(RecalcTrigger,Trigger3M)),NA())</f>
        <v>2.3154234283787887E-3</v>
      </c>
      <c r="L269" s="44">
        <f>IFERROR(_xll.qlIndexFixing(Index6M,$H269,TRUE,_xll.ohTrigger(RecalcTrigger,Trigger6M)),NA())</f>
        <v>3.7253690276064914E-3</v>
      </c>
      <c r="M269" s="146">
        <f>IFERROR(_xll.qlIndexFixing(Index1Y,$H269,TRUE,_xll.ohTrigger(RecalcTrigger,Trigger1Y)),NA())</f>
        <v>6.2869091092414564E-3</v>
      </c>
      <c r="N269" s="145">
        <f>IFERROR(_xll.qlIndexFixing(ONIndex1M,I269,TRUE,_xll.ohTrigger(RecalcTrigger,Trigger1M)),NA())</f>
        <v>1.482674462607303E-3</v>
      </c>
      <c r="O269" s="44">
        <f>IFERROR(_xll.qlIndexFixing(ONIndex3M,I269,TRUE,_xll.ohTrigger(RecalcTrigger,Trigger3M)),NA())</f>
        <v>2.3391008352280362E-3</v>
      </c>
      <c r="P269" s="44">
        <f>IFERROR(_xll.qlIndexFixing(ONIndex6M,I269,TRUE,_xll.ohTrigger(RecalcTrigger,Trigger6M)),NA())</f>
        <v>3.8055027879713155E-3</v>
      </c>
      <c r="Q269" s="146">
        <f>IFERROR(_xll.qlIndexFixing(ONIndex1Y,I269,TRUE,_xll.ohTrigger(RecalcTrigger,Trigger1Y)),NA())</f>
        <v>1.2735270810204646E-3</v>
      </c>
    </row>
    <row r="270" spans="2:17" x14ac:dyDescent="0.2">
      <c r="B270" s="39" t="s">
        <v>17</v>
      </c>
      <c r="D270" s="42">
        <f>_xll.qlCalendarAdvance(Calendar,$D269,B270,"f",FALSE)</f>
        <v>43025</v>
      </c>
      <c r="E270" s="140">
        <f>_xll.qlInterestRateIndexValueDate(IndexON,D270)</f>
        <v>43025</v>
      </c>
      <c r="F270" s="156">
        <f>IFERROR(_xll.qlIndexFixing(IndexON,D270,TRUE,_xll.ohTrigger(RecalcTrigger,TriggerON)),NA())</f>
        <v>7.6682300067409948E-4</v>
      </c>
      <c r="H270" s="42">
        <f>_xll.qlCalendarAdvance(Calendar,$H269,B270,"f",FALSE)</f>
        <v>43025</v>
      </c>
      <c r="I270" s="140">
        <f>_xll.qlInterestRateIndexValueDate(Index1M,$H270)</f>
        <v>43025</v>
      </c>
      <c r="J270" s="145">
        <f>IFERROR(_xll.qlIndexFixing(Index1M,$H270,TRUE,_xll.ohTrigger(RecalcTrigger,Trigger1M)),NA())</f>
        <v>1.4411871248621113E-3</v>
      </c>
      <c r="K270" s="44">
        <f>IFERROR(_xll.qlIndexFixing(Index3M,H270,TRUE,_xll.ohTrigger(RecalcTrigger,Trigger3M)),NA())</f>
        <v>2.3154055970650081E-3</v>
      </c>
      <c r="L270" s="44">
        <f>IFERROR(_xll.qlIndexFixing(Index6M,$H270,TRUE,_xll.ohTrigger(RecalcTrigger,Trigger6M)),NA())</f>
        <v>3.7249917030602983E-3</v>
      </c>
      <c r="M270" s="146">
        <f>IFERROR(_xll.qlIndexFixing(Index1Y,$H270,TRUE,_xll.ohTrigger(RecalcTrigger,Trigger1Y)),NA())</f>
        <v>6.2975588502980351E-3</v>
      </c>
      <c r="N270" s="145">
        <f>IFERROR(_xll.qlIndexFixing(ONIndex1M,I270,TRUE,_xll.ohTrigger(RecalcTrigger,Trigger1M)),NA())</f>
        <v>1.4799474511473232E-3</v>
      </c>
      <c r="O270" s="44">
        <f>IFERROR(_xll.qlIndexFixing(ONIndex3M,I270,TRUE,_xll.ohTrigger(RecalcTrigger,Trigger3M)),NA())</f>
        <v>2.3369936772321687E-3</v>
      </c>
      <c r="P270" s="44">
        <f>IFERROR(_xll.qlIndexFixing(ONIndex6M,I270,TRUE,_xll.ohTrigger(RecalcTrigger,Trigger6M)),NA())</f>
        <v>3.795938802305665E-3</v>
      </c>
      <c r="Q270" s="146">
        <f>IFERROR(_xll.qlIndexFixing(ONIndex1Y,I270,TRUE,_xll.ohTrigger(RecalcTrigger,Trigger1Y)),NA())</f>
        <v>1.3759937575941183E-3</v>
      </c>
    </row>
    <row r="271" spans="2:17" x14ac:dyDescent="0.2">
      <c r="B271" s="39" t="s">
        <v>17</v>
      </c>
      <c r="D271" s="42">
        <f>_xll.qlCalendarAdvance(Calendar,$D270,B271,"f",FALSE)</f>
        <v>43026</v>
      </c>
      <c r="E271" s="140">
        <f>_xll.qlInterestRateIndexValueDate(IndexON,D271)</f>
        <v>43026</v>
      </c>
      <c r="F271" s="156">
        <f>IFERROR(_xll.qlIndexFixing(IndexON,D271,TRUE,_xll.ohTrigger(RecalcTrigger,TriggerON)),NA())</f>
        <v>7.663553708470161E-4</v>
      </c>
      <c r="H271" s="42">
        <f>_xll.qlCalendarAdvance(Calendar,$H270,B271,"f",FALSE)</f>
        <v>43026</v>
      </c>
      <c r="I271" s="140">
        <f>_xll.qlInterestRateIndexValueDate(Index1M,$H271)</f>
        <v>43026</v>
      </c>
      <c r="J271" s="145">
        <f>IFERROR(_xll.qlIndexFixing(Index1M,$H271,TRUE,_xll.ohTrigger(RecalcTrigger,Trigger1M)),NA())</f>
        <v>1.4362315872350248E-3</v>
      </c>
      <c r="K271" s="44">
        <f>IFERROR(_xll.qlIndexFixing(Index3M,H271,TRUE,_xll.ohTrigger(RecalcTrigger,Trigger3M)),NA())</f>
        <v>2.3154120926301811E-3</v>
      </c>
      <c r="L271" s="44">
        <f>IFERROR(_xll.qlIndexFixing(Index6M,$H271,TRUE,_xll.ohTrigger(RecalcTrigger,Trigger6M)),NA())</f>
        <v>3.7246549539903628E-3</v>
      </c>
      <c r="M271" s="146">
        <f>IFERROR(_xll.qlIndexFixing(Index1Y,$H271,TRUE,_xll.ohTrigger(RecalcTrigger,Trigger1Y)),NA())</f>
        <v>6.307901999953458E-3</v>
      </c>
      <c r="N271" s="145">
        <f>IFERROR(_xll.qlIndexFixing(ONIndex1M,I271,TRUE,_xll.ohTrigger(RecalcTrigger,Trigger1M)),NA())</f>
        <v>1.4772333117007985E-3</v>
      </c>
      <c r="O271" s="44">
        <f>IFERROR(_xll.qlIndexFixing(ONIndex3M,I271,TRUE,_xll.ohTrigger(RecalcTrigger,Trigger3M)),NA())</f>
        <v>2.3349415598727941E-3</v>
      </c>
      <c r="P271" s="44">
        <f>IFERROR(_xll.qlIndexFixing(ONIndex6M,I271,TRUE,_xll.ohTrigger(RecalcTrigger,Trigger6M)),NA())</f>
        <v>3.7865841988959925E-3</v>
      </c>
      <c r="Q271" s="146">
        <f>IFERROR(_xll.qlIndexFixing(ONIndex1Y,I271,TRUE,_xll.ohTrigger(RecalcTrigger,Trigger1Y)),NA())</f>
        <v>1.4998960959022867E-3</v>
      </c>
    </row>
    <row r="272" spans="2:17" x14ac:dyDescent="0.2">
      <c r="B272" s="39" t="s">
        <v>17</v>
      </c>
      <c r="D272" s="42">
        <f>_xll.qlCalendarAdvance(Calendar,$D271,B272,"f",FALSE)</f>
        <v>43027</v>
      </c>
      <c r="E272" s="140">
        <f>_xll.qlInterestRateIndexValueDate(IndexON,D272)</f>
        <v>43027</v>
      </c>
      <c r="F272" s="156">
        <f>IFERROR(_xll.qlIndexFixing(IndexON,D272,TRUE,_xll.ohTrigger(RecalcTrigger,TriggerON)),NA())</f>
        <v>7.6589424498396674E-4</v>
      </c>
      <c r="H272" s="42">
        <f>_xll.qlCalendarAdvance(Calendar,$H271,B272,"f",FALSE)</f>
        <v>43027</v>
      </c>
      <c r="I272" s="140">
        <f>_xll.qlInterestRateIndexValueDate(Index1M,$H272)</f>
        <v>43027</v>
      </c>
      <c r="J272" s="145">
        <f>IFERROR(_xll.qlIndexFixing(Index1M,$H272,TRUE,_xll.ohTrigger(RecalcTrigger,Trigger1M)),NA())</f>
        <v>1.4349444758171917E-3</v>
      </c>
      <c r="K272" s="44">
        <f>IFERROR(_xll.qlIndexFixing(Index3M,H272,TRUE,_xll.ohTrigger(RecalcTrigger,Trigger3M)),NA())</f>
        <v>2.3154418170214142E-3</v>
      </c>
      <c r="L272" s="44">
        <f>IFERROR(_xll.qlIndexFixing(Index6M,$H272,TRUE,_xll.ohTrigger(RecalcTrigger,Trigger6M)),NA())</f>
        <v>3.7243577500188016E-3</v>
      </c>
      <c r="M272" s="146">
        <f>IFERROR(_xll.qlIndexFixing(Index1Y,$H272,TRUE,_xll.ohTrigger(RecalcTrigger,Trigger1Y)),NA())</f>
        <v>6.3178795864409221E-3</v>
      </c>
      <c r="N272" s="145">
        <f>IFERROR(_xll.qlIndexFixing(ONIndex1M,I272,TRUE,_xll.ohTrigger(RecalcTrigger,Trigger1M)),NA())</f>
        <v>1.4745320439435439E-3</v>
      </c>
      <c r="O272" s="44">
        <f>IFERROR(_xll.qlIndexFixing(ONIndex3M,I272,TRUE,_xll.ohTrigger(RecalcTrigger,Trigger3M)),NA())</f>
        <v>2.3329444829878199E-3</v>
      </c>
      <c r="P272" s="44">
        <f>IFERROR(_xll.qlIndexFixing(ONIndex6M,I272,TRUE,_xll.ohTrigger(RecalcTrigger,Trigger6M)),NA())</f>
        <v>3.7774389779854367E-3</v>
      </c>
      <c r="Q272" s="146">
        <f>IFERROR(_xll.qlIndexFixing(ONIndex1Y,I272,TRUE,_xll.ohTrigger(RecalcTrigger,Trigger1Y)),NA())</f>
        <v>1.6452341179085117E-3</v>
      </c>
    </row>
    <row r="273" spans="2:17" x14ac:dyDescent="0.2">
      <c r="B273" s="39" t="s">
        <v>17</v>
      </c>
      <c r="D273" s="42">
        <f>_xll.qlCalendarAdvance(Calendar,$D272,B273,"f",FALSE)</f>
        <v>43028</v>
      </c>
      <c r="E273" s="140">
        <f>_xll.qlInterestRateIndexValueDate(IndexON,D273)</f>
        <v>43028</v>
      </c>
      <c r="F273" s="156">
        <f>IFERROR(_xll.qlIndexFixing(IndexON,D273,TRUE,_xll.ohTrigger(RecalcTrigger,TriggerON)),NA())</f>
        <v>7.6499527701686298E-4</v>
      </c>
      <c r="H273" s="42">
        <f>_xll.qlCalendarAdvance(Calendar,$H272,B273,"f",FALSE)</f>
        <v>43028</v>
      </c>
      <c r="I273" s="140">
        <f>_xll.qlInterestRateIndexValueDate(Index1M,$H273)</f>
        <v>43028</v>
      </c>
      <c r="J273" s="145">
        <f>IFERROR(_xll.qlIndexFixing(Index1M,$H273,TRUE,_xll.ohTrigger(RecalcTrigger,Trigger1M)),NA())</f>
        <v>1.4336616657638314E-3</v>
      </c>
      <c r="K273" s="44">
        <f>IFERROR(_xll.qlIndexFixing(Index3M,H273,TRUE,_xll.ohTrigger(RecalcTrigger,Trigger3M)),NA())</f>
        <v>2.3159948507531286E-3</v>
      </c>
      <c r="L273" s="44">
        <f>IFERROR(_xll.qlIndexFixing(Index6M,$H273,TRUE,_xll.ohTrigger(RecalcTrigger,Trigger6M)),NA())</f>
        <v>3.724099060771739E-3</v>
      </c>
      <c r="M273" s="146">
        <f>IFERROR(_xll.qlIndexFixing(Index1Y,$H273,TRUE,_xll.ohTrigger(RecalcTrigger,Trigger1Y)),NA())</f>
        <v>6.3209048759971364E-3</v>
      </c>
      <c r="N273" s="145">
        <f>IFERROR(_xll.qlIndexFixing(ONIndex1M,I273,TRUE,_xll.ohTrigger(RecalcTrigger,Trigger1M)),NA())</f>
        <v>1.4691783282771988E-3</v>
      </c>
      <c r="O273" s="44">
        <f>IFERROR(_xll.qlIndexFixing(ONIndex3M,I273,TRUE,_xll.ohTrigger(RecalcTrigger,Trigger3M)),NA())</f>
        <v>2.3291486603271854E-3</v>
      </c>
      <c r="P273" s="44">
        <f>IFERROR(_xll.qlIndexFixing(ONIndex6M,I273,TRUE,_xll.ohTrigger(RecalcTrigger,Trigger6M)),NA())</f>
        <v>3.7598852071170832E-3</v>
      </c>
      <c r="Q273" s="146">
        <f>IFERROR(_xll.qlIndexFixing(ONIndex1Y,I273,TRUE,_xll.ohTrigger(RecalcTrigger,Trigger1Y)),NA())</f>
        <v>2.0073735796991938E-3</v>
      </c>
    </row>
    <row r="274" spans="2:17" x14ac:dyDescent="0.2">
      <c r="B274" s="39" t="s">
        <v>17</v>
      </c>
      <c r="D274" s="42">
        <f>_xll.qlCalendarAdvance(Calendar,$D273,B274,"f",FALSE)</f>
        <v>43031</v>
      </c>
      <c r="E274" s="140">
        <f>_xll.qlInterestRateIndexValueDate(IndexON,D274)</f>
        <v>43031</v>
      </c>
      <c r="F274" s="156">
        <f>IFERROR(_xll.qlIndexFixing(IndexON,D274,TRUE,_xll.ohTrigger(RecalcTrigger,TriggerON)),NA())</f>
        <v>7.6411478254989618E-4</v>
      </c>
      <c r="H274" s="42">
        <f>_xll.qlCalendarAdvance(Calendar,$H273,B274,"f",FALSE)</f>
        <v>43031</v>
      </c>
      <c r="I274" s="140">
        <f>_xll.qlInterestRateIndexValueDate(Index1M,$H274)</f>
        <v>43031</v>
      </c>
      <c r="J274" s="145">
        <f>IFERROR(_xll.qlIndexFixing(Index1M,$H274,TRUE,_xll.ohTrigger(RecalcTrigger,Trigger1M)),NA())</f>
        <v>1.4262520714847953E-3</v>
      </c>
      <c r="K274" s="44">
        <f>IFERROR(_xll.qlIndexFixing(Index3M,H274,TRUE,_xll.ohTrigger(RecalcTrigger,Trigger3M)),NA())</f>
        <v>2.315771041868388E-3</v>
      </c>
      <c r="L274" s="44">
        <f>IFERROR(_xll.qlIndexFixing(Index6M,$H274,TRUE,_xll.ohTrigger(RecalcTrigger,Trigger6M)),NA())</f>
        <v>3.723543777669962E-3</v>
      </c>
      <c r="M274" s="146">
        <f>IFERROR(_xll.qlIndexFixing(Index1Y,$H274,TRUE,_xll.ohTrigger(RecalcTrigger,Trigger1Y)),NA())</f>
        <v>6.3529548011975745E-3</v>
      </c>
      <c r="N274" s="145">
        <f>IFERROR(_xll.qlIndexFixing(ONIndex1M,I274,TRUE,_xll.ohTrigger(RecalcTrigger,Trigger1M)),NA())</f>
        <v>1.4638556915902434E-3</v>
      </c>
      <c r="O274" s="44">
        <f>IFERROR(_xll.qlIndexFixing(ONIndex3M,I274,TRUE,_xll.ohTrigger(RecalcTrigger,Trigger3M)),NA())</f>
        <v>2.3255065806782049E-3</v>
      </c>
      <c r="P274" s="44">
        <f>IFERROR(_xll.qlIndexFixing(ONIndex6M,I274,TRUE,_xll.ohTrigger(RecalcTrigger,Trigger6M)),NA())</f>
        <v>3.7429519172271775E-3</v>
      </c>
      <c r="Q274" s="146">
        <f>IFERROR(_xll.qlIndexFixing(ONIndex1Y,I274,TRUE,_xll.ohTrigger(RecalcTrigger,Trigger1Y)),NA())</f>
        <v>2.4409436106431759E-3</v>
      </c>
    </row>
    <row r="275" spans="2:17" x14ac:dyDescent="0.2">
      <c r="B275" s="39" t="s">
        <v>17</v>
      </c>
      <c r="D275" s="42">
        <f>_xll.qlCalendarAdvance(Calendar,$D274,B275,"f",FALSE)</f>
        <v>43032</v>
      </c>
      <c r="E275" s="140">
        <f>_xll.qlInterestRateIndexValueDate(IndexON,D275)</f>
        <v>43032</v>
      </c>
      <c r="F275" s="156">
        <f>IFERROR(_xll.qlIndexFixing(IndexON,D275,TRUE,_xll.ohTrigger(RecalcTrigger,TriggerON)),NA())</f>
        <v>7.6368617715538711E-4</v>
      </c>
      <c r="H275" s="42">
        <f>_xll.qlCalendarAdvance(Calendar,$H274,B275,"f",FALSE)</f>
        <v>43032</v>
      </c>
      <c r="I275" s="140">
        <f>_xll.qlInterestRateIndexValueDate(Index1M,$H275)</f>
        <v>43032</v>
      </c>
      <c r="J275" s="145">
        <f>IFERROR(_xll.qlIndexFixing(Index1M,$H275,TRUE,_xll.ohTrigger(RecalcTrigger,Trigger1M)),NA())</f>
        <v>1.4238079544235107E-3</v>
      </c>
      <c r="K275" s="44">
        <f>IFERROR(_xll.qlIndexFixing(Index3M,H275,TRUE,_xll.ohTrigger(RecalcTrigger,Trigger3M)),NA())</f>
        <v>2.3159004396564402E-3</v>
      </c>
      <c r="L275" s="44">
        <f>IFERROR(_xll.qlIndexFixing(Index6M,$H275,TRUE,_xll.ohTrigger(RecalcTrigger,Trigger6M)),NA())</f>
        <v>3.723428843626672E-3</v>
      </c>
      <c r="M275" s="146">
        <f>IFERROR(_xll.qlIndexFixing(Index1Y,$H275,TRUE,_xll.ohTrigger(RecalcTrigger,Trigger1Y)),NA())</f>
        <v>6.3602199348908872E-3</v>
      </c>
      <c r="N275" s="145">
        <f>IFERROR(_xll.qlIndexFixing(ONIndex1M,I275,TRUE,_xll.ohTrigger(RecalcTrigger,Trigger1M)),NA())</f>
        <v>1.4612187830898016E-3</v>
      </c>
      <c r="O275" s="44">
        <f>IFERROR(_xll.qlIndexFixing(ONIndex3M,I275,TRUE,_xll.ohTrigger(RecalcTrigger,Trigger3M)),NA())</f>
        <v>2.3237847064083716E-3</v>
      </c>
      <c r="P275" s="44">
        <f>IFERROR(_xll.qlIndexFixing(ONIndex6M,I275,TRUE,_xll.ohTrigger(RecalcTrigger,Trigger6M)),NA())</f>
        <v>3.7348536076775574E-3</v>
      </c>
      <c r="Q275" s="146">
        <f>IFERROR(_xll.qlIndexFixing(ONIndex1Y,I275,TRUE,_xll.ohTrigger(RecalcTrigger,Trigger1Y)),NA())</f>
        <v>2.6934605103479115E-3</v>
      </c>
    </row>
    <row r="276" spans="2:17" x14ac:dyDescent="0.2">
      <c r="B276" s="39" t="s">
        <v>17</v>
      </c>
      <c r="D276" s="42">
        <f>_xll.qlCalendarAdvance(Calendar,$D275,B276,"f",FALSE)</f>
        <v>43033</v>
      </c>
      <c r="E276" s="140">
        <f>_xll.qlInterestRateIndexValueDate(IndexON,D276)</f>
        <v>43033</v>
      </c>
      <c r="F276" s="156">
        <f>IFERROR(_xll.qlIndexFixing(IndexON,D276,TRUE,_xll.ohTrigger(RecalcTrigger,TriggerON)),NA())</f>
        <v>7.6326407580595834E-4</v>
      </c>
      <c r="H276" s="42">
        <f>_xll.qlCalendarAdvance(Calendar,$H275,B276,"f",FALSE)</f>
        <v>43033</v>
      </c>
      <c r="I276" s="140">
        <f>_xll.qlInterestRateIndexValueDate(Index1M,$H276)</f>
        <v>43033</v>
      </c>
      <c r="J276" s="145">
        <f>IFERROR(_xll.qlIndexFixing(Index1M,$H276,TRUE,_xll.ohTrigger(RecalcTrigger,Trigger1M)),NA())</f>
        <v>1.4190325161538219E-3</v>
      </c>
      <c r="K276" s="44">
        <f>IFERROR(_xll.qlIndexFixing(Index3M,H276,TRUE,_xll.ohTrigger(RecalcTrigger,Trigger3M)),NA())</f>
        <v>2.3160464779761023E-3</v>
      </c>
      <c r="L276" s="44">
        <f>IFERROR(_xll.qlIndexFixing(Index6M,$H276,TRUE,_xll.ohTrigger(RecalcTrigger,Trigger6M)),NA())</f>
        <v>3.7233472724727931E-3</v>
      </c>
      <c r="M276" s="146">
        <f>IFERROR(_xll.qlIndexFixing(Index1Y,$H276,TRUE,_xll.ohTrigger(RecalcTrigger,Trigger1Y)),NA())</f>
        <v>6.3667656425594465E-3</v>
      </c>
      <c r="N276" s="145">
        <f>IFERROR(_xll.qlIndexFixing(ONIndex1M,I276,TRUE,_xll.ohTrigger(RecalcTrigger,Trigger1M)),NA())</f>
        <v>1.4585947464407223E-3</v>
      </c>
      <c r="O276" s="44">
        <f>IFERROR(_xll.qlIndexFixing(ONIndex3M,I276,TRUE,_xll.ohTrigger(RecalcTrigger,Trigger3M)),NA())</f>
        <v>2.3221178726939851E-3</v>
      </c>
      <c r="P276" s="44">
        <f>IFERROR(_xll.qlIndexFixing(ONIndex6M,I276,TRUE,_xll.ohTrigger(RecalcTrigger,Trigger6M)),NA())</f>
        <v>3.7269646805460077E-3</v>
      </c>
      <c r="Q276" s="146">
        <f>IFERROR(_xll.qlIndexFixing(ONIndex1Y,I276,TRUE,_xll.ohTrigger(RecalcTrigger,Trigger1Y)),NA())</f>
        <v>2.9674133039037098E-3</v>
      </c>
    </row>
    <row r="277" spans="2:17" x14ac:dyDescent="0.2">
      <c r="B277" s="39" t="s">
        <v>17</v>
      </c>
      <c r="D277" s="42">
        <f>_xll.qlCalendarAdvance(Calendar,$D276,B277,"f",FALSE)</f>
        <v>43034</v>
      </c>
      <c r="E277" s="140">
        <f>_xll.qlInterestRateIndexValueDate(IndexON,D277)</f>
        <v>43034</v>
      </c>
      <c r="F277" s="156">
        <f>IFERROR(_xll.qlIndexFixing(IndexON,D277,TRUE,_xll.ohTrigger(RecalcTrigger,TriggerON)),NA())</f>
        <v>7.6284847858265614E-4</v>
      </c>
      <c r="H277" s="42">
        <f>_xll.qlCalendarAdvance(Calendar,$H276,B277,"f",FALSE)</f>
        <v>43034</v>
      </c>
      <c r="I277" s="140">
        <f>_xll.qlInterestRateIndexValueDate(Index1M,$H277)</f>
        <v>43034</v>
      </c>
      <c r="J277" s="145">
        <f>IFERROR(_xll.qlIndexFixing(Index1M,$H277,TRUE,_xll.ohTrigger(RecalcTrigger,Trigger1M)),NA())</f>
        <v>1.4177905307524719E-3</v>
      </c>
      <c r="K277" s="44">
        <f>IFERROR(_xll.qlIndexFixing(Index3M,H277,TRUE,_xll.ohTrigger(RecalcTrigger,Trigger3M)),NA())</f>
        <v>2.3162080587806476E-3</v>
      </c>
      <c r="L277" s="44">
        <f>IFERROR(_xll.qlIndexFixing(Index6M,$H277,TRUE,_xll.ohTrigger(RecalcTrigger,Trigger6M)),NA())</f>
        <v>3.7232980338478086E-3</v>
      </c>
      <c r="M277" s="146">
        <f>IFERROR(_xll.qlIndexFixing(Index1Y,$H277,TRUE,_xll.ohTrigger(RecalcTrigger,Trigger1Y)),NA())</f>
        <v>6.3725329446513435E-3</v>
      </c>
      <c r="N277" s="145">
        <f>IFERROR(_xll.qlIndexFixing(ONIndex1M,I277,TRUE,_xll.ohTrigger(RecalcTrigger,Trigger1M)),NA())</f>
        <v>1.4559835816430056E-3</v>
      </c>
      <c r="O277" s="44">
        <f>IFERROR(_xll.qlIndexFixing(ONIndex3M,I277,TRUE,_xll.ohTrigger(RecalcTrigger,Trigger3M)),NA())</f>
        <v>2.3205060794539989E-3</v>
      </c>
      <c r="P277" s="44">
        <f>IFERROR(_xll.qlIndexFixing(ONIndex6M,I277,TRUE,_xll.ohTrigger(RecalcTrigger,Trigger6M)),NA())</f>
        <v>3.7192851355893897E-3</v>
      </c>
      <c r="Q277" s="146">
        <f>IFERROR(_xll.qlIndexFixing(ONIndex1Y,I277,TRUE,_xll.ohTrigger(RecalcTrigger,Trigger1Y)),NA())</f>
        <v>3.2628020396141544E-3</v>
      </c>
    </row>
    <row r="278" spans="2:17" x14ac:dyDescent="0.2">
      <c r="B278" s="39" t="s">
        <v>17</v>
      </c>
      <c r="D278" s="42">
        <f>_xll.qlCalendarAdvance(Calendar,$D277,B278,"f",FALSE)</f>
        <v>43035</v>
      </c>
      <c r="E278" s="140">
        <f>_xll.qlInterestRateIndexValueDate(IndexON,D278)</f>
        <v>43035</v>
      </c>
      <c r="F278" s="156">
        <f>IFERROR(_xll.qlIndexFixing(IndexON,D278,TRUE,_xll.ohTrigger(RecalcTrigger,TriggerON)),NA())</f>
        <v>7.6204055519779612E-4</v>
      </c>
      <c r="H278" s="42">
        <f>_xll.qlCalendarAdvance(Calendar,$H277,B278,"f",FALSE)</f>
        <v>43035</v>
      </c>
      <c r="I278" s="140">
        <f>_xll.qlInterestRateIndexValueDate(Index1M,$H278)</f>
        <v>43035</v>
      </c>
      <c r="J278" s="145">
        <f>IFERROR(_xll.qlIndexFixing(Index1M,$H278,TRUE,_xll.ohTrigger(RecalcTrigger,Trigger1M)),NA())</f>
        <v>1.4165528462276482E-3</v>
      </c>
      <c r="K278" s="44">
        <f>IFERROR(_xll.qlIndexFixing(Index3M,H278,TRUE,_xll.ohTrigger(RecalcTrigger,Trigger3M)),NA())</f>
        <v>2.3168343199292986E-3</v>
      </c>
      <c r="L278" s="44">
        <f>IFERROR(_xll.qlIndexFixing(Index6M,$H278,TRUE,_xll.ohTrigger(RecalcTrigger,Trigger6M)),NA())</f>
        <v>3.7232800973920933E-3</v>
      </c>
      <c r="M278" s="146">
        <f>IFERROR(_xll.qlIndexFixing(Index1Y,$H278,TRUE,_xll.ohTrigger(RecalcTrigger,Trigger1Y)),NA())</f>
        <v>6.3703410395002449E-3</v>
      </c>
      <c r="N278" s="145">
        <f>IFERROR(_xll.qlIndexFixing(ONIndex1M,I278,TRUE,_xll.ohTrigger(RecalcTrigger,Trigger1M)),NA())</f>
        <v>1.4508099249047983E-3</v>
      </c>
      <c r="O278" s="44">
        <f>IFERROR(_xll.qlIndexFixing(ONIndex3M,I278,TRUE,_xll.ohTrigger(RecalcTrigger,Trigger3M)),NA())</f>
        <v>2.317480675498492E-3</v>
      </c>
      <c r="P278" s="44">
        <f>IFERROR(_xll.qlIndexFixing(ONIndex6M,I278,TRUE,_xll.ohTrigger(RecalcTrigger,Trigger6M)),NA())</f>
        <v>3.7046615871139115E-3</v>
      </c>
      <c r="Q278" s="146">
        <f>IFERROR(_xll.qlIndexFixing(ONIndex1Y,I278,TRUE,_xll.ohTrigger(RecalcTrigger,Trigger1Y)),NA())</f>
        <v>3.9250750162785532E-3</v>
      </c>
    </row>
    <row r="279" spans="2:17" x14ac:dyDescent="0.2">
      <c r="B279" s="39" t="s">
        <v>17</v>
      </c>
      <c r="D279" s="42">
        <f>_xll.qlCalendarAdvance(Calendar,$D278,B279,"f",FALSE)</f>
        <v>43038</v>
      </c>
      <c r="E279" s="140">
        <f>_xll.qlInterestRateIndexValueDate(IndexON,D279)</f>
        <v>43038</v>
      </c>
      <c r="F279" s="156">
        <f>IFERROR(_xll.qlIndexFixing(IndexON,D279,TRUE,_xll.ohTrigger(RecalcTrigger,TriggerON)),NA())</f>
        <v>7.6125113022129653E-4</v>
      </c>
      <c r="H279" s="42">
        <f>_xll.qlCalendarAdvance(Calendar,$H278,B279,"f",FALSE)</f>
        <v>43038</v>
      </c>
      <c r="I279" s="140">
        <f>_xll.qlInterestRateIndexValueDate(Index1M,$H279)</f>
        <v>43038</v>
      </c>
      <c r="J279" s="145">
        <f>IFERROR(_xll.qlIndexFixing(Index1M,$H279,TRUE,_xll.ohTrigger(RecalcTrigger,Trigger1M)),NA())</f>
        <v>1.4094136023438371E-3</v>
      </c>
      <c r="K279" s="44">
        <f>IFERROR(_xll.qlIndexFixing(Index3M,H279,TRUE,_xll.ohTrigger(RecalcTrigger,Trigger3M)),NA())</f>
        <v>2.3169878458673371E-3</v>
      </c>
      <c r="L279" s="44">
        <f>IFERROR(_xll.qlIndexFixing(Index6M,$H279,TRUE,_xll.ohTrigger(RecalcTrigger,Trigger6M)),NA())</f>
        <v>3.7234037974772623E-3</v>
      </c>
      <c r="M279" s="146">
        <f>IFERROR(_xll.qlIndexFixing(Index1Y,$H279,TRUE,_xll.ohTrigger(RecalcTrigger,Trigger1Y)),NA())</f>
        <v>6.3866385292374872E-3</v>
      </c>
      <c r="N279" s="145">
        <f>IFERROR(_xll.qlIndexFixing(ONIndex1M,I279,TRUE,_xll.ohTrigger(RecalcTrigger,Trigger1M)),NA())</f>
        <v>1.4456676409657643E-3</v>
      </c>
      <c r="O279" s="44">
        <f>IFERROR(_xll.qlIndexFixing(ONIndex3M,I279,TRUE,_xll.ohTrigger(RecalcTrigger,Trigger3M)),NA())</f>
        <v>2.3146093116432898E-3</v>
      </c>
      <c r="P279" s="44">
        <f>IFERROR(_xll.qlIndexFixing(ONIndex6M,I279,TRUE,_xll.ohTrigger(RecalcTrigger,Trigger6M)),NA())</f>
        <v>3.6906607778364187E-3</v>
      </c>
      <c r="Q279" s="146">
        <f>IFERROR(_xll.qlIndexFixing(ONIndex1Y,I279,TRUE,_xll.ohTrigger(RecalcTrigger,Trigger1Y)),NA())</f>
        <v>4.652295627410874E-3</v>
      </c>
    </row>
    <row r="280" spans="2:17" x14ac:dyDescent="0.2">
      <c r="B280" s="39" t="s">
        <v>17</v>
      </c>
      <c r="D280" s="42">
        <f>_xll.qlCalendarAdvance(Calendar,$D279,B280,"f",FALSE)</f>
        <v>43039</v>
      </c>
      <c r="E280" s="140">
        <f>_xll.qlInterestRateIndexValueDate(IndexON,D280)</f>
        <v>43039</v>
      </c>
      <c r="F280" s="156">
        <f>IFERROR(_xll.qlIndexFixing(IndexON,D280,TRUE,_xll.ohTrigger(RecalcTrigger,TriggerON)),NA())</f>
        <v>7.6086805330444207E-4</v>
      </c>
      <c r="H280" s="42">
        <f>_xll.qlCalendarAdvance(Calendar,$H279,B280,"f",FALSE)</f>
        <v>43039</v>
      </c>
      <c r="I280" s="140">
        <f>_xll.qlInterestRateIndexValueDate(Index1M,$H280)</f>
        <v>43039</v>
      </c>
      <c r="J280" s="145">
        <f>IFERROR(_xll.qlIndexFixing(Index1M,$H280,TRUE,_xll.ohTrigger(RecalcTrigger,Trigger1M)),NA())</f>
        <v>1.4081995568873871E-3</v>
      </c>
      <c r="K280" s="44">
        <f>IFERROR(_xll.qlIndexFixing(Index3M,H280,TRUE,_xll.ohTrigger(RecalcTrigger,Trigger3M)),NA())</f>
        <v>2.317210668363697E-3</v>
      </c>
      <c r="L280" s="44">
        <f>IFERROR(_xll.qlIndexFixing(Index6M,$H280,TRUE,_xll.ohTrigger(RecalcTrigger,Trigger6M)),NA())</f>
        <v>3.7235470478668709E-3</v>
      </c>
      <c r="M280" s="146">
        <f>IFERROR(_xll.qlIndexFixing(Index1Y,$H280,TRUE,_xll.ohTrigger(RecalcTrigger,Trigger1Y)),NA())</f>
        <v>6.3876468466383951E-3</v>
      </c>
      <c r="N280" s="145">
        <f>IFERROR(_xll.qlIndexFixing(ONIndex1M,I280,TRUE,_xll.ohTrigger(RecalcTrigger,Trigger1M)),NA())</f>
        <v>1.4431208354248604E-3</v>
      </c>
      <c r="O280" s="44">
        <f>IFERROR(_xll.qlIndexFixing(ONIndex3M,I280,TRUE,_xll.ohTrigger(RecalcTrigger,Trigger3M)),NA())</f>
        <v>2.3132727210184445E-3</v>
      </c>
      <c r="P280" s="44">
        <f>IFERROR(_xll.qlIndexFixing(ONIndex6M,I280,TRUE,_xll.ohTrigger(RecalcTrigger,Trigger6M)),NA())</f>
        <v>3.6840281439975975E-3</v>
      </c>
      <c r="Q280" s="146">
        <f>IFERROR(_xll.qlIndexFixing(ONIndex1Y,I280,TRUE,_xll.ohTrigger(RecalcTrigger,Trigger1Y)),NA())</f>
        <v>5.0163336363129307E-3</v>
      </c>
    </row>
    <row r="281" spans="2:17" x14ac:dyDescent="0.2">
      <c r="B281" s="39" t="s">
        <v>17</v>
      </c>
      <c r="D281" s="42">
        <f>_xll.qlCalendarAdvance(Calendar,$D280,B281,"f",FALSE)</f>
        <v>43040</v>
      </c>
      <c r="E281" s="140">
        <f>_xll.qlInterestRateIndexValueDate(IndexON,D281)</f>
        <v>43040</v>
      </c>
      <c r="F281" s="156">
        <f>IFERROR(_xll.qlIndexFixing(IndexON,D281,TRUE,_xll.ohTrigger(RecalcTrigger,TriggerON)),NA())</f>
        <v>7.6049148051371418E-4</v>
      </c>
      <c r="H281" s="42">
        <f>_xll.qlCalendarAdvance(Calendar,$H280,B281,"f",FALSE)</f>
        <v>43040</v>
      </c>
      <c r="I281" s="140">
        <f>_xll.qlInterestRateIndexValueDate(Index1M,$H281)</f>
        <v>43040</v>
      </c>
      <c r="J281" s="145">
        <f>IFERROR(_xll.qlIndexFixing(Index1M,$H281,TRUE,_xll.ohTrigger(RecalcTrigger,Trigger1M)),NA())</f>
        <v>1.4058520024607577E-3</v>
      </c>
      <c r="K281" s="44">
        <f>IFERROR(_xll.qlIndexFixing(Index3M,H281,TRUE,_xll.ohTrigger(RecalcTrigger,Trigger3M)),NA())</f>
        <v>2.3174424450504894E-3</v>
      </c>
      <c r="L281" s="44">
        <f>IFERROR(_xll.qlIndexFixing(Index6M,$H281,TRUE,_xll.ohTrigger(RecalcTrigger,Trigger6M)),NA())</f>
        <v>3.7236812629620965E-3</v>
      </c>
      <c r="M281" s="146">
        <f>IFERROR(_xll.qlIndexFixing(Index1Y,$H281,TRUE,_xll.ohTrigger(RecalcTrigger,Trigger1Y)),NA())</f>
        <v>6.3876291446383071E-3</v>
      </c>
      <c r="N281" s="145">
        <f>IFERROR(_xll.qlIndexFixing(ONIndex1M,I281,TRUE,_xll.ohTrigger(RecalcTrigger,Trigger1M)),NA())</f>
        <v>1.4405869016542727E-3</v>
      </c>
      <c r="O281" s="44">
        <f>IFERROR(_xll.qlIndexFixing(ONIndex3M,I281,TRUE,_xll.ohTrigger(RecalcTrigger,Trigger3M)),NA())</f>
        <v>2.3119911708679997E-3</v>
      </c>
      <c r="P281" s="44">
        <f>IFERROR(_xll.qlIndexFixing(ONIndex6M,I281,TRUE,_xll.ohTrigger(RecalcTrigger,Trigger6M)),NA())</f>
        <v>3.6776048922526616E-3</v>
      </c>
      <c r="Q281" s="146">
        <f>IFERROR(_xll.qlIndexFixing(ONIndex1Y,I281,TRUE,_xll.ohTrigger(RecalcTrigger,Trigger1Y)),NA())</f>
        <v>5.3632765470468247E-3</v>
      </c>
    </row>
    <row r="282" spans="2:17" x14ac:dyDescent="0.2">
      <c r="B282" s="39" t="s">
        <v>17</v>
      </c>
      <c r="D282" s="42">
        <f>_xll.qlCalendarAdvance(Calendar,$D281,B282,"f",FALSE)</f>
        <v>43041</v>
      </c>
      <c r="E282" s="140">
        <f>_xll.qlInterestRateIndexValueDate(IndexON,D282)</f>
        <v>43041</v>
      </c>
      <c r="F282" s="156">
        <f>IFERROR(_xll.qlIndexFixing(IndexON,D282,TRUE,_xll.ohTrigger(RecalcTrigger,TriggerON)),NA())</f>
        <v>7.6012141176806658E-4</v>
      </c>
      <c r="H282" s="42">
        <f>_xll.qlCalendarAdvance(Calendar,$H281,B282,"f",FALSE)</f>
        <v>43041</v>
      </c>
      <c r="I282" s="140">
        <f>_xll.qlInterestRateIndexValueDate(Index1M,$H282)</f>
        <v>43041</v>
      </c>
      <c r="J282" s="145">
        <f>IFERROR(_xll.qlIndexFixing(Index1M,$H282,TRUE,_xll.ohTrigger(RecalcTrigger,Trigger1M)),NA())</f>
        <v>1.4012674059293503E-3</v>
      </c>
      <c r="K282" s="44">
        <f>IFERROR(_xll.qlIndexFixing(Index3M,H282,TRUE,_xll.ohTrigger(RecalcTrigger,Trigger3M)),NA())</f>
        <v>2.3176820778809887E-3</v>
      </c>
      <c r="L282" s="44">
        <f>IFERROR(_xll.qlIndexFixing(Index6M,$H282,TRUE,_xll.ohTrigger(RecalcTrigger,Trigger6M)),NA())</f>
        <v>3.7238406137378634E-3</v>
      </c>
      <c r="M282" s="146">
        <f>IFERROR(_xll.qlIndexFixing(Index1Y,$H282,TRUE,_xll.ohTrigger(RecalcTrigger,Trigger1Y)),NA())</f>
        <v>6.386632694862282E-3</v>
      </c>
      <c r="N282" s="145">
        <f>IFERROR(_xll.qlIndexFixing(ONIndex1M,I282,TRUE,_xll.ohTrigger(RecalcTrigger,Trigger1M)),NA())</f>
        <v>1.4380658398160939E-3</v>
      </c>
      <c r="O282" s="44">
        <f>IFERROR(_xll.qlIndexFixing(ONIndex3M,I282,TRUE,_xll.ohTrigger(RecalcTrigger,Trigger3M)),NA())</f>
        <v>2.3107646612730015E-3</v>
      </c>
      <c r="P282" s="44">
        <f>IFERROR(_xll.qlIndexFixing(ONIndex6M,I282,TRUE,_xll.ohTrigger(RecalcTrigger,Trigger6M)),NA())</f>
        <v>3.6713910226016111E-3</v>
      </c>
      <c r="Q282" s="146">
        <f>IFERROR(_xll.qlIndexFixing(ONIndex1Y,I282,TRUE,_xll.ohTrigger(RecalcTrigger,Trigger1Y)),NA())</f>
        <v>5.6931243109847873E-3</v>
      </c>
    </row>
    <row r="283" spans="2:17" x14ac:dyDescent="0.2">
      <c r="B283" s="39" t="s">
        <v>17</v>
      </c>
      <c r="D283" s="42">
        <f>_xll.qlCalendarAdvance(Calendar,$D282,B283,"f",FALSE)</f>
        <v>43042</v>
      </c>
      <c r="E283" s="140">
        <f>_xll.qlInterestRateIndexValueDate(IndexON,D283)</f>
        <v>43042</v>
      </c>
      <c r="F283" s="156">
        <f>IFERROR(_xll.qlIndexFixing(IndexON,D283,TRUE,_xll.ohTrigger(RecalcTrigger,TriggerON)),NA())</f>
        <v>7.5940453450532952E-4</v>
      </c>
      <c r="H283" s="42">
        <f>_xll.qlCalendarAdvance(Calendar,$H282,B283,"f",FALSE)</f>
        <v>43042</v>
      </c>
      <c r="I283" s="140">
        <f>_xll.qlInterestRateIndexValueDate(Index1M,$H283)</f>
        <v>43042</v>
      </c>
      <c r="J283" s="145">
        <f>IFERROR(_xll.qlIndexFixing(Index1M,$H283,TRUE,_xll.ohTrigger(RecalcTrigger,Trigger1M)),NA())</f>
        <v>1.4000748435134332E-3</v>
      </c>
      <c r="K283" s="44">
        <f>IFERROR(_xll.qlIndexFixing(Index3M,H283,TRUE,_xll.ohTrigger(RecalcTrigger,Trigger3M)),NA())</f>
        <v>2.3182659516894368E-3</v>
      </c>
      <c r="L283" s="44">
        <f>IFERROR(_xll.qlIndexFixing(Index6M,$H283,TRUE,_xll.ohTrigger(RecalcTrigger,Trigger6M)),NA())</f>
        <v>3.7240240641607577E-3</v>
      </c>
      <c r="M283" s="146">
        <f>IFERROR(_xll.qlIndexFixing(Index1Y,$H283,TRUE,_xll.ohTrigger(RecalcTrigger,Trigger1Y)),NA())</f>
        <v>6.3772341530952291E-3</v>
      </c>
      <c r="N283" s="145">
        <f>IFERROR(_xll.qlIndexFixing(ONIndex1M,I283,TRUE,_xll.ohTrigger(RecalcTrigger,Trigger1M)),NA())</f>
        <v>1.4330722487058505E-3</v>
      </c>
      <c r="O283" s="44">
        <f>IFERROR(_xll.qlIndexFixing(ONIndex3M,I283,TRUE,_xll.ohTrigger(RecalcTrigger,Trigger3M)),NA())</f>
        <v>2.3085097107644619E-3</v>
      </c>
      <c r="P283" s="44">
        <f>IFERROR(_xll.qlIndexFixing(ONIndex6M,I283,TRUE,_xll.ohTrigger(RecalcTrigger,Trigger6M)),NA())</f>
        <v>3.6596979175052007E-3</v>
      </c>
      <c r="Q283" s="146">
        <f>IFERROR(_xll.qlIndexFixing(ONIndex1Y,I283,TRUE,_xll.ohTrigger(RecalcTrigger,Trigger1Y)),NA())</f>
        <v>6.2959443102480108E-3</v>
      </c>
    </row>
    <row r="284" spans="2:17" x14ac:dyDescent="0.2">
      <c r="B284" s="39" t="s">
        <v>17</v>
      </c>
      <c r="D284" s="42">
        <f>_xll.qlCalendarAdvance(Calendar,$D283,B284,"f",FALSE)</f>
        <v>43045</v>
      </c>
      <c r="E284" s="140">
        <f>_xll.qlInterestRateIndexValueDate(IndexON,D284)</f>
        <v>43045</v>
      </c>
      <c r="F284" s="156">
        <f>IFERROR(_xll.qlIndexFixing(IndexON,D284,TRUE,_xll.ohTrigger(RecalcTrigger,TriggerON)),NA())</f>
        <v>7.5870617756046421E-4</v>
      </c>
      <c r="H284" s="42">
        <f>_xll.qlCalendarAdvance(Calendar,$H283,B284,"f",FALSE)</f>
        <v>43045</v>
      </c>
      <c r="I284" s="140">
        <f>_xll.qlInterestRateIndexValueDate(Index1M,$H284)</f>
        <v>43045</v>
      </c>
      <c r="J284" s="145">
        <f>IFERROR(_xll.qlIndexFixing(Index1M,$H284,TRUE,_xll.ohTrigger(RecalcTrigger,Trigger1M)),NA())</f>
        <v>1.3943073358807143E-3</v>
      </c>
      <c r="K284" s="44">
        <f>IFERROR(_xll.qlIndexFixing(Index3M,H284,TRUE,_xll.ohTrigger(RecalcTrigger,Trigger3M)),NA())</f>
        <v>2.3186972096324128E-3</v>
      </c>
      <c r="L284" s="44">
        <f>IFERROR(_xll.qlIndexFixing(Index6M,$H284,TRUE,_xll.ohTrigger(RecalcTrigger,Trigger6M)),NA())</f>
        <v>3.7244745608744534E-3</v>
      </c>
      <c r="M284" s="146">
        <f>IFERROR(_xll.qlIndexFixing(Index1Y,$H284,TRUE,_xll.ohTrigger(RecalcTrigger,Trigger1Y)),NA())</f>
        <v>6.373804937925831E-3</v>
      </c>
      <c r="N284" s="145">
        <f>IFERROR(_xll.qlIndexFixing(ONIndex1M,I284,TRUE,_xll.ohTrigger(RecalcTrigger,Trigger1M)),NA())</f>
        <v>1.4281103107338655E-3</v>
      </c>
      <c r="O284" s="44">
        <f>IFERROR(_xll.qlIndexFixing(ONIndex3M,I284,TRUE,_xll.ohTrigger(RecalcTrigger,Trigger3M)),NA())</f>
        <v>2.3064090278801519E-3</v>
      </c>
      <c r="P284" s="44">
        <f>IFERROR(_xll.qlIndexFixing(ONIndex6M,I284,TRUE,_xll.ohTrigger(RecalcTrigger,Trigger6M)),NA())</f>
        <v>3.6486293656656787E-3</v>
      </c>
      <c r="Q284" s="146">
        <f>IFERROR(_xll.qlIndexFixing(ONIndex1Y,I284,TRUE,_xll.ohTrigger(RecalcTrigger,Trigger1Y)),NA())</f>
        <v>6.8415630068630051E-3</v>
      </c>
    </row>
    <row r="285" spans="2:17" x14ac:dyDescent="0.2">
      <c r="B285" s="39" t="s">
        <v>17</v>
      </c>
      <c r="D285" s="42">
        <f>_xll.qlCalendarAdvance(Calendar,$D284,B285,"f",FALSE)</f>
        <v>43046</v>
      </c>
      <c r="E285" s="140">
        <f>_xll.qlInterestRateIndexValueDate(IndexON,D285)</f>
        <v>43046</v>
      </c>
      <c r="F285" s="156">
        <f>IFERROR(_xll.qlIndexFixing(IndexON,D285,TRUE,_xll.ohTrigger(RecalcTrigger,TriggerON)),NA())</f>
        <v>7.5836862920231063E-4</v>
      </c>
      <c r="H285" s="42">
        <f>_xll.qlCalendarAdvance(Calendar,$H284,B285,"f",FALSE)</f>
        <v>43046</v>
      </c>
      <c r="I285" s="140">
        <f>_xll.qlInterestRateIndexValueDate(Index1M,$H285)</f>
        <v>43046</v>
      </c>
      <c r="J285" s="145">
        <f>IFERROR(_xll.qlIndexFixing(Index1M,$H285,TRUE,_xll.ohTrigger(RecalcTrigger,Trigger1M)),NA())</f>
        <v>1.3920370236250776E-3</v>
      </c>
      <c r="K285" s="44">
        <f>IFERROR(_xll.qlIndexFixing(Index3M,H285,TRUE,_xll.ohTrigger(RecalcTrigger,Trigger3M)),NA())</f>
        <v>2.3189596524276984E-3</v>
      </c>
      <c r="L285" s="44">
        <f>IFERROR(_xll.qlIndexFixing(Index6M,$H285,TRUE,_xll.ohTrigger(RecalcTrigger,Trigger6M)),NA())</f>
        <v>3.7248540581631883E-3</v>
      </c>
      <c r="M285" s="146">
        <f>IFERROR(_xll.qlIndexFixing(Index1Y,$H285,TRUE,_xll.ohTrigger(RecalcTrigger,Trigger1Y)),NA())</f>
        <v>6.3686239051004012E-3</v>
      </c>
      <c r="N285" s="145">
        <f>IFERROR(_xll.qlIndexFixing(ONIndex1M,I285,TRUE,_xll.ohTrigger(RecalcTrigger,Trigger1M)),NA())</f>
        <v>1.4256536080714532E-3</v>
      </c>
      <c r="O285" s="44">
        <f>IFERROR(_xll.qlIndexFixing(ONIndex3M,I285,TRUE,_xll.ohTrigger(RecalcTrigger,Trigger3M)),NA())</f>
        <v>2.3054577207382021E-3</v>
      </c>
      <c r="P285" s="44">
        <f>IFERROR(_xll.qlIndexFixing(ONIndex6M,I285,TRUE,_xll.ohTrigger(RecalcTrigger,Trigger6M)),NA())</f>
        <v>3.6434624067271937E-3</v>
      </c>
      <c r="Q285" s="146">
        <f>IFERROR(_xll.qlIndexFixing(ONIndex1Y,I285,TRUE,_xll.ohTrigger(RecalcTrigger,Trigger1Y)),NA())</f>
        <v>7.0859343890994353E-3</v>
      </c>
    </row>
    <row r="286" spans="2:17" x14ac:dyDescent="0.2">
      <c r="B286" s="39" t="s">
        <v>17</v>
      </c>
      <c r="D286" s="42">
        <f>_xll.qlCalendarAdvance(Calendar,$D285,B286,"f",FALSE)</f>
        <v>43047</v>
      </c>
      <c r="E286" s="140">
        <f>_xll.qlInterestRateIndexValueDate(IndexON,D286)</f>
        <v>43047</v>
      </c>
      <c r="F286" s="156">
        <f>IFERROR(_xll.qlIndexFixing(IndexON,D286,TRUE,_xll.ohTrigger(RecalcTrigger,TriggerON)),NA())</f>
        <v>7.5803758488923734E-4</v>
      </c>
      <c r="H286" s="42">
        <f>_xll.qlCalendarAdvance(Calendar,$H285,B286,"f",FALSE)</f>
        <v>43047</v>
      </c>
      <c r="I286" s="140">
        <f>_xll.qlInterestRateIndexValueDate(Index1M,$H286)</f>
        <v>43047</v>
      </c>
      <c r="J286" s="145">
        <f>IFERROR(_xll.qlIndexFixing(Index1M,$H286,TRUE,_xll.ohTrigger(RecalcTrigger,Trigger1M)),NA())</f>
        <v>1.3897795850335386E-3</v>
      </c>
      <c r="K286" s="44">
        <f>IFERROR(_xll.qlIndexFixing(Index3M,H286,TRUE,_xll.ohTrigger(RecalcTrigger,Trigger3M)),NA())</f>
        <v>2.3192233630660729E-3</v>
      </c>
      <c r="L286" s="44">
        <f>IFERROR(_xll.qlIndexFixing(Index6M,$H286,TRUE,_xll.ohTrigger(RecalcTrigger,Trigger6M)),NA())</f>
        <v>3.7252665498538552E-3</v>
      </c>
      <c r="M286" s="146">
        <f>IFERROR(_xll.qlIndexFixing(Index1Y,$H286,TRUE,_xll.ohTrigger(RecalcTrigger,Trigger1Y)),NA())</f>
        <v>6.3627477973378088E-3</v>
      </c>
      <c r="N286" s="145">
        <f>IFERROR(_xll.qlIndexFixing(ONIndex1M,I286,TRUE,_xll.ohTrigger(RecalcTrigger,Trigger1M)),NA())</f>
        <v>1.4232097771793573E-3</v>
      </c>
      <c r="O286" s="44">
        <f>IFERROR(_xll.qlIndexFixing(ONIndex3M,I286,TRUE,_xll.ohTrigger(RecalcTrigger,Trigger3M)),NA())</f>
        <v>2.3045614542327453E-3</v>
      </c>
      <c r="P286" s="44">
        <f>IFERROR(_xll.qlIndexFixing(ONIndex6M,I286,TRUE,_xll.ohTrigger(RecalcTrigger,Trigger6M)),NA())</f>
        <v>3.6385048298825939E-3</v>
      </c>
      <c r="Q286" s="146">
        <f>IFERROR(_xll.qlIndexFixing(ONIndex1Y,I286,TRUE,_xll.ohTrigger(RecalcTrigger,Trigger1Y)),NA())</f>
        <v>7.3132103825357397E-3</v>
      </c>
    </row>
    <row r="287" spans="2:17" x14ac:dyDescent="0.2">
      <c r="B287" s="39" t="s">
        <v>17</v>
      </c>
      <c r="D287" s="42">
        <f>_xll.qlCalendarAdvance(Calendar,$D286,B287,"f",FALSE)</f>
        <v>43048</v>
      </c>
      <c r="E287" s="140">
        <f>_xll.qlInterestRateIndexValueDate(IndexON,D287)</f>
        <v>43048</v>
      </c>
      <c r="F287" s="156">
        <f>IFERROR(_xll.qlIndexFixing(IndexON,D287,TRUE,_xll.ohTrigger(RecalcTrigger,TriggerON)),NA())</f>
        <v>7.5771304470229062E-4</v>
      </c>
      <c r="H287" s="42">
        <f>_xll.qlCalendarAdvance(Calendar,$H286,B287,"f",FALSE)</f>
        <v>43048</v>
      </c>
      <c r="I287" s="140">
        <f>_xll.qlInterestRateIndexValueDate(Index1M,$H287)</f>
        <v>43048</v>
      </c>
      <c r="J287" s="145">
        <f>IFERROR(_xll.qlIndexFixing(Index1M,$H287,TRUE,_xll.ohTrigger(RecalcTrigger,Trigger1M)),NA())</f>
        <v>1.3853750986099825E-3</v>
      </c>
      <c r="K287" s="44">
        <f>IFERROR(_xll.qlIndexFixing(Index3M,H287,TRUE,_xll.ohTrigger(RecalcTrigger,Trigger3M)),NA())</f>
        <v>2.3194872434937628E-3</v>
      </c>
      <c r="L287" s="44">
        <f>IFERROR(_xll.qlIndexFixing(Index6M,$H287,TRUE,_xll.ohTrigger(RecalcTrigger,Trigger6M)),NA())</f>
        <v>3.7255728414855877E-3</v>
      </c>
      <c r="M287" s="146">
        <f>IFERROR(_xll.qlIndexFixing(Index1Y,$H287,TRUE,_xll.ohTrigger(RecalcTrigger,Trigger1Y)),NA())</f>
        <v>6.3562238969567808E-3</v>
      </c>
      <c r="N287" s="145">
        <f>IFERROR(_xll.qlIndexFixing(ONIndex1M,I287,TRUE,_xll.ohTrigger(RecalcTrigger,Trigger1M)),NA())</f>
        <v>1.4207788182196701E-3</v>
      </c>
      <c r="O287" s="44">
        <f>IFERROR(_xll.qlIndexFixing(ONIndex3M,I287,TRUE,_xll.ohTrigger(RecalcTrigger,Trigger3M)),NA())</f>
        <v>2.3037202281206426E-3</v>
      </c>
      <c r="P287" s="44">
        <f>IFERROR(_xll.qlIndexFixing(ONIndex6M,I287,TRUE,_xll.ohTrigger(RecalcTrigger,Trigger6M)),NA())</f>
        <v>3.6337566351318795E-3</v>
      </c>
      <c r="Q287" s="146">
        <f>IFERROR(_xll.qlIndexFixing(ONIndex1Y,I287,TRUE,_xll.ohTrigger(RecalcTrigger,Trigger1Y)),NA())</f>
        <v>7.5233909550775913E-3</v>
      </c>
    </row>
    <row r="288" spans="2:17" x14ac:dyDescent="0.2">
      <c r="B288" s="39" t="s">
        <v>17</v>
      </c>
      <c r="D288" s="42">
        <f>_xll.qlCalendarAdvance(Calendar,$D287,B288,"f",FALSE)</f>
        <v>43049</v>
      </c>
      <c r="E288" s="140">
        <f>_xll.qlInterestRateIndexValueDate(IndexON,D288)</f>
        <v>43049</v>
      </c>
      <c r="F288" s="156">
        <f>IFERROR(_xll.qlIndexFixing(IndexON,D288,TRUE,_xll.ohTrigger(RecalcTrigger,TriggerON)),NA())</f>
        <v>7.5708721485841701E-4</v>
      </c>
      <c r="H288" s="42">
        <f>_xll.qlCalendarAdvance(Calendar,$H287,B288,"f",FALSE)</f>
        <v>43049</v>
      </c>
      <c r="I288" s="140">
        <f>_xll.qlInterestRateIndexValueDate(Index1M,$H288)</f>
        <v>43049</v>
      </c>
      <c r="J288" s="145">
        <f>IFERROR(_xll.qlIndexFixing(Index1M,$H288,TRUE,_xll.ohTrigger(RecalcTrigger,Trigger1M)),NA())</f>
        <v>1.3842276549701888E-3</v>
      </c>
      <c r="K288" s="44">
        <f>IFERROR(_xll.qlIndexFixing(Index3M,H288,TRUE,_xll.ohTrigger(RecalcTrigger,Trigger3M)),NA())</f>
        <v>2.319921123785533E-3</v>
      </c>
      <c r="L288" s="44">
        <f>IFERROR(_xll.qlIndexFixing(Index6M,$H288,TRUE,_xll.ohTrigger(RecalcTrigger,Trigger6M)),NA())</f>
        <v>3.7258959805417454E-3</v>
      </c>
      <c r="M288" s="146">
        <f>IFERROR(_xll.qlIndexFixing(Index1Y,$H288,TRUE,_xll.ohTrigger(RecalcTrigger,Trigger1Y)),NA())</f>
        <v>6.3415256970202252E-3</v>
      </c>
      <c r="N288" s="145">
        <f>IFERROR(_xll.qlIndexFixing(ONIndex1M,I288,TRUE,_xll.ohTrigger(RecalcTrigger,Trigger1M)),NA())</f>
        <v>1.415965299410201E-3</v>
      </c>
      <c r="O288" s="44">
        <f>IFERROR(_xll.qlIndexFixing(ONIndex3M,I288,TRUE,_xll.ohTrigger(RecalcTrigger,Trigger3M)),NA())</f>
        <v>2.3022357655847854E-3</v>
      </c>
      <c r="P288" s="44">
        <f>IFERROR(_xll.qlIndexFixing(ONIndex6M,I288,TRUE,_xll.ohTrigger(RecalcTrigger,Trigger6M)),NA())</f>
        <v>3.6249941869174558E-3</v>
      </c>
      <c r="Q288" s="146">
        <f>IFERROR(_xll.qlIndexFixing(ONIndex1Y,I288,TRUE,_xll.ohTrigger(RecalcTrigger,Trigger1Y)),NA())</f>
        <v>7.886937610555405E-3</v>
      </c>
    </row>
    <row r="289" spans="2:17" x14ac:dyDescent="0.2">
      <c r="B289" s="39" t="s">
        <v>17</v>
      </c>
      <c r="D289" s="42">
        <f>_xll.qlCalendarAdvance(Calendar,$D288,B289,"f",FALSE)</f>
        <v>43052</v>
      </c>
      <c r="E289" s="140">
        <f>_xll.qlInterestRateIndexValueDate(IndexON,D289)</f>
        <v>43052</v>
      </c>
      <c r="F289" s="156">
        <f>IFERROR(_xll.qlIndexFixing(IndexON,D289,TRUE,_xll.ohTrigger(RecalcTrigger,TriggerON)),NA())</f>
        <v>7.5647992456739921E-4</v>
      </c>
      <c r="H289" s="42">
        <f>_xll.qlCalendarAdvance(Calendar,$H288,B289,"f",FALSE)</f>
        <v>43052</v>
      </c>
      <c r="I289" s="140">
        <f>_xll.qlInterestRateIndexValueDate(Index1M,$H289)</f>
        <v>43052</v>
      </c>
      <c r="J289" s="145">
        <f>IFERROR(_xll.qlIndexFixing(Index1M,$H289,TRUE,_xll.ohTrigger(RecalcTrigger,Trigger1M)),NA())</f>
        <v>1.3786854968779183E-3</v>
      </c>
      <c r="K289" s="44">
        <f>IFERROR(_xll.qlIndexFixing(Index3M,H289,TRUE,_xll.ohTrigger(RecalcTrigger,Trigger3M)),NA())</f>
        <v>2.3205225020847542E-3</v>
      </c>
      <c r="L289" s="44">
        <f>IFERROR(_xll.qlIndexFixing(Index6M,$H289,TRUE,_xll.ohTrigger(RecalcTrigger,Trigger6M)),NA())</f>
        <v>3.7267659969869031E-3</v>
      </c>
      <c r="M289" s="146">
        <f>IFERROR(_xll.qlIndexFixing(Index1Y,$H289,TRUE,_xll.ohTrigger(RecalcTrigger,Trigger1Y)),NA())</f>
        <v>6.3245960127018552E-3</v>
      </c>
      <c r="N289" s="145">
        <f>IFERROR(_xll.qlIndexFixing(ONIndex1M,I289,TRUE,_xll.ohTrigger(RecalcTrigger,Trigger1M)),NA())</f>
        <v>1.4111837007324546E-3</v>
      </c>
      <c r="O289" s="44">
        <f>IFERROR(_xll.qlIndexFixing(ONIndex3M,I289,TRUE,_xll.ohTrigger(RecalcTrigger,Trigger3M)),NA())</f>
        <v>2.3009057290646062E-3</v>
      </c>
      <c r="P289" s="44">
        <f>IFERROR(_xll.qlIndexFixing(ONIndex6M,I289,TRUE,_xll.ohTrigger(RecalcTrigger,Trigger6M)),NA())</f>
        <v>3.6168576769868288E-3</v>
      </c>
      <c r="Q289" s="146">
        <f>IFERROR(_xll.qlIndexFixing(ONIndex1Y,I289,TRUE,_xll.ohTrigger(RecalcTrigger,Trigger1Y)),NA())</f>
        <v>8.1931584817818148E-3</v>
      </c>
    </row>
    <row r="290" spans="2:17" x14ac:dyDescent="0.2">
      <c r="B290" s="39" t="s">
        <v>17</v>
      </c>
      <c r="D290" s="42">
        <f>_xll.qlCalendarAdvance(Calendar,$D289,B290,"f",FALSE)</f>
        <v>43053</v>
      </c>
      <c r="E290" s="140">
        <f>_xll.qlInterestRateIndexValueDate(IndexON,D290)</f>
        <v>43053</v>
      </c>
      <c r="F290" s="156">
        <f>IFERROR(_xll.qlIndexFixing(IndexON,D290,TRUE,_xll.ohTrigger(RecalcTrigger,TriggerON)),NA())</f>
        <v>7.5618790476794651E-4</v>
      </c>
      <c r="H290" s="42">
        <f>_xll.qlCalendarAdvance(Calendar,$H289,B290,"f",FALSE)</f>
        <v>43053</v>
      </c>
      <c r="I290" s="140">
        <f>_xll.qlInterestRateIndexValueDate(Index1M,$H290)</f>
        <v>43053</v>
      </c>
      <c r="J290" s="145">
        <f>IFERROR(_xll.qlIndexFixing(Index1M,$H290,TRUE,_xll.ohTrigger(RecalcTrigger,Trigger1M)),NA())</f>
        <v>1.3765053001520977E-3</v>
      </c>
      <c r="K290" s="44">
        <f>IFERROR(_xll.qlIndexFixing(Index3M,H290,TRUE,_xll.ohTrigger(RecalcTrigger,Trigger3M)),NA())</f>
        <v>2.32077076069118E-3</v>
      </c>
      <c r="L290" s="44">
        <f>IFERROR(_xll.qlIndexFixing(Index6M,$H290,TRUE,_xll.ohTrigger(RecalcTrigger,Trigger6M)),NA())</f>
        <v>3.7273362903566839E-3</v>
      </c>
      <c r="M290" s="146">
        <f>IFERROR(_xll.qlIndexFixing(Index1Y,$H290,TRUE,_xll.ohTrigger(RecalcTrigger,Trigger1Y)),NA())</f>
        <v>6.3155423772973673E-3</v>
      </c>
      <c r="N290" s="145">
        <f>IFERROR(_xll.qlIndexFixing(ONIndex1M,I290,TRUE,_xll.ohTrigger(RecalcTrigger,Trigger1M)),NA())</f>
        <v>1.408817100948534E-3</v>
      </c>
      <c r="O290" s="44">
        <f>IFERROR(_xll.qlIndexFixing(ONIndex3M,I290,TRUE,_xll.ohTrigger(RecalcTrigger,Trigger3M)),NA())</f>
        <v>2.3003397054865982E-3</v>
      </c>
      <c r="P290" s="44">
        <f>IFERROR(_xll.qlIndexFixing(ONIndex6M,I290,TRUE,_xll.ohTrigger(RecalcTrigger,Trigger6M)),NA())</f>
        <v>3.6131563925434484E-3</v>
      </c>
      <c r="Q290" s="146">
        <f>IFERROR(_xll.qlIndexFixing(ONIndex1Y,I290,TRUE,_xll.ohTrigger(RecalcTrigger,Trigger1Y)),NA())</f>
        <v>8.3178615550749679E-3</v>
      </c>
    </row>
    <row r="291" spans="2:17" x14ac:dyDescent="0.2">
      <c r="B291" s="39" t="s">
        <v>17</v>
      </c>
      <c r="D291" s="42">
        <f>_xll.qlCalendarAdvance(Calendar,$D290,B291,"f",FALSE)</f>
        <v>43054</v>
      </c>
      <c r="E291" s="140">
        <f>_xll.qlInterestRateIndexValueDate(IndexON,D291)</f>
        <v>43054</v>
      </c>
      <c r="F291" s="156">
        <f>IFERROR(_xll.qlIndexFixing(IndexON,D291,TRUE,_xll.ohTrigger(RecalcTrigger,TriggerON)),NA())</f>
        <v>7.5590238901357409E-4</v>
      </c>
      <c r="H291" s="42">
        <f>_xll.qlCalendarAdvance(Calendar,$H290,B291,"f",FALSE)</f>
        <v>43054</v>
      </c>
      <c r="I291" s="140">
        <f>_xll.qlInterestRateIndexValueDate(Index1M,$H291)</f>
        <v>43054</v>
      </c>
      <c r="J291" s="145">
        <f>IFERROR(_xll.qlIndexFixing(Index1M,$H291,TRUE,_xll.ohTrigger(RecalcTrigger,Trigger1M)),NA())</f>
        <v>1.3743379770498518E-3</v>
      </c>
      <c r="K291" s="44">
        <f>IFERROR(_xll.qlIndexFixing(Index3M,H291,TRUE,_xll.ohTrigger(RecalcTrigger,Trigger3M)),NA())</f>
        <v>2.3210126007766133E-3</v>
      </c>
      <c r="L291" s="44">
        <f>IFERROR(_xll.qlIndexFixing(Index6M,$H291,TRUE,_xll.ohTrigger(RecalcTrigger,Trigger6M)),NA())</f>
        <v>3.7277281260436135E-3</v>
      </c>
      <c r="M291" s="146">
        <f>IFERROR(_xll.qlIndexFixing(Index1Y,$H291,TRUE,_xll.ohTrigger(RecalcTrigger,Trigger1Y)),NA())</f>
        <v>6.3061246355538003E-3</v>
      </c>
      <c r="N291" s="145">
        <f>IFERROR(_xll.qlIndexFixing(ONIndex1M,I291,TRUE,_xll.ohTrigger(RecalcTrigger,Trigger1M)),NA())</f>
        <v>1.4064633730159759E-3</v>
      </c>
      <c r="O291" s="44">
        <f>IFERROR(_xll.qlIndexFixing(ONIndex3M,I291,TRUE,_xll.ohTrigger(RecalcTrigger,Trigger3M)),NA())</f>
        <v>2.2998287225450831E-3</v>
      </c>
      <c r="P291" s="44">
        <f>IFERROR(_xll.qlIndexFixing(ONIndex6M,I291,TRUE,_xll.ohTrigger(RecalcTrigger,Trigger6M)),NA())</f>
        <v>3.6096644901939534E-3</v>
      </c>
      <c r="Q291" s="146">
        <f>IFERROR(_xll.qlIndexFixing(ONIndex1Y,I291,TRUE,_xll.ohTrigger(RecalcTrigger,Trigger1Y)),NA())</f>
        <v>8.425469066291047E-3</v>
      </c>
    </row>
    <row r="292" spans="2:17" x14ac:dyDescent="0.2">
      <c r="B292" s="39" t="s">
        <v>17</v>
      </c>
      <c r="D292" s="42">
        <f>_xll.qlCalendarAdvance(Calendar,$D291,B292,"f",FALSE)</f>
        <v>43055</v>
      </c>
      <c r="E292" s="140">
        <f>_xll.qlInterestRateIndexValueDate(IndexON,D292)</f>
        <v>43055</v>
      </c>
      <c r="F292" s="156">
        <f>IFERROR(_xll.qlIndexFixing(IndexON,D292,TRUE,_xll.ohTrigger(RecalcTrigger,TriggerON)),NA())</f>
        <v>7.5562337730428197E-4</v>
      </c>
      <c r="H292" s="42">
        <f>_xll.qlCalendarAdvance(Calendar,$H291,B292,"f",FALSE)</f>
        <v>43055</v>
      </c>
      <c r="I292" s="140">
        <f>_xll.qlInterestRateIndexValueDate(Index1M,$H292)</f>
        <v>43055</v>
      </c>
      <c r="J292" s="145">
        <f>IFERROR(_xll.qlIndexFixing(Index1M,$H292,TRUE,_xll.ohTrigger(RecalcTrigger,Trigger1M)),NA())</f>
        <v>1.3701136061603642E-3</v>
      </c>
      <c r="K292" s="44">
        <f>IFERROR(_xll.qlIndexFixing(Index3M,H292,TRUE,_xll.ohTrigger(RecalcTrigger,Trigger3M)),NA())</f>
        <v>2.321246924288162E-3</v>
      </c>
      <c r="L292" s="44">
        <f>IFERROR(_xll.qlIndexFixing(Index6M,$H292,TRUE,_xll.ohTrigger(RecalcTrigger,Trigger6M)),NA())</f>
        <v>3.728130592956277E-3</v>
      </c>
      <c r="M292" s="146">
        <f>IFERROR(_xll.qlIndexFixing(Index1Y,$H292,TRUE,_xll.ohTrigger(RecalcTrigger,Trigger1Y)),NA())</f>
        <v>6.2963900650272464E-3</v>
      </c>
      <c r="N292" s="145">
        <f>IFERROR(_xll.qlIndexFixing(ONIndex1M,I292,TRUE,_xll.ohTrigger(RecalcTrigger,Trigger1M)),NA())</f>
        <v>1.4041225169347804E-3</v>
      </c>
      <c r="O292" s="44">
        <f>IFERROR(_xll.qlIndexFixing(ONIndex3M,I292,TRUE,_xll.ohTrigger(RecalcTrigger,Trigger3M)),NA())</f>
        <v>2.2993727800779684E-3</v>
      </c>
      <c r="P292" s="44">
        <f>IFERROR(_xll.qlIndexFixing(ONIndex6M,I292,TRUE,_xll.ohTrigger(RecalcTrigger,Trigger6M)),NA())</f>
        <v>3.6063819699383437E-3</v>
      </c>
      <c r="Q292" s="146">
        <f>IFERROR(_xll.qlIndexFixing(ONIndex1Y,I292,TRUE,_xll.ohTrigger(RecalcTrigger,Trigger1Y)),NA())</f>
        <v>8.5159810003554437E-3</v>
      </c>
    </row>
    <row r="293" spans="2:17" x14ac:dyDescent="0.2">
      <c r="B293" s="39" t="s">
        <v>17</v>
      </c>
      <c r="D293" s="42">
        <f>_xll.qlCalendarAdvance(Calendar,$D292,B293,"f",FALSE)</f>
        <v>43056</v>
      </c>
      <c r="E293" s="140">
        <f>_xll.qlInterestRateIndexValueDate(IndexON,D293)</f>
        <v>43056</v>
      </c>
      <c r="F293" s="156">
        <f>IFERROR(_xll.qlIndexFixing(IndexON,D293,TRUE,_xll.ohTrigger(RecalcTrigger,TriggerON)),NA())</f>
        <v>7.550885962840741E-4</v>
      </c>
      <c r="H293" s="42">
        <f>_xll.qlCalendarAdvance(Calendar,$H292,B293,"f",FALSE)</f>
        <v>43056</v>
      </c>
      <c r="I293" s="140">
        <f>_xll.qlInterestRateIndexValueDate(Index1M,$H293)</f>
        <v>43056</v>
      </c>
      <c r="J293" s="145">
        <f>IFERROR(_xll.qlIndexFixing(Index1M,$H293,TRUE,_xll.ohTrigger(RecalcTrigger,Trigger1M)),NA())</f>
        <v>1.369011278059336E-3</v>
      </c>
      <c r="K293" s="44">
        <f>IFERROR(_xll.qlIndexFixing(Index3M,H293,TRUE,_xll.ohTrigger(RecalcTrigger,Trigger3M)),NA())</f>
        <v>2.3214312134591584E-3</v>
      </c>
      <c r="L293" s="44">
        <f>IFERROR(_xll.qlIndexFixing(Index6M,$H293,TRUE,_xll.ohTrigger(RecalcTrigger,Trigger6M)),NA())</f>
        <v>3.7285426550590223E-3</v>
      </c>
      <c r="M293" s="146">
        <f>IFERROR(_xll.qlIndexFixing(Index1Y,$H293,TRUE,_xll.ohTrigger(RecalcTrigger,Trigger1Y)),NA())</f>
        <v>6.2788692909788706E-3</v>
      </c>
      <c r="N293" s="145">
        <f>IFERROR(_xll.qlIndexFixing(ONIndex1M,I293,TRUE,_xll.ohTrigger(RecalcTrigger,Trigger1M)),NA())</f>
        <v>1.3994890767747108E-3</v>
      </c>
      <c r="O293" s="44">
        <f>IFERROR(_xll.qlIndexFixing(ONIndex3M,I293,TRUE,_xll.ohTrigger(RecalcTrigger,Trigger3M)),NA())</f>
        <v>2.298658839500201E-3</v>
      </c>
      <c r="P293" s="44">
        <f>IFERROR(_xll.qlIndexFixing(ONIndex6M,I293,TRUE,_xll.ohTrigger(RecalcTrigger,Trigger6M)),NA())</f>
        <v>3.6005503865706632E-3</v>
      </c>
      <c r="Q293" s="146">
        <f>IFERROR(_xll.qlIndexFixing(ONIndex1Y,I293,TRUE,_xll.ohTrigger(RecalcTrigger,Trigger1Y)),NA())</f>
        <v>8.6402240724107564E-3</v>
      </c>
    </row>
    <row r="294" spans="2:17" x14ac:dyDescent="0.2">
      <c r="B294" s="39" t="s">
        <v>17</v>
      </c>
      <c r="D294" s="42">
        <f>_xll.qlCalendarAdvance(Calendar,$D293,B294,"f",FALSE)</f>
        <v>43059</v>
      </c>
      <c r="E294" s="140">
        <f>_xll.qlInterestRateIndexValueDate(IndexON,D294)</f>
        <v>43059</v>
      </c>
      <c r="F294" s="156">
        <f>IFERROR(_xll.qlIndexFixing(IndexON,D294,TRUE,_xll.ohTrigger(RecalcTrigger,TriggerON)),NA())</f>
        <v>7.5457237132314781E-4</v>
      </c>
      <c r="H294" s="42">
        <f>_xll.qlCalendarAdvance(Calendar,$H293,B294,"f",FALSE)</f>
        <v>43059</v>
      </c>
      <c r="I294" s="140">
        <f>_xll.qlInterestRateIndexValueDate(Index1M,$H294)</f>
        <v>43059</v>
      </c>
      <c r="J294" s="145">
        <f>IFERROR(_xll.qlIndexFixing(Index1M,$H294,TRUE,_xll.ohTrigger(RecalcTrigger,Trigger1M)),NA())</f>
        <v>1.3636944655869658E-3</v>
      </c>
      <c r="K294" s="44">
        <f>IFERROR(_xll.qlIndexFixing(Index3M,H294,TRUE,_xll.ohTrigger(RecalcTrigger,Trigger3M)),NA())</f>
        <v>2.3220870915209154E-3</v>
      </c>
      <c r="L294" s="44">
        <f>IFERROR(_xll.qlIndexFixing(Index6M,$H294,TRUE,_xll.ohTrigger(RecalcTrigger,Trigger6M)),NA())</f>
        <v>3.7295613558402142E-3</v>
      </c>
      <c r="M294" s="146">
        <f>IFERROR(_xll.qlIndexFixing(Index1Y,$H294,TRUE,_xll.ohTrigger(RecalcTrigger,Trigger1Y)),NA())</f>
        <v>6.2552289910593473E-3</v>
      </c>
      <c r="N294" s="145">
        <f>IFERROR(_xll.qlIndexFixing(ONIndex1M,I294,TRUE,_xll.ohTrigger(RecalcTrigger,Trigger1M)),NA())</f>
        <v>1.3948878109615315E-3</v>
      </c>
      <c r="O294" s="44">
        <f>IFERROR(_xll.qlIndexFixing(ONIndex3M,I294,TRUE,_xll.ohTrigger(RecalcTrigger,Trigger3M)),NA())</f>
        <v>2.2980994151156064E-3</v>
      </c>
      <c r="P294" s="44">
        <f>IFERROR(_xll.qlIndexFixing(ONIndex6M,I294,TRUE,_xll.ohTrigger(RecalcTrigger,Trigger6M)),NA())</f>
        <v>3.5953457090442953E-3</v>
      </c>
      <c r="Q294" s="146">
        <f>IFERROR(_xll.qlIndexFixing(ONIndex1Y,I294,TRUE,_xll.ohTrigger(RecalcTrigger,Trigger1Y)),NA())</f>
        <v>8.7070727467575271E-3</v>
      </c>
    </row>
    <row r="295" spans="2:17" x14ac:dyDescent="0.2">
      <c r="B295" s="39" t="s">
        <v>17</v>
      </c>
      <c r="D295" s="42">
        <f>_xll.qlCalendarAdvance(Calendar,$D294,B295,"f",FALSE)</f>
        <v>43060</v>
      </c>
      <c r="E295" s="140">
        <f>_xll.qlInterestRateIndexValueDate(IndexON,D295)</f>
        <v>43060</v>
      </c>
      <c r="F295" s="156">
        <f>IFERROR(_xll.qlIndexFixing(IndexON,D295,TRUE,_xll.ohTrigger(RecalcTrigger,TriggerON)),NA())</f>
        <v>7.5432588008239598E-4</v>
      </c>
      <c r="H295" s="42">
        <f>_xll.qlCalendarAdvance(Calendar,$H294,B295,"f",FALSE)</f>
        <v>43060</v>
      </c>
      <c r="I295" s="140">
        <f>_xll.qlInterestRateIndexValueDate(Index1M,$H295)</f>
        <v>43060</v>
      </c>
      <c r="J295" s="145">
        <f>IFERROR(_xll.qlIndexFixing(Index1M,$H295,TRUE,_xll.ohTrigger(RecalcTrigger,Trigger1M)),NA())</f>
        <v>1.3616043840613732E-3</v>
      </c>
      <c r="K295" s="44">
        <f>IFERROR(_xll.qlIndexFixing(Index3M,H295,TRUE,_xll.ohTrigger(RecalcTrigger,Trigger3M)),NA())</f>
        <v>2.322267361358198E-3</v>
      </c>
      <c r="L295" s="44">
        <f>IFERROR(_xll.qlIndexFixing(Index6M,$H295,TRUE,_xll.ohTrigger(RecalcTrigger,Trigger6M)),NA())</f>
        <v>3.7302661346510471E-3</v>
      </c>
      <c r="M295" s="146">
        <f>IFERROR(_xll.qlIndexFixing(Index1Y,$H295,TRUE,_xll.ohTrigger(RecalcTrigger,Trigger1Y)),NA())</f>
        <v>6.244619383187322E-3</v>
      </c>
      <c r="N295" s="145">
        <f>IFERROR(_xll.qlIndexFixing(ONIndex1M,I295,TRUE,_xll.ohTrigger(RecalcTrigger,Trigger1M)),NA())</f>
        <v>1.3926113140561025E-3</v>
      </c>
      <c r="O295" s="44">
        <f>IFERROR(_xll.qlIndexFixing(ONIndex3M,I295,TRUE,_xll.ohTrigger(RecalcTrigger,Trigger3M)),NA())</f>
        <v>2.2979186751825864E-3</v>
      </c>
      <c r="P295" s="44">
        <f>IFERROR(_xll.qlIndexFixing(ONIndex6M,I295,TRUE,_xll.ohTrigger(RecalcTrigger,Trigger6M)),NA())</f>
        <v>3.5931100989339271E-3</v>
      </c>
      <c r="Q295" s="146">
        <f>IFERROR(_xll.qlIndexFixing(ONIndex1Y,I295,TRUE,_xll.ohTrigger(RecalcTrigger,Trigger1Y)),NA())</f>
        <v>8.7121066523410118E-3</v>
      </c>
    </row>
    <row r="296" spans="2:17" x14ac:dyDescent="0.2">
      <c r="B296" s="39" t="s">
        <v>17</v>
      </c>
      <c r="D296" s="42">
        <f>_xll.qlCalendarAdvance(Calendar,$D295,B296,"f",FALSE)</f>
        <v>43061</v>
      </c>
      <c r="E296" s="140">
        <f>_xll.qlInterestRateIndexValueDate(IndexON,D296)</f>
        <v>43061</v>
      </c>
      <c r="F296" s="156">
        <f>IFERROR(_xll.qlIndexFixing(IndexON,D296,TRUE,_xll.ohTrigger(RecalcTrigger,TriggerON)),NA())</f>
        <v>7.5408589280567817E-4</v>
      </c>
      <c r="H296" s="42">
        <f>_xll.qlCalendarAdvance(Calendar,$H295,B296,"f",FALSE)</f>
        <v>43061</v>
      </c>
      <c r="I296" s="140">
        <f>_xll.qlInterestRateIndexValueDate(Index1M,$H296)</f>
        <v>43061</v>
      </c>
      <c r="J296" s="145">
        <f>IFERROR(_xll.qlIndexFixing(Index1M,$H296,TRUE,_xll.ohTrigger(RecalcTrigger,Trigger1M)),NA())</f>
        <v>1.3595271761026226E-3</v>
      </c>
      <c r="K296" s="44">
        <f>IFERROR(_xll.qlIndexFixing(Index3M,H296,TRUE,_xll.ohTrigger(RecalcTrigger,Trigger3M)),NA())</f>
        <v>2.3224335262989541E-3</v>
      </c>
      <c r="L296" s="44">
        <f>IFERROR(_xll.qlIndexFixing(Index6M,$H296,TRUE,_xll.ohTrigger(RecalcTrigger,Trigger6M)),NA())</f>
        <v>3.7307106321559772E-3</v>
      </c>
      <c r="M296" s="146">
        <f>IFERROR(_xll.qlIndexFixing(Index1Y,$H296,TRUE,_xll.ohTrigger(RecalcTrigger,Trigger1Y)),NA())</f>
        <v>6.2339765763743671E-3</v>
      </c>
      <c r="N296" s="145">
        <f>IFERROR(_xll.qlIndexFixing(ONIndex1M,I296,TRUE,_xll.ohTrigger(RecalcTrigger,Trigger1M)),NA())</f>
        <v>1.3903476889209898E-3</v>
      </c>
      <c r="O296" s="44">
        <f>IFERROR(_xll.qlIndexFixing(ONIndex3M,I296,TRUE,_xll.ohTrigger(RecalcTrigger,Trigger3M)),NA())</f>
        <v>2.2977929757239668E-3</v>
      </c>
      <c r="P296" s="44">
        <f>IFERROR(_xll.qlIndexFixing(ONIndex6M,I296,TRUE,_xll.ohTrigger(RecalcTrigger,Trigger6M)),NA())</f>
        <v>3.5910838707553516E-3</v>
      </c>
      <c r="Q296" s="146">
        <f>IFERROR(_xll.qlIndexFixing(ONIndex1Y,I296,TRUE,_xll.ohTrigger(RecalcTrigger,Trigger1Y)),NA())</f>
        <v>8.7000449405738589E-3</v>
      </c>
    </row>
    <row r="297" spans="2:17" x14ac:dyDescent="0.2">
      <c r="B297" s="39" t="s">
        <v>17</v>
      </c>
      <c r="D297" s="42">
        <f>_xll.qlCalendarAdvance(Calendar,$D296,B297,"f",FALSE)</f>
        <v>43062</v>
      </c>
      <c r="E297" s="140">
        <f>_xll.qlInterestRateIndexValueDate(IndexON,D297)</f>
        <v>43062</v>
      </c>
      <c r="F297" s="156">
        <f>IFERROR(_xll.qlIndexFixing(IndexON,D297,TRUE,_xll.ohTrigger(RecalcTrigger,TriggerON)),NA())</f>
        <v>7.5385240965508693E-4</v>
      </c>
      <c r="H297" s="42">
        <f>_xll.qlCalendarAdvance(Calendar,$H296,B297,"f",FALSE)</f>
        <v>43062</v>
      </c>
      <c r="I297" s="140">
        <f>_xll.qlInterestRateIndexValueDate(Index1M,$H297)</f>
        <v>43062</v>
      </c>
      <c r="J297" s="145">
        <f>IFERROR(_xll.qlIndexFixing(Index1M,$H297,TRUE,_xll.ohTrigger(RecalcTrigger,Trigger1M)),NA())</f>
        <v>1.3535201457907031E-3</v>
      </c>
      <c r="K297" s="44">
        <f>IFERROR(_xll.qlIndexFixing(Index3M,H297,TRUE,_xll.ohTrigger(RecalcTrigger,Trigger3M)),NA())</f>
        <v>2.3225844882911726E-3</v>
      </c>
      <c r="L297" s="44">
        <f>IFERROR(_xll.qlIndexFixing(Index6M,$H297,TRUE,_xll.ohTrigger(RecalcTrigger,Trigger6M)),NA())</f>
        <v>3.7311585086263264E-3</v>
      </c>
      <c r="M297" s="146">
        <f>IFERROR(_xll.qlIndexFixing(Index1Y,$H297,TRUE,_xll.ohTrigger(RecalcTrigger,Trigger1Y)),NA())</f>
        <v>6.2233478355773197E-3</v>
      </c>
      <c r="N297" s="145">
        <f>IFERROR(_xll.qlIndexFixing(ONIndex1M,I297,TRUE,_xll.ohTrigger(RecalcTrigger,Trigger1M)),NA())</f>
        <v>1.388096935718286E-3</v>
      </c>
      <c r="O297" s="44">
        <f>IFERROR(_xll.qlIndexFixing(ONIndex3M,I297,TRUE,_xll.ohTrigger(RecalcTrigger,Trigger3M)),NA())</f>
        <v>2.2977223168207939E-3</v>
      </c>
      <c r="P297" s="44">
        <f>IFERROR(_xll.qlIndexFixing(ONIndex6M,I297,TRUE,_xll.ohTrigger(RecalcTrigger,Trigger6M)),NA())</f>
        <v>3.5892670246706615E-3</v>
      </c>
      <c r="Q297" s="146">
        <f>IFERROR(_xll.qlIndexFixing(ONIndex1Y,I297,TRUE,_xll.ohTrigger(RecalcTrigger,Trigger1Y)),NA())</f>
        <v>8.6708876129959478E-3</v>
      </c>
    </row>
    <row r="298" spans="2:17" x14ac:dyDescent="0.2">
      <c r="B298" s="39" t="s">
        <v>17</v>
      </c>
      <c r="D298" s="42">
        <f>_xll.qlCalendarAdvance(Calendar,$D297,B298,"f",FALSE)</f>
        <v>43063</v>
      </c>
      <c r="E298" s="140">
        <f>_xll.qlInterestRateIndexValueDate(IndexON,D298)</f>
        <v>43063</v>
      </c>
      <c r="F298" s="156">
        <f>IFERROR(_xll.qlIndexFixing(IndexON,D298,TRUE,_xll.ohTrigger(RecalcTrigger,TriggerON)),NA())</f>
        <v>7.5340867872826978E-4</v>
      </c>
      <c r="H298" s="42">
        <f>_xll.qlCalendarAdvance(Calendar,$H297,B298,"f",FALSE)</f>
        <v>43063</v>
      </c>
      <c r="I298" s="140">
        <f>_xll.qlInterestRateIndexValueDate(Index1M,$H298)</f>
        <v>43063</v>
      </c>
      <c r="J298" s="145">
        <f>IFERROR(_xll.qlIndexFixing(Index1M,$H298,TRUE,_xll.ohTrigger(RecalcTrigger,Trigger1M)),NA())</f>
        <v>1.3524672208376279E-3</v>
      </c>
      <c r="K298" s="44">
        <f>IFERROR(_xll.qlIndexFixing(Index3M,H298,TRUE,_xll.ohTrigger(RecalcTrigger,Trigger3M)),NA())</f>
        <v>2.3224275974009423E-3</v>
      </c>
      <c r="L298" s="44">
        <f>IFERROR(_xll.qlIndexFixing(Index6M,$H298,TRUE,_xll.ohTrigger(RecalcTrigger,Trigger6M)),NA())</f>
        <v>3.7316087280201732E-3</v>
      </c>
      <c r="M298" s="146">
        <f>IFERROR(_xll.qlIndexFixing(Index1Y,$H298,TRUE,_xll.ohTrigger(RecalcTrigger,Trigger1Y)),NA())</f>
        <v>6.2053932956299867E-3</v>
      </c>
      <c r="N298" s="145">
        <f>IFERROR(_xll.qlIndexFixing(ONIndex1M,I298,TRUE,_xll.ohTrigger(RecalcTrigger,Trigger1M)),NA())</f>
        <v>1.383643580529226E-3</v>
      </c>
      <c r="O298" s="44">
        <f>IFERROR(_xll.qlIndexFixing(ONIndex3M,I298,TRUE,_xll.ohTrigger(RecalcTrigger,Trigger3M)),NA())</f>
        <v>2.2977789322675695E-3</v>
      </c>
      <c r="P298" s="44">
        <f>IFERROR(_xll.qlIndexFixing(ONIndex6M,I298,TRUE,_xll.ohTrigger(RecalcTrigger,Trigger6M)),NA())</f>
        <v>3.5863665102512749E-3</v>
      </c>
      <c r="Q298" s="146">
        <f>IFERROR(_xll.qlIndexFixing(ONIndex1Y,I298,TRUE,_xll.ohTrigger(RecalcTrigger,Trigger1Y)),NA())</f>
        <v>8.5557881369272941E-3</v>
      </c>
    </row>
    <row r="299" spans="2:17" x14ac:dyDescent="0.2">
      <c r="B299" s="39" t="s">
        <v>17</v>
      </c>
      <c r="D299" s="42">
        <f>_xll.qlCalendarAdvance(Calendar,$D298,B299,"f",FALSE)</f>
        <v>43066</v>
      </c>
      <c r="E299" s="140">
        <f>_xll.qlInterestRateIndexValueDate(IndexON,D299)</f>
        <v>43066</v>
      </c>
      <c r="F299" s="156">
        <f>IFERROR(_xll.qlIndexFixing(IndexON,D299,TRUE,_xll.ohTrigger(RecalcTrigger,TriggerON)),NA())</f>
        <v>7.5298351774666372E-4</v>
      </c>
      <c r="H299" s="42">
        <f>_xll.qlCalendarAdvance(Calendar,$H298,B299,"f",FALSE)</f>
        <v>43066</v>
      </c>
      <c r="I299" s="140">
        <f>_xll.qlInterestRateIndexValueDate(Index1M,$H299)</f>
        <v>43066</v>
      </c>
      <c r="J299" s="145">
        <f>IFERROR(_xll.qlIndexFixing(Index1M,$H299,TRUE,_xll.ohTrigger(RecalcTrigger,Trigger1M)),NA())</f>
        <v>1.3493342396845298E-3</v>
      </c>
      <c r="K299" s="44">
        <f>IFERROR(_xll.qlIndexFixing(Index3M,H299,TRUE,_xll.ohTrigger(RecalcTrigger,Trigger3M)),NA())</f>
        <v>2.3230143456798181E-3</v>
      </c>
      <c r="L299" s="44">
        <f>IFERROR(_xll.qlIndexFixing(Index6M,$H299,TRUE,_xll.ohTrigger(RecalcTrigger,Trigger6M)),NA())</f>
        <v>3.732290433599308E-3</v>
      </c>
      <c r="M299" s="146">
        <f>IFERROR(_xll.qlIndexFixing(Index1Y,$H299,TRUE,_xll.ohTrigger(RecalcTrigger,Trigger1Y)),NA())</f>
        <v>6.1819187623743943E-3</v>
      </c>
      <c r="N299" s="145">
        <f>IFERROR(_xll.qlIndexFixing(ONIndex1M,I299,TRUE,_xll.ohTrigger(RecalcTrigger,Trigger1M)),NA())</f>
        <v>1.3792226411779573E-3</v>
      </c>
      <c r="O299" s="44">
        <f>IFERROR(_xll.qlIndexFixing(ONIndex3M,I299,TRUE,_xll.ohTrigger(RecalcTrigger,Trigger3M)),NA())</f>
        <v>2.2979900860331526E-3</v>
      </c>
      <c r="P299" s="44">
        <f>IFERROR(_xll.qlIndexFixing(ONIndex6M,I299,TRUE,_xll.ohTrigger(RecalcTrigger,Trigger6M)),NA())</f>
        <v>3.5840934602171526E-3</v>
      </c>
      <c r="Q299" s="146">
        <f>IFERROR(_xll.qlIndexFixing(ONIndex1Y,I299,TRUE,_xll.ohTrigger(RecalcTrigger,Trigger1Y)),NA())</f>
        <v>8.3833022633905685E-3</v>
      </c>
    </row>
    <row r="300" spans="2:17" x14ac:dyDescent="0.2">
      <c r="B300" s="39" t="s">
        <v>17</v>
      </c>
      <c r="D300" s="42">
        <f>_xll.qlCalendarAdvance(Calendar,$D299,B300,"f",FALSE)</f>
        <v>43067</v>
      </c>
      <c r="E300" s="140">
        <f>_xll.qlInterestRateIndexValueDate(IndexON,D300)</f>
        <v>43067</v>
      </c>
      <c r="F300" s="156">
        <f>IFERROR(_xll.qlIndexFixing(IndexON,D300,TRUE,_xll.ohTrigger(RecalcTrigger,TriggerON)),NA())</f>
        <v>7.5278255506461278E-4</v>
      </c>
      <c r="H300" s="42">
        <f>_xll.qlCalendarAdvance(Calendar,$H299,B300,"f",FALSE)</f>
        <v>43067</v>
      </c>
      <c r="I300" s="140">
        <f>_xll.qlInterestRateIndexValueDate(Index1M,$H300)</f>
        <v>43067</v>
      </c>
      <c r="J300" s="145">
        <f>IFERROR(_xll.qlIndexFixing(Index1M,$H300,TRUE,_xll.ohTrigger(RecalcTrigger,Trigger1M)),NA())</f>
        <v>1.3473342730268754E-3</v>
      </c>
      <c r="K300" s="44">
        <f>IFERROR(_xll.qlIndexFixing(Index3M,H300,TRUE,_xll.ohTrigger(RecalcTrigger,Trigger3M)),NA())</f>
        <v>2.3230728221139358E-3</v>
      </c>
      <c r="L300" s="44">
        <f>IFERROR(_xll.qlIndexFixing(Index6M,$H300,TRUE,_xll.ohTrigger(RecalcTrigger,Trigger6M)),NA())</f>
        <v>3.7330680460682195E-3</v>
      </c>
      <c r="M300" s="146">
        <f>IFERROR(_xll.qlIndexFixing(Index1Y,$H300,TRUE,_xll.ohTrigger(RecalcTrigger,Trigger1Y)),NA())</f>
        <v>6.1720692572562186E-3</v>
      </c>
      <c r="N300" s="145">
        <f>IFERROR(_xll.qlIndexFixing(ONIndex1M,I300,TRUE,_xll.ohTrigger(RecalcTrigger,Trigger1M)),NA())</f>
        <v>1.3770362472320663E-3</v>
      </c>
      <c r="O300" s="44">
        <f>IFERROR(_xll.qlIndexFixing(ONIndex3M,I300,TRUE,_xll.ohTrigger(RecalcTrigger,Trigger3M)),NA())</f>
        <v>2.2981946296640743E-3</v>
      </c>
      <c r="P300" s="44">
        <f>IFERROR(_xll.qlIndexFixing(ONIndex6M,I300,TRUE,_xll.ohTrigger(RecalcTrigger,Trigger6M)),NA())</f>
        <v>3.5833235241156114E-3</v>
      </c>
      <c r="Q300" s="146">
        <f>IFERROR(_xll.qlIndexFixing(ONIndex1Y,I300,TRUE,_xll.ohTrigger(RecalcTrigger,Trigger1Y)),NA())</f>
        <v>8.2722861190431818E-3</v>
      </c>
    </row>
    <row r="301" spans="2:17" x14ac:dyDescent="0.2">
      <c r="B301" s="39" t="s">
        <v>17</v>
      </c>
      <c r="D301" s="42">
        <f>_xll.qlCalendarAdvance(Calendar,$D300,B301,"f",FALSE)</f>
        <v>43068</v>
      </c>
      <c r="E301" s="140">
        <f>_xll.qlInterestRateIndexValueDate(IndexON,D301)</f>
        <v>43068</v>
      </c>
      <c r="F301" s="156">
        <f>IFERROR(_xll.qlIndexFixing(IndexON,D301,TRUE,_xll.ohTrigger(RecalcTrigger,TriggerON)),NA())</f>
        <v>7.5258809634659585E-4</v>
      </c>
      <c r="H301" s="42">
        <f>_xll.qlCalendarAdvance(Calendar,$H300,B301,"f",FALSE)</f>
        <v>43068</v>
      </c>
      <c r="I301" s="140">
        <f>_xll.qlInterestRateIndexValueDate(Index1M,$H301)</f>
        <v>43068</v>
      </c>
      <c r="J301" s="145">
        <f>IFERROR(_xll.qlIndexFixing(Index1M,$H301,TRUE,_xll.ohTrigger(RecalcTrigger,Trigger1M)),NA())</f>
        <v>1.3453471798955396E-3</v>
      </c>
      <c r="K301" s="44">
        <f>IFERROR(_xll.qlIndexFixing(Index3M,H301,TRUE,_xll.ohTrigger(RecalcTrigger,Trigger3M)),NA())</f>
        <v>2.3233315801650311E-3</v>
      </c>
      <c r="L301" s="44">
        <f>IFERROR(_xll.qlIndexFixing(Index6M,$H301,TRUE,_xll.ohTrigger(RecalcTrigger,Trigger6M)),NA())</f>
        <v>3.7338587073656743E-3</v>
      </c>
      <c r="M301" s="146">
        <f>IFERROR(_xll.qlIndexFixing(Index1Y,$H301,TRUE,_xll.ohTrigger(RecalcTrigger,Trigger1Y)),NA())</f>
        <v>6.1625073910231976E-3</v>
      </c>
      <c r="N301" s="145">
        <f>IFERROR(_xll.qlIndexFixing(ONIndex1M,I301,TRUE,_xll.ohTrigger(RecalcTrigger,Trigger1M)),NA())</f>
        <v>1.3748627249754453E-3</v>
      </c>
      <c r="O301" s="44">
        <f>IFERROR(_xll.qlIndexFixing(ONIndex3M,I301,TRUE,_xll.ohTrigger(RecalcTrigger,Trigger3M)),NA())</f>
        <v>2.2984542137693964E-3</v>
      </c>
      <c r="P301" s="44">
        <f>IFERROR(_xll.qlIndexFixing(ONIndex6M,I301,TRUE,_xll.ohTrigger(RecalcTrigger,Trigger6M)),NA())</f>
        <v>3.582762969945863E-3</v>
      </c>
      <c r="Q301" s="146">
        <f>IFERROR(_xll.qlIndexFixing(ONIndex1Y,I301,TRUE,_xll.ohTrigger(RecalcTrigger,Trigger1Y)),NA())</f>
        <v>8.1622701724393121E-3</v>
      </c>
    </row>
    <row r="302" spans="2:17" x14ac:dyDescent="0.2">
      <c r="B302" s="39" t="s">
        <v>17</v>
      </c>
      <c r="D302" s="42">
        <f>_xll.qlCalendarAdvance(Calendar,$D301,B302,"f",FALSE)</f>
        <v>43069</v>
      </c>
      <c r="E302" s="140">
        <f>_xll.qlInterestRateIndexValueDate(IndexON,D302)</f>
        <v>43069</v>
      </c>
      <c r="F302" s="156">
        <f>IFERROR(_xll.qlIndexFixing(IndexON,D302,TRUE,_xll.ohTrigger(RecalcTrigger,TriggerON)),NA())</f>
        <v>7.5240014167365921E-4</v>
      </c>
      <c r="H302" s="42">
        <f>_xll.qlCalendarAdvance(Calendar,$H301,B302,"f",FALSE)</f>
        <v>43069</v>
      </c>
      <c r="I302" s="140">
        <f>_xll.qlInterestRateIndexValueDate(Index1M,$H302)</f>
        <v>43069</v>
      </c>
      <c r="J302" s="145">
        <f>IFERROR(_xll.qlIndexFixing(Index1M,$H302,TRUE,_xll.ohTrigger(RecalcTrigger,Trigger1M)),NA())</f>
        <v>1.3443243387464927E-3</v>
      </c>
      <c r="K302" s="44">
        <f>IFERROR(_xll.qlIndexFixing(Index3M,H302,TRUE,_xll.ohTrigger(RecalcTrigger,Trigger3M)),NA())</f>
        <v>2.3235933633660353E-3</v>
      </c>
      <c r="L302" s="44">
        <f>IFERROR(_xll.qlIndexFixing(Index6M,$H302,TRUE,_xll.ohTrigger(RecalcTrigger,Trigger6M)),NA())</f>
        <v>3.7339383306977517E-3</v>
      </c>
      <c r="M302" s="146">
        <f>IFERROR(_xll.qlIndexFixing(Index1Y,$H302,TRUE,_xll.ohTrigger(RecalcTrigger,Trigger1Y)),NA())</f>
        <v>6.1532305347260507E-3</v>
      </c>
      <c r="N302" s="145">
        <f>IFERROR(_xll.qlIndexFixing(ONIndex1M,I302,TRUE,_xll.ohTrigger(RecalcTrigger,Trigger1M)),NA())</f>
        <v>1.3727020745701868E-3</v>
      </c>
      <c r="O302" s="44">
        <f>IFERROR(_xll.qlIndexFixing(ONIndex3M,I302,TRUE,_xll.ohTrigger(RecalcTrigger,Trigger3M)),NA())</f>
        <v>2.2987688384301652E-3</v>
      </c>
      <c r="P302" s="44">
        <f>IFERROR(_xll.qlIndexFixing(ONIndex6M,I302,TRUE,_xll.ohTrigger(RecalcTrigger,Trigger6M)),NA())</f>
        <v>3.5824117978699999E-3</v>
      </c>
      <c r="Q302" s="146">
        <f>IFERROR(_xll.qlIndexFixing(ONIndex1Y,I302,TRUE,_xll.ohTrigger(RecalcTrigger,Trigger1Y)),NA())</f>
        <v>8.0568735728847596E-3</v>
      </c>
    </row>
    <row r="303" spans="2:17" x14ac:dyDescent="0.2">
      <c r="B303" s="39" t="s">
        <v>17</v>
      </c>
      <c r="D303" s="42">
        <f>_xll.qlCalendarAdvance(Calendar,$D302,B303,"f",FALSE)</f>
        <v>43070</v>
      </c>
      <c r="E303" s="140">
        <f>_xll.qlInterestRateIndexValueDate(IndexON,D303)</f>
        <v>43070</v>
      </c>
      <c r="F303" s="156">
        <f>IFERROR(_xll.qlIndexFixing(IndexON,D303,TRUE,_xll.ohTrigger(RecalcTrigger,TriggerON)),NA())</f>
        <v>7.5204746221801966E-4</v>
      </c>
      <c r="H303" s="42">
        <f>_xll.qlCalendarAdvance(Calendar,$H302,B303,"f",FALSE)</f>
        <v>43070</v>
      </c>
      <c r="I303" s="140">
        <f>_xll.qlInterestRateIndexValueDate(Index1M,$H303)</f>
        <v>43070</v>
      </c>
      <c r="J303" s="145">
        <f>IFERROR(_xll.qlIndexFixing(Index1M,$H303,TRUE,_xll.ohTrigger(RecalcTrigger,Trigger1M)),NA())</f>
        <v>1.3395345689289767E-3</v>
      </c>
      <c r="K303" s="44">
        <f>IFERROR(_xll.qlIndexFixing(Index3M,H303,TRUE,_xll.ohTrigger(RecalcTrigger,Trigger3M)),NA())</f>
        <v>2.3236244795699821E-3</v>
      </c>
      <c r="L303" s="44">
        <f>IFERROR(_xll.qlIndexFixing(Index6M,$H303,TRUE,_xll.ohTrigger(RecalcTrigger,Trigger6M)),NA())</f>
        <v>3.7343668478292988E-3</v>
      </c>
      <c r="M303" s="146">
        <f>IFERROR(_xll.qlIndexFixing(Index1Y,$H303,TRUE,_xll.ohTrigger(RecalcTrigger,Trigger1Y)),NA())</f>
        <v>6.1369543997591668E-3</v>
      </c>
      <c r="N303" s="145">
        <f>IFERROR(_xll.qlIndexFixing(ONIndex1M,I303,TRUE,_xll.ohTrigger(RecalcTrigger,Trigger1M)),NA())</f>
        <v>1.3684288104035918E-3</v>
      </c>
      <c r="O303" s="44">
        <f>IFERROR(_xll.qlIndexFixing(ONIndex3M,I303,TRUE,_xll.ohTrigger(RecalcTrigger,Trigger3M)),NA())</f>
        <v>2.2995960438328598E-3</v>
      </c>
      <c r="P303" s="44">
        <f>IFERROR(_xll.qlIndexFixing(ONIndex6M,I303,TRUE,_xll.ohTrigger(RecalcTrigger,Trigger6M)),NA())</f>
        <v>3.5824425544202696E-3</v>
      </c>
      <c r="Q303" s="146">
        <f>IFERROR(_xll.qlIndexFixing(ONIndex1Y,I303,TRUE,_xll.ohTrigger(RecalcTrigger,Trigger1Y)),NA())</f>
        <v>7.8616474937417049E-3</v>
      </c>
    </row>
    <row r="304" spans="2:17" x14ac:dyDescent="0.2">
      <c r="B304" s="39" t="s">
        <v>17</v>
      </c>
      <c r="D304" s="42">
        <f>_xll.qlCalendarAdvance(Calendar,$D303,B304,"f",FALSE)</f>
        <v>43073</v>
      </c>
      <c r="E304" s="140">
        <f>_xll.qlInterestRateIndexValueDate(IndexON,D304)</f>
        <v>43073</v>
      </c>
      <c r="F304" s="156">
        <f>IFERROR(_xll.qlIndexFixing(IndexON,D304,TRUE,_xll.ohTrigger(RecalcTrigger,TriggerON)),NA())</f>
        <v>7.5171336391899324E-4</v>
      </c>
      <c r="H304" s="42">
        <f>_xll.qlCalendarAdvance(Calendar,$H303,B304,"f",FALSE)</f>
        <v>43073</v>
      </c>
      <c r="I304" s="140">
        <f>_xll.qlInterestRateIndexValueDate(Index1M,$H304)</f>
        <v>43073</v>
      </c>
      <c r="J304" s="145">
        <f>IFERROR(_xll.qlIndexFixing(Index1M,$H304,TRUE,_xll.ohTrigger(RecalcTrigger,Trigger1M)),NA())</f>
        <v>1.3346834411981905E-3</v>
      </c>
      <c r="K304" s="44">
        <f>IFERROR(_xll.qlIndexFixing(Index3M,H304,TRUE,_xll.ohTrigger(RecalcTrigger,Trigger3M)),NA())</f>
        <v>2.323254189350261E-3</v>
      </c>
      <c r="L304" s="44">
        <f>IFERROR(_xll.qlIndexFixing(Index6M,$H304,TRUE,_xll.ohTrigger(RecalcTrigger,Trigger6M)),NA())</f>
        <v>3.7356135340985172E-3</v>
      </c>
      <c r="M304" s="146">
        <f>IFERROR(_xll.qlIndexFixing(Index1Y,$H304,TRUE,_xll.ohTrigger(RecalcTrigger,Trigger1Y)),NA())</f>
        <v>6.1187211230555594E-3</v>
      </c>
      <c r="N304" s="145">
        <f>IFERROR(_xll.qlIndexFixing(ONIndex1M,I304,TRUE,_xll.ohTrigger(RecalcTrigger,Trigger1M)),NA())</f>
        <v>1.3641881915438248E-3</v>
      </c>
      <c r="O304" s="44">
        <f>IFERROR(_xll.qlIndexFixing(ONIndex3M,I304,TRUE,_xll.ohTrigger(RecalcTrigger,Trigger3M)),NA())</f>
        <v>2.3005777418982909E-3</v>
      </c>
      <c r="P304" s="44">
        <f>IFERROR(_xll.qlIndexFixing(ONIndex6M,I304,TRUE,_xll.ohTrigger(RecalcTrigger,Trigger6M)),NA())</f>
        <v>3.583100929451799E-3</v>
      </c>
      <c r="Q304" s="146">
        <f>IFERROR(_xll.qlIndexFixing(ONIndex1Y,I304,TRUE,_xll.ohTrigger(RecalcTrigger,Trigger1Y)),NA())</f>
        <v>7.6814805680847087E-3</v>
      </c>
    </row>
    <row r="305" spans="2:17" x14ac:dyDescent="0.2">
      <c r="B305" s="39" t="s">
        <v>17</v>
      </c>
      <c r="D305" s="42">
        <f>_xll.qlCalendarAdvance(Calendar,$D304,B305,"f",FALSE)</f>
        <v>43074</v>
      </c>
      <c r="E305" s="140">
        <f>_xll.qlInterestRateIndexValueDate(IndexON,D305)</f>
        <v>43074</v>
      </c>
      <c r="F305" s="156">
        <f>IFERROR(_xll.qlIndexFixing(IndexON,D305,TRUE,_xll.ohTrigger(RecalcTrigger,TriggerON)),NA())</f>
        <v>7.515579297145969E-4</v>
      </c>
      <c r="H305" s="42">
        <f>_xll.qlCalendarAdvance(Calendar,$H304,B305,"f",FALSE)</f>
        <v>43074</v>
      </c>
      <c r="I305" s="140">
        <f>_xll.qlInterestRateIndexValueDate(Index1M,$H305)</f>
        <v>43074</v>
      </c>
      <c r="J305" s="145">
        <f>IFERROR(_xll.qlIndexFixing(Index1M,$H305,TRUE,_xll.ohTrigger(RecalcTrigger,Trigger1M)),NA())</f>
        <v>1.3327800188802569E-3</v>
      </c>
      <c r="K305" s="44">
        <f>IFERROR(_xll.qlIndexFixing(Index3M,H305,TRUE,_xll.ohTrigger(RecalcTrigger,Trigger3M)),NA())</f>
        <v>2.323491505020783E-3</v>
      </c>
      <c r="L305" s="44">
        <f>IFERROR(_xll.qlIndexFixing(Index6M,$H305,TRUE,_xll.ohTrigger(RecalcTrigger,Trigger6M)),NA())</f>
        <v>3.7360127065898725E-3</v>
      </c>
      <c r="M305" s="146">
        <f>IFERROR(_xll.qlIndexFixing(Index1Y,$H305,TRUE,_xll.ohTrigger(RecalcTrigger,Trigger1Y)),NA())</f>
        <v>6.110680257658041E-3</v>
      </c>
      <c r="N305" s="145">
        <f>IFERROR(_xll.qlIndexFixing(ONIndex1M,I305,TRUE,_xll.ohTrigger(RecalcTrigger,Trigger1M)),NA())</f>
        <v>1.3620919003143328E-3</v>
      </c>
      <c r="O305" s="44">
        <f>IFERROR(_xll.qlIndexFixing(ONIndex3M,I305,TRUE,_xll.ohTrigger(RecalcTrigger,Trigger3M)),NA())</f>
        <v>2.3011675690121081E-3</v>
      </c>
      <c r="P305" s="44">
        <f>IFERROR(_xll.qlIndexFixing(ONIndex6M,I305,TRUE,_xll.ohTrigger(RecalcTrigger,Trigger6M)),NA())</f>
        <v>3.5837966672780386E-3</v>
      </c>
      <c r="Q305" s="146">
        <f>IFERROR(_xll.qlIndexFixing(ONIndex1Y,I305,TRUE,_xll.ohTrigger(RecalcTrigger,Trigger1Y)),NA())</f>
        <v>7.5991806473685308E-3</v>
      </c>
    </row>
    <row r="306" spans="2:17" x14ac:dyDescent="0.2">
      <c r="B306" s="39" t="s">
        <v>17</v>
      </c>
      <c r="D306" s="42">
        <f>_xll.qlCalendarAdvance(Calendar,$D305,B306,"f",FALSE)</f>
        <v>43075</v>
      </c>
      <c r="E306" s="140">
        <f>_xll.qlInterestRateIndexValueDate(IndexON,D306)</f>
        <v>43075</v>
      </c>
      <c r="F306" s="156">
        <f>IFERROR(_xll.qlIndexFixing(IndexON,D306,TRUE,_xll.ohTrigger(RecalcTrigger,TriggerON)),NA())</f>
        <v>7.5140899947423456E-4</v>
      </c>
      <c r="H306" s="42">
        <f>_xll.qlCalendarAdvance(Calendar,$H305,B306,"f",FALSE)</f>
        <v>43075</v>
      </c>
      <c r="I306" s="140">
        <f>_xll.qlInterestRateIndexValueDate(Index1M,$H306)</f>
        <v>43075</v>
      </c>
      <c r="J306" s="145">
        <f>IFERROR(_xll.qlIndexFixing(Index1M,$H306,TRUE,_xll.ohTrigger(RecalcTrigger,Trigger1M)),NA())</f>
        <v>1.329085291506902E-3</v>
      </c>
      <c r="K306" s="44">
        <f>IFERROR(_xll.qlIndexFixing(Index3M,H306,TRUE,_xll.ohTrigger(RecalcTrigger,Trigger3M)),NA())</f>
        <v>2.3233882893493414E-3</v>
      </c>
      <c r="L306" s="44">
        <f>IFERROR(_xll.qlIndexFixing(Index6M,$H306,TRUE,_xll.ohTrigger(RecalcTrigger,Trigger6M)),NA())</f>
        <v>3.7364019670017433E-3</v>
      </c>
      <c r="M306" s="146">
        <f>IFERROR(_xll.qlIndexFixing(Index1Y,$H306,TRUE,_xll.ohTrigger(RecalcTrigger,Trigger1Y)),NA())</f>
        <v>6.102848782991499E-3</v>
      </c>
      <c r="N306" s="145">
        <f>IFERROR(_xll.qlIndexFixing(ONIndex1M,I306,TRUE,_xll.ohTrigger(RecalcTrigger,Trigger1M)),NA())</f>
        <v>1.3600084810172497E-3</v>
      </c>
      <c r="O306" s="44">
        <f>IFERROR(_xll.qlIndexFixing(ONIndex3M,I306,TRUE,_xll.ohTrigger(RecalcTrigger,Trigger3M)),NA())</f>
        <v>2.3018124366813719E-3</v>
      </c>
      <c r="P306" s="44">
        <f>IFERROR(_xll.qlIndexFixing(ONIndex6M,I306,TRUE,_xll.ohTrigger(RecalcTrigger,Trigger6M)),NA())</f>
        <v>3.5847017871981635E-3</v>
      </c>
      <c r="Q306" s="146">
        <f>IFERROR(_xll.qlIndexFixing(ONIndex1Y,I306,TRUE,_xll.ohTrigger(RecalcTrigger,Trigger1Y)),NA())</f>
        <v>7.5215000523864983E-3</v>
      </c>
    </row>
    <row r="307" spans="2:17" x14ac:dyDescent="0.2">
      <c r="B307" s="39" t="s">
        <v>17</v>
      </c>
      <c r="D307" s="42">
        <f>_xll.qlCalendarAdvance(Calendar,$D306,B307,"f",FALSE)</f>
        <v>43076</v>
      </c>
      <c r="E307" s="140">
        <f>_xll.qlInterestRateIndexValueDate(IndexON,D307)</f>
        <v>43076</v>
      </c>
      <c r="F307" s="156">
        <f>IFERROR(_xll.qlIndexFixing(IndexON,D307,TRUE,_xll.ohTrigger(RecalcTrigger,TriggerON)),NA())</f>
        <v>7.5126657344104508E-4</v>
      </c>
      <c r="H307" s="42">
        <f>_xll.qlCalendarAdvance(Calendar,$H306,B307,"f",FALSE)</f>
        <v>43076</v>
      </c>
      <c r="I307" s="140">
        <f>_xll.qlInterestRateIndexValueDate(Index1M,$H307)</f>
        <v>43076</v>
      </c>
      <c r="J307" s="145">
        <f>IFERROR(_xll.qlIndexFixing(Index1M,$H307,TRUE,_xll.ohTrigger(RecalcTrigger,Trigger1M)),NA())</f>
        <v>1.3281139932146482E-3</v>
      </c>
      <c r="K307" s="44">
        <f>IFERROR(_xll.qlIndexFixing(Index3M,H307,TRUE,_xll.ohTrigger(RecalcTrigger,Trigger3M)),NA())</f>
        <v>2.3232548399887052E-3</v>
      </c>
      <c r="L307" s="44">
        <f>IFERROR(_xll.qlIndexFixing(Index6M,$H307,TRUE,_xll.ohTrigger(RecalcTrigger,Trigger6M)),NA())</f>
        <v>3.7367802849647075E-3</v>
      </c>
      <c r="M307" s="146">
        <f>IFERROR(_xll.qlIndexFixing(Index1Y,$H307,TRUE,_xll.ohTrigger(RecalcTrigger,Trigger1Y)),NA())</f>
        <v>6.0952140978716152E-3</v>
      </c>
      <c r="N307" s="145">
        <f>IFERROR(_xll.qlIndexFixing(ONIndex1M,I307,TRUE,_xll.ohTrigger(RecalcTrigger,Trigger1M)),NA())</f>
        <v>1.3579379334904829E-3</v>
      </c>
      <c r="O307" s="44">
        <f>IFERROR(_xll.qlIndexFixing(ONIndex3M,I307,TRUE,_xll.ohTrigger(RecalcTrigger,Trigger3M)),NA())</f>
        <v>2.3025123448250362E-3</v>
      </c>
      <c r="P307" s="44">
        <f>IFERROR(_xll.qlIndexFixing(ONIndex6M,I307,TRUE,_xll.ohTrigger(RecalcTrigger,Trigger6M)),NA())</f>
        <v>3.5858162890500811E-3</v>
      </c>
      <c r="Q307" s="146">
        <f>IFERROR(_xll.qlIndexFixing(ONIndex1Y,I307,TRUE,_xll.ohTrigger(RecalcTrigger,Trigger1Y)),NA())</f>
        <v>7.4484387800588525E-3</v>
      </c>
    </row>
    <row r="308" spans="2:17" x14ac:dyDescent="0.2">
      <c r="B308" s="39" t="s">
        <v>17</v>
      </c>
      <c r="D308" s="42">
        <f>_xll.qlCalendarAdvance(Calendar,$D307,B308,"f",FALSE)</f>
        <v>43077</v>
      </c>
      <c r="E308" s="140">
        <f>_xll.qlInterestRateIndexValueDate(IndexON,D308)</f>
        <v>43077</v>
      </c>
      <c r="F308" s="156">
        <f>IFERROR(_xll.qlIndexFixing(IndexON,D308,TRUE,_xll.ohTrigger(RecalcTrigger,TriggerON)),NA())</f>
        <v>7.5100494669929263E-4</v>
      </c>
      <c r="H308" s="42">
        <f>_xll.qlCalendarAdvance(Calendar,$H307,B308,"f",FALSE)</f>
        <v>43077</v>
      </c>
      <c r="I308" s="140">
        <f>_xll.qlInterestRateIndexValueDate(Index1M,$H308)</f>
        <v>43077</v>
      </c>
      <c r="J308" s="145">
        <f>IFERROR(_xll.qlIndexFixing(Index1M,$H308,TRUE,_xll.ohTrigger(RecalcTrigger,Trigger1M)),NA())</f>
        <v>1.3271469931366584E-3</v>
      </c>
      <c r="K308" s="44">
        <f>IFERROR(_xll.qlIndexFixing(Index3M,H308,TRUE,_xll.ohTrigger(RecalcTrigger,Trigger3M)),NA())</f>
        <v>2.3230900345028171E-3</v>
      </c>
      <c r="L308" s="44">
        <f>IFERROR(_xll.qlIndexFixing(Index6M,$H308,TRUE,_xll.ohTrigger(RecalcTrigger,Trigger6M)),NA())</f>
        <v>3.7371466301093425E-3</v>
      </c>
      <c r="M308" s="146">
        <f>IFERROR(_xll.qlIndexFixing(Index1Y,$H308,TRUE,_xll.ohTrigger(RecalcTrigger,Trigger1Y)),NA())</f>
        <v>6.0805550900650089E-3</v>
      </c>
      <c r="N308" s="145">
        <f>IFERROR(_xll.qlIndexFixing(ONIndex1M,I308,TRUE,_xll.ohTrigger(RecalcTrigger,Trigger1M)),NA())</f>
        <v>1.3538447661816853E-3</v>
      </c>
      <c r="O308" s="44">
        <f>IFERROR(_xll.qlIndexFixing(ONIndex3M,I308,TRUE,_xll.ohTrigger(RecalcTrigger,Trigger3M)),NA())</f>
        <v>2.3041101743311496E-3</v>
      </c>
      <c r="P308" s="44">
        <f>IFERROR(_xll.qlIndexFixing(ONIndex6M,I308,TRUE,_xll.ohTrigger(RecalcTrigger,Trigger6M)),NA())</f>
        <v>3.5887785180780769E-3</v>
      </c>
      <c r="Q308" s="146">
        <f>IFERROR(_xll.qlIndexFixing(ONIndex1Y,I308,TRUE,_xll.ohTrigger(RecalcTrigger,Trigger1Y)),NA())</f>
        <v>7.3178606714611556E-3</v>
      </c>
    </row>
    <row r="309" spans="2:17" x14ac:dyDescent="0.2">
      <c r="B309" s="39" t="s">
        <v>17</v>
      </c>
      <c r="D309" s="42">
        <f>_xll.qlCalendarAdvance(Calendar,$D308,B309,"f",FALSE)</f>
        <v>43080</v>
      </c>
      <c r="E309" s="140">
        <f>_xll.qlInterestRateIndexValueDate(IndexON,D309)</f>
        <v>43080</v>
      </c>
      <c r="F309" s="156">
        <f>IFERROR(_xll.qlIndexFixing(IndexON,D309,TRUE,_xll.ohTrigger(RecalcTrigger,TriggerON)),NA())</f>
        <v>7.5076190975909007E-4</v>
      </c>
      <c r="H309" s="42">
        <f>_xll.qlCalendarAdvance(Calendar,$H308,B309,"f",FALSE)</f>
        <v>43080</v>
      </c>
      <c r="I309" s="140">
        <f>_xll.qlInterestRateIndexValueDate(Index1M,$H309)</f>
        <v>43080</v>
      </c>
      <c r="J309" s="145">
        <f>IFERROR(_xll.qlIndexFixing(Index1M,$H309,TRUE,_xll.ohTrigger(RecalcTrigger,Trigger1M)),NA())</f>
        <v>1.3216298290645713E-3</v>
      </c>
      <c r="K309" s="44">
        <f>IFERROR(_xll.qlIndexFixing(Index3M,H309,TRUE,_xll.ohTrigger(RecalcTrigger,Trigger3M)),NA())</f>
        <v>2.3219309328442799E-3</v>
      </c>
      <c r="L309" s="44">
        <f>IFERROR(_xll.qlIndexFixing(Index6M,$H309,TRUE,_xll.ohTrigger(RecalcTrigger,Trigger6M)),NA())</f>
        <v>3.7381635249239113E-3</v>
      </c>
      <c r="M309" s="146">
        <f>IFERROR(_xll.qlIndexFixing(Index1Y,$H309,TRUE,_xll.ohTrigger(RecalcTrigger,Trigger1Y)),NA())</f>
        <v>6.0663912462703973E-3</v>
      </c>
      <c r="N309" s="145">
        <f>IFERROR(_xll.qlIndexFixing(ONIndex1M,I309,TRUE,_xll.ohTrigger(RecalcTrigger,Trigger1M)),NA())</f>
        <v>1.3497844617349486E-3</v>
      </c>
      <c r="O309" s="44">
        <f>IFERROR(_xll.qlIndexFixing(ONIndex3M,I309,TRUE,_xll.ohTrigger(RecalcTrigger,Trigger3M)),NA())</f>
        <v>2.3058623825489288E-3</v>
      </c>
      <c r="P309" s="44">
        <f>IFERROR(_xll.qlIndexFixing(ONIndex6M,I309,TRUE,_xll.ohTrigger(RecalcTrigger,Trigger6M)),NA())</f>
        <v>3.5923681166671884E-3</v>
      </c>
      <c r="Q309" s="146">
        <f>IFERROR(_xll.qlIndexFixing(ONIndex1Y,I309,TRUE,_xll.ohTrigger(RecalcTrigger,Trigger1Y)),NA())</f>
        <v>7.2023868655846091E-3</v>
      </c>
    </row>
    <row r="310" spans="2:17" x14ac:dyDescent="0.2">
      <c r="B310" s="39" t="s">
        <v>17</v>
      </c>
      <c r="D310" s="42">
        <f>_xll.qlCalendarAdvance(Calendar,$D309,B310,"f",FALSE)</f>
        <v>43081</v>
      </c>
      <c r="E310" s="140">
        <f>_xll.qlInterestRateIndexValueDate(IndexON,D310)</f>
        <v>43081</v>
      </c>
      <c r="F310" s="156">
        <f>IFERROR(_xll.qlIndexFixing(IndexON,D310,TRUE,_xll.ohTrigger(RecalcTrigger,TriggerON)),NA())</f>
        <v>7.5065200403234833E-4</v>
      </c>
      <c r="H310" s="42">
        <f>_xll.qlCalendarAdvance(Calendar,$H309,B310,"f",FALSE)</f>
        <v>43081</v>
      </c>
      <c r="I310" s="140">
        <f>_xll.qlInterestRateIndexValueDate(Index1M,$H310)</f>
        <v>43081</v>
      </c>
      <c r="J310" s="145">
        <f>IFERROR(_xll.qlIndexFixing(Index1M,$H310,TRUE,_xll.ohTrigger(RecalcTrigger,Trigger1M)),NA())</f>
        <v>1.3198165213872976E-3</v>
      </c>
      <c r="K310" s="44">
        <f>IFERROR(_xll.qlIndexFixing(Index3M,H310,TRUE,_xll.ohTrigger(RecalcTrigger,Trigger3M)),NA())</f>
        <v>2.3220948026180122E-3</v>
      </c>
      <c r="L310" s="44">
        <f>IFERROR(_xll.qlIndexFixing(Index6M,$H310,TRUE,_xll.ohTrigger(RecalcTrigger,Trigger6M)),NA())</f>
        <v>3.7384716750845318E-3</v>
      </c>
      <c r="M310" s="146">
        <f>IFERROR(_xll.qlIndexFixing(Index1Y,$H310,TRUE,_xll.ohTrigger(RecalcTrigger,Trigger1Y)),NA())</f>
        <v>6.0595515079095996E-3</v>
      </c>
      <c r="N310" s="145">
        <f>IFERROR(_xll.qlIndexFixing(ONIndex1M,I310,TRUE,_xll.ohTrigger(RecalcTrigger,Trigger1M)),NA())</f>
        <v>1.3477782734649946E-3</v>
      </c>
      <c r="O310" s="44">
        <f>IFERROR(_xll.qlIndexFixing(ONIndex3M,I310,TRUE,_xll.ohTrigger(RecalcTrigger,Trigger3M)),NA())</f>
        <v>2.306837493307734E-3</v>
      </c>
      <c r="P310" s="44">
        <f>IFERROR(_xll.qlIndexFixing(ONIndex6M,I310,TRUE,_xll.ohTrigger(RecalcTrigger,Trigger6M)),NA())</f>
        <v>3.5945295285022549E-3</v>
      </c>
      <c r="Q310" s="146">
        <f>IFERROR(_xll.qlIndexFixing(ONIndex1Y,I310,TRUE,_xll.ohTrigger(RecalcTrigger,Trigger1Y)),NA())</f>
        <v>7.1524221689234224E-3</v>
      </c>
    </row>
    <row r="311" spans="2:17" x14ac:dyDescent="0.2">
      <c r="B311" s="39" t="s">
        <v>17</v>
      </c>
      <c r="D311" s="42">
        <f>_xll.qlCalendarAdvance(Calendar,$D310,B311,"f",FALSE)</f>
        <v>43082</v>
      </c>
      <c r="E311" s="140">
        <f>_xll.qlInterestRateIndexValueDate(IndexON,D311)</f>
        <v>43082</v>
      </c>
      <c r="F311" s="156">
        <f>IFERROR(_xll.qlIndexFixing(IndexON,D311,TRUE,_xll.ohTrigger(RecalcTrigger,TriggerON)),NA())</f>
        <v>7.5054860243173316E-4</v>
      </c>
      <c r="H311" s="42">
        <f>_xll.qlCalendarAdvance(Calendar,$H310,B311,"f",FALSE)</f>
        <v>43082</v>
      </c>
      <c r="I311" s="140">
        <f>_xll.qlInterestRateIndexValueDate(Index1M,$H311)</f>
        <v>43082</v>
      </c>
      <c r="J311" s="145">
        <f>IFERROR(_xll.qlIndexFixing(Index1M,$H311,TRUE,_xll.ohTrigger(RecalcTrigger,Trigger1M)),NA())</f>
        <v>1.3163019304351594E-3</v>
      </c>
      <c r="K311" s="44">
        <f>IFERROR(_xll.qlIndexFixing(Index3M,H311,TRUE,_xll.ohTrigger(RecalcTrigger,Trigger3M)),NA())</f>
        <v>2.3217563799974184E-3</v>
      </c>
      <c r="L311" s="44">
        <f>IFERROR(_xll.qlIndexFixing(Index6M,$H311,TRUE,_xll.ohTrigger(RecalcTrigger,Trigger6M)),NA())</f>
        <v>3.7387627005708059E-3</v>
      </c>
      <c r="M311" s="146">
        <f>IFERROR(_xll.qlIndexFixing(Index1Y,$H311,TRUE,_xll.ohTrigger(RecalcTrigger,Trigger1Y)),NA())</f>
        <v>6.052832961767507E-3</v>
      </c>
      <c r="N311" s="145">
        <f>IFERROR(_xll.qlIndexFixing(ONIndex1M,I311,TRUE,_xll.ohTrigger(RecalcTrigger,Trigger1M)),NA())</f>
        <v>1.3457849568843105E-3</v>
      </c>
      <c r="O311" s="44">
        <f>IFERROR(_xll.qlIndexFixing(ONIndex3M,I311,TRUE,_xll.ohTrigger(RecalcTrigger,Trigger3M)),NA())</f>
        <v>2.3078676444598933E-3</v>
      </c>
      <c r="P311" s="44">
        <f>IFERROR(_xll.qlIndexFixing(ONIndex6M,I311,TRUE,_xll.ohTrigger(RecalcTrigger,Trigger6M)),NA())</f>
        <v>3.5969003225122531E-3</v>
      </c>
      <c r="Q311" s="146">
        <f>IFERROR(_xll.qlIndexFixing(ONIndex1Y,I311,TRUE,_xll.ohTrigger(RecalcTrigger,Trigger1Y)),NA())</f>
        <v>7.1070767809766622E-3</v>
      </c>
    </row>
    <row r="312" spans="2:17" x14ac:dyDescent="0.2">
      <c r="B312" s="39" t="s">
        <v>17</v>
      </c>
      <c r="D312" s="42">
        <f>_xll.qlCalendarAdvance(Calendar,$D311,B312,"f",FALSE)</f>
        <v>43083</v>
      </c>
      <c r="E312" s="140">
        <f>_xll.qlInterestRateIndexValueDate(IndexON,D312)</f>
        <v>43083</v>
      </c>
      <c r="F312" s="156">
        <f>IFERROR(_xll.qlIndexFixing(IndexON,D312,TRUE,_xll.ohTrigger(RecalcTrigger,TriggerON)),NA())</f>
        <v>7.5045170487619828E-4</v>
      </c>
      <c r="H312" s="42">
        <f>_xll.qlCalendarAdvance(Calendar,$H311,B312,"f",FALSE)</f>
        <v>43083</v>
      </c>
      <c r="I312" s="140">
        <f>_xll.qlInterestRateIndexValueDate(Index1M,$H312)</f>
        <v>43083</v>
      </c>
      <c r="J312" s="145">
        <f>IFERROR(_xll.qlIndexFixing(Index1M,$H312,TRUE,_xll.ohTrigger(RecalcTrigger,Trigger1M)),NA())</f>
        <v>1.3153757359605361E-3</v>
      </c>
      <c r="K312" s="44">
        <f>IFERROR(_xll.qlIndexFixing(Index3M,H312,TRUE,_xll.ohTrigger(RecalcTrigger,Trigger3M)),NA())</f>
        <v>2.3213798666577396E-3</v>
      </c>
      <c r="L312" s="44">
        <f>IFERROR(_xll.qlIndexFixing(Index6M,$H312,TRUE,_xll.ohTrigger(RecalcTrigger,Trigger6M)),NA())</f>
        <v>3.7390355710093031E-3</v>
      </c>
      <c r="M312" s="146">
        <f>IFERROR(_xll.qlIndexFixing(Index1Y,$H312,TRUE,_xll.ohTrigger(RecalcTrigger,Trigger1Y)),NA())</f>
        <v>6.0462230097340086E-3</v>
      </c>
      <c r="N312" s="145">
        <f>IFERROR(_xll.qlIndexFixing(ONIndex1M,I312,TRUE,_xll.ohTrigger(RecalcTrigger,Trigger1M)),NA())</f>
        <v>1.3438045122360354E-3</v>
      </c>
      <c r="O312" s="44">
        <f>IFERROR(_xll.qlIndexFixing(ONIndex3M,I312,TRUE,_xll.ohTrigger(RecalcTrigger,Trigger3M)),NA())</f>
        <v>2.3089528362485456E-3</v>
      </c>
      <c r="P312" s="44">
        <f>IFERROR(_xll.qlIndexFixing(ONIndex6M,I312,TRUE,_xll.ohTrigger(RecalcTrigger,Trigger6M)),NA())</f>
        <v>3.5994804984540441E-3</v>
      </c>
      <c r="Q312" s="146">
        <f>IFERROR(_xll.qlIndexFixing(ONIndex1Y,I312,TRUE,_xll.ohTrigger(RecalcTrigger,Trigger1Y)),NA())</f>
        <v>7.0663507001234027E-3</v>
      </c>
    </row>
    <row r="313" spans="2:17" x14ac:dyDescent="0.2">
      <c r="B313" s="39" t="s">
        <v>17</v>
      </c>
      <c r="D313" s="42">
        <f>_xll.qlCalendarAdvance(Calendar,$D312,B313,"f",FALSE)</f>
        <v>43084</v>
      </c>
      <c r="E313" s="140">
        <f>_xll.qlInterestRateIndexValueDate(IndexON,D313)</f>
        <v>43084</v>
      </c>
      <c r="F313" s="156">
        <f>IFERROR(_xll.qlIndexFixing(IndexON,D313,TRUE,_xll.ohTrigger(RecalcTrigger,TriggerON)),NA())</f>
        <v>7.5028113219910441E-4</v>
      </c>
      <c r="H313" s="42">
        <f>_xll.qlCalendarAdvance(Calendar,$H312,B313,"f",FALSE)</f>
        <v>43084</v>
      </c>
      <c r="I313" s="140">
        <f>_xll.qlInterestRateIndexValueDate(Index1M,$H313)</f>
        <v>43084</v>
      </c>
      <c r="J313" s="145">
        <f>IFERROR(_xll.qlIndexFixing(Index1M,$H313,TRUE,_xll.ohTrigger(RecalcTrigger,Trigger1M)),NA())</f>
        <v>1.3144538392937818E-3</v>
      </c>
      <c r="K313" s="44">
        <f>IFERROR(_xll.qlIndexFixing(Index3M,H313,TRUE,_xll.ohTrigger(RecalcTrigger,Trigger3M)),NA())</f>
        <v>2.3209641401692213E-3</v>
      </c>
      <c r="L313" s="44">
        <f>IFERROR(_xll.qlIndexFixing(Index6M,$H313,TRUE,_xll.ohTrigger(RecalcTrigger,Trigger6M)),NA())</f>
        <v>3.7392892560292657E-3</v>
      </c>
      <c r="M313" s="146">
        <f>IFERROR(_xll.qlIndexFixing(Index1Y,$H313,TRUE,_xll.ohTrigger(RecalcTrigger,Trigger1Y)),NA())</f>
        <v>6.0325314133591055E-3</v>
      </c>
      <c r="N313" s="145">
        <f>IFERROR(_xll.qlIndexFixing(ONIndex1M,I313,TRUE,_xll.ohTrigger(RecalcTrigger,Trigger1M)),NA())</f>
        <v>1.3398914476473827E-3</v>
      </c>
      <c r="O313" s="44">
        <f>IFERROR(_xll.qlIndexFixing(ONIndex3M,I313,TRUE,_xll.ohTrigger(RecalcTrigger,Trigger3M)),NA())</f>
        <v>2.3113213240596084E-3</v>
      </c>
      <c r="P313" s="44">
        <f>IFERROR(_xll.qlIndexFixing(ONIndex6M,I313,TRUE,_xll.ohTrigger(RecalcTrigger,Trigger6M)),NA())</f>
        <v>3.605374402791591E-3</v>
      </c>
      <c r="Q313" s="146">
        <f>IFERROR(_xll.qlIndexFixing(ONIndex1Y,I313,TRUE,_xll.ohTrigger(RecalcTrigger,Trigger1Y)),NA())</f>
        <v>7.0004304788939828E-3</v>
      </c>
    </row>
    <row r="314" spans="2:17" x14ac:dyDescent="0.2">
      <c r="B314" s="39" t="s">
        <v>17</v>
      </c>
      <c r="D314" s="42">
        <f>_xll.qlCalendarAdvance(Calendar,$D313,B314,"f",FALSE)</f>
        <v>43087</v>
      </c>
      <c r="E314" s="140">
        <f>_xll.qlInterestRateIndexValueDate(IndexON,D314)</f>
        <v>43087</v>
      </c>
      <c r="F314" s="156">
        <f>IFERROR(_xll.qlIndexFixing(IndexON,D314,TRUE,_xll.ohTrigger(RecalcTrigger,TriggerON)),NA())</f>
        <v>7.5012915534800051E-4</v>
      </c>
      <c r="H314" s="42">
        <f>_xll.qlCalendarAdvance(Calendar,$H313,B314,"f",FALSE)</f>
        <v>43087</v>
      </c>
      <c r="I314" s="140">
        <f>_xll.qlInterestRateIndexValueDate(Index1M,$H314)</f>
        <v>43087</v>
      </c>
      <c r="J314" s="145">
        <f>IFERROR(_xll.qlIndexFixing(Index1M,$H314,TRUE,_xll.ohTrigger(RecalcTrigger,Trigger1M)),NA())</f>
        <v>1.3092070185005331E-3</v>
      </c>
      <c r="K314" s="44">
        <f>IFERROR(_xll.qlIndexFixing(Index3M,H314,TRUE,_xll.ohTrigger(RecalcTrigger,Trigger3M)),NA())</f>
        <v>2.3188457791127586E-3</v>
      </c>
      <c r="L314" s="44">
        <f>IFERROR(_xll.qlIndexFixing(Index6M,$H314,TRUE,_xll.ohTrigger(RecalcTrigger,Trigger6M)),NA())</f>
        <v>3.7399248948525518E-3</v>
      </c>
      <c r="M314" s="146">
        <f>IFERROR(_xll.qlIndexFixing(Index1Y,$H314,TRUE,_xll.ohTrigger(RecalcTrigger,Trigger1Y)),NA())</f>
        <v>6.0206171931391772E-3</v>
      </c>
      <c r="N314" s="145">
        <f>IFERROR(_xll.qlIndexFixing(ONIndex1M,I314,TRUE,_xll.ohTrigger(RecalcTrigger,Trigger1M)),NA())</f>
        <v>1.3360114518323751E-3</v>
      </c>
      <c r="O314" s="44">
        <f>IFERROR(_xll.qlIndexFixing(ONIndex3M,I314,TRUE,_xll.ohTrigger(RecalcTrigger,Trigger3M)),NA())</f>
        <v>2.3138440083092515E-3</v>
      </c>
      <c r="P314" s="44">
        <f>IFERROR(_xll.qlIndexFixing(ONIndex6M,I314,TRUE,_xll.ohTrigger(RecalcTrigger,Trigger6M)),NA())</f>
        <v>3.6118950225927371E-3</v>
      </c>
      <c r="Q314" s="146">
        <f>IFERROR(_xll.qlIndexFixing(ONIndex1Y,I314,TRUE,_xll.ohTrigger(RecalcTrigger,Trigger1Y)),NA())</f>
        <v>6.9496394181445265E-3</v>
      </c>
    </row>
    <row r="315" spans="2:17" x14ac:dyDescent="0.2">
      <c r="B315" s="39" t="s">
        <v>17</v>
      </c>
      <c r="D315" s="42">
        <f>_xll.qlCalendarAdvance(Calendar,$D314,B315,"f",FALSE)</f>
        <v>43088</v>
      </c>
      <c r="E315" s="140">
        <f>_xll.qlInterestRateIndexValueDate(IndexON,D315)</f>
        <v>43088</v>
      </c>
      <c r="F315" s="156">
        <f>IFERROR(_xll.qlIndexFixing(IndexON,D315,TRUE,_xll.ohTrigger(RecalcTrigger,TriggerON)),NA())</f>
        <v>7.5006477809891337E-4</v>
      </c>
      <c r="H315" s="42">
        <f>_xll.qlCalendarAdvance(Calendar,$H314,B315,"f",FALSE)</f>
        <v>43088</v>
      </c>
      <c r="I315" s="140">
        <f>_xll.qlInterestRateIndexValueDate(Index1M,$H315)</f>
        <v>43088</v>
      </c>
      <c r="J315" s="145">
        <f>IFERROR(_xll.qlIndexFixing(Index1M,$H315,TRUE,_xll.ohTrigger(RecalcTrigger,Trigger1M)),NA())</f>
        <v>1.3074838251658782E-3</v>
      </c>
      <c r="K315" s="44">
        <f>IFERROR(_xll.qlIndexFixing(Index3M,H315,TRUE,_xll.ohTrigger(RecalcTrigger,Trigger3M)),NA())</f>
        <v>2.3188866542289319E-3</v>
      </c>
      <c r="L315" s="44">
        <f>IFERROR(_xll.qlIndexFixing(Index6M,$H315,TRUE,_xll.ohTrigger(RecalcTrigger,Trigger6M)),NA())</f>
        <v>3.7400915344756535E-3</v>
      </c>
      <c r="M315" s="146">
        <f>IFERROR(_xll.qlIndexFixing(Index1Y,$H315,TRUE,_xll.ohTrigger(RecalcTrigger,Trigger1Y)),NA())</f>
        <v>6.0143612524969914E-3</v>
      </c>
      <c r="N315" s="145">
        <f>IFERROR(_xll.qlIndexFixing(ONIndex1M,I315,TRUE,_xll.ohTrigger(RecalcTrigger,Trigger1M)),NA())</f>
        <v>1.3340953663598665E-3</v>
      </c>
      <c r="O315" s="44">
        <f>IFERROR(_xll.qlIndexFixing(ONIndex3M,I315,TRUE,_xll.ohTrigger(RecalcTrigger,Trigger3M)),NA())</f>
        <v>2.3152044025509522E-3</v>
      </c>
      <c r="P315" s="44">
        <f>IFERROR(_xll.qlIndexFixing(ONIndex6M,I315,TRUE,_xll.ohTrigger(RecalcTrigger,Trigger6M)),NA())</f>
        <v>3.6155221087608158E-3</v>
      </c>
      <c r="Q315" s="146">
        <f>IFERROR(_xll.qlIndexFixing(ONIndex1Y,I315,TRUE,_xll.ohTrigger(RecalcTrigger,Trigger1Y)),NA())</f>
        <v>6.932009852578247E-3</v>
      </c>
    </row>
    <row r="316" spans="2:17" x14ac:dyDescent="0.2">
      <c r="B316" s="39" t="s">
        <v>17</v>
      </c>
      <c r="D316" s="42">
        <f>_xll.qlCalendarAdvance(Calendar,$D315,B316,"f",FALSE)</f>
        <v>43089</v>
      </c>
      <c r="E316" s="140">
        <f>_xll.qlInterestRateIndexValueDate(IndexON,D316)</f>
        <v>43089</v>
      </c>
      <c r="F316" s="156">
        <f>IFERROR(_xll.qlIndexFixing(IndexON,D316,TRUE,_xll.ohTrigger(RecalcTrigger,TriggerON)),NA())</f>
        <v>7.5000690497595279E-4</v>
      </c>
      <c r="H316" s="42">
        <f>_xll.qlCalendarAdvance(Calendar,$H315,B316,"f",FALSE)</f>
        <v>43089</v>
      </c>
      <c r="I316" s="140">
        <f>_xll.qlInterestRateIndexValueDate(Index1M,$H316)</f>
        <v>43089</v>
      </c>
      <c r="J316" s="145">
        <f>IFERROR(_xll.qlIndexFixing(Index1M,$H316,TRUE,_xll.ohTrigger(RecalcTrigger,Trigger1M)),NA())</f>
        <v>1.304149375471035E-3</v>
      </c>
      <c r="K316" s="44">
        <f>IFERROR(_xll.qlIndexFixing(Index3M,H316,TRUE,_xll.ohTrigger(RecalcTrigger,Trigger3M)),NA())</f>
        <v>2.3182580256372568E-3</v>
      </c>
      <c r="L316" s="44">
        <f>IFERROR(_xll.qlIndexFixing(Index6M,$H316,TRUE,_xll.ohTrigger(RecalcTrigger,Trigger6M)),NA())</f>
        <v>3.7402338368210854E-3</v>
      </c>
      <c r="M316" s="146">
        <f>IFERROR(_xll.qlIndexFixing(Index1Y,$H316,TRUE,_xll.ohTrigger(RecalcTrigger,Trigger1Y)),NA())</f>
        <v>6.0081383246592956E-3</v>
      </c>
      <c r="N316" s="145">
        <f>IFERROR(_xll.qlIndexFixing(ONIndex1M,I316,TRUE,_xll.ohTrigger(RecalcTrigger,Trigger1M)),NA())</f>
        <v>1.3321921527387204E-3</v>
      </c>
      <c r="O316" s="44">
        <f>IFERROR(_xll.qlIndexFixing(ONIndex3M,I316,TRUE,_xll.ohTrigger(RecalcTrigger,Trigger3M)),NA())</f>
        <v>2.3166030102761415E-3</v>
      </c>
      <c r="P316" s="44">
        <f>IFERROR(_xll.qlIndexFixing(ONIndex6M,I316,TRUE,_xll.ohTrigger(RecalcTrigger,Trigger6M)),NA())</f>
        <v>3.6193585769417336E-3</v>
      </c>
      <c r="Q316" s="146">
        <f>IFERROR(_xll.qlIndexFixing(ONIndex1Y,I316,TRUE,_xll.ohTrigger(RecalcTrigger,Trigger1Y)),NA())</f>
        <v>6.918999587378627E-3</v>
      </c>
    </row>
    <row r="317" spans="2:17" x14ac:dyDescent="0.2">
      <c r="B317" s="39" t="s">
        <v>17</v>
      </c>
      <c r="D317" s="42">
        <f>_xll.qlCalendarAdvance(Calendar,$D316,B317,"f",FALSE)</f>
        <v>43090</v>
      </c>
      <c r="E317" s="140">
        <f>_xll.qlInterestRateIndexValueDate(IndexON,D317)</f>
        <v>43090</v>
      </c>
      <c r="F317" s="156">
        <f>IFERROR(_xll.qlIndexFixing(IndexON,D317,TRUE,_xll.ohTrigger(RecalcTrigger,TriggerON)),NA())</f>
        <v>7.4995553597911879E-4</v>
      </c>
      <c r="H317" s="42">
        <f>_xll.qlCalendarAdvance(Calendar,$H316,B317,"f",FALSE)</f>
        <v>43090</v>
      </c>
      <c r="I317" s="140">
        <f>_xll.qlInterestRateIndexValueDate(Index1M,$H317)</f>
        <v>43090</v>
      </c>
      <c r="J317" s="145">
        <f>IFERROR(_xll.qlIndexFixing(Index1M,$H317,TRUE,_xll.ohTrigger(RecalcTrigger,Trigger1M)),NA())</f>
        <v>1.3032682819612285E-3</v>
      </c>
      <c r="K317" s="44">
        <f>IFERROR(_xll.qlIndexFixing(Index3M,H317,TRUE,_xll.ohTrigger(RecalcTrigger,Trigger3M)),NA())</f>
        <v>2.3175838183795675E-3</v>
      </c>
      <c r="L317" s="44">
        <f>IFERROR(_xll.qlIndexFixing(Index6M,$H317,TRUE,_xll.ohTrigger(RecalcTrigger,Trigger6M)),NA())</f>
        <v>3.7403507715176448E-3</v>
      </c>
      <c r="M317" s="146">
        <f>IFERROR(_xll.qlIndexFixing(Index1Y,$H317,TRUE,_xll.ohTrigger(RecalcTrigger,Trigger1Y)),NA())</f>
        <v>6.0019358138856393E-3</v>
      </c>
      <c r="N317" s="145">
        <f>IFERROR(_xll.qlIndexFixing(ONIndex1M,I317,TRUE,_xll.ohTrigger(RecalcTrigger,Trigger1M)),NA())</f>
        <v>1.3303018108068443E-3</v>
      </c>
      <c r="O317" s="44">
        <f>IFERROR(_xll.qlIndexFixing(ONIndex3M,I317,TRUE,_xll.ohTrigger(RecalcTrigger,Trigger3M)),NA())</f>
        <v>2.3179725232780335E-3</v>
      </c>
      <c r="P317" s="44">
        <f>IFERROR(_xll.qlIndexFixing(ONIndex6M,I317,TRUE,_xll.ohTrigger(RecalcTrigger,Trigger6M)),NA())</f>
        <v>3.6234044272165367E-3</v>
      </c>
      <c r="Q317" s="146">
        <f>IFERROR(_xll.qlIndexFixing(ONIndex1Y,I317,TRUE,_xll.ohTrigger(RecalcTrigger,Trigger1Y)),NA())</f>
        <v>6.9106086220593888E-3</v>
      </c>
    </row>
    <row r="318" spans="2:17" x14ac:dyDescent="0.2">
      <c r="B318" s="39" t="s">
        <v>17</v>
      </c>
      <c r="D318" s="42">
        <f>_xll.qlCalendarAdvance(Calendar,$D317,B318,"f",FALSE)</f>
        <v>43091</v>
      </c>
      <c r="E318" s="140">
        <f>_xll.qlInterestRateIndexValueDate(IndexON,D318)</f>
        <v>43091</v>
      </c>
      <c r="F318" s="156">
        <f>IFERROR(_xll.qlIndexFixing(IndexON,D318,TRUE,_xll.ohTrigger(RecalcTrigger,TriggerON)),NA())</f>
        <v>7.4985003829475261E-4</v>
      </c>
      <c r="H318" s="42">
        <f>_xll.qlCalendarAdvance(Calendar,$H317,B318,"f",FALSE)</f>
        <v>43091</v>
      </c>
      <c r="I318" s="140">
        <f>_xll.qlInterestRateIndexValueDate(Index1M,$H318)</f>
        <v>43091</v>
      </c>
      <c r="J318" s="145">
        <f>IFERROR(_xll.qlIndexFixing(Index1M,$H318,TRUE,_xll.ohTrigger(RecalcTrigger,Trigger1M)),NA())</f>
        <v>1.3023914858649231E-3</v>
      </c>
      <c r="K318" s="44">
        <f>IFERROR(_xll.qlIndexFixing(Index3M,H318,TRUE,_xll.ohTrigger(RecalcTrigger,Trigger3M)),NA())</f>
        <v>2.3168647551086289E-3</v>
      </c>
      <c r="L318" s="44">
        <f>IFERROR(_xll.qlIndexFixing(Index6M,$H318,TRUE,_xll.ohTrigger(RecalcTrigger,Trigger6M)),NA())</f>
        <v>3.7404413081963545E-3</v>
      </c>
      <c r="M318" s="146">
        <f>IFERROR(_xll.qlIndexFixing(Index1Y,$H318,TRUE,_xll.ohTrigger(RecalcTrigger,Trigger1Y)),NA())</f>
        <v>5.9885854855783408E-3</v>
      </c>
      <c r="N318" s="145">
        <f>IFERROR(_xll.qlIndexFixing(ONIndex1M,I318,TRUE,_xll.ohTrigger(RecalcTrigger,Trigger1M)),NA())</f>
        <v>1.324730503949878E-3</v>
      </c>
      <c r="O318" s="44">
        <f>IFERROR(_xll.qlIndexFixing(ONIndex3M,I318,TRUE,_xll.ohTrigger(RecalcTrigger,Trigger3M)),NA())</f>
        <v>2.3217891470663776E-3</v>
      </c>
      <c r="P318" s="44">
        <f>IFERROR(_xll.qlIndexFixing(ONIndex6M,I318,TRUE,_xll.ohTrigger(RecalcTrigger,Trigger6M)),NA())</f>
        <v>3.6370801343970083E-3</v>
      </c>
      <c r="Q318" s="146">
        <f>IFERROR(_xll.qlIndexFixing(ONIndex1Y,I318,TRUE,_xll.ohTrigger(RecalcTrigger,Trigger1Y)),NA())</f>
        <v>6.9180330495657305E-3</v>
      </c>
    </row>
    <row r="319" spans="2:17" x14ac:dyDescent="0.2">
      <c r="B319" s="39" t="s">
        <v>17</v>
      </c>
      <c r="D319" s="42">
        <f>_xll.qlCalendarAdvance(Calendar,$D318,B319,"f",FALSE)</f>
        <v>43096</v>
      </c>
      <c r="E319" s="140">
        <f>_xll.qlInterestRateIndexValueDate(IndexON,D319)</f>
        <v>43096</v>
      </c>
      <c r="F319" s="156">
        <f>IFERROR(_xll.qlIndexFixing(IndexON,D319,TRUE,_xll.ohTrigger(RecalcTrigger,TriggerON)),NA())</f>
        <v>7.4978390726898603E-4</v>
      </c>
      <c r="H319" s="42">
        <f>_xll.qlCalendarAdvance(Calendar,$H318,B319,"f",FALSE)</f>
        <v>43096</v>
      </c>
      <c r="I319" s="140">
        <f>_xll.qlInterestRateIndexValueDate(Index1M,$H319)</f>
        <v>43096</v>
      </c>
      <c r="J319" s="145">
        <f>IFERROR(_xll.qlIndexFixing(Index1M,$H319,TRUE,_xll.ohTrigger(RecalcTrigger,Trigger1M)),NA())</f>
        <v>1.2926276245318847E-3</v>
      </c>
      <c r="K319" s="44">
        <f>IFERROR(_xll.qlIndexFixing(Index3M,H319,TRUE,_xll.ohTrigger(RecalcTrigger,Trigger3M)),NA())</f>
        <v>2.3126348068688296E-3</v>
      </c>
      <c r="L319" s="44">
        <f>IFERROR(_xll.qlIndexFixing(Index6M,$H319,TRUE,_xll.ohTrigger(RecalcTrigger,Trigger6M)),NA())</f>
        <v>3.7404619584409152E-3</v>
      </c>
      <c r="M319" s="146">
        <f>IFERROR(_xll.qlIndexFixing(Index1Y,$H319,TRUE,_xll.ohTrigger(RecalcTrigger,Trigger1Y)),NA())</f>
        <v>5.9644441854087571E-3</v>
      </c>
      <c r="N319" s="145">
        <f>IFERROR(_xll.qlIndexFixing(ONIndex1M,I319,TRUE,_xll.ohTrigger(RecalcTrigger,Trigger1M)),NA())</f>
        <v>1.3192300681752478E-3</v>
      </c>
      <c r="O319" s="44">
        <f>IFERROR(_xll.qlIndexFixing(ONIndex3M,I319,TRUE,_xll.ohTrigger(RecalcTrigger,Trigger3M)),NA())</f>
        <v>2.3252252429406539E-3</v>
      </c>
      <c r="P319" s="44">
        <f>IFERROR(_xll.qlIndexFixing(ONIndex6M,I319,TRUE,_xll.ohTrigger(RecalcTrigger,Trigger6M)),NA())</f>
        <v>3.6520765524317156E-3</v>
      </c>
      <c r="Q319" s="146">
        <f>IFERROR(_xll.qlIndexFixing(ONIndex1Y,I319,TRUE,_xll.ohTrigger(RecalcTrigger,Trigger1Y)),NA())</f>
        <v>6.9572681216345522E-3</v>
      </c>
    </row>
    <row r="320" spans="2:17" x14ac:dyDescent="0.2">
      <c r="B320" s="39" t="s">
        <v>17</v>
      </c>
      <c r="D320" s="42">
        <f>_xll.qlCalendarAdvance(Calendar,$D319,B320,"f",FALSE)</f>
        <v>43097</v>
      </c>
      <c r="E320" s="140">
        <f>_xll.qlInterestRateIndexValueDate(IndexON,D320)</f>
        <v>43097</v>
      </c>
      <c r="F320" s="156">
        <f>IFERROR(_xll.qlIndexFixing(IndexON,D320,TRUE,_xll.ohTrigger(RecalcTrigger,TriggerON)),NA())</f>
        <v>7.4977517777408131E-4</v>
      </c>
      <c r="H320" s="42">
        <f>_xll.qlCalendarAdvance(Calendar,$H319,B320,"f",FALSE)</f>
        <v>43097</v>
      </c>
      <c r="I320" s="140">
        <f>_xll.qlInterestRateIndexValueDate(Index1M,$H320)</f>
        <v>43097</v>
      </c>
      <c r="J320" s="145">
        <f>IFERROR(_xll.qlIndexFixing(Index1M,$H320,TRUE,_xll.ohTrigger(RecalcTrigger,Trigger1M)),NA())</f>
        <v>1.291791629208297E-3</v>
      </c>
      <c r="K320" s="44">
        <f>IFERROR(_xll.qlIndexFixing(Index3M,H320,TRUE,_xll.ohTrigger(RecalcTrigger,Trigger3M)),NA())</f>
        <v>2.3116695325170219E-3</v>
      </c>
      <c r="L320" s="44">
        <f>IFERROR(_xll.qlIndexFixing(Index6M,$H320,TRUE,_xll.ohTrigger(RecalcTrigger,Trigger6M)),NA())</f>
        <v>3.7403724693014159E-3</v>
      </c>
      <c r="M320" s="146">
        <f>IFERROR(_xll.qlIndexFixing(Index1Y,$H320,TRUE,_xll.ohTrigger(RecalcTrigger,Trigger1Y)),NA())</f>
        <v>5.9580319395777792E-3</v>
      </c>
      <c r="N320" s="145">
        <f>IFERROR(_xll.qlIndexFixing(ONIndex1M,I320,TRUE,_xll.ohTrigger(RecalcTrigger,Trigger1M)),NA())</f>
        <v>1.3174298292029096E-3</v>
      </c>
      <c r="O320" s="44">
        <f>IFERROR(_xll.qlIndexFixing(ONIndex3M,I320,TRUE,_xll.ohTrigger(RecalcTrigger,Trigger3M)),NA())</f>
        <v>2.3262733032136662E-3</v>
      </c>
      <c r="P320" s="44">
        <f>IFERROR(_xll.qlIndexFixing(ONIndex6M,I320,TRUE,_xll.ohTrigger(RecalcTrigger,Trigger6M)),NA())</f>
        <v>3.6575380906112009E-3</v>
      </c>
      <c r="Q320" s="146">
        <f>IFERROR(_xll.qlIndexFixing(ONIndex1Y,I320,TRUE,_xll.ohTrigger(RecalcTrigger,Trigger1Y)),NA())</f>
        <v>6.9803504385856918E-3</v>
      </c>
    </row>
    <row r="321" spans="2:17" x14ac:dyDescent="0.2">
      <c r="B321" s="39" t="s">
        <v>17</v>
      </c>
      <c r="D321" s="42">
        <f>_xll.qlCalendarAdvance(Calendar,$D320,B321,"f",FALSE)</f>
        <v>43098</v>
      </c>
      <c r="E321" s="140">
        <f>_xll.qlInterestRateIndexValueDate(IndexON,D321)</f>
        <v>43098</v>
      </c>
      <c r="F321" s="156">
        <f>IFERROR(_xll.qlIndexFixing(IndexON,D321,TRUE,_xll.ohTrigger(RecalcTrigger,TriggerON)),NA())</f>
        <v>7.4970873771479374E-4</v>
      </c>
      <c r="H321" s="42">
        <f>_xll.qlCalendarAdvance(Calendar,$H320,B321,"f",FALSE)</f>
        <v>43098</v>
      </c>
      <c r="I321" s="140">
        <f>_xll.qlInterestRateIndexValueDate(Index1M,$H321)</f>
        <v>43098</v>
      </c>
      <c r="J321" s="145">
        <f>IFERROR(_xll.qlIndexFixing(Index1M,$H321,TRUE,_xll.ohTrigger(RecalcTrigger,Trigger1M)),NA())</f>
        <v>1.2894515573798799E-3</v>
      </c>
      <c r="K321" s="44">
        <f>IFERROR(_xll.qlIndexFixing(Index3M,H321,TRUE,_xll.ohTrigger(RecalcTrigger,Trigger3M)),NA())</f>
        <v>2.3106670438229771E-3</v>
      </c>
      <c r="L321" s="44">
        <f>IFERROR(_xll.qlIndexFixing(Index6M,$H321,TRUE,_xll.ohTrigger(RecalcTrigger,Trigger6M)),NA())</f>
        <v>3.7402496447480858E-3</v>
      </c>
      <c r="M321" s="146">
        <f>IFERROR(_xll.qlIndexFixing(Index1Y,$H321,TRUE,_xll.ohTrigger(RecalcTrigger,Trigger1Y)),NA())</f>
        <v>5.9444226431389071E-3</v>
      </c>
      <c r="N321" s="145">
        <f>IFERROR(_xll.qlIndexFixing(ONIndex1M,I321,TRUE,_xll.ohTrigger(RecalcTrigger,Trigger1M)),NA())</f>
        <v>1.3130006755071588E-3</v>
      </c>
      <c r="O321" s="44">
        <f>IFERROR(_xll.qlIndexFixing(ONIndex3M,I321,TRUE,_xll.ohTrigger(RecalcTrigger,Trigger3M)),NA())</f>
        <v>2.3286861297294736E-3</v>
      </c>
      <c r="P321" s="44">
        <f>IFERROR(_xll.qlIndexFixing(ONIndex6M,I321,TRUE,_xll.ohTrigger(RecalcTrigger,Trigger6M)),NA())</f>
        <v>3.6709195893738777E-3</v>
      </c>
      <c r="Q321" s="146">
        <f>IFERROR(_xll.qlIndexFixing(ONIndex1Y,I321,TRUE,_xll.ohTrigger(RecalcTrigger,Trigger1Y)),NA())</f>
        <v>7.0376562875457127E-3</v>
      </c>
    </row>
    <row r="322" spans="2:17" x14ac:dyDescent="0.2">
      <c r="B322" s="39" t="s">
        <v>17</v>
      </c>
      <c r="D322" s="42">
        <f>_xll.qlCalendarAdvance(Calendar,$D321,B322,"f",FALSE)</f>
        <v>43102</v>
      </c>
      <c r="E322" s="140">
        <f>_xll.qlInterestRateIndexValueDate(IndexON,D322)</f>
        <v>43102</v>
      </c>
      <c r="F322" s="156">
        <f>IFERROR(_xll.qlIndexFixing(IndexON,D322,TRUE,_xll.ohTrigger(RecalcTrigger,TriggerON)),NA())</f>
        <v>7.4958352933585104E-4</v>
      </c>
      <c r="H322" s="42">
        <f>_xll.qlCalendarAdvance(Calendar,$H321,B322,"f",FALSE)</f>
        <v>43102</v>
      </c>
      <c r="I322" s="140">
        <f>_xll.qlInterestRateIndexValueDate(Index1M,$H322)</f>
        <v>43102</v>
      </c>
      <c r="J322" s="145">
        <f>IFERROR(_xll.qlIndexFixing(Index1M,$H322,TRUE,_xll.ohTrigger(RecalcTrigger,Trigger1M)),NA())</f>
        <v>1.2847108287310719E-3</v>
      </c>
      <c r="K322" s="44">
        <f>IFERROR(_xll.qlIndexFixing(Index3M,H322,TRUE,_xll.ohTrigger(RecalcTrigger,Trigger3M)),NA())</f>
        <v>2.3054314617067082E-3</v>
      </c>
      <c r="L322" s="44">
        <f>IFERROR(_xll.qlIndexFixing(Index6M,$H322,TRUE,_xll.ohTrigger(RecalcTrigger,Trigger6M)),NA())</f>
        <v>3.7399850747866651E-3</v>
      </c>
      <c r="M322" s="146">
        <f>IFERROR(_xll.qlIndexFixing(Index1Y,$H322,TRUE,_xll.ohTrigger(RecalcTrigger,Trigger1Y)),NA())</f>
        <v>5.9248106812088697E-3</v>
      </c>
      <c r="N322" s="145">
        <f>IFERROR(_xll.qlIndexFixing(ONIndex1M,I322,TRUE,_xll.ohTrigger(RecalcTrigger,Trigger1M)),NA())</f>
        <v>1.308621711463287E-3</v>
      </c>
      <c r="O322" s="44">
        <f>IFERROR(_xll.qlIndexFixing(ONIndex3M,I322,TRUE,_xll.ohTrigger(RecalcTrigger,Trigger3M)),NA())</f>
        <v>2.3308247770825741E-3</v>
      </c>
      <c r="P322" s="44">
        <f>IFERROR(_xll.qlIndexFixing(ONIndex6M,I322,TRUE,_xll.ohTrigger(RecalcTrigger,Trigger6M)),NA())</f>
        <v>3.6837376405740585E-3</v>
      </c>
      <c r="Q322" s="146">
        <f>IFERROR(_xll.qlIndexFixing(ONIndex1Y,I322,TRUE,_xll.ohTrigger(RecalcTrigger,Trigger1Y)),NA())</f>
        <v>7.0917970514194906E-3</v>
      </c>
    </row>
    <row r="323" spans="2:17" x14ac:dyDescent="0.2">
      <c r="B323" s="39" t="s">
        <v>17</v>
      </c>
      <c r="D323" s="42">
        <f>_xll.qlCalendarAdvance(Calendar,$D322,B323,"f",FALSE)</f>
        <v>43103</v>
      </c>
      <c r="E323" s="140">
        <f>_xll.qlInterestRateIndexValueDate(IndexON,D323)</f>
        <v>43103</v>
      </c>
      <c r="F323" s="156">
        <f>IFERROR(_xll.qlIndexFixing(IndexON,D323,TRUE,_xll.ohTrigger(RecalcTrigger,TriggerON)),NA())</f>
        <v>7.4951271044731982E-4</v>
      </c>
      <c r="H323" s="42">
        <f>_xll.qlCalendarAdvance(Calendar,$H322,B323,"f",FALSE)</f>
        <v>43103</v>
      </c>
      <c r="I323" s="140">
        <f>_xll.qlInterestRateIndexValueDate(Index1M,$H323)</f>
        <v>43103</v>
      </c>
      <c r="J323" s="145">
        <f>IFERROR(_xll.qlIndexFixing(Index1M,$H323,TRUE,_xll.ohTrigger(RecalcTrigger,Trigger1M)),NA())</f>
        <v>1.2817366756504947E-3</v>
      </c>
      <c r="K323" s="44">
        <f>IFERROR(_xll.qlIndexFixing(Index3M,H323,TRUE,_xll.ohTrigger(RecalcTrigger,Trigger3M)),NA())</f>
        <v>2.305134593580554E-3</v>
      </c>
      <c r="L323" s="44">
        <f>IFERROR(_xll.qlIndexFixing(Index6M,$H323,TRUE,_xll.ohTrigger(RecalcTrigger,Trigger6M)),NA())</f>
        <v>3.739704628629398E-3</v>
      </c>
      <c r="M323" s="146">
        <f>IFERROR(_xll.qlIndexFixing(Index1Y,$H323,TRUE,_xll.ohTrigger(RecalcTrigger,Trigger1Y)),NA())</f>
        <v>5.9179436538319141E-3</v>
      </c>
      <c r="N323" s="145">
        <f>IFERROR(_xll.qlIndexFixing(ONIndex1M,I323,TRUE,_xll.ohTrigger(RecalcTrigger,Trigger1M)),NA())</f>
        <v>1.3068987034370316E-3</v>
      </c>
      <c r="O323" s="44">
        <f>IFERROR(_xll.qlIndexFixing(ONIndex3M,I323,TRUE,_xll.ohTrigger(RecalcTrigger,Trigger3M)),NA())</f>
        <v>2.3315973062598694E-3</v>
      </c>
      <c r="P323" s="44">
        <f>IFERROR(_xll.qlIndexFixing(ONIndex6M,I323,TRUE,_xll.ohTrigger(RecalcTrigger,Trigger6M)),NA())</f>
        <v>3.6887059355461549E-3</v>
      </c>
      <c r="Q323" s="146">
        <f>IFERROR(_xll.qlIndexFixing(ONIndex1Y,I323,TRUE,_xll.ohTrigger(RecalcTrigger,Trigger1Y)),NA())</f>
        <v>7.1124315613479983E-3</v>
      </c>
    </row>
    <row r="324" spans="2:17" x14ac:dyDescent="0.2">
      <c r="B324" s="39" t="s">
        <v>17</v>
      </c>
      <c r="D324" s="42">
        <f>_xll.qlCalendarAdvance(Calendar,$D323,B324,"f",FALSE)</f>
        <v>43104</v>
      </c>
      <c r="E324" s="140">
        <f>_xll.qlInterestRateIndexValueDate(IndexON,D324)</f>
        <v>43104</v>
      </c>
      <c r="F324" s="156">
        <f>IFERROR(_xll.qlIndexFixing(IndexON,D324,TRUE,_xll.ohTrigger(RecalcTrigger,TriggerON)),NA())</f>
        <v>7.4943106183056329E-4</v>
      </c>
      <c r="H324" s="42">
        <f>_xll.qlCalendarAdvance(Calendar,$H323,B324,"f",FALSE)</f>
        <v>43104</v>
      </c>
      <c r="I324" s="140">
        <f>_xll.qlInterestRateIndexValueDate(Index1M,$H324)</f>
        <v>43104</v>
      </c>
      <c r="J324" s="145">
        <f>IFERROR(_xll.qlIndexFixing(Index1M,$H324,TRUE,_xll.ohTrigger(RecalcTrigger,Trigger1M)),NA())</f>
        <v>1.280945775799687E-3</v>
      </c>
      <c r="K324" s="44">
        <f>IFERROR(_xll.qlIndexFixing(Index3M,H324,TRUE,_xll.ohTrigger(RecalcTrigger,Trigger3M)),NA())</f>
        <v>2.303931743850623E-3</v>
      </c>
      <c r="L324" s="44">
        <f>IFERROR(_xll.qlIndexFixing(Index6M,$H324,TRUE,_xll.ohTrigger(RecalcTrigger,Trigger6M)),NA())</f>
        <v>3.7393940078725169E-3</v>
      </c>
      <c r="M324" s="146">
        <f>IFERROR(_xll.qlIndexFixing(Index1Y,$H324,TRUE,_xll.ohTrigger(RecalcTrigger,Trigger1Y)),NA())</f>
        <v>5.9110062361991123E-3</v>
      </c>
      <c r="N324" s="145">
        <f>IFERROR(_xll.qlIndexFixing(ONIndex1M,I324,TRUE,_xll.ohTrigger(RecalcTrigger,Trigger1M)),NA())</f>
        <v>1.3051885671810926E-3</v>
      </c>
      <c r="O324" s="44">
        <f>IFERROR(_xll.qlIndexFixing(ONIndex3M,I324,TRUE,_xll.ohTrigger(RecalcTrigger,Trigger3M)),NA())</f>
        <v>2.3323239138040019E-3</v>
      </c>
      <c r="P324" s="44">
        <f>IFERROR(_xll.qlIndexFixing(ONIndex6M,I324,TRUE,_xll.ohTrigger(RecalcTrigger,Trigger6M)),NA())</f>
        <v>3.6935836923401855E-3</v>
      </c>
      <c r="Q324" s="146">
        <f>IFERROR(_xll.qlIndexFixing(ONIndex1Y,I324,TRUE,_xll.ohTrigger(RecalcTrigger,Trigger1Y)),NA())</f>
        <v>7.1325144668044071E-3</v>
      </c>
    </row>
    <row r="325" spans="2:17" x14ac:dyDescent="0.2">
      <c r="B325" s="39" t="s">
        <v>17</v>
      </c>
      <c r="D325" s="42">
        <f>_xll.qlCalendarAdvance(Calendar,$D324,B325,"f",FALSE)</f>
        <v>43105</v>
      </c>
      <c r="E325" s="140">
        <f>_xll.qlInterestRateIndexValueDate(IndexON,D325)</f>
        <v>43105</v>
      </c>
      <c r="F325" s="156">
        <f>IFERROR(_xll.qlIndexFixing(IndexON,D325,TRUE,_xll.ohTrigger(RecalcTrigger,TriggerON)),NA())</f>
        <v>7.4923320351823663E-4</v>
      </c>
      <c r="H325" s="42">
        <f>_xll.qlCalendarAdvance(Calendar,$H324,B325,"f",FALSE)</f>
        <v>43105</v>
      </c>
      <c r="I325" s="140">
        <f>_xll.qlInterestRateIndexValueDate(Index1M,$H325)</f>
        <v>43105</v>
      </c>
      <c r="J325" s="145">
        <f>IFERROR(_xll.qlIndexFixing(Index1M,$H325,TRUE,_xll.ohTrigger(RecalcTrigger,Trigger1M)),NA())</f>
        <v>1.2801591726021506E-3</v>
      </c>
      <c r="K325" s="44">
        <f>IFERROR(_xll.qlIndexFixing(Index3M,H325,TRUE,_xll.ohTrigger(RecalcTrigger,Trigger3M)),NA())</f>
        <v>2.3026993214467651E-3</v>
      </c>
      <c r="L325" s="44">
        <f>IFERROR(_xll.qlIndexFixing(Index6M,$H325,TRUE,_xll.ohTrigger(RecalcTrigger,Trigger6M)),NA())</f>
        <v>3.7390538365585022E-3</v>
      </c>
      <c r="M325" s="146">
        <f>IFERROR(_xll.qlIndexFixing(Index1Y,$H325,TRUE,_xll.ohTrigger(RecalcTrigger,Trigger1Y)),NA())</f>
        <v>5.8969489715066589E-3</v>
      </c>
      <c r="N325" s="145">
        <f>IFERROR(_xll.qlIndexFixing(ONIndex1M,I325,TRUE,_xll.ohTrigger(RecalcTrigger,Trigger1M)),NA())</f>
        <v>1.3018158439278191E-3</v>
      </c>
      <c r="O325" s="44">
        <f>IFERROR(_xll.qlIndexFixing(ONIndex3M,I325,TRUE,_xll.ohTrigger(RecalcTrigger,Trigger3M)),NA())</f>
        <v>2.3336389759431868E-3</v>
      </c>
      <c r="P325" s="44">
        <f>IFERROR(_xll.qlIndexFixing(ONIndex6M,I325,TRUE,_xll.ohTrigger(RecalcTrigger,Trigger6M)),NA())</f>
        <v>3.7030749798971922E-3</v>
      </c>
      <c r="Q325" s="146">
        <f>IFERROR(_xll.qlIndexFixing(ONIndex1Y,I325,TRUE,_xll.ohTrigger(RecalcTrigger,Trigger1Y)),NA())</f>
        <v>7.1709824755705762E-3</v>
      </c>
    </row>
    <row r="326" spans="2:17" x14ac:dyDescent="0.2">
      <c r="B326" s="39" t="s">
        <v>17</v>
      </c>
      <c r="D326" s="42">
        <f>_xll.qlCalendarAdvance(Calendar,$D325,B326,"f",FALSE)</f>
        <v>43108</v>
      </c>
      <c r="E326" s="140">
        <f>_xll.qlInterestRateIndexValueDate(IndexON,D326)</f>
        <v>43108</v>
      </c>
      <c r="F326" s="156">
        <f>IFERROR(_xll.qlIndexFixing(IndexON,D326,TRUE,_xll.ohTrigger(RecalcTrigger,TriggerON)),NA())</f>
        <v>7.4899617016233044E-4</v>
      </c>
      <c r="H326" s="42">
        <f>_xll.qlCalendarAdvance(Calendar,$H325,B326,"f",FALSE)</f>
        <v>43108</v>
      </c>
      <c r="I326" s="140">
        <f>_xll.qlInterestRateIndexValueDate(Index1M,$H326)</f>
        <v>43108</v>
      </c>
      <c r="J326" s="145">
        <f>IFERROR(_xll.qlIndexFixing(Index1M,$H326,TRUE,_xll.ohTrigger(RecalcTrigger,Trigger1M)),NA())</f>
        <v>1.2757233767591105E-3</v>
      </c>
      <c r="K326" s="44">
        <f>IFERROR(_xll.qlIndexFixing(Index3M,H326,TRUE,_xll.ohTrigger(RecalcTrigger,Trigger3M)),NA())</f>
        <v>2.2979198927747064E-3</v>
      </c>
      <c r="L326" s="44">
        <f>IFERROR(_xll.qlIndexFixing(Index6M,$H326,TRUE,_xll.ohTrigger(RecalcTrigger,Trigger6M)),NA())</f>
        <v>3.7373093528569818E-3</v>
      </c>
      <c r="M326" s="146">
        <f>IFERROR(_xll.qlIndexFixing(Index1Y,$H326,TRUE,_xll.ohTrigger(RecalcTrigger,Trigger1Y)),NA())</f>
        <v>5.8825858183950697E-3</v>
      </c>
      <c r="N326" s="145">
        <f>IFERROR(_xll.qlIndexFixing(ONIndex1M,I326,TRUE,_xll.ohTrigger(RecalcTrigger,Trigger1M)),NA())</f>
        <v>1.2984767405899156E-3</v>
      </c>
      <c r="O326" s="44">
        <f>IFERROR(_xll.qlIndexFixing(ONIndex3M,I326,TRUE,_xll.ohTrigger(RecalcTrigger,Trigger3M)),NA())</f>
        <v>2.3347711252985626E-3</v>
      </c>
      <c r="P326" s="44">
        <f>IFERROR(_xll.qlIndexFixing(ONIndex6M,I326,TRUE,_xll.ohTrigger(RecalcTrigger,Trigger6M)),NA())</f>
        <v>3.7121893359526315E-3</v>
      </c>
      <c r="Q326" s="146">
        <f>IFERROR(_xll.qlIndexFixing(ONIndex1Y,I326,TRUE,_xll.ohTrigger(RecalcTrigger,Trigger1Y)),NA())</f>
        <v>7.2073300420449904E-3</v>
      </c>
    </row>
    <row r="327" spans="2:17" x14ac:dyDescent="0.2">
      <c r="B327" s="39" t="s">
        <v>17</v>
      </c>
      <c r="D327" s="42">
        <f>_xll.qlCalendarAdvance(Calendar,$D326,B327,"f",FALSE)</f>
        <v>43109</v>
      </c>
      <c r="E327" s="140">
        <f>_xll.qlInterestRateIndexValueDate(IndexON,D327)</f>
        <v>43109</v>
      </c>
      <c r="F327" s="156">
        <f>IFERROR(_xll.qlIndexFixing(IndexON,D327,TRUE,_xll.ohTrigger(RecalcTrigger,TriggerON)),NA())</f>
        <v>7.4886037298549368E-4</v>
      </c>
      <c r="H327" s="42">
        <f>_xll.qlCalendarAdvance(Calendar,$H326,B327,"f",FALSE)</f>
        <v>43109</v>
      </c>
      <c r="I327" s="140">
        <f>_xll.qlInterestRateIndexValueDate(Index1M,$H327)</f>
        <v>43109</v>
      </c>
      <c r="J327" s="145">
        <f>IFERROR(_xll.qlIndexFixing(Index1M,$H327,TRUE,_xll.ohTrigger(RecalcTrigger,Trigger1M)),NA())</f>
        <v>1.2742705248523017E-3</v>
      </c>
      <c r="K327" s="44">
        <f>IFERROR(_xll.qlIndexFixing(Index3M,H327,TRUE,_xll.ohTrigger(RecalcTrigger,Trigger3M)),NA())</f>
        <v>2.2974957383981895E-3</v>
      </c>
      <c r="L327" s="44">
        <f>IFERROR(_xll.qlIndexFixing(Index6M,$H327,TRUE,_xll.ohTrigger(RecalcTrigger,Trigger6M)),NA())</f>
        <v>3.7374101265932741E-3</v>
      </c>
      <c r="M327" s="146">
        <f>IFERROR(_xll.qlIndexFixing(Index1Y,$H327,TRUE,_xll.ohTrigger(RecalcTrigger,Trigger1Y)),NA())</f>
        <v>5.875321315657267E-3</v>
      </c>
      <c r="N327" s="145">
        <f>IFERROR(_xll.qlIndexFixing(ONIndex1M,I327,TRUE,_xll.ohTrigger(RecalcTrigger,Trigger1M)),NA())</f>
        <v>1.296830963509743E-3</v>
      </c>
      <c r="O327" s="44">
        <f>IFERROR(_xll.qlIndexFixing(ONIndex3M,I327,TRUE,_xll.ohTrigger(RecalcTrigger,Trigger3M)),NA())</f>
        <v>2.3352681236232797E-3</v>
      </c>
      <c r="P327" s="44">
        <f>IFERROR(_xll.qlIndexFixing(ONIndex6M,I327,TRUE,_xll.ohTrigger(RecalcTrigger,Trigger6M)),NA())</f>
        <v>3.7166144009648239E-3</v>
      </c>
      <c r="Q327" s="146">
        <f>IFERROR(_xll.qlIndexFixing(ONIndex1Y,I327,TRUE,_xll.ohTrigger(RecalcTrigger,Trigger1Y)),NA())</f>
        <v>7.2246549238441649E-3</v>
      </c>
    </row>
    <row r="328" spans="2:17" x14ac:dyDescent="0.2">
      <c r="B328" s="39" t="s">
        <v>17</v>
      </c>
      <c r="D328" s="42">
        <f>_xll.qlCalendarAdvance(Calendar,$D327,B328,"f",FALSE)</f>
        <v>43110</v>
      </c>
      <c r="E328" s="140">
        <f>_xll.qlInterestRateIndexValueDate(IndexON,D328)</f>
        <v>43110</v>
      </c>
      <c r="F328" s="156">
        <f>IFERROR(_xll.qlIndexFixing(IndexON,D328,TRUE,_xll.ohTrigger(RecalcTrigger,TriggerON)),NA())</f>
        <v>7.4871374599938534E-4</v>
      </c>
      <c r="H328" s="42">
        <f>_xll.qlCalendarAdvance(Calendar,$H327,B328,"f",FALSE)</f>
        <v>43110</v>
      </c>
      <c r="I328" s="140">
        <f>_xll.qlInterestRateIndexValueDate(Index1M,$H328)</f>
        <v>43110</v>
      </c>
      <c r="J328" s="145">
        <f>IFERROR(_xll.qlIndexFixing(Index1M,$H328,TRUE,_xll.ohTrigger(RecalcTrigger,Trigger1M)),NA())</f>
        <v>1.2714765269603444E-3</v>
      </c>
      <c r="K328" s="44">
        <f>IFERROR(_xll.qlIndexFixing(Index3M,H328,TRUE,_xll.ohTrigger(RecalcTrigger,Trigger3M)),NA())</f>
        <v>2.2961318275934854E-3</v>
      </c>
      <c r="L328" s="44">
        <f>IFERROR(_xll.qlIndexFixing(Index6M,$H328,TRUE,_xll.ohTrigger(RecalcTrigger,Trigger6M)),NA())</f>
        <v>3.7369315631473801E-3</v>
      </c>
      <c r="M328" s="146">
        <f>IFERROR(_xll.qlIndexFixing(Index1Y,$H328,TRUE,_xll.ohTrigger(RecalcTrigger,Trigger1Y)),NA())</f>
        <v>5.8679963688952341E-3</v>
      </c>
      <c r="N328" s="145">
        <f>IFERROR(_xll.qlIndexFixing(ONIndex1M,I328,TRUE,_xll.ohTrigger(RecalcTrigger,Trigger1M)),NA())</f>
        <v>1.295198058280933E-3</v>
      </c>
      <c r="O328" s="44">
        <f>IFERROR(_xll.qlIndexFixing(ONIndex3M,I328,TRUE,_xll.ohTrigger(RecalcTrigger,Trigger3M)),NA())</f>
        <v>2.3357192001527416E-3</v>
      </c>
      <c r="P328" s="44">
        <f>IFERROR(_xll.qlIndexFixing(ONIndex6M,I328,TRUE,_xll.ohTrigger(RecalcTrigger,Trigger6M)),NA())</f>
        <v>3.7209489277179042E-3</v>
      </c>
      <c r="Q328" s="146">
        <f>IFERROR(_xll.qlIndexFixing(ONIndex1Y,I328,TRUE,_xll.ohTrigger(RecalcTrigger,Trigger1Y)),NA())</f>
        <v>7.2414282006849628E-3</v>
      </c>
    </row>
    <row r="329" spans="2:17" x14ac:dyDescent="0.2">
      <c r="B329" s="39" t="s">
        <v>17</v>
      </c>
      <c r="D329" s="42">
        <f>_xll.qlCalendarAdvance(Calendar,$D328,B329,"f",FALSE)</f>
        <v>43111</v>
      </c>
      <c r="E329" s="140">
        <f>_xll.qlInterestRateIndexValueDate(IndexON,D329)</f>
        <v>43111</v>
      </c>
      <c r="F329" s="156">
        <f>IFERROR(_xll.qlIndexFixing(IndexON,D329,TRUE,_xll.ohTrigger(RecalcTrigger,TriggerON)),NA())</f>
        <v>7.4855628936609797E-4</v>
      </c>
      <c r="H329" s="42">
        <f>_xll.qlCalendarAdvance(Calendar,$H328,B329,"f",FALSE)</f>
        <v>43111</v>
      </c>
      <c r="I329" s="140">
        <f>_xll.qlInterestRateIndexValueDate(Index1M,$H329)</f>
        <v>43111</v>
      </c>
      <c r="J329" s="145">
        <f>IFERROR(_xll.qlIndexFixing(Index1M,$H329,TRUE,_xll.ohTrigger(RecalcTrigger,Trigger1M)),NA())</f>
        <v>1.2707307199321186E-3</v>
      </c>
      <c r="K329" s="44">
        <f>IFERROR(_xll.qlIndexFixing(Index3M,H329,TRUE,_xll.ohTrigger(RecalcTrigger,Trigger3M)),NA())</f>
        <v>2.2947448940951651E-3</v>
      </c>
      <c r="L329" s="44">
        <f>IFERROR(_xll.qlIndexFixing(Index6M,$H329,TRUE,_xll.ohTrigger(RecalcTrigger,Trigger6M)),NA())</f>
        <v>3.73642719341133E-3</v>
      </c>
      <c r="M329" s="146">
        <f>IFERROR(_xll.qlIndexFixing(Index1Y,$H329,TRUE,_xll.ohTrigger(RecalcTrigger,Trigger1Y)),NA())</f>
        <v>5.8606126356899324E-3</v>
      </c>
      <c r="N329" s="145">
        <f>IFERROR(_xll.qlIndexFixing(ONIndex1M,I329,TRUE,_xll.ohTrigger(RecalcTrigger,Trigger1M)),NA())</f>
        <v>1.2935780249034856E-3</v>
      </c>
      <c r="O329" s="44">
        <f>IFERROR(_xll.qlIndexFixing(ONIndex3M,I329,TRUE,_xll.ohTrigger(RecalcTrigger,Trigger3M)),NA())</f>
        <v>2.3361243548059019E-3</v>
      </c>
      <c r="P329" s="44">
        <f>IFERROR(_xll.qlIndexFixing(ONIndex6M,I329,TRUE,_xll.ohTrigger(RecalcTrigger,Trigger6M)),NA())</f>
        <v>3.7251929161308261E-3</v>
      </c>
      <c r="Q329" s="146">
        <f>IFERROR(_xll.qlIndexFixing(ONIndex1Y,I329,TRUE,_xll.ohTrigger(RecalcTrigger,Trigger1Y)),NA())</f>
        <v>7.2576498724863381E-3</v>
      </c>
    </row>
    <row r="330" spans="2:17" x14ac:dyDescent="0.2">
      <c r="B330" s="39" t="s">
        <v>17</v>
      </c>
      <c r="D330" s="42">
        <f>_xll.qlCalendarAdvance(Calendar,$D329,B330,"f",FALSE)</f>
        <v>43112</v>
      </c>
      <c r="E330" s="140">
        <f>_xll.qlInterestRateIndexValueDate(IndexON,D330)</f>
        <v>43112</v>
      </c>
      <c r="F330" s="156">
        <f>IFERROR(_xll.qlIndexFixing(IndexON,D330,TRUE,_xll.ohTrigger(RecalcTrigger,TriggerON)),NA())</f>
        <v>7.4820681061719507E-4</v>
      </c>
      <c r="H330" s="42">
        <f>_xll.qlCalendarAdvance(Calendar,$H329,B330,"f",FALSE)</f>
        <v>43112</v>
      </c>
      <c r="I330" s="140">
        <f>_xll.qlInterestRateIndexValueDate(Index1M,$H330)</f>
        <v>43112</v>
      </c>
      <c r="J330" s="145">
        <f>IFERROR(_xll.qlIndexFixing(Index1M,$H330,TRUE,_xll.ohTrigger(RecalcTrigger,Trigger1M)),NA())</f>
        <v>1.2699892091917429E-3</v>
      </c>
      <c r="K330" s="44">
        <f>IFERROR(_xll.qlIndexFixing(Index3M,H330,TRUE,_xll.ohTrigger(RecalcTrigger,Trigger3M)),NA())</f>
        <v>2.2933360295615116E-3</v>
      </c>
      <c r="L330" s="44">
        <f>IFERROR(_xll.qlIndexFixing(Index6M,$H330,TRUE,_xll.ohTrigger(RecalcTrigger,Trigger6M)),NA())</f>
        <v>3.7358976414302923E-3</v>
      </c>
      <c r="M330" s="146">
        <f>IFERROR(_xll.qlIndexFixing(Index1Y,$H330,TRUE,_xll.ohTrigger(RecalcTrigger,Trigger1Y)),NA())</f>
        <v>5.8462197537094071E-3</v>
      </c>
      <c r="N330" s="145">
        <f>IFERROR(_xll.qlIndexFixing(ONIndex1M,I330,TRUE,_xll.ohTrigger(RecalcTrigger,Trigger1M)),NA())</f>
        <v>1.2903854260097141E-3</v>
      </c>
      <c r="O330" s="44">
        <f>IFERROR(_xll.qlIndexFixing(ONIndex3M,I330,TRUE,_xll.ohTrigger(RecalcTrigger,Trigger3M)),NA())</f>
        <v>2.3367965518213594E-3</v>
      </c>
      <c r="P330" s="44">
        <f>IFERROR(_xll.qlIndexFixing(ONIndex6M,I330,TRUE,_xll.ohTrigger(RecalcTrigger,Trigger6M)),NA())</f>
        <v>3.7334172850655993E-3</v>
      </c>
      <c r="Q330" s="146">
        <f>IFERROR(_xll.qlIndexFixing(ONIndex1Y,I330,TRUE,_xll.ohTrigger(RecalcTrigger,Trigger1Y)),NA())</f>
        <v>7.2884000635675692E-3</v>
      </c>
    </row>
    <row r="331" spans="2:17" x14ac:dyDescent="0.2">
      <c r="B331" s="39" t="s">
        <v>17</v>
      </c>
      <c r="D331" s="42">
        <f>_xll.qlCalendarAdvance(Calendar,$D330,B331,"f",FALSE)</f>
        <v>43115</v>
      </c>
      <c r="E331" s="140">
        <f>_xll.qlInterestRateIndexValueDate(IndexON,D331)</f>
        <v>43115</v>
      </c>
      <c r="F331" s="156">
        <f>IFERROR(_xll.qlIndexFixing(IndexON,D331,TRUE,_xll.ohTrigger(RecalcTrigger,TriggerON)),NA())</f>
        <v>7.4781816538860291E-4</v>
      </c>
      <c r="H331" s="42">
        <f>_xll.qlCalendarAdvance(Calendar,$H330,B331,"f",FALSE)</f>
        <v>43115</v>
      </c>
      <c r="I331" s="140">
        <f>_xll.qlInterestRateIndexValueDate(Index1M,$H331)</f>
        <v>43115</v>
      </c>
      <c r="J331" s="145">
        <f>IFERROR(_xll.qlIndexFixing(Index1M,$H331,TRUE,_xll.ohTrigger(RecalcTrigger,Trigger1M)),NA())</f>
        <v>1.2658237535164098E-3</v>
      </c>
      <c r="K331" s="44">
        <f>IFERROR(_xll.qlIndexFixing(Index3M,H331,TRUE,_xll.ohTrigger(RecalcTrigger,Trigger3M)),NA())</f>
        <v>2.2880646435560117E-3</v>
      </c>
      <c r="L331" s="44">
        <f>IFERROR(_xll.qlIndexFixing(Index6M,$H331,TRUE,_xll.ohTrigger(RecalcTrigger,Trigger6M)),NA())</f>
        <v>3.7336205868853671E-3</v>
      </c>
      <c r="M331" s="146">
        <f>IFERROR(_xll.qlIndexFixing(Index1Y,$H331,TRUE,_xll.ohTrigger(RecalcTrigger,Trigger1Y)),NA())</f>
        <v>5.8305229887107846E-3</v>
      </c>
      <c r="N331" s="145">
        <f>IFERROR(_xll.qlIndexFixing(ONIndex1M,I331,TRUE,_xll.ohTrigger(RecalcTrigger,Trigger1M)),NA())</f>
        <v>1.2872266095020901E-3</v>
      </c>
      <c r="O331" s="44">
        <f>IFERROR(_xll.qlIndexFixing(ONIndex3M,I331,TRUE,_xll.ohTrigger(RecalcTrigger,Trigger3M)),NA())</f>
        <v>2.337285755222851E-3</v>
      </c>
      <c r="P331" s="44">
        <f>IFERROR(_xll.qlIndexFixing(ONIndex6M,I331,TRUE,_xll.ohTrigger(RecalcTrigger,Trigger6M)),NA())</f>
        <v>3.7412634860567451E-3</v>
      </c>
      <c r="Q331" s="146">
        <f>IFERROR(_xll.qlIndexFixing(ONIndex1Y,I331,TRUE,_xll.ohTrigger(RecalcTrigger,Trigger1Y)),NA())</f>
        <v>7.3170205077577322E-3</v>
      </c>
    </row>
    <row r="332" spans="2:17" x14ac:dyDescent="0.2">
      <c r="B332" s="39" t="s">
        <v>17</v>
      </c>
      <c r="D332" s="42">
        <f>_xll.qlCalendarAdvance(Calendar,$D331,B332,"f",FALSE)</f>
        <v>43116</v>
      </c>
      <c r="E332" s="140">
        <f>_xll.qlInterestRateIndexValueDate(IndexON,D332)</f>
        <v>43116</v>
      </c>
      <c r="F332" s="156">
        <f>IFERROR(_xll.qlIndexFixing(IndexON,D332,TRUE,_xll.ohTrigger(RecalcTrigger,TriggerON)),NA())</f>
        <v>7.4760656003314274E-4</v>
      </c>
      <c r="H332" s="42">
        <f>_xll.qlCalendarAdvance(Calendar,$H331,B332,"f",FALSE)</f>
        <v>43116</v>
      </c>
      <c r="I332" s="140">
        <f>_xll.qlInterestRateIndexValueDate(Index1M,$H332)</f>
        <v>43116</v>
      </c>
      <c r="J332" s="145">
        <f>IFERROR(_xll.qlIndexFixing(Index1M,$H332,TRUE,_xll.ohTrigger(RecalcTrigger,Trigger1M)),NA())</f>
        <v>1.2644610149326052E-3</v>
      </c>
      <c r="K332" s="44">
        <f>IFERROR(_xll.qlIndexFixing(Index3M,H332,TRUE,_xll.ohTrigger(RecalcTrigger,Trigger3M)),NA())</f>
        <v>2.2875030942374076E-3</v>
      </c>
      <c r="L332" s="44">
        <f>IFERROR(_xll.qlIndexFixing(Index6M,$H332,TRUE,_xll.ohTrigger(RecalcTrigger,Trigger6M)),NA())</f>
        <v>3.7335400919990243E-3</v>
      </c>
      <c r="M332" s="146">
        <f>IFERROR(_xll.qlIndexFixing(Index1Y,$H332,TRUE,_xll.ohTrigger(RecalcTrigger,Trigger1Y)),NA())</f>
        <v>5.8228701856426479E-3</v>
      </c>
      <c r="N332" s="145">
        <f>IFERROR(_xll.qlIndexFixing(ONIndex1M,I332,TRUE,_xll.ohTrigger(RecalcTrigger,Trigger1M)),NA())</f>
        <v>1.2856709352193629E-3</v>
      </c>
      <c r="O332" s="44">
        <f>IFERROR(_xll.qlIndexFixing(ONIndex3M,I332,TRUE,_xll.ohTrigger(RecalcTrigger,Trigger3M)),NA())</f>
        <v>2.3374613007376421E-3</v>
      </c>
      <c r="P332" s="44">
        <f>IFERROR(_xll.qlIndexFixing(ONIndex6M,I332,TRUE,_xll.ohTrigger(RecalcTrigger,Trigger6M)),NA())</f>
        <v>3.7450547826067826E-3</v>
      </c>
      <c r="Q332" s="146">
        <f>IFERROR(_xll.qlIndexFixing(ONIndex1Y,I332,TRUE,_xll.ohTrigger(RecalcTrigger,Trigger1Y)),NA())</f>
        <v>7.330484153308392E-3</v>
      </c>
    </row>
    <row r="333" spans="2:17" x14ac:dyDescent="0.2">
      <c r="B333" s="39" t="s">
        <v>17</v>
      </c>
      <c r="D333" s="42">
        <f>_xll.qlCalendarAdvance(Calendar,$D332,B333,"f",FALSE)</f>
        <v>43117</v>
      </c>
      <c r="E333" s="140">
        <f>_xll.qlInterestRateIndexValueDate(IndexON,D333)</f>
        <v>43117</v>
      </c>
      <c r="F333" s="156">
        <f>IFERROR(_xll.qlIndexFixing(IndexON,D333,TRUE,_xll.ohTrigger(RecalcTrigger,TriggerON)),NA())</f>
        <v>7.4738412503050355E-4</v>
      </c>
      <c r="H333" s="42">
        <f>_xll.qlCalendarAdvance(Calendar,$H332,B333,"f",FALSE)</f>
        <v>43117</v>
      </c>
      <c r="I333" s="140">
        <f>_xll.qlInterestRateIndexValueDate(Index1M,$H333)</f>
        <v>43117</v>
      </c>
      <c r="J333" s="145">
        <f>IFERROR(_xll.qlIndexFixing(Index1M,$H333,TRUE,_xll.ohTrigger(RecalcTrigger,Trigger1M)),NA())</f>
        <v>1.2618471767054309E-3</v>
      </c>
      <c r="K333" s="44">
        <f>IFERROR(_xll.qlIndexFixing(Index3M,H333,TRUE,_xll.ohTrigger(RecalcTrigger,Trigger3M)),NA())</f>
        <v>2.2860009493860124E-3</v>
      </c>
      <c r="L333" s="44">
        <f>IFERROR(_xll.qlIndexFixing(Index6M,$H333,TRUE,_xll.ohTrigger(RecalcTrigger,Trigger6M)),NA())</f>
        <v>3.7328939894996707E-3</v>
      </c>
      <c r="M333" s="146">
        <f>IFERROR(_xll.qlIndexFixing(Index1Y,$H333,TRUE,_xll.ohTrigger(RecalcTrigger,Trigger1Y)),NA())</f>
        <v>5.8151685407863418E-3</v>
      </c>
      <c r="N333" s="145">
        <f>IFERROR(_xll.qlIndexFixing(ONIndex1M,I333,TRUE,_xll.ohTrigger(RecalcTrigger,Trigger1M)),NA())</f>
        <v>1.284128132706952E-3</v>
      </c>
      <c r="O333" s="44">
        <f>IFERROR(_xll.qlIndexFixing(ONIndex3M,I333,TRUE,_xll.ohTrigger(RecalcTrigger,Trigger3M)),NA())</f>
        <v>2.337590924457178E-3</v>
      </c>
      <c r="P333" s="44">
        <f>IFERROR(_xll.qlIndexFixing(ONIndex6M,I333,TRUE,_xll.ohTrigger(RecalcTrigger,Trigger6M)),NA())</f>
        <v>3.748755540897708E-3</v>
      </c>
      <c r="Q333" s="146">
        <f>IFERROR(_xll.qlIndexFixing(ONIndex1Y,I333,TRUE,_xll.ohTrigger(RecalcTrigger,Trigger1Y)),NA())</f>
        <v>7.3433961934143976E-3</v>
      </c>
    </row>
    <row r="334" spans="2:17" x14ac:dyDescent="0.2">
      <c r="B334" s="39" t="s">
        <v>17</v>
      </c>
      <c r="D334" s="42">
        <f>_xll.qlCalendarAdvance(Calendar,$D333,B334,"f",FALSE)</f>
        <v>43118</v>
      </c>
      <c r="E334" s="140">
        <f>_xll.qlInterestRateIndexValueDate(IndexON,D334)</f>
        <v>43118</v>
      </c>
      <c r="F334" s="156">
        <f>IFERROR(_xll.qlIndexFixing(IndexON,D334,TRUE,_xll.ohTrigger(RecalcTrigger,TriggerON)),NA())</f>
        <v>7.4715086021859278E-4</v>
      </c>
      <c r="H334" s="42">
        <f>_xll.qlCalendarAdvance(Calendar,$H333,B334,"f",FALSE)</f>
        <v>43118</v>
      </c>
      <c r="I334" s="140">
        <f>_xll.qlInterestRateIndexValueDate(Index1M,$H334)</f>
        <v>43118</v>
      </c>
      <c r="J334" s="145">
        <f>IFERROR(_xll.qlIndexFixing(Index1M,$H334,TRUE,_xll.ohTrigger(RecalcTrigger,Trigger1M)),NA())</f>
        <v>1.2611464599162833E-3</v>
      </c>
      <c r="K334" s="44">
        <f>IFERROR(_xll.qlIndexFixing(Index3M,H334,TRUE,_xll.ohTrigger(RecalcTrigger,Trigger3M)),NA())</f>
        <v>2.2844834234309673E-3</v>
      </c>
      <c r="L334" s="44">
        <f>IFERROR(_xll.qlIndexFixing(Index6M,$H334,TRUE,_xll.ohTrigger(RecalcTrigger,Trigger6M)),NA())</f>
        <v>3.7322264490366355E-3</v>
      </c>
      <c r="M334" s="146">
        <f>IFERROR(_xll.qlIndexFixing(Index1Y,$H334,TRUE,_xll.ohTrigger(RecalcTrigger,Trigger1Y)),NA())</f>
        <v>5.8074197114366122E-3</v>
      </c>
      <c r="N334" s="145">
        <f>IFERROR(_xll.qlIndexFixing(ONIndex1M,I334,TRUE,_xll.ohTrigger(RecalcTrigger,Trigger1M)),NA())</f>
        <v>1.28259820212695E-3</v>
      </c>
      <c r="O334" s="44">
        <f>IFERROR(_xll.qlIndexFixing(ONIndex3M,I334,TRUE,_xll.ohTrigger(RecalcTrigger,Trigger3M)),NA())</f>
        <v>2.3376746263004122E-3</v>
      </c>
      <c r="P334" s="44">
        <f>IFERROR(_xll.qlIndexFixing(ONIndex6M,I334,TRUE,_xll.ohTrigger(RecalcTrigger,Trigger6M)),NA())</f>
        <v>3.7523657607674288E-3</v>
      </c>
      <c r="Q334" s="146">
        <f>IFERROR(_xll.qlIndexFixing(ONIndex1Y,I334,TRUE,_xll.ohTrigger(RecalcTrigger,Trigger1Y)),NA())</f>
        <v>7.3557566279947029E-3</v>
      </c>
    </row>
    <row r="335" spans="2:17" x14ac:dyDescent="0.2">
      <c r="B335" s="39" t="s">
        <v>17</v>
      </c>
      <c r="D335" s="42">
        <f>_xll.qlCalendarAdvance(Calendar,$D334,B335,"f",FALSE)</f>
        <v>43119</v>
      </c>
      <c r="E335" s="140">
        <f>_xll.qlInterestRateIndexValueDate(IndexON,D335)</f>
        <v>43119</v>
      </c>
      <c r="F335" s="156">
        <f>IFERROR(_xll.qlIndexFixing(IndexON,D335,TRUE,_xll.ohTrigger(RecalcTrigger,TriggerON)),NA())</f>
        <v>7.4664975900695662E-4</v>
      </c>
      <c r="H335" s="42">
        <f>_xll.qlCalendarAdvance(Calendar,$H334,B335,"f",FALSE)</f>
        <v>43119</v>
      </c>
      <c r="I335" s="140">
        <f>_xll.qlInterestRateIndexValueDate(Index1M,$H335)</f>
        <v>43119</v>
      </c>
      <c r="J335" s="145">
        <f>IFERROR(_xll.qlIndexFixing(Index1M,$H335,TRUE,_xll.ohTrigger(RecalcTrigger,Trigger1M)),NA())</f>
        <v>1.2604500390502084E-3</v>
      </c>
      <c r="K335" s="44">
        <f>IFERROR(_xll.qlIndexFixing(Index3M,H335,TRUE,_xll.ohTrigger(RecalcTrigger,Trigger3M)),NA())</f>
        <v>2.2829516080251511E-3</v>
      </c>
      <c r="L335" s="44">
        <f>IFERROR(_xll.qlIndexFixing(Index6M,$H335,TRUE,_xll.ohTrigger(RecalcTrigger,Trigger6M)),NA())</f>
        <v>3.7315380946582209E-3</v>
      </c>
      <c r="M335" s="146">
        <f>IFERROR(_xll.qlIndexFixing(Index1Y,$H335,TRUE,_xll.ohTrigger(RecalcTrigger,Trigger1Y)),NA())</f>
        <v>5.7928004660889668E-3</v>
      </c>
      <c r="N335" s="145">
        <f>IFERROR(_xll.qlIndexFixing(ONIndex1M,I335,TRUE,_xll.ohTrigger(RecalcTrigger,Trigger1M)),NA())</f>
        <v>1.2795857327796425E-3</v>
      </c>
      <c r="O335" s="44">
        <f>IFERROR(_xll.qlIndexFixing(ONIndex3M,I335,TRUE,_xll.ohTrigger(RecalcTrigger,Trigger3M)),NA())</f>
        <v>2.3377039293666821E-3</v>
      </c>
      <c r="P335" s="44">
        <f>IFERROR(_xll.qlIndexFixing(ONIndex6M,I335,TRUE,_xll.ohTrigger(RecalcTrigger,Trigger6M)),NA())</f>
        <v>3.7593231244414942E-3</v>
      </c>
      <c r="Q335" s="146">
        <f>IFERROR(_xll.qlIndexFixing(ONIndex1Y,I335,TRUE,_xll.ohTrigger(RecalcTrigger,Trigger1Y)),NA())</f>
        <v>7.3787879752370191E-3</v>
      </c>
    </row>
    <row r="336" spans="2:17" x14ac:dyDescent="0.2">
      <c r="B336" s="39" t="s">
        <v>17</v>
      </c>
      <c r="D336" s="42">
        <f>_xll.qlCalendarAdvance(Calendar,$D335,B336,"f",FALSE)</f>
        <v>43122</v>
      </c>
      <c r="E336" s="140">
        <f>_xll.qlInterestRateIndexValueDate(IndexON,D336)</f>
        <v>43122</v>
      </c>
      <c r="F336" s="156">
        <f>IFERROR(_xll.qlIndexFixing(IndexON,D336,TRUE,_xll.ohTrigger(RecalcTrigger,TriggerON)),NA())</f>
        <v>7.461095039318355E-4</v>
      </c>
      <c r="H336" s="42">
        <f>_xll.qlCalendarAdvance(Calendar,$H335,B336,"f",FALSE)</f>
        <v>43122</v>
      </c>
      <c r="I336" s="140">
        <f>_xll.qlInterestRateIndexValueDate(Index1M,$H336)</f>
        <v>43122</v>
      </c>
      <c r="J336" s="145">
        <f>IFERROR(_xll.qlIndexFixing(Index1M,$H336,TRUE,_xll.ohTrigger(RecalcTrigger,Trigger1M)),NA())</f>
        <v>1.2565549228732969E-3</v>
      </c>
      <c r="K336" s="44">
        <f>IFERROR(_xll.qlIndexFixing(Index3M,H336,TRUE,_xll.ohTrigger(RecalcTrigger,Trigger3M)),NA())</f>
        <v>2.2773863527751734E-3</v>
      </c>
      <c r="L336" s="44">
        <f>IFERROR(_xll.qlIndexFixing(Index6M,$H336,TRUE,_xll.ohTrigger(RecalcTrigger,Trigger6M)),NA())</f>
        <v>3.7288322896939195E-3</v>
      </c>
      <c r="M336" s="146">
        <f>IFERROR(_xll.qlIndexFixing(Index1Y,$H336,TRUE,_xll.ohTrigger(RecalcTrigger,Trigger1Y)),NA())</f>
        <v>5.7759856934482823E-3</v>
      </c>
      <c r="N336" s="145">
        <f>IFERROR(_xll.qlIndexFixing(ONIndex1M,I336,TRUE,_xll.ohTrigger(RecalcTrigger,Trigger1M)),NA())</f>
        <v>1.2766071979153359E-3</v>
      </c>
      <c r="O336" s="44">
        <f>IFERROR(_xll.qlIndexFixing(ONIndex3M,I336,TRUE,_xll.ohTrigger(RecalcTrigger,Trigger3M)),NA())</f>
        <v>2.3375502155587036E-3</v>
      </c>
      <c r="P336" s="44">
        <f>IFERROR(_xll.qlIndexFixing(ONIndex6M,I336,TRUE,_xll.ohTrigger(RecalcTrigger,Trigger6M)),NA())</f>
        <v>3.765901256520543E-3</v>
      </c>
      <c r="Q336" s="146">
        <f>IFERROR(_xll.qlIndexFixing(ONIndex1Y,I336,TRUE,_xll.ohTrigger(RecalcTrigger,Trigger1Y)),NA())</f>
        <v>7.3996823101674103E-3</v>
      </c>
    </row>
    <row r="337" spans="2:17" x14ac:dyDescent="0.2">
      <c r="B337" s="39" t="s">
        <v>17</v>
      </c>
      <c r="D337" s="42">
        <f>_xll.qlCalendarAdvance(Calendar,$D336,B337,"f",FALSE)</f>
        <v>43123</v>
      </c>
      <c r="E337" s="140">
        <f>_xll.qlInterestRateIndexValueDate(IndexON,D337)</f>
        <v>43123</v>
      </c>
      <c r="F337" s="156">
        <f>IFERROR(_xll.qlIndexFixing(IndexON,D337,TRUE,_xll.ohTrigger(RecalcTrigger,TriggerON)),NA())</f>
        <v>7.458220905598445E-4</v>
      </c>
      <c r="H337" s="42">
        <f>_xll.qlCalendarAdvance(Calendar,$H336,B337,"f",FALSE)</f>
        <v>43123</v>
      </c>
      <c r="I337" s="140">
        <f>_xll.qlInterestRateIndexValueDate(Index1M,$H337)</f>
        <v>43123</v>
      </c>
      <c r="J337" s="145">
        <f>IFERROR(_xll.qlIndexFixing(Index1M,$H337,TRUE,_xll.ohTrigger(RecalcTrigger,Trigger1M)),NA())</f>
        <v>1.2552822973928874E-3</v>
      </c>
      <c r="K337" s="44">
        <f>IFERROR(_xll.qlIndexFixing(Index3M,H337,TRUE,_xll.ohTrigger(RecalcTrigger,Trigger3M)),NA())</f>
        <v>2.2767032848400996E-3</v>
      </c>
      <c r="L337" s="44">
        <f>IFERROR(_xll.qlIndexFixing(Index6M,$H337,TRUE,_xll.ohTrigger(RecalcTrigger,Trigger6M)),NA())</f>
        <v>3.7285890189147231E-3</v>
      </c>
      <c r="M337" s="146">
        <f>IFERROR(_xll.qlIndexFixing(Index1Y,$H337,TRUE,_xll.ohTrigger(RecalcTrigger,Trigger1Y)),NA())</f>
        <v>5.7680257994876527E-3</v>
      </c>
      <c r="N337" s="145">
        <f>IFERROR(_xll.qlIndexFixing(ONIndex1M,I337,TRUE,_xll.ohTrigger(RecalcTrigger,Trigger1M)),NA())</f>
        <v>1.2751416263490079E-3</v>
      </c>
      <c r="O337" s="44">
        <f>IFERROR(_xll.qlIndexFixing(ONIndex3M,I337,TRUE,_xll.ohTrigger(RecalcTrigger,Trigger3M)),NA())</f>
        <v>2.3374043082635687E-3</v>
      </c>
      <c r="P337" s="44">
        <f>IFERROR(_xll.qlIndexFixing(ONIndex6M,I337,TRUE,_xll.ohTrigger(RecalcTrigger,Trigger6M)),NA())</f>
        <v>3.7690587845273793E-3</v>
      </c>
      <c r="Q337" s="146">
        <f>IFERROR(_xll.qlIndexFixing(ONIndex1Y,I337,TRUE,_xll.ohTrigger(RecalcTrigger,Trigger1Y)),NA())</f>
        <v>7.4092847163897968E-3</v>
      </c>
    </row>
    <row r="338" spans="2:17" x14ac:dyDescent="0.2">
      <c r="B338" s="39" t="s">
        <v>17</v>
      </c>
      <c r="D338" s="42">
        <f>_xll.qlCalendarAdvance(Calendar,$D337,B338,"f",FALSE)</f>
        <v>43124</v>
      </c>
      <c r="E338" s="140">
        <f>_xll.qlInterestRateIndexValueDate(IndexON,D338)</f>
        <v>43124</v>
      </c>
      <c r="F338" s="156">
        <f>IFERROR(_xll.qlIndexFixing(IndexON,D338,TRUE,_xll.ohTrigger(RecalcTrigger,TriggerON)),NA())</f>
        <v>7.4552384745962819E-4</v>
      </c>
      <c r="H338" s="42">
        <f>_xll.qlCalendarAdvance(Calendar,$H337,B338,"f",FALSE)</f>
        <v>43124</v>
      </c>
      <c r="I338" s="140">
        <f>_xll.qlInterestRateIndexValueDate(Index1M,$H338)</f>
        <v>43124</v>
      </c>
      <c r="J338" s="145">
        <f>IFERROR(_xll.qlIndexFixing(Index1M,$H338,TRUE,_xll.ohTrigger(RecalcTrigger,Trigger1M)),NA())</f>
        <v>1.2528486232402691E-3</v>
      </c>
      <c r="K338" s="44">
        <f>IFERROR(_xll.qlIndexFixing(Index3M,H338,TRUE,_xll.ohTrigger(RecalcTrigger,Trigger3M)),NA())</f>
        <v>2.275116396879964E-3</v>
      </c>
      <c r="L338" s="44">
        <f>IFERROR(_xll.qlIndexFixing(Index6M,$H338,TRUE,_xll.ohTrigger(RecalcTrigger,Trigger6M)),NA())</f>
        <v>3.7278059556508109E-3</v>
      </c>
      <c r="M338" s="146">
        <f>IFERROR(_xll.qlIndexFixing(Index1Y,$H338,TRUE,_xll.ohTrigger(RecalcTrigger,Trigger1Y)),NA())</f>
        <v>5.7600286638510578E-3</v>
      </c>
      <c r="N338" s="145">
        <f>IFERROR(_xll.qlIndexFixing(ONIndex1M,I338,TRUE,_xll.ohTrigger(RecalcTrigger,Trigger1M)),NA())</f>
        <v>1.2736889267150886E-3</v>
      </c>
      <c r="O338" s="44">
        <f>IFERROR(_xll.qlIndexFixing(ONIndex3M,I338,TRUE,_xll.ohTrigger(RecalcTrigger,Trigger3M)),NA())</f>
        <v>2.3372124791731785E-3</v>
      </c>
      <c r="P338" s="44">
        <f>IFERROR(_xll.qlIndexFixing(ONIndex6M,I338,TRUE,_xll.ohTrigger(RecalcTrigger,Trigger6M)),NA())</f>
        <v>3.772125774113011E-3</v>
      </c>
      <c r="Q338" s="146">
        <f>IFERROR(_xll.qlIndexFixing(ONIndex1Y,I338,TRUE,_xll.ohTrigger(RecalcTrigger,Trigger1Y)),NA())</f>
        <v>7.4183355169243903E-3</v>
      </c>
    </row>
    <row r="339" spans="2:17" x14ac:dyDescent="0.2">
      <c r="B339" s="39" t="s">
        <v>17</v>
      </c>
      <c r="D339" s="42">
        <f>_xll.qlCalendarAdvance(Calendar,$D338,B339,"f",FALSE)</f>
        <v>43125</v>
      </c>
      <c r="E339" s="140">
        <f>_xll.qlInterestRateIndexValueDate(IndexON,D339)</f>
        <v>43125</v>
      </c>
      <c r="F339" s="156">
        <f>IFERROR(_xll.qlIndexFixing(IndexON,D339,TRUE,_xll.ohTrigger(RecalcTrigger,TriggerON)),NA())</f>
        <v>7.4521477463118657E-4</v>
      </c>
      <c r="H339" s="42">
        <f>_xll.qlCalendarAdvance(Calendar,$H338,B339,"f",FALSE)</f>
        <v>43125</v>
      </c>
      <c r="I339" s="140">
        <f>_xll.qlInterestRateIndexValueDate(Index1M,$H339)</f>
        <v>43125</v>
      </c>
      <c r="J339" s="145">
        <f>IFERROR(_xll.qlIndexFixing(Index1M,$H339,TRUE,_xll.ohTrigger(RecalcTrigger,Trigger1M)),NA())</f>
        <v>1.2521929941565826E-3</v>
      </c>
      <c r="K339" s="44">
        <f>IFERROR(_xll.qlIndexFixing(Index3M,H339,TRUE,_xll.ohTrigger(RecalcTrigger,Trigger3M)),NA())</f>
        <v>2.273521769338606E-3</v>
      </c>
      <c r="L339" s="44">
        <f>IFERROR(_xll.qlIndexFixing(Index6M,$H339,TRUE,_xll.ohTrigger(RecalcTrigger,Trigger6M)),NA())</f>
        <v>3.7270058227461085E-3</v>
      </c>
      <c r="M339" s="146">
        <f>IFERROR(_xll.qlIndexFixing(Index1Y,$H339,TRUE,_xll.ohTrigger(RecalcTrigger,Trigger1Y)),NA())</f>
        <v>5.7519959435090584E-3</v>
      </c>
      <c r="N339" s="145">
        <f>IFERROR(_xll.qlIndexFixing(ONIndex1M,I339,TRUE,_xll.ohTrigger(RecalcTrigger,Trigger1M)),NA())</f>
        <v>1.2722490988514856E-3</v>
      </c>
      <c r="O339" s="44">
        <f>IFERROR(_xll.qlIndexFixing(ONIndex3M,I339,TRUE,_xll.ohTrigger(RecalcTrigger,Trigger3M)),NA())</f>
        <v>2.3369747282875331E-3</v>
      </c>
      <c r="P339" s="44">
        <f>IFERROR(_xll.qlIndexFixing(ONIndex6M,I339,TRUE,_xll.ohTrigger(RecalcTrigger,Trigger6M)),NA())</f>
        <v>3.7751022253584843E-3</v>
      </c>
      <c r="Q339" s="146">
        <f>IFERROR(_xll.qlIndexFixing(ONIndex1Y,I339,TRUE,_xll.ohTrigger(RecalcTrigger,Trigger1Y)),NA())</f>
        <v>7.4268347114470057E-3</v>
      </c>
    </row>
    <row r="340" spans="2:17" x14ac:dyDescent="0.2">
      <c r="B340" s="39" t="s">
        <v>17</v>
      </c>
      <c r="D340" s="42">
        <f>_xll.qlCalendarAdvance(Calendar,$D339,B340,"f",FALSE)</f>
        <v>43126</v>
      </c>
      <c r="E340" s="140">
        <f>_xll.qlInterestRateIndexValueDate(IndexON,D340)</f>
        <v>43126</v>
      </c>
      <c r="F340" s="156">
        <f>IFERROR(_xll.qlIndexFixing(IndexON,D340,TRUE,_xll.ohTrigger(RecalcTrigger,TriggerON)),NA())</f>
        <v>7.4456204866050579E-4</v>
      </c>
      <c r="H340" s="42">
        <f>_xll.qlCalendarAdvance(Calendar,$H339,B340,"f",FALSE)</f>
        <v>43126</v>
      </c>
      <c r="I340" s="140">
        <f>_xll.qlInterestRateIndexValueDate(Index1M,$H340)</f>
        <v>43126</v>
      </c>
      <c r="J340" s="145">
        <f>IFERROR(_xll.qlIndexFixing(Index1M,$H340,TRUE,_xll.ohTrigger(RecalcTrigger,Trigger1M)),NA())</f>
        <v>1.2515416606455108E-3</v>
      </c>
      <c r="K340" s="44">
        <f>IFERROR(_xll.qlIndexFixing(Index3M,H340,TRUE,_xll.ohTrigger(RecalcTrigger,Trigger3M)),NA())</f>
        <v>2.2719204938544957E-3</v>
      </c>
      <c r="L340" s="44">
        <f>IFERROR(_xll.qlIndexFixing(Index6M,$H340,TRUE,_xll.ohTrigger(RecalcTrigger,Trigger6M)),NA())</f>
        <v>3.726189244244889E-3</v>
      </c>
      <c r="M340" s="146">
        <f>IFERROR(_xll.qlIndexFixing(Index1Y,$H340,TRUE,_xll.ohTrigger(RecalcTrigger,Trigger1Y)),NA())</f>
        <v>5.7372564893644678E-3</v>
      </c>
      <c r="N340" s="145">
        <f>IFERROR(_xll.qlIndexFixing(ONIndex1M,I340,TRUE,_xll.ohTrigger(RecalcTrigger,Trigger1M)),NA())</f>
        <v>1.2694167640755114E-3</v>
      </c>
      <c r="O340" s="44">
        <f>IFERROR(_xll.qlIndexFixing(ONIndex3M,I340,TRUE,_xll.ohTrigger(RecalcTrigger,Trigger3M)),NA())</f>
        <v>2.3363611084981088E-3</v>
      </c>
      <c r="P340" s="44">
        <f>IFERROR(_xll.qlIndexFixing(ONIndex6M,I340,TRUE,_xll.ohTrigger(RecalcTrigger,Trigger6M)),NA())</f>
        <v>3.780792495242288E-3</v>
      </c>
      <c r="Q340" s="146">
        <f>IFERROR(_xll.qlIndexFixing(ONIndex1Y,I340,TRUE,_xll.ohTrigger(RecalcTrigger,Trigger1Y)),NA())</f>
        <v>7.442146150388556E-3</v>
      </c>
    </row>
    <row r="341" spans="2:17" x14ac:dyDescent="0.2">
      <c r="B341" s="39" t="s">
        <v>17</v>
      </c>
      <c r="D341" s="42">
        <f>_xll.qlCalendarAdvance(Calendar,$D340,B341,"f",FALSE)</f>
        <v>43129</v>
      </c>
      <c r="E341" s="140">
        <f>_xll.qlInterestRateIndexValueDate(IndexON,D341)</f>
        <v>43129</v>
      </c>
      <c r="F341" s="156">
        <f>IFERROR(_xll.qlIndexFixing(IndexON,D341,TRUE,_xll.ohTrigger(RecalcTrigger,TriggerON)),NA())</f>
        <v>7.438701859541208E-4</v>
      </c>
      <c r="H341" s="42">
        <f>_xll.qlCalendarAdvance(Calendar,$H340,B341,"f",FALSE)</f>
        <v>43129</v>
      </c>
      <c r="I341" s="140">
        <f>_xll.qlInterestRateIndexValueDate(Index1M,$H341)</f>
        <v>43129</v>
      </c>
      <c r="J341" s="145">
        <f>IFERROR(_xll.qlIndexFixing(Index1M,$H341,TRUE,_xll.ohTrigger(RecalcTrigger,Trigger1M)),NA())</f>
        <v>1.2484781127362066E-3</v>
      </c>
      <c r="K341" s="44">
        <f>IFERROR(_xll.qlIndexFixing(Index3M,H341,TRUE,_xll.ohTrigger(RecalcTrigger,Trigger3M)),NA())</f>
        <v>2.2662553433550059E-3</v>
      </c>
      <c r="L341" s="44">
        <f>IFERROR(_xll.qlIndexFixing(Index6M,$H341,TRUE,_xll.ohTrigger(RecalcTrigger,Trigger6M)),NA())</f>
        <v>3.7231573351593455E-3</v>
      </c>
      <c r="M341" s="146">
        <f>IFERROR(_xll.qlIndexFixing(Index1Y,$H341,TRUE,_xll.ohTrigger(RecalcTrigger,Trigger1Y)),NA())</f>
        <v>5.7195423527680589E-3</v>
      </c>
      <c r="N341" s="145">
        <f>IFERROR(_xll.qlIndexFixing(ONIndex1M,I341,TRUE,_xll.ohTrigger(RecalcTrigger,Trigger1M)),NA())</f>
        <v>1.2666185057486068E-3</v>
      </c>
      <c r="O341" s="44">
        <f>IFERROR(_xll.qlIndexFixing(ONIndex3M,I341,TRUE,_xll.ohTrigger(RecalcTrigger,Trigger3M)),NA())</f>
        <v>2.3355645062250741E-3</v>
      </c>
      <c r="P341" s="44">
        <f>IFERROR(_xll.qlIndexFixing(ONIndex6M,I341,TRUE,_xll.ohTrigger(RecalcTrigger,Trigger6M)),NA())</f>
        <v>3.7861026463714698E-3</v>
      </c>
      <c r="Q341" s="146">
        <f>IFERROR(_xll.qlIndexFixing(ONIndex1Y,I341,TRUE,_xll.ohTrigger(RecalcTrigger,Trigger1Y)),NA())</f>
        <v>7.4548115547212745E-3</v>
      </c>
    </row>
    <row r="342" spans="2:17" x14ac:dyDescent="0.2">
      <c r="B342" s="39" t="s">
        <v>17</v>
      </c>
      <c r="D342" s="42">
        <f>_xll.qlCalendarAdvance(Calendar,$D341,B342,"f",FALSE)</f>
        <v>43130</v>
      </c>
      <c r="E342" s="140">
        <f>_xll.qlInterestRateIndexValueDate(IndexON,D342)</f>
        <v>43130</v>
      </c>
      <c r="F342" s="156">
        <f>IFERROR(_xll.qlIndexFixing(IndexON,D342,TRUE,_xll.ohTrigger(RecalcTrigger,TriggerON)),NA())</f>
        <v>7.4350696448455267E-4</v>
      </c>
      <c r="H342" s="42">
        <f>_xll.qlCalendarAdvance(Calendar,$H341,B342,"f",FALSE)</f>
        <v>43130</v>
      </c>
      <c r="I342" s="140">
        <f>_xll.qlInterestRateIndexValueDate(Index1M,$H342)</f>
        <v>43130</v>
      </c>
      <c r="J342" s="145">
        <f>IFERROR(_xll.qlIndexFixing(Index1M,$H342,TRUE,_xll.ohTrigger(RecalcTrigger,Trigger1M)),NA())</f>
        <v>1.2478482516762235E-3</v>
      </c>
      <c r="K342" s="44">
        <f>IFERROR(_xll.qlIndexFixing(Index3M,H342,TRUE,_xll.ohTrigger(RecalcTrigger,Trigger3M)),NA())</f>
        <v>2.2654707452356426E-3</v>
      </c>
      <c r="L342" s="44">
        <f>IFERROR(_xll.qlIndexFixing(Index6M,$H342,TRUE,_xll.ohTrigger(RecalcTrigger,Trigger6M)),NA())</f>
        <v>3.7227709551378935E-3</v>
      </c>
      <c r="M342" s="146">
        <f>IFERROR(_xll.qlIndexFixing(Index1Y,$H342,TRUE,_xll.ohTrigger(RecalcTrigger,Trigger1Y)),NA())</f>
        <v>5.7113579500596146E-3</v>
      </c>
      <c r="N342" s="145">
        <f>IFERROR(_xll.qlIndexFixing(ONIndex1M,I342,TRUE,_xll.ohTrigger(RecalcTrigger,Trigger1M)),NA())</f>
        <v>1.2652430369797241E-3</v>
      </c>
      <c r="O342" s="44">
        <f>IFERROR(_xll.qlIndexFixing(ONIndex3M,I342,TRUE,_xll.ohTrigger(RecalcTrigger,Trigger3M)),NA())</f>
        <v>2.3350971462010595E-3</v>
      </c>
      <c r="P342" s="44">
        <f>IFERROR(_xll.qlIndexFixing(ONIndex6M,I342,TRUE,_xll.ohTrigger(RecalcTrigger,Trigger6M)),NA())</f>
        <v>3.7886264056730123E-3</v>
      </c>
      <c r="Q342" s="146">
        <f>IFERROR(_xll.qlIndexFixing(ONIndex1Y,I342,TRUE,_xll.ohTrigger(RecalcTrigger,Trigger1Y)),NA())</f>
        <v>7.4575294633871803E-3</v>
      </c>
    </row>
    <row r="343" spans="2:17" x14ac:dyDescent="0.2">
      <c r="B343" s="39" t="s">
        <v>17</v>
      </c>
      <c r="D343" s="42">
        <f>_xll.qlCalendarAdvance(Calendar,$D342,B343,"f",FALSE)</f>
        <v>43131</v>
      </c>
      <c r="E343" s="140">
        <f>_xll.qlInterestRateIndexValueDate(IndexON,D343)</f>
        <v>43131</v>
      </c>
      <c r="F343" s="156">
        <f>IFERROR(_xll.qlIndexFixing(IndexON,D343,TRUE,_xll.ohTrigger(RecalcTrigger,TriggerON)),NA())</f>
        <v>7.4313291328675923E-4</v>
      </c>
      <c r="H343" s="42">
        <f>_xll.qlCalendarAdvance(Calendar,$H342,B343,"f",FALSE)</f>
        <v>43131</v>
      </c>
      <c r="I343" s="140">
        <f>_xll.qlInterestRateIndexValueDate(Index1M,$H343)</f>
        <v>43131</v>
      </c>
      <c r="J343" s="145">
        <f>IFERROR(_xll.qlIndexFixing(Index1M,$H343,TRUE,_xll.ohTrigger(RecalcTrigger,Trigger1M)),NA())</f>
        <v>1.247222685944579E-3</v>
      </c>
      <c r="K343" s="44">
        <f>IFERROR(_xll.qlIndexFixing(Index3M,H343,TRUE,_xll.ohTrigger(RecalcTrigger,Trigger3M)),NA())</f>
        <v>2.2646739378115238E-3</v>
      </c>
      <c r="L343" s="44">
        <f>IFERROR(_xll.qlIndexFixing(Index6M,$H343,TRUE,_xll.ohTrigger(RecalcTrigger,Trigger6M)),NA())</f>
        <v>3.7218815092953357E-3</v>
      </c>
      <c r="M343" s="146">
        <f>IFERROR(_xll.qlIndexFixing(Index1Y,$H343,TRUE,_xll.ohTrigger(RecalcTrigger,Trigger1Y)),NA())</f>
        <v>5.7031562333600405E-3</v>
      </c>
      <c r="N343" s="145">
        <f>IFERROR(_xll.qlIndexFixing(ONIndex1M,I343,TRUE,_xll.ohTrigger(RecalcTrigger,Trigger1M)),NA())</f>
        <v>1.2638804401432502E-3</v>
      </c>
      <c r="O343" s="44">
        <f>IFERROR(_xll.qlIndexFixing(ONIndex3M,I343,TRUE,_xll.ohTrigger(RecalcTrigger,Trigger3M)),NA())</f>
        <v>2.3345838643007433E-3</v>
      </c>
      <c r="P343" s="44">
        <f>IFERROR(_xll.qlIndexFixing(ONIndex6M,I343,TRUE,_xll.ohTrigger(RecalcTrigger,Trigger6M)),NA())</f>
        <v>3.7910596265533503E-3</v>
      </c>
      <c r="Q343" s="146">
        <f>IFERROR(_xll.qlIndexFixing(ONIndex1Y,I343,TRUE,_xll.ohTrigger(RecalcTrigger,Trigger1Y)),NA())</f>
        <v>7.4566725096769648E-3</v>
      </c>
    </row>
    <row r="344" spans="2:17" x14ac:dyDescent="0.2">
      <c r="B344" s="39" t="s">
        <v>17</v>
      </c>
      <c r="D344" s="42">
        <f>_xll.qlCalendarAdvance(Calendar,$D343,B344,"f",FALSE)</f>
        <v>43132</v>
      </c>
      <c r="E344" s="140">
        <f>_xll.qlInterestRateIndexValueDate(IndexON,D344)</f>
        <v>43132</v>
      </c>
      <c r="F344" s="156">
        <f>IFERROR(_xll.qlIndexFixing(IndexON,D344,TRUE,_xll.ohTrigger(RecalcTrigger,TriggerON)),NA())</f>
        <v>7.4274803244178678E-4</v>
      </c>
      <c r="H344" s="42">
        <f>_xll.qlCalendarAdvance(Calendar,$H343,B344,"f",FALSE)</f>
        <v>43132</v>
      </c>
      <c r="I344" s="140">
        <f>_xll.qlInterestRateIndexValueDate(Index1M,$H344)</f>
        <v>43132</v>
      </c>
      <c r="J344" s="145">
        <f>IFERROR(_xll.qlIndexFixing(Index1M,$H344,TRUE,_xll.ohTrigger(RecalcTrigger,Trigger1M)),NA())</f>
        <v>1.246046622055606E-3</v>
      </c>
      <c r="K344" s="44">
        <f>IFERROR(_xll.qlIndexFixing(Index3M,H344,TRUE,_xll.ohTrigger(RecalcTrigger,Trigger3M)),NA())</f>
        <v>2.2630433966225887E-3</v>
      </c>
      <c r="L344" s="44">
        <f>IFERROR(_xll.qlIndexFixing(Index6M,$H344,TRUE,_xll.ohTrigger(RecalcTrigger,Trigger6M)),NA())</f>
        <v>3.7209793621071179E-3</v>
      </c>
      <c r="M344" s="146">
        <f>IFERROR(_xll.qlIndexFixing(Index1Y,$H344,TRUE,_xll.ohTrigger(RecalcTrigger,Trigger1Y)),NA())</f>
        <v>5.6949471889753411E-3</v>
      </c>
      <c r="N344" s="145">
        <f>IFERROR(_xll.qlIndexFixing(ONIndex1M,I344,TRUE,_xll.ohTrigger(RecalcTrigger,Trigger1M)),NA())</f>
        <v>1.2625307150770926E-3</v>
      </c>
      <c r="O344" s="44">
        <f>IFERROR(_xll.qlIndexFixing(ONIndex3M,I344,TRUE,_xll.ohTrigger(RecalcTrigger,Trigger3M)),NA())</f>
        <v>2.3340246606051718E-3</v>
      </c>
      <c r="P344" s="44">
        <f>IFERROR(_xll.qlIndexFixing(ONIndex6M,I344,TRUE,_xll.ohTrigger(RecalcTrigger,Trigger6M)),NA())</f>
        <v>3.7934023090124835E-3</v>
      </c>
      <c r="Q344" s="146">
        <f>IFERROR(_xll.qlIndexFixing(ONIndex1Y,I344,TRUE,_xll.ohTrigger(RecalcTrigger,Trigger1Y)),NA())</f>
        <v>7.4522406937527208E-3</v>
      </c>
    </row>
    <row r="345" spans="2:17" x14ac:dyDescent="0.2">
      <c r="B345" s="39" t="s">
        <v>17</v>
      </c>
      <c r="D345" s="42">
        <f>_xll.qlCalendarAdvance(Calendar,$D344,B345,"f",FALSE)</f>
        <v>43133</v>
      </c>
      <c r="E345" s="140">
        <f>_xll.qlInterestRateIndexValueDate(IndexON,D345)</f>
        <v>43133</v>
      </c>
      <c r="F345" s="156">
        <f>IFERROR(_xll.qlIndexFixing(IndexON,D345,TRUE,_xll.ohTrigger(RecalcTrigger,TriggerON)),NA())</f>
        <v>7.4194367963187357E-4</v>
      </c>
      <c r="H345" s="42">
        <f>_xll.qlCalendarAdvance(Calendar,$H344,B345,"f",FALSE)</f>
        <v>43133</v>
      </c>
      <c r="I345" s="140">
        <f>_xll.qlInterestRateIndexValueDate(Index1M,$H345)</f>
        <v>43133</v>
      </c>
      <c r="J345" s="145">
        <f>IFERROR(_xll.qlIndexFixing(Index1M,$H345,TRUE,_xll.ohTrigger(RecalcTrigger,Trigger1M)),NA())</f>
        <v>1.244883431274213E-3</v>
      </c>
      <c r="K345" s="44">
        <f>IFERROR(_xll.qlIndexFixing(Index3M,H345,TRUE,_xll.ohTrigger(RecalcTrigger,Trigger3M)),NA())</f>
        <v>2.2614132724422665E-3</v>
      </c>
      <c r="L345" s="44">
        <f>IFERROR(_xll.qlIndexFixing(Index6M,$H345,TRUE,_xll.ohTrigger(RecalcTrigger,Trigger6M)),NA())</f>
        <v>3.7200651376130354E-3</v>
      </c>
      <c r="M345" s="146">
        <f>IFERROR(_xll.qlIndexFixing(Index1Y,$H345,TRUE,_xll.ohTrigger(RecalcTrigger,Trigger1Y)),NA())</f>
        <v>5.6802414644648502E-3</v>
      </c>
      <c r="N345" s="145">
        <f>IFERROR(_xll.qlIndexFixing(ONIndex1M,I345,TRUE,_xll.ohTrigger(RecalcTrigger,Trigger1M)),NA())</f>
        <v>1.2598785197352285E-3</v>
      </c>
      <c r="O345" s="44">
        <f>IFERROR(_xll.qlIndexFixing(ONIndex3M,I345,TRUE,_xll.ohTrigger(RecalcTrigger,Trigger3M)),NA())</f>
        <v>2.3327680893237006E-3</v>
      </c>
      <c r="P345" s="44">
        <f>IFERROR(_xll.qlIndexFixing(ONIndex6M,I345,TRUE,_xll.ohTrigger(RecalcTrigger,Trigger6M)),NA())</f>
        <v>3.7978253950636072E-3</v>
      </c>
      <c r="Q345" s="146">
        <f>IFERROR(_xll.qlIndexFixing(ONIndex1Y,I345,TRUE,_xll.ohTrigger(RecalcTrigger,Trigger1Y)),NA())</f>
        <v>7.4316121617438551E-3</v>
      </c>
    </row>
    <row r="346" spans="2:17" x14ac:dyDescent="0.2">
      <c r="B346" s="39" t="s">
        <v>17</v>
      </c>
      <c r="D346" s="42">
        <f>_xll.qlCalendarAdvance(Calendar,$D345,B346,"f",FALSE)</f>
        <v>43136</v>
      </c>
      <c r="E346" s="140">
        <f>_xll.qlInterestRateIndexValueDate(IndexON,D346)</f>
        <v>43136</v>
      </c>
      <c r="F346" s="156">
        <f>IFERROR(_xll.qlIndexFixing(IndexON,D346,TRUE,_xll.ohTrigger(RecalcTrigger,TriggerON)),NA())</f>
        <v>7.4110021145545879E-4</v>
      </c>
      <c r="H346" s="42">
        <f>_xll.qlCalendarAdvance(Calendar,$H345,B346,"f",FALSE)</f>
        <v>43136</v>
      </c>
      <c r="I346" s="140">
        <f>_xll.qlInterestRateIndexValueDate(Index1M,$H346)</f>
        <v>43136</v>
      </c>
      <c r="J346" s="145">
        <f>IFERROR(_xll.qlIndexFixing(Index1M,$H346,TRUE,_xll.ohTrigger(RecalcTrigger,Trigger1M)),NA())</f>
        <v>1.2414710975610405E-3</v>
      </c>
      <c r="K346" s="44">
        <f>IFERROR(_xll.qlIndexFixing(Index3M,H346,TRUE,_xll.ohTrigger(RecalcTrigger,Trigger3M)),NA())</f>
        <v>2.2543155756278637E-3</v>
      </c>
      <c r="L346" s="44">
        <f>IFERROR(_xll.qlIndexFixing(Index6M,$H346,TRUE,_xll.ohTrigger(RecalcTrigger,Trigger6M)),NA())</f>
        <v>3.7168085961381478E-3</v>
      </c>
      <c r="M346" s="146">
        <f>IFERROR(_xll.qlIndexFixing(Index1Y,$H346,TRUE,_xll.ohTrigger(RecalcTrigger,Trigger1Y)),NA())</f>
        <v>5.6622374493102701E-3</v>
      </c>
      <c r="N346" s="145">
        <f>IFERROR(_xll.qlIndexFixing(ONIndex1M,I346,TRUE,_xll.ohTrigger(RecalcTrigger,Trigger1M)),NA())</f>
        <v>1.2572605330019027E-3</v>
      </c>
      <c r="O346" s="44">
        <f>IFERROR(_xll.qlIndexFixing(ONIndex3M,I346,TRUE,_xll.ohTrigger(RecalcTrigger,Trigger3M)),NA())</f>
        <v>2.3313286274651013E-3</v>
      </c>
      <c r="P346" s="44">
        <f>IFERROR(_xll.qlIndexFixing(ONIndex6M,I346,TRUE,_xll.ohTrigger(RecalcTrigger,Trigger6M)),NA())</f>
        <v>3.8018676549611552E-3</v>
      </c>
      <c r="Q346" s="146">
        <f>IFERROR(_xll.qlIndexFixing(ONIndex1Y,I346,TRUE,_xll.ohTrigger(RecalcTrigger,Trigger1Y)),NA())</f>
        <v>7.3987648113194027E-3</v>
      </c>
    </row>
    <row r="347" spans="2:17" x14ac:dyDescent="0.2">
      <c r="B347" s="39" t="s">
        <v>17</v>
      </c>
      <c r="D347" s="42">
        <f>_xll.qlCalendarAdvance(Calendar,$D346,B347,"f",FALSE)</f>
        <v>43137</v>
      </c>
      <c r="E347" s="140">
        <f>_xll.qlInterestRateIndexValueDate(IndexON,D347)</f>
        <v>43137</v>
      </c>
      <c r="F347" s="156">
        <f>IFERROR(_xll.qlIndexFixing(IndexON,D347,TRUE,_xll.ohTrigger(RecalcTrigger,TriggerON)),NA())</f>
        <v>7.4066118196935982E-4</v>
      </c>
      <c r="H347" s="42">
        <f>_xll.qlCalendarAdvance(Calendar,$H346,B347,"f",FALSE)</f>
        <v>43137</v>
      </c>
      <c r="I347" s="140">
        <f>_xll.qlInterestRateIndexValueDate(Index1M,$H347)</f>
        <v>43137</v>
      </c>
      <c r="J347" s="145">
        <f>IFERROR(_xll.qlIndexFixing(Index1M,$H347,TRUE,_xll.ohTrigger(RecalcTrigger,Trigger1M)),NA())</f>
        <v>1.2403593991925999E-3</v>
      </c>
      <c r="K347" s="44">
        <f>IFERROR(_xll.qlIndexFixing(Index3M,H347,TRUE,_xll.ohTrigger(RecalcTrigger,Trigger3M)),NA())</f>
        <v>2.2534548850840783E-3</v>
      </c>
      <c r="L347" s="44">
        <f>IFERROR(_xll.qlIndexFixing(Index6M,$H347,TRUE,_xll.ohTrigger(RecalcTrigger,Trigger6M)),NA())</f>
        <v>3.7162999473246928E-3</v>
      </c>
      <c r="M347" s="146">
        <f>IFERROR(_xll.qlIndexFixing(Index1Y,$H347,TRUE,_xll.ohTrigger(RecalcTrigger,Trigger1Y)),NA())</f>
        <v>5.6541415497057823E-3</v>
      </c>
      <c r="N347" s="145">
        <f>IFERROR(_xll.qlIndexFixing(ONIndex1M,I347,TRUE,_xll.ohTrigger(RecalcTrigger,Trigger1M)),NA())</f>
        <v>1.2559751671115116E-3</v>
      </c>
      <c r="O347" s="44">
        <f>IFERROR(_xll.qlIndexFixing(ONIndex3M,I347,TRUE,_xll.ohTrigger(RecalcTrigger,Trigger3M)),NA())</f>
        <v>2.3305398146311607E-3</v>
      </c>
      <c r="P347" s="44">
        <f>IFERROR(_xll.qlIndexFixing(ONIndex6M,I347,TRUE,_xll.ohTrigger(RecalcTrigger,Trigger6M)),NA())</f>
        <v>3.8037576453953115E-3</v>
      </c>
      <c r="Q347" s="146">
        <f>IFERROR(_xll.qlIndexFixing(ONIndex1Y,I347,TRUE,_xll.ohTrigger(RecalcTrigger,Trigger1Y)),NA())</f>
        <v>7.3764586880531446E-3</v>
      </c>
    </row>
    <row r="348" spans="2:17" x14ac:dyDescent="0.2">
      <c r="B348" s="39" t="s">
        <v>17</v>
      </c>
      <c r="D348" s="42">
        <f>_xll.qlCalendarAdvance(Calendar,$D347,B348,"f",FALSE)</f>
        <v>43138</v>
      </c>
      <c r="E348" s="140">
        <f>_xll.qlInterestRateIndexValueDate(IndexON,D348)</f>
        <v>43138</v>
      </c>
      <c r="F348" s="156">
        <f>IFERROR(_xll.qlIndexFixing(IndexON,D348,TRUE,_xll.ohTrigger(RecalcTrigger,TriggerON)),NA())</f>
        <v>7.4021132267398926E-4</v>
      </c>
      <c r="H348" s="42">
        <f>_xll.qlCalendarAdvance(Calendar,$H347,B348,"f",FALSE)</f>
        <v>43138</v>
      </c>
      <c r="I348" s="140">
        <f>_xll.qlInterestRateIndexValueDate(Index1M,$H348)</f>
        <v>43138</v>
      </c>
      <c r="J348" s="145">
        <f>IFERROR(_xll.qlIndexFixing(Index1M,$H348,TRUE,_xll.ohTrigger(RecalcTrigger,Trigger1M)),NA())</f>
        <v>1.2392605739143722E-3</v>
      </c>
      <c r="K348" s="44">
        <f>IFERROR(_xll.qlIndexFixing(Index3M,H348,TRUE,_xll.ohTrigger(RecalcTrigger,Trigger3M)),NA())</f>
        <v>2.2525840030273889E-3</v>
      </c>
      <c r="L348" s="44">
        <f>IFERROR(_xll.qlIndexFixing(Index6M,$H348,TRUE,_xll.ohTrigger(RecalcTrigger,Trigger6M)),NA())</f>
        <v>3.7153346968534281E-3</v>
      </c>
      <c r="M348" s="146">
        <f>IFERROR(_xll.qlIndexFixing(Index1Y,$H348,TRUE,_xll.ohTrigger(RecalcTrigger,Trigger1Y)),NA())</f>
        <v>5.646098233440533E-3</v>
      </c>
      <c r="N348" s="145">
        <f>IFERROR(_xll.qlIndexFixing(ONIndex1M,I348,TRUE,_xll.ohTrigger(RecalcTrigger,Trigger1M)),NA())</f>
        <v>1.2547026729914368E-3</v>
      </c>
      <c r="O348" s="44">
        <f>IFERROR(_xll.qlIndexFixing(ONIndex3M,I348,TRUE,_xll.ohTrigger(RecalcTrigger,Trigger3M)),NA())</f>
        <v>2.3297050800019647E-3</v>
      </c>
      <c r="P348" s="44">
        <f>IFERROR(_xll.qlIndexFixing(ONIndex6M,I348,TRUE,_xll.ohTrigger(RecalcTrigger,Trigger6M)),NA())</f>
        <v>3.8055570974893094E-3</v>
      </c>
      <c r="Q348" s="146">
        <f>IFERROR(_xll.qlIndexFixing(ONIndex1Y,I348,TRUE,_xll.ohTrigger(RecalcTrigger,Trigger1Y)),NA())</f>
        <v>7.3505777047611076E-3</v>
      </c>
    </row>
    <row r="349" spans="2:17" x14ac:dyDescent="0.2">
      <c r="B349" s="39" t="s">
        <v>17</v>
      </c>
      <c r="D349" s="42">
        <f>_xll.qlCalendarAdvance(Calendar,$D348,B349,"f",FALSE)</f>
        <v>43139</v>
      </c>
      <c r="E349" s="140">
        <f>_xll.qlInterestRateIndexValueDate(IndexON,D349)</f>
        <v>43139</v>
      </c>
      <c r="F349" s="156">
        <f>IFERROR(_xll.qlIndexFixing(IndexON,D349,TRUE,_xll.ohTrigger(RecalcTrigger,TriggerON)),NA())</f>
        <v>7.397506336503934E-4</v>
      </c>
      <c r="H349" s="42">
        <f>_xll.qlCalendarAdvance(Calendar,$H348,B349,"f",FALSE)</f>
        <v>43139</v>
      </c>
      <c r="I349" s="140">
        <f>_xll.qlInterestRateIndexValueDate(Index1M,$H349)</f>
        <v>43139</v>
      </c>
      <c r="J349" s="145">
        <f>IFERROR(_xll.qlIndexFixing(Index1M,$H349,TRUE,_xll.ohTrigger(RecalcTrigger,Trigger1M)),NA())</f>
        <v>1.2381746217234629E-3</v>
      </c>
      <c r="K349" s="44">
        <f>IFERROR(_xll.qlIndexFixing(Index3M,H349,TRUE,_xll.ohTrigger(RecalcTrigger,Trigger3M)),NA())</f>
        <v>2.2517031020063347E-3</v>
      </c>
      <c r="L349" s="44">
        <f>IFERROR(_xll.qlIndexFixing(Index6M,$H349,TRUE,_xll.ohTrigger(RecalcTrigger,Trigger6M)),NA())</f>
        <v>3.7143611132908864E-3</v>
      </c>
      <c r="M349" s="146">
        <f>IFERROR(_xll.qlIndexFixing(Index1Y,$H349,TRUE,_xll.ohTrigger(RecalcTrigger,Trigger1Y)),NA())</f>
        <v>5.6381174845709925E-3</v>
      </c>
      <c r="N349" s="145">
        <f>IFERROR(_xll.qlIndexFixing(ONIndex1M,I349,TRUE,_xll.ohTrigger(RecalcTrigger,Trigger1M)),NA())</f>
        <v>1.2534430507227245E-3</v>
      </c>
      <c r="O349" s="44">
        <f>IFERROR(_xll.qlIndexFixing(ONIndex3M,I349,TRUE,_xll.ohTrigger(RecalcTrigger,Trigger3M)),NA())</f>
        <v>2.328824423415421E-3</v>
      </c>
      <c r="P349" s="44">
        <f>IFERROR(_xll.qlIndexFixing(ONIndex6M,I349,TRUE,_xll.ohTrigger(RecalcTrigger,Trigger6M)),NA())</f>
        <v>3.8072660111621026E-3</v>
      </c>
      <c r="Q349" s="146">
        <f>IFERROR(_xll.qlIndexFixing(ONIndex1Y,I349,TRUE,_xll.ohTrigger(RecalcTrigger,Trigger1Y)),NA())</f>
        <v>7.3211218624158469E-3</v>
      </c>
    </row>
    <row r="350" spans="2:17" x14ac:dyDescent="0.2">
      <c r="B350" s="39" t="s">
        <v>17</v>
      </c>
      <c r="D350" s="42">
        <f>_xll.qlCalendarAdvance(Calendar,$D349,B350,"f",FALSE)</f>
        <v>43140</v>
      </c>
      <c r="E350" s="140">
        <f>_xll.qlInterestRateIndexValueDate(IndexON,D350)</f>
        <v>43140</v>
      </c>
      <c r="F350" s="156">
        <f>IFERROR(_xll.qlIndexFixing(IndexON,D350,TRUE,_xll.ohTrigger(RecalcTrigger,TriggerON)),NA())</f>
        <v>7.3879465197509064E-4</v>
      </c>
      <c r="H350" s="42">
        <f>_xll.qlCalendarAdvance(Calendar,$H349,B350,"f",FALSE)</f>
        <v>43140</v>
      </c>
      <c r="I350" s="140">
        <f>_xll.qlInterestRateIndexValueDate(Index1M,$H350)</f>
        <v>43140</v>
      </c>
      <c r="J350" s="145">
        <f>IFERROR(_xll.qlIndexFixing(Index1M,$H350,TRUE,_xll.ohTrigger(RecalcTrigger,Trigger1M)),NA())</f>
        <v>1.2371015426227664E-3</v>
      </c>
      <c r="K350" s="44">
        <f>IFERROR(_xll.qlIndexFixing(Index3M,H350,TRUE,_xll.ohTrigger(RecalcTrigger,Trigger3M)),NA())</f>
        <v>2.2501068055792578E-3</v>
      </c>
      <c r="L350" s="44">
        <f>IFERROR(_xll.qlIndexFixing(Index6M,$H350,TRUE,_xll.ohTrigger(RecalcTrigger,Trigger6M)),NA())</f>
        <v>3.7133798206683559E-3</v>
      </c>
      <c r="M350" s="146">
        <f>IFERROR(_xll.qlIndexFixing(Index1Y,$H350,TRUE,_xll.ohTrigger(RecalcTrigger,Trigger1Y)),NA())</f>
        <v>5.6238931378995586E-3</v>
      </c>
      <c r="N350" s="145">
        <f>IFERROR(_xll.qlIndexFixing(ONIndex1M,I350,TRUE,_xll.ohTrigger(RecalcTrigger,Trigger1M)),NA())</f>
        <v>1.2509709995967013E-3</v>
      </c>
      <c r="O350" s="44">
        <f>IFERROR(_xll.qlIndexFixing(ONIndex3M,I350,TRUE,_xll.ohTrigger(RecalcTrigger,Trigger3M)),NA())</f>
        <v>2.32692487200555E-3</v>
      </c>
      <c r="P350" s="44">
        <f>IFERROR(_xll.qlIndexFixing(ONIndex6M,I350,TRUE,_xll.ohTrigger(RecalcTrigger,Trigger6M)),NA())</f>
        <v>3.8104218220143728E-3</v>
      </c>
      <c r="Q350" s="146">
        <f>IFERROR(_xll.qlIndexFixing(ONIndex1Y,I350,TRUE,_xll.ohTrigger(RecalcTrigger,Trigger1Y)),NA())</f>
        <v>7.2504380030939215E-3</v>
      </c>
    </row>
    <row r="351" spans="2:17" x14ac:dyDescent="0.2">
      <c r="B351" s="39" t="s">
        <v>17</v>
      </c>
      <c r="D351" s="42">
        <f>_xll.qlCalendarAdvance(Calendar,$D350,B351,"f",FALSE)</f>
        <v>43143</v>
      </c>
      <c r="E351" s="140">
        <f>_xll.qlInterestRateIndexValueDate(IndexON,D351)</f>
        <v>43143</v>
      </c>
      <c r="F351" s="156">
        <f>IFERROR(_xll.qlIndexFixing(IndexON,D351,TRUE,_xll.ohTrigger(RecalcTrigger,TriggerON)),NA())</f>
        <v>7.3779958043584948E-4</v>
      </c>
      <c r="H351" s="42">
        <f>_xll.qlCalendarAdvance(Calendar,$H350,B351,"f",FALSE)</f>
        <v>43143</v>
      </c>
      <c r="I351" s="140">
        <f>_xll.qlInterestRateIndexValueDate(Index1M,$H351)</f>
        <v>43143</v>
      </c>
      <c r="J351" s="145">
        <f>IFERROR(_xll.qlIndexFixing(Index1M,$H351,TRUE,_xll.ohTrigger(RecalcTrigger,Trigger1M)),NA())</f>
        <v>1.2339595438127474E-3</v>
      </c>
      <c r="K351" s="44">
        <f>IFERROR(_xll.qlIndexFixing(Index3M,H351,TRUE,_xll.ohTrigger(RecalcTrigger,Trigger3M)),NA())</f>
        <v>2.2441164408599948E-3</v>
      </c>
      <c r="L351" s="44">
        <f>IFERROR(_xll.qlIndexFixing(Index6M,$H351,TRUE,_xll.ohTrigger(RecalcTrigger,Trigger6M)),NA())</f>
        <v>3.7099989436392426E-3</v>
      </c>
      <c r="M351" s="146">
        <f>IFERROR(_xll.qlIndexFixing(Index1Y,$H351,TRUE,_xll.ohTrigger(RecalcTrigger,Trigger1Y)),NA())</f>
        <v>5.6070198336002353E-3</v>
      </c>
      <c r="N351" s="145">
        <f>IFERROR(_xll.qlIndexFixing(ONIndex1M,I351,TRUE,_xll.ohTrigger(RecalcTrigger,Trigger1M)),NA())</f>
        <v>1.2485332796752235E-3</v>
      </c>
      <c r="O351" s="44">
        <f>IFERROR(_xll.qlIndexFixing(ONIndex3M,I351,TRUE,_xll.ohTrigger(RecalcTrigger,Trigger3M)),NA())</f>
        <v>2.324842579197739E-3</v>
      </c>
      <c r="P351" s="44">
        <f>IFERROR(_xll.qlIndexFixing(ONIndex6M,I351,TRUE,_xll.ohTrigger(RecalcTrigger,Trigger6M)),NA())</f>
        <v>3.813196281641229E-3</v>
      </c>
      <c r="Q351" s="146">
        <f>IFERROR(_xll.qlIndexFixing(ONIndex1Y,I351,TRUE,_xll.ohTrigger(RecalcTrigger,Trigger1Y)),NA())</f>
        <v>7.1675499200896109E-3</v>
      </c>
    </row>
    <row r="352" spans="2:17" x14ac:dyDescent="0.2">
      <c r="B352" s="39" t="s">
        <v>17</v>
      </c>
      <c r="D352" s="42">
        <f>_xll.qlCalendarAdvance(Calendar,$D351,B352,"f",FALSE)</f>
        <v>43144</v>
      </c>
      <c r="E352" s="140">
        <f>_xll.qlInterestRateIndexValueDate(IndexON,D352)</f>
        <v>43144</v>
      </c>
      <c r="F352" s="156">
        <f>IFERROR(_xll.qlIndexFixing(IndexON,D352,TRUE,_xll.ohTrigger(RecalcTrigger,TriggerON)),NA())</f>
        <v>7.372847427711271E-4</v>
      </c>
      <c r="H352" s="42">
        <f>_xll.qlCalendarAdvance(Calendar,$H351,B352,"f",FALSE)</f>
        <v>43144</v>
      </c>
      <c r="I352" s="140">
        <f>_xll.qlInterestRateIndexValueDate(Index1M,$H352)</f>
        <v>43144</v>
      </c>
      <c r="J352" s="145">
        <f>IFERROR(_xll.qlIndexFixing(Index1M,$H352,TRUE,_xll.ohTrigger(RecalcTrigger,Trigger1M)),NA())</f>
        <v>1.2329379570265903E-3</v>
      </c>
      <c r="K352" s="44">
        <f>IFERROR(_xll.qlIndexFixing(Index3M,H352,TRUE,_xll.ohTrigger(RecalcTrigger,Trigger3M)),NA())</f>
        <v>2.2432051958240435E-3</v>
      </c>
      <c r="L352" s="44">
        <f>IFERROR(_xll.qlIndexFixing(Index6M,$H352,TRUE,_xll.ohTrigger(RecalcTrigger,Trigger6M)),NA())</f>
        <v>3.709390040183481E-3</v>
      </c>
      <c r="M352" s="146">
        <f>IFERROR(_xll.qlIndexFixing(Index1Y,$H352,TRUE,_xll.ohTrigger(RecalcTrigger,Trigger1Y)),NA())</f>
        <v>5.5995016720855606E-3</v>
      </c>
      <c r="N352" s="145">
        <f>IFERROR(_xll.qlIndexFixing(ONIndex1M,I352,TRUE,_xll.ohTrigger(RecalcTrigger,Trigger1M)),NA())</f>
        <v>1.2473380165012316E-3</v>
      </c>
      <c r="O352" s="44">
        <f>IFERROR(_xll.qlIndexFixing(ONIndex3M,I352,TRUE,_xll.ohTrigger(RecalcTrigger,Trigger3M)),NA())</f>
        <v>2.3237323135538723E-3</v>
      </c>
      <c r="P352" s="44">
        <f>IFERROR(_xll.qlIndexFixing(ONIndex6M,I352,TRUE,_xll.ohTrigger(RecalcTrigger,Trigger6M)),NA())</f>
        <v>3.8144525032890453E-3</v>
      </c>
      <c r="Q352" s="146">
        <f>IFERROR(_xll.qlIndexFixing(ONIndex1Y,I352,TRUE,_xll.ohTrigger(RecalcTrigger,Trigger1Y)),NA())</f>
        <v>7.1202197969855163E-3</v>
      </c>
    </row>
    <row r="353" spans="2:17" x14ac:dyDescent="0.2">
      <c r="B353" s="39" t="s">
        <v>17</v>
      </c>
      <c r="D353" s="42">
        <f>_xll.qlCalendarAdvance(Calendar,$D352,B353,"f",FALSE)</f>
        <v>43145</v>
      </c>
      <c r="E353" s="140">
        <f>_xll.qlInterestRateIndexValueDate(IndexON,D353)</f>
        <v>43145</v>
      </c>
      <c r="F353" s="156">
        <f>IFERROR(_xll.qlIndexFixing(IndexON,D353,TRUE,_xll.ohTrigger(RecalcTrigger,TriggerON)),NA())</f>
        <v>7.367590754592257E-4</v>
      </c>
      <c r="H353" s="42">
        <f>_xll.qlCalendarAdvance(Calendar,$H352,B353,"f",FALSE)</f>
        <v>43145</v>
      </c>
      <c r="I353" s="140">
        <f>_xll.qlInterestRateIndexValueDate(Index1M,$H353)</f>
        <v>43145</v>
      </c>
      <c r="J353" s="145">
        <f>IFERROR(_xll.qlIndexFixing(Index1M,$H353,TRUE,_xll.ohTrigger(RecalcTrigger,Trigger1M)),NA())</f>
        <v>1.2319292433161733E-3</v>
      </c>
      <c r="K353" s="44">
        <f>IFERROR(_xll.qlIndexFixing(Index3M,H353,TRUE,_xll.ohTrigger(RecalcTrigger,Trigger3M)),NA())</f>
        <v>2.2422861214805431E-3</v>
      </c>
      <c r="L353" s="44">
        <f>IFERROR(_xll.qlIndexFixing(Index6M,$H353,TRUE,_xll.ohTrigger(RecalcTrigger,Trigger6M)),NA())</f>
        <v>3.7083795627034424E-3</v>
      </c>
      <c r="M353" s="146">
        <f>IFERROR(_xll.qlIndexFixing(Index1Y,$H353,TRUE,_xll.ohTrigger(RecalcTrigger,Trigger1Y)),NA())</f>
        <v>5.5921059761392389E-3</v>
      </c>
      <c r="N353" s="145">
        <f>IFERROR(_xll.qlIndexFixing(ONIndex1M,I353,TRUE,_xll.ohTrigger(RecalcTrigger,Trigger1M)),NA())</f>
        <v>1.2461556251786021E-3</v>
      </c>
      <c r="O353" s="44">
        <f>IFERROR(_xll.qlIndexFixing(ONIndex3M,I353,TRUE,_xll.ohTrigger(RecalcTrigger,Trigger3M)),NA())</f>
        <v>2.3225761261957967E-3</v>
      </c>
      <c r="P353" s="44">
        <f>IFERROR(_xll.qlIndexFixing(ONIndex6M,I353,TRUE,_xll.ohTrigger(RecalcTrigger,Trigger6M)),NA())</f>
        <v>3.8156181864346106E-3</v>
      </c>
      <c r="Q353" s="146">
        <f>IFERROR(_xll.qlIndexFixing(ONIndex1Y,I353,TRUE,_xll.ohTrigger(RecalcTrigger,Trigger1Y)),NA())</f>
        <v>7.0693148214739931E-3</v>
      </c>
    </row>
    <row r="354" spans="2:17" x14ac:dyDescent="0.2">
      <c r="B354" s="39" t="s">
        <v>17</v>
      </c>
      <c r="D354" s="42">
        <f>_xll.qlCalendarAdvance(Calendar,$D353,B354,"f",FALSE)</f>
        <v>43146</v>
      </c>
      <c r="E354" s="140">
        <f>_xll.qlInterestRateIndexValueDate(IndexON,D354)</f>
        <v>43146</v>
      </c>
      <c r="F354" s="156">
        <f>IFERROR(_xll.qlIndexFixing(IndexON,D354,TRUE,_xll.ohTrigger(RecalcTrigger,TriggerON)),NA())</f>
        <v>7.3622257841909899E-4</v>
      </c>
      <c r="H354" s="42">
        <f>_xll.qlCalendarAdvance(Calendar,$H353,B354,"f",FALSE)</f>
        <v>43146</v>
      </c>
      <c r="I354" s="140">
        <f>_xll.qlInterestRateIndexValueDate(Index1M,$H354)</f>
        <v>43146</v>
      </c>
      <c r="J354" s="145">
        <f>IFERROR(_xll.qlIndexFixing(Index1M,$H354,TRUE,_xll.ohTrigger(RecalcTrigger,Trigger1M)),NA())</f>
        <v>1.2309334026728133E-3</v>
      </c>
      <c r="K354" s="44">
        <f>IFERROR(_xll.qlIndexFixing(Index3M,H354,TRUE,_xll.ohTrigger(RecalcTrigger,Trigger3M)),NA())</f>
        <v>2.2407618713469416E-3</v>
      </c>
      <c r="L354" s="44">
        <f>IFERROR(_xll.qlIndexFixing(Index6M,$H354,TRUE,_xll.ohTrigger(RecalcTrigger,Trigger6M)),NA())</f>
        <v>3.7073651203323298E-3</v>
      </c>
      <c r="M354" s="146">
        <f>IFERROR(_xll.qlIndexFixing(Index1Y,$H354,TRUE,_xll.ohTrigger(RecalcTrigger,Trigger1Y)),NA())</f>
        <v>5.5848427278482049E-3</v>
      </c>
      <c r="N354" s="145">
        <f>IFERROR(_xll.qlIndexFixing(ONIndex1M,I354,TRUE,_xll.ohTrigger(RecalcTrigger,Trigger1M)),NA())</f>
        <v>1.244986105626289E-3</v>
      </c>
      <c r="O354" s="44">
        <f>IFERROR(_xll.qlIndexFixing(ONIndex3M,I354,TRUE,_xll.ohTrigger(RecalcTrigger,Trigger3M)),NA())</f>
        <v>2.3213740168803731E-3</v>
      </c>
      <c r="P354" s="44">
        <f>IFERROR(_xll.qlIndexFixing(ONIndex6M,I354,TRUE,_xll.ohTrigger(RecalcTrigger,Trigger6M)),NA())</f>
        <v>3.8166933311589712E-3</v>
      </c>
      <c r="Q354" s="146">
        <f>IFERROR(_xll.qlIndexFixing(ONIndex1Y,I354,TRUE,_xll.ohTrigger(RecalcTrigger,Trigger1Y)),NA())</f>
        <v>7.0148349950138744E-3</v>
      </c>
    </row>
    <row r="355" spans="2:17" x14ac:dyDescent="0.2">
      <c r="B355" s="39" t="s">
        <v>17</v>
      </c>
      <c r="D355" s="42">
        <f>_xll.qlCalendarAdvance(Calendar,$D354,B355,"f",FALSE)</f>
        <v>43147</v>
      </c>
      <c r="E355" s="140">
        <f>_xll.qlInterestRateIndexValueDate(IndexON,D355)</f>
        <v>43147</v>
      </c>
      <c r="F355" s="156">
        <f>IFERROR(_xll.qlIndexFixing(IndexON,D355,TRUE,_xll.ohTrigger(RecalcTrigger,TriggerON)),NA())</f>
        <v>7.3511496569015722E-4</v>
      </c>
      <c r="H355" s="42">
        <f>_xll.qlCalendarAdvance(Calendar,$H354,B355,"f",FALSE)</f>
        <v>43147</v>
      </c>
      <c r="I355" s="140">
        <f>_xll.qlInterestRateIndexValueDate(Index1M,$H355)</f>
        <v>43147</v>
      </c>
      <c r="J355" s="145">
        <f>IFERROR(_xll.qlIndexFixing(Index1M,$H355,TRUE,_xll.ohTrigger(RecalcTrigger,Trigger1M)),NA())</f>
        <v>1.2299504350965099E-3</v>
      </c>
      <c r="K355" s="44">
        <f>IFERROR(_xll.qlIndexFixing(Index3M,H355,TRUE,_xll.ohTrigger(RecalcTrigger,Trigger3M)),NA())</f>
        <v>2.239253492460977E-3</v>
      </c>
      <c r="L355" s="44">
        <f>IFERROR(_xll.qlIndexFixing(Index6M,$H355,TRUE,_xll.ohTrigger(RecalcTrigger,Trigger6M)),NA())</f>
        <v>3.706347337093371E-3</v>
      </c>
      <c r="M355" s="146">
        <f>IFERROR(_xll.qlIndexFixing(Index1Y,$H355,TRUE,_xll.ohTrigger(RecalcTrigger,Trigger1Y)),NA())</f>
        <v>5.5715802920293855E-3</v>
      </c>
      <c r="N355" s="145">
        <f>IFERROR(_xll.qlIndexFixing(ONIndex1M,I355,TRUE,_xll.ohTrigger(RecalcTrigger,Trigger1M)),NA())</f>
        <v>1.2426942035518678E-3</v>
      </c>
      <c r="O355" s="44">
        <f>IFERROR(_xll.qlIndexFixing(ONIndex3M,I355,TRUE,_xll.ohTrigger(RecalcTrigger,Trigger3M)),NA())</f>
        <v>2.3188314568948582E-3</v>
      </c>
      <c r="P355" s="44">
        <f>IFERROR(_xll.qlIndexFixing(ONIndex6M,I355,TRUE,_xll.ohTrigger(RecalcTrigger,Trigger6M)),NA())</f>
        <v>3.8185817747978437E-3</v>
      </c>
      <c r="Q355" s="146">
        <f>IFERROR(_xll.qlIndexFixing(ONIndex1Y,I355,TRUE,_xll.ohTrigger(RecalcTrigger,Trigger1Y)),NA())</f>
        <v>6.8940893879735716E-3</v>
      </c>
    </row>
    <row r="356" spans="2:17" x14ac:dyDescent="0.2">
      <c r="B356" s="39" t="s">
        <v>17</v>
      </c>
      <c r="D356" s="42">
        <f>_xll.qlCalendarAdvance(Calendar,$D355,B356,"f",FALSE)</f>
        <v>43150</v>
      </c>
      <c r="E356" s="140">
        <f>_xll.qlInterestRateIndexValueDate(IndexON,D356)</f>
        <v>43150</v>
      </c>
      <c r="F356" s="156">
        <f>IFERROR(_xll.qlIndexFixing(IndexON,D356,TRUE,_xll.ohTrigger(RecalcTrigger,TriggerON)),NA())</f>
        <v>7.3396829281424658E-4</v>
      </c>
      <c r="H356" s="42">
        <f>_xll.qlCalendarAdvance(Calendar,$H355,B356,"f",FALSE)</f>
        <v>43150</v>
      </c>
      <c r="I356" s="140">
        <f>_xll.qlInterestRateIndexValueDate(Index1M,$H356)</f>
        <v>43150</v>
      </c>
      <c r="J356" s="145">
        <f>IFERROR(_xll.qlIndexFixing(Index1M,$H356,TRUE,_xll.ohTrigger(RecalcTrigger,Trigger1M)),NA())</f>
        <v>1.2270787707265227E-3</v>
      </c>
      <c r="K356" s="44">
        <f>IFERROR(_xll.qlIndexFixing(Index3M,H356,TRUE,_xll.ohTrigger(RecalcTrigger,Trigger3M)),NA())</f>
        <v>2.2338491737967088E-3</v>
      </c>
      <c r="L356" s="44">
        <f>IFERROR(_xll.qlIndexFixing(Index6M,$H356,TRUE,_xll.ohTrigger(RecalcTrigger,Trigger6M)),NA())</f>
        <v>3.702941246223234E-3</v>
      </c>
      <c r="M356" s="146">
        <f>IFERROR(_xll.qlIndexFixing(Index1Y,$H356,TRUE,_xll.ohTrigger(RecalcTrigger,Trigger1Y)),NA())</f>
        <v>5.5573138449143133E-3</v>
      </c>
      <c r="N356" s="145">
        <f>IFERROR(_xll.qlIndexFixing(ONIndex1M,I356,TRUE,_xll.ohTrigger(RecalcTrigger,Trigger1M)),NA())</f>
        <v>1.2404367456875232E-3</v>
      </c>
      <c r="O356" s="44">
        <f>IFERROR(_xll.qlIndexFixing(ONIndex3M,I356,TRUE,_xll.ohTrigger(RecalcTrigger,Trigger3M)),NA())</f>
        <v>2.3161063615850797E-3</v>
      </c>
      <c r="P356" s="44">
        <f>IFERROR(_xll.qlIndexFixing(ONIndex6M,I356,TRUE,_xll.ohTrigger(RecalcTrigger,Trigger6M)),NA())</f>
        <v>3.8200885260875062E-3</v>
      </c>
      <c r="Q356" s="146">
        <f>IFERROR(_xll.qlIndexFixing(ONIndex1Y,I356,TRUE,_xll.ohTrigger(RecalcTrigger,Trigger1Y)),NA())</f>
        <v>6.7611672139700207E-3</v>
      </c>
    </row>
    <row r="357" spans="2:17" x14ac:dyDescent="0.2">
      <c r="B357" s="39" t="s">
        <v>17</v>
      </c>
      <c r="D357" s="42">
        <f>_xll.qlCalendarAdvance(Calendar,$D356,B357,"f",FALSE)</f>
        <v>43151</v>
      </c>
      <c r="E357" s="140">
        <f>_xll.qlInterestRateIndexValueDate(IndexON,D357)</f>
        <v>43151</v>
      </c>
      <c r="F357" s="156">
        <f>IFERROR(_xll.qlIndexFixing(IndexON,D357,TRUE,_xll.ohTrigger(RecalcTrigger,TriggerON)),NA())</f>
        <v>7.3337764713299336E-4</v>
      </c>
      <c r="H357" s="42">
        <f>_xll.qlCalendarAdvance(Calendar,$H356,B357,"f",FALSE)</f>
        <v>43151</v>
      </c>
      <c r="I357" s="140">
        <f>_xll.qlInterestRateIndexValueDate(Index1M,$H357)</f>
        <v>43151</v>
      </c>
      <c r="J357" s="145">
        <f>IFERROR(_xll.qlIndexFixing(Index1M,$H357,TRUE,_xll.ohTrigger(RecalcTrigger,Trigger1M)),NA())</f>
        <v>1.2261472953837124E-3</v>
      </c>
      <c r="K357" s="44">
        <f>IFERROR(_xll.qlIndexFixing(Index3M,H357,TRUE,_xll.ohTrigger(RecalcTrigger,Trigger3M)),NA())</f>
        <v>2.2329210360500199E-3</v>
      </c>
      <c r="L357" s="44">
        <f>IFERROR(_xll.qlIndexFixing(Index6M,$H357,TRUE,_xll.ohTrigger(RecalcTrigger,Trigger6M)),NA())</f>
        <v>3.7022552758940643E-3</v>
      </c>
      <c r="M357" s="146">
        <f>IFERROR(_xll.qlIndexFixing(Index1Y,$H357,TRUE,_xll.ohTrigger(RecalcTrigger,Trigger1Y)),NA())</f>
        <v>5.5508625583478022E-3</v>
      </c>
      <c r="N357" s="145">
        <f>IFERROR(_xll.qlIndexFixing(ONIndex1M,I357,TRUE,_xll.ohTrigger(RecalcTrigger,Trigger1M)),NA())</f>
        <v>1.2393315853109765E-3</v>
      </c>
      <c r="O357" s="44">
        <f>IFERROR(_xll.qlIndexFixing(ONIndex3M,I357,TRUE,_xll.ohTrigger(RecalcTrigger,Trigger3M)),NA())</f>
        <v>2.3146746432123333E-3</v>
      </c>
      <c r="P357" s="44">
        <f>IFERROR(_xll.qlIndexFixing(ONIndex6M,I357,TRUE,_xll.ohTrigger(RecalcTrigger,Trigger6M)),NA())</f>
        <v>3.8207109787868898E-3</v>
      </c>
      <c r="Q357" s="146">
        <f>IFERROR(_xll.qlIndexFixing(ONIndex1Y,I357,TRUE,_xll.ohTrigger(RecalcTrigger,Trigger1Y)),NA())</f>
        <v>6.6888131591880118E-3</v>
      </c>
    </row>
    <row r="358" spans="2:17" x14ac:dyDescent="0.2">
      <c r="B358" s="39" t="s">
        <v>17</v>
      </c>
      <c r="D358" s="42">
        <f>_xll.qlCalendarAdvance(Calendar,$D357,B358,"f",FALSE)</f>
        <v>43152</v>
      </c>
      <c r="E358" s="140">
        <f>_xll.qlInterestRateIndexValueDate(IndexON,D358)</f>
        <v>43152</v>
      </c>
      <c r="F358" s="156">
        <f>IFERROR(_xll.qlIndexFixing(IndexON,D358,TRUE,_xll.ohTrigger(RecalcTrigger,TriggerON)),NA())</f>
        <v>7.3277617180456112E-4</v>
      </c>
      <c r="H358" s="42">
        <f>_xll.qlCalendarAdvance(Calendar,$H357,B358,"f",FALSE)</f>
        <v>43152</v>
      </c>
      <c r="I358" s="140">
        <f>_xll.qlInterestRateIndexValueDate(Index1M,$H358)</f>
        <v>43152</v>
      </c>
      <c r="J358" s="145">
        <f>IFERROR(_xll.qlIndexFixing(Index1M,$H358,TRUE,_xll.ohTrigger(RecalcTrigger,Trigger1M)),NA())</f>
        <v>1.2252286930905917E-3</v>
      </c>
      <c r="K358" s="44">
        <f>IFERROR(_xll.qlIndexFixing(Index3M,H358,TRUE,_xll.ohTrigger(RecalcTrigger,Trigger3M)),NA())</f>
        <v>2.2319883018738387E-3</v>
      </c>
      <c r="L358" s="44">
        <f>IFERROR(_xll.qlIndexFixing(Index6M,$H358,TRUE,_xll.ohTrigger(RecalcTrigger,Trigger6M)),NA())</f>
        <v>3.7012301486302516E-3</v>
      </c>
      <c r="M358" s="146">
        <f>IFERROR(_xll.qlIndexFixing(Index1Y,$H358,TRUE,_xll.ohTrigger(RecalcTrigger,Trigger1Y)),NA())</f>
        <v>5.5446036074577876E-3</v>
      </c>
      <c r="N358" s="145">
        <f>IFERROR(_xll.qlIndexFixing(ONIndex1M,I358,TRUE,_xll.ohTrigger(RecalcTrigger,Trigger1M)),NA())</f>
        <v>1.2382392967047462E-3</v>
      </c>
      <c r="O358" s="44">
        <f>IFERROR(_xll.qlIndexFixing(ONIndex3M,I358,TRUE,_xll.ohTrigger(RecalcTrigger,Trigger3M)),NA())</f>
        <v>2.3131970030443316E-3</v>
      </c>
      <c r="P358" s="44">
        <f>IFERROR(_xll.qlIndexFixing(ONIndex6M,I358,TRUE,_xll.ohTrigger(RecalcTrigger,Trigger6M)),NA())</f>
        <v>3.8212428929029763E-3</v>
      </c>
      <c r="Q358" s="146">
        <f>IFERROR(_xll.qlIndexFixing(ONIndex1Y,I358,TRUE,_xll.ohTrigger(RecalcTrigger,Trigger1Y)),NA())</f>
        <v>6.612884264641794E-3</v>
      </c>
    </row>
    <row r="359" spans="2:17" x14ac:dyDescent="0.2">
      <c r="B359" s="39" t="s">
        <v>17</v>
      </c>
      <c r="D359" s="42">
        <f>_xll.qlCalendarAdvance(Calendar,$D358,B359,"f",FALSE)</f>
        <v>43153</v>
      </c>
      <c r="E359" s="140">
        <f>_xll.qlInterestRateIndexValueDate(IndexON,D359)</f>
        <v>43153</v>
      </c>
      <c r="F359" s="156">
        <f>IFERROR(_xll.qlIndexFixing(IndexON,D359,TRUE,_xll.ohTrigger(RecalcTrigger,TriggerON)),NA())</f>
        <v>7.3216386658581101E-4</v>
      </c>
      <c r="H359" s="42">
        <f>_xll.qlCalendarAdvance(Calendar,$H358,B359,"f",FALSE)</f>
        <v>43153</v>
      </c>
      <c r="I359" s="140">
        <f>_xll.qlInterestRateIndexValueDate(Index1M,$H359)</f>
        <v>43153</v>
      </c>
      <c r="J359" s="145">
        <f>IFERROR(_xll.qlIndexFixing(Index1M,$H359,TRUE,_xll.ohTrigger(RecalcTrigger,Trigger1M)),NA())</f>
        <v>1.2243229638471606E-3</v>
      </c>
      <c r="K359" s="44">
        <f>IFERROR(_xll.qlIndexFixing(Index3M,H359,TRUE,_xll.ohTrigger(RecalcTrigger,Trigger3M)),NA())</f>
        <v>2.2305983315330899E-3</v>
      </c>
      <c r="L359" s="44">
        <f>IFERROR(_xll.qlIndexFixing(Index6M,$H359,TRUE,_xll.ohTrigger(RecalcTrigger,Trigger6M)),NA())</f>
        <v>3.7002054246160149E-3</v>
      </c>
      <c r="M359" s="146">
        <f>IFERROR(_xll.qlIndexFixing(Index1Y,$H359,TRUE,_xll.ohTrigger(RecalcTrigger,Trigger1Y)),NA())</f>
        <v>5.5385469729818393E-3</v>
      </c>
      <c r="N359" s="145">
        <f>IFERROR(_xll.qlIndexFixing(ONIndex1M,I359,TRUE,_xll.ohTrigger(RecalcTrigger,Trigger1M)),NA())</f>
        <v>1.2371598799498784E-3</v>
      </c>
      <c r="O359" s="44">
        <f>IFERROR(_xll.qlIndexFixing(ONIndex3M,I359,TRUE,_xll.ohTrigger(RecalcTrigger,Trigger3M)),NA())</f>
        <v>2.3116734410000284E-3</v>
      </c>
      <c r="P359" s="44">
        <f>IFERROR(_xll.qlIndexFixing(ONIndex6M,I359,TRUE,_xll.ohTrigger(RecalcTrigger,Trigger6M)),NA())</f>
        <v>3.8216842688409969E-3</v>
      </c>
      <c r="Q359" s="146">
        <f>IFERROR(_xll.qlIndexFixing(ONIndex1Y,I359,TRUE,_xll.ohTrigger(RecalcTrigger,Trigger1Y)),NA())</f>
        <v>6.5333805326006633E-3</v>
      </c>
    </row>
    <row r="360" spans="2:17" x14ac:dyDescent="0.2">
      <c r="B360" s="39" t="s">
        <v>17</v>
      </c>
      <c r="D360" s="42">
        <f>_xll.qlCalendarAdvance(Calendar,$D359,B360,"f",FALSE)</f>
        <v>43154</v>
      </c>
      <c r="E360" s="140">
        <f>_xll.qlInterestRateIndexValueDate(IndexON,D360)</f>
        <v>43154</v>
      </c>
      <c r="F360" s="156">
        <f>IFERROR(_xll.qlIndexFixing(IndexON,D360,TRUE,_xll.ohTrigger(RecalcTrigger,TriggerON)),NA())</f>
        <v>7.3090462085811947E-4</v>
      </c>
      <c r="H360" s="42">
        <f>_xll.qlCalendarAdvance(Calendar,$H359,B360,"f",FALSE)</f>
        <v>43154</v>
      </c>
      <c r="I360" s="140">
        <f>_xll.qlInterestRateIndexValueDate(Index1M,$H360)</f>
        <v>43154</v>
      </c>
      <c r="J360" s="145">
        <f>IFERROR(_xll.qlIndexFixing(Index1M,$H360,TRUE,_xll.ohTrigger(RecalcTrigger,Trigger1M)),NA())</f>
        <v>1.223430107650525E-3</v>
      </c>
      <c r="K360" s="44">
        <f>IFERROR(_xll.qlIndexFixing(Index3M,H360,TRUE,_xll.ohTrigger(RecalcTrigger,Trigger3M)),NA())</f>
        <v>2.2292319594479381E-3</v>
      </c>
      <c r="L360" s="44">
        <f>IFERROR(_xll.qlIndexFixing(Index6M,$H360,TRUE,_xll.ohTrigger(RecalcTrigger,Trigger6M)),NA())</f>
        <v>3.699181727865178E-3</v>
      </c>
      <c r="M360" s="146">
        <f>IFERROR(_xll.qlIndexFixing(Index1Y,$H360,TRUE,_xll.ohTrigger(RecalcTrigger,Trigger1Y)),NA())</f>
        <v>5.5267083124914207E-3</v>
      </c>
      <c r="N360" s="145">
        <f>IFERROR(_xll.qlIndexFixing(ONIndex1M,I360,TRUE,_xll.ohTrigger(RecalcTrigger,Trigger1M)),NA())</f>
        <v>1.2350481314386357E-3</v>
      </c>
      <c r="O360" s="44">
        <f>IFERROR(_xll.qlIndexFixing(ONIndex3M,I360,TRUE,_xll.ohTrigger(RecalcTrigger,Trigger3M)),NA())</f>
        <v>2.3084878444238717E-3</v>
      </c>
      <c r="P360" s="44">
        <f>IFERROR(_xll.qlIndexFixing(ONIndex6M,I360,TRUE,_xll.ohTrigger(RecalcTrigger,Trigger6M)),NA())</f>
        <v>3.8223052524684799E-3</v>
      </c>
      <c r="Q360" s="146">
        <f>IFERROR(_xll.qlIndexFixing(ONIndex1Y,I360,TRUE,_xll.ohTrigger(RecalcTrigger,Trigger1Y)),NA())</f>
        <v>6.3625678554786926E-3</v>
      </c>
    </row>
    <row r="361" spans="2:17" x14ac:dyDescent="0.2">
      <c r="B361" s="39" t="s">
        <v>17</v>
      </c>
      <c r="D361" s="42">
        <f>_xll.qlCalendarAdvance(Calendar,$D360,B361,"f",FALSE)</f>
        <v>43157</v>
      </c>
      <c r="E361" s="140">
        <f>_xll.qlInterestRateIndexValueDate(IndexON,D361)</f>
        <v>43157</v>
      </c>
      <c r="F361" s="156">
        <f>IFERROR(_xll.qlIndexFixing(IndexON,D361,TRUE,_xll.ohTrigger(RecalcTrigger,TriggerON)),NA())</f>
        <v>7.2960634875274266E-4</v>
      </c>
      <c r="H361" s="42">
        <f>_xll.qlCalendarAdvance(Calendar,$H360,B361,"f",FALSE)</f>
        <v>43157</v>
      </c>
      <c r="I361" s="140">
        <f>_xll.qlInterestRateIndexValueDate(Index1M,$H361)</f>
        <v>43157</v>
      </c>
      <c r="J361" s="145">
        <f>IFERROR(_xll.qlIndexFixing(Index1M,$H361,TRUE,_xll.ohTrigger(RecalcTrigger,Trigger1M)),NA())</f>
        <v>1.2208287773095492E-3</v>
      </c>
      <c r="K361" s="44">
        <f>IFERROR(_xll.qlIndexFixing(Index3M,H361,TRUE,_xll.ohTrigger(RecalcTrigger,Trigger3M)),NA())</f>
        <v>2.2242983668890517E-3</v>
      </c>
      <c r="L361" s="44">
        <f>IFERROR(_xll.qlIndexFixing(Index6M,$H361,TRUE,_xll.ohTrigger(RecalcTrigger,Trigger6M)),NA())</f>
        <v>3.6955809380937216E-3</v>
      </c>
      <c r="M361" s="146">
        <f>IFERROR(_xll.qlIndexFixing(Index1Y,$H361,TRUE,_xll.ohTrigger(RecalcTrigger,Trigger1Y)),NA())</f>
        <v>5.5165432101236256E-3</v>
      </c>
      <c r="N361" s="145">
        <f>IFERROR(_xll.qlIndexFixing(ONIndex1M,I361,TRUE,_xll.ohTrigger(RecalcTrigger,Trigger1M)),NA())</f>
        <v>1.2329709310388015E-3</v>
      </c>
      <c r="O361" s="44">
        <f>IFERROR(_xll.qlIndexFixing(ONIndex3M,I361,TRUE,_xll.ohTrigger(RecalcTrigger,Trigger3M)),NA())</f>
        <v>2.3051199747892159E-3</v>
      </c>
      <c r="P361" s="44">
        <f>IFERROR(_xll.qlIndexFixing(ONIndex6M,I361,TRUE,_xll.ohTrigger(RecalcTrigger,Trigger6M)),NA())</f>
        <v>3.8225443878947551E-3</v>
      </c>
      <c r="Q361" s="146">
        <f>IFERROR(_xll.qlIndexFixing(ONIndex1Y,I361,TRUE,_xll.ohTrigger(RecalcTrigger,Trigger1Y)),NA())</f>
        <v>6.179617277952687E-3</v>
      </c>
    </row>
    <row r="362" spans="2:17" x14ac:dyDescent="0.2">
      <c r="B362" s="39" t="s">
        <v>17</v>
      </c>
      <c r="D362" s="42">
        <f>_xll.qlCalendarAdvance(Calendar,$D361,B362,"f",FALSE)</f>
        <v>43158</v>
      </c>
      <c r="E362" s="140">
        <f>_xll.qlInterestRateIndexValueDate(IndexON,D362)</f>
        <v>43158</v>
      </c>
      <c r="F362" s="156">
        <f>IFERROR(_xll.qlIndexFixing(IndexON,D362,TRUE,_xll.ohTrigger(RecalcTrigger,TriggerON)),NA())</f>
        <v>7.289398950549586E-4</v>
      </c>
      <c r="H362" s="42">
        <f>_xll.qlCalendarAdvance(Calendar,$H361,B362,"f",FALSE)</f>
        <v>43158</v>
      </c>
      <c r="I362" s="140">
        <f>_xll.qlInterestRateIndexValueDate(Index1M,$H362)</f>
        <v>43158</v>
      </c>
      <c r="J362" s="145">
        <f>IFERROR(_xll.qlIndexFixing(Index1M,$H362,TRUE,_xll.ohTrigger(RecalcTrigger,Trigger1M)),NA())</f>
        <v>1.2199874132711491E-3</v>
      </c>
      <c r="K362" s="44">
        <f>IFERROR(_xll.qlIndexFixing(Index3M,H362,TRUE,_xll.ohTrigger(RecalcTrigger,Trigger3M)),NA())</f>
        <v>2.2233961757219482E-3</v>
      </c>
      <c r="L362" s="44">
        <f>IFERROR(_xll.qlIndexFixing(Index6M,$H362,TRUE,_xll.ohTrigger(RecalcTrigger,Trigger6M)),NA())</f>
        <v>3.6948446416317543E-3</v>
      </c>
      <c r="M362" s="146">
        <f>IFERROR(_xll.qlIndexFixing(Index1Y,$H362,TRUE,_xll.ohTrigger(RecalcTrigger,Trigger1Y)),NA())</f>
        <v>5.5116478652377232E-3</v>
      </c>
      <c r="N362" s="145">
        <f>IFERROR(_xll.qlIndexFixing(ONIndex1M,I362,TRUE,_xll.ohTrigger(RecalcTrigger,Trigger1M)),NA())</f>
        <v>1.2319558732976077E-3</v>
      </c>
      <c r="O362" s="44">
        <f>IFERROR(_xll.qlIndexFixing(ONIndex3M,I362,TRUE,_xll.ohTrigger(RecalcTrigger,Trigger3M)),NA())</f>
        <v>2.3033668036875898E-3</v>
      </c>
      <c r="P362" s="44">
        <f>IFERROR(_xll.qlIndexFixing(ONIndex6M,I362,TRUE,_xll.ohTrigger(RecalcTrigger,Trigger6M)),NA())</f>
        <v>3.8225330716457062E-3</v>
      </c>
      <c r="Q362" s="146">
        <f>IFERROR(_xll.qlIndexFixing(ONIndex1Y,I362,TRUE,_xll.ohTrigger(RecalcTrigger,Trigger1Y)),NA())</f>
        <v>6.0822393956372345E-3</v>
      </c>
    </row>
    <row r="363" spans="2:17" x14ac:dyDescent="0.2">
      <c r="B363" s="39" t="s">
        <v>17</v>
      </c>
      <c r="D363" s="42">
        <f>_xll.qlCalendarAdvance(Calendar,$D362,B363,"f",FALSE)</f>
        <v>43159</v>
      </c>
      <c r="E363" s="140">
        <f>_xll.qlInterestRateIndexValueDate(IndexON,D363)</f>
        <v>43159</v>
      </c>
      <c r="F363" s="156">
        <f>IFERROR(_xll.qlIndexFixing(IndexON,D363,TRUE,_xll.ohTrigger(RecalcTrigger,TriggerON)),NA())</f>
        <v>7.2826261154790295E-4</v>
      </c>
      <c r="H363" s="42">
        <f>_xll.qlCalendarAdvance(Calendar,$H362,B363,"f",FALSE)</f>
        <v>43159</v>
      </c>
      <c r="I363" s="140">
        <f>_xll.qlInterestRateIndexValueDate(Index1M,$H363)</f>
        <v>43159</v>
      </c>
      <c r="J363" s="145">
        <f>IFERROR(_xll.qlIndexFixing(Index1M,$H363,TRUE,_xll.ohTrigger(RecalcTrigger,Trigger1M)),NA())</f>
        <v>1.218782112242398E-3</v>
      </c>
      <c r="K363" s="44">
        <f>IFERROR(_xll.qlIndexFixing(Index3M,H363,TRUE,_xll.ohTrigger(RecalcTrigger,Trigger3M)),NA())</f>
        <v>2.2219465702867222E-3</v>
      </c>
      <c r="L363" s="44">
        <f>IFERROR(_xll.qlIndexFixing(Index6M,$H363,TRUE,_xll.ohTrigger(RecalcTrigger,Trigger6M)),NA())</f>
        <v>3.6933563129360816E-3</v>
      </c>
      <c r="M363" s="146">
        <f>IFERROR(_xll.qlIndexFixing(Index1Y,$H363,TRUE,_xll.ohTrigger(RecalcTrigger,Trigger1Y)),NA())</f>
        <v>5.5070147193756469E-3</v>
      </c>
      <c r="N363" s="145">
        <f>IFERROR(_xll.qlIndexFixing(ONIndex1M,I363,TRUE,_xll.ohTrigger(RecalcTrigger,Trigger1M)),NA())</f>
        <v>1.230953687569869E-3</v>
      </c>
      <c r="O363" s="44">
        <f>IFERROR(_xll.qlIndexFixing(ONIndex3M,I363,TRUE,_xll.ohTrigger(RecalcTrigger,Trigger3M)),NA())</f>
        <v>2.3015677107907084E-3</v>
      </c>
      <c r="P363" s="44">
        <f>IFERROR(_xll.qlIndexFixing(ONIndex6M,I363,TRUE,_xll.ohTrigger(RecalcTrigger,Trigger6M)),NA())</f>
        <v>3.8224312168944063E-3</v>
      </c>
      <c r="Q363" s="146">
        <f>IFERROR(_xll.qlIndexFixing(ONIndex1Y,I363,TRUE,_xll.ohTrigger(RecalcTrigger,Trigger1Y)),NA())</f>
        <v>5.9827550836888399E-3</v>
      </c>
    </row>
    <row r="364" spans="2:17" x14ac:dyDescent="0.2">
      <c r="B364" s="39" t="s">
        <v>17</v>
      </c>
      <c r="D364" s="42">
        <f>_xll.qlCalendarAdvance(Calendar,$D363,B364,"f",FALSE)</f>
        <v>43160</v>
      </c>
      <c r="E364" s="140">
        <f>_xll.qlInterestRateIndexValueDate(IndexON,D364)</f>
        <v>43160</v>
      </c>
      <c r="F364" s="156">
        <f>IFERROR(_xll.qlIndexFixing(IndexON,D364,TRUE,_xll.ohTrigger(RecalcTrigger,TriggerON)),NA())</f>
        <v>7.27574498312622E-4</v>
      </c>
      <c r="H364" s="42">
        <f>_xll.qlCalendarAdvance(Calendar,$H363,B364,"f",FALSE)</f>
        <v>43160</v>
      </c>
      <c r="I364" s="140">
        <f>_xll.qlInterestRateIndexValueDate(Index1M,$H364)</f>
        <v>43160</v>
      </c>
      <c r="J364" s="145">
        <f>IFERROR(_xll.qlIndexFixing(Index1M,$H364,TRUE,_xll.ohTrigger(RecalcTrigger,Trigger1M)),NA())</f>
        <v>1.2165343091756361E-3</v>
      </c>
      <c r="K364" s="44">
        <f>IFERROR(_xll.qlIndexFixing(Index3M,H364,TRUE,_xll.ohTrigger(RecalcTrigger,Trigger3M)),NA())</f>
        <v>2.220816550765059E-3</v>
      </c>
      <c r="L364" s="44">
        <f>IFERROR(_xll.qlIndexFixing(Index6M,$H364,TRUE,_xll.ohTrigger(RecalcTrigger,Trigger6M)),NA())</f>
        <v>3.6919413610158442E-3</v>
      </c>
      <c r="M364" s="146">
        <f>IFERROR(_xll.qlIndexFixing(Index1Y,$H364,TRUE,_xll.ohTrigger(RecalcTrigger,Trigger1Y)),NA())</f>
        <v>5.5026497078221048E-3</v>
      </c>
      <c r="N364" s="145">
        <f>IFERROR(_xll.qlIndexFixing(ONIndex1M,I364,TRUE,_xll.ohTrigger(RecalcTrigger,Trigger1M)),NA())</f>
        <v>1.229964373450354E-3</v>
      </c>
      <c r="O364" s="44">
        <f>IFERROR(_xll.qlIndexFixing(ONIndex3M,I364,TRUE,_xll.ohTrigger(RecalcTrigger,Trigger3M)),NA())</f>
        <v>2.2997226960985717E-3</v>
      </c>
      <c r="P364" s="44">
        <f>IFERROR(_xll.qlIndexFixing(ONIndex6M,I364,TRUE,_xll.ohTrigger(RecalcTrigger,Trigger6M)),NA())</f>
        <v>3.8222388238029481E-3</v>
      </c>
      <c r="Q364" s="146">
        <f>IFERROR(_xll.qlIndexFixing(ONIndex1Y,I364,TRUE,_xll.ohTrigger(RecalcTrigger,Trigger1Y)),NA())</f>
        <v>5.8870379112307969E-3</v>
      </c>
    </row>
    <row r="365" spans="2:17" x14ac:dyDescent="0.2">
      <c r="B365" s="39" t="s">
        <v>17</v>
      </c>
      <c r="D365" s="42">
        <f>_xll.qlCalendarAdvance(Calendar,$D364,B365,"f",FALSE)</f>
        <v>43161</v>
      </c>
      <c r="E365" s="140">
        <f>_xll.qlInterestRateIndexValueDate(IndexON,D365)</f>
        <v>43161</v>
      </c>
      <c r="F365" s="156">
        <f>IFERROR(_xll.qlIndexFixing(IndexON,D365,TRUE,_xll.ohTrigger(RecalcTrigger,TriggerON)),NA())</f>
        <v>7.2616361753300817E-4</v>
      </c>
      <c r="H365" s="42">
        <f>_xll.qlCalendarAdvance(Calendar,$H364,B365,"f",FALSE)</f>
        <v>43161</v>
      </c>
      <c r="I365" s="140">
        <f>_xll.qlInterestRateIndexValueDate(Index1M,$H365)</f>
        <v>43161</v>
      </c>
      <c r="J365" s="145">
        <f>IFERROR(_xll.qlIndexFixing(Index1M,$H365,TRUE,_xll.ohTrigger(RecalcTrigger,Trigger1M)),NA())</f>
        <v>1.2161105216606377E-3</v>
      </c>
      <c r="K365" s="44">
        <f>IFERROR(_xll.qlIndexFixing(Index3M,H365,TRUE,_xll.ohTrigger(RecalcTrigger,Trigger3M)),NA())</f>
        <v>2.2193362600719919E-3</v>
      </c>
      <c r="L365" s="44">
        <f>IFERROR(_xll.qlIndexFixing(Index6M,$H365,TRUE,_xll.ohTrigger(RecalcTrigger,Trigger6M)),NA())</f>
        <v>3.6911983965929947E-3</v>
      </c>
      <c r="M365" s="146">
        <f>IFERROR(_xll.qlIndexFixing(Index1Y,$H365,TRUE,_xll.ohTrigger(RecalcTrigger,Trigger1Y)),NA())</f>
        <v>5.4926499158210783E-3</v>
      </c>
      <c r="N365" s="145">
        <f>IFERROR(_xll.qlIndexFixing(ONIndex1M,I365,TRUE,_xll.ohTrigger(RecalcTrigger,Trigger1M)),NA())</f>
        <v>1.2280327831489433E-3</v>
      </c>
      <c r="O365" s="44">
        <f>IFERROR(_xll.qlIndexFixing(ONIndex3M,I365,TRUE,_xll.ohTrigger(RecalcTrigger,Trigger3M)),NA())</f>
        <v>2.2958940351869299E-3</v>
      </c>
      <c r="P365" s="44">
        <f>IFERROR(_xll.qlIndexFixing(ONIndex6M,I365,TRUE,_xll.ohTrigger(RecalcTrigger,Trigger6M)),NA())</f>
        <v>3.8215922546210503E-3</v>
      </c>
      <c r="Q365" s="146">
        <f>IFERROR(_xll.qlIndexFixing(ONIndex1Y,I365,TRUE,_xll.ohTrigger(RecalcTrigger,Trigger1Y)),NA())</f>
        <v>5.7131447362694194E-3</v>
      </c>
    </row>
    <row r="366" spans="2:17" x14ac:dyDescent="0.2">
      <c r="B366" s="39" t="s">
        <v>17</v>
      </c>
      <c r="D366" s="42">
        <f>_xll.qlCalendarAdvance(Calendar,$D365,B366,"f",FALSE)</f>
        <v>43164</v>
      </c>
      <c r="E366" s="140">
        <f>_xll.qlInterestRateIndexValueDate(IndexON,D366)</f>
        <v>43164</v>
      </c>
      <c r="F366" s="156">
        <f>IFERROR(_xll.qlIndexFixing(IndexON,D366,TRUE,_xll.ohTrigger(RecalcTrigger,TriggerON)),NA())</f>
        <v>7.2471374825133772E-4</v>
      </c>
      <c r="H366" s="42">
        <f>_xll.qlCalendarAdvance(Calendar,$H365,B366,"f",FALSE)</f>
        <v>43164</v>
      </c>
      <c r="I366" s="140">
        <f>_xll.qlInterestRateIndexValueDate(Index1M,$H366)</f>
        <v>43164</v>
      </c>
      <c r="J366" s="145">
        <f>IFERROR(_xll.qlIndexFixing(Index1M,$H366,TRUE,_xll.ohTrigger(RecalcTrigger,Trigger1M)),NA())</f>
        <v>1.2141885072812812E-3</v>
      </c>
      <c r="K366" s="44">
        <f>IFERROR(_xll.qlIndexFixing(Index3M,H366,TRUE,_xll.ohTrigger(RecalcTrigger,Trigger3M)),NA())</f>
        <v>2.2166272482129403E-3</v>
      </c>
      <c r="L366" s="44">
        <f>IFERROR(_xll.qlIndexFixing(Index6M,$H366,TRUE,_xll.ohTrigger(RecalcTrigger,Trigger6M)),NA())</f>
        <v>3.6885444492406917E-3</v>
      </c>
      <c r="M366" s="146">
        <f>IFERROR(_xll.qlIndexFixing(Index1Y,$H366,TRUE,_xll.ohTrigger(RecalcTrigger,Trigger1Y)),NA())</f>
        <v>5.4876256641858134E-3</v>
      </c>
      <c r="N366" s="145">
        <f>IFERROR(_xll.qlIndexFixing(ONIndex1M,I366,TRUE,_xll.ohTrigger(RecalcTrigger,Trigger1M)),NA())</f>
        <v>1.226135835566966E-3</v>
      </c>
      <c r="O366" s="44">
        <f>IFERROR(_xll.qlIndexFixing(ONIndex3M,I366,TRUE,_xll.ohTrigger(RecalcTrigger,Trigger3M)),NA())</f>
        <v>2.2918834190532866E-3</v>
      </c>
      <c r="P366" s="44">
        <f>IFERROR(_xll.qlIndexFixing(ONIndex6M,I366,TRUE,_xll.ohTrigger(RecalcTrigger,Trigger6M)),NA())</f>
        <v>3.820563867062976E-3</v>
      </c>
      <c r="Q366" s="146">
        <f>IFERROR(_xll.qlIndexFixing(ONIndex1Y,I366,TRUE,_xll.ohTrigger(RecalcTrigger,Trigger1Y)),NA())</f>
        <v>5.556524464183088E-3</v>
      </c>
    </row>
    <row r="367" spans="2:17" x14ac:dyDescent="0.2">
      <c r="B367" s="39" t="s">
        <v>17</v>
      </c>
      <c r="D367" s="42">
        <f>_xll.qlCalendarAdvance(Calendar,$D366,B367,"f",FALSE)</f>
        <v>43165</v>
      </c>
      <c r="E367" s="140">
        <f>_xll.qlInterestRateIndexValueDate(IndexON,D367)</f>
        <v>43165</v>
      </c>
      <c r="F367" s="156">
        <f>IFERROR(_xll.qlIndexFixing(IndexON,D367,TRUE,_xll.ohTrigger(RecalcTrigger,TriggerON)),NA())</f>
        <v>7.2397148645597653E-4</v>
      </c>
      <c r="H367" s="42">
        <f>_xll.qlCalendarAdvance(Calendar,$H366,B367,"f",FALSE)</f>
        <v>43165</v>
      </c>
      <c r="I367" s="140">
        <f>_xll.qlInterestRateIndexValueDate(Index1M,$H367)</f>
        <v>43165</v>
      </c>
      <c r="J367" s="145">
        <f>IFERROR(_xll.qlIndexFixing(Index1M,$H367,TRUE,_xll.ohTrigger(RecalcTrigger,Trigger1M)),NA())</f>
        <v>1.2134565566434392E-3</v>
      </c>
      <c r="K367" s="44">
        <f>IFERROR(_xll.qlIndexFixing(Index3M,H367,TRUE,_xll.ohTrigger(RecalcTrigger,Trigger3M)),NA())</f>
        <v>2.215667955815273E-3</v>
      </c>
      <c r="L367" s="44">
        <f>IFERROR(_xll.qlIndexFixing(Index6M,$H367,TRUE,_xll.ohTrigger(RecalcTrigger,Trigger6M)),NA())</f>
        <v>3.6876039978375377E-3</v>
      </c>
      <c r="M367" s="146">
        <f>IFERROR(_xll.qlIndexFixing(Index1Y,$H367,TRUE,_xll.ohTrigger(RecalcTrigger,Trigger1Y)),NA())</f>
        <v>5.4844072095268093E-3</v>
      </c>
      <c r="N367" s="145">
        <f>IFERROR(_xll.qlIndexFixing(ONIndex1M,I367,TRUE,_xll.ohTrigger(RecalcTrigger,Trigger1M)),NA())</f>
        <v>1.2252108807042639E-3</v>
      </c>
      <c r="O367" s="44">
        <f>IFERROR(_xll.qlIndexFixing(ONIndex3M,I367,TRUE,_xll.ohTrigger(RecalcTrigger,Trigger3M)),NA())</f>
        <v>2.2898087952227808E-3</v>
      </c>
      <c r="P367" s="44">
        <f>IFERROR(_xll.qlIndexFixing(ONIndex6M,I367,TRUE,_xll.ohTrigger(RecalcTrigger,Trigger6M)),NA())</f>
        <v>3.8199187819465408E-3</v>
      </c>
      <c r="Q367" s="146">
        <f>IFERROR(_xll.qlIndexFixing(ONIndex1Y,I367,TRUE,_xll.ohTrigger(RecalcTrigger,Trigger1Y)),NA())</f>
        <v>5.4869848954086642E-3</v>
      </c>
    </row>
    <row r="368" spans="2:17" x14ac:dyDescent="0.2">
      <c r="B368" s="39" t="s">
        <v>17</v>
      </c>
      <c r="D368" s="42">
        <f>_xll.qlCalendarAdvance(Calendar,$D367,B368,"f",FALSE)</f>
        <v>43166</v>
      </c>
      <c r="E368" s="140">
        <f>_xll.qlInterestRateIndexValueDate(IndexON,D368)</f>
        <v>43166</v>
      </c>
      <c r="F368" s="156">
        <f>IFERROR(_xll.qlIndexFixing(IndexON,D368,TRUE,_xll.ohTrigger(RecalcTrigger,TriggerON)),NA())</f>
        <v>7.2321839485134376E-4</v>
      </c>
      <c r="H368" s="42">
        <f>_xll.qlCalendarAdvance(Calendar,$H367,B368,"f",FALSE)</f>
        <v>43166</v>
      </c>
      <c r="I368" s="140">
        <f>_xll.qlInterestRateIndexValueDate(Index1M,$H368)</f>
        <v>43166</v>
      </c>
      <c r="J368" s="145">
        <f>IFERROR(_xll.qlIndexFixing(Index1M,$H368,TRUE,_xll.ohTrigger(RecalcTrigger,Trigger1M)),NA())</f>
        <v>1.2121039563749872E-3</v>
      </c>
      <c r="K368" s="44">
        <f>IFERROR(_xll.qlIndexFixing(Index3M,H368,TRUE,_xll.ohTrigger(RecalcTrigger,Trigger3M)),NA())</f>
        <v>2.2147460124552969E-3</v>
      </c>
      <c r="L368" s="44">
        <f>IFERROR(_xll.qlIndexFixing(Index6M,$H368,TRUE,_xll.ohTrigger(RecalcTrigger,Trigger6M)),NA())</f>
        <v>3.6866722858530532E-3</v>
      </c>
      <c r="M368" s="146">
        <f>IFERROR(_xll.qlIndexFixing(Index1Y,$H368,TRUE,_xll.ohTrigger(RecalcTrigger,Trigger1Y)),NA())</f>
        <v>5.4813752008202599E-3</v>
      </c>
      <c r="N368" s="145">
        <f>IFERROR(_xll.qlIndexFixing(ONIndex1M,I368,TRUE,_xll.ohTrigger(RecalcTrigger,Trigger1M)),NA())</f>
        <v>1.2242987975308317E-3</v>
      </c>
      <c r="O368" s="44">
        <f>IFERROR(_xll.qlIndexFixing(ONIndex3M,I368,TRUE,_xll.ohTrigger(RecalcTrigger,Trigger3M)),NA())</f>
        <v>2.2876882495970197E-3</v>
      </c>
      <c r="P368" s="44">
        <f>IFERROR(_xll.qlIndexFixing(ONIndex6M,I368,TRUE,_xll.ohTrigger(RecalcTrigger,Trigger6M)),NA())</f>
        <v>3.8191831582468083E-3</v>
      </c>
      <c r="Q368" s="146">
        <f>IFERROR(_xll.qlIndexFixing(ONIndex1Y,I368,TRUE,_xll.ohTrigger(RecalcTrigger,Trigger1Y)),NA())</f>
        <v>5.4226808373536439E-3</v>
      </c>
    </row>
    <row r="369" spans="2:17" x14ac:dyDescent="0.2">
      <c r="B369" s="39" t="s">
        <v>17</v>
      </c>
      <c r="D369" s="42">
        <f>_xll.qlCalendarAdvance(Calendar,$D368,B369,"f",FALSE)</f>
        <v>43167</v>
      </c>
      <c r="E369" s="140">
        <f>_xll.qlInterestRateIndexValueDate(IndexON,D369)</f>
        <v>43167</v>
      </c>
      <c r="F369" s="156">
        <f>IFERROR(_xll.qlIndexFixing(IndexON,D369,TRUE,_xll.ohTrigger(RecalcTrigger,TriggerON)),NA())</f>
        <v>7.2245447359953197E-4</v>
      </c>
      <c r="H369" s="42">
        <f>_xll.qlCalendarAdvance(Calendar,$H368,B369,"f",FALSE)</f>
        <v>43167</v>
      </c>
      <c r="I369" s="140">
        <f>_xll.qlInterestRateIndexValueDate(Index1M,$H369)</f>
        <v>43167</v>
      </c>
      <c r="J369" s="145">
        <f>IFERROR(_xll.qlIndexFixing(Index1M,$H369,TRUE,_xll.ohTrigger(RecalcTrigger,Trigger1M)),NA())</f>
        <v>1.2117188031888007E-3</v>
      </c>
      <c r="K369" s="44">
        <f>IFERROR(_xll.qlIndexFixing(Index3M,H369,TRUE,_xll.ohTrigger(RecalcTrigger,Trigger3M)),NA())</f>
        <v>2.2138624860032121E-3</v>
      </c>
      <c r="L369" s="44">
        <f>IFERROR(_xll.qlIndexFixing(Index6M,$H369,TRUE,_xll.ohTrigger(RecalcTrigger,Trigger6M)),NA())</f>
        <v>3.6854526406865911E-3</v>
      </c>
      <c r="M369" s="146">
        <f>IFERROR(_xll.qlIndexFixing(Index1Y,$H369,TRUE,_xll.ohTrigger(RecalcTrigger,Trigger1Y)),NA())</f>
        <v>5.4785153503147388E-3</v>
      </c>
      <c r="N369" s="145">
        <f>IFERROR(_xll.qlIndexFixing(ONIndex1M,I369,TRUE,_xll.ohTrigger(RecalcTrigger,Trigger1M)),NA())</f>
        <v>1.2233995862898084E-3</v>
      </c>
      <c r="O369" s="44">
        <f>IFERROR(_xll.qlIndexFixing(ONIndex3M,I369,TRUE,_xll.ohTrigger(RecalcTrigger,Trigger3M)),NA())</f>
        <v>2.2855217821760032E-3</v>
      </c>
      <c r="P369" s="44">
        <f>IFERROR(_xll.qlIndexFixing(ONIndex6M,I369,TRUE,_xll.ohTrigger(RecalcTrigger,Trigger6M)),NA())</f>
        <v>3.8183569962069175E-3</v>
      </c>
      <c r="Q369" s="146">
        <f>IFERROR(_xll.qlIndexFixing(ONIndex1Y,I369,TRUE,_xll.ohTrigger(RecalcTrigger,Trigger1Y)),NA())</f>
        <v>5.3636122874245462E-3</v>
      </c>
    </row>
    <row r="370" spans="2:17" x14ac:dyDescent="0.2">
      <c r="B370" s="39" t="s">
        <v>17</v>
      </c>
      <c r="D370" s="42">
        <f>_xll.qlCalendarAdvance(Calendar,$D369,B370,"f",FALSE)</f>
        <v>43168</v>
      </c>
      <c r="E370" s="140">
        <f>_xll.qlInterestRateIndexValueDate(IndexON,D370)</f>
        <v>43168</v>
      </c>
      <c r="F370" s="156">
        <f>IFERROR(_xll.qlIndexFixing(IndexON,D370,TRUE,_xll.ohTrigger(RecalcTrigger,TriggerON)),NA())</f>
        <v>7.2089195574183884E-4</v>
      </c>
      <c r="H370" s="42">
        <f>_xll.qlCalendarAdvance(Calendar,$H369,B370,"f",FALSE)</f>
        <v>43168</v>
      </c>
      <c r="I370" s="140">
        <f>_xll.qlInterestRateIndexValueDate(Index1M,$H370)</f>
        <v>43168</v>
      </c>
      <c r="J370" s="145">
        <f>IFERROR(_xll.qlIndexFixing(Index1M,$H370,TRUE,_xll.ohTrigger(RecalcTrigger,Trigger1M)),NA())</f>
        <v>1.2113379435976163E-3</v>
      </c>
      <c r="K370" s="44">
        <f>IFERROR(_xll.qlIndexFixing(Index3M,H370,TRUE,_xll.ohTrigger(RecalcTrigger,Trigger3M)),NA())</f>
        <v>2.2129851377365346E-3</v>
      </c>
      <c r="L370" s="44">
        <f>IFERROR(_xll.qlIndexFixing(Index6M,$H370,TRUE,_xll.ohTrigger(RecalcTrigger,Trigger6M)),NA())</f>
        <v>3.6846956922350414E-3</v>
      </c>
      <c r="M370" s="146">
        <f>IFERROR(_xll.qlIndexFixing(Index1Y,$H370,TRUE,_xll.ohTrigger(RecalcTrigger,Trigger1Y)),NA())</f>
        <v>5.4699736072628541E-3</v>
      </c>
      <c r="N370" s="145">
        <f>IFERROR(_xll.qlIndexFixing(ONIndex1M,I370,TRUE,_xll.ohTrigger(RecalcTrigger,Trigger1M)),NA())</f>
        <v>1.221648158601744E-3</v>
      </c>
      <c r="O370" s="44">
        <f>IFERROR(_xll.qlIndexFixing(ONIndex3M,I370,TRUE,_xll.ohTrigger(RecalcTrigger,Trigger3M)),NA())</f>
        <v>2.2810500298594181E-3</v>
      </c>
      <c r="P370" s="44">
        <f>IFERROR(_xll.qlIndexFixing(ONIndex6M,I370,TRUE,_xll.ohTrigger(RecalcTrigger,Trigger6M)),NA())</f>
        <v>3.8164427813636164E-3</v>
      </c>
      <c r="Q370" s="146">
        <f>IFERROR(_xll.qlIndexFixing(ONIndex1Y,I370,TRUE,_xll.ohTrigger(RecalcTrigger,Trigger1Y)),NA())</f>
        <v>5.2630027533625192E-3</v>
      </c>
    </row>
    <row r="371" spans="2:17" x14ac:dyDescent="0.2">
      <c r="B371" s="39" t="s">
        <v>17</v>
      </c>
      <c r="D371" s="42">
        <f>_xll.qlCalendarAdvance(Calendar,$D370,B371,"f",FALSE)</f>
        <v>43171</v>
      </c>
      <c r="E371" s="140">
        <f>_xll.qlInterestRateIndexValueDate(IndexON,D371)</f>
        <v>43171</v>
      </c>
      <c r="F371" s="156">
        <f>IFERROR(_xll.qlIndexFixing(IndexON,D371,TRUE,_xll.ohTrigger(RecalcTrigger,TriggerON)),NA())</f>
        <v>7.1929049122898547E-4</v>
      </c>
      <c r="H371" s="42">
        <f>_xll.qlCalendarAdvance(Calendar,$H370,B371,"f",FALSE)</f>
        <v>43171</v>
      </c>
      <c r="I371" s="140">
        <f>_xll.qlInterestRateIndexValueDate(Index1M,$H371)</f>
        <v>43171</v>
      </c>
      <c r="J371" s="145">
        <f>IFERROR(_xll.qlIndexFixing(Index1M,$H371,TRUE,_xll.ohTrigger(RecalcTrigger,Trigger1M)),NA())</f>
        <v>1.2093351888036747E-3</v>
      </c>
      <c r="K371" s="44">
        <f>IFERROR(_xll.qlIndexFixing(Index3M,H371,TRUE,_xll.ohTrigger(RecalcTrigger,Trigger3M)),NA())</f>
        <v>2.2107339067086317E-3</v>
      </c>
      <c r="L371" s="44">
        <f>IFERROR(_xll.qlIndexFixing(Index6M,$H371,TRUE,_xll.ohTrigger(RecalcTrigger,Trigger6M)),NA())</f>
        <v>3.6821663017071421E-3</v>
      </c>
      <c r="M371" s="146">
        <f>IFERROR(_xll.qlIndexFixing(Index1Y,$H371,TRUE,_xll.ohTrigger(RecalcTrigger,Trigger1Y)),NA())</f>
        <v>5.4685117837522945E-3</v>
      </c>
      <c r="N371" s="145">
        <f>IFERROR(_xll.qlIndexFixing(ONIndex1M,I371,TRUE,_xll.ohTrigger(RecalcTrigger,Trigger1M)),NA())</f>
        <v>1.219931459353063E-3</v>
      </c>
      <c r="O371" s="44">
        <f>IFERROR(_xll.qlIndexFixing(ONIndex3M,I371,TRUE,_xll.ohTrigger(RecalcTrigger,Trigger3M)),NA())</f>
        <v>2.276396694458338E-3</v>
      </c>
      <c r="P371" s="44">
        <f>IFERROR(_xll.qlIndexFixing(ONIndex6M,I371,TRUE,_xll.ohTrigger(RecalcTrigger,Trigger6M)),NA())</f>
        <v>3.8141469637542613E-3</v>
      </c>
      <c r="Q371" s="146">
        <f>IFERROR(_xll.qlIndexFixing(ONIndex1Y,I371,TRUE,_xll.ohTrigger(RecalcTrigger,Trigger1Y)),NA())</f>
        <v>5.1796931209879826E-3</v>
      </c>
    </row>
    <row r="372" spans="2:17" x14ac:dyDescent="0.2">
      <c r="B372" s="39" t="s">
        <v>17</v>
      </c>
      <c r="D372" s="42">
        <f>_xll.qlCalendarAdvance(Calendar,$D371,B372,"f",FALSE)</f>
        <v>43172</v>
      </c>
      <c r="E372" s="140">
        <f>_xll.qlInterestRateIndexValueDate(IndexON,D372)</f>
        <v>43172</v>
      </c>
      <c r="F372" s="156">
        <f>IFERROR(_xll.qlIndexFixing(IndexON,D372,TRUE,_xll.ohTrigger(RecalcTrigger,TriggerON)),NA())</f>
        <v>7.1847242133604716E-4</v>
      </c>
      <c r="H372" s="42">
        <f>_xll.qlCalendarAdvance(Calendar,$H371,B372,"f",FALSE)</f>
        <v>43172</v>
      </c>
      <c r="I372" s="140">
        <f>_xll.qlInterestRateIndexValueDate(Index1M,$H372)</f>
        <v>43172</v>
      </c>
      <c r="J372" s="145">
        <f>IFERROR(_xll.qlIndexFixing(Index1M,$H372,TRUE,_xll.ohTrigger(RecalcTrigger,Trigger1M)),NA())</f>
        <v>1.2086933501424231E-3</v>
      </c>
      <c r="K372" s="44">
        <f>IFERROR(_xll.qlIndexFixing(Index3M,H372,TRUE,_xll.ohTrigger(RecalcTrigger,Trigger3M)),NA())</f>
        <v>2.2100584828727973E-3</v>
      </c>
      <c r="L372" s="44">
        <f>IFERROR(_xll.qlIndexFixing(Index6M,$H372,TRUE,_xll.ohTrigger(RecalcTrigger,Trigger6M)),NA())</f>
        <v>3.6812999169178449E-3</v>
      </c>
      <c r="M372" s="146">
        <f>IFERROR(_xll.qlIndexFixing(Index1Y,$H372,TRUE,_xll.ohTrigger(RecalcTrigger,Trigger1Y)),NA())</f>
        <v>5.4662984161610861E-3</v>
      </c>
      <c r="N372" s="145">
        <f>IFERROR(_xll.qlIndexFixing(ONIndex1M,I372,TRUE,_xll.ohTrigger(RecalcTrigger,Trigger1M)),NA())</f>
        <v>1.2190966072067599E-3</v>
      </c>
      <c r="O372" s="44">
        <f>IFERROR(_xll.qlIndexFixing(ONIndex3M,I372,TRUE,_xll.ohTrigger(RecalcTrigger,Trigger3M)),NA())</f>
        <v>2.274000618061045E-3</v>
      </c>
      <c r="P372" s="44">
        <f>IFERROR(_xll.qlIndexFixing(ONIndex6M,I372,TRUE,_xll.ohTrigger(RecalcTrigger,Trigger6M)),NA())</f>
        <v>3.8128681096083472E-3</v>
      </c>
      <c r="Q372" s="146">
        <f>IFERROR(_xll.qlIndexFixing(ONIndex1Y,I372,TRUE,_xll.ohTrigger(RecalcTrigger,Trigger1Y)),NA())</f>
        <v>5.1468020778111523E-3</v>
      </c>
    </row>
    <row r="373" spans="2:17" x14ac:dyDescent="0.2">
      <c r="B373" s="39" t="s">
        <v>17</v>
      </c>
      <c r="D373" s="42">
        <f>_xll.qlCalendarAdvance(Calendar,$D372,B373,"f",FALSE)</f>
        <v>43173</v>
      </c>
      <c r="E373" s="140">
        <f>_xll.qlInterestRateIndexValueDate(IndexON,D373)</f>
        <v>43173</v>
      </c>
      <c r="F373" s="156">
        <f>IFERROR(_xll.qlIndexFixing(IndexON,D373,TRUE,_xll.ohTrigger(RecalcTrigger,TriggerON)),NA())</f>
        <v>7.1764352171488355E-4</v>
      </c>
      <c r="H373" s="42">
        <f>_xll.qlCalendarAdvance(Calendar,$H372,B373,"f",FALSE)</f>
        <v>43173</v>
      </c>
      <c r="I373" s="140">
        <f>_xll.qlInterestRateIndexValueDate(Index1M,$H373)</f>
        <v>43173</v>
      </c>
      <c r="J373" s="145">
        <f>IFERROR(_xll.qlIndexFixing(Index1M,$H373,TRUE,_xll.ohTrigger(RecalcTrigger,Trigger1M)),NA())</f>
        <v>1.2075209433778343E-3</v>
      </c>
      <c r="K373" s="44">
        <f>IFERROR(_xll.qlIndexFixing(Index3M,H373,TRUE,_xll.ohTrigger(RecalcTrigger,Trigger3M)),NA())</f>
        <v>2.209427883176629E-3</v>
      </c>
      <c r="L373" s="44">
        <f>IFERROR(_xll.qlIndexFixing(Index6M,$H373,TRUE,_xll.ohTrigger(RecalcTrigger,Trigger6M)),NA())</f>
        <v>3.6804465684329444E-3</v>
      </c>
      <c r="M373" s="146">
        <f>IFERROR(_xll.qlIndexFixing(Index1Y,$H373,TRUE,_xll.ohTrigger(RecalcTrigger,Trigger1Y)),NA())</f>
        <v>5.4641714848888689E-3</v>
      </c>
      <c r="N373" s="145">
        <f>IFERROR(_xll.qlIndexFixing(ONIndex1M,I373,TRUE,_xll.ohTrigger(RecalcTrigger,Trigger1M)),NA())</f>
        <v>1.2182746268307731E-3</v>
      </c>
      <c r="O373" s="44">
        <f>IFERROR(_xll.qlIndexFixing(ONIndex3M,I373,TRUE,_xll.ohTrigger(RecalcTrigger,Trigger3M)),NA())</f>
        <v>2.2715586197874504E-3</v>
      </c>
      <c r="P373" s="44">
        <f>IFERROR(_xll.qlIndexFixing(ONIndex6M,I373,TRUE,_xll.ohTrigger(RecalcTrigger,Trigger6M)),NA())</f>
        <v>3.8114987170412284E-3</v>
      </c>
      <c r="Q373" s="146">
        <f>IFERROR(_xll.qlIndexFixing(ONIndex1Y,I373,TRUE,_xll.ohTrigger(RecalcTrigger,Trigger1Y)),NA())</f>
        <v>5.1191465309274875E-3</v>
      </c>
    </row>
    <row r="374" spans="2:17" x14ac:dyDescent="0.2">
      <c r="B374" s="39" t="s">
        <v>17</v>
      </c>
      <c r="D374" s="42">
        <f>_xll.qlCalendarAdvance(Calendar,$D373,B374,"f",FALSE)</f>
        <v>43174</v>
      </c>
      <c r="E374" s="140">
        <f>_xll.qlInterestRateIndexValueDate(IndexON,D374)</f>
        <v>43174</v>
      </c>
      <c r="F374" s="156">
        <f>IFERROR(_xll.qlIndexFixing(IndexON,D374,TRUE,_xll.ohTrigger(RecalcTrigger,TriggerON)),NA())</f>
        <v>7.1680379236549463E-4</v>
      </c>
      <c r="H374" s="42">
        <f>_xll.qlCalendarAdvance(Calendar,$H373,B374,"f",FALSE)</f>
        <v>43174</v>
      </c>
      <c r="I374" s="140">
        <f>_xll.qlInterestRateIndexValueDate(Index1M,$H374)</f>
        <v>43174</v>
      </c>
      <c r="J374" s="145">
        <f>IFERROR(_xll.qlIndexFixing(Index1M,$H374,TRUE,_xll.ohTrigger(RecalcTrigger,Trigger1M)),NA())</f>
        <v>1.2071808615160898E-3</v>
      </c>
      <c r="K374" s="44">
        <f>IFERROR(_xll.qlIndexFixing(Index3M,H374,TRUE,_xll.ohTrigger(RecalcTrigger,Trigger3M)),NA())</f>
        <v>2.2088431754956122E-3</v>
      </c>
      <c r="L374" s="44">
        <f>IFERROR(_xll.qlIndexFixing(Index6M,$H374,TRUE,_xll.ohTrigger(RecalcTrigger,Trigger6M)),NA())</f>
        <v>3.679458786092096E-3</v>
      </c>
      <c r="M374" s="146">
        <f>IFERROR(_xll.qlIndexFixing(Index1Y,$H374,TRUE,_xll.ohTrigger(RecalcTrigger,Trigger1Y)),NA())</f>
        <v>5.4621167035551199E-3</v>
      </c>
      <c r="N374" s="145">
        <f>IFERROR(_xll.qlIndexFixing(ONIndex1M,I374,TRUE,_xll.ohTrigger(RecalcTrigger,Trigger1M)),NA())</f>
        <v>1.2174655183061489E-3</v>
      </c>
      <c r="O374" s="44">
        <f>IFERROR(_xll.qlIndexFixing(ONIndex3M,I374,TRUE,_xll.ohTrigger(RecalcTrigger,Trigger3M)),NA())</f>
        <v>2.2690706997186005E-3</v>
      </c>
      <c r="P374" s="44">
        <f>IFERROR(_xll.qlIndexFixing(ONIndex6M,I374,TRUE,_xll.ohTrigger(RecalcTrigger,Trigger6M)),NA())</f>
        <v>3.810038786052905E-3</v>
      </c>
      <c r="Q374" s="146">
        <f>IFERROR(_xll.qlIndexFixing(ONIndex1Y,I374,TRUE,_xll.ohTrigger(RecalcTrigger,Trigger1Y)),NA())</f>
        <v>5.0967264788781552E-3</v>
      </c>
    </row>
    <row r="375" spans="2:17" x14ac:dyDescent="0.2">
      <c r="B375" s="39" t="s">
        <v>17</v>
      </c>
      <c r="D375" s="42">
        <f>_xll.qlCalendarAdvance(Calendar,$D374,B375,"f",FALSE)</f>
        <v>43175</v>
      </c>
      <c r="E375" s="140">
        <f>_xll.qlInterestRateIndexValueDate(IndexON,D375)</f>
        <v>43175</v>
      </c>
      <c r="F375" s="156">
        <f>IFERROR(_xll.qlIndexFixing(IndexON,D375,TRUE,_xll.ohTrigger(RecalcTrigger,TriggerON)),NA())</f>
        <v>7.1508963559267324E-4</v>
      </c>
      <c r="H375" s="42">
        <f>_xll.qlCalendarAdvance(Calendar,$H374,B375,"f",FALSE)</f>
        <v>43175</v>
      </c>
      <c r="I375" s="140">
        <f>_xll.qlInterestRateIndexValueDate(Index1M,$H375)</f>
        <v>43175</v>
      </c>
      <c r="J375" s="145">
        <f>IFERROR(_xll.qlIndexFixing(Index1M,$H375,TRUE,_xll.ohTrigger(RecalcTrigger,Trigger1M)),NA())</f>
        <v>1.2068450729348674E-3</v>
      </c>
      <c r="K375" s="44">
        <f>IFERROR(_xll.qlIndexFixing(Index3M,H375,TRUE,_xll.ohTrigger(RecalcTrigger,Trigger3M)),NA())</f>
        <v>2.2086333654859299E-3</v>
      </c>
      <c r="L375" s="44">
        <f>IFERROR(_xll.qlIndexFixing(Index6M,$H375,TRUE,_xll.ohTrigger(RecalcTrigger,Trigger6M)),NA())</f>
        <v>3.6787145481305965E-3</v>
      </c>
      <c r="M375" s="146">
        <f>IFERROR(_xll.qlIndexFixing(Index1Y,$H375,TRUE,_xll.ohTrigger(RecalcTrigger,Trigger1Y)),NA())</f>
        <v>5.4543080270944809E-3</v>
      </c>
      <c r="N375" s="145">
        <f>IFERROR(_xll.qlIndexFixing(ONIndex1M,I375,TRUE,_xll.ohTrigger(RecalcTrigger,Trigger1M)),NA())</f>
        <v>1.2158942576619611E-3</v>
      </c>
      <c r="O375" s="44">
        <f>IFERROR(_xll.qlIndexFixing(ONIndex3M,I375,TRUE,_xll.ohTrigger(RecalcTrigger,Trigger3M)),NA())</f>
        <v>2.2639558293058308E-3</v>
      </c>
      <c r="P375" s="44">
        <f>IFERROR(_xll.qlIndexFixing(ONIndex6M,I375,TRUE,_xll.ohTrigger(RecalcTrigger,Trigger6M)),NA())</f>
        <v>3.8068568332635024E-3</v>
      </c>
      <c r="Q375" s="146">
        <f>IFERROR(_xll.qlIndexFixing(ONIndex1Y,I375,TRUE,_xll.ohTrigger(RecalcTrigger,Trigger1Y)),NA())</f>
        <v>5.0694084269161301E-3</v>
      </c>
    </row>
    <row r="376" spans="2:17" x14ac:dyDescent="0.2">
      <c r="B376" s="39" t="s">
        <v>17</v>
      </c>
      <c r="D376" s="42">
        <f>_xll.qlCalendarAdvance(Calendar,$D375,B376,"f",FALSE)</f>
        <v>43178</v>
      </c>
      <c r="E376" s="140">
        <f>_xll.qlInterestRateIndexValueDate(IndexON,D376)</f>
        <v>43178</v>
      </c>
      <c r="F376" s="156">
        <f>IFERROR(_xll.qlIndexFixing(IndexON,D376,TRUE,_xll.ohTrigger(RecalcTrigger,TriggerON)),NA())</f>
        <v>7.133365777667322E-4</v>
      </c>
      <c r="H376" s="42">
        <f>_xll.qlCalendarAdvance(Calendar,$H375,B376,"f",FALSE)</f>
        <v>43178</v>
      </c>
      <c r="I376" s="140">
        <f>_xll.qlInterestRateIndexValueDate(Index1M,$H376)</f>
        <v>43178</v>
      </c>
      <c r="J376" s="145">
        <f>IFERROR(_xll.qlIndexFixing(Index1M,$H376,TRUE,_xll.ohTrigger(RecalcTrigger,Trigger1M)),NA())</f>
        <v>1.2051126538484729E-3</v>
      </c>
      <c r="K376" s="44">
        <f>IFERROR(_xll.qlIndexFixing(Index3M,H376,TRUE,_xll.ohTrigger(RecalcTrigger,Trigger3M)),NA())</f>
        <v>2.2069846224371898E-3</v>
      </c>
      <c r="L376" s="44">
        <f>IFERROR(_xll.qlIndexFixing(Index6M,$H376,TRUE,_xll.ohTrigger(RecalcTrigger,Trigger6M)),NA())</f>
        <v>3.676396854851076E-3</v>
      </c>
      <c r="M376" s="146">
        <f>IFERROR(_xll.qlIndexFixing(Index1Y,$H376,TRUE,_xll.ohTrigger(RecalcTrigger,Trigger1Y)),NA())</f>
        <v>5.454333354525831E-3</v>
      </c>
      <c r="N376" s="145">
        <f>IFERROR(_xll.qlIndexFixing(ONIndex1M,I376,TRUE,_xll.ohTrigger(RecalcTrigger,Trigger1M)),NA())</f>
        <v>1.2143578023160462E-3</v>
      </c>
      <c r="O376" s="44">
        <f>IFERROR(_xll.qlIndexFixing(ONIndex3M,I376,TRUE,_xll.ohTrigger(RecalcTrigger,Trigger3M)),NA())</f>
        <v>2.2586598014906478E-3</v>
      </c>
      <c r="P376" s="44">
        <f>IFERROR(_xll.qlIndexFixing(ONIndex6M,I376,TRUE,_xll.ohTrigger(RecalcTrigger,Trigger6M)),NA())</f>
        <v>3.8032936780496573E-3</v>
      </c>
      <c r="Q376" s="146">
        <f>IFERROR(_xll.qlIndexFixing(ONIndex1Y,I376,TRUE,_xll.ohTrigger(RecalcTrigger,Trigger1Y)),NA())</f>
        <v>5.0594012053273296E-3</v>
      </c>
    </row>
    <row r="377" spans="2:17" x14ac:dyDescent="0.2">
      <c r="B377" s="39" t="s">
        <v>17</v>
      </c>
      <c r="D377" s="42">
        <f>_xll.qlCalendarAdvance(Calendar,$D376,B377,"f",FALSE)</f>
        <v>43179</v>
      </c>
      <c r="E377" s="140">
        <f>_xll.qlInterestRateIndexValueDate(IndexON,D377)</f>
        <v>43179</v>
      </c>
      <c r="F377" s="156">
        <f>IFERROR(_xll.qlIndexFixing(IndexON,D377,TRUE,_xll.ohTrigger(RecalcTrigger,TriggerON)),NA())</f>
        <v>7.1244269977621677E-4</v>
      </c>
      <c r="H377" s="42">
        <f>_xll.qlCalendarAdvance(Calendar,$H376,B377,"f",FALSE)</f>
        <v>43179</v>
      </c>
      <c r="I377" s="140">
        <f>_xll.qlInterestRateIndexValueDate(Index1M,$H377)</f>
        <v>43179</v>
      </c>
      <c r="J377" s="145">
        <f>IFERROR(_xll.qlIndexFixing(Index1M,$H377,TRUE,_xll.ohTrigger(RecalcTrigger,Trigger1M)),NA())</f>
        <v>1.2045609270592355E-3</v>
      </c>
      <c r="K377" s="44">
        <f>IFERROR(_xll.qlIndexFixing(Index3M,H377,TRUE,_xll.ohTrigger(RecalcTrigger,Trigger3M)),NA())</f>
        <v>2.2066453929809613E-3</v>
      </c>
      <c r="L377" s="44">
        <f>IFERROR(_xll.qlIndexFixing(Index6M,$H377,TRUE,_xll.ohTrigger(RecalcTrigger,Trigger6M)),NA())</f>
        <v>3.6756346147488734E-3</v>
      </c>
      <c r="M377" s="146">
        <f>IFERROR(_xll.qlIndexFixing(Index1Y,$H377,TRUE,_xll.ohTrigger(RecalcTrigger,Trigger1Y)),NA())</f>
        <v>5.4524250316065892E-3</v>
      </c>
      <c r="N377" s="145">
        <f>IFERROR(_xll.qlIndexFixing(ONIndex1M,I377,TRUE,_xll.ohTrigger(RecalcTrigger,Trigger1M)),NA())</f>
        <v>1.2136130528861422E-3</v>
      </c>
      <c r="O377" s="44">
        <f>IFERROR(_xll.qlIndexFixing(ONIndex3M,I377,TRUE,_xll.ohTrigger(RecalcTrigger,Trigger3M)),NA())</f>
        <v>2.255958637877864E-3</v>
      </c>
      <c r="P377" s="44">
        <f>IFERROR(_xll.qlIndexFixing(ONIndex6M,I377,TRUE,_xll.ohTrigger(RecalcTrigger,Trigger6M)),NA())</f>
        <v>3.8013810550363569E-3</v>
      </c>
      <c r="Q377" s="146">
        <f>IFERROR(_xll.qlIndexFixing(ONIndex1Y,I377,TRUE,_xll.ohTrigger(RecalcTrigger,Trigger1Y)),NA())</f>
        <v>5.0631586184535227E-3</v>
      </c>
    </row>
    <row r="378" spans="2:17" x14ac:dyDescent="0.2">
      <c r="B378" s="39" t="s">
        <v>17</v>
      </c>
      <c r="D378" s="42">
        <f>_xll.qlCalendarAdvance(Calendar,$D377,B378,"f",FALSE)</f>
        <v>43180</v>
      </c>
      <c r="E378" s="140">
        <f>_xll.qlInterestRateIndexValueDate(IndexON,D378)</f>
        <v>43180</v>
      </c>
      <c r="F378" s="156">
        <f>IFERROR(_xll.qlIndexFixing(IndexON,D378,TRUE,_xll.ohTrigger(RecalcTrigger,TriggerON)),NA())</f>
        <v>7.1153799213852231E-4</v>
      </c>
      <c r="H378" s="42">
        <f>_xll.qlCalendarAdvance(Calendar,$H377,B378,"f",FALSE)</f>
        <v>43180</v>
      </c>
      <c r="I378" s="140">
        <f>_xll.qlInterestRateIndexValueDate(Index1M,$H378)</f>
        <v>43180</v>
      </c>
      <c r="J378" s="145">
        <f>IFERROR(_xll.qlIndexFixing(Index1M,$H378,TRUE,_xll.ohTrigger(RecalcTrigger,Trigger1M)),NA())</f>
        <v>1.2035687178722145E-3</v>
      </c>
      <c r="K378" s="44">
        <f>IFERROR(_xll.qlIndexFixing(Index3M,H378,TRUE,_xll.ohTrigger(RecalcTrigger,Trigger3M)),NA())</f>
        <v>2.2063582848248593E-3</v>
      </c>
      <c r="L378" s="44">
        <f>IFERROR(_xll.qlIndexFixing(Index6M,$H378,TRUE,_xll.ohTrigger(RecalcTrigger,Trigger6M)),NA())</f>
        <v>3.674889707797154E-3</v>
      </c>
      <c r="M378" s="146">
        <f>IFERROR(_xll.qlIndexFixing(Index1Y,$H378,TRUE,_xll.ohTrigger(RecalcTrigger,Trigger1Y)),NA())</f>
        <v>5.4505031429166184E-3</v>
      </c>
      <c r="N378" s="145">
        <f>IFERROR(_xll.qlIndexFixing(ONIndex1M,I378,TRUE,_xll.ohTrigger(RecalcTrigger,Trigger1M)),NA())</f>
        <v>1.2128811753076008E-3</v>
      </c>
      <c r="O378" s="44">
        <f>IFERROR(_xll.qlIndexFixing(ONIndex3M,I378,TRUE,_xll.ohTrigger(RecalcTrigger,Trigger3M)),NA())</f>
        <v>2.2532933793883991E-3</v>
      </c>
      <c r="P378" s="44">
        <f>IFERROR(_xll.qlIndexFixing(ONIndex6M,I378,TRUE,_xll.ohTrigger(RecalcTrigger,Trigger6M)),NA())</f>
        <v>3.7993778936018519E-3</v>
      </c>
      <c r="Q378" s="146">
        <f>IFERROR(_xll.qlIndexFixing(ONIndex1Y,I378,TRUE,_xll.ohTrigger(RecalcTrigger,Trigger1Y)),NA())</f>
        <v>5.0721515242257986E-3</v>
      </c>
    </row>
    <row r="379" spans="2:17" x14ac:dyDescent="0.2">
      <c r="B379" s="39" t="s">
        <v>17</v>
      </c>
      <c r="D379" s="42">
        <f>_xll.qlCalendarAdvance(Calendar,$D378,B379,"f",FALSE)</f>
        <v>43181</v>
      </c>
      <c r="E379" s="140">
        <f>_xll.qlInterestRateIndexValueDate(IndexON,D379)</f>
        <v>43181</v>
      </c>
      <c r="F379" s="156">
        <f>IFERROR(_xll.qlIndexFixing(IndexON,D379,TRUE,_xll.ohTrigger(RecalcTrigger,TriggerON)),NA())</f>
        <v>7.1062245469155627E-4</v>
      </c>
      <c r="H379" s="42">
        <f>_xll.qlCalendarAdvance(Calendar,$H378,B379,"f",FALSE)</f>
        <v>43181</v>
      </c>
      <c r="I379" s="140">
        <f>_xll.qlInterestRateIndexValueDate(Index1M,$H379)</f>
        <v>43181</v>
      </c>
      <c r="J379" s="145">
        <f>IFERROR(_xll.qlIndexFixing(Index1M,$H379,TRUE,_xll.ohTrigger(RecalcTrigger,Trigger1M)),NA())</f>
        <v>1.2032737051464321E-3</v>
      </c>
      <c r="K379" s="44">
        <f>IFERROR(_xll.qlIndexFixing(Index3M,H379,TRUE,_xll.ohTrigger(RecalcTrigger,Trigger3M)),NA())</f>
        <v>2.2061233350519614E-3</v>
      </c>
      <c r="L379" s="44">
        <f>IFERROR(_xll.qlIndexFixing(Index6M,$H379,TRUE,_xll.ohTrigger(RecalcTrigger,Trigger6M)),NA())</f>
        <v>3.6741680842498139E-3</v>
      </c>
      <c r="M379" s="146">
        <f>IFERROR(_xll.qlIndexFixing(Index1Y,$H379,TRUE,_xll.ohTrigger(RecalcTrigger,Trigger1Y)),NA())</f>
        <v>5.4485534028942961E-3</v>
      </c>
      <c r="N379" s="145">
        <f>IFERROR(_xll.qlIndexFixing(ONIndex1M,I379,TRUE,_xll.ohTrigger(RecalcTrigger,Trigger1M)),NA())</f>
        <v>1.2121621694183293E-3</v>
      </c>
      <c r="O379" s="44">
        <f>IFERROR(_xll.qlIndexFixing(ONIndex3M,I379,TRUE,_xll.ohTrigger(RecalcTrigger,Trigger3M)),NA())</f>
        <v>2.2506803913735496E-3</v>
      </c>
      <c r="P379" s="44">
        <f>IFERROR(_xll.qlIndexFixing(ONIndex6M,I379,TRUE,_xll.ohTrigger(RecalcTrigger,Trigger6M)),NA())</f>
        <v>3.7972841937461421E-3</v>
      </c>
      <c r="Q379" s="146">
        <f>IFERROR(_xll.qlIndexFixing(ONIndex1Y,I379,TRUE,_xll.ohTrigger(RecalcTrigger,Trigger1Y)),NA())</f>
        <v>5.0863799229683426E-3</v>
      </c>
    </row>
    <row r="380" spans="2:17" x14ac:dyDescent="0.2">
      <c r="B380" s="39" t="s">
        <v>17</v>
      </c>
      <c r="D380" s="42">
        <f>_xll.qlCalendarAdvance(Calendar,$D379,B380,"f",FALSE)</f>
        <v>43182</v>
      </c>
      <c r="E380" s="140">
        <f>_xll.qlInterestRateIndexValueDate(IndexON,D380)</f>
        <v>43182</v>
      </c>
      <c r="F380" s="156">
        <f>IFERROR(_xll.qlIndexFixing(IndexON,D380,TRUE,_xll.ohTrigger(RecalcTrigger,TriggerON)),NA())</f>
        <v>7.0875665713954217E-4</v>
      </c>
      <c r="H380" s="42">
        <f>_xll.qlCalendarAdvance(Calendar,$H379,B380,"f",FALSE)</f>
        <v>43182</v>
      </c>
      <c r="I380" s="140">
        <f>_xll.qlInterestRateIndexValueDate(Index1M,$H380)</f>
        <v>43182</v>
      </c>
      <c r="J380" s="145">
        <f>IFERROR(_xll.qlIndexFixing(Index1M,$H380,TRUE,_xll.ohTrigger(RecalcTrigger,Trigger1M)),NA())</f>
        <v>1.2029829853945199E-3</v>
      </c>
      <c r="K380" s="44">
        <f>IFERROR(_xll.qlIndexFixing(Index3M,H380,TRUE,_xll.ohTrigger(RecalcTrigger,Trigger3M)),NA())</f>
        <v>2.2066259069646842E-3</v>
      </c>
      <c r="L380" s="44">
        <f>IFERROR(_xll.qlIndexFixing(Index6M,$H380,TRUE,_xll.ohTrigger(RecalcTrigger,Trigger6M)),NA())</f>
        <v>3.6734643748120282E-3</v>
      </c>
      <c r="M380" s="146">
        <f>IFERROR(_xll.qlIndexFixing(Index1Y,$H380,TRUE,_xll.ohTrigger(RecalcTrigger,Trigger1Y)),NA())</f>
        <v>5.4407794557860926E-3</v>
      </c>
      <c r="N380" s="145">
        <f>IFERROR(_xll.qlIndexFixing(ONIndex1M,I380,TRUE,_xll.ohTrigger(RecalcTrigger,Trigger1M)),NA())</f>
        <v>1.2107710802485481E-3</v>
      </c>
      <c r="O380" s="44">
        <f>IFERROR(_xll.qlIndexFixing(ONIndex3M,I380,TRUE,_xll.ohTrigger(RecalcTrigger,Trigger3M)),NA())</f>
        <v>2.245642466488877E-3</v>
      </c>
      <c r="P380" s="44">
        <f>IFERROR(_xll.qlIndexFixing(ONIndex6M,I380,TRUE,_xll.ohTrigger(RecalcTrigger,Trigger6M)),NA())</f>
        <v>3.7928344113202788E-3</v>
      </c>
      <c r="Q380" s="146">
        <f>IFERROR(_xll.qlIndexFixing(ONIndex1Y,I380,TRUE,_xll.ohTrigger(RecalcTrigger,Trigger1Y)),NA())</f>
        <v>5.1323605323479651E-3</v>
      </c>
    </row>
    <row r="381" spans="2:17" x14ac:dyDescent="0.2">
      <c r="B381" s="39" t="s">
        <v>17</v>
      </c>
      <c r="D381" s="42">
        <f>_xll.qlCalendarAdvance(Calendar,$D380,B381,"f",FALSE)</f>
        <v>43185</v>
      </c>
      <c r="E381" s="140">
        <f>_xll.qlInterestRateIndexValueDate(IndexON,D381)</f>
        <v>43185</v>
      </c>
      <c r="F381" s="156">
        <f>IFERROR(_xll.qlIndexFixing(IndexON,D381,TRUE,_xll.ohTrigger(RecalcTrigger,TriggerON)),NA())</f>
        <v>7.0685200786457791E-4</v>
      </c>
      <c r="H381" s="42">
        <f>_xll.qlCalendarAdvance(Calendar,$H380,B381,"f",FALSE)</f>
        <v>43185</v>
      </c>
      <c r="I381" s="140">
        <f>_xll.qlInterestRateIndexValueDate(Index1M,$H381)</f>
        <v>43185</v>
      </c>
      <c r="J381" s="145">
        <f>IFERROR(_xll.qlIndexFixing(Index1M,$H381,TRUE,_xll.ohTrigger(RecalcTrigger,Trigger1M)),NA())</f>
        <v>1.2015209017359322E-3</v>
      </c>
      <c r="K381" s="44">
        <f>IFERROR(_xll.qlIndexFixing(Index3M,H381,TRUE,_xll.ohTrigger(RecalcTrigger,Trigger3M)),NA())</f>
        <v>2.2056896217332238E-3</v>
      </c>
      <c r="L381" s="44">
        <f>IFERROR(_xll.qlIndexFixing(Index6M,$H381,TRUE,_xll.ohTrigger(RecalcTrigger,Trigger6M)),NA())</f>
        <v>3.6714466544350444E-3</v>
      </c>
      <c r="M381" s="146">
        <f>IFERROR(_xll.qlIndexFixing(Index1Y,$H381,TRUE,_xll.ohTrigger(RecalcTrigger,Trigger1Y)),NA())</f>
        <v>5.4401902223106813E-3</v>
      </c>
      <c r="N381" s="145">
        <f>IFERROR(_xll.qlIndexFixing(ONIndex1M,I381,TRUE,_xll.ohTrigger(RecalcTrigger,Trigger1M)),NA())</f>
        <v>1.2094148644559155E-3</v>
      </c>
      <c r="O381" s="44">
        <f>IFERROR(_xll.qlIndexFixing(ONIndex3M,I381,TRUE,_xll.ohTrigger(RecalcTrigger,Trigger3M)),NA())</f>
        <v>2.2407511446276285E-3</v>
      </c>
      <c r="P381" s="44">
        <f>IFERROR(_xll.qlIndexFixing(ONIndex6M,I381,TRUE,_xll.ohTrigger(RecalcTrigger,Trigger6M)),NA())</f>
        <v>3.7880040103543955E-3</v>
      </c>
      <c r="Q381" s="146">
        <f>IFERROR(_xll.qlIndexFixing(ONIndex1Y,I381,TRUE,_xll.ohTrigger(RecalcTrigger,Trigger1Y)),NA())</f>
        <v>5.1956484635262701E-3</v>
      </c>
    </row>
    <row r="382" spans="2:17" x14ac:dyDescent="0.2">
      <c r="B382" s="39" t="s">
        <v>17</v>
      </c>
      <c r="D382" s="42">
        <f>_xll.qlCalendarAdvance(Calendar,$D381,B382,"f",FALSE)</f>
        <v>43186</v>
      </c>
      <c r="E382" s="140">
        <f>_xll.qlInterestRateIndexValueDate(IndexON,D382)</f>
        <v>43186</v>
      </c>
      <c r="F382" s="156">
        <f>IFERROR(_xll.qlIndexFixing(IndexON,D382,TRUE,_xll.ohTrigger(RecalcTrigger,TriggerON)),NA())</f>
        <v>7.0588232193857792E-4</v>
      </c>
      <c r="H382" s="42">
        <f>_xll.qlCalendarAdvance(Calendar,$H381,B382,"f",FALSE)</f>
        <v>43186</v>
      </c>
      <c r="I382" s="140">
        <f>_xll.qlInterestRateIndexValueDate(Index1M,$H382)</f>
        <v>43186</v>
      </c>
      <c r="J382" s="145">
        <f>IFERROR(_xll.qlIndexFixing(Index1M,$H382,TRUE,_xll.ohTrigger(RecalcTrigger,Trigger1M)),NA())</f>
        <v>1.2010592867350487E-3</v>
      </c>
      <c r="K382" s="44">
        <f>IFERROR(_xll.qlIndexFixing(Index3M,H382,TRUE,_xll.ohTrigger(RecalcTrigger,Trigger3M)),NA())</f>
        <v>2.2057034881264024E-3</v>
      </c>
      <c r="L382" s="44">
        <f>IFERROR(_xll.qlIndexFixing(Index6M,$H382,TRUE,_xll.ohTrigger(RecalcTrigger,Trigger6M)),NA())</f>
        <v>3.6708186368645725E-3</v>
      </c>
      <c r="M382" s="146">
        <f>IFERROR(_xll.qlIndexFixing(Index1Y,$H382,TRUE,_xll.ohTrigger(RecalcTrigger,Trigger1Y)),NA())</f>
        <v>5.4378869463607149E-3</v>
      </c>
      <c r="N382" s="145">
        <f>IFERROR(_xll.qlIndexFixing(ONIndex1M,I382,TRUE,_xll.ohTrigger(RecalcTrigger,Trigger1M)),NA())</f>
        <v>1.2087602177424106E-3</v>
      </c>
      <c r="O382" s="44">
        <f>IFERROR(_xll.qlIndexFixing(ONIndex3M,I382,TRUE,_xll.ohTrigger(RecalcTrigger,Trigger3M)),NA())</f>
        <v>2.2383995093100406E-3</v>
      </c>
      <c r="P382" s="44">
        <f>IFERROR(_xll.qlIndexFixing(ONIndex6M,I382,TRUE,_xll.ohTrigger(RecalcTrigger,Trigger6M)),NA())</f>
        <v>3.7854576186358013E-3</v>
      </c>
      <c r="Q382" s="146">
        <f>IFERROR(_xll.qlIndexFixing(ONIndex1Y,I382,TRUE,_xll.ohTrigger(RecalcTrigger,Trigger1Y)),NA())</f>
        <v>5.2360543408169757E-3</v>
      </c>
    </row>
    <row r="383" spans="2:17" x14ac:dyDescent="0.2">
      <c r="B383" s="39" t="s">
        <v>17</v>
      </c>
      <c r="D383" s="42">
        <f>_xll.qlCalendarAdvance(Calendar,$D382,B383,"f",FALSE)</f>
        <v>43187</v>
      </c>
      <c r="E383" s="140">
        <f>_xll.qlInterestRateIndexValueDate(IndexON,D383)</f>
        <v>43187</v>
      </c>
      <c r="F383" s="156">
        <f>IFERROR(_xll.qlIndexFixing(IndexON,D383,TRUE,_xll.ohTrigger(RecalcTrigger,TriggerON)),NA())</f>
        <v>7.0490589523131142E-4</v>
      </c>
      <c r="H383" s="42">
        <f>_xll.qlCalendarAdvance(Calendar,$H382,B383,"f",FALSE)</f>
        <v>43187</v>
      </c>
      <c r="I383" s="140">
        <f>_xll.qlInterestRateIndexValueDate(Index1M,$H383)</f>
        <v>43187</v>
      </c>
      <c r="J383" s="145">
        <f>IFERROR(_xll.qlIndexFixing(Index1M,$H383,TRUE,_xll.ohTrigger(RecalcTrigger,Trigger1M)),NA())</f>
        <v>1.2002472791901098E-3</v>
      </c>
      <c r="K383" s="44">
        <f>IFERROR(_xll.qlIndexFixing(Index3M,H383,TRUE,_xll.ohTrigger(RecalcTrigger,Trigger3M)),NA())</f>
        <v>2.2057645817272812E-3</v>
      </c>
      <c r="L383" s="44">
        <f>IFERROR(_xll.qlIndexFixing(Index6M,$H383,TRUE,_xll.ohTrigger(RecalcTrigger,Trigger6M)),NA())</f>
        <v>3.670212249268205E-3</v>
      </c>
      <c r="M383" s="146">
        <f>IFERROR(_xll.qlIndexFixing(Index1Y,$H383,TRUE,_xll.ohTrigger(RecalcTrigger,Trigger1Y)),NA())</f>
        <v>5.435470108317908E-3</v>
      </c>
      <c r="N383" s="145">
        <f>IFERROR(_xll.qlIndexFixing(ONIndex1M,I383,TRUE,_xll.ohTrigger(RecalcTrigger,Trigger1M)),NA())</f>
        <v>1.2081184428802683E-3</v>
      </c>
      <c r="O383" s="44">
        <f>IFERROR(_xll.qlIndexFixing(ONIndex3M,I383,TRUE,_xll.ohTrigger(RecalcTrigger,Trigger3M)),NA())</f>
        <v>2.2361001443860218E-3</v>
      </c>
      <c r="P383" s="44">
        <f>IFERROR(_xll.qlIndexFixing(ONIndex6M,I383,TRUE,_xll.ohTrigger(RecalcTrigger,Trigger6M)),NA())</f>
        <v>3.7828394785899278E-3</v>
      </c>
      <c r="Q383" s="146">
        <f>IFERROR(_xll.qlIndexFixing(ONIndex1Y,I383,TRUE,_xll.ohTrigger(RecalcTrigger,Trigger1Y)),NA())</f>
        <v>5.2807088920492351E-3</v>
      </c>
    </row>
    <row r="384" spans="2:17" x14ac:dyDescent="0.2">
      <c r="B384" s="39" t="s">
        <v>17</v>
      </c>
      <c r="D384" s="42">
        <f>_xll.qlCalendarAdvance(Calendar,$D383,B384,"f",FALSE)</f>
        <v>43188</v>
      </c>
      <c r="E384" s="140">
        <f>_xll.qlInterestRateIndexValueDate(IndexON,D384)</f>
        <v>43188</v>
      </c>
      <c r="F384" s="156">
        <f>IFERROR(_xll.qlIndexFixing(IndexON,D384,TRUE,_xll.ohTrigger(RecalcTrigger,TriggerON)),NA())</f>
        <v>7.0206298058739236E-4</v>
      </c>
      <c r="H384" s="42">
        <f>_xll.qlCalendarAdvance(Calendar,$H383,B384,"f",FALSE)</f>
        <v>43188</v>
      </c>
      <c r="I384" s="140">
        <f>_xll.qlInterestRateIndexValueDate(Index1M,$H384)</f>
        <v>43188</v>
      </c>
      <c r="J384" s="145">
        <f>IFERROR(_xll.qlIndexFixing(Index1M,$H384,TRUE,_xll.ohTrigger(RecalcTrigger,Trigger1M)),NA())</f>
        <v>1.1999973334365227E-3</v>
      </c>
      <c r="K384" s="44">
        <f>IFERROR(_xll.qlIndexFixing(Index3M,H384,TRUE,_xll.ohTrigger(RecalcTrigger,Trigger3M)),NA())</f>
        <v>2.2058720571984849E-3</v>
      </c>
      <c r="L384" s="44">
        <f>IFERROR(_xll.qlIndexFixing(Index6M,$H384,TRUE,_xll.ohTrigger(RecalcTrigger,Trigger6M)),NA())</f>
        <v>3.6695587688270791E-3</v>
      </c>
      <c r="M384" s="146">
        <f>IFERROR(_xll.qlIndexFixing(Index1Y,$H384,TRUE,_xll.ohTrigger(RecalcTrigger,Trigger1Y)),NA())</f>
        <v>5.4329281418672437E-3</v>
      </c>
      <c r="N384" s="145">
        <f>IFERROR(_xll.qlIndexFixing(ONIndex1M,I384,TRUE,_xll.ohTrigger(RecalcTrigger,Trigger1M)),NA())</f>
        <v>1.2062911942136711E-3</v>
      </c>
      <c r="O384" s="44">
        <f>IFERROR(_xll.qlIndexFixing(ONIndex3M,I384,TRUE,_xll.ohTrigger(RecalcTrigger,Trigger3M)),NA())</f>
        <v>2.2295951818942505E-3</v>
      </c>
      <c r="P384" s="44">
        <f>IFERROR(_xll.qlIndexFixing(ONIndex6M,I384,TRUE,_xll.ohTrigger(RecalcTrigger,Trigger6M)),NA())</f>
        <v>3.7751621973369787E-3</v>
      </c>
      <c r="Q384" s="146">
        <f>IFERROR(_xll.qlIndexFixing(ONIndex1Y,I384,TRUE,_xll.ohTrigger(RecalcTrigger,Trigger1Y)),NA())</f>
        <v>5.4129953679813436E-3</v>
      </c>
    </row>
    <row r="385" spans="2:17" x14ac:dyDescent="0.2">
      <c r="B385" s="39" t="s">
        <v>17</v>
      </c>
      <c r="D385" s="42">
        <f>_xll.qlCalendarAdvance(Calendar,$D384,B385,"f",FALSE)</f>
        <v>43193</v>
      </c>
      <c r="E385" s="140">
        <f>_xll.qlInterestRateIndexValueDate(IndexON,D385)</f>
        <v>43193</v>
      </c>
      <c r="F385" s="156">
        <f>IFERROR(_xll.qlIndexFixing(IndexON,D385,TRUE,_xll.ohTrigger(RecalcTrigger,TriggerON)),NA())</f>
        <v>6.9931059616279434E-4</v>
      </c>
      <c r="H385" s="42">
        <f>_xll.qlCalendarAdvance(Calendar,$H384,B385,"f",FALSE)</f>
        <v>43193</v>
      </c>
      <c r="I385" s="140">
        <f>_xll.qlInterestRateIndexValueDate(Index1M,$H385)</f>
        <v>43193</v>
      </c>
      <c r="J385" s="145">
        <f>IFERROR(_xll.qlIndexFixing(Index1M,$H385,TRUE,_xll.ohTrigger(RecalcTrigger,Trigger1M)),NA())</f>
        <v>1.1983378849351376E-3</v>
      </c>
      <c r="K385" s="44">
        <f>IFERROR(_xll.qlIndexFixing(Index3M,H385,TRUE,_xll.ohTrigger(RecalcTrigger,Trigger3M)),NA())</f>
        <v>2.2065305992084836E-3</v>
      </c>
      <c r="L385" s="44">
        <f>IFERROR(_xll.qlIndexFixing(Index6M,$H385,TRUE,_xll.ohTrigger(RecalcTrigger,Trigger6M)),NA())</f>
        <v>3.6669134151128555E-3</v>
      </c>
      <c r="M385" s="146">
        <f>IFERROR(_xll.qlIndexFixing(Index1Y,$H385,TRUE,_xll.ohTrigger(RecalcTrigger,Trigger1Y)),NA())</f>
        <v>5.4183714934541438E-3</v>
      </c>
      <c r="N385" s="145">
        <f>IFERROR(_xll.qlIndexFixing(ONIndex1M,I385,TRUE,_xll.ohTrigger(RecalcTrigger,Trigger1M)),NA())</f>
        <v>1.2045381016945189E-3</v>
      </c>
      <c r="O385" s="44">
        <f>IFERROR(_xll.qlIndexFixing(ONIndex3M,I385,TRUE,_xll.ohTrigger(RecalcTrigger,Trigger3M)),NA())</f>
        <v>2.2234016362676634E-3</v>
      </c>
      <c r="P385" s="44">
        <f>IFERROR(_xll.qlIndexFixing(ONIndex6M,I385,TRUE,_xll.ohTrigger(RecalcTrigger,Trigger6M)),NA())</f>
        <v>3.767484155950962E-3</v>
      </c>
      <c r="Q385" s="146">
        <f>IFERROR(_xll.qlIndexFixing(ONIndex1Y,I385,TRUE,_xll.ohTrigger(RecalcTrigger,Trigger1Y)),NA())</f>
        <v>5.5401625688622502E-3</v>
      </c>
    </row>
    <row r="386" spans="2:17" x14ac:dyDescent="0.2">
      <c r="B386" s="39" t="s">
        <v>17</v>
      </c>
      <c r="D386" s="42">
        <f>_xll.qlCalendarAdvance(Calendar,$D385,B386,"f",FALSE)</f>
        <v>43194</v>
      </c>
      <c r="E386" s="140">
        <f>_xll.qlInterestRateIndexValueDate(IndexON,D386)</f>
        <v>43194</v>
      </c>
      <c r="F386" s="156">
        <f>IFERROR(_xll.qlIndexFixing(IndexON,D386,TRUE,_xll.ohTrigger(RecalcTrigger,TriggerON)),NA())</f>
        <v>6.9842601231662194E-4</v>
      </c>
      <c r="H386" s="42">
        <f>_xll.qlCalendarAdvance(Calendar,$H385,B386,"f",FALSE)</f>
        <v>43194</v>
      </c>
      <c r="I386" s="140">
        <f>_xll.qlInterestRateIndexValueDate(Index1M,$H386)</f>
        <v>43194</v>
      </c>
      <c r="J386" s="145">
        <f>IFERROR(_xll.qlIndexFixing(Index1M,$H386,TRUE,_xll.ohTrigger(RecalcTrigger,Trigger1M)),NA())</f>
        <v>1.197972819392527E-3</v>
      </c>
      <c r="K386" s="44">
        <f>IFERROR(_xll.qlIndexFixing(Index3M,H386,TRUE,_xll.ohTrigger(RecalcTrigger,Trigger3M)),NA())</f>
        <v>2.2068827253727422E-3</v>
      </c>
      <c r="L386" s="44">
        <f>IFERROR(_xll.qlIndexFixing(Index6M,$H386,TRUE,_xll.ohTrigger(RecalcTrigger,Trigger6M)),NA())</f>
        <v>3.6664499147204413E-3</v>
      </c>
      <c r="M386" s="146">
        <f>IFERROR(_xll.qlIndexFixing(Index1Y,$H386,TRUE,_xll.ohTrigger(RecalcTrigger,Trigger1Y)),NA())</f>
        <v>5.4151049777328986E-3</v>
      </c>
      <c r="N386" s="145">
        <f>IFERROR(_xll.qlIndexFixing(ONIndex1M,I386,TRUE,_xll.ohTrigger(RecalcTrigger,Trigger1M)),NA())</f>
        <v>1.2039864295487757E-3</v>
      </c>
      <c r="O386" s="44">
        <f>IFERROR(_xll.qlIndexFixing(ONIndex3M,I386,TRUE,_xll.ohTrigger(RecalcTrigger,Trigger3M)),NA())</f>
        <v>2.2214681649901369E-3</v>
      </c>
      <c r="P386" s="44">
        <f>IFERROR(_xll.qlIndexFixing(ONIndex6M,I386,TRUE,_xll.ohTrigger(RecalcTrigger,Trigger6M)),NA())</f>
        <v>3.7650026452651364E-3</v>
      </c>
      <c r="Q386" s="146">
        <f>IFERROR(_xll.qlIndexFixing(ONIndex1Y,I386,TRUE,_xll.ohTrigger(RecalcTrigger,Trigger1Y)),NA())</f>
        <v>5.5810057481375797E-3</v>
      </c>
    </row>
    <row r="387" spans="2:17" x14ac:dyDescent="0.2">
      <c r="B387" s="39" t="s">
        <v>17</v>
      </c>
      <c r="D387" s="42">
        <f>_xll.qlCalendarAdvance(Calendar,$D386,B387,"f",FALSE)</f>
        <v>43195</v>
      </c>
      <c r="E387" s="140">
        <f>_xll.qlInterestRateIndexValueDate(IndexON,D387)</f>
        <v>43195</v>
      </c>
      <c r="F387" s="156">
        <f>IFERROR(_xll.qlIndexFixing(IndexON,D387,TRUE,_xll.ohTrigger(RecalcTrigger,TriggerON)),NA())</f>
        <v>6.9755513291025473E-4</v>
      </c>
      <c r="H387" s="42">
        <f>_xll.qlCalendarAdvance(Calendar,$H386,B387,"f",FALSE)</f>
        <v>43195</v>
      </c>
      <c r="I387" s="140">
        <f>_xll.qlInterestRateIndexValueDate(Index1M,$H387)</f>
        <v>43195</v>
      </c>
      <c r="J387" s="145">
        <f>IFERROR(_xll.qlIndexFixing(Index1M,$H387,TRUE,_xll.ohTrigger(RecalcTrigger,Trigger1M)),NA())</f>
        <v>1.1972237405663301E-3</v>
      </c>
      <c r="K387" s="44">
        <f>IFERROR(_xll.qlIndexFixing(Index3M,H387,TRUE,_xll.ohTrigger(RecalcTrigger,Trigger3M)),NA())</f>
        <v>2.2072760404004562E-3</v>
      </c>
      <c r="L387" s="44">
        <f>IFERROR(_xll.qlIndexFixing(Index6M,$H387,TRUE,_xll.ohTrigger(RecalcTrigger,Trigger6M)),NA())</f>
        <v>3.6660080249817733E-3</v>
      </c>
      <c r="M387" s="146">
        <f>IFERROR(_xll.qlIndexFixing(Index1Y,$H387,TRUE,_xll.ohTrigger(RecalcTrigger,Trigger1Y)),NA())</f>
        <v>5.4117247924807543E-3</v>
      </c>
      <c r="N387" s="145">
        <f>IFERROR(_xll.qlIndexFixing(ONIndex1M,I387,TRUE,_xll.ohTrigger(RecalcTrigger,Trigger1M)),NA())</f>
        <v>1.203447629254395E-3</v>
      </c>
      <c r="O387" s="44">
        <f>IFERROR(_xll.qlIndexFixing(ONIndex3M,I387,TRUE,_xll.ohTrigger(RecalcTrigger,Trigger3M)),NA())</f>
        <v>2.2195869643493182E-3</v>
      </c>
      <c r="P387" s="44">
        <f>IFERROR(_xll.qlIndexFixing(ONIndex6M,I387,TRUE,_xll.ohTrigger(RecalcTrigger,Trigger6M)),NA())</f>
        <v>3.7625433373700279E-3</v>
      </c>
      <c r="Q387" s="146">
        <f>IFERROR(_xll.qlIndexFixing(ONIndex1Y,I387,TRUE,_xll.ohTrigger(RecalcTrigger,Trigger1Y)),NA())</f>
        <v>5.6211634697400648E-3</v>
      </c>
    </row>
    <row r="388" spans="2:17" x14ac:dyDescent="0.2">
      <c r="B388" s="39" t="s">
        <v>17</v>
      </c>
      <c r="D388" s="42">
        <f>_xll.qlCalendarAdvance(Calendar,$D387,B388,"f",FALSE)</f>
        <v>43196</v>
      </c>
      <c r="E388" s="140">
        <f>_xll.qlInterestRateIndexValueDate(IndexON,D388)</f>
        <v>43196</v>
      </c>
      <c r="F388" s="156">
        <f>IFERROR(_xll.qlIndexFixing(IndexON,D388,TRUE,_xll.ohTrigger(RecalcTrigger,TriggerON)),NA())</f>
        <v>6.9586038258832405E-4</v>
      </c>
      <c r="H388" s="42">
        <f>_xll.qlCalendarAdvance(Calendar,$H387,B388,"f",FALSE)</f>
        <v>43196</v>
      </c>
      <c r="I388" s="140">
        <f>_xll.qlInterestRateIndexValueDate(Index1M,$H388)</f>
        <v>43196</v>
      </c>
      <c r="J388" s="145">
        <f>IFERROR(_xll.qlIndexFixing(Index1M,$H388,TRUE,_xll.ohTrigger(RecalcTrigger,Trigger1M)),NA())</f>
        <v>1.1970252973138307E-3</v>
      </c>
      <c r="K388" s="44">
        <f>IFERROR(_xll.qlIndexFixing(Index3M,H388,TRUE,_xll.ohTrigger(RecalcTrigger,Trigger3M)),NA())</f>
        <v>2.2077096896772979E-3</v>
      </c>
      <c r="L388" s="44">
        <f>IFERROR(_xll.qlIndexFixing(Index6M,$H388,TRUE,_xll.ohTrigger(RecalcTrigger,Trigger6M)),NA())</f>
        <v>3.6659030070735716E-3</v>
      </c>
      <c r="M388" s="146">
        <f>IFERROR(_xll.qlIndexFixing(Index1Y,$H388,TRUE,_xll.ohTrigger(RecalcTrigger,Trigger1Y)),NA())</f>
        <v>5.4026109119999291E-3</v>
      </c>
      <c r="N388" s="145">
        <f>IFERROR(_xll.qlIndexFixing(ONIndex1M,I388,TRUE,_xll.ohTrigger(RecalcTrigger,Trigger1M)),NA())</f>
        <v>1.2024168957036621E-3</v>
      </c>
      <c r="O388" s="44">
        <f>IFERROR(_xll.qlIndexFixing(ONIndex3M,I388,TRUE,_xll.ohTrigger(RecalcTrigger,Trigger3M)),NA())</f>
        <v>2.216012251800755E-3</v>
      </c>
      <c r="P388" s="44">
        <f>IFERROR(_xll.qlIndexFixing(ONIndex6M,I388,TRUE,_xll.ohTrigger(RecalcTrigger,Trigger6M)),NA())</f>
        <v>3.7577374168655071E-3</v>
      </c>
      <c r="Q388" s="146">
        <f>IFERROR(_xll.qlIndexFixing(ONIndex1Y,I388,TRUE,_xll.ohTrigger(RecalcTrigger,Trigger1Y)),NA())</f>
        <v>5.6992830399342038E-3</v>
      </c>
    </row>
    <row r="389" spans="2:17" x14ac:dyDescent="0.2">
      <c r="B389" s="39" t="s">
        <v>17</v>
      </c>
      <c r="D389" s="42">
        <f>_xll.qlCalendarAdvance(Calendar,$D388,B389,"f",FALSE)</f>
        <v>43199</v>
      </c>
      <c r="E389" s="140">
        <f>_xll.qlInterestRateIndexValueDate(IndexON,D389)</f>
        <v>43199</v>
      </c>
      <c r="F389" s="156">
        <f>IFERROR(_xll.qlIndexFixing(IndexON,D389,TRUE,_xll.ohTrigger(RecalcTrigger,TriggerON)),NA())</f>
        <v>6.9420866081748578E-4</v>
      </c>
      <c r="H389" s="42">
        <f>_xll.qlCalendarAdvance(Calendar,$H388,B389,"f",FALSE)</f>
        <v>43199</v>
      </c>
      <c r="I389" s="140">
        <f>_xll.qlInterestRateIndexValueDate(Index1M,$H389)</f>
        <v>43199</v>
      </c>
      <c r="J389" s="145">
        <f>IFERROR(_xll.qlIndexFixing(Index1M,$H389,TRUE,_xll.ohTrigger(RecalcTrigger,Trigger1M)),NA())</f>
        <v>1.1963405874448885E-3</v>
      </c>
      <c r="K389" s="44">
        <f>IFERROR(_xll.qlIndexFixing(Index3M,H389,TRUE,_xll.ohTrigger(RecalcTrigger,Trigger3M)),NA())</f>
        <v>2.2092440968984944E-3</v>
      </c>
      <c r="L389" s="44">
        <f>IFERROR(_xll.qlIndexFixing(Index6M,$H389,TRUE,_xll.ohTrigger(RecalcTrigger,Trigger6M)),NA())</f>
        <v>3.6644544629165872E-3</v>
      </c>
      <c r="M389" s="146">
        <f>IFERROR(_xll.qlIndexFixing(Index1Y,$H389,TRUE,_xll.ohTrigger(RecalcTrigger,Trigger1Y)),NA())</f>
        <v>5.3971078638157532E-3</v>
      </c>
      <c r="N389" s="145">
        <f>IFERROR(_xll.qlIndexFixing(ONIndex1M,I389,TRUE,_xll.ohTrigger(RecalcTrigger,Trigger1M)),NA())</f>
        <v>1.2014211461042201E-3</v>
      </c>
      <c r="O389" s="44">
        <f>IFERROR(_xll.qlIndexFixing(ONIndex3M,I389,TRUE,_xll.ohTrigger(RecalcTrigger,Trigger3M)),NA())</f>
        <v>2.2125848666132431E-3</v>
      </c>
      <c r="P389" s="44">
        <f>IFERROR(_xll.qlIndexFixing(ONIndex6M,I389,TRUE,_xll.ohTrigger(RecalcTrigger,Trigger6M)),NA())</f>
        <v>3.7529281338588572E-3</v>
      </c>
      <c r="Q389" s="146">
        <f>IFERROR(_xll.qlIndexFixing(ONIndex1Y,I389,TRUE,_xll.ohTrigger(RecalcTrigger,Trigger1Y)),NA())</f>
        <v>5.7749397733430907E-3</v>
      </c>
    </row>
    <row r="390" spans="2:17" x14ac:dyDescent="0.2">
      <c r="B390" s="39" t="s">
        <v>17</v>
      </c>
      <c r="D390" s="42">
        <f>_xll.qlCalendarAdvance(Calendar,$D389,B390,"f",FALSE)</f>
        <v>43200</v>
      </c>
      <c r="E390" s="140">
        <f>_xll.qlInterestRateIndexValueDate(IndexON,D390)</f>
        <v>43200</v>
      </c>
      <c r="F390" s="156">
        <f>IFERROR(_xll.qlIndexFixing(IndexON,D390,TRUE,_xll.ohTrigger(RecalcTrigger,TriggerON)),NA())</f>
        <v>6.9340630417746851E-4</v>
      </c>
      <c r="H390" s="42">
        <f>_xll.qlCalendarAdvance(Calendar,$H389,B390,"f",FALSE)</f>
        <v>43200</v>
      </c>
      <c r="I390" s="140">
        <f>_xll.qlInterestRateIndexValueDate(Index1M,$H390)</f>
        <v>43200</v>
      </c>
      <c r="J390" s="145">
        <f>IFERROR(_xll.qlIndexFixing(Index1M,$H390,TRUE,_xll.ohTrigger(RecalcTrigger,Trigger1M)),NA())</f>
        <v>1.1960527602046616E-3</v>
      </c>
      <c r="K390" s="44">
        <f>IFERROR(_xll.qlIndexFixing(Index3M,H390,TRUE,_xll.ohTrigger(RecalcTrigger,Trigger3M)),NA())</f>
        <v>2.209830537067753E-3</v>
      </c>
      <c r="L390" s="44">
        <f>IFERROR(_xll.qlIndexFixing(Index6M,$H390,TRUE,_xll.ohTrigger(RecalcTrigger,Trigger6M)),NA())</f>
        <v>3.66411904421864E-3</v>
      </c>
      <c r="M390" s="146">
        <f>IFERROR(_xll.qlIndexFixing(Index1Y,$H390,TRUE,_xll.ohTrigger(RecalcTrigger,Trigger1Y)),NA())</f>
        <v>5.3931897117107663E-3</v>
      </c>
      <c r="N390" s="145">
        <f>IFERROR(_xll.qlIndexFixing(ONIndex1M,I390,TRUE,_xll.ohTrigger(RecalcTrigger,Trigger1M)),NA())</f>
        <v>1.2009467048235134E-3</v>
      </c>
      <c r="O390" s="44">
        <f>IFERROR(_xll.qlIndexFixing(ONIndex3M,I390,TRUE,_xll.ohTrigger(RecalcTrigger,Trigger3M)),NA())</f>
        <v>2.2109650185075935E-3</v>
      </c>
      <c r="P390" s="44">
        <f>IFERROR(_xll.qlIndexFixing(ONIndex6M,I390,TRUE,_xll.ohTrigger(RecalcTrigger,Trigger6M)),NA())</f>
        <v>3.7505798399983803E-3</v>
      </c>
      <c r="Q390" s="146">
        <f>IFERROR(_xll.qlIndexFixing(ONIndex1Y,I390,TRUE,_xll.ohTrigger(RecalcTrigger,Trigger1Y)),NA())</f>
        <v>5.8116702025290401E-3</v>
      </c>
    </row>
    <row r="391" spans="2:17" x14ac:dyDescent="0.2">
      <c r="B391" s="39" t="s">
        <v>17</v>
      </c>
      <c r="D391" s="42">
        <f>_xll.qlCalendarAdvance(Calendar,$D390,B391,"f",FALSE)</f>
        <v>43201</v>
      </c>
      <c r="E391" s="140">
        <f>_xll.qlInterestRateIndexValueDate(IndexON,D391)</f>
        <v>43201</v>
      </c>
      <c r="F391" s="156">
        <f>IFERROR(_xll.qlIndexFixing(IndexON,D391,TRUE,_xll.ohTrigger(RecalcTrigger,TriggerON)),NA())</f>
        <v>6.9261765197725644E-4</v>
      </c>
      <c r="H391" s="42">
        <f>_xll.qlCalendarAdvance(Calendar,$H390,B391,"f",FALSE)</f>
        <v>43201</v>
      </c>
      <c r="I391" s="140">
        <f>_xll.qlInterestRateIndexValueDate(Index1M,$H391)</f>
        <v>43201</v>
      </c>
      <c r="J391" s="145">
        <f>IFERROR(_xll.qlIndexFixing(Index1M,$H391,TRUE,_xll.ohTrigger(RecalcTrigger,Trigger1M)),NA())</f>
        <v>1.1957778060125805E-3</v>
      </c>
      <c r="K391" s="44">
        <f>IFERROR(_xll.qlIndexFixing(Index3M,H391,TRUE,_xll.ohTrigger(RecalcTrigger,Trigger3M)),NA())</f>
        <v>2.2104530384358732E-3</v>
      </c>
      <c r="L391" s="44">
        <f>IFERROR(_xll.qlIndexFixing(Index6M,$H391,TRUE,_xll.ohTrigger(RecalcTrigger,Trigger6M)),NA())</f>
        <v>3.6638046032889042E-3</v>
      </c>
      <c r="M391" s="146">
        <f>IFERROR(_xll.qlIndexFixing(Index1Y,$H391,TRUE,_xll.ohTrigger(RecalcTrigger,Trigger1Y)),NA())</f>
        <v>5.389170042432001E-3</v>
      </c>
      <c r="N391" s="145">
        <f>IFERROR(_xll.qlIndexFixing(ONIndex1M,I391,TRUE,_xll.ohTrigger(RecalcTrigger,Trigger1M)),NA())</f>
        <v>1.2004851353941692E-3</v>
      </c>
      <c r="O391" s="44">
        <f>IFERROR(_xll.qlIndexFixing(ONIndex3M,I391,TRUE,_xll.ohTrigger(RecalcTrigger,Trigger3M)),NA())</f>
        <v>2.209397440795513E-3</v>
      </c>
      <c r="P391" s="44">
        <f>IFERROR(_xll.qlIndexFixing(ONIndex6M,I391,TRUE,_xll.ohTrigger(RecalcTrigger,Trigger6M)),NA())</f>
        <v>3.7482537488475742E-3</v>
      </c>
      <c r="Q391" s="146">
        <f>IFERROR(_xll.qlIndexFixing(ONIndex1Y,I391,TRUE,_xll.ohTrigger(RecalcTrigger,Trigger1Y)),NA())</f>
        <v>5.8477151726643584E-3</v>
      </c>
    </row>
    <row r="392" spans="2:17" x14ac:dyDescent="0.2">
      <c r="B392" s="39" t="s">
        <v>17</v>
      </c>
      <c r="D392" s="42">
        <f>_xll.qlCalendarAdvance(Calendar,$D391,B392,"f",FALSE)</f>
        <v>43202</v>
      </c>
      <c r="E392" s="140">
        <f>_xll.qlInterestRateIndexValueDate(IndexON,D392)</f>
        <v>43202</v>
      </c>
      <c r="F392" s="156">
        <f>IFERROR(_xll.qlIndexFixing(IndexON,D392,TRUE,_xll.ohTrigger(RecalcTrigger,TriggerON)),NA())</f>
        <v>6.9184270445998841E-4</v>
      </c>
      <c r="H392" s="42">
        <f>_xll.qlCalendarAdvance(Calendar,$H391,B392,"f",FALSE)</f>
        <v>43202</v>
      </c>
      <c r="I392" s="140">
        <f>_xll.qlInterestRateIndexValueDate(Index1M,$H392)</f>
        <v>43202</v>
      </c>
      <c r="J392" s="145">
        <f>IFERROR(_xll.qlIndexFixing(Index1M,$H392,TRUE,_xll.ohTrigger(RecalcTrigger,Trigger1M)),NA())</f>
        <v>1.1953369419267362E-3</v>
      </c>
      <c r="K392" s="44">
        <f>IFERROR(_xll.qlIndexFixing(Index3M,H392,TRUE,_xll.ohTrigger(RecalcTrigger,Trigger3M)),NA())</f>
        <v>2.2111107463947625E-3</v>
      </c>
      <c r="L392" s="44">
        <f>IFERROR(_xll.qlIndexFixing(Index6M,$H392,TRUE,_xll.ohTrigger(RecalcTrigger,Trigger6M)),NA())</f>
        <v>3.6635110346494091E-3</v>
      </c>
      <c r="M392" s="146">
        <f>IFERROR(_xll.qlIndexFixing(Index1Y,$H392,TRUE,_xll.ohTrigger(RecalcTrigger,Trigger1Y)),NA())</f>
        <v>5.3850508813806375E-3</v>
      </c>
      <c r="N392" s="145">
        <f>IFERROR(_xll.qlIndexFixing(ONIndex1M,I392,TRUE,_xll.ohTrigger(RecalcTrigger,Trigger1M)),NA())</f>
        <v>1.2000364378161876E-3</v>
      </c>
      <c r="O392" s="44">
        <f>IFERROR(_xll.qlIndexFixing(ONIndex3M,I392,TRUE,_xll.ohTrigger(RecalcTrigger,Trigger3M)),NA())</f>
        <v>2.2078821337201404E-3</v>
      </c>
      <c r="P392" s="44">
        <f>IFERROR(_xll.qlIndexFixing(ONIndex6M,I392,TRUE,_xll.ohTrigger(RecalcTrigger,Trigger6M)),NA())</f>
        <v>3.7459498605685315E-3</v>
      </c>
      <c r="Q392" s="146">
        <f>IFERROR(_xll.qlIndexFixing(ONIndex1Y,I392,TRUE,_xll.ohTrigger(RecalcTrigger,Trigger1Y)),NA())</f>
        <v>5.8830746834248604E-3</v>
      </c>
    </row>
    <row r="393" spans="2:17" x14ac:dyDescent="0.2">
      <c r="B393" s="39" t="s">
        <v>17</v>
      </c>
      <c r="D393" s="42">
        <f>_xll.qlCalendarAdvance(Calendar,$D392,B393,"f",FALSE)</f>
        <v>43203</v>
      </c>
      <c r="E393" s="140">
        <f>_xll.qlInterestRateIndexValueDate(IndexON,D393)</f>
        <v>43203</v>
      </c>
      <c r="F393" s="156">
        <f>IFERROR(_xll.qlIndexFixing(IndexON,D393,TRUE,_xll.ohTrigger(RecalcTrigger,TriggerON)),NA())</f>
        <v>6.903397967631768E-4</v>
      </c>
      <c r="H393" s="42">
        <f>_xll.qlCalendarAdvance(Calendar,$H392,B393,"f",FALSE)</f>
        <v>43203</v>
      </c>
      <c r="I393" s="140">
        <f>_xll.qlInterestRateIndexValueDate(Index1M,$H393)</f>
        <v>43203</v>
      </c>
      <c r="J393" s="145">
        <f>IFERROR(_xll.qlIndexFixing(Index1M,$H393,TRUE,_xll.ohTrigger(RecalcTrigger,Trigger1M)),NA())</f>
        <v>1.1951814158032757E-3</v>
      </c>
      <c r="K393" s="44">
        <f>IFERROR(_xll.qlIndexFixing(Index3M,H393,TRUE,_xll.ohTrigger(RecalcTrigger,Trigger3M)),NA())</f>
        <v>2.2118028063354356E-3</v>
      </c>
      <c r="L393" s="44">
        <f>IFERROR(_xll.qlIndexFixing(Index6M,$H393,TRUE,_xll.ohTrigger(RecalcTrigger,Trigger6M)),NA())</f>
        <v>3.6636915447393666E-3</v>
      </c>
      <c r="M393" s="146">
        <f>IFERROR(_xll.qlIndexFixing(Index1Y,$H393,TRUE,_xll.ohTrigger(RecalcTrigger,Trigger1Y)),NA())</f>
        <v>5.3753567940100621E-3</v>
      </c>
      <c r="N393" s="145">
        <f>IFERROR(_xll.qlIndexFixing(ONIndex1M,I393,TRUE,_xll.ohTrigger(RecalcTrigger,Trigger1M)),NA())</f>
        <v>1.1991858884641273E-3</v>
      </c>
      <c r="O393" s="44">
        <f>IFERROR(_xll.qlIndexFixing(ONIndex3M,I393,TRUE,_xll.ohTrigger(RecalcTrigger,Trigger3M)),NA())</f>
        <v>2.205039075467615E-3</v>
      </c>
      <c r="P393" s="44">
        <f>IFERROR(_xll.qlIndexFixing(ONIndex6M,I393,TRUE,_xll.ohTrigger(RecalcTrigger,Trigger6M)),NA())</f>
        <v>3.7414544445479874E-3</v>
      </c>
      <c r="Q393" s="146">
        <f>IFERROR(_xll.qlIndexFixing(ONIndex1Y,I393,TRUE,_xll.ohTrigger(RecalcTrigger,Trigger1Y)),NA())</f>
        <v>5.9516058814786579E-3</v>
      </c>
    </row>
    <row r="394" spans="2:17" x14ac:dyDescent="0.2">
      <c r="B394" s="39" t="s">
        <v>17</v>
      </c>
      <c r="D394" s="42">
        <f>_xll.qlCalendarAdvance(Calendar,$D393,B394,"f",FALSE)</f>
        <v>43206</v>
      </c>
      <c r="E394" s="140">
        <f>_xll.qlInterestRateIndexValueDate(IndexON,D394)</f>
        <v>43206</v>
      </c>
      <c r="F394" s="156">
        <f>IFERROR(_xll.qlIndexFixing(IndexON,D394,TRUE,_xll.ohTrigger(RecalcTrigger,TriggerON)),NA())</f>
        <v>6.8887995951838477E-4</v>
      </c>
      <c r="H394" s="42">
        <f>_xll.qlCalendarAdvance(Calendar,$H393,B394,"f",FALSE)</f>
        <v>43206</v>
      </c>
      <c r="I394" s="140">
        <f>_xll.qlInterestRateIndexValueDate(Index1M,$H394)</f>
        <v>43206</v>
      </c>
      <c r="J394" s="145">
        <f>IFERROR(_xll.qlIndexFixing(Index1M,$H394,TRUE,_xll.ohTrigger(RecalcTrigger,Trigger1M)),NA())</f>
        <v>1.1945961307176327E-3</v>
      </c>
      <c r="K394" s="44">
        <f>IFERROR(_xll.qlIndexFixing(Index3M,H394,TRUE,_xll.ohTrigger(RecalcTrigger,Trigger3M)),NA())</f>
        <v>2.2140765519725672E-3</v>
      </c>
      <c r="L394" s="44">
        <f>IFERROR(_xll.qlIndexFixing(Index6M,$H394,TRUE,_xll.ohTrigger(RecalcTrigger,Trigger6M)),NA())</f>
        <v>3.6625433734530405E-3</v>
      </c>
      <c r="M394" s="146">
        <f>IFERROR(_xll.qlIndexFixing(Index1Y,$H394,TRUE,_xll.ohTrigger(RecalcTrigger,Trigger1Y)),NA())</f>
        <v>5.367619827315373E-3</v>
      </c>
      <c r="N394" s="145">
        <f>IFERROR(_xll.qlIndexFixing(ONIndex1M,I394,TRUE,_xll.ohTrigger(RecalcTrigger,Trigger1M)),NA())</f>
        <v>1.1983703655316091E-3</v>
      </c>
      <c r="O394" s="44">
        <f>IFERROR(_xll.qlIndexFixing(ONIndex3M,I394,TRUE,_xll.ohTrigger(RecalcTrigger,Trigger3M)),NA())</f>
        <v>2.2023436103268956E-3</v>
      </c>
      <c r="P394" s="44">
        <f>IFERROR(_xll.qlIndexFixing(ONIndex6M,I394,TRUE,_xll.ohTrigger(RecalcTrigger,Trigger6M)),NA())</f>
        <v>3.7369563351163926E-3</v>
      </c>
      <c r="Q394" s="146">
        <f>IFERROR(_xll.qlIndexFixing(ONIndex1Y,I394,TRUE,_xll.ohTrigger(RecalcTrigger,Trigger1Y)),NA())</f>
        <v>6.0176581295579012E-3</v>
      </c>
    </row>
    <row r="395" spans="2:17" x14ac:dyDescent="0.2">
      <c r="B395" s="39" t="s">
        <v>17</v>
      </c>
      <c r="D395" s="42">
        <f>_xll.qlCalendarAdvance(Calendar,$D394,B395,"f",FALSE)</f>
        <v>43207</v>
      </c>
      <c r="E395" s="140">
        <f>_xll.qlInterestRateIndexValueDate(IndexON,D395)</f>
        <v>43207</v>
      </c>
      <c r="F395" s="156">
        <f>IFERROR(_xll.qlIndexFixing(IndexON,D395,TRUE,_xll.ohTrigger(RecalcTrigger,TriggerON)),NA())</f>
        <v>6.881735346864204E-4</v>
      </c>
      <c r="H395" s="42">
        <f>_xll.qlCalendarAdvance(Calendar,$H394,B395,"f",FALSE)</f>
        <v>43207</v>
      </c>
      <c r="I395" s="140">
        <f>_xll.qlInterestRateIndexValueDate(Index1M,$H395)</f>
        <v>43207</v>
      </c>
      <c r="J395" s="145">
        <f>IFERROR(_xll.qlIndexFixing(Index1M,$H395,TRUE,_xll.ohTrigger(RecalcTrigger,Trigger1M)),NA())</f>
        <v>1.1943984147901137E-3</v>
      </c>
      <c r="K395" s="44">
        <f>IFERROR(_xll.qlIndexFixing(Index3M,H395,TRUE,_xll.ohTrigger(RecalcTrigger,Trigger3M)),NA())</f>
        <v>2.2148974737647839E-3</v>
      </c>
      <c r="L395" s="44">
        <f>IFERROR(_xll.qlIndexFixing(Index6M,$H395,TRUE,_xll.ohTrigger(RecalcTrigger,Trigger6M)),NA())</f>
        <v>3.6623525841160153E-3</v>
      </c>
      <c r="M395" s="146">
        <f>IFERROR(_xll.qlIndexFixing(Index1Y,$H395,TRUE,_xll.ohTrigger(RecalcTrigger,Trigger1Y)),NA())</f>
        <v>5.3630335882346447E-3</v>
      </c>
      <c r="N395" s="145">
        <f>IFERROR(_xll.qlIndexFixing(ONIndex1M,I395,TRUE,_xll.ohTrigger(RecalcTrigger,Trigger1M)),NA())</f>
        <v>1.1979860269673015E-3</v>
      </c>
      <c r="O395" s="44">
        <f>IFERROR(_xll.qlIndexFixing(ONIndex3M,I395,TRUE,_xll.ohTrigger(RecalcTrigger,Trigger3M)),NA())</f>
        <v>2.2010896557056459E-3</v>
      </c>
      <c r="P395" s="44">
        <f>IFERROR(_xll.qlIndexFixing(ONIndex6M,I395,TRUE,_xll.ohTrigger(RecalcTrigger,Trigger6M)),NA())</f>
        <v>3.7347634607909352E-3</v>
      </c>
      <c r="Q395" s="146">
        <f>IFERROR(_xll.qlIndexFixing(ONIndex1Y,I395,TRUE,_xll.ohTrigger(RecalcTrigger,Trigger1Y)),NA())</f>
        <v>6.0495903409318874E-3</v>
      </c>
    </row>
    <row r="396" spans="2:17" x14ac:dyDescent="0.2">
      <c r="B396" s="39" t="s">
        <v>17</v>
      </c>
      <c r="D396" s="42">
        <f>_xll.qlCalendarAdvance(Calendar,$D395,B396,"f",FALSE)</f>
        <v>43208</v>
      </c>
      <c r="E396" s="140">
        <f>_xll.qlInterestRateIndexValueDate(IndexON,D396)</f>
        <v>43208</v>
      </c>
      <c r="F396" s="156">
        <f>IFERROR(_xll.qlIndexFixing(IndexON,D396,TRUE,_xll.ohTrigger(RecalcTrigger,TriggerON)),NA())</f>
        <v>6.8748081429426122E-4</v>
      </c>
      <c r="H396" s="42">
        <f>_xll.qlCalendarAdvance(Calendar,$H395,B396,"f",FALSE)</f>
        <v>43208</v>
      </c>
      <c r="I396" s="140">
        <f>_xll.qlInterestRateIndexValueDate(Index1M,$H396)</f>
        <v>43208</v>
      </c>
      <c r="J396" s="145">
        <f>IFERROR(_xll.qlIndexFixing(Index1M,$H396,TRUE,_xll.ohTrigger(RecalcTrigger,Trigger1M)),NA())</f>
        <v>1.1942135719026359E-3</v>
      </c>
      <c r="K396" s="44">
        <f>IFERROR(_xll.qlIndexFixing(Index3M,H396,TRUE,_xll.ohTrigger(RecalcTrigger,Trigger3M)),NA())</f>
        <v>2.2157484745018788E-3</v>
      </c>
      <c r="L396" s="44">
        <f>IFERROR(_xll.qlIndexFixing(Index6M,$H396,TRUE,_xll.ohTrigger(RecalcTrigger,Trigger6M)),NA())</f>
        <v>3.6621820342142551E-3</v>
      </c>
      <c r="M396" s="146">
        <f>IFERROR(_xll.qlIndexFixing(Index1Y,$H396,TRUE,_xll.ohTrigger(RecalcTrigger,Trigger1Y)),NA())</f>
        <v>5.3583600096513972E-3</v>
      </c>
      <c r="N396" s="145">
        <f>IFERROR(_xll.qlIndexFixing(ONIndex1M,I396,TRUE,_xll.ohTrigger(RecalcTrigger,Trigger1M)),NA())</f>
        <v>1.1976145603354027E-3</v>
      </c>
      <c r="O396" s="44">
        <f>IFERROR(_xll.qlIndexFixing(ONIndex3M,I396,TRUE,_xll.ohTrigger(RecalcTrigger,Trigger3M)),NA())</f>
        <v>2.199887971721104E-3</v>
      </c>
      <c r="P396" s="44">
        <f>IFERROR(_xll.qlIndexFixing(ONIndex6M,I396,TRUE,_xll.ohTrigger(RecalcTrigger,Trigger6M)),NA())</f>
        <v>3.7325927891751487E-3</v>
      </c>
      <c r="Q396" s="146">
        <f>IFERROR(_xll.qlIndexFixing(ONIndex1Y,I396,TRUE,_xll.ohTrigger(RecalcTrigger,Trigger1Y)),NA())</f>
        <v>6.0808370917964094E-3</v>
      </c>
    </row>
    <row r="397" spans="2:17" x14ac:dyDescent="0.2">
      <c r="B397" s="39" t="s">
        <v>17</v>
      </c>
      <c r="D397" s="42">
        <f>_xll.qlCalendarAdvance(Calendar,$D396,B397,"f",FALSE)</f>
        <v>43209</v>
      </c>
      <c r="E397" s="140">
        <f>_xll.qlInterestRateIndexValueDate(IndexON,D397)</f>
        <v>43209</v>
      </c>
      <c r="F397" s="156">
        <f>IFERROR(_xll.qlIndexFixing(IndexON,D397,TRUE,_xll.ohTrigger(RecalcTrigger,TriggerON)),NA())</f>
        <v>6.8680179858504609E-4</v>
      </c>
      <c r="H397" s="42">
        <f>_xll.qlCalendarAdvance(Calendar,$H396,B397,"f",FALSE)</f>
        <v>43209</v>
      </c>
      <c r="I397" s="140">
        <f>_xll.qlInterestRateIndexValueDate(Index1M,$H397)</f>
        <v>43209</v>
      </c>
      <c r="J397" s="145">
        <f>IFERROR(_xll.qlIndexFixing(Index1M,$H397,TRUE,_xll.ohTrigger(RecalcTrigger,Trigger1M)),NA())</f>
        <v>1.1939529213493213E-3</v>
      </c>
      <c r="K397" s="44">
        <f>IFERROR(_xll.qlIndexFixing(Index3M,H397,TRUE,_xll.ohTrigger(RecalcTrigger,Trigger3M)),NA())</f>
        <v>2.216628699575758E-3</v>
      </c>
      <c r="L397" s="44">
        <f>IFERROR(_xll.qlIndexFixing(Index6M,$H397,TRUE,_xll.ohTrigger(RecalcTrigger,Trigger6M)),NA())</f>
        <v>3.6620316182742179E-3</v>
      </c>
      <c r="M397" s="146">
        <f>IFERROR(_xll.qlIndexFixing(Index1Y,$H397,TRUE,_xll.ohTrigger(RecalcTrigger,Trigger1Y)),NA())</f>
        <v>5.3430186270543968E-3</v>
      </c>
      <c r="N397" s="145">
        <f>IFERROR(_xll.qlIndexFixing(ONIndex1M,I397,TRUE,_xll.ohTrigger(RecalcTrigger,Trigger1M)),NA())</f>
        <v>1.1972559653927739E-3</v>
      </c>
      <c r="O397" s="44">
        <f>IFERROR(_xll.qlIndexFixing(ONIndex3M,I397,TRUE,_xll.ohTrigger(RecalcTrigger,Trigger3M)),NA())</f>
        <v>2.1987385581301311E-3</v>
      </c>
      <c r="P397" s="44">
        <f>IFERROR(_xll.qlIndexFixing(ONIndex6M,I397,TRUE,_xll.ohTrigger(RecalcTrigger,Trigger6M)),NA())</f>
        <v>3.7304443204311255E-3</v>
      </c>
      <c r="Q397" s="146">
        <f>IFERROR(_xll.qlIndexFixing(ONIndex1Y,I397,TRUE,_xll.ohTrigger(RecalcTrigger,Trigger1Y)),NA())</f>
        <v>6.1113983819893747E-3</v>
      </c>
    </row>
    <row r="398" spans="2:17" x14ac:dyDescent="0.2">
      <c r="B398" s="39" t="s">
        <v>17</v>
      </c>
      <c r="D398" s="42">
        <f>_xll.qlCalendarAdvance(Calendar,$D397,B398,"f",FALSE)</f>
        <v>43210</v>
      </c>
      <c r="E398" s="140">
        <f>_xll.qlInterestRateIndexValueDate(IndexON,D398)</f>
        <v>43210</v>
      </c>
      <c r="F398" s="156">
        <f>IFERROR(_xll.qlIndexFixing(IndexON,D398,TRUE,_xll.ohTrigger(RecalcTrigger,TriggerON)),NA())</f>
        <v>6.8549073616086542E-4</v>
      </c>
      <c r="H398" s="42">
        <f>_xll.qlCalendarAdvance(Calendar,$H397,B398,"f",FALSE)</f>
        <v>43210</v>
      </c>
      <c r="I398" s="140">
        <f>_xll.qlInterestRateIndexValueDate(Index1M,$H398)</f>
        <v>43210</v>
      </c>
      <c r="J398" s="145">
        <f>IFERROR(_xll.qlIndexFixing(Index1M,$H398,TRUE,_xll.ohTrigger(RecalcTrigger,Trigger1M)),NA())</f>
        <v>1.1938424555551156E-3</v>
      </c>
      <c r="K398" s="44">
        <f>IFERROR(_xll.qlIndexFixing(Index3M,H398,TRUE,_xll.ohTrigger(RecalcTrigger,Trigger3M)),NA())</f>
        <v>2.2175372943783285E-3</v>
      </c>
      <c r="L398" s="44">
        <f>IFERROR(_xll.qlIndexFixing(Index6M,$H398,TRUE,_xll.ohTrigger(RecalcTrigger,Trigger6M)),NA())</f>
        <v>3.6624831219927057E-3</v>
      </c>
      <c r="M398" s="146">
        <f>IFERROR(_xll.qlIndexFixing(Index1Y,$H398,TRUE,_xll.ohTrigger(RecalcTrigger,Trigger1Y)),NA())</f>
        <v>5.3408412139093276E-3</v>
      </c>
      <c r="N398" s="145">
        <f>IFERROR(_xll.qlIndexFixing(ONIndex1M,I398,TRUE,_xll.ohTrigger(RecalcTrigger,Trigger1M)),NA())</f>
        <v>1.1965856044808081E-3</v>
      </c>
      <c r="O398" s="44">
        <f>IFERROR(_xll.qlIndexFixing(ONIndex3M,I398,TRUE,_xll.ohTrigger(RecalcTrigger,Trigger3M)),NA())</f>
        <v>2.1966271854845232E-3</v>
      </c>
      <c r="P398" s="44">
        <f>IFERROR(_xll.qlIndexFixing(ONIndex6M,I398,TRUE,_xll.ohTrigger(RecalcTrigger,Trigger6M)),NA())</f>
        <v>3.726259432560072E-3</v>
      </c>
      <c r="Q398" s="146">
        <f>IFERROR(_xll.qlIndexFixing(ONIndex1Y,I398,TRUE,_xll.ohTrigger(RecalcTrigger,Trigger1Y)),NA())</f>
        <v>6.1703403991690093E-3</v>
      </c>
    </row>
    <row r="399" spans="2:17" x14ac:dyDescent="0.2">
      <c r="B399" s="39" t="s">
        <v>17</v>
      </c>
      <c r="D399" s="42">
        <f>_xll.qlCalendarAdvance(Calendar,$D398,B399,"f",FALSE)</f>
        <v>43213</v>
      </c>
      <c r="E399" s="140">
        <f>_xll.qlInterestRateIndexValueDate(IndexON,D399)</f>
        <v>43213</v>
      </c>
      <c r="F399" s="156">
        <f>IFERROR(_xll.qlIndexFixing(IndexON,D399,TRUE,_xll.ohTrigger(RecalcTrigger,TriggerON)),NA())</f>
        <v>6.8422278087565402E-4</v>
      </c>
      <c r="H399" s="42">
        <f>_xll.qlCalendarAdvance(Calendar,$H398,B399,"f",FALSE)</f>
        <v>43213</v>
      </c>
      <c r="I399" s="140">
        <f>_xll.qlInterestRateIndexValueDate(Index1M,$H399)</f>
        <v>43213</v>
      </c>
      <c r="J399" s="145">
        <f>IFERROR(_xll.qlIndexFixing(Index1M,$H399,TRUE,_xll.ohTrigger(RecalcTrigger,Trigger1M)),NA())</f>
        <v>1.1934824530766739E-3</v>
      </c>
      <c r="K399" s="44">
        <f>IFERROR(_xll.qlIndexFixing(Index3M,H399,TRUE,_xll.ohTrigger(RecalcTrigger,Trigger3M)),NA())</f>
        <v>2.2204247510861528E-3</v>
      </c>
      <c r="L399" s="44">
        <f>IFERROR(_xll.qlIndexFixing(Index6M,$H399,TRUE,_xll.ohTrigger(RecalcTrigger,Trigger6M)),NA())</f>
        <v>3.6616291846897041E-3</v>
      </c>
      <c r="M399" s="146">
        <f>IFERROR(_xll.qlIndexFixing(Index1Y,$H399,TRUE,_xll.ohTrigger(RecalcTrigger,Trigger1Y)),NA())</f>
        <v>5.3337529104326986E-3</v>
      </c>
      <c r="N399" s="145">
        <f>IFERROR(_xll.qlIndexFixing(ONIndex1M,I399,TRUE,_xll.ohTrigger(RecalcTrigger,Trigger1M)),NA())</f>
        <v>1.195950304054838E-3</v>
      </c>
      <c r="O399" s="44">
        <f>IFERROR(_xll.qlIndexFixing(ONIndex3M,I399,TRUE,_xll.ohTrigger(RecalcTrigger,Trigger3M)),NA())</f>
        <v>2.1946636088365779E-3</v>
      </c>
      <c r="P399" s="44">
        <f>IFERROR(_xll.qlIndexFixing(ONIndex6M,I399,TRUE,_xll.ohTrigger(RecalcTrigger,Trigger6M)),NA())</f>
        <v>3.7220724730380184E-3</v>
      </c>
      <c r="Q399" s="146">
        <f>IFERROR(_xll.qlIndexFixing(ONIndex1Y,I399,TRUE,_xll.ohTrigger(RecalcTrigger,Trigger1Y)),NA())</f>
        <v>6.2267889335332338E-3</v>
      </c>
    </row>
    <row r="400" spans="2:17" x14ac:dyDescent="0.2">
      <c r="B400" s="39" t="s">
        <v>17</v>
      </c>
      <c r="D400" s="42">
        <f>_xll.qlCalendarAdvance(Calendar,$D399,B400,"f",FALSE)</f>
        <v>43214</v>
      </c>
      <c r="E400" s="140">
        <f>_xll.qlInterestRateIndexValueDate(IndexON,D400)</f>
        <v>43214</v>
      </c>
      <c r="F400" s="156">
        <f>IFERROR(_xll.qlIndexFixing(IndexON,D400,TRUE,_xll.ohTrigger(RecalcTrigger,TriggerON)),NA())</f>
        <v>6.8361228777069627E-4</v>
      </c>
      <c r="H400" s="42">
        <f>_xll.qlCalendarAdvance(Calendar,$H399,B400,"f",FALSE)</f>
        <v>43214</v>
      </c>
      <c r="I400" s="140">
        <f>_xll.qlInterestRateIndexValueDate(Index1M,$H400)</f>
        <v>43214</v>
      </c>
      <c r="J400" s="145">
        <f>IFERROR(_xll.qlIndexFixing(Index1M,$H400,TRUE,_xll.ohTrigger(RecalcTrigger,Trigger1M)),NA())</f>
        <v>1.1933748484294442E-3</v>
      </c>
      <c r="K400" s="44">
        <f>IFERROR(_xll.qlIndexFixing(Index3M,H400,TRUE,_xll.ohTrigger(RecalcTrigger,Trigger3M)),NA())</f>
        <v>2.2214382787270025E-3</v>
      </c>
      <c r="L400" s="44">
        <f>IFERROR(_xll.qlIndexFixing(Index6M,$H400,TRUE,_xll.ohTrigger(RecalcTrigger,Trigger6M)),NA())</f>
        <v>3.6615778564812931E-3</v>
      </c>
      <c r="M400" s="146">
        <f>IFERROR(_xll.qlIndexFixing(Index1Y,$H400,TRUE,_xll.ohTrigger(RecalcTrigger,Trigger1Y)),NA())</f>
        <v>5.3285978263095668E-3</v>
      </c>
      <c r="N400" s="145">
        <f>IFERROR(_xll.qlIndexFixing(ONIndex1M,I400,TRUE,_xll.ohTrigger(RecalcTrigger,Trigger1M)),NA())</f>
        <v>1.1956560682069295E-3</v>
      </c>
      <c r="O400" s="44">
        <f>IFERROR(_xll.qlIndexFixing(ONIndex3M,I400,TRUE,_xll.ohTrigger(RecalcTrigger,Trigger3M)),NA())</f>
        <v>2.1937755477807741E-3</v>
      </c>
      <c r="P400" s="44">
        <f>IFERROR(_xll.qlIndexFixing(ONIndex6M,I400,TRUE,_xll.ohTrigger(RecalcTrigger,Trigger6M)),NA())</f>
        <v>3.7200350181665343E-3</v>
      </c>
      <c r="Q400" s="146">
        <f>IFERROR(_xll.qlIndexFixing(ONIndex1Y,I400,TRUE,_xll.ohTrigger(RecalcTrigger,Trigger1Y)),NA())</f>
        <v>6.2539229182612122E-3</v>
      </c>
    </row>
    <row r="401" spans="2:17" x14ac:dyDescent="0.2">
      <c r="B401" s="39" t="s">
        <v>17</v>
      </c>
      <c r="D401" s="42">
        <f>_xll.qlCalendarAdvance(Calendar,$D400,B401,"f",FALSE)</f>
        <v>43215</v>
      </c>
      <c r="E401" s="140">
        <f>_xll.qlInterestRateIndexValueDate(IndexON,D401)</f>
        <v>43215</v>
      </c>
      <c r="F401" s="156">
        <f>IFERROR(_xll.qlIndexFixing(IndexON,D401,TRUE,_xll.ohTrigger(RecalcTrigger,TriggerON)),NA())</f>
        <v>6.8301549918658999E-4</v>
      </c>
      <c r="H401" s="42">
        <f>_xll.qlCalendarAdvance(Calendar,$H400,B401,"f",FALSE)</f>
        <v>43215</v>
      </c>
      <c r="I401" s="140">
        <f>_xll.qlInterestRateIndexValueDate(Index1M,$H401)</f>
        <v>43215</v>
      </c>
      <c r="J401" s="145">
        <f>IFERROR(_xll.qlIndexFixing(Index1M,$H401,TRUE,_xll.ohTrigger(RecalcTrigger,Trigger1M)),NA())</f>
        <v>1.193280116822256E-3</v>
      </c>
      <c r="K401" s="44">
        <f>IFERROR(_xll.qlIndexFixing(Index3M,H401,TRUE,_xll.ohTrigger(RecalcTrigger,Trigger3M)),NA())</f>
        <v>2.2224759030569645E-3</v>
      </c>
      <c r="L401" s="44">
        <f>IFERROR(_xll.qlIndexFixing(Index6M,$H401,TRUE,_xll.ohTrigger(RecalcTrigger,Trigger6M)),NA())</f>
        <v>3.6615460294075297E-3</v>
      </c>
      <c r="M401" s="146">
        <f>IFERROR(_xll.qlIndexFixing(Index1Y,$H401,TRUE,_xll.ohTrigger(RecalcTrigger,Trigger1Y)),NA())</f>
        <v>5.3233695796519598E-3</v>
      </c>
      <c r="N401" s="145">
        <f>IFERROR(_xll.qlIndexFixing(ONIndex1M,I401,TRUE,_xll.ohTrigger(RecalcTrigger,Trigger1M)),NA())</f>
        <v>1.1953747042914298E-3</v>
      </c>
      <c r="O401" s="44">
        <f>IFERROR(_xll.qlIndexFixing(ONIndex3M,I401,TRUE,_xll.ohTrigger(RecalcTrigger,Trigger3M)),NA())</f>
        <v>2.1929397571995857E-3</v>
      </c>
      <c r="P401" s="44">
        <f>IFERROR(_xll.qlIndexFixing(ONIndex6M,I401,TRUE,_xll.ohTrigger(RecalcTrigger,Trigger6M)),NA())</f>
        <v>3.7180197661668135E-3</v>
      </c>
      <c r="Q401" s="146">
        <f>IFERROR(_xll.qlIndexFixing(ONIndex1Y,I401,TRUE,_xll.ohTrigger(RecalcTrigger,Trigger1Y)),NA())</f>
        <v>6.2803714413450784E-3</v>
      </c>
    </row>
    <row r="402" spans="2:17" x14ac:dyDescent="0.2">
      <c r="B402" s="39" t="s">
        <v>17</v>
      </c>
      <c r="D402" s="42">
        <f>_xll.qlCalendarAdvance(Calendar,$D401,B402,"f",FALSE)</f>
        <v>43216</v>
      </c>
      <c r="E402" s="140">
        <f>_xll.qlInterestRateIndexValueDate(IndexON,D402)</f>
        <v>43216</v>
      </c>
      <c r="F402" s="156">
        <f>IFERROR(_xll.qlIndexFixing(IndexON,D402,TRUE,_xll.ohTrigger(RecalcTrigger,TriggerON)),NA())</f>
        <v>6.8243241528542775E-4</v>
      </c>
      <c r="H402" s="42">
        <f>_xll.qlCalendarAdvance(Calendar,$H401,B402,"f",FALSE)</f>
        <v>43216</v>
      </c>
      <c r="I402" s="140">
        <f>_xll.qlInterestRateIndexValueDate(Index1M,$H402)</f>
        <v>43216</v>
      </c>
      <c r="J402" s="145">
        <f>IFERROR(_xll.qlIndexFixing(Index1M,$H402,TRUE,_xll.ohTrigger(RecalcTrigger,Trigger1M)),NA())</f>
        <v>1.1932068332789951E-3</v>
      </c>
      <c r="K402" s="44">
        <f>IFERROR(_xll.qlIndexFixing(Index3M,H402,TRUE,_xll.ohTrigger(RecalcTrigger,Trigger3M)),NA())</f>
        <v>2.2235367694661652E-3</v>
      </c>
      <c r="L402" s="44">
        <f>IFERROR(_xll.qlIndexFixing(Index6M,$H402,TRUE,_xll.ohTrigger(RecalcTrigger,Trigger6M)),NA())</f>
        <v>3.6615335979988586E-3</v>
      </c>
      <c r="M402" s="146">
        <f>IFERROR(_xll.qlIndexFixing(Index1Y,$H402,TRUE,_xll.ohTrigger(RecalcTrigger,Trigger1Y)),NA())</f>
        <v>5.3180701956498933E-3</v>
      </c>
      <c r="N402" s="145">
        <f>IFERROR(_xll.qlIndexFixing(ONIndex1M,I402,TRUE,_xll.ohTrigger(RecalcTrigger,Trigger1M)),NA())</f>
        <v>1.1951062120652001E-3</v>
      </c>
      <c r="O402" s="44">
        <f>IFERROR(_xll.qlIndexFixing(ONIndex3M,I402,TRUE,_xll.ohTrigger(RecalcTrigger,Trigger3M)),NA())</f>
        <v>2.1921562371740588E-3</v>
      </c>
      <c r="P402" s="44">
        <f>IFERROR(_xll.qlIndexFixing(ONIndex6M,I402,TRUE,_xll.ohTrigger(RecalcTrigger,Trigger6M)),NA())</f>
        <v>3.7160267167957173E-3</v>
      </c>
      <c r="Q402" s="146">
        <f>IFERROR(_xll.qlIndexFixing(ONIndex1Y,I402,TRUE,_xll.ohTrigger(RecalcTrigger,Trigger1Y)),NA())</f>
        <v>6.30613450262274E-3</v>
      </c>
    </row>
    <row r="403" spans="2:17" x14ac:dyDescent="0.2">
      <c r="B403" s="39" t="s">
        <v>17</v>
      </c>
      <c r="D403" s="42">
        <f>_xll.qlCalendarAdvance(Calendar,$D402,B403,"f",FALSE)</f>
        <v>43217</v>
      </c>
      <c r="E403" s="140">
        <f>_xll.qlInterestRateIndexValueDate(IndexON,D403)</f>
        <v>43217</v>
      </c>
      <c r="F403" s="156">
        <f>IFERROR(_xll.qlIndexFixing(IndexON,D403,TRUE,_xll.ohTrigger(RecalcTrigger,TriggerON)),NA())</f>
        <v>6.8131320080840518E-4</v>
      </c>
      <c r="H403" s="42">
        <f>_xll.qlCalendarAdvance(Calendar,$H402,B403,"f",FALSE)</f>
        <v>43217</v>
      </c>
      <c r="I403" s="140">
        <f>_xll.qlInterestRateIndexValueDate(Index1M,$H403)</f>
        <v>43217</v>
      </c>
      <c r="J403" s="145">
        <f>IFERROR(_xll.qlIndexFixing(Index1M,$H403,TRUE,_xll.ohTrigger(RecalcTrigger,Trigger1M)),NA())</f>
        <v>1.1931435710231184E-3</v>
      </c>
      <c r="K403" s="44">
        <f>IFERROR(_xll.qlIndexFixing(Index3M,H403,TRUE,_xll.ohTrigger(RecalcTrigger,Trigger3M)),NA())</f>
        <v>2.2246200233438378E-3</v>
      </c>
      <c r="L403" s="44">
        <f>IFERROR(_xll.qlIndexFixing(Index6M,$H403,TRUE,_xll.ohTrigger(RecalcTrigger,Trigger6M)),NA())</f>
        <v>3.6622419517552737E-3</v>
      </c>
      <c r="M403" s="146">
        <f>IFERROR(_xll.qlIndexFixing(Index1Y,$H403,TRUE,_xll.ohTrigger(RecalcTrigger,Trigger1Y)),NA())</f>
        <v>5.3076255766516117E-3</v>
      </c>
      <c r="N403" s="145">
        <f>IFERROR(_xll.qlIndexFixing(ONIndex1M,I403,TRUE,_xll.ohTrigger(RecalcTrigger,Trigger1M)),NA())</f>
        <v>1.1946160436996738E-3</v>
      </c>
      <c r="O403" s="44">
        <f>IFERROR(_xll.qlIndexFixing(ONIndex3M,I403,TRUE,_xll.ohTrigger(RecalcTrigger,Trigger3M)),NA())</f>
        <v>2.1907765813111713E-3</v>
      </c>
      <c r="P403" s="44">
        <f>IFERROR(_xll.qlIndexFixing(ONIndex6M,I403,TRUE,_xll.ohTrigger(RecalcTrigger,Trigger6M)),NA())</f>
        <v>3.7121523804965291E-3</v>
      </c>
      <c r="Q403" s="146">
        <f>IFERROR(_xll.qlIndexFixing(ONIndex1Y,I403,TRUE,_xll.ohTrigger(RecalcTrigger,Trigger1Y)),NA())</f>
        <v>6.3554864119208529E-3</v>
      </c>
    </row>
    <row r="404" spans="2:17" x14ac:dyDescent="0.2">
      <c r="B404" s="39" t="s">
        <v>17</v>
      </c>
      <c r="D404" s="42">
        <f>_xll.qlCalendarAdvance(Calendar,$D403,B404,"f",FALSE)</f>
        <v>43220</v>
      </c>
      <c r="E404" s="140">
        <f>_xll.qlInterestRateIndexValueDate(IndexON,D404)</f>
        <v>43220</v>
      </c>
      <c r="F404" s="156">
        <f>IFERROR(_xll.qlIndexFixing(IndexON,D404,TRUE,_xll.ohTrigger(RecalcTrigger,TriggerON)),NA())</f>
        <v>6.8023712464615471E-4</v>
      </c>
      <c r="H404" s="42">
        <f>_xll.qlCalendarAdvance(Calendar,$H403,B404,"f",FALSE)</f>
        <v>43220</v>
      </c>
      <c r="I404" s="140">
        <f>_xll.qlInterestRateIndexValueDate(Index1M,$H404)</f>
        <v>43220</v>
      </c>
      <c r="J404" s="145">
        <f>IFERROR(_xll.qlIndexFixing(Index1M,$H404,TRUE,_xll.ohTrigger(RecalcTrigger,Trigger1M)),NA())</f>
        <v>1.1930238671646744E-3</v>
      </c>
      <c r="K404" s="44">
        <f>IFERROR(_xll.qlIndexFixing(Index3M,H404,TRUE,_xll.ohTrigger(RecalcTrigger,Trigger3M)),NA())</f>
        <v>2.228742450776487E-3</v>
      </c>
      <c r="L404" s="44">
        <f>IFERROR(_xll.qlIndexFixing(Index6M,$H404,TRUE,_xll.ohTrigger(RecalcTrigger,Trigger6M)),NA())</f>
        <v>3.6620484990762233E-3</v>
      </c>
      <c r="M404" s="146">
        <f>IFERROR(_xll.qlIndexFixing(Index1Y,$H404,TRUE,_xll.ohTrigger(RecalcTrigger,Trigger1Y)),NA())</f>
        <v>5.2962017890165747E-3</v>
      </c>
      <c r="N404" s="145">
        <f>IFERROR(_xll.qlIndexFixing(ONIndex1M,I404,TRUE,_xll.ohTrigger(RecalcTrigger,Trigger1M)),NA())</f>
        <v>1.1941609616739068E-3</v>
      </c>
      <c r="O404" s="44">
        <f>IFERROR(_xll.qlIndexFixing(ONIndex3M,I404,TRUE,_xll.ohTrigger(RecalcTrigger,Trigger3M)),NA())</f>
        <v>2.1895448619801972E-3</v>
      </c>
      <c r="P404" s="44">
        <f>IFERROR(_xll.qlIndexFixing(ONIndex6M,I404,TRUE,_xll.ohTrigger(RecalcTrigger,Trigger6M)),NA())</f>
        <v>3.7082765474616419E-3</v>
      </c>
      <c r="Q404" s="146">
        <f>IFERROR(_xll.qlIndexFixing(ONIndex1Y,I404,TRUE,_xll.ohTrigger(RecalcTrigger,Trigger1Y)),NA())</f>
        <v>6.4023321276451828E-3</v>
      </c>
    </row>
    <row r="405" spans="2:17" x14ac:dyDescent="0.2">
      <c r="B405" s="39" t="s">
        <v>17</v>
      </c>
      <c r="D405" s="42">
        <f>_xll.qlCalendarAdvance(Calendar,$D404,B405,"f",FALSE)</f>
        <v>43221</v>
      </c>
      <c r="E405" s="140">
        <f>_xll.qlInterestRateIndexValueDate(IndexON,D405)</f>
        <v>43221</v>
      </c>
      <c r="F405" s="156">
        <f>IFERROR(_xll.qlIndexFixing(IndexON,D405,TRUE,_xll.ohTrigger(RecalcTrigger,TriggerON)),NA())</f>
        <v>6.7972256343029613E-4</v>
      </c>
      <c r="H405" s="42">
        <f>_xll.qlCalendarAdvance(Calendar,$H404,B405,"f",FALSE)</f>
        <v>43221</v>
      </c>
      <c r="I405" s="140">
        <f>_xll.qlInterestRateIndexValueDate(Index1M,$H405)</f>
        <v>43221</v>
      </c>
      <c r="J405" s="145">
        <f>IFERROR(_xll.qlIndexFixing(Index1M,$H405,TRUE,_xll.ohTrigger(RecalcTrigger,Trigger1M)),NA())</f>
        <v>1.193012810263724E-3</v>
      </c>
      <c r="K405" s="44">
        <f>IFERROR(_xll.qlIndexFixing(Index3M,H405,TRUE,_xll.ohTrigger(RecalcTrigger,Trigger3M)),NA())</f>
        <v>2.2299062990871112E-3</v>
      </c>
      <c r="L405" s="44">
        <f>IFERROR(_xll.qlIndexFixing(Index6M,$H405,TRUE,_xll.ohTrigger(RecalcTrigger,Trigger6M)),NA())</f>
        <v>3.6621394277678646E-3</v>
      </c>
      <c r="M405" s="146">
        <f>IFERROR(_xll.qlIndexFixing(Index1Y,$H405,TRUE,_xll.ohTrigger(RecalcTrigger,Trigger1Y)),NA())</f>
        <v>5.2905770951412467E-3</v>
      </c>
      <c r="N405" s="145">
        <f>IFERROR(_xll.qlIndexFixing(ONIndex1M,I405,TRUE,_xll.ohTrigger(RecalcTrigger,Trigger1M)),NA())</f>
        <v>1.1939568285423974E-3</v>
      </c>
      <c r="O405" s="44">
        <f>IFERROR(_xll.qlIndexFixing(ONIndex3M,I405,TRUE,_xll.ohTrigger(RecalcTrigger,Trigger3M)),NA())</f>
        <v>2.1890226944898394E-3</v>
      </c>
      <c r="P405" s="44">
        <f>IFERROR(_xll.qlIndexFixing(ONIndex6M,I405,TRUE,_xll.ohTrigger(RecalcTrigger,Trigger6M)),NA())</f>
        <v>3.7063945121251773E-3</v>
      </c>
      <c r="Q405" s="146">
        <f>IFERROR(_xll.qlIndexFixing(ONIndex1Y,I405,TRUE,_xll.ohTrigger(RecalcTrigger,Trigger1Y)),NA())</f>
        <v>6.4246678781088029E-3</v>
      </c>
    </row>
    <row r="406" spans="2:17" x14ac:dyDescent="0.2">
      <c r="B406" s="39" t="s">
        <v>17</v>
      </c>
      <c r="D406" s="42">
        <f>_xll.qlCalendarAdvance(Calendar,$D405,B406,"f",FALSE)</f>
        <v>43222</v>
      </c>
      <c r="E406" s="140">
        <f>_xll.qlInterestRateIndexValueDate(IndexON,D406)</f>
        <v>43222</v>
      </c>
      <c r="F406" s="156">
        <f>IFERROR(_xll.qlIndexFixing(IndexON,D406,TRUE,_xll.ohTrigger(RecalcTrigger,TriggerON)),NA())</f>
        <v>6.7922170665424275E-4</v>
      </c>
      <c r="H406" s="42">
        <f>_xll.qlCalendarAdvance(Calendar,$H405,B406,"f",FALSE)</f>
        <v>43222</v>
      </c>
      <c r="I406" s="140">
        <f>_xll.qlInterestRateIndexValueDate(Index1M,$H406)</f>
        <v>43222</v>
      </c>
      <c r="J406" s="145">
        <f>IFERROR(_xll.qlIndexFixing(Index1M,$H406,TRUE,_xll.ohTrigger(RecalcTrigger,Trigger1M)),NA())</f>
        <v>1.1931018719574416E-3</v>
      </c>
      <c r="K406" s="44">
        <f>IFERROR(_xll.qlIndexFixing(Index3M,H406,TRUE,_xll.ohTrigger(RecalcTrigger,Trigger3M)),NA())</f>
        <v>2.2310877881620197E-3</v>
      </c>
      <c r="L406" s="44">
        <f>IFERROR(_xll.qlIndexFixing(Index6M,$H406,TRUE,_xll.ohTrigger(RecalcTrigger,Trigger6M)),NA())</f>
        <v>3.6622490335339523E-3</v>
      </c>
      <c r="M406" s="146">
        <f>IFERROR(_xll.qlIndexFixing(Index1Y,$H406,TRUE,_xll.ohTrigger(RecalcTrigger,Trigger1Y)),NA())</f>
        <v>5.2848934144411608E-3</v>
      </c>
      <c r="N406" s="145">
        <f>IFERROR(_xll.qlIndexFixing(ONIndex1M,I406,TRUE,_xll.ohTrigger(RecalcTrigger,Trigger1M)),NA())</f>
        <v>1.1937655673432968E-3</v>
      </c>
      <c r="O406" s="44">
        <f>IFERROR(_xll.qlIndexFixing(ONIndex3M,I406,TRUE,_xll.ohTrigger(RecalcTrigger,Trigger3M)),NA())</f>
        <v>2.188552797474097E-3</v>
      </c>
      <c r="P406" s="44">
        <f>IFERROR(_xll.qlIndexFixing(ONIndex6M,I406,TRUE,_xll.ohTrigger(RecalcTrigger,Trigger6M)),NA())</f>
        <v>3.7045346794983836E-3</v>
      </c>
      <c r="Q406" s="146">
        <f>IFERROR(_xll.qlIndexFixing(ONIndex1Y,I406,TRUE,_xll.ohTrigger(RecalcTrigger,Trigger1Y)),NA())</f>
        <v>6.4463181661178481E-3</v>
      </c>
    </row>
    <row r="407" spans="2:17" x14ac:dyDescent="0.2">
      <c r="B407" s="39" t="s">
        <v>17</v>
      </c>
      <c r="D407" s="42">
        <f>_xll.qlCalendarAdvance(Calendar,$D406,B407,"f",FALSE)</f>
        <v>43223</v>
      </c>
      <c r="E407" s="140">
        <f>_xll.qlInterestRateIndexValueDate(IndexON,D407)</f>
        <v>43223</v>
      </c>
      <c r="F407" s="156">
        <f>IFERROR(_xll.qlIndexFixing(IndexON,D407,TRUE,_xll.ohTrigger(RecalcTrigger,TriggerON)),NA())</f>
        <v>6.7873455448008713E-4</v>
      </c>
      <c r="H407" s="42">
        <f>_xll.qlCalendarAdvance(Calendar,$H406,B407,"f",FALSE)</f>
        <v>43223</v>
      </c>
      <c r="I407" s="140">
        <f>_xll.qlInterestRateIndexValueDate(Index1M,$H407)</f>
        <v>43223</v>
      </c>
      <c r="J407" s="145">
        <f>IFERROR(_xll.qlIndexFixing(Index1M,$H407,TRUE,_xll.ohTrigger(RecalcTrigger,Trigger1M)),NA())</f>
        <v>1.193077229409735E-3</v>
      </c>
      <c r="K407" s="44">
        <f>IFERROR(_xll.qlIndexFixing(Index3M,H407,TRUE,_xll.ohTrigger(RecalcTrigger,Trigger3M)),NA())</f>
        <v>2.2322860726708849E-3</v>
      </c>
      <c r="L407" s="44">
        <f>IFERROR(_xll.qlIndexFixing(Index6M,$H407,TRUE,_xll.ohTrigger(RecalcTrigger,Trigger6M)),NA())</f>
        <v>3.6631829960611221E-3</v>
      </c>
      <c r="M407" s="146">
        <f>IFERROR(_xll.qlIndexFixing(Index1Y,$H407,TRUE,_xll.ohTrigger(RecalcTrigger,Trigger1Y)),NA())</f>
        <v>5.2791527718876186E-3</v>
      </c>
      <c r="N407" s="145">
        <f>IFERROR(_xll.qlIndexFixing(ONIndex1M,I407,TRUE,_xll.ohTrigger(RecalcTrigger,Trigger1M)),NA())</f>
        <v>1.1935871779145124E-3</v>
      </c>
      <c r="O407" s="44">
        <f>IFERROR(_xll.qlIndexFixing(ONIndex3M,I407,TRUE,_xll.ohTrigger(RecalcTrigger,Trigger3M)),NA())</f>
        <v>2.1881351709329699E-3</v>
      </c>
      <c r="P407" s="44">
        <f>IFERROR(_xll.qlIndexFixing(ONIndex6M,I407,TRUE,_xll.ohTrigger(RecalcTrigger,Trigger6M)),NA())</f>
        <v>3.7026970496623068E-3</v>
      </c>
      <c r="Q407" s="146">
        <f>IFERROR(_xll.qlIndexFixing(ONIndex1Y,I407,TRUE,_xll.ohTrigger(RecalcTrigger,Trigger1Y)),NA())</f>
        <v>6.4672829913481333E-3</v>
      </c>
    </row>
    <row r="408" spans="2:17" x14ac:dyDescent="0.2">
      <c r="B408" s="39" t="s">
        <v>17</v>
      </c>
      <c r="D408" s="42">
        <f>_xll.qlCalendarAdvance(Calendar,$D407,B408,"f",FALSE)</f>
        <v>43224</v>
      </c>
      <c r="E408" s="140">
        <f>_xll.qlInterestRateIndexValueDate(IndexON,D408)</f>
        <v>43224</v>
      </c>
      <c r="F408" s="156">
        <f>IFERROR(_xll.qlIndexFixing(IndexON,D408,TRUE,_xll.ohTrigger(RecalcTrigger,TriggerON)),NA())</f>
        <v>6.7758708346715713E-4</v>
      </c>
      <c r="H408" s="42">
        <f>_xll.qlCalendarAdvance(Calendar,$H407,B408,"f",FALSE)</f>
        <v>43224</v>
      </c>
      <c r="I408" s="140">
        <f>_xll.qlInterestRateIndexValueDate(Index1M,$H408)</f>
        <v>43224</v>
      </c>
      <c r="J408" s="145">
        <f>IFERROR(_xll.qlIndexFixing(Index1M,$H408,TRUE,_xll.ohTrigger(RecalcTrigger,Trigger1M)),NA())</f>
        <v>1.1930568780416453E-3</v>
      </c>
      <c r="K408" s="44">
        <f>IFERROR(_xll.qlIndexFixing(Index3M,H408,TRUE,_xll.ohTrigger(RecalcTrigger,Trigger3M)),NA())</f>
        <v>2.2349706816191506E-3</v>
      </c>
      <c r="L408" s="44">
        <f>IFERROR(_xll.qlIndexFixing(Index6M,$H408,TRUE,_xll.ohTrigger(RecalcTrigger,Trigger6M)),NA())</f>
        <v>3.662932248422044E-3</v>
      </c>
      <c r="M408" s="146">
        <f>IFERROR(_xll.qlIndexFixing(Index1Y,$H408,TRUE,_xll.ohTrigger(RecalcTrigger,Trigger1Y)),NA())</f>
        <v>5.2661413652426627E-3</v>
      </c>
      <c r="N408" s="145">
        <f>IFERROR(_xll.qlIndexFixing(ONIndex1M,I408,TRUE,_xll.ohTrigger(RecalcTrigger,Trigger1M)),NA())</f>
        <v>1.1932114143506367E-3</v>
      </c>
      <c r="O408" s="44">
        <f>IFERROR(_xll.qlIndexFixing(ONIndex3M,I408,TRUE,_xll.ohTrigger(RecalcTrigger,Trigger3M)),NA())</f>
        <v>2.1873721195306284E-3</v>
      </c>
      <c r="P408" s="44">
        <f>IFERROR(_xll.qlIndexFixing(ONIndex6M,I408,TRUE,_xll.ohTrigger(RecalcTrigger,Trigger6M)),NA())</f>
        <v>3.6982701954318964E-3</v>
      </c>
      <c r="Q408" s="146">
        <f>IFERROR(_xll.qlIndexFixing(ONIndex1Y,I408,TRUE,_xll.ohTrigger(RecalcTrigger,Trigger1Y)),NA())</f>
        <v>6.5164422419053403E-3</v>
      </c>
    </row>
    <row r="409" spans="2:17" x14ac:dyDescent="0.2">
      <c r="B409" s="39" t="s">
        <v>17</v>
      </c>
      <c r="D409" s="42">
        <f>_xll.qlCalendarAdvance(Calendar,$D408,B409,"f",FALSE)</f>
        <v>43228</v>
      </c>
      <c r="E409" s="140">
        <f>_xll.qlInterestRateIndexValueDate(IndexON,D409)</f>
        <v>43228</v>
      </c>
      <c r="F409" s="156">
        <f>IFERROR(_xll.qlIndexFixing(IndexON,D409,TRUE,_xll.ohTrigger(RecalcTrigger,TriggerON)),NA())</f>
        <v>6.7650436158417371E-4</v>
      </c>
      <c r="H409" s="42">
        <f>_xll.qlCalendarAdvance(Calendar,$H408,B409,"f",FALSE)</f>
        <v>43228</v>
      </c>
      <c r="I409" s="140">
        <f>_xll.qlInterestRateIndexValueDate(Index1M,$H409)</f>
        <v>43228</v>
      </c>
      <c r="J409" s="145">
        <f>IFERROR(_xll.qlIndexFixing(Index1M,$H409,TRUE,_xll.ohTrigger(RecalcTrigger,Trigger1M)),NA())</f>
        <v>1.1932958581928332E-3</v>
      </c>
      <c r="K409" s="44">
        <f>IFERROR(_xll.qlIndexFixing(Index3M,H409,TRUE,_xll.ohTrigger(RecalcTrigger,Trigger3M)),NA())</f>
        <v>2.2384998401190517E-3</v>
      </c>
      <c r="L409" s="44">
        <f>IFERROR(_xll.qlIndexFixing(Index6M,$H409,TRUE,_xll.ohTrigger(RecalcTrigger,Trigger6M)),NA())</f>
        <v>3.6632930127122451E-3</v>
      </c>
      <c r="M409" s="146">
        <f>IFERROR(_xll.qlIndexFixing(Index1Y,$H409,TRUE,_xll.ohTrigger(RecalcTrigger,Trigger1Y)),NA())</f>
        <v>5.2496660026932762E-3</v>
      </c>
      <c r="N409" s="145">
        <f>IFERROR(_xll.qlIndexFixing(ONIndex1M,I409,TRUE,_xll.ohTrigger(RecalcTrigger,Trigger1M)),NA())</f>
        <v>1.1928883078926589E-3</v>
      </c>
      <c r="O409" s="44">
        <f>IFERROR(_xll.qlIndexFixing(ONIndex3M,I409,TRUE,_xll.ohTrigger(RecalcTrigger,Trigger3M)),NA())</f>
        <v>2.1868310957517956E-3</v>
      </c>
      <c r="P409" s="44">
        <f>IFERROR(_xll.qlIndexFixing(ONIndex6M,I409,TRUE,_xll.ohTrigger(RecalcTrigger,Trigger6M)),NA())</f>
        <v>3.6938419423426794E-3</v>
      </c>
      <c r="Q409" s="146">
        <f>IFERROR(_xll.qlIndexFixing(ONIndex1Y,I409,TRUE,_xll.ohTrigger(RecalcTrigger,Trigger1Y)),NA())</f>
        <v>6.5618251734678168E-3</v>
      </c>
    </row>
    <row r="410" spans="2:17" x14ac:dyDescent="0.2">
      <c r="B410" s="39" t="s">
        <v>17</v>
      </c>
      <c r="D410" s="42">
        <f>_xll.qlCalendarAdvance(Calendar,$D409,B410,"f",FALSE)</f>
        <v>43229</v>
      </c>
      <c r="E410" s="140">
        <f>_xll.qlInterestRateIndexValueDate(IndexON,D410)</f>
        <v>43229</v>
      </c>
      <c r="F410" s="156">
        <f>IFERROR(_xll.qlIndexFixing(IndexON,D410,TRUE,_xll.ohTrigger(RecalcTrigger,TriggerON)),NA())</f>
        <v>6.7609943661617322E-4</v>
      </c>
      <c r="H410" s="42">
        <f>_xll.qlCalendarAdvance(Calendar,$H409,B410,"f",FALSE)</f>
        <v>43229</v>
      </c>
      <c r="I410" s="140">
        <f>_xll.qlInterestRateIndexValueDate(Index1M,$H410)</f>
        <v>43229</v>
      </c>
      <c r="J410" s="145">
        <f>IFERROR(_xll.qlIndexFixing(Index1M,$H410,TRUE,_xll.ohTrigger(RecalcTrigger,Trigger1M)),NA())</f>
        <v>1.1935651460356657E-3</v>
      </c>
      <c r="K410" s="44">
        <f>IFERROR(_xll.qlIndexFixing(Index3M,H410,TRUE,_xll.ohTrigger(RecalcTrigger,Trigger3M)),NA())</f>
        <v>2.2397811452568991E-3</v>
      </c>
      <c r="L410" s="44">
        <f>IFERROR(_xll.qlIndexFixing(Index6M,$H410,TRUE,_xll.ohTrigger(RecalcTrigger,Trigger6M)),NA())</f>
        <v>3.6635304210201067E-3</v>
      </c>
      <c r="M410" s="146">
        <f>IFERROR(_xll.qlIndexFixing(Index1Y,$H410,TRUE,_xll.ohTrigger(RecalcTrigger,Trigger1Y)),NA())</f>
        <v>5.2436261112966953E-3</v>
      </c>
      <c r="N410" s="145">
        <f>IFERROR(_xll.qlIndexFixing(ONIndex1M,I410,TRUE,_xll.ohTrigger(RecalcTrigger,Trigger1M)),NA())</f>
        <v>1.1927871494099573E-3</v>
      </c>
      <c r="O410" s="44">
        <f>IFERROR(_xll.qlIndexFixing(ONIndex3M,I410,TRUE,_xll.ohTrigger(RecalcTrigger,Trigger3M)),NA())</f>
        <v>2.1867270922204529E-3</v>
      </c>
      <c r="P410" s="44">
        <f>IFERROR(_xll.qlIndexFixing(ONIndex6M,I410,TRUE,_xll.ohTrigger(RecalcTrigger,Trigger6M)),NA())</f>
        <v>3.6921375292509051E-3</v>
      </c>
      <c r="Q410" s="146">
        <f>IFERROR(_xll.qlIndexFixing(ONIndex1Y,I410,TRUE,_xll.ohTrigger(RecalcTrigger,Trigger1Y)),NA())</f>
        <v>6.5786772203235699E-3</v>
      </c>
    </row>
    <row r="411" spans="2:17" x14ac:dyDescent="0.2">
      <c r="B411" s="39" t="s">
        <v>17</v>
      </c>
      <c r="D411" s="42">
        <f>_xll.qlCalendarAdvance(Calendar,$D410,B411,"f",FALSE)</f>
        <v>43230</v>
      </c>
      <c r="E411" s="140">
        <f>_xll.qlInterestRateIndexValueDate(IndexON,D411)</f>
        <v>43230</v>
      </c>
      <c r="F411" s="156">
        <f>IFERROR(_xll.qlIndexFixing(IndexON,D411,TRUE,_xll.ohTrigger(RecalcTrigger,TriggerON)),NA())</f>
        <v>6.7570821616902421E-4</v>
      </c>
      <c r="H411" s="42">
        <f>_xll.qlCalendarAdvance(Calendar,$H410,B411,"f",FALSE)</f>
        <v>43230</v>
      </c>
      <c r="I411" s="140">
        <f>_xll.qlInterestRateIndexValueDate(Index1M,$H411)</f>
        <v>43230</v>
      </c>
      <c r="J411" s="145">
        <f>IFERROR(_xll.qlIndexFixing(Index1M,$H411,TRUE,_xll.ohTrigger(RecalcTrigger,Trigger1M)),NA())</f>
        <v>1.1935855579006671E-3</v>
      </c>
      <c r="K411" s="44">
        <f>IFERROR(_xll.qlIndexFixing(Index3M,H411,TRUE,_xll.ohTrigger(RecalcTrigger,Trigger3M)),NA())</f>
        <v>2.2410733284952689E-3</v>
      </c>
      <c r="L411" s="44">
        <f>IFERROR(_xll.qlIndexFixing(Index6M,$H411,TRUE,_xll.ohTrigger(RecalcTrigger,Trigger6M)),NA())</f>
        <v>3.6646945265597672E-3</v>
      </c>
      <c r="M411" s="146">
        <f>IFERROR(_xll.qlIndexFixing(Index1Y,$H411,TRUE,_xll.ohTrigger(RecalcTrigger,Trigger1Y)),NA())</f>
        <v>5.2375434317659675E-3</v>
      </c>
      <c r="N411" s="145">
        <f>IFERROR(_xll.qlIndexFixing(ONIndex1M,I411,TRUE,_xll.ohTrigger(RecalcTrigger,Trigger1M)),NA())</f>
        <v>1.1926988626975721E-3</v>
      </c>
      <c r="O411" s="44">
        <f>IFERROR(_xll.qlIndexFixing(ONIndex3M,I411,TRUE,_xll.ohTrigger(RecalcTrigger,Trigger3M)),NA())</f>
        <v>2.1866753591637256E-3</v>
      </c>
      <c r="P411" s="44">
        <f>IFERROR(_xll.qlIndexFixing(ONIndex6M,I411,TRUE,_xll.ohTrigger(RecalcTrigger,Trigger6M)),NA())</f>
        <v>3.6904553188688016E-3</v>
      </c>
      <c r="Q411" s="146">
        <f>IFERROR(_xll.qlIndexFixing(ONIndex1Y,I411,TRUE,_xll.ohTrigger(RecalcTrigger,Trigger1Y)),NA())</f>
        <v>6.5948438037521928E-3</v>
      </c>
    </row>
    <row r="412" spans="2:17" x14ac:dyDescent="0.2">
      <c r="B412" s="39" t="s">
        <v>17</v>
      </c>
      <c r="D412" s="42">
        <f>_xll.qlCalendarAdvance(Calendar,$D411,B412,"f",FALSE)</f>
        <v>43231</v>
      </c>
      <c r="E412" s="140">
        <f>_xll.qlInterestRateIndexValueDate(IndexON,D412)</f>
        <v>43231</v>
      </c>
      <c r="F412" s="156">
        <f>IFERROR(_xll.qlIndexFixing(IndexON,D412,TRUE,_xll.ohTrigger(RecalcTrigger,TriggerON)),NA())</f>
        <v>6.749727053937764E-4</v>
      </c>
      <c r="H412" s="42">
        <f>_xll.qlCalendarAdvance(Calendar,$H411,B412,"f",FALSE)</f>
        <v>43231</v>
      </c>
      <c r="I412" s="140">
        <f>_xll.qlInterestRateIndexValueDate(Index1M,$H412)</f>
        <v>43231</v>
      </c>
      <c r="J412" s="145">
        <f>IFERROR(_xll.qlIndexFixing(Index1M,$H412,TRUE,_xll.ohTrigger(RecalcTrigger,Trigger1M)),NA())</f>
        <v>1.1936102606508441E-3</v>
      </c>
      <c r="K412" s="44">
        <f>IFERROR(_xll.qlIndexFixing(Index3M,H412,TRUE,_xll.ohTrigger(RecalcTrigger,Trigger3M)),NA())</f>
        <v>2.2437926410720098E-3</v>
      </c>
      <c r="L412" s="44">
        <f>IFERROR(_xll.qlIndexFixing(Index6M,$H412,TRUE,_xll.ohTrigger(RecalcTrigger,Trigger6M)),NA())</f>
        <v>3.6645182276891131E-3</v>
      </c>
      <c r="M412" s="146">
        <f>IFERROR(_xll.qlIndexFixing(Index1Y,$H412,TRUE,_xll.ohTrigger(RecalcTrigger,Trigger1Y)),NA())</f>
        <v>5.2268696051049803E-3</v>
      </c>
      <c r="N412" s="145">
        <f>IFERROR(_xll.qlIndexFixing(ONIndex1M,I412,TRUE,_xll.ohTrigger(RecalcTrigger,Trigger1M)),NA())</f>
        <v>1.192569091770975E-3</v>
      </c>
      <c r="O412" s="44">
        <f>IFERROR(_xll.qlIndexFixing(ONIndex3M,I412,TRUE,_xll.ohTrigger(RecalcTrigger,Trigger3M)),NA())</f>
        <v>2.1867592290969462E-3</v>
      </c>
      <c r="P412" s="44">
        <f>IFERROR(_xll.qlIndexFixing(ONIndex6M,I412,TRUE,_xll.ohTrigger(RecalcTrigger,Trigger6M)),NA())</f>
        <v>3.6872021546837295E-3</v>
      </c>
      <c r="Q412" s="146">
        <f>IFERROR(_xll.qlIndexFixing(ONIndex1Y,I412,TRUE,_xll.ohTrigger(RecalcTrigger,Trigger1Y)),NA())</f>
        <v>6.6250123369685871E-3</v>
      </c>
    </row>
    <row r="413" spans="2:17" x14ac:dyDescent="0.2">
      <c r="B413" s="39" t="s">
        <v>17</v>
      </c>
      <c r="D413" s="42">
        <f>_xll.qlCalendarAdvance(Calendar,$D412,B413,"f",FALSE)</f>
        <v>43234</v>
      </c>
      <c r="E413" s="140">
        <f>_xll.qlInterestRateIndexValueDate(IndexON,D413)</f>
        <v>43234</v>
      </c>
      <c r="F413" s="156">
        <f>IFERROR(_xll.qlIndexFixing(IndexON,D413,TRUE,_xll.ohTrigger(RecalcTrigger,TriggerON)),NA())</f>
        <v>6.7428037999417434E-4</v>
      </c>
      <c r="H413" s="42">
        <f>_xll.qlCalendarAdvance(Calendar,$H412,B413,"f",FALSE)</f>
        <v>43234</v>
      </c>
      <c r="I413" s="140">
        <f>_xll.qlInterestRateIndexValueDate(Index1M,$H413)</f>
        <v>43234</v>
      </c>
      <c r="J413" s="145">
        <f>IFERROR(_xll.qlIndexFixing(Index1M,$H413,TRUE,_xll.ohTrigger(RecalcTrigger,Trigger1M)),NA())</f>
        <v>1.1940405208378569E-3</v>
      </c>
      <c r="K413" s="44">
        <f>IFERROR(_xll.qlIndexFixing(Index3M,H413,TRUE,_xll.ohTrigger(RecalcTrigger,Trigger3M)),NA())</f>
        <v>2.2463339356985365E-3</v>
      </c>
      <c r="L413" s="44">
        <f>IFERROR(_xll.qlIndexFixing(Index6M,$H413,TRUE,_xll.ohTrigger(RecalcTrigger,Trigger6M)),NA())</f>
        <v>3.6649829339282401E-3</v>
      </c>
      <c r="M413" s="146">
        <f>IFERROR(_xll.qlIndexFixing(Index1Y,$H413,TRUE,_xll.ohTrigger(RecalcTrigger,Trigger1Y)),NA())</f>
        <v>5.2128253246541689E-3</v>
      </c>
      <c r="N413" s="145">
        <f>IFERROR(_xll.qlIndexFixing(ONIndex1M,I413,TRUE,_xll.ohTrigger(RecalcTrigger,Trigger1M)),NA())</f>
        <v>1.1924744339564253E-3</v>
      </c>
      <c r="O413" s="44">
        <f>IFERROR(_xll.qlIndexFixing(ONIndex3M,I413,TRUE,_xll.ohTrigger(RecalcTrigger,Trigger3M)),NA())</f>
        <v>2.1869911320071544E-3</v>
      </c>
      <c r="P413" s="44">
        <f>IFERROR(_xll.qlIndexFixing(ONIndex6M,I413,TRUE,_xll.ohTrigger(RecalcTrigger,Trigger6M)),NA())</f>
        <v>3.6839485053286047E-3</v>
      </c>
      <c r="Q413" s="146">
        <f>IFERROR(_xll.qlIndexFixing(ONIndex1Y,I413,TRUE,_xll.ohTrigger(RecalcTrigger,Trigger1Y)),NA())</f>
        <v>6.6526555014123634E-3</v>
      </c>
    </row>
    <row r="414" spans="2:17" x14ac:dyDescent="0.2">
      <c r="B414" s="39" t="s">
        <v>17</v>
      </c>
      <c r="D414" s="42">
        <f>_xll.qlCalendarAdvance(Calendar,$D413,B414,"f",FALSE)</f>
        <v>43235</v>
      </c>
      <c r="E414" s="140">
        <f>_xll.qlInterestRateIndexValueDate(IndexON,D414)</f>
        <v>43235</v>
      </c>
      <c r="F414" s="156">
        <f>IFERROR(_xll.qlIndexFixing(IndexON,D414,TRUE,_xll.ohTrigger(RecalcTrigger,TriggerON)),NA())</f>
        <v>6.7395768231337527E-4</v>
      </c>
      <c r="H414" s="42">
        <f>_xll.qlCalendarAdvance(Calendar,$H413,B414,"f",FALSE)</f>
        <v>43235</v>
      </c>
      <c r="I414" s="140">
        <f>_xll.qlInterestRateIndexValueDate(Index1M,$H414)</f>
        <v>43235</v>
      </c>
      <c r="J414" s="145">
        <f>IFERROR(_xll.qlIndexFixing(Index1M,$H414,TRUE,_xll.ohTrigger(RecalcTrigger,Trigger1M)),NA())</f>
        <v>1.1942096870665522E-3</v>
      </c>
      <c r="K414" s="44">
        <f>IFERROR(_xll.qlIndexFixing(Index3M,H414,TRUE,_xll.ohTrigger(RecalcTrigger,Trigger3M)),NA())</f>
        <v>2.2476678293621528E-3</v>
      </c>
      <c r="L414" s="44">
        <f>IFERROR(_xll.qlIndexFixing(Index6M,$H414,TRUE,_xll.ohTrigger(RecalcTrigger,Trigger6M)),NA())</f>
        <v>3.6653257965641437E-3</v>
      </c>
      <c r="M414" s="146">
        <f>IFERROR(_xll.qlIndexFixing(Index1Y,$H414,TRUE,_xll.ohTrigger(RecalcTrigger,Trigger1Y)),NA())</f>
        <v>5.2065590733230138E-3</v>
      </c>
      <c r="N414" s="145">
        <f>IFERROR(_xll.qlIndexFixing(ONIndex1M,I414,TRUE,_xll.ohTrigger(RecalcTrigger,Trigger1M)),NA())</f>
        <v>1.1924505063387603E-3</v>
      </c>
      <c r="O414" s="44">
        <f>IFERROR(_xll.qlIndexFixing(ONIndex3M,I414,TRUE,_xll.ohTrigger(RecalcTrigger,Trigger3M)),NA())</f>
        <v>2.1872007514855962E-3</v>
      </c>
      <c r="P414" s="44">
        <f>IFERROR(_xll.qlIndexFixing(ONIndex6M,I414,TRUE,_xll.ohTrigger(RecalcTrigger,Trigger6M)),NA())</f>
        <v>3.6823773089000866E-3</v>
      </c>
      <c r="Q414" s="146">
        <f>IFERROR(_xll.qlIndexFixing(ONIndex1Y,I414,TRUE,_xll.ohTrigger(RecalcTrigger,Trigger1Y)),NA())</f>
        <v>6.6653947664085944E-3</v>
      </c>
    </row>
    <row r="415" spans="2:17" x14ac:dyDescent="0.2">
      <c r="B415" s="39" t="s">
        <v>17</v>
      </c>
      <c r="D415" s="42">
        <f>_xll.qlCalendarAdvance(Calendar,$D414,B415,"f",FALSE)</f>
        <v>43236</v>
      </c>
      <c r="E415" s="140">
        <f>_xll.qlInterestRateIndexValueDate(IndexON,D415)</f>
        <v>43236</v>
      </c>
      <c r="F415" s="156">
        <f>IFERROR(_xll.qlIndexFixing(IndexON,D415,TRUE,_xll.ohTrigger(RecalcTrigger,TriggerON)),NA())</f>
        <v>6.7364868915342768E-4</v>
      </c>
      <c r="H415" s="42">
        <f>_xll.qlCalendarAdvance(Calendar,$H414,B415,"f",FALSE)</f>
        <v>43236</v>
      </c>
      <c r="I415" s="140">
        <f>_xll.qlInterestRateIndexValueDate(Index1M,$H415)</f>
        <v>43236</v>
      </c>
      <c r="J415" s="145">
        <f>IFERROR(_xll.qlIndexFixing(Index1M,$H415,TRUE,_xll.ohTrigger(RecalcTrigger,Trigger1M)),NA())</f>
        <v>1.1946592052231536E-3</v>
      </c>
      <c r="K415" s="44">
        <f>IFERROR(_xll.qlIndexFixing(Index3M,H415,TRUE,_xll.ohTrigger(RecalcTrigger,Trigger3M)),NA())</f>
        <v>2.2490075290888265E-3</v>
      </c>
      <c r="L415" s="44">
        <f>IFERROR(_xll.qlIndexFixing(Index6M,$H415,TRUE,_xll.ohTrigger(RecalcTrigger,Trigger6M)),NA())</f>
        <v>3.6656858678141098E-3</v>
      </c>
      <c r="M415" s="146">
        <f>IFERROR(_xll.qlIndexFixing(Index1Y,$H415,TRUE,_xll.ohTrigger(RecalcTrigger,Trigger1Y)),NA())</f>
        <v>5.2002621810860461E-3</v>
      </c>
      <c r="N415" s="145">
        <f>IFERROR(_xll.qlIndexFixing(ONIndex1M,I415,TRUE,_xll.ohTrigger(RecalcTrigger,Trigger1M)),NA())</f>
        <v>1.1924394505724578E-3</v>
      </c>
      <c r="O415" s="44">
        <f>IFERROR(_xll.qlIndexFixing(ONIndex3M,I415,TRUE,_xll.ohTrigger(RecalcTrigger,Trigger3M)),NA())</f>
        <v>2.1874626414386533E-3</v>
      </c>
      <c r="P415" s="44">
        <f>IFERROR(_xll.qlIndexFixing(ONIndex6M,I415,TRUE,_xll.ohTrigger(RecalcTrigger,Trigger6M)),NA())</f>
        <v>3.6808283151812393E-3</v>
      </c>
      <c r="Q415" s="146">
        <f>IFERROR(_xll.qlIndexFixing(ONIndex1Y,I415,TRUE,_xll.ohTrigger(RecalcTrigger,Trigger1Y)),NA())</f>
        <v>6.6774485674914175E-3</v>
      </c>
    </row>
    <row r="416" spans="2:17" x14ac:dyDescent="0.2">
      <c r="B416" s="39" t="s">
        <v>17</v>
      </c>
      <c r="D416" s="42">
        <f>_xll.qlCalendarAdvance(Calendar,$D415,B416,"f",FALSE)</f>
        <v>43237</v>
      </c>
      <c r="E416" s="140">
        <f>_xll.qlInterestRateIndexValueDate(IndexON,D416)</f>
        <v>43237</v>
      </c>
      <c r="F416" s="156">
        <f>IFERROR(_xll.qlIndexFixing(IndexON,D416,TRUE,_xll.ohTrigger(RecalcTrigger,TriggerON)),NA())</f>
        <v>6.7335340051433157E-4</v>
      </c>
      <c r="H416" s="42">
        <f>_xll.qlCalendarAdvance(Calendar,$H415,B416,"f",FALSE)</f>
        <v>43237</v>
      </c>
      <c r="I416" s="140">
        <f>_xll.qlInterestRateIndexValueDate(Index1M,$H416)</f>
        <v>43237</v>
      </c>
      <c r="J416" s="145">
        <f>IFERROR(_xll.qlIndexFixing(Index1M,$H416,TRUE,_xll.ohTrigger(RecalcTrigger,Trigger1M)),NA())</f>
        <v>1.1947246694430855E-3</v>
      </c>
      <c r="K416" s="44">
        <f>IFERROR(_xll.qlIndexFixing(Index3M,H416,TRUE,_xll.ohTrigger(RecalcTrigger,Trigger3M)),NA())</f>
        <v>2.250352189534136E-3</v>
      </c>
      <c r="L416" s="44">
        <f>IFERROR(_xll.qlIndexFixing(Index6M,$H416,TRUE,_xll.ohTrigger(RecalcTrigger,Trigger6M)),NA())</f>
        <v>3.6670672018787806E-3</v>
      </c>
      <c r="M416" s="146">
        <f>IFERROR(_xll.qlIndexFixing(Index1Y,$H416,TRUE,_xll.ohTrigger(RecalcTrigger,Trigger1Y)),NA())</f>
        <v>5.1939366723181557E-3</v>
      </c>
      <c r="N416" s="145">
        <f>IFERROR(_xll.qlIndexFixing(ONIndex1M,I416,TRUE,_xll.ohTrigger(RecalcTrigger,Trigger1M)),NA())</f>
        <v>1.1924412664954254E-3</v>
      </c>
      <c r="O416" s="44">
        <f>IFERROR(_xll.qlIndexFixing(ONIndex3M,I416,TRUE,_xll.ohTrigger(RecalcTrigger,Trigger3M)),NA())</f>
        <v>2.1877768018663257E-3</v>
      </c>
      <c r="P416" s="44">
        <f>IFERROR(_xll.qlIndexFixing(ONIndex6M,I416,TRUE,_xll.ohTrigger(RecalcTrigger,Trigger6M)),NA())</f>
        <v>3.6793015243341554E-3</v>
      </c>
      <c r="Q416" s="146">
        <f>IFERROR(_xll.qlIndexFixing(ONIndex1Y,I416,TRUE,_xll.ohTrigger(RecalcTrigger,Trigger1Y)),NA())</f>
        <v>6.6888169046608326E-3</v>
      </c>
    </row>
    <row r="417" spans="2:17" x14ac:dyDescent="0.2">
      <c r="B417" s="39" t="s">
        <v>17</v>
      </c>
      <c r="D417" s="42">
        <f>_xll.qlCalendarAdvance(Calendar,$D416,B417,"f",FALSE)</f>
        <v>43238</v>
      </c>
      <c r="E417" s="140">
        <f>_xll.qlInterestRateIndexValueDate(IndexON,D417)</f>
        <v>43238</v>
      </c>
      <c r="F417" s="156">
        <f>IFERROR(_xll.qlIndexFixing(IndexON,D417,TRUE,_xll.ohTrigger(RecalcTrigger,TriggerON)),NA())</f>
        <v>6.7280974522354608E-4</v>
      </c>
      <c r="H417" s="42">
        <f>_xll.qlCalendarAdvance(Calendar,$H416,B417,"f",FALSE)</f>
        <v>43238</v>
      </c>
      <c r="I417" s="140">
        <f>_xll.qlInterestRateIndexValueDate(Index1M,$H417)</f>
        <v>43238</v>
      </c>
      <c r="J417" s="145">
        <f>IFERROR(_xll.qlIndexFixing(Index1M,$H417,TRUE,_xll.ohTrigger(RecalcTrigger,Trigger1M)),NA())</f>
        <v>1.194794424254326E-3</v>
      </c>
      <c r="K417" s="44">
        <f>IFERROR(_xll.qlIndexFixing(Index3M,H417,TRUE,_xll.ohTrigger(RecalcTrigger,Trigger3M)),NA())</f>
        <v>2.2530286554003731E-3</v>
      </c>
      <c r="L417" s="44">
        <f>IFERROR(_xll.qlIndexFixing(Index6M,$H417,TRUE,_xll.ohTrigger(RecalcTrigger,Trigger6M)),NA())</f>
        <v>3.6669641063881001E-3</v>
      </c>
      <c r="M417" s="146">
        <f>IFERROR(_xll.qlIndexFixing(Index1Y,$H417,TRUE,_xll.ohTrigger(RecalcTrigger,Trigger1Y)),NA())</f>
        <v>5.1833342821293038E-3</v>
      </c>
      <c r="N417" s="145">
        <f>IFERROR(_xll.qlIndexFixing(ONIndex1M,I417,TRUE,_xll.ohTrigger(RecalcTrigger,Trigger1M)),NA())</f>
        <v>1.1924917005423643E-3</v>
      </c>
      <c r="O417" s="44">
        <f>IFERROR(_xll.qlIndexFixing(ONIndex3M,I417,TRUE,_xll.ohTrigger(RecalcTrigger,Trigger3M)),NA())</f>
        <v>2.1885924808129342E-3</v>
      </c>
      <c r="P417" s="44">
        <f>IFERROR(_xll.qlIndexFixing(ONIndex6M,I417,TRUE,_xll.ohTrigger(RecalcTrigger,Trigger6M)),NA())</f>
        <v>3.6763589802590872E-3</v>
      </c>
      <c r="Q417" s="146">
        <f>IFERROR(_xll.qlIndexFixing(ONIndex1Y,I417,TRUE,_xll.ohTrigger(RecalcTrigger,Trigger1Y)),NA())</f>
        <v>6.7093920260630222E-3</v>
      </c>
    </row>
    <row r="418" spans="2:17" x14ac:dyDescent="0.2">
      <c r="B418" s="39" t="s">
        <v>17</v>
      </c>
      <c r="D418" s="42">
        <f>_xll.qlCalendarAdvance(Calendar,$D417,B418,"f",FALSE)</f>
        <v>43241</v>
      </c>
      <c r="E418" s="140">
        <f>_xll.qlInterestRateIndexValueDate(IndexON,D418)</f>
        <v>43241</v>
      </c>
      <c r="F418" s="156">
        <f>IFERROR(_xll.qlIndexFixing(IndexON,D418,TRUE,_xll.ohTrigger(RecalcTrigger,TriggerON)),NA())</f>
        <v>6.7230929140960072E-4</v>
      </c>
      <c r="H418" s="42">
        <f>_xll.qlCalendarAdvance(Calendar,$H417,B418,"f",FALSE)</f>
        <v>43241</v>
      </c>
      <c r="I418" s="140">
        <f>_xll.qlInterestRateIndexValueDate(Index1M,$H418)</f>
        <v>43241</v>
      </c>
      <c r="J418" s="145">
        <f>IFERROR(_xll.qlIndexFixing(Index1M,$H418,TRUE,_xll.ohTrigger(RecalcTrigger,Trigger1M)),NA())</f>
        <v>1.1954950192050889E-3</v>
      </c>
      <c r="K418" s="44">
        <f>IFERROR(_xll.qlIndexFixing(Index3M,H418,TRUE,_xll.ohTrigger(RecalcTrigger,Trigger3M)),NA())</f>
        <v>2.2557635315903729E-3</v>
      </c>
      <c r="L418" s="44">
        <f>IFERROR(_xll.qlIndexFixing(Index6M,$H418,TRUE,_xll.ohTrigger(RecalcTrigger,Trigger6M)),NA())</f>
        <v>3.667740682233819E-3</v>
      </c>
      <c r="M418" s="146">
        <f>IFERROR(_xll.qlIndexFixing(Index1Y,$H418,TRUE,_xll.ohTrigger(RecalcTrigger,Trigger1Y)),NA())</f>
        <v>5.1683889577280873E-3</v>
      </c>
      <c r="N418" s="145">
        <f>IFERROR(_xll.qlIndexFixing(ONIndex1M,I418,TRUE,_xll.ohTrigger(RecalcTrigger,Trigger1M)),NA())</f>
        <v>1.1925772487009212E-3</v>
      </c>
      <c r="O418" s="44">
        <f>IFERROR(_xll.qlIndexFixing(ONIndex3M,I418,TRUE,_xll.ohTrigger(RecalcTrigger,Trigger3M)),NA())</f>
        <v>2.1895561487283999E-3</v>
      </c>
      <c r="P418" s="44">
        <f>IFERROR(_xll.qlIndexFixing(ONIndex6M,I418,TRUE,_xll.ohTrigger(RecalcTrigger,Trigger6M)),NA())</f>
        <v>3.6734163885288051E-3</v>
      </c>
      <c r="Q418" s="146">
        <f>IFERROR(_xll.qlIndexFixing(ONIndex1Y,I418,TRUE,_xll.ohTrigger(RecalcTrigger,Trigger1Y)),NA())</f>
        <v>6.7274356120161638E-3</v>
      </c>
    </row>
    <row r="419" spans="2:17" x14ac:dyDescent="0.2">
      <c r="B419" s="39" t="s">
        <v>17</v>
      </c>
      <c r="D419" s="42">
        <f>_xll.qlCalendarAdvance(Calendar,$D418,B419,"f",FALSE)</f>
        <v>43242</v>
      </c>
      <c r="E419" s="140">
        <f>_xll.qlInterestRateIndexValueDate(IndexON,D419)</f>
        <v>43242</v>
      </c>
      <c r="F419" s="156">
        <f>IFERROR(_xll.qlIndexFixing(IndexON,D419,TRUE,_xll.ohTrigger(RecalcTrigger,TriggerON)),NA())</f>
        <v>6.7208252545580827E-4</v>
      </c>
      <c r="H419" s="42">
        <f>_xll.qlCalendarAdvance(Calendar,$H418,B419,"f",FALSE)</f>
        <v>43242</v>
      </c>
      <c r="I419" s="140">
        <f>_xll.qlInterestRateIndexValueDate(Index1M,$H419)</f>
        <v>43242</v>
      </c>
      <c r="J419" s="145">
        <f>IFERROR(_xll.qlIndexFixing(Index1M,$H419,TRUE,_xll.ohTrigger(RecalcTrigger,Trigger1M)),NA())</f>
        <v>1.1957542970312872E-3</v>
      </c>
      <c r="K419" s="44">
        <f>IFERROR(_xll.qlIndexFixing(Index3M,H419,TRUE,_xll.ohTrigger(RecalcTrigger,Trigger3M)),NA())</f>
        <v>2.257120315436094E-3</v>
      </c>
      <c r="L419" s="44">
        <f>IFERROR(_xll.qlIndexFixing(Index6M,$H419,TRUE,_xll.ohTrigger(RecalcTrigger,Trigger6M)),NA())</f>
        <v>3.668201802550924E-3</v>
      </c>
      <c r="M419" s="146">
        <f>IFERROR(_xll.qlIndexFixing(Index1Y,$H419,TRUE,_xll.ohTrigger(RecalcTrigger,Trigger1Y)),NA())</f>
        <v>5.1619507302154144E-3</v>
      </c>
      <c r="N419" s="145">
        <f>IFERROR(_xll.qlIndexFixing(ONIndex1M,I419,TRUE,_xll.ohTrigger(RecalcTrigger,Trigger1M)),NA())</f>
        <v>1.1926434237996553E-3</v>
      </c>
      <c r="O419" s="44">
        <f>IFERROR(_xll.qlIndexFixing(ONIndex3M,I419,TRUE,_xll.ohTrigger(RecalcTrigger,Trigger3M)),NA())</f>
        <v>2.1901316616912414E-3</v>
      </c>
      <c r="P419" s="44">
        <f>IFERROR(_xll.qlIndexFixing(ONIndex6M,I419,TRUE,_xll.ohTrigger(RecalcTrigger,Trigger6M)),NA())</f>
        <v>3.6720006115542603E-3</v>
      </c>
      <c r="Q419" s="146">
        <f>IFERROR(_xll.qlIndexFixing(ONIndex1Y,I419,TRUE,_xll.ohTrigger(RecalcTrigger,Trigger1Y)),NA())</f>
        <v>6.7353766283217986E-3</v>
      </c>
    </row>
    <row r="420" spans="2:17" x14ac:dyDescent="0.2">
      <c r="B420" s="39" t="s">
        <v>17</v>
      </c>
      <c r="D420" s="42">
        <f>_xll.qlCalendarAdvance(Calendar,$D419,B420,"f",FALSE)</f>
        <v>43243</v>
      </c>
      <c r="E420" s="140">
        <f>_xll.qlInterestRateIndexValueDate(IndexON,D420)</f>
        <v>43243</v>
      </c>
      <c r="F420" s="156">
        <f>IFERROR(_xll.qlIndexFixing(IndexON,D420,TRUE,_xll.ohTrigger(RecalcTrigger,TriggerON)),NA())</f>
        <v>6.7186946410391357E-4</v>
      </c>
      <c r="H420" s="42">
        <f>_xll.qlCalendarAdvance(Calendar,$H419,B420,"f",FALSE)</f>
        <v>43243</v>
      </c>
      <c r="I420" s="140">
        <f>_xll.qlInterestRateIndexValueDate(Index1M,$H420)</f>
        <v>43243</v>
      </c>
      <c r="J420" s="145">
        <f>IFERROR(_xll.qlIndexFixing(Index1M,$H420,TRUE,_xll.ohTrigger(RecalcTrigger,Trigger1M)),NA())</f>
        <v>1.1963840497041009E-3</v>
      </c>
      <c r="K420" s="44">
        <f>IFERROR(_xll.qlIndexFixing(Index3M,H420,TRUE,_xll.ohTrigger(RecalcTrigger,Trigger3M)),NA())</f>
        <v>2.2584769879145346E-3</v>
      </c>
      <c r="L420" s="44">
        <f>IFERROR(_xll.qlIndexFixing(Index6M,$H420,TRUE,_xll.ohTrigger(RecalcTrigger,Trigger6M)),NA())</f>
        <v>3.6686793972798702E-3</v>
      </c>
      <c r="M420" s="146">
        <f>IFERROR(_xll.qlIndexFixing(Index1Y,$H420,TRUE,_xll.ohTrigger(RecalcTrigger,Trigger1Y)),NA())</f>
        <v>5.1554960313868747E-3</v>
      </c>
      <c r="N420" s="145">
        <f>IFERROR(_xll.qlIndexFixing(ONIndex1M,I420,TRUE,_xll.ohTrigger(RecalcTrigger,Trigger1M)),NA())</f>
        <v>1.1927224706687056E-3</v>
      </c>
      <c r="O420" s="44">
        <f>IFERROR(_xll.qlIndexFixing(ONIndex3M,I420,TRUE,_xll.ohTrigger(RecalcTrigger,Trigger3M)),NA())</f>
        <v>2.1907594452097445E-3</v>
      </c>
      <c r="P420" s="44">
        <f>IFERROR(_xll.qlIndexFixing(ONIndex6M,I420,TRUE,_xll.ohTrigger(RecalcTrigger,Trigger6M)),NA())</f>
        <v>3.6706070372893862E-3</v>
      </c>
      <c r="Q420" s="146">
        <f>IFERROR(_xll.qlIndexFixing(ONIndex1Y,I420,TRUE,_xll.ohTrigger(RecalcTrigger,Trigger1Y)),NA())</f>
        <v>6.7426321803087941E-3</v>
      </c>
    </row>
    <row r="421" spans="2:17" x14ac:dyDescent="0.2">
      <c r="B421" s="39" t="s">
        <v>17</v>
      </c>
      <c r="D421" s="42">
        <f>_xll.qlCalendarAdvance(Calendar,$D420,B421,"f",FALSE)</f>
        <v>43244</v>
      </c>
      <c r="E421" s="140">
        <f>_xll.qlInterestRateIndexValueDate(IndexON,D421)</f>
        <v>43244</v>
      </c>
      <c r="F421" s="156">
        <f>IFERROR(_xll.qlIndexFixing(IndexON,D421,TRUE,_xll.ohTrigger(RecalcTrigger,TriggerON)),NA())</f>
        <v>6.7167010727287035E-4</v>
      </c>
      <c r="H421" s="42">
        <f>_xll.qlCalendarAdvance(Calendar,$H420,B421,"f",FALSE)</f>
        <v>43244</v>
      </c>
      <c r="I421" s="140">
        <f>_xll.qlInterestRateIndexValueDate(Index1M,$H421)</f>
        <v>43244</v>
      </c>
      <c r="J421" s="145">
        <f>IFERROR(_xll.qlIndexFixing(Index1M,$H421,TRUE,_xll.ohTrigger(RecalcTrigger,Trigger1M)),NA())</f>
        <v>1.1964945642244096E-3</v>
      </c>
      <c r="K421" s="44">
        <f>IFERROR(_xll.qlIndexFixing(Index3M,H421,TRUE,_xll.ohTrigger(RecalcTrigger,Trigger3M)),NA())</f>
        <v>2.2598327036751063E-3</v>
      </c>
      <c r="L421" s="44">
        <f>IFERROR(_xll.qlIndexFixing(Index6M,$H421,TRUE,_xll.ohTrigger(RecalcTrigger,Trigger6M)),NA())</f>
        <v>3.6702654317897101E-3</v>
      </c>
      <c r="M421" s="146">
        <f>IFERROR(_xll.qlIndexFixing(Index1Y,$H421,TRUE,_xll.ohTrigger(RecalcTrigger,Trigger1Y)),NA())</f>
        <v>5.14902688526786E-3</v>
      </c>
      <c r="N421" s="145">
        <f>IFERROR(_xll.qlIndexFixing(ONIndex1M,I421,TRUE,_xll.ohTrigger(RecalcTrigger,Trigger1M)),NA())</f>
        <v>1.1928143893891185E-3</v>
      </c>
      <c r="O421" s="44">
        <f>IFERROR(_xll.qlIndexFixing(ONIndex3M,I421,TRUE,_xll.ohTrigger(RecalcTrigger,Trigger3M)),NA())</f>
        <v>2.1914394991218167E-3</v>
      </c>
      <c r="P421" s="44">
        <f>IFERROR(_xll.qlIndexFixing(ONIndex6M,I421,TRUE,_xll.ohTrigger(RecalcTrigger,Trigger6M)),NA())</f>
        <v>3.6692356658152292E-3</v>
      </c>
      <c r="Q421" s="146">
        <f>IFERROR(_xll.qlIndexFixing(ONIndex1Y,I421,TRUE,_xll.ohTrigger(RecalcTrigger,Trigger1Y)),NA())</f>
        <v>6.7492022679771502E-3</v>
      </c>
    </row>
    <row r="422" spans="2:17" x14ac:dyDescent="0.2">
      <c r="B422" s="39" t="s">
        <v>17</v>
      </c>
      <c r="D422" s="42">
        <f>_xll.qlCalendarAdvance(Calendar,$D421,B422,"f",FALSE)</f>
        <v>43245</v>
      </c>
      <c r="E422" s="140">
        <f>_xll.qlInterestRateIndexValueDate(IndexON,D422)</f>
        <v>43245</v>
      </c>
      <c r="F422" s="156">
        <f>IFERROR(_xll.qlIndexFixing(IndexON,D422,TRUE,_xll.ohTrigger(RecalcTrigger,TriggerON)),NA())</f>
        <v>6.7124208946389707E-4</v>
      </c>
      <c r="H422" s="42">
        <f>_xll.qlCalendarAdvance(Calendar,$H421,B422,"f",FALSE)</f>
        <v>43245</v>
      </c>
      <c r="I422" s="140">
        <f>_xll.qlInterestRateIndexValueDate(Index1M,$H422)</f>
        <v>43245</v>
      </c>
      <c r="J422" s="145">
        <f>IFERROR(_xll.qlIndexFixing(Index1M,$H422,TRUE,_xll.ohTrigger(RecalcTrigger,Trigger1M)),NA())</f>
        <v>1.1966093690403278E-3</v>
      </c>
      <c r="K422" s="44">
        <f>IFERROR(_xll.qlIndexFixing(Index3M,H422,TRUE,_xll.ohTrigger(RecalcTrigger,Trigger3M)),NA())</f>
        <v>2.262987304168173E-3</v>
      </c>
      <c r="L422" s="44">
        <f>IFERROR(_xll.qlIndexFixing(Index6M,$H422,TRUE,_xll.ohTrigger(RecalcTrigger,Trigger6M)),NA())</f>
        <v>3.670234102327999E-3</v>
      </c>
      <c r="M422" s="146">
        <f>IFERROR(_xll.qlIndexFixing(Index1Y,$H422,TRUE,_xll.ohTrigger(RecalcTrigger,Trigger1Y)),NA())</f>
        <v>5.1366748597549347E-3</v>
      </c>
      <c r="N422" s="145">
        <f>IFERROR(_xll.qlIndexFixing(ONIndex1M,I422,TRUE,_xll.ohTrigger(RecalcTrigger,Trigger1M)),NA())</f>
        <v>1.1931143953675116E-3</v>
      </c>
      <c r="O422" s="44">
        <f>IFERROR(_xll.qlIndexFixing(ONIndex3M,I422,TRUE,_xll.ohTrigger(RecalcTrigger,Trigger3M)),NA())</f>
        <v>2.1934207579407672E-3</v>
      </c>
      <c r="P422" s="44">
        <f>IFERROR(_xll.qlIndexFixing(ONIndex6M,I422,TRUE,_xll.ohTrigger(RecalcTrigger,Trigger6M)),NA())</f>
        <v>3.66597348005121E-3</v>
      </c>
      <c r="Q422" s="146">
        <f>IFERROR(_xll.qlIndexFixing(ONIndex1Y,I422,TRUE,_xll.ohTrigger(RecalcTrigger,Trigger1Y)),NA())</f>
        <v>6.7623880880118836E-3</v>
      </c>
    </row>
    <row r="423" spans="2:17" x14ac:dyDescent="0.2">
      <c r="B423" s="39" t="s">
        <v>17</v>
      </c>
      <c r="D423" s="42">
        <f>_xll.qlCalendarAdvance(Calendar,$D422,B423,"f",FALSE)</f>
        <v>43249</v>
      </c>
      <c r="E423" s="140">
        <f>_xll.qlInterestRateIndexValueDate(IndexON,D423)</f>
        <v>43249</v>
      </c>
      <c r="F423" s="156">
        <f>IFERROR(_xll.qlIndexFixing(IndexON,D423,TRUE,_xll.ohTrigger(RecalcTrigger,TriggerON)),NA())</f>
        <v>6.7087889117356525E-4</v>
      </c>
      <c r="H423" s="42">
        <f>_xll.qlCalendarAdvance(Calendar,$H422,B423,"f",FALSE)</f>
        <v>43249</v>
      </c>
      <c r="I423" s="140">
        <f>_xll.qlInterestRateIndexValueDate(Index1M,$H423)</f>
        <v>43249</v>
      </c>
      <c r="J423" s="145">
        <f>IFERROR(_xll.qlIndexFixing(Index1M,$H423,TRUE,_xll.ohTrigger(RecalcTrigger,Trigger1M)),NA())</f>
        <v>1.1979296883327913E-3</v>
      </c>
      <c r="K423" s="44">
        <f>IFERROR(_xll.qlIndexFixing(Index3M,H423,TRUE,_xll.ohTrigger(RecalcTrigger,Trigger3M)),NA())</f>
        <v>2.2665673443195023E-3</v>
      </c>
      <c r="L423" s="44">
        <f>IFERROR(_xll.qlIndexFixing(Index6M,$H423,TRUE,_xll.ohTrigger(RecalcTrigger,Trigger6M)),NA())</f>
        <v>3.6718850547945432E-3</v>
      </c>
      <c r="M423" s="146">
        <f>IFERROR(_xll.qlIndexFixing(Index1Y,$H423,TRUE,_xll.ohTrigger(RecalcTrigger,Trigger1Y)),NA())</f>
        <v>5.1165352826150201E-3</v>
      </c>
      <c r="N423" s="145">
        <f>IFERROR(_xll.qlIndexFixing(ONIndex1M,I423,TRUE,_xll.ohTrigger(RecalcTrigger,Trigger1M)),NA())</f>
        <v>1.1934670602753439E-3</v>
      </c>
      <c r="O423" s="44">
        <f>IFERROR(_xll.qlIndexFixing(ONIndex3M,I423,TRUE,_xll.ohTrigger(RecalcTrigger,Trigger3M)),NA())</f>
        <v>2.1956238265308237E-3</v>
      </c>
      <c r="P423" s="44">
        <f>IFERROR(_xll.qlIndexFixing(ONIndex6M,I423,TRUE,_xll.ohTrigger(RecalcTrigger,Trigger6M)),NA())</f>
        <v>3.662711850224154E-3</v>
      </c>
      <c r="Q423" s="146">
        <f>IFERROR(_xll.qlIndexFixing(ONIndex1Y,I423,TRUE,_xll.ohTrigger(RecalcTrigger,Trigger1Y)),NA())</f>
        <v>6.7717707399184146E-3</v>
      </c>
    </row>
    <row r="424" spans="2:17" x14ac:dyDescent="0.2">
      <c r="B424" s="39" t="s">
        <v>17</v>
      </c>
      <c r="D424" s="42">
        <f>_xll.qlCalendarAdvance(Calendar,$D423,B424,"f",FALSE)</f>
        <v>43250</v>
      </c>
      <c r="E424" s="140">
        <f>_xll.qlInterestRateIndexValueDate(IndexON,D424)</f>
        <v>43250</v>
      </c>
      <c r="F424" s="156">
        <f>IFERROR(_xll.qlIndexFixing(IndexON,D424,TRUE,_xll.ohTrigger(RecalcTrigger,TriggerON)),NA())</f>
        <v>6.7076176154867717E-4</v>
      </c>
      <c r="H424" s="42">
        <f>_xll.qlCalendarAdvance(Calendar,$H423,B424,"f",FALSE)</f>
        <v>43250</v>
      </c>
      <c r="I424" s="140">
        <f>_xll.qlInterestRateIndexValueDate(Index1M,$H424)</f>
        <v>43250</v>
      </c>
      <c r="J424" s="145">
        <f>IFERROR(_xll.qlIndexFixing(Index1M,$H424,TRUE,_xll.ohTrigger(RecalcTrigger,Trigger1M)),NA())</f>
        <v>1.1980745251699565E-3</v>
      </c>
      <c r="K424" s="44">
        <f>IFERROR(_xll.qlIndexFixing(Index3M,H424,TRUE,_xll.ohTrigger(RecalcTrigger,Trigger3M)),NA())</f>
        <v>2.2678995673232759E-3</v>
      </c>
      <c r="L424" s="44">
        <f>IFERROR(_xll.qlIndexFixing(Index6M,$H424,TRUE,_xll.ohTrigger(RecalcTrigger,Trigger6M)),NA())</f>
        <v>3.6724750336569502E-3</v>
      </c>
      <c r="M424" s="146">
        <f>IFERROR(_xll.qlIndexFixing(Index1Y,$H424,TRUE,_xll.ohTrigger(RecalcTrigger,Trigger1Y)),NA())</f>
        <v>5.1100219544033543E-3</v>
      </c>
      <c r="N424" s="145">
        <f>IFERROR(_xll.qlIndexFixing(ONIndex1M,I424,TRUE,_xll.ohTrigger(RecalcTrigger,Trigger1M)),NA())</f>
        <v>1.1936362099418396E-3</v>
      </c>
      <c r="O424" s="44">
        <f>IFERROR(_xll.qlIndexFixing(ONIndex3M,I424,TRUE,_xll.ohTrigger(RecalcTrigger,Trigger3M)),NA())</f>
        <v>2.1966175035337265E-3</v>
      </c>
      <c r="P424" s="44">
        <f>IFERROR(_xll.qlIndexFixing(ONIndex6M,I424,TRUE,_xll.ohTrigger(RecalcTrigger,Trigger6M)),NA())</f>
        <v>3.6614736954132532E-3</v>
      </c>
      <c r="Q424" s="146">
        <f>IFERROR(_xll.qlIndexFixing(ONIndex1Y,I424,TRUE,_xll.ohTrigger(RecalcTrigger,Trigger1Y)),NA())</f>
        <v>6.7742280408644717E-3</v>
      </c>
    </row>
    <row r="425" spans="2:17" x14ac:dyDescent="0.2">
      <c r="B425" s="39" t="s">
        <v>17</v>
      </c>
      <c r="D425" s="42">
        <f>_xll.qlCalendarAdvance(Calendar,$D424,B425,"f",FALSE)</f>
        <v>43251</v>
      </c>
      <c r="E425" s="140">
        <f>_xll.qlInterestRateIndexValueDate(IndexON,D425)</f>
        <v>43251</v>
      </c>
      <c r="F425" s="156">
        <f>IFERROR(_xll.qlIndexFixing(IndexON,D425,TRUE,_xll.ohTrigger(RecalcTrigger,TriggerON)),NA())</f>
        <v>6.7065833644464057E-4</v>
      </c>
      <c r="H425" s="42">
        <f>_xll.qlCalendarAdvance(Calendar,$H424,B425,"f",FALSE)</f>
        <v>43251</v>
      </c>
      <c r="I425" s="140">
        <f>_xll.qlInterestRateIndexValueDate(Index1M,$H425)</f>
        <v>43251</v>
      </c>
      <c r="J425" s="145">
        <f>IFERROR(_xll.qlIndexFixing(Index1M,$H425,TRUE,_xll.ohTrigger(RecalcTrigger,Trigger1M)),NA())</f>
        <v>1.1982236520495563E-3</v>
      </c>
      <c r="K425" s="44">
        <f>IFERROR(_xll.qlIndexFixing(Index3M,H425,TRUE,_xll.ohTrigger(RecalcTrigger,Trigger3M)),NA())</f>
        <v>2.2692249161162959E-3</v>
      </c>
      <c r="L425" s="44">
        <f>IFERROR(_xll.qlIndexFixing(Index6M,$H425,TRUE,_xll.ohTrigger(RecalcTrigger,Trigger6M)),NA())</f>
        <v>3.6724983098318596E-3</v>
      </c>
      <c r="M425" s="146">
        <f>IFERROR(_xll.qlIndexFixing(Index1Y,$H425,TRUE,_xll.ohTrigger(RecalcTrigger,Trigger1Y)),NA())</f>
        <v>5.1035083456310026E-3</v>
      </c>
      <c r="N425" s="145">
        <f>IFERROR(_xll.qlIndexFixing(ONIndex1M,I425,TRUE,_xll.ohTrigger(RecalcTrigger,Trigger1M)),NA())</f>
        <v>1.1938182313786516E-3</v>
      </c>
      <c r="O425" s="44">
        <f>IFERROR(_xll.qlIndexFixing(ONIndex3M,I425,TRUE,_xll.ohTrigger(RecalcTrigger,Trigger3M)),NA())</f>
        <v>2.1976634510112447E-3</v>
      </c>
      <c r="P425" s="44">
        <f>IFERROR(_xll.qlIndexFixing(ONIndex6M,I425,TRUE,_xll.ohTrigger(RecalcTrigger,Trigger6M)),NA())</f>
        <v>3.6602577433930694E-3</v>
      </c>
      <c r="Q425" s="146">
        <f>IFERROR(_xll.qlIndexFixing(ONIndex1Y,I425,TRUE,_xll.ohTrigger(RecalcTrigger,Trigger1Y)),NA())</f>
        <v>6.7759998772487506E-3</v>
      </c>
    </row>
    <row r="426" spans="2:17" x14ac:dyDescent="0.2">
      <c r="B426" s="39" t="s">
        <v>17</v>
      </c>
      <c r="D426" s="42">
        <f>_xll.qlCalendarAdvance(Calendar,$D425,B426,"f",FALSE)</f>
        <v>43252</v>
      </c>
      <c r="E426" s="140">
        <f>_xll.qlInterestRateIndexValueDate(IndexON,D426)</f>
        <v>43252</v>
      </c>
      <c r="F426" s="156">
        <f>IFERROR(_xll.qlIndexFixing(IndexON,D426,TRUE,_xll.ohTrigger(RecalcTrigger,TriggerON)),NA())</f>
        <v>6.7049839984919168E-4</v>
      </c>
      <c r="H426" s="42">
        <f>_xll.qlCalendarAdvance(Calendar,$H425,B426,"f",FALSE)</f>
        <v>43252</v>
      </c>
      <c r="I426" s="140">
        <f>_xll.qlInterestRateIndexValueDate(Index1M,$H426)</f>
        <v>43252</v>
      </c>
      <c r="J426" s="145">
        <f>IFERROR(_xll.qlIndexFixing(Index1M,$H426,TRUE,_xll.ohTrigger(RecalcTrigger,Trigger1M)),NA())</f>
        <v>1.1990550953042761E-3</v>
      </c>
      <c r="K426" s="44">
        <f>IFERROR(_xll.qlIndexFixing(Index3M,H426,TRUE,_xll.ohTrigger(RecalcTrigger,Trigger3M)),NA())</f>
        <v>2.2716076978447543E-3</v>
      </c>
      <c r="L426" s="44">
        <f>IFERROR(_xll.qlIndexFixing(Index6M,$H426,TRUE,_xll.ohTrigger(RecalcTrigger,Trigger6M)),NA())</f>
        <v>3.6742924341418479E-3</v>
      </c>
      <c r="M426" s="146">
        <f>IFERROR(_xll.qlIndexFixing(Index1Y,$H426,TRUE,_xll.ohTrigger(RecalcTrigger,Trigger1Y)),NA())</f>
        <v>5.0934019818747005E-3</v>
      </c>
      <c r="N426" s="145">
        <f>IFERROR(_xll.qlIndexFixing(ONIndex1M,I426,TRUE,_xll.ohTrigger(RecalcTrigger,Trigger1M)),NA())</f>
        <v>1.1942290876376662E-3</v>
      </c>
      <c r="O426" s="44">
        <f>IFERROR(_xll.qlIndexFixing(ONIndex3M,I426,TRUE,_xll.ohTrigger(RecalcTrigger,Trigger3M)),NA())</f>
        <v>2.1999428404584354E-3</v>
      </c>
      <c r="P426" s="44">
        <f>IFERROR(_xll.qlIndexFixing(ONIndex6M,I426,TRUE,_xll.ohTrigger(RecalcTrigger,Trigger6M)),NA())</f>
        <v>3.6579365068874679E-3</v>
      </c>
      <c r="Q426" s="146">
        <f>IFERROR(_xll.qlIndexFixing(ONIndex1Y,I426,TRUE,_xll.ohTrigger(RecalcTrigger,Trigger1Y)),NA())</f>
        <v>6.7773845080025081E-3</v>
      </c>
    </row>
    <row r="427" spans="2:17" x14ac:dyDescent="0.2">
      <c r="B427" s="39" t="s">
        <v>17</v>
      </c>
      <c r="D427" s="42">
        <f>_xll.qlCalendarAdvance(Calendar,$D426,B427,"f",FALSE)</f>
        <v>43255</v>
      </c>
      <c r="E427" s="140">
        <f>_xll.qlInterestRateIndexValueDate(IndexON,D427)</f>
        <v>43255</v>
      </c>
      <c r="F427" s="156">
        <f>IFERROR(_xll.qlIndexFixing(IndexON,D427,TRUE,_xll.ohTrigger(RecalcTrigger,TriggerON)),NA())</f>
        <v>6.7038168164224032E-4</v>
      </c>
      <c r="H427" s="42">
        <f>_xll.qlCalendarAdvance(Calendar,$H426,B427,"f",FALSE)</f>
        <v>43255</v>
      </c>
      <c r="I427" s="140">
        <f>_xll.qlInterestRateIndexValueDate(Index1M,$H427)</f>
        <v>43255</v>
      </c>
      <c r="J427" s="145">
        <f>IFERROR(_xll.qlIndexFixing(Index1M,$H427,TRUE,_xll.ohTrigger(RecalcTrigger,Trigger1M)),NA())</f>
        <v>1.2000467452119394E-3</v>
      </c>
      <c r="K427" s="44">
        <f>IFERROR(_xll.qlIndexFixing(Index3M,H427,TRUE,_xll.ohTrigger(RecalcTrigger,Trigger3M)),NA())</f>
        <v>2.2744406619479413E-3</v>
      </c>
      <c r="L427" s="44">
        <f>IFERROR(_xll.qlIndexFixing(Index6M,$H427,TRUE,_xll.ohTrigger(RecalcTrigger,Trigger6M)),NA())</f>
        <v>3.6750531464927526E-3</v>
      </c>
      <c r="M427" s="146">
        <f>IFERROR(_xll.qlIndexFixing(Index1Y,$H427,TRUE,_xll.ohTrigger(RecalcTrigger,Trigger1Y)),NA())</f>
        <v>5.0774915763358575E-3</v>
      </c>
      <c r="N427" s="145">
        <f>IFERROR(_xll.qlIndexFixing(ONIndex1M,I427,TRUE,_xll.ohTrigger(RecalcTrigger,Trigger1M)),NA())</f>
        <v>1.1946750353153401E-3</v>
      </c>
      <c r="O427" s="44">
        <f>IFERROR(_xll.qlIndexFixing(ONIndex3M,I427,TRUE,_xll.ohTrigger(RecalcTrigger,Trigger3M)),NA())</f>
        <v>2.2023699459916557E-3</v>
      </c>
      <c r="P427" s="44">
        <f>IFERROR(_xll.qlIndexFixing(ONIndex6M,I427,TRUE,_xll.ohTrigger(RecalcTrigger,Trigger6M)),NA())</f>
        <v>3.6556159630574125E-3</v>
      </c>
      <c r="Q427" s="146">
        <f>IFERROR(_xll.qlIndexFixing(ONIndex1Y,I427,TRUE,_xll.ohTrigger(RecalcTrigger,Trigger1Y)),NA())</f>
        <v>6.7762325774112231E-3</v>
      </c>
    </row>
    <row r="428" spans="2:17" x14ac:dyDescent="0.2">
      <c r="B428" s="39" t="s">
        <v>17</v>
      </c>
      <c r="D428" s="42">
        <f>_xll.qlCalendarAdvance(Calendar,$D427,B428,"f",FALSE)</f>
        <v>43256</v>
      </c>
      <c r="E428" s="140">
        <f>_xll.qlInterestRateIndexValueDate(IndexON,D428)</f>
        <v>43256</v>
      </c>
      <c r="F428" s="156">
        <f>IFERROR(_xll.qlIndexFixing(IndexON,D428,TRUE,_xll.ohTrigger(RecalcTrigger,TriggerON)),NA())</f>
        <v>6.7034677930455366E-4</v>
      </c>
      <c r="H428" s="42">
        <f>_xll.qlCalendarAdvance(Calendar,$H427,B428,"f",FALSE)</f>
        <v>43256</v>
      </c>
      <c r="I428" s="140">
        <f>_xll.qlInterestRateIndexValueDate(Index1M,$H428)</f>
        <v>43256</v>
      </c>
      <c r="J428" s="145">
        <f>IFERROR(_xll.qlIndexFixing(Index1M,$H428,TRUE,_xll.ohTrigger(RecalcTrigger,Trigger1M)),NA())</f>
        <v>1.2004798083950312E-3</v>
      </c>
      <c r="K428" s="44">
        <f>IFERROR(_xll.qlIndexFixing(Index3M,H428,TRUE,_xll.ohTrigger(RecalcTrigger,Trigger3M)),NA())</f>
        <v>2.275718959253931E-3</v>
      </c>
      <c r="L428" s="44">
        <f>IFERROR(_xll.qlIndexFixing(Index6M,$H428,TRUE,_xll.ohTrigger(RecalcTrigger,Trigger6M)),NA())</f>
        <v>3.6757300624518244E-3</v>
      </c>
      <c r="M428" s="146">
        <f>IFERROR(_xll.qlIndexFixing(Index1Y,$H428,TRUE,_xll.ohTrigger(RecalcTrigger,Trigger1Y)),NA())</f>
        <v>5.0710069178525607E-3</v>
      </c>
      <c r="N428" s="145">
        <f>IFERROR(_xll.qlIndexFixing(ONIndex1M,I428,TRUE,_xll.ohTrigger(RecalcTrigger,Trigger1M)),NA())</f>
        <v>1.1949214158468724E-3</v>
      </c>
      <c r="O428" s="44">
        <f>IFERROR(_xll.qlIndexFixing(ONIndex3M,I428,TRUE,_xll.ohTrigger(RecalcTrigger,Trigger3M)),NA())</f>
        <v>2.2036772460853893E-3</v>
      </c>
      <c r="P428" s="44">
        <f>IFERROR(_xll.qlIndexFixing(ONIndex6M,I428,TRUE,_xll.ohTrigger(RecalcTrigger,Trigger6M)),NA())</f>
        <v>3.6545110249097679E-3</v>
      </c>
      <c r="Q428" s="146">
        <f>IFERROR(_xll.qlIndexFixing(ONIndex1Y,I428,TRUE,_xll.ohTrigger(RecalcTrigger,Trigger1Y)),NA())</f>
        <v>6.7745770910676573E-3</v>
      </c>
    </row>
    <row r="429" spans="2:17" x14ac:dyDescent="0.2">
      <c r="B429" s="39" t="s">
        <v>17</v>
      </c>
      <c r="D429" s="42">
        <f>_xll.qlCalendarAdvance(Calendar,$D428,B429,"f",FALSE)</f>
        <v>43257</v>
      </c>
      <c r="E429" s="140">
        <f>_xll.qlInterestRateIndexValueDate(IndexON,D429)</f>
        <v>43257</v>
      </c>
      <c r="F429" s="156">
        <f>IFERROR(_xll.qlIndexFixing(IndexON,D429,TRUE,_xll.ohTrigger(RecalcTrigger,TriggerON)),NA())</f>
        <v>6.7032558148771848E-4</v>
      </c>
      <c r="H429" s="42">
        <f>_xll.qlCalendarAdvance(Calendar,$H428,B429,"f",FALSE)</f>
        <v>43257</v>
      </c>
      <c r="I429" s="140">
        <f>_xll.qlInterestRateIndexValueDate(Index1M,$H429)</f>
        <v>43257</v>
      </c>
      <c r="J429" s="145">
        <f>IFERROR(_xll.qlIndexFixing(Index1M,$H429,TRUE,_xll.ohTrigger(RecalcTrigger,Trigger1M)),NA())</f>
        <v>1.2009257446343735E-3</v>
      </c>
      <c r="K429" s="44">
        <f>IFERROR(_xll.qlIndexFixing(Index3M,H429,TRUE,_xll.ohTrigger(RecalcTrigger,Trigger3M)),NA())</f>
        <v>2.2769853101689912E-3</v>
      </c>
      <c r="L429" s="44">
        <f>IFERROR(_xll.qlIndexFixing(Index6M,$H429,TRUE,_xll.ohTrigger(RecalcTrigger,Trigger6M)),NA())</f>
        <v>3.6764220502205924E-3</v>
      </c>
      <c r="M429" s="146">
        <f>IFERROR(_xll.qlIndexFixing(Index1Y,$H429,TRUE,_xll.ohTrigger(RecalcTrigger,Trigger1Y)),NA())</f>
        <v>5.0645341196795535E-3</v>
      </c>
      <c r="N429" s="145">
        <f>IFERROR(_xll.qlIndexFixing(ONIndex1M,I429,TRUE,_xll.ohTrigger(RecalcTrigger,Trigger1M)),NA())</f>
        <v>1.1951806681487209E-3</v>
      </c>
      <c r="O429" s="44">
        <f>IFERROR(_xll.qlIndexFixing(ONIndex3M,I429,TRUE,_xll.ohTrigger(RecalcTrigger,Trigger3M)),NA())</f>
        <v>2.2050368165726919E-3</v>
      </c>
      <c r="P429" s="44">
        <f>IFERROR(_xll.qlIndexFixing(ONIndex6M,I429,TRUE,_xll.ohTrigger(RecalcTrigger,Trigger6M)),NA())</f>
        <v>3.653428289471794E-3</v>
      </c>
      <c r="Q429" s="146">
        <f>IFERROR(_xll.qlIndexFixing(ONIndex1Y,I429,TRUE,_xll.ohTrigger(RecalcTrigger,Trigger1Y)),NA())</f>
        <v>6.7722361402433595E-3</v>
      </c>
    </row>
    <row r="430" spans="2:17" x14ac:dyDescent="0.2">
      <c r="B430" s="39" t="s">
        <v>17</v>
      </c>
      <c r="D430" s="42">
        <f>_xll.qlCalendarAdvance(Calendar,$D429,B430,"f",FALSE)</f>
        <v>43258</v>
      </c>
      <c r="E430" s="140">
        <f>_xll.qlInterestRateIndexValueDate(IndexON,D430)</f>
        <v>43258</v>
      </c>
      <c r="F430" s="156">
        <f>IFERROR(_xll.qlIndexFixing(IndexON,D430,TRUE,_xll.ohTrigger(RecalcTrigger,TriggerON)),NA())</f>
        <v>6.7031808819173477E-4</v>
      </c>
      <c r="H430" s="42">
        <f>_xll.qlCalendarAdvance(Calendar,$H429,B430,"f",FALSE)</f>
        <v>43258</v>
      </c>
      <c r="I430" s="140">
        <f>_xll.qlInterestRateIndexValueDate(Index1M,$H430)</f>
        <v>43258</v>
      </c>
      <c r="J430" s="145">
        <f>IFERROR(_xll.qlIndexFixing(Index1M,$H430,TRUE,_xll.ohTrigger(RecalcTrigger,Trigger1M)),NA())</f>
        <v>1.2019267047878521E-3</v>
      </c>
      <c r="K430" s="44">
        <f>IFERROR(_xll.qlIndexFixing(Index3M,H430,TRUE,_xll.ohTrigger(RecalcTrigger,Trigger3M)),NA())</f>
        <v>2.2782388693275567E-3</v>
      </c>
      <c r="L430" s="44">
        <f>IFERROR(_xll.qlIndexFixing(Index6M,$H430,TRUE,_xll.ohTrigger(RecalcTrigger,Trigger6M)),NA())</f>
        <v>3.6771290043463301E-3</v>
      </c>
      <c r="M430" s="146">
        <f>IFERROR(_xll.qlIndexFixing(Index1Y,$H430,TRUE,_xll.ohTrigger(RecalcTrigger,Trigger1Y)),NA())</f>
        <v>5.058075205113477E-3</v>
      </c>
      <c r="N430" s="145">
        <f>IFERROR(_xll.qlIndexFixing(ONIndex1M,I430,TRUE,_xll.ohTrigger(RecalcTrigger,Trigger1M)),NA())</f>
        <v>1.195452792301932E-3</v>
      </c>
      <c r="O430" s="44">
        <f>IFERROR(_xll.qlIndexFixing(ONIndex3M,I430,TRUE,_xll.ohTrigger(RecalcTrigger,Trigger3M)),NA())</f>
        <v>2.2064486576156561E-3</v>
      </c>
      <c r="P430" s="44">
        <f>IFERROR(_xll.qlIndexFixing(ONIndex6M,I430,TRUE,_xll.ohTrigger(RecalcTrigger,Trigger6M)),NA())</f>
        <v>3.6523677569055835E-3</v>
      </c>
      <c r="Q430" s="146">
        <f>IFERROR(_xll.qlIndexFixing(ONIndex1Y,I430,TRUE,_xll.ohTrigger(RecalcTrigger,Trigger1Y)),NA())</f>
        <v>6.7692097249383298E-3</v>
      </c>
    </row>
    <row r="431" spans="2:17" x14ac:dyDescent="0.2">
      <c r="B431" s="39" t="s">
        <v>17</v>
      </c>
      <c r="D431" s="42">
        <f>_xll.qlCalendarAdvance(Calendar,$D430,B431,"f",FALSE)</f>
        <v>43259</v>
      </c>
      <c r="E431" s="140">
        <f>_xll.qlInterestRateIndexValueDate(IndexON,D431)</f>
        <v>43259</v>
      </c>
      <c r="F431" s="156">
        <f>IFERROR(_xll.qlIndexFixing(IndexON,D431,TRUE,_xll.ohTrigger(RecalcTrigger,TriggerON)),NA())</f>
        <v>6.7035001459103693E-4</v>
      </c>
      <c r="H431" s="42">
        <f>_xll.qlCalendarAdvance(Calendar,$H430,B431,"f",FALSE)</f>
        <v>43259</v>
      </c>
      <c r="I431" s="140">
        <f>_xll.qlInterestRateIndexValueDate(Index1M,$H431)</f>
        <v>43259</v>
      </c>
      <c r="J431" s="145">
        <f>IFERROR(_xll.qlIndexFixing(Index1M,$H431,TRUE,_xll.ohTrigger(RecalcTrigger,Trigger1M)),NA())</f>
        <v>1.2021316034383303E-3</v>
      </c>
      <c r="K431" s="44">
        <f>IFERROR(_xll.qlIndexFixing(Index3M,H431,TRUE,_xll.ohTrigger(RecalcTrigger,Trigger3M)),NA())</f>
        <v>2.2803831438412288E-3</v>
      </c>
      <c r="L431" s="44">
        <f>IFERROR(_xll.qlIndexFixing(Index6M,$H431,TRUE,_xll.ohTrigger(RecalcTrigger,Trigger6M)),NA())</f>
        <v>3.679103321142158E-3</v>
      </c>
      <c r="M431" s="146">
        <f>IFERROR(_xll.qlIndexFixing(Index1Y,$H431,TRUE,_xll.ohTrigger(RecalcTrigger,Trigger1Y)),NA())</f>
        <v>5.0483858594409965E-3</v>
      </c>
      <c r="N431" s="145">
        <f>IFERROR(_xll.qlIndexFixing(ONIndex1M,I431,TRUE,_xll.ohTrigger(RecalcTrigger,Trigger1M)),NA())</f>
        <v>1.1960438659615789E-3</v>
      </c>
      <c r="O431" s="44">
        <f>IFERROR(_xll.qlIndexFixing(ONIndex3M,I431,TRUE,_xll.ohTrigger(RecalcTrigger,Trigger3M)),NA())</f>
        <v>2.209459949117365E-3</v>
      </c>
      <c r="P431" s="44">
        <f>IFERROR(_xll.qlIndexFixing(ONIndex6M,I431,TRUE,_xll.ohTrigger(RecalcTrigger,Trigger6M)),NA())</f>
        <v>3.6503572074812292E-3</v>
      </c>
      <c r="Q431" s="146">
        <f>IFERROR(_xll.qlIndexFixing(ONIndex1Y,I431,TRUE,_xll.ohTrigger(RecalcTrigger,Trigger1Y)),NA())</f>
        <v>6.7609972445203956E-3</v>
      </c>
    </row>
    <row r="432" spans="2:17" x14ac:dyDescent="0.2">
      <c r="B432" s="39" t="s">
        <v>17</v>
      </c>
      <c r="D432" s="42">
        <f>_xll.qlCalendarAdvance(Calendar,$D431,B432,"f",FALSE)</f>
        <v>43262</v>
      </c>
      <c r="E432" s="140">
        <f>_xll.qlInterestRateIndexValueDate(IndexON,D432)</f>
        <v>43262</v>
      </c>
      <c r="F432" s="156">
        <f>IFERROR(_xll.qlIndexFixing(IndexON,D432,TRUE,_xll.ohTrigger(RecalcTrigger,TriggerON)),NA())</f>
        <v>6.7042516045945355E-4</v>
      </c>
      <c r="H432" s="42">
        <f>_xll.qlCalendarAdvance(Calendar,$H431,B432,"f",FALSE)</f>
        <v>43262</v>
      </c>
      <c r="I432" s="140">
        <f>_xll.qlInterestRateIndexValueDate(Index1M,$H432)</f>
        <v>43262</v>
      </c>
      <c r="J432" s="145">
        <f>IFERROR(_xll.qlIndexFixing(Index1M,$H432,TRUE,_xll.ohTrigger(RecalcTrigger,Trigger1M)),NA())</f>
        <v>1.2033485218207278E-3</v>
      </c>
      <c r="K432" s="44">
        <f>IFERROR(_xll.qlIndexFixing(Index3M,H432,TRUE,_xll.ohTrigger(RecalcTrigger,Trigger3M)),NA())</f>
        <v>2.2831082810142165E-3</v>
      </c>
      <c r="L432" s="44">
        <f>IFERROR(_xll.qlIndexFixing(Index6M,$H432,TRUE,_xll.ohTrigger(RecalcTrigger,Trigger6M)),NA())</f>
        <v>3.6801043753542707E-3</v>
      </c>
      <c r="M432" s="146">
        <f>IFERROR(_xll.qlIndexFixing(Index1Y,$H432,TRUE,_xll.ohTrigger(RecalcTrigger,Trigger1Y)),NA())</f>
        <v>5.0324188470476372E-3</v>
      </c>
      <c r="N432" s="145">
        <f>IFERROR(_xll.qlIndexFixing(ONIndex1M,I432,TRUE,_xll.ohTrigger(RecalcTrigger,Trigger1M)),NA())</f>
        <v>1.1966700071852632E-3</v>
      </c>
      <c r="O432" s="44">
        <f>IFERROR(_xll.qlIndexFixing(ONIndex3M,I432,TRUE,_xll.ohTrigger(RecalcTrigger,Trigger3M)),NA())</f>
        <v>2.2126187267768049E-3</v>
      </c>
      <c r="P432" s="44">
        <f>IFERROR(_xll.qlIndexFixing(ONIndex6M,I432,TRUE,_xll.ohTrigger(RecalcTrigger,Trigger6M)),NA())</f>
        <v>3.648347654223727E-3</v>
      </c>
      <c r="Q432" s="146">
        <f>IFERROR(_xll.qlIndexFixing(ONIndex1Y,I432,TRUE,_xll.ohTrigger(RecalcTrigger,Trigger1Y)),NA())</f>
        <v>6.7502494187487994E-3</v>
      </c>
    </row>
    <row r="433" spans="2:17" x14ac:dyDescent="0.2">
      <c r="B433" s="39" t="s">
        <v>17</v>
      </c>
      <c r="D433" s="42">
        <f>_xll.qlCalendarAdvance(Calendar,$D432,B433,"f",FALSE)</f>
        <v>43263</v>
      </c>
      <c r="E433" s="140">
        <f>_xll.qlInterestRateIndexValueDate(IndexON,D433)</f>
        <v>43263</v>
      </c>
      <c r="F433" s="156">
        <f>IFERROR(_xll.qlIndexFixing(IndexON,D433,TRUE,_xll.ohTrigger(RecalcTrigger,TriggerON)),NA())</f>
        <v>6.7048618992981979E-4</v>
      </c>
      <c r="H433" s="42">
        <f>_xll.qlCalendarAdvance(Calendar,$H432,B433,"f",FALSE)</f>
        <v>43263</v>
      </c>
      <c r="I433" s="140">
        <f>_xll.qlInterestRateIndexValueDate(Index1M,$H433)</f>
        <v>43263</v>
      </c>
      <c r="J433" s="145">
        <f>IFERROR(_xll.qlIndexFixing(Index1M,$H433,TRUE,_xll.ohTrigger(RecalcTrigger,Trigger1M)),NA())</f>
        <v>1.2038716964597094E-3</v>
      </c>
      <c r="K433" s="44">
        <f>IFERROR(_xll.qlIndexFixing(Index3M,H433,TRUE,_xll.ohTrigger(RecalcTrigger,Trigger3M)),NA())</f>
        <v>2.2842852008495731E-3</v>
      </c>
      <c r="L433" s="44">
        <f>IFERROR(_xll.qlIndexFixing(Index6M,$H433,TRUE,_xll.ohTrigger(RecalcTrigger,Trigger6M)),NA())</f>
        <v>3.6808845794690944E-3</v>
      </c>
      <c r="M433" s="146">
        <f>IFERROR(_xll.qlIndexFixing(Index1Y,$H433,TRUE,_xll.ohTrigger(RecalcTrigger,Trigger1Y)),NA())</f>
        <v>5.0260596981699379E-3</v>
      </c>
      <c r="N433" s="145">
        <f>IFERROR(_xll.qlIndexFixing(ONIndex1M,I433,TRUE,_xll.ohTrigger(RecalcTrigger,Trigger1M)),NA())</f>
        <v>1.1970064904331945E-3</v>
      </c>
      <c r="O433" s="44">
        <f>IFERROR(_xll.qlIndexFixing(ONIndex3M,I433,TRUE,_xll.ohTrigger(RecalcTrigger,Trigger3M)),NA())</f>
        <v>2.2142919204359846E-3</v>
      </c>
      <c r="P433" s="44">
        <f>IFERROR(_xll.qlIndexFixing(ONIndex6M,I433,TRUE,_xll.ohTrigger(RecalcTrigger,Trigger6M)),NA())</f>
        <v>3.6473981354490093E-3</v>
      </c>
      <c r="Q433" s="146">
        <f>IFERROR(_xll.qlIndexFixing(ONIndex1Y,I433,TRUE,_xll.ohTrigger(RecalcTrigger,Trigger1Y)),NA())</f>
        <v>6.7437956811211563E-3</v>
      </c>
    </row>
    <row r="434" spans="2:17" x14ac:dyDescent="0.2">
      <c r="B434" s="39" t="s">
        <v>17</v>
      </c>
      <c r="D434" s="42">
        <f>_xll.qlCalendarAdvance(Calendar,$D433,B434,"f",FALSE)</f>
        <v>43264</v>
      </c>
      <c r="E434" s="140">
        <f>_xll.qlInterestRateIndexValueDate(IndexON,D434)</f>
        <v>43264</v>
      </c>
      <c r="F434" s="156">
        <f>IFERROR(_xll.qlIndexFixing(IndexON,D434,TRUE,_xll.ohTrigger(RecalcTrigger,TriggerON)),NA())</f>
        <v>6.705609239210375E-4</v>
      </c>
      <c r="H434" s="42">
        <f>_xll.qlCalendarAdvance(Calendar,$H433,B434,"f",FALSE)</f>
        <v>43264</v>
      </c>
      <c r="I434" s="140">
        <f>_xll.qlInterestRateIndexValueDate(Index1M,$H434)</f>
        <v>43264</v>
      </c>
      <c r="J434" s="145">
        <f>IFERROR(_xll.qlIndexFixing(Index1M,$H434,TRUE,_xll.ohTrigger(RecalcTrigger,Trigger1M)),NA())</f>
        <v>1.2044077441738521E-3</v>
      </c>
      <c r="K434" s="44">
        <f>IFERROR(_xll.qlIndexFixing(Index3M,H434,TRUE,_xll.ohTrigger(RecalcTrigger,Trigger3M)),NA())</f>
        <v>2.2854442567086168E-3</v>
      </c>
      <c r="L434" s="44">
        <f>IFERROR(_xll.qlIndexFixing(Index6M,$H434,TRUE,_xll.ohTrigger(RecalcTrigger,Trigger6M)),NA())</f>
        <v>3.6816791172236455E-3</v>
      </c>
      <c r="M434" s="146">
        <f>IFERROR(_xll.qlIndexFixing(Index1Y,$H434,TRUE,_xll.ohTrigger(RecalcTrigger,Trigger1Y)),NA())</f>
        <v>5.0197265716072081E-3</v>
      </c>
      <c r="N434" s="145">
        <f>IFERROR(_xll.qlIndexFixing(ONIndex1M,I434,TRUE,_xll.ohTrigger(RecalcTrigger,Trigger1M)),NA())</f>
        <v>1.1973558455324884E-3</v>
      </c>
      <c r="O434" s="44">
        <f>IFERROR(_xll.qlIndexFixing(ONIndex3M,I434,TRUE,_xll.ohTrigger(RecalcTrigger,Trigger3M)),NA())</f>
        <v>2.2160173844887332E-3</v>
      </c>
      <c r="P434" s="44">
        <f>IFERROR(_xll.qlIndexFixing(ONIndex6M,I434,TRUE,_xll.ohTrigger(RecalcTrigger,Trigger6M)),NA())</f>
        <v>3.6464708194650086E-3</v>
      </c>
      <c r="Q434" s="146">
        <f>IFERROR(_xll.qlIndexFixing(ONIndex1Y,I434,TRUE,_xll.ohTrigger(RecalcTrigger,Trigger1Y)),NA())</f>
        <v>6.736656479174874E-3</v>
      </c>
    </row>
    <row r="435" spans="2:17" x14ac:dyDescent="0.2">
      <c r="B435" s="39" t="s">
        <v>17</v>
      </c>
      <c r="D435" s="42">
        <f>_xll.qlCalendarAdvance(Calendar,$D434,B435,"f",FALSE)</f>
        <v>43265</v>
      </c>
      <c r="E435" s="140">
        <f>_xll.qlInterestRateIndexValueDate(IndexON,D435)</f>
        <v>43265</v>
      </c>
      <c r="F435" s="156">
        <f>IFERROR(_xll.qlIndexFixing(IndexON,D435,TRUE,_xll.ohTrigger(RecalcTrigger,TriggerON)),NA())</f>
        <v>6.7064936243310669E-4</v>
      </c>
      <c r="H435" s="42">
        <f>_xll.qlCalendarAdvance(Calendar,$H434,B435,"f",FALSE)</f>
        <v>43265</v>
      </c>
      <c r="I435" s="140">
        <f>_xll.qlInterestRateIndexValueDate(Index1M,$H435)</f>
        <v>43265</v>
      </c>
      <c r="J435" s="145">
        <f>IFERROR(_xll.qlIndexFixing(Index1M,$H435,TRUE,_xll.ohTrigger(RecalcTrigger,Trigger1M)),NA())</f>
        <v>1.205588951474143E-3</v>
      </c>
      <c r="K435" s="44">
        <f>IFERROR(_xll.qlIndexFixing(Index3M,H435,TRUE,_xll.ohTrigger(RecalcTrigger,Trigger3M)),NA())</f>
        <v>2.2865846032169737E-3</v>
      </c>
      <c r="L435" s="44">
        <f>IFERROR(_xll.qlIndexFixing(Index6M,$H435,TRUE,_xll.ohTrigger(RecalcTrigger,Trigger6M)),NA())</f>
        <v>3.6824878831665264E-3</v>
      </c>
      <c r="M435" s="146">
        <f>IFERROR(_xll.qlIndexFixing(Index1Y,$H435,TRUE,_xll.ohTrigger(RecalcTrigger,Trigger1Y)),NA())</f>
        <v>5.0134214903039265E-3</v>
      </c>
      <c r="N435" s="145">
        <f>IFERROR(_xll.qlIndexFixing(ONIndex1M,I435,TRUE,_xll.ohTrigger(RecalcTrigger,Trigger1M)),NA())</f>
        <v>1.1977180724020986E-3</v>
      </c>
      <c r="O435" s="44">
        <f>IFERROR(_xll.qlIndexFixing(ONIndex3M,I435,TRUE,_xll.ohTrigger(RecalcTrigger,Trigger3M)),NA())</f>
        <v>2.2177951190971434E-3</v>
      </c>
      <c r="P435" s="44">
        <f>IFERROR(_xll.qlIndexFixing(ONIndex6M,I435,TRUE,_xll.ohTrigger(RecalcTrigger,Trigger6M)),NA())</f>
        <v>3.645565706271725E-3</v>
      </c>
      <c r="Q435" s="146">
        <f>IFERROR(_xll.qlIndexFixing(ONIndex1Y,I435,TRUE,_xll.ohTrigger(RecalcTrigger,Trigger1Y)),NA())</f>
        <v>6.7288318129099522E-3</v>
      </c>
    </row>
    <row r="436" spans="2:17" x14ac:dyDescent="0.2">
      <c r="B436" s="39" t="s">
        <v>17</v>
      </c>
      <c r="D436" s="42">
        <f>_xll.qlCalendarAdvance(Calendar,$D435,B436,"f",FALSE)</f>
        <v>43266</v>
      </c>
      <c r="E436" s="140">
        <f>_xll.qlInterestRateIndexValueDate(IndexON,D436)</f>
        <v>43266</v>
      </c>
      <c r="F436" s="156">
        <f>IFERROR(_xll.qlIndexFixing(IndexON,D436,TRUE,_xll.ohTrigger(RecalcTrigger,TriggerON)),NA())</f>
        <v>6.708731542855636E-4</v>
      </c>
      <c r="H436" s="42">
        <f>_xll.qlCalendarAdvance(Calendar,$H435,B436,"f",FALSE)</f>
        <v>43266</v>
      </c>
      <c r="I436" s="140">
        <f>_xll.qlInterestRateIndexValueDate(Index1M,$H436)</f>
        <v>43266</v>
      </c>
      <c r="J436" s="145">
        <f>IFERROR(_xll.qlIndexFixing(Index1M,$H436,TRUE,_xll.ohTrigger(RecalcTrigger,Trigger1M)),NA())</f>
        <v>1.2058388939366115E-3</v>
      </c>
      <c r="K436" s="44">
        <f>IFERROR(_xll.qlIndexFixing(Index3M,H436,TRUE,_xll.ohTrigger(RecalcTrigger,Trigger3M)),NA())</f>
        <v>2.2884374806965689E-3</v>
      </c>
      <c r="L436" s="44">
        <f>IFERROR(_xll.qlIndexFixing(Index6M,$H436,TRUE,_xll.ohTrigger(RecalcTrigger,Trigger6M)),NA())</f>
        <v>3.6846309831794141E-3</v>
      </c>
      <c r="M436" s="146">
        <f>IFERROR(_xll.qlIndexFixing(Index1Y,$H436,TRUE,_xll.ohTrigger(RecalcTrigger,Trigger1Y)),NA())</f>
        <v>5.0042567860044008E-3</v>
      </c>
      <c r="N436" s="145">
        <f>IFERROR(_xll.qlIndexFixing(ONIndex1M,I436,TRUE,_xll.ohTrigger(RecalcTrigger,Trigger1M)),NA())</f>
        <v>1.1984893674876764E-3</v>
      </c>
      <c r="O436" s="44">
        <f>IFERROR(_xll.qlIndexFixing(ONIndex3M,I436,TRUE,_xll.ohTrigger(RecalcTrigger,Trigger3M)),NA())</f>
        <v>2.2215383443964973E-3</v>
      </c>
      <c r="P436" s="44">
        <f>IFERROR(_xll.qlIndexFixing(ONIndex6M,I436,TRUE,_xll.ohTrigger(RecalcTrigger,Trigger6M)),NA())</f>
        <v>3.6438658659461907E-3</v>
      </c>
      <c r="Q436" s="146">
        <f>IFERROR(_xll.qlIndexFixing(ONIndex1Y,I436,TRUE,_xll.ohTrigger(RecalcTrigger,Trigger1Y)),NA())</f>
        <v>6.7110209869314383E-3</v>
      </c>
    </row>
    <row r="437" spans="2:17" x14ac:dyDescent="0.2">
      <c r="B437" s="39" t="s">
        <v>17</v>
      </c>
      <c r="D437" s="42">
        <f>_xll.qlCalendarAdvance(Calendar,$D436,B437,"f",FALSE)</f>
        <v>43269</v>
      </c>
      <c r="E437" s="140">
        <f>_xll.qlInterestRateIndexValueDate(IndexON,D437)</f>
        <v>43269</v>
      </c>
      <c r="F437" s="156">
        <f>IFERROR(_xll.qlIndexFixing(IndexON,D437,TRUE,_xll.ohTrigger(RecalcTrigger,TriggerON)),NA())</f>
        <v>6.7114016185199077E-4</v>
      </c>
      <c r="H437" s="42">
        <f>_xll.qlCalendarAdvance(Calendar,$H436,B437,"f",FALSE)</f>
        <v>43269</v>
      </c>
      <c r="I437" s="140">
        <f>_xll.qlInterestRateIndexValueDate(Index1M,$H437)</f>
        <v>43269</v>
      </c>
      <c r="J437" s="145">
        <f>IFERROR(_xll.qlIndexFixing(Index1M,$H437,TRUE,_xll.ohTrigger(RecalcTrigger,Trigger1M)),NA())</f>
        <v>1.2072810788746891E-3</v>
      </c>
      <c r="K437" s="44">
        <f>IFERROR(_xll.qlIndexFixing(Index3M,H437,TRUE,_xll.ohTrigger(RecalcTrigger,Trigger3M)),NA())</f>
        <v>2.2909419882683755E-3</v>
      </c>
      <c r="L437" s="44">
        <f>IFERROR(_xll.qlIndexFixing(Index6M,$H437,TRUE,_xll.ohTrigger(RecalcTrigger,Trigger6M)),NA())</f>
        <v>3.6858631197761293E-3</v>
      </c>
      <c r="M437" s="146">
        <f>IFERROR(_xll.qlIndexFixing(Index1Y,$H437,TRUE,_xll.ohTrigger(RecalcTrigger,Trigger1Y)),NA())</f>
        <v>4.9885220748666637E-3</v>
      </c>
      <c r="N437" s="145">
        <f>IFERROR(_xll.qlIndexFixing(ONIndex1M,I437,TRUE,_xll.ohTrigger(RecalcTrigger,Trigger1M)),NA())</f>
        <v>1.1992956981510261E-3</v>
      </c>
      <c r="O437" s="44">
        <f>IFERROR(_xll.qlIndexFixing(ONIndex3M,I437,TRUE,_xll.ohTrigger(RecalcTrigger,Trigger3M)),NA())</f>
        <v>2.2254287626821689E-3</v>
      </c>
      <c r="P437" s="44">
        <f>IFERROR(_xll.qlIndexFixing(ONIndex6M,I437,TRUE,_xll.ohTrigger(RecalcTrigger,Trigger6M)),NA())</f>
        <v>3.642167281243669E-3</v>
      </c>
      <c r="Q437" s="146">
        <f>IFERROR(_xll.qlIndexFixing(ONIndex1Y,I437,TRUE,_xll.ohTrigger(RecalcTrigger,Trigger1Y)),NA())</f>
        <v>6.6906785056364271E-3</v>
      </c>
    </row>
    <row r="438" spans="2:17" x14ac:dyDescent="0.2">
      <c r="B438" s="39" t="s">
        <v>17</v>
      </c>
      <c r="D438" s="42">
        <f>_xll.qlCalendarAdvance(Calendar,$D437,B438,"f",FALSE)</f>
        <v>43270</v>
      </c>
      <c r="E438" s="140">
        <f>_xll.qlInterestRateIndexValueDate(IndexON,D438)</f>
        <v>43270</v>
      </c>
      <c r="F438" s="156">
        <f>IFERROR(_xll.qlIndexFixing(IndexON,D438,TRUE,_xll.ohTrigger(RecalcTrigger,TriggerON)),NA())</f>
        <v>6.7129712296831734E-4</v>
      </c>
      <c r="H438" s="42">
        <f>_xll.qlCalendarAdvance(Calendar,$H437,B438,"f",FALSE)</f>
        <v>43270</v>
      </c>
      <c r="I438" s="140">
        <f>_xll.qlInterestRateIndexValueDate(Index1M,$H438)</f>
        <v>43270</v>
      </c>
      <c r="J438" s="145">
        <f>IFERROR(_xll.qlIndexFixing(Index1M,$H438,TRUE,_xll.ohTrigger(RecalcTrigger,Trigger1M)),NA())</f>
        <v>1.2078943650560097E-3</v>
      </c>
      <c r="K438" s="44">
        <f>IFERROR(_xll.qlIndexFixing(Index3M,H438,TRUE,_xll.ohTrigger(RecalcTrigger,Trigger3M)),NA())</f>
        <v>2.2919761074112052E-3</v>
      </c>
      <c r="L438" s="44">
        <f>IFERROR(_xll.qlIndexFixing(Index6M,$H438,TRUE,_xll.ohTrigger(RecalcTrigger,Trigger6M)),NA())</f>
        <v>3.6867414448790697E-3</v>
      </c>
      <c r="M438" s="146">
        <f>IFERROR(_xll.qlIndexFixing(Index1Y,$H438,TRUE,_xll.ohTrigger(RecalcTrigger,Trigger1Y)),NA())</f>
        <v>4.9823875623351555E-3</v>
      </c>
      <c r="N438" s="145">
        <f>IFERROR(_xll.qlIndexFixing(ONIndex1M,I438,TRUE,_xll.ohTrigger(RecalcTrigger,Trigger1M)),NA())</f>
        <v>1.1997222841153565E-3</v>
      </c>
      <c r="O438" s="44">
        <f>IFERROR(_xll.qlIndexFixing(ONIndex3M,I438,TRUE,_xll.ohTrigger(RecalcTrigger,Trigger3M)),NA())</f>
        <v>2.2274678499067946E-3</v>
      </c>
      <c r="P438" s="44">
        <f>IFERROR(_xll.qlIndexFixing(ONIndex6M,I438,TRUE,_xll.ohTrigger(RecalcTrigger,Trigger6M)),NA())</f>
        <v>3.6413731818418782E-3</v>
      </c>
      <c r="Q438" s="146">
        <f>IFERROR(_xll.qlIndexFixing(ONIndex1Y,I438,TRUE,_xll.ohTrigger(RecalcTrigger,Trigger1Y)),NA())</f>
        <v>6.6794265185077251E-3</v>
      </c>
    </row>
    <row r="439" spans="2:17" x14ac:dyDescent="0.2">
      <c r="B439" s="39" t="s">
        <v>17</v>
      </c>
      <c r="D439" s="42">
        <f>_xll.qlCalendarAdvance(Calendar,$D438,B439,"f",FALSE)</f>
        <v>43271</v>
      </c>
      <c r="E439" s="140">
        <f>_xll.qlInterestRateIndexValueDate(IndexON,D439)</f>
        <v>43271</v>
      </c>
      <c r="F439" s="156">
        <f>IFERROR(_xll.qlIndexFixing(IndexON,D439,TRUE,_xll.ohTrigger(RecalcTrigger,TriggerON)),NA())</f>
        <v>6.7146778884863423E-4</v>
      </c>
      <c r="H439" s="42">
        <f>_xll.qlCalendarAdvance(Calendar,$H438,B439,"f",FALSE)</f>
        <v>43271</v>
      </c>
      <c r="I439" s="140">
        <f>_xll.qlInterestRateIndexValueDate(Index1M,$H439)</f>
        <v>43271</v>
      </c>
      <c r="J439" s="145">
        <f>IFERROR(_xll.qlIndexFixing(Index1M,$H439,TRUE,_xll.ohTrigger(RecalcTrigger,Trigger1M)),NA())</f>
        <v>1.2085205243232977E-3</v>
      </c>
      <c r="K439" s="44">
        <f>IFERROR(_xll.qlIndexFixing(Index3M,H439,TRUE,_xll.ohTrigger(RecalcTrigger,Trigger3M)),NA())</f>
        <v>2.292986444952697E-3</v>
      </c>
      <c r="L439" s="44">
        <f>IFERROR(_xll.qlIndexFixing(Index6M,$H439,TRUE,_xll.ohTrigger(RecalcTrigger,Trigger6M)),NA())</f>
        <v>3.6876333654592979E-3</v>
      </c>
      <c r="M439" s="146">
        <f>IFERROR(_xll.qlIndexFixing(Index1Y,$H439,TRUE,_xll.ohTrigger(RecalcTrigger,Trigger1Y)),NA())</f>
        <v>4.9762932317272135E-3</v>
      </c>
      <c r="N439" s="145">
        <f>IFERROR(_xll.qlIndexFixing(ONIndex1M,I439,TRUE,_xll.ohTrigger(RecalcTrigger,Trigger1M)),NA())</f>
        <v>1.2001617419310495E-3</v>
      </c>
      <c r="O439" s="44">
        <f>IFERROR(_xll.qlIndexFixing(ONIndex3M,I439,TRUE,_xll.ohTrigger(RecalcTrigger,Trigger3M)),NA())</f>
        <v>2.2295592075249893E-3</v>
      </c>
      <c r="P439" s="44">
        <f>IFERROR(_xll.qlIndexFixing(ONIndex6M,I439,TRUE,_xll.ohTrigger(RecalcTrigger,Trigger6M)),NA())</f>
        <v>3.6406012853118508E-3</v>
      </c>
      <c r="Q439" s="146">
        <f>IFERROR(_xll.qlIndexFixing(ONIndex1Y,I439,TRUE,_xll.ohTrigger(RecalcTrigger,Trigger1Y)),NA())</f>
        <v>6.6674890674656151E-3</v>
      </c>
    </row>
    <row r="440" spans="2:17" x14ac:dyDescent="0.2">
      <c r="B440" s="39" t="s">
        <v>17</v>
      </c>
      <c r="D440" s="42">
        <f>_xll.qlCalendarAdvance(Calendar,$D439,B440,"f",FALSE)</f>
        <v>43272</v>
      </c>
      <c r="E440" s="140">
        <f>_xll.qlInterestRateIndexValueDate(IndexON,D440)</f>
        <v>43272</v>
      </c>
      <c r="F440" s="156">
        <f>IFERROR(_xll.qlIndexFixing(IndexON,D440,TRUE,_xll.ohTrigger(RecalcTrigger,TriggerON)),NA())</f>
        <v>6.7165215908771003E-4</v>
      </c>
      <c r="H440" s="42">
        <f>_xll.qlCalendarAdvance(Calendar,$H439,B440,"f",FALSE)</f>
        <v>43272</v>
      </c>
      <c r="I440" s="140">
        <f>_xll.qlInterestRateIndexValueDate(Index1M,$H440)</f>
        <v>43272</v>
      </c>
      <c r="J440" s="145">
        <f>IFERROR(_xll.qlIndexFixing(Index1M,$H440,TRUE,_xll.ohTrigger(RecalcTrigger,Trigger1M)),NA())</f>
        <v>1.2098819832000868E-3</v>
      </c>
      <c r="K440" s="44">
        <f>IFERROR(_xll.qlIndexFixing(Index3M,H440,TRUE,_xll.ohTrigger(RecalcTrigger,Trigger3M)),NA())</f>
        <v>2.2939722897170225E-3</v>
      </c>
      <c r="L440" s="44">
        <f>IFERROR(_xll.qlIndexFixing(Index6M,$H440,TRUE,_xll.ohTrigger(RecalcTrigger,Trigger6M)),NA())</f>
        <v>3.6885387760654162E-3</v>
      </c>
      <c r="M440" s="146">
        <f>IFERROR(_xll.qlIndexFixing(Index1Y,$H440,TRUE,_xll.ohTrigger(RecalcTrigger,Trigger1Y)),NA())</f>
        <v>4.9702411056600226E-3</v>
      </c>
      <c r="N440" s="145">
        <f>IFERROR(_xll.qlIndexFixing(ONIndex1M,I440,TRUE,_xll.ohTrigger(RecalcTrigger,Trigger1M)),NA())</f>
        <v>1.2006140715170588E-3</v>
      </c>
      <c r="O440" s="44">
        <f>IFERROR(_xll.qlIndexFixing(ONIndex3M,I440,TRUE,_xll.ohTrigger(RecalcTrigger,Trigger3M)),NA())</f>
        <v>2.231689881018184E-3</v>
      </c>
      <c r="P440" s="44">
        <f>IFERROR(_xll.qlIndexFixing(ONIndex6M,I440,TRUE,_xll.ohTrigger(RecalcTrigger,Trigger6M)),NA())</f>
        <v>3.6398515914914942E-3</v>
      </c>
      <c r="Q440" s="146">
        <f>IFERROR(_xll.qlIndexFixing(ONIndex1Y,I440,TRUE,_xll.ohTrigger(RecalcTrigger,Trigger1Y)),NA())</f>
        <v>6.6548661523480046E-3</v>
      </c>
    </row>
    <row r="441" spans="2:17" x14ac:dyDescent="0.2">
      <c r="B441" s="39" t="s">
        <v>17</v>
      </c>
      <c r="D441" s="42">
        <f>_xll.qlCalendarAdvance(Calendar,$D440,B441,"f",FALSE)</f>
        <v>43273</v>
      </c>
      <c r="E441" s="140">
        <f>_xll.qlInterestRateIndexValueDate(IndexON,D441)</f>
        <v>43273</v>
      </c>
      <c r="F441" s="156">
        <f>IFERROR(_xll.qlIndexFixing(IndexON,D441,TRUE,_xll.ohTrigger(RecalcTrigger,TriggerON)),NA())</f>
        <v>6.720678189327719E-4</v>
      </c>
      <c r="H441" s="42">
        <f>_xll.qlCalendarAdvance(Calendar,$H440,B441,"f",FALSE)</f>
        <v>43273</v>
      </c>
      <c r="I441" s="140">
        <f>_xll.qlInterestRateIndexValueDate(Index1M,$H441)</f>
        <v>43273</v>
      </c>
      <c r="J441" s="145">
        <f>IFERROR(_xll.qlIndexFixing(Index1M,$H441,TRUE,_xll.ohTrigger(RecalcTrigger,Trigger1M)),NA())</f>
        <v>1.2101769673925874E-3</v>
      </c>
      <c r="K441" s="44">
        <f>IFERROR(_xll.qlIndexFixing(Index3M,H441,TRUE,_xll.ohTrigger(RecalcTrigger,Trigger3M)),NA())</f>
        <v>2.2954954555960841E-3</v>
      </c>
      <c r="L441" s="44">
        <f>IFERROR(_xll.qlIndexFixing(Index6M,$H441,TRUE,_xll.ohTrigger(RecalcTrigger,Trigger6M)),NA())</f>
        <v>3.6908396405106458E-3</v>
      </c>
      <c r="M441" s="146">
        <f>IFERROR(_xll.qlIndexFixing(Index1Y,$H441,TRUE,_xll.ohTrigger(RecalcTrigger,Trigger1Y)),NA())</f>
        <v>4.9617048831742906E-3</v>
      </c>
      <c r="N441" s="145">
        <f>IFERROR(_xll.qlIndexFixing(ONIndex1M,I441,TRUE,_xll.ohTrigger(RecalcTrigger,Trigger1M)),NA())</f>
        <v>1.201565592297005E-3</v>
      </c>
      <c r="O441" s="44">
        <f>IFERROR(_xll.qlIndexFixing(ONIndex3M,I441,TRUE,_xll.ohTrigger(RecalcTrigger,Trigger3M)),NA())</f>
        <v>2.2359059738685798E-3</v>
      </c>
      <c r="P441" s="44">
        <f>IFERROR(_xll.qlIndexFixing(ONIndex6M,I441,TRUE,_xll.ohTrigger(RecalcTrigger,Trigger6M)),NA())</f>
        <v>3.638462482147276E-3</v>
      </c>
      <c r="Q441" s="146">
        <f>IFERROR(_xll.qlIndexFixing(ONIndex1Y,I441,TRUE,_xll.ohTrigger(RecalcTrigger,Trigger1Y)),NA())</f>
        <v>6.6274557765692394E-3</v>
      </c>
    </row>
    <row r="442" spans="2:17" x14ac:dyDescent="0.2">
      <c r="B442" s="39" t="s">
        <v>17</v>
      </c>
      <c r="D442" s="42">
        <f>_xll.qlCalendarAdvance(Calendar,$D441,B442,"f",FALSE)</f>
        <v>43276</v>
      </c>
      <c r="E442" s="140">
        <f>_xll.qlInterestRateIndexValueDate(IndexON,D442)</f>
        <v>43276</v>
      </c>
      <c r="F442" s="156">
        <f>IFERROR(_xll.qlIndexFixing(IndexON,D442,TRUE,_xll.ohTrigger(RecalcTrigger,TriggerON)),NA())</f>
        <v>6.7252668565775942E-4</v>
      </c>
      <c r="H442" s="42">
        <f>_xll.qlCalendarAdvance(Calendar,$H441,B442,"f",FALSE)</f>
        <v>43276</v>
      </c>
      <c r="I442" s="140">
        <f>_xll.qlInterestRateIndexValueDate(Index1M,$H442)</f>
        <v>43276</v>
      </c>
      <c r="J442" s="145">
        <f>IFERROR(_xll.qlIndexFixing(Index1M,$H442,TRUE,_xll.ohTrigger(RecalcTrigger,Trigger1M)),NA())</f>
        <v>1.2118444169924767E-3</v>
      </c>
      <c r="K442" s="44">
        <f>IFERROR(_xll.qlIndexFixing(Index3M,H442,TRUE,_xll.ohTrigger(RecalcTrigger,Trigger3M)),NA())</f>
        <v>2.2976776126622184E-3</v>
      </c>
      <c r="L442" s="44">
        <f>IFERROR(_xll.qlIndexFixing(Index6M,$H442,TRUE,_xll.ohTrigger(RecalcTrigger,Trigger6M)),NA())</f>
        <v>3.693700094961535E-3</v>
      </c>
      <c r="M442" s="146">
        <f>IFERROR(_xll.qlIndexFixing(Index1Y,$H442,TRUE,_xll.ohTrigger(RecalcTrigger,Trigger1Y)),NA())</f>
        <v>4.9464950976454425E-3</v>
      </c>
      <c r="N442" s="145">
        <f>IFERROR(_xll.qlIndexFixing(ONIndex1M,I442,TRUE,_xll.ohTrigger(RecalcTrigger,Trigger1M)),NA())</f>
        <v>1.2025521081315826E-3</v>
      </c>
      <c r="O442" s="44">
        <f>IFERROR(_xll.qlIndexFixing(ONIndex3M,I442,TRUE,_xll.ohTrigger(RecalcTrigger,Trigger3M)),NA())</f>
        <v>2.2400098136488023E-3</v>
      </c>
      <c r="P442" s="44">
        <f>IFERROR(_xll.qlIndexFixing(ONIndex6M,I442,TRUE,_xll.ohTrigger(RecalcTrigger,Trigger6M)),NA())</f>
        <v>3.6370748439551459E-3</v>
      </c>
      <c r="Q442" s="146">
        <f>IFERROR(_xll.qlIndexFixing(ONIndex1Y,I442,TRUE,_xll.ohTrigger(RecalcTrigger,Trigger1Y)),NA())</f>
        <v>6.5975198545265012E-3</v>
      </c>
    </row>
    <row r="443" spans="2:17" x14ac:dyDescent="0.2">
      <c r="B443" s="39" t="s">
        <v>17</v>
      </c>
      <c r="D443" s="42">
        <f>_xll.qlCalendarAdvance(Calendar,$D442,B443,"f",FALSE)</f>
        <v>43277</v>
      </c>
      <c r="E443" s="140">
        <f>_xll.qlInterestRateIndexValueDate(IndexON,D443)</f>
        <v>43277</v>
      </c>
      <c r="F443" s="156">
        <f>IFERROR(_xll.qlIndexFixing(IndexON,D443,TRUE,_xll.ohTrigger(RecalcTrigger,TriggerON)),NA())</f>
        <v>6.7277957866318516E-4</v>
      </c>
      <c r="H443" s="42">
        <f>_xll.qlCalendarAdvance(Calendar,$H442,B443,"f",FALSE)</f>
        <v>43277</v>
      </c>
      <c r="I443" s="140">
        <f>_xll.qlInterestRateIndexValueDate(Index1M,$H443)</f>
        <v>43277</v>
      </c>
      <c r="J443" s="145">
        <f>IFERROR(_xll.qlIndexFixing(Index1M,$H443,TRUE,_xll.ohTrigger(RecalcTrigger,Trigger1M)),NA())</f>
        <v>1.2125478148079887E-3</v>
      </c>
      <c r="K443" s="44">
        <f>IFERROR(_xll.qlIndexFixing(Index3M,H443,TRUE,_xll.ohTrigger(RecalcTrigger,Trigger3M)),NA())</f>
        <v>2.2985483144054475E-3</v>
      </c>
      <c r="L443" s="44">
        <f>IFERROR(_xll.qlIndexFixing(Index6M,$H443,TRUE,_xll.ohTrigger(RecalcTrigger,Trigger6M)),NA())</f>
        <v>3.6939710319892479E-3</v>
      </c>
      <c r="M443" s="146">
        <f>IFERROR(_xll.qlIndexFixing(Index1Y,$H443,TRUE,_xll.ohTrigger(RecalcTrigger,Trigger1Y)),NA())</f>
        <v>4.940684332052081E-3</v>
      </c>
      <c r="N443" s="145">
        <f>IFERROR(_xll.qlIndexFixing(ONIndex1M,I443,TRUE,_xll.ohTrigger(RecalcTrigger,Trigger1M)),NA())</f>
        <v>1.2030687968933584E-3</v>
      </c>
      <c r="O443" s="44">
        <f>IFERROR(_xll.qlIndexFixing(ONIndex3M,I443,TRUE,_xll.ohTrigger(RecalcTrigger,Trigger3M)),NA())</f>
        <v>2.2420261518307782E-3</v>
      </c>
      <c r="P443" s="44">
        <f>IFERROR(_xll.qlIndexFixing(ONIndex6M,I443,TRUE,_xll.ohTrigger(RecalcTrigger,Trigger6M)),NA())</f>
        <v>3.6364361640883747E-3</v>
      </c>
      <c r="Q443" s="146">
        <f>IFERROR(_xll.qlIndexFixing(ONIndex1Y,I443,TRUE,_xll.ohTrigger(RecalcTrigger,Trigger1Y)),NA())</f>
        <v>6.5814696210575452E-3</v>
      </c>
    </row>
    <row r="444" spans="2:17" x14ac:dyDescent="0.2">
      <c r="B444" s="39" t="s">
        <v>17</v>
      </c>
      <c r="D444" s="42">
        <f>_xll.qlCalendarAdvance(Calendar,$D443,B444,"f",FALSE)</f>
        <v>43278</v>
      </c>
      <c r="E444" s="140">
        <f>_xll.qlInterestRateIndexValueDate(IndexON,D444)</f>
        <v>43278</v>
      </c>
      <c r="F444" s="156">
        <f>IFERROR(_xll.qlIndexFixing(IndexON,D444,TRUE,_xll.ohTrigger(RecalcTrigger,TriggerON)),NA())</f>
        <v>6.7304617618946239E-4</v>
      </c>
      <c r="H444" s="42">
        <f>_xll.qlCalendarAdvance(Calendar,$H443,B444,"f",FALSE)</f>
        <v>43278</v>
      </c>
      <c r="I444" s="140">
        <f>_xll.qlInterestRateIndexValueDate(Index1M,$H444)</f>
        <v>43278</v>
      </c>
      <c r="J444" s="145">
        <f>IFERROR(_xll.qlIndexFixing(Index1M,$H444,TRUE,_xll.ohTrigger(RecalcTrigger,Trigger1M)),NA())</f>
        <v>1.2132640857229759E-3</v>
      </c>
      <c r="K444" s="44">
        <f>IFERROR(_xll.qlIndexFixing(Index3M,H444,TRUE,_xll.ohTrigger(RecalcTrigger,Trigger3M)),NA())</f>
        <v>2.2993983749259846E-3</v>
      </c>
      <c r="L444" s="44">
        <f>IFERROR(_xll.qlIndexFixing(Index6M,$H444,TRUE,_xll.ohTrigger(RecalcTrigger,Trigger6M)),NA())</f>
        <v>3.6942486249706714E-3</v>
      </c>
      <c r="M444" s="146">
        <f>IFERROR(_xll.qlIndexFixing(Index1Y,$H444,TRUE,_xll.ohTrigger(RecalcTrigger,Trigger1Y)),NA())</f>
        <v>4.9349279058217288E-3</v>
      </c>
      <c r="N444" s="145">
        <f>IFERROR(_xll.qlIndexFixing(ONIndex1M,I444,TRUE,_xll.ohTrigger(RecalcTrigger,Trigger1M)),NA())</f>
        <v>1.2035983573444042E-3</v>
      </c>
      <c r="O444" s="44">
        <f>IFERROR(_xll.qlIndexFixing(ONIndex3M,I444,TRUE,_xll.ohTrigger(RecalcTrigger,Trigger3M)),NA())</f>
        <v>2.2440170319171227E-3</v>
      </c>
      <c r="P444" s="44">
        <f>IFERROR(_xll.qlIndexFixing(ONIndex6M,I444,TRUE,_xll.ohTrigger(RecalcTrigger,Trigger6M)),NA())</f>
        <v>3.6358196868502279E-3</v>
      </c>
      <c r="Q444" s="146">
        <f>IFERROR(_xll.qlIndexFixing(ONIndex1Y,I444,TRUE,_xll.ohTrigger(RecalcTrigger,Trigger1Y)),NA())</f>
        <v>6.5647339239993663E-3</v>
      </c>
    </row>
    <row r="445" spans="2:17" x14ac:dyDescent="0.2">
      <c r="B445" s="39" t="s">
        <v>17</v>
      </c>
      <c r="D445" s="42">
        <f>_xll.qlCalendarAdvance(Calendar,$D444,B445,"f",FALSE)</f>
        <v>43279</v>
      </c>
      <c r="E445" s="140">
        <f>_xll.qlInterestRateIndexValueDate(IndexON,D445)</f>
        <v>43279</v>
      </c>
      <c r="F445" s="156">
        <f>IFERROR(_xll.qlIndexFixing(IndexON,D445,TRUE,_xll.ohTrigger(RecalcTrigger,TriggerON)),NA())</f>
        <v>6.7332647823659109E-4</v>
      </c>
      <c r="H445" s="42">
        <f>_xll.qlCalendarAdvance(Calendar,$H444,B445,"f",FALSE)</f>
        <v>43279</v>
      </c>
      <c r="I445" s="140">
        <f>_xll.qlInterestRateIndexValueDate(Index1M,$H445)</f>
        <v>43279</v>
      </c>
      <c r="J445" s="145">
        <f>IFERROR(_xll.qlIndexFixing(Index1M,$H445,TRUE,_xll.ohTrigger(RecalcTrigger,Trigger1M)),NA())</f>
        <v>1.2148058006824364E-3</v>
      </c>
      <c r="K445" s="44">
        <f>IFERROR(_xll.qlIndexFixing(Index3M,H445,TRUE,_xll.ohTrigger(RecalcTrigger,Trigger3M)),NA())</f>
        <v>2.3002285994133433E-3</v>
      </c>
      <c r="L445" s="44">
        <f>IFERROR(_xll.qlIndexFixing(Index6M,$H445,TRUE,_xll.ohTrigger(RecalcTrigger,Trigger6M)),NA())</f>
        <v>3.6952455131228808E-3</v>
      </c>
      <c r="M445" s="146">
        <f>IFERROR(_xll.qlIndexFixing(Index1Y,$H445,TRUE,_xll.ohTrigger(RecalcTrigger,Trigger1Y)),NA())</f>
        <v>4.9292278412862434E-3</v>
      </c>
      <c r="N445" s="145">
        <f>IFERROR(_xll.qlIndexFixing(ONIndex1M,I445,TRUE,_xll.ohTrigger(RecalcTrigger,Trigger1M)),NA())</f>
        <v>1.2041407897278589E-3</v>
      </c>
      <c r="O445" s="44">
        <f>IFERROR(_xll.qlIndexFixing(ONIndex3M,I445,TRUE,_xll.ohTrigger(RecalcTrigger,Trigger3M)),NA())</f>
        <v>2.2459824539888817E-3</v>
      </c>
      <c r="P445" s="44">
        <f>IFERROR(_xll.qlIndexFixing(ONIndex6M,I445,TRUE,_xll.ohTrigger(RecalcTrigger,Trigger6M)),NA())</f>
        <v>3.6352254124027983E-3</v>
      </c>
      <c r="Q445" s="146">
        <f>IFERROR(_xll.qlIndexFixing(ONIndex1Y,I445,TRUE,_xll.ohTrigger(RecalcTrigger,Trigger1Y)),NA())</f>
        <v>6.5474409626831154E-3</v>
      </c>
    </row>
    <row r="446" spans="2:17" x14ac:dyDescent="0.2">
      <c r="B446" s="39" t="s">
        <v>17</v>
      </c>
      <c r="D446" s="42">
        <f>_xll.qlCalendarAdvance(Calendar,$D445,B446,"f",FALSE)</f>
        <v>43280</v>
      </c>
      <c r="E446" s="140">
        <f>_xll.qlInterestRateIndexValueDate(IndexON,D446)</f>
        <v>43280</v>
      </c>
      <c r="F446" s="156">
        <f>IFERROR(_xll.qlIndexFixing(IndexON,D446,TRUE,_xll.ohTrigger(RecalcTrigger,TriggerON)),NA())</f>
        <v>6.7393400853266183E-4</v>
      </c>
      <c r="H446" s="42">
        <f>_xll.qlCalendarAdvance(Calendar,$H445,B446,"f",FALSE)</f>
        <v>43280</v>
      </c>
      <c r="I446" s="140">
        <f>_xll.qlInterestRateIndexValueDate(Index1M,$H446)</f>
        <v>43280</v>
      </c>
      <c r="J446" s="145">
        <f>IFERROR(_xll.qlIndexFixing(Index1M,$H446,TRUE,_xll.ohTrigger(RecalcTrigger,Trigger1M)),NA())</f>
        <v>1.2155606959391232E-3</v>
      </c>
      <c r="K446" s="44">
        <f>IFERROR(_xll.qlIndexFixing(Index3M,H446,TRUE,_xll.ohTrigger(RecalcTrigger,Trigger3M)),NA())</f>
        <v>2.3008105531476053E-3</v>
      </c>
      <c r="L446" s="44">
        <f>IFERROR(_xll.qlIndexFixing(Index6M,$H446,TRUE,_xll.ohTrigger(RecalcTrigger,Trigger6M)),NA())</f>
        <v>3.6976935136715065E-3</v>
      </c>
      <c r="M446" s="146">
        <f>IFERROR(_xll.qlIndexFixing(Index1Y,$H446,TRUE,_xll.ohTrigger(RecalcTrigger,Trigger1Y)),NA())</f>
        <v>4.9246938607269723E-3</v>
      </c>
      <c r="N446" s="145">
        <f>IFERROR(_xll.qlIndexFixing(ONIndex1M,I446,TRUE,_xll.ohTrigger(RecalcTrigger,Trigger1M)),NA())</f>
        <v>1.2052725403895645E-3</v>
      </c>
      <c r="O446" s="44">
        <f>IFERROR(_xll.qlIndexFixing(ONIndex3M,I446,TRUE,_xll.ohTrigger(RecalcTrigger,Trigger3M)),NA())</f>
        <v>2.2498423058858745E-3</v>
      </c>
      <c r="P446" s="44">
        <f>IFERROR(_xll.qlIndexFixing(ONIndex6M,I446,TRUE,_xll.ohTrigger(RecalcTrigger,Trigger6M)),NA())</f>
        <v>3.6341470558953763E-3</v>
      </c>
      <c r="Q446" s="146">
        <f>IFERROR(_xll.qlIndexFixing(ONIndex1Y,I446,TRUE,_xll.ohTrigger(RecalcTrigger,Trigger1Y)),NA())</f>
        <v>6.5129939553480272E-3</v>
      </c>
    </row>
    <row r="447" spans="2:17" x14ac:dyDescent="0.2">
      <c r="B447" s="39" t="s">
        <v>17</v>
      </c>
      <c r="D447" s="42">
        <f>_xll.qlCalendarAdvance(Calendar,$D446,B447,"f",FALSE)</f>
        <v>43283</v>
      </c>
      <c r="E447" s="140">
        <f>_xll.qlInterestRateIndexValueDate(IndexON,D447)</f>
        <v>43283</v>
      </c>
      <c r="F447" s="156">
        <f>IFERROR(_xll.qlIndexFixing(IndexON,D447,TRUE,_xll.ohTrigger(RecalcTrigger,TriggerON)),NA())</f>
        <v>6.7458473195780577E-4</v>
      </c>
      <c r="H447" s="42">
        <f>_xll.qlCalendarAdvance(Calendar,$H446,B447,"f",FALSE)</f>
        <v>43283</v>
      </c>
      <c r="I447" s="140">
        <f>_xll.qlInterestRateIndexValueDate(Index1M,$H447)</f>
        <v>43283</v>
      </c>
      <c r="J447" s="145">
        <f>IFERROR(_xll.qlIndexFixing(Index1M,$H447,TRUE,_xll.ohTrigger(RecalcTrigger,Trigger1M)),NA())</f>
        <v>1.2174684319330156E-3</v>
      </c>
      <c r="K447" s="44">
        <f>IFERROR(_xll.qlIndexFixing(Index3M,H447,TRUE,_xll.ohTrigger(RecalcTrigger,Trigger3M)),NA())</f>
        <v>2.3033672408538713E-3</v>
      </c>
      <c r="L447" s="44">
        <f>IFERROR(_xll.qlIndexFixing(Index6M,$H447,TRUE,_xll.ohTrigger(RecalcTrigger,Trigger6M)),NA())</f>
        <v>3.7000881560945512E-3</v>
      </c>
      <c r="M447" s="146">
        <f>IFERROR(_xll.qlIndexFixing(Index1Y,$H447,TRUE,_xll.ohTrigger(RecalcTrigger,Trigger1Y)),NA())</f>
        <v>4.9070090568694713E-3</v>
      </c>
      <c r="N447" s="145">
        <f>IFERROR(_xll.qlIndexFixing(ONIndex1M,I447,TRUE,_xll.ohTrigger(RecalcTrigger,Trigger1M)),NA())</f>
        <v>1.2064392372890254E-3</v>
      </c>
      <c r="O447" s="44">
        <f>IFERROR(_xll.qlIndexFixing(ONIndex3M,I447,TRUE,_xll.ohTrigger(RecalcTrigger,Trigger3M)),NA())</f>
        <v>2.2535895622111113E-3</v>
      </c>
      <c r="P447" s="44">
        <f>IFERROR(_xll.qlIndexFixing(ONIndex6M,I447,TRUE,_xll.ohTrigger(RecalcTrigger,Trigger6M)),NA())</f>
        <v>3.6330703425202504E-3</v>
      </c>
      <c r="Q447" s="146">
        <f>IFERROR(_xll.qlIndexFixing(ONIndex1Y,I447,TRUE,_xll.ohTrigger(RecalcTrigger,Trigger1Y)),NA())</f>
        <v>6.4785936224309726E-3</v>
      </c>
    </row>
    <row r="448" spans="2:17" x14ac:dyDescent="0.2">
      <c r="B448" s="39" t="s">
        <v>17</v>
      </c>
      <c r="D448" s="42">
        <f>_xll.qlCalendarAdvance(Calendar,$D447,B448,"f",FALSE)</f>
        <v>43284</v>
      </c>
      <c r="E448" s="140">
        <f>_xll.qlInterestRateIndexValueDate(IndexON,D448)</f>
        <v>43284</v>
      </c>
      <c r="F448" s="156">
        <f>IFERROR(_xll.qlIndexFixing(IndexON,D448,TRUE,_xll.ohTrigger(RecalcTrigger,TriggerON)),NA())</f>
        <v>6.7493355669023813E-4</v>
      </c>
      <c r="H448" s="42">
        <f>_xll.qlCalendarAdvance(Calendar,$H447,B448,"f",FALSE)</f>
        <v>43284</v>
      </c>
      <c r="I448" s="140">
        <f>_xll.qlInterestRateIndexValueDate(Index1M,$H448)</f>
        <v>43284</v>
      </c>
      <c r="J448" s="145">
        <f>IFERROR(_xll.qlIndexFixing(Index1M,$H448,TRUE,_xll.ohTrigger(RecalcTrigger,Trigger1M)),NA())</f>
        <v>1.2182683807220175E-3</v>
      </c>
      <c r="K448" s="44">
        <f>IFERROR(_xll.qlIndexFixing(Index3M,H448,TRUE,_xll.ohTrigger(RecalcTrigger,Trigger3M)),NA())</f>
        <v>2.3041103630488825E-3</v>
      </c>
      <c r="L448" s="44">
        <f>IFERROR(_xll.qlIndexFixing(Index6M,$H448,TRUE,_xll.ohTrigger(RecalcTrigger,Trigger6M)),NA())</f>
        <v>3.7011508986395558E-3</v>
      </c>
      <c r="M448" s="146">
        <f>IFERROR(_xll.qlIndexFixing(Index1Y,$H448,TRUE,_xll.ohTrigger(RecalcTrigger,Trigger1Y)),NA())</f>
        <v>4.9015996050181254E-3</v>
      </c>
      <c r="N448" s="145">
        <f>IFERROR(_xll.qlIndexFixing(ONIndex1M,I448,TRUE,_xll.ohTrigger(RecalcTrigger,Trigger1M)),NA())</f>
        <v>1.2070460287672002E-3</v>
      </c>
      <c r="O448" s="44">
        <f>IFERROR(_xll.qlIndexFixing(ONIndex3M,I448,TRUE,_xll.ohTrigger(RecalcTrigger,Trigger3M)),NA())</f>
        <v>2.2554276942099438E-3</v>
      </c>
      <c r="P448" s="44">
        <f>IFERROR(_xll.qlIndexFixing(ONIndex6M,I448,TRUE,_xll.ohTrigger(RecalcTrigger,Trigger6M)),NA())</f>
        <v>3.6325870819453598E-3</v>
      </c>
      <c r="Q448" s="146">
        <f>IFERROR(_xll.qlIndexFixing(ONIndex1Y,I448,TRUE,_xll.ohTrigger(RecalcTrigger,Trigger1Y)),NA())</f>
        <v>6.4615911125875947E-3</v>
      </c>
    </row>
    <row r="449" spans="2:17" x14ac:dyDescent="0.2">
      <c r="B449" s="39" t="s">
        <v>17</v>
      </c>
      <c r="D449" s="42">
        <f>_xll.qlCalendarAdvance(Calendar,$D448,B449,"f",FALSE)</f>
        <v>43285</v>
      </c>
      <c r="E449" s="140">
        <f>_xll.qlInterestRateIndexValueDate(IndexON,D449)</f>
        <v>43285</v>
      </c>
      <c r="F449" s="156">
        <f>IFERROR(_xll.qlIndexFixing(IndexON,D449,TRUE,_xll.ohTrigger(RecalcTrigger,TriggerON)),NA())</f>
        <v>6.7529608602456825E-4</v>
      </c>
      <c r="H449" s="42">
        <f>_xll.qlCalendarAdvance(Calendar,$H448,B449,"f",FALSE)</f>
        <v>43285</v>
      </c>
      <c r="I449" s="140">
        <f>_xll.qlInterestRateIndexValueDate(Index1M,$H449)</f>
        <v>43285</v>
      </c>
      <c r="J449" s="145">
        <f>IFERROR(_xll.qlIndexFixing(Index1M,$H449,TRUE,_xll.ohTrigger(RecalcTrigger,Trigger1M)),NA())</f>
        <v>1.2199796318845824E-3</v>
      </c>
      <c r="K449" s="44">
        <f>IFERROR(_xll.qlIndexFixing(Index3M,H449,TRUE,_xll.ohTrigger(RecalcTrigger,Trigger3M)),NA())</f>
        <v>2.3048384803662997E-3</v>
      </c>
      <c r="L449" s="44">
        <f>IFERROR(_xll.qlIndexFixing(Index6M,$H449,TRUE,_xll.ohTrigger(RecalcTrigger,Trigger6M)),NA())</f>
        <v>3.7022257106121134E-3</v>
      </c>
      <c r="M449" s="146">
        <f>IFERROR(_xll.qlIndexFixing(Index1Y,$H449,TRUE,_xll.ohTrigger(RecalcTrigger,Trigger1Y)),NA())</f>
        <v>4.8962480600567293E-3</v>
      </c>
      <c r="N449" s="145">
        <f>IFERROR(_xll.qlIndexFixing(ONIndex1M,I449,TRUE,_xll.ohTrigger(RecalcTrigger,Trigger1M)),NA())</f>
        <v>1.2076656919346451E-3</v>
      </c>
      <c r="O449" s="44">
        <f>IFERROR(_xll.qlIndexFixing(ONIndex3M,I449,TRUE,_xll.ohTrigger(RecalcTrigger,Trigger3M)),NA())</f>
        <v>2.2572403681131448E-3</v>
      </c>
      <c r="P449" s="44">
        <f>IFERROR(_xll.qlIndexFixing(ONIndex6M,I449,TRUE,_xll.ohTrigger(RecalcTrigger,Trigger6M)),NA())</f>
        <v>3.6321260241611864E-3</v>
      </c>
      <c r="Q449" s="146">
        <f>IFERROR(_xll.qlIndexFixing(ONIndex1Y,I449,TRUE,_xll.ohTrigger(RecalcTrigger,Trigger1Y)),NA())</f>
        <v>6.4446723327105104E-3</v>
      </c>
    </row>
    <row r="450" spans="2:17" x14ac:dyDescent="0.2">
      <c r="B450" s="39" t="s">
        <v>17</v>
      </c>
      <c r="D450" s="42">
        <f>_xll.qlCalendarAdvance(Calendar,$D449,B450,"f",FALSE)</f>
        <v>43286</v>
      </c>
      <c r="E450" s="140">
        <f>_xll.qlInterestRateIndexValueDate(IndexON,D450)</f>
        <v>43286</v>
      </c>
      <c r="F450" s="156">
        <f>IFERROR(_xll.qlIndexFixing(IndexON,D450,TRUE,_xll.ohTrigger(RecalcTrigger,TriggerON)),NA())</f>
        <v>6.7567231987974985E-4</v>
      </c>
      <c r="H450" s="42">
        <f>_xll.qlCalendarAdvance(Calendar,$H449,B450,"f",FALSE)</f>
        <v>43286</v>
      </c>
      <c r="I450" s="140">
        <f>_xll.qlInterestRateIndexValueDate(Index1M,$H450)</f>
        <v>43286</v>
      </c>
      <c r="J450" s="145">
        <f>IFERROR(_xll.qlIndexFixing(Index1M,$H450,TRUE,_xll.ohTrigger(RecalcTrigger,Trigger1M)),NA())</f>
        <v>1.2203604047341873E-3</v>
      </c>
      <c r="K450" s="44">
        <f>IFERROR(_xll.qlIndexFixing(Index3M,H450,TRUE,_xll.ohTrigger(RecalcTrigger,Trigger3M)),NA())</f>
        <v>2.3055523980026844E-3</v>
      </c>
      <c r="L450" s="44">
        <f>IFERROR(_xll.qlIndexFixing(Index6M,$H450,TRUE,_xll.ohTrigger(RecalcTrigger,Trigger6M)),NA())</f>
        <v>3.7047984926879629E-3</v>
      </c>
      <c r="M450" s="146">
        <f>IFERROR(_xll.qlIndexFixing(Index1Y,$H450,TRUE,_xll.ohTrigger(RecalcTrigger,Trigger1Y)),NA())</f>
        <v>4.8909543266004718E-3</v>
      </c>
      <c r="N450" s="145">
        <f>IFERROR(_xll.qlIndexFixing(ONIndex1M,I450,TRUE,_xll.ohTrigger(RecalcTrigger,Trigger1M)),NA())</f>
        <v>1.2082982270344989E-3</v>
      </c>
      <c r="O450" s="44">
        <f>IFERROR(_xll.qlIndexFixing(ONIndex3M,I450,TRUE,_xll.ohTrigger(RecalcTrigger,Trigger3M)),NA())</f>
        <v>2.2590275840828067E-3</v>
      </c>
      <c r="P450" s="44">
        <f>IFERROR(_xll.qlIndexFixing(ONIndex6M,I450,TRUE,_xll.ohTrigger(RecalcTrigger,Trigger6M)),NA())</f>
        <v>3.6316871691677299E-3</v>
      </c>
      <c r="Q450" s="146">
        <f>IFERROR(_xll.qlIndexFixing(ONIndex1Y,I450,TRUE,_xll.ohTrigger(RecalcTrigger,Trigger1Y)),NA())</f>
        <v>6.4278372829618124E-3</v>
      </c>
    </row>
    <row r="451" spans="2:17" x14ac:dyDescent="0.2">
      <c r="B451" s="39" t="s">
        <v>17</v>
      </c>
      <c r="D451" s="42">
        <f>_xll.qlCalendarAdvance(Calendar,$D450,B451,"f",FALSE)</f>
        <v>43287</v>
      </c>
      <c r="E451" s="140">
        <f>_xll.qlInterestRateIndexValueDate(IndexON,D451)</f>
        <v>43287</v>
      </c>
      <c r="F451" s="156">
        <f>IFERROR(_xll.qlIndexFixing(IndexON,D451,TRUE,_xll.ohTrigger(RecalcTrigger,TriggerON)),NA())</f>
        <v>6.7647172313926407E-4</v>
      </c>
      <c r="H451" s="42">
        <f>_xll.qlCalendarAdvance(Calendar,$H450,B451,"f",FALSE)</f>
        <v>43287</v>
      </c>
      <c r="I451" s="140">
        <f>_xll.qlInterestRateIndexValueDate(Index1M,$H451)</f>
        <v>43287</v>
      </c>
      <c r="J451" s="145">
        <f>IFERROR(_xll.qlIndexFixing(Index1M,$H451,TRUE,_xll.ohTrigger(RecalcTrigger,Trigger1M)),NA())</f>
        <v>1.2207454660769887E-3</v>
      </c>
      <c r="K451" s="44">
        <f>IFERROR(_xll.qlIndexFixing(Index3M,H451,TRUE,_xll.ohTrigger(RecalcTrigger,Trigger3M)),NA())</f>
        <v>2.3066672809960299E-3</v>
      </c>
      <c r="L451" s="44">
        <f>IFERROR(_xll.qlIndexFixing(Index6M,$H451,TRUE,_xll.ohTrigger(RecalcTrigger,Trigger6M)),NA())</f>
        <v>3.7051568233588666E-3</v>
      </c>
      <c r="M451" s="146">
        <f>IFERROR(_xll.qlIndexFixing(Index1Y,$H451,TRUE,_xll.ohTrigger(RecalcTrigger,Trigger1Y)),NA())</f>
        <v>4.8839128053994093E-3</v>
      </c>
      <c r="N451" s="145">
        <f>IFERROR(_xll.qlIndexFixing(ONIndex1M,I451,TRUE,_xll.ohTrigger(RecalcTrigger,Trigger1M)),NA())</f>
        <v>1.2096102118734169E-3</v>
      </c>
      <c r="O451" s="44">
        <f>IFERROR(_xll.qlIndexFixing(ONIndex3M,I451,TRUE,_xll.ohTrigger(RecalcTrigger,Trigger3M)),NA())</f>
        <v>2.2625311805191122E-3</v>
      </c>
      <c r="P451" s="44">
        <f>IFERROR(_xll.qlIndexFixing(ONIndex6M,I451,TRUE,_xll.ohTrigger(RecalcTrigger,Trigger6M)),NA())</f>
        <v>3.6309195871094455E-3</v>
      </c>
      <c r="Q451" s="146">
        <f>IFERROR(_xll.qlIndexFixing(ONIndex1Y,I451,TRUE,_xll.ohTrigger(RecalcTrigger,Trigger1Y)),NA())</f>
        <v>6.3945583083309856E-3</v>
      </c>
    </row>
    <row r="452" spans="2:17" x14ac:dyDescent="0.2">
      <c r="B452" s="39" t="s">
        <v>17</v>
      </c>
      <c r="D452" s="42">
        <f>_xll.qlCalendarAdvance(Calendar,$D451,B452,"f",FALSE)</f>
        <v>43290</v>
      </c>
      <c r="E452" s="140">
        <f>_xll.qlInterestRateIndexValueDate(IndexON,D452)</f>
        <v>43290</v>
      </c>
      <c r="F452" s="156">
        <f>IFERROR(_xll.qlIndexFixing(IndexON,D452,TRUE,_xll.ohTrigger(RecalcTrigger,TriggerON)),NA())</f>
        <v>6.7731430075212984E-4</v>
      </c>
      <c r="H452" s="42">
        <f>_xll.qlCalendarAdvance(Calendar,$H451,B452,"f",FALSE)</f>
        <v>43290</v>
      </c>
      <c r="I452" s="140">
        <f>_xll.qlInterestRateIndexValueDate(Index1M,$H452)</f>
        <v>43290</v>
      </c>
      <c r="J452" s="145">
        <f>IFERROR(_xll.qlIndexFixing(Index1M,$H452,TRUE,_xll.ohTrigger(RecalcTrigger,Trigger1M)),NA())</f>
        <v>1.2233384099661958E-3</v>
      </c>
      <c r="K452" s="44">
        <f>IFERROR(_xll.qlIndexFixing(Index3M,H452,TRUE,_xll.ohTrigger(RecalcTrigger,Trigger3M)),NA())</f>
        <v>2.3082821756559169E-3</v>
      </c>
      <c r="L452" s="44">
        <f>IFERROR(_xll.qlIndexFixing(Index6M,$H452,TRUE,_xll.ohTrigger(RecalcTrigger,Trigger6M)),NA())</f>
        <v>3.7077771411180194E-3</v>
      </c>
      <c r="M452" s="146">
        <f>IFERROR(_xll.qlIndexFixing(Index1Y,$H452,TRUE,_xll.ohTrigger(RecalcTrigger,Trigger1Y)),NA())</f>
        <v>4.8703556005518234E-3</v>
      </c>
      <c r="N452" s="145">
        <f>IFERROR(_xll.qlIndexFixing(ONIndex1M,I452,TRUE,_xll.ohTrigger(RecalcTrigger,Trigger1M)),NA())</f>
        <v>1.210957085542308E-3</v>
      </c>
      <c r="O452" s="44">
        <f>IFERROR(_xll.qlIndexFixing(ONIndex3M,I452,TRUE,_xll.ohTrigger(RecalcTrigger,Trigger3M)),NA())</f>
        <v>2.2659218676535087E-3</v>
      </c>
      <c r="P452" s="44">
        <f>IFERROR(_xll.qlIndexFixing(ONIndex6M,I452,TRUE,_xll.ohTrigger(RecalcTrigger,Trigger6M)),NA())</f>
        <v>3.6301537767768899E-3</v>
      </c>
      <c r="Q452" s="146">
        <f>IFERROR(_xll.qlIndexFixing(ONIndex1Y,I452,TRUE,_xll.ohTrigger(RecalcTrigger,Trigger1Y)),NA())</f>
        <v>6.3613343839541425E-3</v>
      </c>
    </row>
    <row r="453" spans="2:17" x14ac:dyDescent="0.2">
      <c r="B453" s="39" t="s">
        <v>17</v>
      </c>
      <c r="D453" s="42">
        <f>_xll.qlCalendarAdvance(Calendar,$D452,B453,"f",FALSE)</f>
        <v>43291</v>
      </c>
      <c r="E453" s="140">
        <f>_xll.qlInterestRateIndexValueDate(IndexON,D453)</f>
        <v>43291</v>
      </c>
      <c r="F453" s="156">
        <f>IFERROR(_xll.qlIndexFixing(IndexON,D453,TRUE,_xll.ohTrigger(RecalcTrigger,TriggerON)),NA())</f>
        <v>6.777590572926151E-4</v>
      </c>
      <c r="H453" s="42">
        <f>_xll.qlCalendarAdvance(Calendar,$H452,B453,"f",FALSE)</f>
        <v>43291</v>
      </c>
      <c r="I453" s="140">
        <f>_xll.qlInterestRateIndexValueDate(Index1M,$H453)</f>
        <v>43291</v>
      </c>
      <c r="J453" s="145">
        <f>IFERROR(_xll.qlIndexFixing(Index1M,$H453,TRUE,_xll.ohTrigger(RecalcTrigger,Trigger1M)),NA())</f>
        <v>1.2242284709487827E-3</v>
      </c>
      <c r="K453" s="44">
        <f>IFERROR(_xll.qlIndexFixing(Index3M,H453,TRUE,_xll.ohTrigger(RecalcTrigger,Trigger3M)),NA())</f>
        <v>2.3089371728364444E-3</v>
      </c>
      <c r="L453" s="44">
        <f>IFERROR(_xll.qlIndexFixing(Index6M,$H453,TRUE,_xll.ohTrigger(RecalcTrigger,Trigger6M)),NA())</f>
        <v>3.708922167196785E-3</v>
      </c>
      <c r="M453" s="146">
        <f>IFERROR(_xll.qlIndexFixing(Index1Y,$H453,TRUE,_xll.ohTrigger(RecalcTrigger,Trigger1Y)),NA())</f>
        <v>4.8653494942689779E-3</v>
      </c>
      <c r="N453" s="145">
        <f>IFERROR(_xll.qlIndexFixing(ONIndex1M,I453,TRUE,_xll.ohTrigger(RecalcTrigger,Trigger1M)),NA())</f>
        <v>1.2116539796558357E-3</v>
      </c>
      <c r="O453" s="44">
        <f>IFERROR(_xll.qlIndexFixing(ONIndex3M,I453,TRUE,_xll.ohTrigger(RecalcTrigger,Trigger3M)),NA())</f>
        <v>2.2675817934691977E-3</v>
      </c>
      <c r="P453" s="44">
        <f>IFERROR(_xll.qlIndexFixing(ONIndex6M,I453,TRUE,_xll.ohTrigger(RecalcTrigger,Trigger6M)),NA())</f>
        <v>3.6298259355749263E-3</v>
      </c>
      <c r="Q453" s="146">
        <f>IFERROR(_xll.qlIndexFixing(ONIndex1Y,I453,TRUE,_xll.ohTrigger(RecalcTrigger,Trigger1Y)),NA())</f>
        <v>6.3449179841990055E-3</v>
      </c>
    </row>
    <row r="454" spans="2:17" x14ac:dyDescent="0.2">
      <c r="B454" s="39" t="s">
        <v>17</v>
      </c>
      <c r="D454" s="42">
        <f>_xll.qlCalendarAdvance(Calendar,$D453,B454,"f",FALSE)</f>
        <v>43292</v>
      </c>
      <c r="E454" s="140">
        <f>_xll.qlInterestRateIndexValueDate(IndexON,D454)</f>
        <v>43292</v>
      </c>
      <c r="F454" s="156">
        <f>IFERROR(_xll.qlIndexFixing(IndexON,D454,TRUE,_xll.ohTrigger(RecalcTrigger,TriggerON)),NA())</f>
        <v>6.7821751843499811E-4</v>
      </c>
      <c r="H454" s="42">
        <f>_xll.qlCalendarAdvance(Calendar,$H453,B454,"f",FALSE)</f>
        <v>43292</v>
      </c>
      <c r="I454" s="140">
        <f>_xll.qlInterestRateIndexValueDate(Index1M,$H454)</f>
        <v>43292</v>
      </c>
      <c r="J454" s="145">
        <f>IFERROR(_xll.qlIndexFixing(Index1M,$H454,TRUE,_xll.ohTrigger(RecalcTrigger,Trigger1M)),NA())</f>
        <v>1.2261199877428356E-3</v>
      </c>
      <c r="K454" s="44">
        <f>IFERROR(_xll.qlIndexFixing(Index3M,H454,TRUE,_xll.ohTrigger(RecalcTrigger,Trigger3M)),NA())</f>
        <v>2.3095828015223564E-3</v>
      </c>
      <c r="L454" s="44">
        <f>IFERROR(_xll.qlIndexFixing(Index6M,$H454,TRUE,_xll.ohTrigger(RecalcTrigger,Trigger6M)),NA())</f>
        <v>3.7100785285510947E-3</v>
      </c>
      <c r="M454" s="146">
        <f>IFERROR(_xll.qlIndexFixing(Index1Y,$H454,TRUE,_xll.ohTrigger(RecalcTrigger,Trigger1Y)),NA())</f>
        <v>4.8604006274335365E-3</v>
      </c>
      <c r="N454" s="145">
        <f>IFERROR(_xll.qlIndexFixing(ONIndex1M,I454,TRUE,_xll.ohTrigger(RecalcTrigger,Trigger1M)),NA())</f>
        <v>1.2123637456207259E-3</v>
      </c>
      <c r="O454" s="44">
        <f>IFERROR(_xll.qlIndexFixing(ONIndex3M,I454,TRUE,_xll.ohTrigger(RecalcTrigger,Trigger3M)),NA())</f>
        <v>2.2692162612703015E-3</v>
      </c>
      <c r="P454" s="44">
        <f>IFERROR(_xll.qlIndexFixing(ONIndex6M,I454,TRUE,_xll.ohTrigger(RecalcTrigger,Trigger6M)),NA())</f>
        <v>3.6295202971636797E-3</v>
      </c>
      <c r="Q454" s="146">
        <f>IFERROR(_xll.qlIndexFixing(ONIndex1Y,I454,TRUE,_xll.ohTrigger(RecalcTrigger,Trigger1Y)),NA())</f>
        <v>6.3285853144101623E-3</v>
      </c>
    </row>
    <row r="455" spans="2:17" x14ac:dyDescent="0.2">
      <c r="B455" s="39" t="s">
        <v>17</v>
      </c>
      <c r="D455" s="42">
        <f>_xll.qlCalendarAdvance(Calendar,$D454,B455,"f",FALSE)</f>
        <v>43293</v>
      </c>
      <c r="E455" s="140">
        <f>_xll.qlInterestRateIndexValueDate(IndexON,D455)</f>
        <v>43293</v>
      </c>
      <c r="F455" s="156">
        <f>IFERROR(_xll.qlIndexFixing(IndexON,D455,TRUE,_xll.ohTrigger(RecalcTrigger,TriggerON)),NA())</f>
        <v>6.7868968401718632E-4</v>
      </c>
      <c r="H455" s="42">
        <f>_xll.qlCalendarAdvance(Calendar,$H454,B455,"f",FALSE)</f>
        <v>43293</v>
      </c>
      <c r="I455" s="140">
        <f>_xll.qlInterestRateIndexValueDate(Index1M,$H455)</f>
        <v>43293</v>
      </c>
      <c r="J455" s="145">
        <f>IFERROR(_xll.qlIndexFixing(Index1M,$H455,TRUE,_xll.ohTrigger(RecalcTrigger,Trigger1M)),NA())</f>
        <v>1.2265457962797738E-3</v>
      </c>
      <c r="K455" s="44">
        <f>IFERROR(_xll.qlIndexFixing(Index3M,H455,TRUE,_xll.ohTrigger(RecalcTrigger,Trigger3M)),NA())</f>
        <v>2.3102198669128575E-3</v>
      </c>
      <c r="L455" s="44">
        <f>IFERROR(_xll.qlIndexFixing(Index6M,$H455,TRUE,_xll.ohTrigger(RecalcTrigger,Trigger6M)),NA())</f>
        <v>3.7127791311904234E-3</v>
      </c>
      <c r="M455" s="146">
        <f>IFERROR(_xll.qlIndexFixing(Index1Y,$H455,TRUE,_xll.ohTrigger(RecalcTrigger,Trigger1Y)),NA())</f>
        <v>4.8555089047428446E-3</v>
      </c>
      <c r="N455" s="145">
        <f>IFERROR(_xll.qlIndexFixing(ONIndex1M,I455,TRUE,_xll.ohTrigger(RecalcTrigger,Trigger1M)),NA())</f>
        <v>1.213086383518025E-3</v>
      </c>
      <c r="O455" s="44">
        <f>IFERROR(_xll.qlIndexFixing(ONIndex3M,I455,TRUE,_xll.ohTrigger(RecalcTrigger,Trigger3M)),NA())</f>
        <v>2.27082527105682E-3</v>
      </c>
      <c r="P455" s="44">
        <f>IFERROR(_xll.qlIndexFixing(ONIndex6M,I455,TRUE,_xll.ohTrigger(RecalcTrigger,Trigger6M)),NA())</f>
        <v>3.6292368615431503E-3</v>
      </c>
      <c r="Q455" s="146">
        <f>IFERROR(_xll.qlIndexFixing(ONIndex1Y,I455,TRUE,_xll.ohTrigger(RecalcTrigger,Trigger1Y)),NA())</f>
        <v>6.3123363745065664E-3</v>
      </c>
    </row>
    <row r="456" spans="2:17" x14ac:dyDescent="0.2">
      <c r="B456" s="39" t="s">
        <v>17</v>
      </c>
      <c r="D456" s="42">
        <f>_xll.qlCalendarAdvance(Calendar,$D455,B456,"f",FALSE)</f>
        <v>43294</v>
      </c>
      <c r="E456" s="140">
        <f>_xll.qlInterestRateIndexValueDate(IndexON,D456)</f>
        <v>43294</v>
      </c>
      <c r="F456" s="156">
        <f>IFERROR(_xll.qlIndexFixing(IndexON,D456,TRUE,_xll.ohTrigger(RecalcTrigger,TriggerON)),NA())</f>
        <v>6.79680962833625E-4</v>
      </c>
      <c r="H456" s="42">
        <f>_xll.qlCalendarAdvance(Calendar,$H455,B456,"f",FALSE)</f>
        <v>43294</v>
      </c>
      <c r="I456" s="140">
        <f>_xll.qlInterestRateIndexValueDate(Index1M,$H456)</f>
        <v>43294</v>
      </c>
      <c r="J456" s="145">
        <f>IFERROR(_xll.qlIndexFixing(Index1M,$H456,TRUE,_xll.ohTrigger(RecalcTrigger,Trigger1M)),NA())</f>
        <v>1.2269758930021572E-3</v>
      </c>
      <c r="K456" s="44">
        <f>IFERROR(_xll.qlIndexFixing(Index3M,H456,TRUE,_xll.ohTrigger(RecalcTrigger,Trigger3M)),NA())</f>
        <v>2.3112884155176215E-3</v>
      </c>
      <c r="L456" s="44">
        <f>IFERROR(_xll.qlIndexFixing(Index6M,$H456,TRUE,_xll.ohTrigger(RecalcTrigger,Trigger6M)),NA())</f>
        <v>3.7131937903147195E-3</v>
      </c>
      <c r="M456" s="146">
        <f>IFERROR(_xll.qlIndexFixing(Index1Y,$H456,TRUE,_xll.ohTrigger(RecalcTrigger,Trigger1Y)),NA())</f>
        <v>4.8492271535859385E-3</v>
      </c>
      <c r="N456" s="145">
        <f>IFERROR(_xll.qlIndexFixing(ONIndex1M,I456,TRUE,_xll.ohTrigger(RecalcTrigger,Trigger1M)),NA())</f>
        <v>1.2145786067755775E-3</v>
      </c>
      <c r="O456" s="44">
        <f>IFERROR(_xll.qlIndexFixing(ONIndex3M,I456,TRUE,_xll.ohTrigger(RecalcTrigger,Trigger3M)),NA())</f>
        <v>2.2739725973900766E-3</v>
      </c>
      <c r="P456" s="44">
        <f>IFERROR(_xll.qlIndexFixing(ONIndex6M,I456,TRUE,_xll.ohTrigger(RecalcTrigger,Trigger6M)),NA())</f>
        <v>3.6287800757084381E-3</v>
      </c>
      <c r="Q456" s="146">
        <f>IFERROR(_xll.qlIndexFixing(ONIndex1Y,I456,TRUE,_xll.ohTrigger(RecalcTrigger,Trigger1Y)),NA())</f>
        <v>6.2802256495408946E-3</v>
      </c>
    </row>
    <row r="457" spans="2:17" x14ac:dyDescent="0.2">
      <c r="B457" s="39" t="s">
        <v>17</v>
      </c>
      <c r="D457" s="42">
        <f>_xll.qlCalendarAdvance(Calendar,$D456,B457,"f",FALSE)</f>
        <v>43297</v>
      </c>
      <c r="E457" s="140">
        <f>_xll.qlInterestRateIndexValueDate(IndexON,D457)</f>
        <v>43297</v>
      </c>
      <c r="F457" s="156">
        <f>IFERROR(_xll.qlIndexFixing(IndexON,D457,TRUE,_xll.ohTrigger(RecalcTrigger,TriggerON)),NA())</f>
        <v>6.8071539204073161E-4</v>
      </c>
      <c r="H457" s="42">
        <f>_xll.qlCalendarAdvance(Calendar,$H456,B457,"f",FALSE)</f>
        <v>43297</v>
      </c>
      <c r="I457" s="140">
        <f>_xll.qlInterestRateIndexValueDate(Index1M,$H457)</f>
        <v>43297</v>
      </c>
      <c r="J457" s="145">
        <f>IFERROR(_xll.qlIndexFixing(Index1M,$H457,TRUE,_xll.ohTrigger(RecalcTrigger,Trigger1M)),NA())</f>
        <v>1.229839173770161E-3</v>
      </c>
      <c r="K457" s="44">
        <f>IFERROR(_xll.qlIndexFixing(Index3M,H457,TRUE,_xll.ohTrigger(RecalcTrigger,Trigger3M)),NA())</f>
        <v>2.3126985995453645E-3</v>
      </c>
      <c r="L457" s="44">
        <f>IFERROR(_xll.qlIndexFixing(Index6M,$H457,TRUE,_xll.ohTrigger(RecalcTrigger,Trigger6M)),NA())</f>
        <v>3.7160266936904795E-3</v>
      </c>
      <c r="M457" s="146">
        <f>IFERROR(_xll.qlIndexFixing(Index1Y,$H457,TRUE,_xll.ohTrigger(RecalcTrigger,Trigger1Y)),NA())</f>
        <v>4.8365115497988054E-3</v>
      </c>
      <c r="N457" s="145">
        <f>IFERROR(_xll.qlIndexFixing(ONIndex1M,I457,TRUE,_xll.ohTrigger(RecalcTrigger,Trigger1M)),NA())</f>
        <v>1.2161056528914305E-3</v>
      </c>
      <c r="O457" s="44">
        <f>IFERROR(_xll.qlIndexFixing(ONIndex3M,I457,TRUE,_xll.ohTrigger(RecalcTrigger,Trigger3M)),NA())</f>
        <v>2.2770067298949481E-3</v>
      </c>
      <c r="P457" s="44">
        <f>IFERROR(_xll.qlIndexFixing(ONIndex6M,I457,TRUE,_xll.ohTrigger(RecalcTrigger,Trigger6M)),NA())</f>
        <v>3.6283251466440181E-3</v>
      </c>
      <c r="Q457" s="146">
        <f>IFERROR(_xll.qlIndexFixing(ONIndex1Y,I457,TRUE,_xll.ohTrigger(RecalcTrigger,Trigger1Y)),NA())</f>
        <v>6.2481779145551197E-3</v>
      </c>
    </row>
    <row r="458" spans="2:17" x14ac:dyDescent="0.2">
      <c r="B458" s="39" t="s">
        <v>17</v>
      </c>
      <c r="D458" s="42">
        <f>_xll.qlCalendarAdvance(Calendar,$D457,B458,"f",FALSE)</f>
        <v>43298</v>
      </c>
      <c r="E458" s="140">
        <f>_xll.qlInterestRateIndexValueDate(IndexON,D458)</f>
        <v>43298</v>
      </c>
      <c r="F458" s="156">
        <f>IFERROR(_xll.qlIndexFixing(IndexON,D458,TRUE,_xll.ohTrigger(RecalcTrigger,TriggerON)),NA())</f>
        <v>6.8125608038926977E-4</v>
      </c>
      <c r="H458" s="42">
        <f>_xll.qlCalendarAdvance(Calendar,$H457,B458,"f",FALSE)</f>
        <v>43298</v>
      </c>
      <c r="I458" s="140">
        <f>_xll.qlInterestRateIndexValueDate(Index1M,$H458)</f>
        <v>43298</v>
      </c>
      <c r="J458" s="145">
        <f>IFERROR(_xll.qlIndexFixing(Index1M,$H458,TRUE,_xll.ohTrigger(RecalcTrigger,Trigger1M)),NA())</f>
        <v>1.2308193470901251E-3</v>
      </c>
      <c r="K458" s="44">
        <f>IFERROR(_xll.qlIndexFixing(Index3M,H458,TRUE,_xll.ohTrigger(RecalcTrigger,Trigger3M)),NA())</f>
        <v>2.3133049264812337E-3</v>
      </c>
      <c r="L458" s="44">
        <f>IFERROR(_xll.qlIndexFixing(Index6M,$H458,TRUE,_xll.ohTrigger(RecalcTrigger,Trigger6M)),NA())</f>
        <v>3.717248864238065E-3</v>
      </c>
      <c r="M458" s="146">
        <f>IFERROR(_xll.qlIndexFixing(Index1Y,$H458,TRUE,_xll.ohTrigger(RecalcTrigger,Trigger1Y)),NA())</f>
        <v>4.8319041187092626E-3</v>
      </c>
      <c r="N458" s="145">
        <f>IFERROR(_xll.qlIndexFixing(ONIndex1M,I458,TRUE,_xll.ohTrigger(RecalcTrigger,Trigger1M)),NA())</f>
        <v>1.2168926498024035E-3</v>
      </c>
      <c r="O458" s="44">
        <f>IFERROR(_xll.qlIndexFixing(ONIndex3M,I458,TRUE,_xll.ohTrigger(RecalcTrigger,Trigger3M)),NA())</f>
        <v>2.27848844960854E-3</v>
      </c>
      <c r="P458" s="44">
        <f>IFERROR(_xll.qlIndexFixing(ONIndex6M,I458,TRUE,_xll.ohTrigger(RecalcTrigger,Trigger6M)),NA())</f>
        <v>3.6281527248149814E-3</v>
      </c>
      <c r="Q458" s="146">
        <f>IFERROR(_xll.qlIndexFixing(ONIndex1Y,I458,TRUE,_xll.ohTrigger(RecalcTrigger,Trigger1Y)),NA())</f>
        <v>6.232347624401946E-3</v>
      </c>
    </row>
    <row r="459" spans="2:17" x14ac:dyDescent="0.2">
      <c r="B459" s="39" t="s">
        <v>17</v>
      </c>
      <c r="D459" s="42">
        <f>_xll.qlCalendarAdvance(Calendar,$D458,B459,"f",FALSE)</f>
        <v>43299</v>
      </c>
      <c r="E459" s="140">
        <f>_xll.qlInterestRateIndexValueDate(IndexON,D459)</f>
        <v>43299</v>
      </c>
      <c r="F459" s="156">
        <f>IFERROR(_xll.qlIndexFixing(IndexON,D459,TRUE,_xll.ohTrigger(RecalcTrigger,TriggerON)),NA())</f>
        <v>6.8181047333970568E-4</v>
      </c>
      <c r="H459" s="42">
        <f>_xll.qlCalendarAdvance(Calendar,$H458,B459,"f",FALSE)</f>
        <v>43299</v>
      </c>
      <c r="I459" s="140">
        <f>_xll.qlInterestRateIndexValueDate(Index1M,$H459)</f>
        <v>43299</v>
      </c>
      <c r="J459" s="145">
        <f>IFERROR(_xll.qlIndexFixing(Index1M,$H459,TRUE,_xll.ohTrigger(RecalcTrigger,Trigger1M)),NA())</f>
        <v>1.2328911342755302E-3</v>
      </c>
      <c r="K459" s="44">
        <f>IFERROR(_xll.qlIndexFixing(Index3M,H459,TRUE,_xll.ohTrigger(RecalcTrigger,Trigger3M)),NA())</f>
        <v>2.3139075213336564E-3</v>
      </c>
      <c r="L459" s="44">
        <f>IFERROR(_xll.qlIndexFixing(Index6M,$H459,TRUE,_xll.ohTrigger(RecalcTrigger,Trigger6M)),NA())</f>
        <v>3.7184816359074249E-3</v>
      </c>
      <c r="M459" s="146">
        <f>IFERROR(_xll.qlIndexFixing(Index1Y,$H459,TRUE,_xll.ohTrigger(RecalcTrigger,Trigger1Y)),NA())</f>
        <v>4.8273532601952329E-3</v>
      </c>
      <c r="N459" s="145">
        <f>IFERROR(_xll.qlIndexFixing(ONIndex1M,I459,TRUE,_xll.ohTrigger(RecalcTrigger,Trigger1M)),NA())</f>
        <v>1.2176925184836929E-3</v>
      </c>
      <c r="O459" s="44">
        <f>IFERROR(_xll.qlIndexFixing(ONIndex3M,I459,TRUE,_xll.ohTrigger(RecalcTrigger,Trigger3M)),NA())</f>
        <v>2.2799447112265003E-3</v>
      </c>
      <c r="P459" s="44">
        <f>IFERROR(_xll.qlIndexFixing(ONIndex6M,I459,TRUE,_xll.ohTrigger(RecalcTrigger,Trigger6M)),NA())</f>
        <v>3.6280025058577081E-3</v>
      </c>
      <c r="Q459" s="146">
        <f>IFERROR(_xll.qlIndexFixing(ONIndex1Y,I459,TRUE,_xll.ohTrigger(RecalcTrigger,Trigger1Y)),NA())</f>
        <v>6.2166010640529734E-3</v>
      </c>
    </row>
    <row r="460" spans="2:17" x14ac:dyDescent="0.2">
      <c r="B460" s="39" t="s">
        <v>17</v>
      </c>
      <c r="D460" s="42">
        <f>_xll.qlCalendarAdvance(Calendar,$D459,B460,"f",FALSE)</f>
        <v>43300</v>
      </c>
      <c r="E460" s="140">
        <f>_xll.qlInterestRateIndexValueDate(IndexON,D460)</f>
        <v>43300</v>
      </c>
      <c r="F460" s="156">
        <f>IFERROR(_xll.qlIndexFixing(IndexON,D460,TRUE,_xll.ohTrigger(RecalcTrigger,TriggerON)),NA())</f>
        <v>6.8237857072994679E-4</v>
      </c>
      <c r="H460" s="42">
        <f>_xll.qlCalendarAdvance(Calendar,$H459,B460,"f",FALSE)</f>
        <v>43300</v>
      </c>
      <c r="I460" s="140">
        <f>_xll.qlInterestRateIndexValueDate(Index1M,$H460)</f>
        <v>43300</v>
      </c>
      <c r="J460" s="145">
        <f>IFERROR(_xll.qlIndexFixing(Index1M,$H460,TRUE,_xll.ohTrigger(RecalcTrigger,Trigger1M)),NA())</f>
        <v>1.2333619763449377E-3</v>
      </c>
      <c r="K460" s="44">
        <f>IFERROR(_xll.qlIndexFixing(Index3M,H460,TRUE,_xll.ohTrigger(RecalcTrigger,Trigger3M)),NA())</f>
        <v>2.3145071893071224E-3</v>
      </c>
      <c r="L460" s="44">
        <f>IFERROR(_xll.qlIndexFixing(Index6M,$H460,TRUE,_xll.ohTrigger(RecalcTrigger,Trigger6M)),NA())</f>
        <v>3.7213006211836638E-3</v>
      </c>
      <c r="M460" s="146">
        <f>IFERROR(_xll.qlIndexFixing(Index1Y,$H460,TRUE,_xll.ohTrigger(RecalcTrigger,Trigger1Y)),NA())</f>
        <v>4.8228588790346638E-3</v>
      </c>
      <c r="N460" s="145">
        <f>IFERROR(_xll.qlIndexFixing(ONIndex1M,I460,TRUE,_xll.ohTrigger(RecalcTrigger,Trigger1M)),NA())</f>
        <v>1.218505259097391E-3</v>
      </c>
      <c r="O460" s="44">
        <f>IFERROR(_xll.qlIndexFixing(ONIndex3M,I460,TRUE,_xll.ohTrigger(RecalcTrigger,Trigger3M)),NA())</f>
        <v>2.2813755148298753E-3</v>
      </c>
      <c r="P460" s="44">
        <f>IFERROR(_xll.qlIndexFixing(ONIndex6M,I460,TRUE,_xll.ohTrigger(RecalcTrigger,Trigger6M)),NA())</f>
        <v>3.6278744895290593E-3</v>
      </c>
      <c r="Q460" s="146">
        <f>IFERROR(_xll.qlIndexFixing(ONIndex1Y,I460,TRUE,_xll.ohTrigger(RecalcTrigger,Trigger1Y)),NA())</f>
        <v>6.2009382335892482E-3</v>
      </c>
    </row>
    <row r="461" spans="2:17" x14ac:dyDescent="0.2">
      <c r="B461" s="39" t="s">
        <v>17</v>
      </c>
      <c r="D461" s="42">
        <f>_xll.qlCalendarAdvance(Calendar,$D460,B461,"f",FALSE)</f>
        <v>43301</v>
      </c>
      <c r="E461" s="140">
        <f>_xll.qlInterestRateIndexValueDate(IndexON,D461)</f>
        <v>43301</v>
      </c>
      <c r="F461" s="156">
        <f>IFERROR(_xll.qlIndexFixing(IndexON,D461,TRUE,_xll.ohTrigger(RecalcTrigger,TriggerON)),NA())</f>
        <v>6.8356172758872924E-4</v>
      </c>
      <c r="H461" s="42">
        <f>_xll.qlCalendarAdvance(Calendar,$H460,B461,"f",FALSE)</f>
        <v>43301</v>
      </c>
      <c r="I461" s="140">
        <f>_xll.qlInterestRateIndexValueDate(Index1M,$H461)</f>
        <v>43301</v>
      </c>
      <c r="J461" s="145">
        <f>IFERROR(_xll.qlIndexFixing(Index1M,$H461,TRUE,_xll.ohTrigger(RecalcTrigger,Trigger1M)),NA())</f>
        <v>1.2338371062811213E-3</v>
      </c>
      <c r="K461" s="44">
        <f>IFERROR(_xll.qlIndexFixing(Index3M,H461,TRUE,_xll.ohTrigger(RecalcTrigger,Trigger3M)),NA())</f>
        <v>2.3156267783446425E-3</v>
      </c>
      <c r="L461" s="44">
        <f>IFERROR(_xll.qlIndexFixing(Index6M,$H461,TRUE,_xll.ohTrigger(RecalcTrigger,Trigger6M)),NA())</f>
        <v>3.7217686352197256E-3</v>
      </c>
      <c r="M461" s="146">
        <f>IFERROR(_xll.qlIndexFixing(Index1Y,$H461,TRUE,_xll.ohTrigger(RecalcTrigger,Trigger1Y)),NA())</f>
        <v>4.8173303390211687E-3</v>
      </c>
      <c r="N461" s="145">
        <f>IFERROR(_xll.qlIndexFixing(ONIndex1M,I461,TRUE,_xll.ohTrigger(RecalcTrigger,Trigger1M)),NA())</f>
        <v>1.2201777251770927E-3</v>
      </c>
      <c r="O461" s="44">
        <f>IFERROR(_xll.qlIndexFixing(ONIndex3M,I461,TRUE,_xll.ohTrigger(RecalcTrigger,Trigger3M)),NA())</f>
        <v>2.2841665560935369E-3</v>
      </c>
      <c r="P461" s="44">
        <f>IFERROR(_xll.qlIndexFixing(ONIndex6M,I461,TRUE,_xll.ohTrigger(RecalcTrigger,Trigger6M)),NA())</f>
        <v>3.6277285216113069E-3</v>
      </c>
      <c r="Q461" s="146">
        <f>IFERROR(_xll.qlIndexFixing(ONIndex1Y,I461,TRUE,_xll.ohTrigger(RecalcTrigger,Trigger1Y)),NA())</f>
        <v>6.1699959673611202E-3</v>
      </c>
    </row>
    <row r="462" spans="2:17" x14ac:dyDescent="0.2">
      <c r="B462" s="39" t="s">
        <v>17</v>
      </c>
      <c r="D462" s="42">
        <f>_xll.qlCalendarAdvance(Calendar,$D461,B462,"f",FALSE)</f>
        <v>43304</v>
      </c>
      <c r="E462" s="140">
        <f>_xll.qlInterestRateIndexValueDate(IndexON,D462)</f>
        <v>43304</v>
      </c>
      <c r="F462" s="156">
        <f>IFERROR(_xll.qlIndexFixing(IndexON,D462,TRUE,_xll.ohTrigger(RecalcTrigger,TriggerON)),NA())</f>
        <v>6.8478800590465738E-4</v>
      </c>
      <c r="H462" s="42">
        <f>_xll.qlCalendarAdvance(Calendar,$H461,B462,"f",FALSE)</f>
        <v>43304</v>
      </c>
      <c r="I462" s="140">
        <f>_xll.qlInterestRateIndexValueDate(Index1M,$H462)</f>
        <v>43304</v>
      </c>
      <c r="J462" s="145">
        <f>IFERROR(_xll.qlIndexFixing(Index1M,$H462,TRUE,_xll.ohTrigger(RecalcTrigger,Trigger1M)),NA())</f>
        <v>1.2369707243958985E-3</v>
      </c>
      <c r="K462" s="44">
        <f>IFERROR(_xll.qlIndexFixing(Index3M,H462,TRUE,_xll.ohTrigger(RecalcTrigger,Trigger3M)),NA())</f>
        <v>2.3168926965021026E-3</v>
      </c>
      <c r="L462" s="44">
        <f>IFERROR(_xll.qlIndexFixing(Index6M,$H462,TRUE,_xll.ohTrigger(RecalcTrigger,Trigger6M)),NA())</f>
        <v>3.7248008402970033E-3</v>
      </c>
      <c r="M462" s="146">
        <f>IFERROR(_xll.qlIndexFixing(Index1Y,$H462,TRUE,_xll.ohTrigger(RecalcTrigger,Trigger1Y)),NA())</f>
        <v>4.8054442238825157E-3</v>
      </c>
      <c r="N462" s="145">
        <f>IFERROR(_xll.qlIndexFixing(ONIndex1M,I462,TRUE,_xll.ohTrigger(RecalcTrigger,Trigger1M)),NA())</f>
        <v>1.2218849394174391E-3</v>
      </c>
      <c r="O462" s="44">
        <f>IFERROR(_xll.qlIndexFixing(ONIndex3M,I462,TRUE,_xll.ohTrigger(RecalcTrigger,Trigger3M)),NA())</f>
        <v>2.2868441489354296E-3</v>
      </c>
      <c r="P462" s="44">
        <f>IFERROR(_xll.qlIndexFixing(ONIndex6M,I462,TRUE,_xll.ohTrigger(RecalcTrigger,Trigger6M)),NA())</f>
        <v>3.6275844522026812E-3</v>
      </c>
      <c r="Q462" s="146">
        <f>IFERROR(_xll.qlIndexFixing(ONIndex1Y,I462,TRUE,_xll.ohTrigger(RecalcTrigger,Trigger1Y)),NA())</f>
        <v>6.1391242105057753E-3</v>
      </c>
    </row>
    <row r="463" spans="2:17" x14ac:dyDescent="0.2">
      <c r="B463" s="39" t="s">
        <v>17</v>
      </c>
      <c r="D463" s="42">
        <f>_xll.qlCalendarAdvance(Calendar,$D462,B463,"f",FALSE)</f>
        <v>43305</v>
      </c>
      <c r="E463" s="140">
        <f>_xll.qlInterestRateIndexValueDate(IndexON,D463)</f>
        <v>43305</v>
      </c>
      <c r="F463" s="156">
        <f>IFERROR(_xll.qlIndexFixing(IndexON,D463,TRUE,_xll.ohTrigger(RecalcTrigger,TriggerON)),NA())</f>
        <v>6.8542462606124843E-4</v>
      </c>
      <c r="H463" s="42">
        <f>_xll.qlCalendarAdvance(Calendar,$H462,B463,"f",FALSE)</f>
        <v>43305</v>
      </c>
      <c r="I463" s="140">
        <f>_xll.qlInterestRateIndexValueDate(Index1M,$H463)</f>
        <v>43305</v>
      </c>
      <c r="J463" s="145">
        <f>IFERROR(_xll.qlIndexFixing(Index1M,$H463,TRUE,_xll.ohTrigger(RecalcTrigger,Trigger1M)),NA())</f>
        <v>1.2380410102074888E-3</v>
      </c>
      <c r="K463" s="44">
        <f>IFERROR(_xll.qlIndexFixing(Index3M,H463,TRUE,_xll.ohTrigger(RecalcTrigger,Trigger3M)),NA())</f>
        <v>2.3174898081534221E-3</v>
      </c>
      <c r="L463" s="44">
        <f>IFERROR(_xll.qlIndexFixing(Index6M,$H463,TRUE,_xll.ohTrigger(RecalcTrigger,Trigger6M)),NA())</f>
        <v>3.7260950162255647E-3</v>
      </c>
      <c r="M463" s="146">
        <f>IFERROR(_xll.qlIndexFixing(Index1Y,$H463,TRUE,_xll.ohTrigger(RecalcTrigger,Trigger1Y)),NA())</f>
        <v>4.8012308015528138E-3</v>
      </c>
      <c r="N463" s="145">
        <f>IFERROR(_xll.qlIndexFixing(ONIndex1M,I463,TRUE,_xll.ohTrigger(RecalcTrigger,Trigger1M)),NA())</f>
        <v>1.2227620391258576E-3</v>
      </c>
      <c r="O463" s="44">
        <f>IFERROR(_xll.qlIndexFixing(ONIndex3M,I463,TRUE,_xll.ohTrigger(RecalcTrigger,Trigger3M)),NA())</f>
        <v>2.2881476624658781E-3</v>
      </c>
      <c r="P463" s="44">
        <f>IFERROR(_xll.qlIndexFixing(ONIndex6M,I463,TRUE,_xll.ohTrigger(RecalcTrigger,Trigger6M)),NA())</f>
        <v>3.6275674498276178E-3</v>
      </c>
      <c r="Q463" s="146">
        <f>IFERROR(_xll.qlIndexFixing(ONIndex1Y,I463,TRUE,_xll.ohTrigger(RecalcTrigger,Trigger1Y)),NA())</f>
        <v>6.1238800293061946E-3</v>
      </c>
    </row>
    <row r="464" spans="2:17" x14ac:dyDescent="0.2">
      <c r="B464" s="39" t="s">
        <v>17</v>
      </c>
      <c r="D464" s="42">
        <f>_xll.qlCalendarAdvance(Calendar,$D463,B464,"f",FALSE)</f>
        <v>43306</v>
      </c>
      <c r="E464" s="140">
        <f>_xll.qlInterestRateIndexValueDate(IndexON,D464)</f>
        <v>43306</v>
      </c>
      <c r="F464" s="156">
        <f>IFERROR(_xll.qlIndexFixing(IndexON,D464,TRUE,_xll.ohTrigger(RecalcTrigger,TriggerON)),NA())</f>
        <v>6.8607495073869096E-4</v>
      </c>
      <c r="H464" s="42">
        <f>_xll.qlCalendarAdvance(Calendar,$H463,B464,"f",FALSE)</f>
        <v>43306</v>
      </c>
      <c r="I464" s="140">
        <f>_xll.qlInterestRateIndexValueDate(Index1M,$H464)</f>
        <v>43306</v>
      </c>
      <c r="J464" s="145">
        <f>IFERROR(_xll.qlIndexFixing(Index1M,$H464,TRUE,_xll.ohTrigger(RecalcTrigger,Trigger1M)),NA())</f>
        <v>1.2408839669622094E-3</v>
      </c>
      <c r="K464" s="44">
        <f>IFERROR(_xll.qlIndexFixing(Index3M,H464,TRUE,_xll.ohTrigger(RecalcTrigger,Trigger3M)),NA())</f>
        <v>2.3180888241580103E-3</v>
      </c>
      <c r="L464" s="44">
        <f>IFERROR(_xll.qlIndexFixing(Index6M,$H464,TRUE,_xll.ohTrigger(RecalcTrigger,Trigger6M)),NA())</f>
        <v>3.7273990591172841E-3</v>
      </c>
      <c r="M464" s="146">
        <f>IFERROR(_xll.qlIndexFixing(Index1Y,$H464,TRUE,_xll.ohTrigger(RecalcTrigger,Trigger1Y)),NA())</f>
        <v>4.7970732854794029E-3</v>
      </c>
      <c r="N464" s="145">
        <f>IFERROR(_xll.qlIndexFixing(ONIndex1M,I464,TRUE,_xll.ohTrigger(RecalcTrigger,Trigger1M)),NA())</f>
        <v>1.223652010523546E-3</v>
      </c>
      <c r="O464" s="44">
        <f>IFERROR(_xll.qlIndexFixing(ONIndex3M,I464,TRUE,_xll.ohTrigger(RecalcTrigger,Trigger3M)),NA())</f>
        <v>2.2894257179006949E-3</v>
      </c>
      <c r="P464" s="44">
        <f>IFERROR(_xll.qlIndexFixing(ONIndex6M,I464,TRUE,_xll.ohTrigger(RecalcTrigger,Trigger6M)),NA())</f>
        <v>3.6275726501622252E-3</v>
      </c>
      <c r="Q464" s="146">
        <f>IFERROR(_xll.qlIndexFixing(ONIndex1Y,I464,TRUE,_xll.ohTrigger(RecalcTrigger,Trigger1Y)),NA())</f>
        <v>6.108719577910815E-3</v>
      </c>
    </row>
    <row r="465" spans="2:17" x14ac:dyDescent="0.2">
      <c r="B465" s="39" t="s">
        <v>17</v>
      </c>
      <c r="D465" s="42">
        <f>_xll.qlCalendarAdvance(Calendar,$D464,B465,"f",FALSE)</f>
        <v>43307</v>
      </c>
      <c r="E465" s="140">
        <f>_xll.qlInterestRateIndexValueDate(IndexON,D465)</f>
        <v>43307</v>
      </c>
      <c r="F465" s="156">
        <f>IFERROR(_xll.qlIndexFixing(IndexON,D465,TRUE,_xll.ohTrigger(RecalcTrigger,TriggerON)),NA())</f>
        <v>6.8673898001803124E-4</v>
      </c>
      <c r="H465" s="42">
        <f>_xll.qlCalendarAdvance(Calendar,$H464,B465,"f",FALSE)</f>
        <v>43307</v>
      </c>
      <c r="I465" s="140">
        <f>_xll.qlInterestRateIndexValueDate(Index1M,$H465)</f>
        <v>43307</v>
      </c>
      <c r="J465" s="145">
        <f>IFERROR(_xll.qlIndexFixing(Index1M,$H465,TRUE,_xll.ohTrigger(RecalcTrigger,Trigger1M)),NA())</f>
        <v>1.2414019856945367E-3</v>
      </c>
      <c r="K465" s="44">
        <f>IFERROR(_xll.qlIndexFixing(Index3M,H465,TRUE,_xll.ohTrigger(RecalcTrigger,Trigger3M)),NA())</f>
        <v>2.3186905497238823E-3</v>
      </c>
      <c r="L465" s="44">
        <f>IFERROR(_xll.qlIndexFixing(Index6M,$H465,TRUE,_xll.ohTrigger(RecalcTrigger,Trigger6M)),NA())</f>
        <v>3.7303273752653937E-3</v>
      </c>
      <c r="M465" s="146">
        <f>IFERROR(_xll.qlIndexFixing(Index1Y,$H465,TRUE,_xll.ohTrigger(RecalcTrigger,Trigger1Y)),NA())</f>
        <v>4.7929715805179463E-3</v>
      </c>
      <c r="N465" s="145">
        <f>IFERROR(_xll.qlIndexFixing(ONIndex1M,I465,TRUE,_xll.ohTrigger(RecalcTrigger,Trigger1M)),NA())</f>
        <v>1.2245548538536433E-3</v>
      </c>
      <c r="O465" s="44">
        <f>IFERROR(_xll.qlIndexFixing(ONIndex3M,I465,TRUE,_xll.ohTrigger(RecalcTrigger,Trigger3M)),NA())</f>
        <v>2.2906783153209265E-3</v>
      </c>
      <c r="P465" s="44">
        <f>IFERROR(_xll.qlIndexFixing(ONIndex6M,I465,TRUE,_xll.ohTrigger(RecalcTrigger,Trigger6M)),NA())</f>
        <v>3.6276000532875496E-3</v>
      </c>
      <c r="Q465" s="146">
        <f>IFERROR(_xll.qlIndexFixing(ONIndex1Y,I465,TRUE,_xll.ohTrigger(RecalcTrigger,Trigger1Y)),NA())</f>
        <v>6.0936428563196365E-3</v>
      </c>
    </row>
    <row r="466" spans="2:17" x14ac:dyDescent="0.2">
      <c r="B466" s="39" t="s">
        <v>17</v>
      </c>
      <c r="D466" s="42">
        <f>_xll.qlCalendarAdvance(Calendar,$D465,B466,"f",FALSE)</f>
        <v>43308</v>
      </c>
      <c r="E466" s="140">
        <f>_xll.qlInterestRateIndexValueDate(IndexON,D466)</f>
        <v>43308</v>
      </c>
      <c r="F466" s="156">
        <f>IFERROR(_xll.qlIndexFixing(IndexON,D466,TRUE,_xll.ohTrigger(RecalcTrigger,TriggerON)),NA())</f>
        <v>6.8811401751263845E-4</v>
      </c>
      <c r="H466" s="42">
        <f>_xll.qlCalendarAdvance(Calendar,$H465,B466,"f",FALSE)</f>
        <v>43308</v>
      </c>
      <c r="I466" s="140">
        <f>_xll.qlInterestRateIndexValueDate(Index1M,$H466)</f>
        <v>43308</v>
      </c>
      <c r="J466" s="145">
        <f>IFERROR(_xll.qlIndexFixing(Index1M,$H466,TRUE,_xll.ohTrigger(RecalcTrigger,Trigger1M)),NA())</f>
        <v>1.2419242919803342E-3</v>
      </c>
      <c r="K466" s="44">
        <f>IFERROR(_xll.qlIndexFixing(Index3M,H466,TRUE,_xll.ohTrigger(RecalcTrigger,Trigger3M)),NA())</f>
        <v>2.3199526815268585E-3</v>
      </c>
      <c r="L466" s="44">
        <f>IFERROR(_xll.qlIndexFixing(Index6M,$H466,TRUE,_xll.ohTrigger(RecalcTrigger,Trigger6M)),NA())</f>
        <v>3.7308455785924539E-3</v>
      </c>
      <c r="M466" s="146">
        <f>IFERROR(_xll.qlIndexFixing(Index1Y,$H466,TRUE,_xll.ohTrigger(RecalcTrigger,Trigger1Y)),NA())</f>
        <v>4.7881898740642793E-3</v>
      </c>
      <c r="N466" s="145">
        <f>IFERROR(_xll.qlIndexFixing(ONIndex1M,I466,TRUE,_xll.ohTrigger(RecalcTrigger,Trigger1M)),NA())</f>
        <v>1.2264075672130394E-3</v>
      </c>
      <c r="O466" s="44">
        <f>IFERROR(_xll.qlIndexFixing(ONIndex3M,I466,TRUE,_xll.ohTrigger(RecalcTrigger,Trigger3M)),NA())</f>
        <v>2.293113056359338E-3</v>
      </c>
      <c r="P466" s="44">
        <f>IFERROR(_xll.qlIndexFixing(ONIndex6M,I466,TRUE,_xll.ohTrigger(RecalcTrigger,Trigger6M)),NA())</f>
        <v>3.6277649247910366E-3</v>
      </c>
      <c r="Q466" s="146">
        <f>IFERROR(_xll.qlIndexFixing(ONIndex1Y,I466,TRUE,_xll.ohTrigger(RecalcTrigger,Trigger1Y)),NA())</f>
        <v>6.063869250688322E-3</v>
      </c>
    </row>
    <row r="467" spans="2:17" x14ac:dyDescent="0.2">
      <c r="B467" s="39" t="s">
        <v>17</v>
      </c>
      <c r="D467" s="42">
        <f>_xll.qlCalendarAdvance(Calendar,$D466,B467,"f",FALSE)</f>
        <v>43311</v>
      </c>
      <c r="E467" s="140">
        <f>_xll.qlInterestRateIndexValueDate(IndexON,D467)</f>
        <v>43311</v>
      </c>
      <c r="F467" s="156">
        <f>IFERROR(_xll.qlIndexFixing(IndexON,D467,TRUE,_xll.ohTrigger(RecalcTrigger,TriggerON)),NA())</f>
        <v>6.8953214234390714E-4</v>
      </c>
      <c r="H467" s="42">
        <f>_xll.qlCalendarAdvance(Calendar,$H466,B467,"f",FALSE)</f>
        <v>43311</v>
      </c>
      <c r="I467" s="140">
        <f>_xll.qlInterestRateIndexValueDate(Index1M,$H467)</f>
        <v>43311</v>
      </c>
      <c r="J467" s="145">
        <f>IFERROR(_xll.qlIndexFixing(Index1M,$H467,TRUE,_xll.ohTrigger(RecalcTrigger,Trigger1M)),NA())</f>
        <v>1.2447330629780562E-3</v>
      </c>
      <c r="K467" s="44">
        <f>IFERROR(_xll.qlIndexFixing(Index3M,H467,TRUE,_xll.ohTrigger(RecalcTrigger,Trigger3M)),NA())</f>
        <v>2.3211406517613564E-3</v>
      </c>
      <c r="L467" s="44">
        <f>IFERROR(_xll.qlIndexFixing(Index6M,$H467,TRUE,_xll.ohTrigger(RecalcTrigger,Trigger6M)),NA())</f>
        <v>3.7340636072213697E-3</v>
      </c>
      <c r="M467" s="146">
        <f>IFERROR(_xll.qlIndexFixing(Index1Y,$H467,TRUE,_xll.ohTrigger(RecalcTrigger,Trigger1Y)),NA())</f>
        <v>4.777120969281734E-3</v>
      </c>
      <c r="N467" s="145">
        <f>IFERROR(_xll.qlIndexFixing(ONIndex1M,I467,TRUE,_xll.ohTrigger(RecalcTrigger,Trigger1M)),NA())</f>
        <v>1.228294945120334E-3</v>
      </c>
      <c r="O467" s="44">
        <f>IFERROR(_xll.qlIndexFixing(ONIndex3M,I467,TRUE,_xll.ohTrigger(RecalcTrigger,Trigger3M)),NA())</f>
        <v>2.295434124693907E-3</v>
      </c>
      <c r="P467" s="44">
        <f>IFERROR(_xll.qlIndexFixing(ONIndex6M,I467,TRUE,_xll.ohTrigger(RecalcTrigger,Trigger6M)),NA())</f>
        <v>3.6279316934528794E-3</v>
      </c>
      <c r="Q467" s="146">
        <f>IFERROR(_xll.qlIndexFixing(ONIndex1Y,I467,TRUE,_xll.ohTrigger(RecalcTrigger,Trigger1Y)),NA())</f>
        <v>6.034173267996934E-3</v>
      </c>
    </row>
    <row r="468" spans="2:17" x14ac:dyDescent="0.2">
      <c r="B468" s="39" t="s">
        <v>17</v>
      </c>
      <c r="D468" s="42">
        <f>_xll.qlCalendarAdvance(Calendar,$D467,B468,"f",FALSE)</f>
        <v>43312</v>
      </c>
      <c r="E468" s="140">
        <f>_xll.qlInterestRateIndexValueDate(IndexON,D468)</f>
        <v>43312</v>
      </c>
      <c r="F468" s="156">
        <f>IFERROR(_xll.qlIndexFixing(IndexON,D468,TRUE,_xll.ohTrigger(RecalcTrigger,TriggerON)),NA())</f>
        <v>6.902646942275048E-4</v>
      </c>
      <c r="H468" s="42">
        <f>_xll.qlCalendarAdvance(Calendar,$H467,B468,"f",FALSE)</f>
        <v>43312</v>
      </c>
      <c r="I468" s="140">
        <f>_xll.qlInterestRateIndexValueDate(Index1M,$H468)</f>
        <v>43312</v>
      </c>
      <c r="J468" s="145">
        <f>IFERROR(_xll.qlIndexFixing(Index1M,$H468,TRUE,_xll.ohTrigger(RecalcTrigger,Trigger1M)),NA())</f>
        <v>1.2458934614590516E-3</v>
      </c>
      <c r="K468" s="44">
        <f>IFERROR(_xll.qlIndexFixing(Index3M,H468,TRUE,_xll.ohTrigger(RecalcTrigger,Trigger3M)),NA())</f>
        <v>2.3217680032573745E-3</v>
      </c>
      <c r="L468" s="44">
        <f>IFERROR(_xll.qlIndexFixing(Index6M,$H468,TRUE,_xll.ohTrigger(RecalcTrigger,Trigger6M)),NA())</f>
        <v>3.7354246494065023E-3</v>
      </c>
      <c r="M468" s="146">
        <f>IFERROR(_xll.qlIndexFixing(Index1Y,$H468,TRUE,_xll.ohTrigger(RecalcTrigger,Trigger1Y)),NA())</f>
        <v>4.7732968930918052E-3</v>
      </c>
      <c r="N468" s="145">
        <f>IFERROR(_xll.qlIndexFixing(ONIndex1M,I468,TRUE,_xll.ohTrigger(RecalcTrigger,Trigger1M)),NA())</f>
        <v>1.2292621475451515E-3</v>
      </c>
      <c r="O468" s="44">
        <f>IFERROR(_xll.qlIndexFixing(ONIndex3M,I468,TRUE,_xll.ohTrigger(RecalcTrigger,Trigger3M)),NA())</f>
        <v>2.2965594318791194E-3</v>
      </c>
      <c r="P468" s="44">
        <f>IFERROR(_xll.qlIndexFixing(ONIndex6M,I468,TRUE,_xll.ohTrigger(RecalcTrigger,Trigger6M)),NA())</f>
        <v>3.6280701103696966E-3</v>
      </c>
      <c r="Q468" s="146">
        <f>IFERROR(_xll.qlIndexFixing(ONIndex1Y,I468,TRUE,_xll.ohTrigger(RecalcTrigger,Trigger1Y)),NA())</f>
        <v>6.0195151953457149E-3</v>
      </c>
    </row>
    <row r="469" spans="2:17" x14ac:dyDescent="0.2">
      <c r="B469" s="39" t="s">
        <v>17</v>
      </c>
      <c r="D469" s="42">
        <f>_xll.qlCalendarAdvance(Calendar,$D468,B469,"f",FALSE)</f>
        <v>43313</v>
      </c>
      <c r="E469" s="140">
        <f>_xll.qlInterestRateIndexValueDate(IndexON,D469)</f>
        <v>43313</v>
      </c>
      <c r="F469" s="156">
        <f>IFERROR(_xll.qlIndexFixing(IndexON,D469,TRUE,_xll.ohTrigger(RecalcTrigger,TriggerON)),NA())</f>
        <v>6.9101095071300023E-4</v>
      </c>
      <c r="H469" s="42">
        <f>_xll.qlCalendarAdvance(Calendar,$H468,B469,"f",FALSE)</f>
        <v>43313</v>
      </c>
      <c r="I469" s="140">
        <f>_xll.qlInterestRateIndexValueDate(Index1M,$H469)</f>
        <v>43313</v>
      </c>
      <c r="J469" s="145">
        <f>IFERROR(_xll.qlIndexFixing(Index1M,$H469,TRUE,_xll.ohTrigger(RecalcTrigger,Trigger1M)),NA())</f>
        <v>1.2483258041165036E-3</v>
      </c>
      <c r="K469" s="44">
        <f>IFERROR(_xll.qlIndexFixing(Index3M,H469,TRUE,_xll.ohTrigger(RecalcTrigger,Trigger3M)),NA())</f>
        <v>2.3224028955698053E-3</v>
      </c>
      <c r="L469" s="44">
        <f>IFERROR(_xll.qlIndexFixing(Index6M,$H469,TRUE,_xll.ohTrigger(RecalcTrigger,Trigger6M)),NA())</f>
        <v>3.7367948243913324E-3</v>
      </c>
      <c r="M469" s="146">
        <f>IFERROR(_xll.qlIndexFixing(Index1Y,$H469,TRUE,_xll.ohTrigger(RecalcTrigger,Trigger1Y)),NA())</f>
        <v>4.7695280573734067E-3</v>
      </c>
      <c r="N469" s="145">
        <f>IFERROR(_xll.qlIndexFixing(ONIndex1M,I469,TRUE,_xll.ohTrigger(RecalcTrigger,Trigger1M)),NA())</f>
        <v>1.2302422218213316E-3</v>
      </c>
      <c r="O469" s="44">
        <f>IFERROR(_xll.qlIndexFixing(ONIndex3M,I469,TRUE,_xll.ohTrigger(RecalcTrigger,Trigger3M)),NA())</f>
        <v>2.2976592811307928E-3</v>
      </c>
      <c r="P469" s="44">
        <f>IFERROR(_xll.qlIndexFixing(ONIndex6M,I469,TRUE,_xll.ohTrigger(RecalcTrigger,Trigger6M)),NA())</f>
        <v>3.628230730077231E-3</v>
      </c>
      <c r="Q469" s="146">
        <f>IFERROR(_xll.qlIndexFixing(ONIndex1Y,I469,TRUE,_xll.ohTrigger(RecalcTrigger,Trigger1Y)),NA())</f>
        <v>6.0049408523366044E-3</v>
      </c>
    </row>
    <row r="470" spans="2:17" x14ac:dyDescent="0.2">
      <c r="B470" s="39" t="s">
        <v>17</v>
      </c>
      <c r="D470" s="42">
        <f>_xll.qlCalendarAdvance(Calendar,$D469,B470,"f",FALSE)</f>
        <v>43314</v>
      </c>
      <c r="E470" s="140">
        <f>_xll.qlInterestRateIndexValueDate(IndexON,D470)</f>
        <v>43314</v>
      </c>
      <c r="F470" s="156">
        <f>IFERROR(_xll.qlIndexFixing(IndexON,D470,TRUE,_xll.ohTrigger(RecalcTrigger,TriggerON)),NA())</f>
        <v>6.9177091180039341E-4</v>
      </c>
      <c r="H470" s="42">
        <f>_xll.qlCalendarAdvance(Calendar,$H469,B470,"f",FALSE)</f>
        <v>43314</v>
      </c>
      <c r="I470" s="140">
        <f>_xll.qlInterestRateIndexValueDate(Index1M,$H470)</f>
        <v>43314</v>
      </c>
      <c r="J470" s="145">
        <f>IFERROR(_xll.qlIndexFixing(Index1M,$H470,TRUE,_xll.ohTrigger(RecalcTrigger,Trigger1M)),NA())</f>
        <v>1.2488867066561687E-3</v>
      </c>
      <c r="K470" s="44">
        <f>IFERROR(_xll.qlIndexFixing(Index3M,H470,TRUE,_xll.ohTrigger(RecalcTrigger,Trigger3M)),NA())</f>
        <v>2.3230461339075444E-3</v>
      </c>
      <c r="L470" s="44">
        <f>IFERROR(_xll.qlIndexFixing(Index6M,$H470,TRUE,_xll.ohTrigger(RecalcTrigger,Trigger6M)),NA())</f>
        <v>3.7398238057897485E-3</v>
      </c>
      <c r="M470" s="146">
        <f>IFERROR(_xll.qlIndexFixing(Index1Y,$H470,TRUE,_xll.ohTrigger(RecalcTrigger,Trigger1Y)),NA())</f>
        <v>4.7658143670572528E-3</v>
      </c>
      <c r="N470" s="145">
        <f>IFERROR(_xll.qlIndexFixing(ONIndex1M,I470,TRUE,_xll.ohTrigger(RecalcTrigger,Trigger1M)),NA())</f>
        <v>1.2312351677867817E-3</v>
      </c>
      <c r="O470" s="44">
        <f>IFERROR(_xll.qlIndexFixing(ONIndex3M,I470,TRUE,_xll.ohTrigger(RecalcTrigger,Trigger3M)),NA())</f>
        <v>2.2987336723678808E-3</v>
      </c>
      <c r="P470" s="44">
        <f>IFERROR(_xll.qlIndexFixing(ONIndex6M,I470,TRUE,_xll.ohTrigger(RecalcTrigger,Trigger6M)),NA())</f>
        <v>3.6284135526565287E-3</v>
      </c>
      <c r="Q470" s="146">
        <f>IFERROR(_xll.qlIndexFixing(ONIndex1Y,I470,TRUE,_xll.ohTrigger(RecalcTrigger,Trigger1Y)),NA())</f>
        <v>5.9904502392127412E-3</v>
      </c>
    </row>
    <row r="471" spans="2:17" x14ac:dyDescent="0.2">
      <c r="B471" s="39" t="s">
        <v>17</v>
      </c>
      <c r="D471" s="42">
        <f>_xll.qlCalendarAdvance(Calendar,$D470,B471,"f",FALSE)</f>
        <v>43315</v>
      </c>
      <c r="E471" s="140">
        <f>_xll.qlInterestRateIndexValueDate(IndexON,D471)</f>
        <v>43315</v>
      </c>
      <c r="F471" s="156">
        <f>IFERROR(_xll.qlIndexFixing(IndexON,D471,TRUE,_xll.ohTrigger(RecalcTrigger,TriggerON)),NA())</f>
        <v>6.9333783268639892E-4</v>
      </c>
      <c r="H471" s="42">
        <f>_xll.qlCalendarAdvance(Calendar,$H470,B471,"f",FALSE)</f>
        <v>43315</v>
      </c>
      <c r="I471" s="140">
        <f>_xll.qlInterestRateIndexValueDate(Index1M,$H471)</f>
        <v>43315</v>
      </c>
      <c r="J471" s="145">
        <f>IFERROR(_xll.qlIndexFixing(Index1M,$H471,TRUE,_xll.ohTrigger(RecalcTrigger,Trigger1M)),NA())</f>
        <v>1.2494518964259549E-3</v>
      </c>
      <c r="K471" s="44">
        <f>IFERROR(_xll.qlIndexFixing(Index3M,H471,TRUE,_xll.ohTrigger(RecalcTrigger,Trigger3M)),NA())</f>
        <v>2.3245364383374881E-3</v>
      </c>
      <c r="L471" s="44">
        <f>IFERROR(_xll.qlIndexFixing(Index6M,$H471,TRUE,_xll.ohTrigger(RecalcTrigger,Trigger6M)),NA())</f>
        <v>3.7403888406960665E-3</v>
      </c>
      <c r="M471" s="146">
        <f>IFERROR(_xll.qlIndexFixing(Index1Y,$H471,TRUE,_xll.ohTrigger(RecalcTrigger,Trigger1Y)),NA())</f>
        <v>4.7617732978175106E-3</v>
      </c>
      <c r="N471" s="145">
        <f>IFERROR(_xll.qlIndexFixing(ONIndex1M,I471,TRUE,_xll.ohTrigger(RecalcTrigger,Trigger1M)),NA())</f>
        <v>1.2332681329104331E-3</v>
      </c>
      <c r="O471" s="44">
        <f>IFERROR(_xll.qlIndexFixing(ONIndex3M,I471,TRUE,_xll.ohTrigger(RecalcTrigger,Trigger3M)),NA())</f>
        <v>2.300812097890311E-3</v>
      </c>
      <c r="P471" s="44">
        <f>IFERROR(_xll.qlIndexFixing(ONIndex6M,I471,TRUE,_xll.ohTrigger(RecalcTrigger,Trigger6M)),NA())</f>
        <v>3.628889285274643E-3</v>
      </c>
      <c r="Q471" s="146">
        <f>IFERROR(_xll.qlIndexFixing(ONIndex1Y,I471,TRUE,_xll.ohTrigger(RecalcTrigger,Trigger1Y)),NA())</f>
        <v>5.9618454887433456E-3</v>
      </c>
    </row>
    <row r="472" spans="2:17" x14ac:dyDescent="0.2">
      <c r="B472" s="39" t="s">
        <v>17</v>
      </c>
      <c r="D472" s="42">
        <f>_xll.qlCalendarAdvance(Calendar,$D471,B472,"f",FALSE)</f>
        <v>43318</v>
      </c>
      <c r="E472" s="140">
        <f>_xll.qlInterestRateIndexValueDate(IndexON,D472)</f>
        <v>43318</v>
      </c>
      <c r="F472" s="156">
        <f>IFERROR(_xll.qlIndexFixing(IndexON,D472,TRUE,_xll.ohTrigger(RecalcTrigger,TriggerON)),NA())</f>
        <v>6.9494780127743461E-4</v>
      </c>
      <c r="H472" s="42">
        <f>_xll.qlCalendarAdvance(Calendar,$H471,B472,"f",FALSE)</f>
        <v>43318</v>
      </c>
      <c r="I472" s="140">
        <f>_xll.qlInterestRateIndexValueDate(Index1M,$H472)</f>
        <v>43318</v>
      </c>
      <c r="J472" s="145">
        <f>IFERROR(_xll.qlIndexFixing(Index1M,$H472,TRUE,_xll.ohTrigger(RecalcTrigger,Trigger1M)),NA())</f>
        <v>1.2531261907767731E-3</v>
      </c>
      <c r="K472" s="44">
        <f>IFERROR(_xll.qlIndexFixing(Index3M,H472,TRUE,_xll.ohTrigger(RecalcTrigger,Trigger3M)),NA())</f>
        <v>2.3257186517546655E-3</v>
      </c>
      <c r="L472" s="44">
        <f>IFERROR(_xll.qlIndexFixing(Index6M,$H472,TRUE,_xll.ohTrigger(RecalcTrigger,Trigger6M)),NA())</f>
        <v>3.7437790204557652E-3</v>
      </c>
      <c r="M472" s="146">
        <f>IFERROR(_xll.qlIndexFixing(Index1Y,$H472,TRUE,_xll.ohTrigger(RecalcTrigger,Trigger1Y)),NA())</f>
        <v>4.7515091587879699E-3</v>
      </c>
      <c r="N472" s="145">
        <f>IFERROR(_xll.qlIndexFixing(ONIndex1M,I472,TRUE,_xll.ohTrigger(RecalcTrigger,Trigger1M)),NA())</f>
        <v>1.2353356701622076E-3</v>
      </c>
      <c r="O472" s="44">
        <f>IFERROR(_xll.qlIndexFixing(ONIndex3M,I472,TRUE,_xll.ohTrigger(RecalcTrigger,Trigger3M)),NA())</f>
        <v>2.3027766568461949E-3</v>
      </c>
      <c r="P472" s="44">
        <f>IFERROR(_xll.qlIndexFixing(ONIndex6M,I472,TRUE,_xll.ohTrigger(RecalcTrigger,Trigger6M)),NA())</f>
        <v>3.6293668703135662E-3</v>
      </c>
      <c r="Q472" s="146">
        <f>IFERROR(_xll.qlIndexFixing(ONIndex1Y,I472,TRUE,_xll.ohTrigger(RecalcTrigger,Trigger1Y)),NA())</f>
        <v>5.9333250835436058E-3</v>
      </c>
    </row>
    <row r="473" spans="2:17" x14ac:dyDescent="0.2">
      <c r="B473" s="39" t="s">
        <v>17</v>
      </c>
      <c r="D473" s="42">
        <f>_xll.qlCalendarAdvance(Calendar,$D472,B473,"f",FALSE)</f>
        <v>43319</v>
      </c>
      <c r="E473" s="140">
        <f>_xll.qlInterestRateIndexValueDate(IndexON,D473)</f>
        <v>43319</v>
      </c>
      <c r="F473" s="156">
        <f>IFERROR(_xll.qlIndexFixing(IndexON,D473,TRUE,_xll.ohTrigger(RecalcTrigger,TriggerON)),NA())</f>
        <v>6.9577628505013145E-4</v>
      </c>
      <c r="H473" s="42">
        <f>_xll.qlCalendarAdvance(Calendar,$H472,B473,"f",FALSE)</f>
        <v>43319</v>
      </c>
      <c r="I473" s="140">
        <f>_xll.qlInterestRateIndexValueDate(Index1M,$H473)</f>
        <v>43319</v>
      </c>
      <c r="J473" s="145">
        <f>IFERROR(_xll.qlIndexFixing(Index1M,$H473,TRUE,_xll.ohTrigger(RecalcTrigger,Trigger1M)),NA())</f>
        <v>1.2543767021075672E-3</v>
      </c>
      <c r="K473" s="44">
        <f>IFERROR(_xll.qlIndexFixing(Index3M,H473,TRUE,_xll.ohTrigger(RecalcTrigger,Trigger3M)),NA())</f>
        <v>2.326415698404341E-3</v>
      </c>
      <c r="L473" s="44">
        <f>IFERROR(_xll.qlIndexFixing(Index6M,$H473,TRUE,_xll.ohTrigger(RecalcTrigger,Trigger6M)),NA())</f>
        <v>3.7452017897250545E-3</v>
      </c>
      <c r="M473" s="146">
        <f>IFERROR(_xll.qlIndexFixing(Index1Y,$H473,TRUE,_xll.ohTrigger(RecalcTrigger,Trigger1Y)),NA())</f>
        <v>4.7480697698043528E-3</v>
      </c>
      <c r="N473" s="145">
        <f>IFERROR(_xll.qlIndexFixing(ONIndex1M,I473,TRUE,_xll.ohTrigger(RecalcTrigger,Trigger1M)),NA())</f>
        <v>1.2363929753034242E-3</v>
      </c>
      <c r="O473" s="44">
        <f>IFERROR(_xll.qlIndexFixing(ONIndex3M,I473,TRUE,_xll.ohTrigger(RecalcTrigger,Trigger3M)),NA())</f>
        <v>2.3037237579293102E-3</v>
      </c>
      <c r="P473" s="44">
        <f>IFERROR(_xll.qlIndexFixing(ONIndex6M,I473,TRUE,_xll.ohTrigger(RecalcTrigger,Trigger6M)),NA())</f>
        <v>3.6296607066843567E-3</v>
      </c>
      <c r="Q473" s="146">
        <f>IFERROR(_xll.qlIndexFixing(ONIndex1Y,I473,TRUE,_xll.ohTrigger(RecalcTrigger,Trigger1Y)),NA())</f>
        <v>5.9192531188734243E-3</v>
      </c>
    </row>
    <row r="474" spans="2:17" x14ac:dyDescent="0.2">
      <c r="B474" s="39" t="s">
        <v>17</v>
      </c>
      <c r="D474" s="42">
        <f>_xll.qlCalendarAdvance(Calendar,$D473,B474,"f",FALSE)</f>
        <v>43320</v>
      </c>
      <c r="E474" s="140">
        <f>_xll.qlInterestRateIndexValueDate(IndexON,D474)</f>
        <v>43320</v>
      </c>
      <c r="F474" s="156">
        <f>IFERROR(_xll.qlIndexFixing(IndexON,D474,TRUE,_xll.ohTrigger(RecalcTrigger,TriggerON)),NA())</f>
        <v>6.9661847334367977E-4</v>
      </c>
      <c r="H474" s="42">
        <f>_xll.qlCalendarAdvance(Calendar,$H473,B474,"f",FALSE)</f>
        <v>43320</v>
      </c>
      <c r="I474" s="140">
        <f>_xll.qlInterestRateIndexValueDate(Index1M,$H474)</f>
        <v>43320</v>
      </c>
      <c r="J474" s="145">
        <f>IFERROR(_xll.qlIndexFixing(Index1M,$H474,TRUE,_xll.ohTrigger(RecalcTrigger,Trigger1M)),NA())</f>
        <v>1.2569893300649262E-3</v>
      </c>
      <c r="K474" s="44">
        <f>IFERROR(_xll.qlIndexFixing(Index3M,H474,TRUE,_xll.ohTrigger(RecalcTrigger,Trigger3M)),NA())</f>
        <v>2.3271259223582403E-3</v>
      </c>
      <c r="L474" s="44">
        <f>IFERROR(_xll.qlIndexFixing(Index6M,$H474,TRUE,_xll.ohTrigger(RecalcTrigger,Trigger6M)),NA())</f>
        <v>3.7466329576213309E-3</v>
      </c>
      <c r="M474" s="146">
        <f>IFERROR(_xll.qlIndexFixing(Index1Y,$H474,TRUE,_xll.ohTrigger(RecalcTrigger,Trigger1Y)),NA())</f>
        <v>4.7446849560237592E-3</v>
      </c>
      <c r="N474" s="145">
        <f>IFERROR(_xll.qlIndexFixing(ONIndex1M,I474,TRUE,_xll.ohTrigger(RecalcTrigger,Trigger1M)),NA())</f>
        <v>1.2374631522149571E-3</v>
      </c>
      <c r="O474" s="44">
        <f>IFERROR(_xll.qlIndexFixing(ONIndex3M,I474,TRUE,_xll.ohTrigger(RecalcTrigger,Trigger3M)),NA())</f>
        <v>2.3046454009167938E-3</v>
      </c>
      <c r="P474" s="44">
        <f>IFERROR(_xll.qlIndexFixing(ONIndex6M,I474,TRUE,_xll.ohTrigger(RecalcTrigger,Trigger6M)),NA())</f>
        <v>3.629976745764818E-3</v>
      </c>
      <c r="Q474" s="146">
        <f>IFERROR(_xll.qlIndexFixing(ONIndex1Y,I474,TRUE,_xll.ohTrigger(RecalcTrigger,Trigger1Y)),NA())</f>
        <v>5.9052648839263977E-3</v>
      </c>
    </row>
    <row r="475" spans="2:17" x14ac:dyDescent="0.2">
      <c r="B475" s="39" t="s">
        <v>17</v>
      </c>
      <c r="D475" s="42">
        <f>_xll.qlCalendarAdvance(Calendar,$D474,B475,"f",FALSE)</f>
        <v>43321</v>
      </c>
      <c r="E475" s="140">
        <f>_xll.qlInterestRateIndexValueDate(IndexON,D475)</f>
        <v>43321</v>
      </c>
      <c r="F475" s="156">
        <f>IFERROR(_xll.qlIndexFixing(IndexON,D475,TRUE,_xll.ohTrigger(RecalcTrigger,TriggerON)),NA())</f>
        <v>6.9747436615807956E-4</v>
      </c>
      <c r="H475" s="42">
        <f>_xll.qlCalendarAdvance(Calendar,$H474,B475,"f",FALSE)</f>
        <v>43321</v>
      </c>
      <c r="I475" s="140">
        <f>_xll.qlInterestRateIndexValueDate(Index1M,$H475)</f>
        <v>43321</v>
      </c>
      <c r="J475" s="145">
        <f>IFERROR(_xll.qlIndexFixing(Index1M,$H475,TRUE,_xll.ohTrigger(RecalcTrigger,Trigger1M)),NA())</f>
        <v>1.2575952594830533E-3</v>
      </c>
      <c r="K475" s="44">
        <f>IFERROR(_xll.qlIndexFixing(Index3M,H475,TRUE,_xll.ohTrigger(RecalcTrigger,Trigger3M)),NA())</f>
        <v>2.3278501288305437E-3</v>
      </c>
      <c r="L475" s="44">
        <f>IFERROR(_xll.qlIndexFixing(Index6M,$H475,TRUE,_xll.ohTrigger(RecalcTrigger,Trigger6M)),NA())</f>
        <v>3.7497543247753486E-3</v>
      </c>
      <c r="M475" s="146">
        <f>IFERROR(_xll.qlIndexFixing(Index1Y,$H475,TRUE,_xll.ohTrigger(RecalcTrigger,Trigger1Y)),NA())</f>
        <v>4.7413546224495118E-3</v>
      </c>
      <c r="N475" s="145">
        <f>IFERROR(_xll.qlIndexFixing(ONIndex1M,I475,TRUE,_xll.ohTrigger(RecalcTrigger,Trigger1M)),NA())</f>
        <v>1.2385462010588988E-3</v>
      </c>
      <c r="O475" s="44">
        <f>IFERROR(_xll.qlIndexFixing(ONIndex3M,I475,TRUE,_xll.ohTrigger(RecalcTrigger,Trigger3M)),NA())</f>
        <v>2.3055415858896922E-3</v>
      </c>
      <c r="P475" s="44">
        <f>IFERROR(_xll.qlIndexFixing(ONIndex6M,I475,TRUE,_xll.ohTrigger(RecalcTrigger,Trigger6M)),NA())</f>
        <v>3.6303149876359964E-3</v>
      </c>
      <c r="Q475" s="146">
        <f>IFERROR(_xll.qlIndexFixing(ONIndex1Y,I475,TRUE,_xll.ohTrigger(RecalcTrigger,Trigger1Y)),NA())</f>
        <v>5.8913603786214797E-3</v>
      </c>
    </row>
    <row r="476" spans="2:17" x14ac:dyDescent="0.2">
      <c r="B476" s="39" t="s">
        <v>17</v>
      </c>
      <c r="D476" s="42">
        <f>_xll.qlCalendarAdvance(Calendar,$D475,B476,"f",FALSE)</f>
        <v>43322</v>
      </c>
      <c r="E476" s="140">
        <f>_xll.qlInterestRateIndexValueDate(IndexON,D476)</f>
        <v>43322</v>
      </c>
      <c r="F476" s="156">
        <f>IFERROR(_xll.qlIndexFixing(IndexON,D476,TRUE,_xll.ohTrigger(RecalcTrigger,TriggerON)),NA())</f>
        <v>6.9923317316404154E-4</v>
      </c>
      <c r="H476" s="42">
        <f>_xll.qlCalendarAdvance(Calendar,$H475,B476,"f",FALSE)</f>
        <v>43322</v>
      </c>
      <c r="I476" s="140">
        <f>_xll.qlInterestRateIndexValueDate(Index1M,$H476)</f>
        <v>43322</v>
      </c>
      <c r="J476" s="145">
        <f>IFERROR(_xll.qlIndexFixing(Index1M,$H476,TRUE,_xll.ohTrigger(RecalcTrigger,Trigger1M)),NA())</f>
        <v>1.2582054757990307E-3</v>
      </c>
      <c r="K476" s="44">
        <f>IFERROR(_xll.qlIndexFixing(Index3M,H476,TRUE,_xll.ohTrigger(RecalcTrigger,Trigger3M)),NA())</f>
        <v>2.329648363360286E-3</v>
      </c>
      <c r="L476" s="44">
        <f>IFERROR(_xll.qlIndexFixing(Index6M,$H476,TRUE,_xll.ohTrigger(RecalcTrigger,Trigger6M)),NA())</f>
        <v>3.7503626414507043E-3</v>
      </c>
      <c r="M476" s="146">
        <f>IFERROR(_xll.qlIndexFixing(Index1Y,$H476,TRUE,_xll.ohTrigger(RecalcTrigger,Trigger1Y)),NA())</f>
        <v>4.7380481752412884E-3</v>
      </c>
      <c r="N476" s="145">
        <f>IFERROR(_xll.qlIndexFixing(ONIndex1M,I476,TRUE,_xll.ohTrigger(RecalcTrigger,Trigger1M)),NA())</f>
        <v>1.2407594224313665E-3</v>
      </c>
      <c r="O476" s="44">
        <f>IFERROR(_xll.qlIndexFixing(ONIndex3M,I476,TRUE,_xll.ohTrigger(RecalcTrigger,Trigger3M)),NA())</f>
        <v>2.3072636804703324E-3</v>
      </c>
      <c r="P476" s="44">
        <f>IFERROR(_xll.qlIndexFixing(ONIndex6M,I476,TRUE,_xll.ohTrigger(RecalcTrigger,Trigger6M)),NA())</f>
        <v>3.6311016030351104E-3</v>
      </c>
      <c r="Q476" s="146">
        <f>IFERROR(_xll.qlIndexFixing(ONIndex1Y,I476,TRUE,_xll.ohTrigger(RecalcTrigger,Trigger1Y)),NA())</f>
        <v>5.8639246712603272E-3</v>
      </c>
    </row>
    <row r="477" spans="2:17" x14ac:dyDescent="0.2">
      <c r="B477" s="39" t="s">
        <v>17</v>
      </c>
      <c r="D477" s="42">
        <f>_xll.qlCalendarAdvance(Calendar,$D476,B477,"f",FALSE)</f>
        <v>43325</v>
      </c>
      <c r="E477" s="140">
        <f>_xll.qlInterestRateIndexValueDate(IndexON,D477)</f>
        <v>43325</v>
      </c>
      <c r="F477" s="156">
        <f>IFERROR(_xll.qlIndexFixing(IndexON,D477,TRUE,_xll.ohTrigger(RecalcTrigger,TriggerON)),NA())</f>
        <v>7.0103498294837863E-4</v>
      </c>
      <c r="H477" s="42">
        <f>_xll.qlCalendarAdvance(Calendar,$H476,B477,"f",FALSE)</f>
        <v>43325</v>
      </c>
      <c r="I477" s="140">
        <f>_xll.qlInterestRateIndexValueDate(Index1M,$H477)</f>
        <v>43325</v>
      </c>
      <c r="J477" s="145">
        <f>IFERROR(_xll.qlIndexFixing(Index1M,$H477,TRUE,_xll.ohTrigger(RecalcTrigger,Trigger1M)),NA())</f>
        <v>1.2621501091306198E-3</v>
      </c>
      <c r="K477" s="44">
        <f>IFERROR(_xll.qlIndexFixing(Index3M,H477,TRUE,_xll.ohTrigger(RecalcTrigger,Trigger3M)),NA())</f>
        <v>2.3309028842420218E-3</v>
      </c>
      <c r="L477" s="44">
        <f>IFERROR(_xll.qlIndexFixing(Index6M,$H477,TRUE,_xll.ohTrigger(RecalcTrigger,Trigger6M)),NA())</f>
        <v>3.7539111056157765E-3</v>
      </c>
      <c r="M477" s="146">
        <f>IFERROR(_xll.qlIndexFixing(Index1Y,$H477,TRUE,_xll.ohTrigger(RecalcTrigger,Trigger1Y)),NA())</f>
        <v>4.728576190621947E-3</v>
      </c>
      <c r="N477" s="145">
        <f>IFERROR(_xll.qlIndexFixing(ONIndex1M,I477,TRUE,_xll.ohTrigger(RecalcTrigger,Trigger1M)),NA())</f>
        <v>1.2430071143809673E-3</v>
      </c>
      <c r="O477" s="44">
        <f>IFERROR(_xll.qlIndexFixing(ONIndex3M,I477,TRUE,_xll.ohTrigger(RecalcTrigger,Trigger3M)),NA())</f>
        <v>2.3088717455543861E-3</v>
      </c>
      <c r="P477" s="44">
        <f>IFERROR(_xll.qlIndexFixing(ONIndex6M,I477,TRUE,_xll.ohTrigger(RecalcTrigger,Trigger6M)),NA())</f>
        <v>3.631889982865788E-3</v>
      </c>
      <c r="Q477" s="146">
        <f>IFERROR(_xll.qlIndexFixing(ONIndex1Y,I477,TRUE,_xll.ohTrigger(RecalcTrigger,Trigger1Y)),NA())</f>
        <v>5.8365796538228931E-3</v>
      </c>
    </row>
    <row r="478" spans="2:17" x14ac:dyDescent="0.2">
      <c r="B478" s="39" t="s">
        <v>17</v>
      </c>
      <c r="D478" s="42">
        <f>_xll.qlCalendarAdvance(Calendar,$D477,B478,"f",FALSE)</f>
        <v>43326</v>
      </c>
      <c r="E478" s="140">
        <f>_xll.qlInterestRateIndexValueDate(IndexON,D478)</f>
        <v>43326</v>
      </c>
      <c r="F478" s="156">
        <f>IFERROR(_xll.qlIndexFixing(IndexON,D478,TRUE,_xll.ohTrigger(RecalcTrigger,TriggerON)),NA())</f>
        <v>7.0195939852912836E-4</v>
      </c>
      <c r="H478" s="42">
        <f>_xll.qlCalendarAdvance(Calendar,$H477,B478,"f",FALSE)</f>
        <v>43326</v>
      </c>
      <c r="I478" s="140">
        <f>_xll.qlInterestRateIndexValueDate(Index1M,$H478)</f>
        <v>43326</v>
      </c>
      <c r="J478" s="145">
        <f>IFERROR(_xll.qlIndexFixing(Index1M,$H478,TRUE,_xll.ohTrigger(RecalcTrigger,Trigger1M)),NA())</f>
        <v>1.2634907335151355E-3</v>
      </c>
      <c r="K478" s="44">
        <f>IFERROR(_xll.qlIndexFixing(Index3M,H478,TRUE,_xll.ohTrigger(RecalcTrigger,Trigger3M)),NA())</f>
        <v>2.3317090815657402E-3</v>
      </c>
      <c r="L478" s="44">
        <f>IFERROR(_xll.qlIndexFixing(Index6M,$H478,TRUE,_xll.ohTrigger(RecalcTrigger,Trigger6M)),NA())</f>
        <v>3.7553904627355824E-3</v>
      </c>
      <c r="M478" s="146">
        <f>IFERROR(_xll.qlIndexFixing(Index1Y,$H478,TRUE,_xll.ohTrigger(RecalcTrigger,Trigger1Y)),NA())</f>
        <v>4.7255168334725539E-3</v>
      </c>
      <c r="N478" s="145">
        <f>IFERROR(_xll.qlIndexFixing(ONIndex1M,I478,TRUE,_xll.ohTrigger(RecalcTrigger,Trigger1M)),NA())</f>
        <v>1.2441545223196293E-3</v>
      </c>
      <c r="O478" s="44">
        <f>IFERROR(_xll.qlIndexFixing(ONIndex3M,I478,TRUE,_xll.ohTrigger(RecalcTrigger,Trigger3M)),NA())</f>
        <v>2.3096406403733116E-3</v>
      </c>
      <c r="P478" s="44">
        <f>IFERROR(_xll.qlIndexFixing(ONIndex6M,I478,TRUE,_xll.ohTrigger(RecalcTrigger,Trigger6M)),NA())</f>
        <v>3.6323392386095055E-3</v>
      </c>
      <c r="Q478" s="146">
        <f>IFERROR(_xll.qlIndexFixing(ONIndex1Y,I478,TRUE,_xll.ohTrigger(RecalcTrigger,Trigger1Y)),NA())</f>
        <v>5.8230937966474716E-3</v>
      </c>
    </row>
    <row r="479" spans="2:17" x14ac:dyDescent="0.2">
      <c r="B479" s="39" t="s">
        <v>17</v>
      </c>
      <c r="D479" s="42">
        <f>_xll.qlCalendarAdvance(Calendar,$D478,B479,"f",FALSE)</f>
        <v>43327</v>
      </c>
      <c r="E479" s="140">
        <f>_xll.qlInterestRateIndexValueDate(IndexON,D479)</f>
        <v>43327</v>
      </c>
      <c r="F479" s="156">
        <f>IFERROR(_xll.qlIndexFixing(IndexON,D479,TRUE,_xll.ohTrigger(RecalcTrigger,TriggerON)),NA())</f>
        <v>7.028975185496833E-4</v>
      </c>
      <c r="H479" s="42">
        <f>_xll.qlCalendarAdvance(Calendar,$H478,B479,"f",FALSE)</f>
        <v>43327</v>
      </c>
      <c r="I479" s="140">
        <f>_xll.qlInterestRateIndexValueDate(Index1M,$H479)</f>
        <v>43327</v>
      </c>
      <c r="J479" s="145">
        <f>IFERROR(_xll.qlIndexFixing(Index1M,$H479,TRUE,_xll.ohTrigger(RecalcTrigger,Trigger1M)),NA())</f>
        <v>1.2662836519705342E-3</v>
      </c>
      <c r="K479" s="44">
        <f>IFERROR(_xll.qlIndexFixing(Index3M,H479,TRUE,_xll.ohTrigger(RecalcTrigger,Trigger3M)),NA())</f>
        <v>2.3325340927149679E-3</v>
      </c>
      <c r="L479" s="44">
        <f>IFERROR(_xll.qlIndexFixing(Index6M,$H479,TRUE,_xll.ohTrigger(RecalcTrigger,Trigger6M)),NA())</f>
        <v>3.7568774843004149E-3</v>
      </c>
      <c r="M479" s="146">
        <f>IFERROR(_xll.qlIndexFixing(Index1Y,$H479,TRUE,_xll.ohTrigger(RecalcTrigger,Trigger1Y)),NA())</f>
        <v>4.7225113867566115E-3</v>
      </c>
      <c r="N479" s="145">
        <f>IFERROR(_xll.qlIndexFixing(ONIndex1M,I479,TRUE,_xll.ohTrigger(RecalcTrigger,Trigger1M)),NA())</f>
        <v>1.2453148019475613E-3</v>
      </c>
      <c r="O479" s="44">
        <f>IFERROR(_xll.qlIndexFixing(ONIndex3M,I479,TRUE,_xll.ohTrigger(RecalcTrigger,Trigger3M)),NA())</f>
        <v>2.3103840771776518E-3</v>
      </c>
      <c r="P479" s="44">
        <f>IFERROR(_xll.qlIndexFixing(ONIndex6M,I479,TRUE,_xll.ohTrigger(RecalcTrigger,Trigger6M)),NA())</f>
        <v>3.6328106970628937E-3</v>
      </c>
      <c r="Q479" s="146">
        <f>IFERROR(_xll.qlIndexFixing(ONIndex1Y,I479,TRUE,_xll.ohTrigger(RecalcTrigger,Trigger1Y)),NA())</f>
        <v>5.809691669195205E-3</v>
      </c>
    </row>
    <row r="480" spans="2:17" x14ac:dyDescent="0.2">
      <c r="B480" s="39" t="s">
        <v>17</v>
      </c>
      <c r="D480" s="42">
        <f>_xll.qlCalendarAdvance(Calendar,$D479,B480,"f",FALSE)</f>
        <v>43328</v>
      </c>
      <c r="E480" s="140">
        <f>_xll.qlInterestRateIndexValueDate(IndexON,D480)</f>
        <v>43328</v>
      </c>
      <c r="F480" s="156">
        <f>IFERROR(_xll.qlIndexFixing(IndexON,D480,TRUE,_xll.ohTrigger(RecalcTrigger,TriggerON)),NA())</f>
        <v>7.0384934325318227E-4</v>
      </c>
      <c r="H480" s="42">
        <f>_xll.qlCalendarAdvance(Calendar,$H479,B480,"f",FALSE)</f>
        <v>43328</v>
      </c>
      <c r="I480" s="140">
        <f>_xll.qlInterestRateIndexValueDate(Index1M,$H480)</f>
        <v>43328</v>
      </c>
      <c r="J480" s="145">
        <f>IFERROR(_xll.qlIndexFixing(Index1M,$H480,TRUE,_xll.ohTrigger(RecalcTrigger,Trigger1M)),NA())</f>
        <v>1.2669346059784869E-3</v>
      </c>
      <c r="K480" s="44">
        <f>IFERROR(_xll.qlIndexFixing(Index3M,H480,TRUE,_xll.ohTrigger(RecalcTrigger,Trigger3M)),NA())</f>
        <v>2.3333787229135763E-3</v>
      </c>
      <c r="L480" s="44">
        <f>IFERROR(_xll.qlIndexFixing(Index6M,$H480,TRUE,_xll.ohTrigger(RecalcTrigger,Trigger6M)),NA())</f>
        <v>3.760083343827741E-3</v>
      </c>
      <c r="M480" s="146">
        <f>IFERROR(_xll.qlIndexFixing(Index1Y,$H480,TRUE,_xll.ohTrigger(RecalcTrigger,Trigger1Y)),NA())</f>
        <v>4.7195597555469426E-3</v>
      </c>
      <c r="N480" s="145">
        <f>IFERROR(_xll.qlIndexFixing(ONIndex1M,I480,TRUE,_xll.ohTrigger(RecalcTrigger,Trigger1M)),NA())</f>
        <v>1.2464879535889484E-3</v>
      </c>
      <c r="O480" s="44">
        <f>IFERROR(_xll.qlIndexFixing(ONIndex3M,I480,TRUE,_xll.ohTrigger(RecalcTrigger,Trigger3M)),NA())</f>
        <v>2.3111020558863604E-3</v>
      </c>
      <c r="P480" s="44">
        <f>IFERROR(_xll.qlIndexFixing(ONIndex6M,I480,TRUE,_xll.ohTrigger(RecalcTrigger,Trigger6M)),NA())</f>
        <v>3.633304358306999E-3</v>
      </c>
      <c r="Q480" s="146">
        <f>IFERROR(_xll.qlIndexFixing(ONIndex1Y,I480,TRUE,_xll.ohTrigger(RecalcTrigger,Trigger1Y)),NA())</f>
        <v>5.7963732712229543E-3</v>
      </c>
    </row>
    <row r="481" spans="2:17" x14ac:dyDescent="0.2">
      <c r="B481" s="39" t="s">
        <v>17</v>
      </c>
      <c r="D481" s="42">
        <f>_xll.qlCalendarAdvance(Calendar,$D480,B481,"f",FALSE)</f>
        <v>43329</v>
      </c>
      <c r="E481" s="140">
        <f>_xll.qlInterestRateIndexValueDate(IndexON,D481)</f>
        <v>43329</v>
      </c>
      <c r="F481" s="156">
        <f>IFERROR(_xll.qlIndexFixing(IndexON,D481,TRUE,_xll.ohTrigger(RecalcTrigger,TriggerON)),NA())</f>
        <v>7.0580003908064337E-4</v>
      </c>
      <c r="H481" s="42">
        <f>_xll.qlCalendarAdvance(Calendar,$H480,B481,"f",FALSE)</f>
        <v>43329</v>
      </c>
      <c r="I481" s="140">
        <f>_xll.qlInterestRateIndexValueDate(Index1M,$H481)</f>
        <v>43329</v>
      </c>
      <c r="J481" s="145">
        <f>IFERROR(_xll.qlIndexFixing(Index1M,$H481,TRUE,_xll.ohTrigger(RecalcTrigger,Trigger1M)),NA())</f>
        <v>1.2675898465455424E-3</v>
      </c>
      <c r="K481" s="44">
        <f>IFERROR(_xll.qlIndexFixing(Index3M,H481,TRUE,_xll.ohTrigger(RecalcTrigger,Trigger3M)),NA())</f>
        <v>2.3355587727637208E-3</v>
      </c>
      <c r="L481" s="44">
        <f>IFERROR(_xll.qlIndexFixing(Index6M,$H481,TRUE,_xll.ohTrigger(RecalcTrigger,Trigger6M)),NA())</f>
        <v>3.7607312003506855E-3</v>
      </c>
      <c r="M481" s="146">
        <f>IFERROR(_xll.qlIndexFixing(Index1Y,$H481,TRUE,_xll.ohTrigger(RecalcTrigger,Trigger1Y)),NA())</f>
        <v>4.7169820962761752E-3</v>
      </c>
      <c r="N481" s="145">
        <f>IFERROR(_xll.qlIndexFixing(ONIndex1M,I481,TRUE,_xll.ohTrigger(RecalcTrigger,Trigger1M)),NA())</f>
        <v>1.2488814358298703E-3</v>
      </c>
      <c r="O481" s="44">
        <f>IFERROR(_xll.qlIndexFixing(ONIndex3M,I481,TRUE,_xll.ohTrigger(RecalcTrigger,Trigger3M)),NA())</f>
        <v>2.3124678038832784E-3</v>
      </c>
      <c r="P481" s="44">
        <f>IFERROR(_xll.qlIndexFixing(ONIndex6M,I481,TRUE,_xll.ohTrigger(RecalcTrigger,Trigger6M)),NA())</f>
        <v>3.6344018782075165E-3</v>
      </c>
      <c r="Q481" s="146">
        <f>IFERROR(_xll.qlIndexFixing(ONIndex1Y,I481,TRUE,_xll.ohTrigger(RecalcTrigger,Trigger1Y)),NA())</f>
        <v>5.7701067882705761E-3</v>
      </c>
    </row>
    <row r="482" spans="2:17" x14ac:dyDescent="0.2">
      <c r="B482" s="39" t="s">
        <v>17</v>
      </c>
      <c r="D482" s="42">
        <f>_xll.qlCalendarAdvance(Calendar,$D481,B482,"f",FALSE)</f>
        <v>43332</v>
      </c>
      <c r="E482" s="140">
        <f>_xll.qlInterestRateIndexValueDate(IndexON,D482)</f>
        <v>43332</v>
      </c>
      <c r="F482" s="156">
        <f>IFERROR(_xll.qlIndexFixing(IndexON,D482,TRUE,_xll.ohTrigger(RecalcTrigger,TriggerON)),NA())</f>
        <v>7.0779368719464664E-4</v>
      </c>
      <c r="H482" s="42">
        <f>_xll.qlCalendarAdvance(Calendar,$H481,B482,"f",FALSE)</f>
        <v>43332</v>
      </c>
      <c r="I482" s="140">
        <f>_xll.qlInterestRateIndexValueDate(Index1M,$H482)</f>
        <v>43332</v>
      </c>
      <c r="J482" s="145">
        <f>IFERROR(_xll.qlIndexFixing(Index1M,$H482,TRUE,_xll.ohTrigger(RecalcTrigger,Trigger1M)),NA())</f>
        <v>1.2718048194958153E-3</v>
      </c>
      <c r="K482" s="44">
        <f>IFERROR(_xll.qlIndexFixing(Index3M,H482,TRUE,_xll.ohTrigger(RecalcTrigger,Trigger3M)),NA())</f>
        <v>2.3369695386422254E-3</v>
      </c>
      <c r="L482" s="44">
        <f>IFERROR(_xll.qlIndexFixing(Index6M,$H482,TRUE,_xll.ohTrigger(RecalcTrigger,Trigger6M)),NA())</f>
        <v>3.7644238878593436E-3</v>
      </c>
      <c r="M482" s="146">
        <f>IFERROR(_xll.qlIndexFixing(Index1Y,$H482,TRUE,_xll.ohTrigger(RecalcTrigger,Trigger1Y)),NA())</f>
        <v>4.7082894875634107E-3</v>
      </c>
      <c r="N482" s="145">
        <f>IFERROR(_xll.qlIndexFixing(ONIndex1M,I482,TRUE,_xll.ohTrigger(RecalcTrigger,Trigger1M)),NA())</f>
        <v>1.2513092779387058E-3</v>
      </c>
      <c r="O482" s="44">
        <f>IFERROR(_xll.qlIndexFixing(ONIndex3M,I482,TRUE,_xll.ohTrigger(RecalcTrigger,Trigger3M)),NA())</f>
        <v>2.313719390656388E-3</v>
      </c>
      <c r="P482" s="44">
        <f>IFERROR(_xll.qlIndexFixing(ONIndex6M,I482,TRUE,_xll.ohTrigger(RecalcTrigger,Trigger6M)),NA())</f>
        <v>3.6355010311095448E-3</v>
      </c>
      <c r="Q482" s="146">
        <f>IFERROR(_xll.qlIndexFixing(ONIndex1Y,I482,TRUE,_xll.ohTrigger(RecalcTrigger,Trigger1Y)),NA())</f>
        <v>5.7439369754308522E-3</v>
      </c>
    </row>
    <row r="483" spans="2:17" x14ac:dyDescent="0.2">
      <c r="B483" s="39" t="s">
        <v>17</v>
      </c>
      <c r="D483" s="42">
        <f>_xll.qlCalendarAdvance(Calendar,$D482,B483,"f",FALSE)</f>
        <v>43333</v>
      </c>
      <c r="E483" s="140">
        <f>_xll.qlInterestRateIndexValueDate(IndexON,D483)</f>
        <v>43333</v>
      </c>
      <c r="F483" s="156">
        <f>IFERROR(_xll.qlIndexFixing(IndexON,D483,TRUE,_xll.ohTrigger(RecalcTrigger,TriggerON)),NA())</f>
        <v>7.0881403450240299E-4</v>
      </c>
      <c r="H483" s="42">
        <f>_xll.qlCalendarAdvance(Calendar,$H482,B483,"f",FALSE)</f>
        <v>43333</v>
      </c>
      <c r="I483" s="140">
        <f>_xll.qlInterestRateIndexValueDate(Index1M,$H483)</f>
        <v>43333</v>
      </c>
      <c r="J483" s="145">
        <f>IFERROR(_xll.qlIndexFixing(Index1M,$H483,TRUE,_xll.ohTrigger(RecalcTrigger,Trigger1M)),NA())</f>
        <v>1.273235557148433E-3</v>
      </c>
      <c r="K483" s="44">
        <f>IFERROR(_xll.qlIndexFixing(Index3M,H483,TRUE,_xll.ohTrigger(RecalcTrigger,Trigger3M)),NA())</f>
        <v>2.3379243424316997E-3</v>
      </c>
      <c r="L483" s="44">
        <f>IFERROR(_xll.qlIndexFixing(Index6M,$H483,TRUE,_xll.ohTrigger(RecalcTrigger,Trigger6M)),NA())</f>
        <v>3.7659546935251103E-3</v>
      </c>
      <c r="M483" s="146">
        <f>IFERROR(_xll.qlIndexFixing(Index1Y,$H483,TRUE,_xll.ohTrigger(RecalcTrigger,Trigger1Y)),NA())</f>
        <v>4.7056055103138483E-3</v>
      </c>
      <c r="N483" s="145">
        <f>IFERROR(_xll.qlIndexFixing(ONIndex1M,I483,TRUE,_xll.ohTrigger(RecalcTrigger,Trigger1M)),NA())</f>
        <v>1.2525467885937669E-3</v>
      </c>
      <c r="O483" s="44">
        <f>IFERROR(_xll.qlIndexFixing(ONIndex3M,I483,TRUE,_xll.ohTrigger(RecalcTrigger,Trigger3M)),NA())</f>
        <v>2.31431007929217E-3</v>
      </c>
      <c r="P483" s="44">
        <f>IFERROR(_xll.qlIndexFixing(ONIndex6M,I483,TRUE,_xll.ohTrigger(RecalcTrigger,Trigger6M)),NA())</f>
        <v>3.6361057062261892E-3</v>
      </c>
      <c r="Q483" s="146">
        <f>IFERROR(_xll.qlIndexFixing(ONIndex1Y,I483,TRUE,_xll.ohTrigger(RecalcTrigger,Trigger1Y)),NA())</f>
        <v>5.7310372253449593E-3</v>
      </c>
    </row>
    <row r="484" spans="2:17" x14ac:dyDescent="0.2">
      <c r="B484" s="39" t="s">
        <v>17</v>
      </c>
      <c r="D484" s="42">
        <f>_xll.qlCalendarAdvance(Calendar,$D483,B484,"f",FALSE)</f>
        <v>43334</v>
      </c>
      <c r="E484" s="140">
        <f>_xll.qlInterestRateIndexValueDate(IndexON,D484)</f>
        <v>43334</v>
      </c>
      <c r="F484" s="156">
        <f>IFERROR(_xll.qlIndexFixing(IndexON,D484,TRUE,_xll.ohTrigger(RecalcTrigger,TriggerON)),NA())</f>
        <v>7.098480864120571E-4</v>
      </c>
      <c r="H484" s="42">
        <f>_xll.qlCalendarAdvance(Calendar,$H483,B484,"f",FALSE)</f>
        <v>43334</v>
      </c>
      <c r="I484" s="140">
        <f>_xll.qlInterestRateIndexValueDate(Index1M,$H484)</f>
        <v>43334</v>
      </c>
      <c r="J484" s="145">
        <f>IFERROR(_xll.qlIndexFixing(Index1M,$H484,TRUE,_xll.ohTrigger(RecalcTrigger,Trigger1M)),NA())</f>
        <v>1.2762087714272377E-3</v>
      </c>
      <c r="K484" s="44">
        <f>IFERROR(_xll.qlIndexFixing(Index3M,H484,TRUE,_xll.ohTrigger(RecalcTrigger,Trigger3M)),NA())</f>
        <v>2.3389035966173023E-3</v>
      </c>
      <c r="L484" s="44">
        <f>IFERROR(_xll.qlIndexFixing(Index6M,$H484,TRUE,_xll.ohTrigger(RecalcTrigger,Trigger6M)),NA())</f>
        <v>3.7674924294433722E-3</v>
      </c>
      <c r="M484" s="146">
        <f>IFERROR(_xll.qlIndexFixing(Index1Y,$H484,TRUE,_xll.ohTrigger(RecalcTrigger,Trigger1Y)),NA())</f>
        <v>4.7029747792095566E-3</v>
      </c>
      <c r="N484" s="145">
        <f>IFERROR(_xll.qlIndexFixing(ONIndex1M,I484,TRUE,_xll.ohTrigger(RecalcTrigger,Trigger1M)),NA())</f>
        <v>1.2537971711001905E-3</v>
      </c>
      <c r="O484" s="44">
        <f>IFERROR(_xll.qlIndexFixing(ONIndex3M,I484,TRUE,_xll.ohTrigger(RecalcTrigger,Trigger3M)),NA())</f>
        <v>2.3148753097512742E-3</v>
      </c>
      <c r="P484" s="44">
        <f>IFERROR(_xll.qlIndexFixing(ONIndex6M,I484,TRUE,_xll.ohTrigger(RecalcTrigger,Trigger6M)),NA())</f>
        <v>3.6367325840525044E-3</v>
      </c>
      <c r="Q484" s="146">
        <f>IFERROR(_xll.qlIndexFixing(ONIndex1Y,I484,TRUE,_xll.ohTrigger(RecalcTrigger,Trigger1Y)),NA())</f>
        <v>5.7182212049011749E-3</v>
      </c>
    </row>
    <row r="485" spans="2:17" x14ac:dyDescent="0.2">
      <c r="B485" s="39" t="s">
        <v>17</v>
      </c>
      <c r="D485" s="42">
        <f>_xll.qlCalendarAdvance(Calendar,$D484,B485,"f",FALSE)</f>
        <v>43335</v>
      </c>
      <c r="E485" s="140">
        <f>_xll.qlInterestRateIndexValueDate(IndexON,D485)</f>
        <v>43335</v>
      </c>
      <c r="F485" s="156">
        <f>IFERROR(_xll.qlIndexFixing(IndexON,D485,TRUE,_xll.ohTrigger(RecalcTrigger,TriggerON)),NA())</f>
        <v>7.1089584292360897E-4</v>
      </c>
      <c r="H485" s="42">
        <f>_xll.qlCalendarAdvance(Calendar,$H484,B485,"f",FALSE)</f>
        <v>43335</v>
      </c>
      <c r="I485" s="140">
        <f>_xll.qlInterestRateIndexValueDate(Index1M,$H485)</f>
        <v>43335</v>
      </c>
      <c r="J485" s="145">
        <f>IFERROR(_xll.qlIndexFixing(Index1M,$H485,TRUE,_xll.ohTrigger(RecalcTrigger,Trigger1M)),NA())</f>
        <v>1.2769047476924797E-3</v>
      </c>
      <c r="K485" s="44">
        <f>IFERROR(_xll.qlIndexFixing(Index3M,H485,TRUE,_xll.ohTrigger(RecalcTrigger,Trigger3M)),NA())</f>
        <v>2.3399081064281891E-3</v>
      </c>
      <c r="L485" s="44">
        <f>IFERROR(_xll.qlIndexFixing(Index6M,$H485,TRUE,_xll.ohTrigger(RecalcTrigger,Trigger6M)),NA())</f>
        <v>3.7707752740605296E-3</v>
      </c>
      <c r="M485" s="146">
        <f>IFERROR(_xll.qlIndexFixing(Index1Y,$H485,TRUE,_xll.ohTrigger(RecalcTrigger,Trigger1Y)),NA())</f>
        <v>4.7003971993899718E-3</v>
      </c>
      <c r="N485" s="145">
        <f>IFERROR(_xll.qlIndexFixing(ONIndex1M,I485,TRUE,_xll.ohTrigger(RecalcTrigger,Trigger1M)),NA())</f>
        <v>1.2550604253769304E-3</v>
      </c>
      <c r="O485" s="44">
        <f>IFERROR(_xll.qlIndexFixing(ONIndex3M,I485,TRUE,_xll.ohTrigger(RecalcTrigger,Trigger3M)),NA())</f>
        <v>2.3154150823578856E-3</v>
      </c>
      <c r="P485" s="44">
        <f>IFERROR(_xll.qlIndexFixing(ONIndex6M,I485,TRUE,_xll.ohTrigger(RecalcTrigger,Trigger6M)),NA())</f>
        <v>3.637381664750583E-3</v>
      </c>
      <c r="Q485" s="146">
        <f>IFERROR(_xll.qlIndexFixing(ONIndex1Y,I485,TRUE,_xll.ohTrigger(RecalcTrigger,Trigger1Y)),NA())</f>
        <v>5.7054889139374065E-3</v>
      </c>
    </row>
    <row r="486" spans="2:17" x14ac:dyDescent="0.2">
      <c r="B486" s="39" t="s">
        <v>17</v>
      </c>
      <c r="D486" s="42">
        <f>_xll.qlCalendarAdvance(Calendar,$D485,B486,"f",FALSE)</f>
        <v>43336</v>
      </c>
      <c r="E486" s="140">
        <f>_xll.qlInterestRateIndexValueDate(IndexON,D486)</f>
        <v>43336</v>
      </c>
      <c r="F486" s="156">
        <f>IFERROR(_xll.qlIndexFixing(IndexON,D486,TRUE,_xll.ohTrigger(RecalcTrigger,TriggerON)),NA())</f>
        <v>7.1358584934066993E-4</v>
      </c>
      <c r="H486" s="42">
        <f>_xll.qlCalendarAdvance(Calendar,$H485,B486,"f",FALSE)</f>
        <v>43336</v>
      </c>
      <c r="I486" s="140">
        <f>_xll.qlInterestRateIndexValueDate(Index1M,$H486)</f>
        <v>43336</v>
      </c>
      <c r="J486" s="145">
        <f>IFERROR(_xll.qlIndexFixing(Index1M,$H486,TRUE,_xll.ohTrigger(RecalcTrigger,Trigger1M)),NA())</f>
        <v>1.2776050101792255E-3</v>
      </c>
      <c r="K486" s="44">
        <f>IFERROR(_xll.qlIndexFixing(Index3M,H486,TRUE,_xll.ohTrigger(RecalcTrigger,Trigger3M)),NA())</f>
        <v>2.3425379847579362E-3</v>
      </c>
      <c r="L486" s="44">
        <f>IFERROR(_xll.qlIndexFixing(Index6M,$H486,TRUE,_xll.ohTrigger(RecalcTrigger,Trigger6M)),NA())</f>
        <v>3.7714587363922225E-3</v>
      </c>
      <c r="M486" s="146">
        <f>IFERROR(_xll.qlIndexFixing(Index1Y,$H486,TRUE,_xll.ohTrigger(RecalcTrigger,Trigger1Y)),NA())</f>
        <v>4.6989025276694407E-3</v>
      </c>
      <c r="N486" s="145">
        <f>IFERROR(_xll.qlIndexFixing(ONIndex1M,I486,TRUE,_xll.ohTrigger(RecalcTrigger,Trigger1M)),NA())</f>
        <v>1.258289426883108E-3</v>
      </c>
      <c r="O486" s="44">
        <f>IFERROR(_xll.qlIndexFixing(ONIndex3M,I486,TRUE,_xll.ohTrigger(RecalcTrigger,Trigger3M)),NA())</f>
        <v>2.3166592789258811E-3</v>
      </c>
      <c r="P486" s="44">
        <f>IFERROR(_xll.qlIndexFixing(ONIndex6M,I486,TRUE,_xll.ohTrigger(RecalcTrigger,Trigger6M)),NA())</f>
        <v>3.6391698045465382E-3</v>
      </c>
      <c r="Q486" s="146">
        <f>IFERROR(_xll.qlIndexFixing(ONIndex1Y,I486,TRUE,_xll.ohTrigger(RecalcTrigger,Trigger1Y)),NA())</f>
        <v>5.6742091441089326E-3</v>
      </c>
    </row>
    <row r="487" spans="2:17" x14ac:dyDescent="0.2">
      <c r="B487" s="39" t="s">
        <v>17</v>
      </c>
      <c r="D487" s="42">
        <f>_xll.qlCalendarAdvance(Calendar,$D486,B487,"f",FALSE)</f>
        <v>43340</v>
      </c>
      <c r="E487" s="140">
        <f>_xll.qlInterestRateIndexValueDate(IndexON,D487)</f>
        <v>43340</v>
      </c>
      <c r="F487" s="156">
        <f>IFERROR(_xll.qlIndexFixing(IndexON,D487,TRUE,_xll.ohTrigger(RecalcTrigger,TriggerON)),NA())</f>
        <v>7.1634019329414045E-4</v>
      </c>
      <c r="H487" s="42">
        <f>_xll.qlCalendarAdvance(Calendar,$H486,B487,"f",FALSE)</f>
        <v>43340</v>
      </c>
      <c r="I487" s="140">
        <f>_xll.qlInterestRateIndexValueDate(Index1M,$H487)</f>
        <v>43340</v>
      </c>
      <c r="J487" s="145">
        <f>IFERROR(_xll.qlIndexFixing(Index1M,$H487,TRUE,_xll.ohTrigger(RecalcTrigger,Trigger1M)),NA())</f>
        <v>1.2836111745708684E-3</v>
      </c>
      <c r="K487" s="44">
        <f>IFERROR(_xll.qlIndexFixing(Index3M,H487,TRUE,_xll.ohTrigger(RecalcTrigger,Trigger3M)),NA())</f>
        <v>2.3453376729572384E-3</v>
      </c>
      <c r="L487" s="44">
        <f>IFERROR(_xll.qlIndexFixing(Index6M,$H487,TRUE,_xll.ohTrigger(RecalcTrigger,Trigger6M)),NA())</f>
        <v>3.7768585066446114E-3</v>
      </c>
      <c r="M487" s="146">
        <f>IFERROR(_xll.qlIndexFixing(Index1Y,$H487,TRUE,_xll.ohTrigger(RecalcTrigger,Trigger1Y)),NA())</f>
        <v>4.6883032501208177E-3</v>
      </c>
      <c r="N487" s="145">
        <f>IFERROR(_xll.qlIndexFixing(ONIndex1M,I487,TRUE,_xll.ohTrigger(RecalcTrigger,Trigger1M)),NA())</f>
        <v>1.2615697742068832E-3</v>
      </c>
      <c r="O487" s="44">
        <f>IFERROR(_xll.qlIndexFixing(ONIndex3M,I487,TRUE,_xll.ohTrigger(RecalcTrigger,Trigger3M)),NA())</f>
        <v>2.3177320744427465E-3</v>
      </c>
      <c r="P487" s="44">
        <f>IFERROR(_xll.qlIndexFixing(ONIndex6M,I487,TRUE,_xll.ohTrigger(RecalcTrigger,Trigger6M)),NA())</f>
        <v>3.640960109534408E-3</v>
      </c>
      <c r="Q487" s="146">
        <f>IFERROR(_xll.qlIndexFixing(ONIndex1Y,I487,TRUE,_xll.ohTrigger(RecalcTrigger,Trigger1Y)),NA())</f>
        <v>5.643083401967175E-3</v>
      </c>
    </row>
    <row r="488" spans="2:17" x14ac:dyDescent="0.2">
      <c r="B488" s="39" t="s">
        <v>17</v>
      </c>
      <c r="D488" s="42">
        <f>_xll.qlCalendarAdvance(Calendar,$D487,B488,"f",FALSE)</f>
        <v>43341</v>
      </c>
      <c r="E488" s="140">
        <f>_xll.qlInterestRateIndexValueDate(IndexON,D488)</f>
        <v>43341</v>
      </c>
      <c r="F488" s="156">
        <f>IFERROR(_xll.qlIndexFixing(IndexON,D488,TRUE,_xll.ohTrigger(RecalcTrigger,TriggerON)),NA())</f>
        <v>7.1747017701184745E-4</v>
      </c>
      <c r="H488" s="42">
        <f>_xll.qlCalendarAdvance(Calendar,$H487,B488,"f",FALSE)</f>
        <v>43341</v>
      </c>
      <c r="I488" s="140">
        <f>_xll.qlInterestRateIndexValueDate(Index1M,$H488)</f>
        <v>43341</v>
      </c>
      <c r="J488" s="145">
        <f>IFERROR(_xll.qlIndexFixing(Index1M,$H488,TRUE,_xll.ohTrigger(RecalcTrigger,Trigger1M)),NA())</f>
        <v>1.2843414487737996E-3</v>
      </c>
      <c r="K488" s="44">
        <f>IFERROR(_xll.qlIndexFixing(Index3M,H488,TRUE,_xll.ohTrigger(RecalcTrigger,Trigger3M)),NA())</f>
        <v>2.346510626397303E-3</v>
      </c>
      <c r="L488" s="44">
        <f>IFERROR(_xll.qlIndexFixing(Index6M,$H488,TRUE,_xll.ohTrigger(RecalcTrigger,Trigger6M)),NA())</f>
        <v>3.7775634387601587E-3</v>
      </c>
      <c r="M488" s="146">
        <f>IFERROR(_xll.qlIndexFixing(Index1Y,$H488,TRUE,_xll.ohTrigger(RecalcTrigger,Trigger1Y)),NA())</f>
        <v>4.6860425864729827E-3</v>
      </c>
      <c r="N488" s="145">
        <f>IFERROR(_xll.qlIndexFixing(ONIndex1M,I488,TRUE,_xll.ohTrigger(RecalcTrigger,Trigger1M)),NA())</f>
        <v>1.2629102595107522E-3</v>
      </c>
      <c r="O488" s="44">
        <f>IFERROR(_xll.qlIndexFixing(ONIndex3M,I488,TRUE,_xll.ohTrigger(RecalcTrigger,Trigger3M)),NA())</f>
        <v>2.3181190987187072E-3</v>
      </c>
      <c r="P488" s="44">
        <f>IFERROR(_xll.qlIndexFixing(ONIndex6M,I488,TRUE,_xll.ohTrigger(RecalcTrigger,Trigger6M)),NA())</f>
        <v>3.6417424068957427E-3</v>
      </c>
      <c r="Q488" s="146">
        <f>IFERROR(_xll.qlIndexFixing(ONIndex1Y,I488,TRUE,_xll.ohTrigger(RecalcTrigger,Trigger1Y)),NA())</f>
        <v>5.6308534880455952E-3</v>
      </c>
    </row>
    <row r="489" spans="2:17" x14ac:dyDescent="0.2">
      <c r="B489" s="39" t="s">
        <v>17</v>
      </c>
      <c r="D489" s="42">
        <f>_xll.qlCalendarAdvance(Calendar,$D488,B489,"f",FALSE)</f>
        <v>43342</v>
      </c>
      <c r="E489" s="140">
        <f>_xll.qlInterestRateIndexValueDate(IndexON,D489)</f>
        <v>43342</v>
      </c>
      <c r="F489" s="156">
        <f>IFERROR(_xll.qlIndexFixing(IndexON,D489,TRUE,_xll.ohTrigger(RecalcTrigger,TriggerON)),NA())</f>
        <v>7.1861386525040594E-4</v>
      </c>
      <c r="H489" s="42">
        <f>_xll.qlCalendarAdvance(Calendar,$H488,B489,"f",FALSE)</f>
        <v>43342</v>
      </c>
      <c r="I489" s="140">
        <f>_xll.qlInterestRateIndexValueDate(Index1M,$H489)</f>
        <v>43342</v>
      </c>
      <c r="J489" s="145">
        <f>IFERROR(_xll.qlIndexFixing(Index1M,$H489,TRUE,_xll.ohTrigger(RecalcTrigger,Trigger1M)),NA())</f>
        <v>1.2850760089027232E-3</v>
      </c>
      <c r="K489" s="44">
        <f>IFERROR(_xll.qlIndexFixing(Index3M,H489,TRUE,_xll.ohTrigger(RecalcTrigger,Trigger3M)),NA())</f>
        <v>2.3477144721028645E-3</v>
      </c>
      <c r="L489" s="44">
        <f>IFERROR(_xll.qlIndexFixing(Index6M,$H489,TRUE,_xll.ohTrigger(RecalcTrigger,Trigger6M)),NA())</f>
        <v>3.778272010923726E-3</v>
      </c>
      <c r="M489" s="146">
        <f>IFERROR(_xll.qlIndexFixing(Index1Y,$H489,TRUE,_xll.ohTrigger(RecalcTrigger,Trigger1Y)),NA())</f>
        <v>4.6838344103503626E-3</v>
      </c>
      <c r="N489" s="145">
        <f>IFERROR(_xll.qlIndexFixing(ONIndex1M,I489,TRUE,_xll.ohTrigger(RecalcTrigger,Trigger1M)),NA())</f>
        <v>1.2642636165849375E-3</v>
      </c>
      <c r="O489" s="44">
        <f>IFERROR(_xll.qlIndexFixing(ONIndex3M,I489,TRUE,_xll.ohTrigger(RecalcTrigger,Trigger3M)),NA())</f>
        <v>2.3184806650611289E-3</v>
      </c>
      <c r="P489" s="44">
        <f>IFERROR(_xll.qlIndexFixing(ONIndex6M,I489,TRUE,_xll.ohTrigger(RecalcTrigger,Trigger6M)),NA())</f>
        <v>3.6425469068857019E-3</v>
      </c>
      <c r="Q489" s="146">
        <f>IFERROR(_xll.qlIndexFixing(ONIndex1Y,I489,TRUE,_xll.ohTrigger(RecalcTrigger,Trigger1Y)),NA())</f>
        <v>5.6187073036040314E-3</v>
      </c>
    </row>
    <row r="490" spans="2:17" x14ac:dyDescent="0.2">
      <c r="B490" s="39" t="s">
        <v>17</v>
      </c>
      <c r="D490" s="42">
        <f>_xll.qlCalendarAdvance(Calendar,$D489,B490,"f",FALSE)</f>
        <v>43343</v>
      </c>
      <c r="E490" s="140">
        <f>_xll.qlInterestRateIndexValueDate(IndexON,D490)</f>
        <v>43343</v>
      </c>
      <c r="F490" s="156">
        <f>IFERROR(_xll.qlIndexFixing(IndexON,D490,TRUE,_xll.ohTrigger(RecalcTrigger,TriggerON)),NA())</f>
        <v>7.2094834763595616E-4</v>
      </c>
      <c r="H490" s="42">
        <f>_xll.qlCalendarAdvance(Calendar,$H489,B490,"f",FALSE)</f>
        <v>43343</v>
      </c>
      <c r="I490" s="140">
        <f>_xll.qlInterestRateIndexValueDate(Index1M,$H490)</f>
        <v>43343</v>
      </c>
      <c r="J490" s="145">
        <f>IFERROR(_xll.qlIndexFixing(Index1M,$H490,TRUE,_xll.ohTrigger(RecalcTrigger,Trigger1M)),NA())</f>
        <v>1.2858148549036677E-3</v>
      </c>
      <c r="K490" s="44">
        <f>IFERROR(_xll.qlIndexFixing(Index3M,H490,TRUE,_xll.ohTrigger(RecalcTrigger,Trigger3M)),NA())</f>
        <v>2.34802080809703E-3</v>
      </c>
      <c r="L490" s="44">
        <f>IFERROR(_xll.qlIndexFixing(Index6M,$H490,TRUE,_xll.ohTrigger(RecalcTrigger,Trigger6M)),NA())</f>
        <v>3.7789841607003957E-3</v>
      </c>
      <c r="M490" s="146">
        <f>IFERROR(_xll.qlIndexFixing(Index1Y,$H490,TRUE,_xll.ohTrigger(RecalcTrigger,Trigger1Y)),NA())</f>
        <v>4.6811940172424701E-3</v>
      </c>
      <c r="N490" s="145">
        <f>IFERROR(_xll.qlIndexFixing(ONIndex1M,I490,TRUE,_xll.ohTrigger(RecalcTrigger,Trigger1M)),NA())</f>
        <v>1.2670176349349751E-3</v>
      </c>
      <c r="O490" s="44">
        <f>IFERROR(_xll.qlIndexFixing(ONIndex3M,I490,TRUE,_xll.ohTrigger(RecalcTrigger,Trigger3M)),NA())</f>
        <v>2.3191336726406204E-3</v>
      </c>
      <c r="P490" s="44">
        <f>IFERROR(_xll.qlIndexFixing(ONIndex6M,I490,TRUE,_xll.ohTrigger(RecalcTrigger,Trigger6M)),NA())</f>
        <v>3.6442663010312812E-3</v>
      </c>
      <c r="Q490" s="146">
        <f>IFERROR(_xll.qlIndexFixing(ONIndex1Y,I490,TRUE,_xll.ohTrigger(RecalcTrigger,Trigger1Y)),NA())</f>
        <v>5.5947797883545061E-3</v>
      </c>
    </row>
    <row r="491" spans="2:17" x14ac:dyDescent="0.2">
      <c r="B491" s="39" t="s">
        <v>17</v>
      </c>
      <c r="D491" s="42">
        <f>_xll.qlCalendarAdvance(Calendar,$D490,B491,"f",FALSE)</f>
        <v>43346</v>
      </c>
      <c r="E491" s="140">
        <f>_xll.qlInterestRateIndexValueDate(IndexON,D491)</f>
        <v>43346</v>
      </c>
      <c r="F491" s="156">
        <f>IFERROR(_xll.qlIndexFixing(IndexON,D491,TRUE,_xll.ohTrigger(RecalcTrigger,TriggerON)),NA())</f>
        <v>7.2332566381838603E-4</v>
      </c>
      <c r="H491" s="42">
        <f>_xll.qlCalendarAdvance(Calendar,$H490,B491,"f",FALSE)</f>
        <v>43346</v>
      </c>
      <c r="I491" s="140">
        <f>_xll.qlInterestRateIndexValueDate(Index1M,$H491)</f>
        <v>43346</v>
      </c>
      <c r="J491" s="145">
        <f>IFERROR(_xll.qlIndexFixing(Index1M,$H491,TRUE,_xll.ohTrigger(RecalcTrigger,Trigger1M)),NA())</f>
        <v>1.292164614131841E-3</v>
      </c>
      <c r="K491" s="44">
        <f>IFERROR(_xll.qlIndexFixing(Index3M,H491,TRUE,_xll.ohTrigger(RecalcTrigger,Trigger3M)),NA())</f>
        <v>2.3518572921924093E-3</v>
      </c>
      <c r="L491" s="44">
        <f>IFERROR(_xll.qlIndexFixing(Index6M,$H491,TRUE,_xll.ohTrigger(RecalcTrigger,Trigger6M)),NA())</f>
        <v>3.7846748396364585E-3</v>
      </c>
      <c r="M491" s="146">
        <f>IFERROR(_xll.qlIndexFixing(Index1Y,$H491,TRUE,_xll.ohTrigger(RecalcTrigger,Trigger1Y)),NA())</f>
        <v>4.6755246855223476E-3</v>
      </c>
      <c r="N491" s="145">
        <f>IFERROR(_xll.qlIndexFixing(ONIndex1M,I491,TRUE,_xll.ohTrigger(RecalcTrigger,Trigger1M)),NA())</f>
        <v>1.2698057631521653E-3</v>
      </c>
      <c r="O491" s="44">
        <f>IFERROR(_xll.qlIndexFixing(ONIndex3M,I491,TRUE,_xll.ohTrigger(RecalcTrigger,Trigger3M)),NA())</f>
        <v>2.3196723498797311E-3</v>
      </c>
      <c r="P491" s="44">
        <f>IFERROR(_xll.qlIndexFixing(ONIndex6M,I491,TRUE,_xll.ohTrigger(RecalcTrigger,Trigger6M)),NA())</f>
        <v>3.6459869348337559E-3</v>
      </c>
      <c r="Q491" s="146">
        <f>IFERROR(_xll.qlIndexFixing(ONIndex1Y,I491,TRUE,_xll.ohTrigger(RecalcTrigger,Trigger1Y)),NA())</f>
        <v>5.57095986055689E-3</v>
      </c>
    </row>
    <row r="492" spans="2:17" x14ac:dyDescent="0.2">
      <c r="B492" s="39" t="s">
        <v>17</v>
      </c>
      <c r="D492" s="42">
        <f>_xll.qlCalendarAdvance(Calendar,$D491,B492,"f",FALSE)</f>
        <v>43347</v>
      </c>
      <c r="E492" s="140">
        <f>_xll.qlInterestRateIndexValueDate(IndexON,D492)</f>
        <v>43347</v>
      </c>
      <c r="F492" s="156">
        <f>IFERROR(_xll.qlIndexFixing(IndexON,D492,TRUE,_xll.ohTrigger(RecalcTrigger,TriggerON)),NA())</f>
        <v>7.2453787474224818E-4</v>
      </c>
      <c r="H492" s="42">
        <f>_xll.qlCalendarAdvance(Calendar,$H491,B492,"f",FALSE)</f>
        <v>43347</v>
      </c>
      <c r="I492" s="140">
        <f>_xll.qlInterestRateIndexValueDate(Index1M,$H492)</f>
        <v>43347</v>
      </c>
      <c r="J492" s="145">
        <f>IFERROR(_xll.qlIndexFixing(Index1M,$H492,TRUE,_xll.ohTrigger(RecalcTrigger,Trigger1M)),NA())</f>
        <v>1.2937645160426836E-3</v>
      </c>
      <c r="K492" s="44">
        <f>IFERROR(_xll.qlIndexFixing(Index3M,H492,TRUE,_xll.ohTrigger(RecalcTrigger,Trigger3M)),NA())</f>
        <v>2.3532045703894126E-3</v>
      </c>
      <c r="L492" s="44">
        <f>IFERROR(_xll.qlIndexFixing(Index6M,$H492,TRUE,_xll.ohTrigger(RecalcTrigger,Trigger6M)),NA())</f>
        <v>3.7854032587414988E-3</v>
      </c>
      <c r="M492" s="146">
        <f>IFERROR(_xll.qlIndexFixing(Index1Y,$H492,TRUE,_xll.ohTrigger(RecalcTrigger,Trigger1Y)),NA())</f>
        <v>4.673577525412087E-3</v>
      </c>
      <c r="N492" s="145">
        <f>IFERROR(_xll.qlIndexFixing(ONIndex1M,I492,TRUE,_xll.ohTrigger(RecalcTrigger,Trigger1M)),NA())</f>
        <v>1.2712234793210708E-3</v>
      </c>
      <c r="O492" s="44">
        <f>IFERROR(_xll.qlIndexFixing(ONIndex3M,I492,TRUE,_xll.ohTrigger(RecalcTrigger,Trigger3M)),NA())</f>
        <v>2.3199066259060874E-3</v>
      </c>
      <c r="P492" s="44">
        <f>IFERROR(_xll.qlIndexFixing(ONIndex6M,I492,TRUE,_xll.ohTrigger(RecalcTrigger,Trigger6M)),NA())</f>
        <v>3.6469024486962542E-3</v>
      </c>
      <c r="Q492" s="146">
        <f>IFERROR(_xll.qlIndexFixing(ONIndex1Y,I492,TRUE,_xll.ohTrigger(RecalcTrigger,Trigger1Y)),NA())</f>
        <v>5.5592323233533136E-3</v>
      </c>
    </row>
    <row r="493" spans="2:17" x14ac:dyDescent="0.2">
      <c r="B493" s="39" t="s">
        <v>17</v>
      </c>
      <c r="D493" s="42">
        <f>_xll.qlCalendarAdvance(Calendar,$D492,B493,"f",FALSE)</f>
        <v>43348</v>
      </c>
      <c r="E493" s="140">
        <f>_xll.qlInterestRateIndexValueDate(IndexON,D493)</f>
        <v>43348</v>
      </c>
      <c r="F493" s="156">
        <f>IFERROR(_xll.qlIndexFixing(IndexON,D493,TRUE,_xll.ohTrigger(RecalcTrigger,TriggerON)),NA())</f>
        <v>7.2576379026800808E-4</v>
      </c>
      <c r="H493" s="42">
        <f>_xll.qlCalendarAdvance(Calendar,$H492,B493,"f",FALSE)</f>
        <v>43348</v>
      </c>
      <c r="I493" s="140">
        <f>_xll.qlInterestRateIndexValueDate(Index1M,$H493)</f>
        <v>43348</v>
      </c>
      <c r="J493" s="145">
        <f>IFERROR(_xll.qlIndexFixing(Index1M,$H493,TRUE,_xll.ohTrigger(RecalcTrigger,Trigger1M)),NA())</f>
        <v>1.2953754633810248E-3</v>
      </c>
      <c r="K493" s="44">
        <f>IFERROR(_xll.qlIndexFixing(Index3M,H493,TRUE,_xll.ohTrigger(RecalcTrigger,Trigger3M)),NA())</f>
        <v>2.3545874304873706E-3</v>
      </c>
      <c r="L493" s="44">
        <f>IFERROR(_xll.qlIndexFixing(Index6M,$H493,TRUE,_xll.ohTrigger(RecalcTrigger,Trigger6M)),NA())</f>
        <v>3.7870220581897691E-3</v>
      </c>
      <c r="M493" s="146">
        <f>IFERROR(_xll.qlIndexFixing(Index1Y,$H493,TRUE,_xll.ohTrigger(RecalcTrigger,Trigger1Y)),NA())</f>
        <v>4.6716822842445271E-3</v>
      </c>
      <c r="N493" s="145">
        <f>IFERROR(_xll.qlIndexFixing(ONIndex1M,I493,TRUE,_xll.ohTrigger(RecalcTrigger,Trigger1M)),NA())</f>
        <v>1.2726540673413389E-3</v>
      </c>
      <c r="O493" s="44">
        <f>IFERROR(_xll.qlIndexFixing(ONIndex3M,I493,TRUE,_xll.ohTrigger(RecalcTrigger,Trigger3M)),NA())</f>
        <v>2.320115444079951E-3</v>
      </c>
      <c r="P493" s="44">
        <f>IFERROR(_xll.qlIndexFixing(ONIndex6M,I493,TRUE,_xll.ohTrigger(RecalcTrigger,Trigger6M)),NA())</f>
        <v>3.6478401654305159E-3</v>
      </c>
      <c r="Q493" s="146">
        <f>IFERROR(_xll.qlIndexFixing(ONIndex1Y,I493,TRUE,_xll.ohTrigger(RecalcTrigger,Trigger1Y)),NA())</f>
        <v>5.5475885156297533E-3</v>
      </c>
    </row>
    <row r="494" spans="2:17" x14ac:dyDescent="0.2">
      <c r="B494" s="39" t="s">
        <v>17</v>
      </c>
      <c r="D494" s="42">
        <f>_xll.qlCalendarAdvance(Calendar,$D493,B494,"f",FALSE)</f>
        <v>43349</v>
      </c>
      <c r="E494" s="140">
        <f>_xll.qlInterestRateIndexValueDate(IndexON,D494)</f>
        <v>43349</v>
      </c>
      <c r="F494" s="156">
        <f>IFERROR(_xll.qlIndexFixing(IndexON,D494,TRUE,_xll.ohTrigger(RecalcTrigger,TriggerON)),NA())</f>
        <v>7.2700341039566574E-4</v>
      </c>
      <c r="H494" s="42">
        <f>_xll.qlCalendarAdvance(Calendar,$H493,B494,"f",FALSE)</f>
        <v>43349</v>
      </c>
      <c r="I494" s="140">
        <f>_xll.qlInterestRateIndexValueDate(Index1M,$H494)</f>
        <v>43349</v>
      </c>
      <c r="J494" s="145">
        <f>IFERROR(_xll.qlIndexFixing(Index1M,$H494,TRUE,_xll.ohTrigger(RecalcTrigger,Trigger1M)),NA())</f>
        <v>1.2986898208965092E-3</v>
      </c>
      <c r="K494" s="44">
        <f>IFERROR(_xll.qlIndexFixing(Index3M,H494,TRUE,_xll.ohTrigger(RecalcTrigger,Trigger3M)),NA())</f>
        <v>2.356006686580142E-3</v>
      </c>
      <c r="L494" s="44">
        <f>IFERROR(_xll.qlIndexFixing(Index6M,$H494,TRUE,_xll.ohTrigger(RecalcTrigger,Trigger6M)),NA())</f>
        <v>3.7886462543634566E-3</v>
      </c>
      <c r="M494" s="146">
        <f>IFERROR(_xll.qlIndexFixing(Index1Y,$H494,TRUE,_xll.ohTrigger(RecalcTrigger,Trigger1Y)),NA())</f>
        <v>4.6698388672861135E-3</v>
      </c>
      <c r="N494" s="145">
        <f>IFERROR(_xll.qlIndexFixing(ONIndex1M,I494,TRUE,_xll.ohTrigger(RecalcTrigger,Trigger1M)),NA())</f>
        <v>1.2740975272129695E-3</v>
      </c>
      <c r="O494" s="44">
        <f>IFERROR(_xll.qlIndexFixing(ONIndex3M,I494,TRUE,_xll.ohTrigger(RecalcTrigger,Trigger3M)),NA())</f>
        <v>2.3202988040771366E-3</v>
      </c>
      <c r="P494" s="44">
        <f>IFERROR(_xll.qlIndexFixing(ONIndex6M,I494,TRUE,_xll.ohTrigger(RecalcTrigger,Trigger6M)),NA())</f>
        <v>3.6488000848744484E-3</v>
      </c>
      <c r="Q494" s="146">
        <f>IFERROR(_xll.qlIndexFixing(ONIndex1Y,I494,TRUE,_xll.ohTrigger(RecalcTrigger,Trigger1Y)),NA())</f>
        <v>5.536028437386209E-3</v>
      </c>
    </row>
    <row r="495" spans="2:17" x14ac:dyDescent="0.2">
      <c r="B495" s="39" t="s">
        <v>17</v>
      </c>
      <c r="D495" s="42">
        <f>_xll.qlCalendarAdvance(Calendar,$D494,B495,"f",FALSE)</f>
        <v>43350</v>
      </c>
      <c r="E495" s="140">
        <f>_xll.qlInterestRateIndexValueDate(IndexON,D495)</f>
        <v>43350</v>
      </c>
      <c r="F495" s="156">
        <f>IFERROR(_xll.qlIndexFixing(IndexON,D495,TRUE,_xll.ohTrigger(RecalcTrigger,TriggerON)),NA())</f>
        <v>7.2952979051780597E-4</v>
      </c>
      <c r="H495" s="42">
        <f>_xll.qlCalendarAdvance(Calendar,$H494,B495,"f",FALSE)</f>
        <v>43350</v>
      </c>
      <c r="I495" s="140">
        <f>_xll.qlInterestRateIndexValueDate(Index1M,$H495)</f>
        <v>43350</v>
      </c>
      <c r="J495" s="145">
        <f>IFERROR(_xll.qlIndexFixing(Index1M,$H495,TRUE,_xll.ohTrigger(RecalcTrigger,Trigger1M)),NA())</f>
        <v>1.2994785846317633E-3</v>
      </c>
      <c r="K495" s="44">
        <f>IFERROR(_xll.qlIndexFixing(Index3M,H495,TRUE,_xll.ohTrigger(RecalcTrigger,Trigger3M)),NA())</f>
        <v>2.3574631527633681E-3</v>
      </c>
      <c r="L495" s="44">
        <f>IFERROR(_xll.qlIndexFixing(Index6M,$H495,TRUE,_xll.ohTrigger(RecalcTrigger,Trigger6M)),NA())</f>
        <v>3.7902757406374481E-3</v>
      </c>
      <c r="M495" s="146">
        <f>IFERROR(_xll.qlIndexFixing(Index1Y,$H495,TRUE,_xll.ohTrigger(RecalcTrigger,Trigger1Y)),NA())</f>
        <v>4.6694143770819605E-3</v>
      </c>
      <c r="N495" s="145">
        <f>IFERROR(_xll.qlIndexFixing(ONIndex1M,I495,TRUE,_xll.ohTrigger(RecalcTrigger,Trigger1M)),NA())</f>
        <v>1.2770318209117302E-3</v>
      </c>
      <c r="O495" s="44">
        <f>IFERROR(_xll.qlIndexFixing(ONIndex3M,I495,TRUE,_xll.ohTrigger(RecalcTrigger,Trigger3M)),NA())</f>
        <v>2.3205954177688932E-3</v>
      </c>
      <c r="P495" s="44">
        <f>IFERROR(_xll.qlIndexFixing(ONIndex6M,I495,TRUE,_xll.ohTrigger(RecalcTrigger,Trigger6M)),NA())</f>
        <v>3.6508304489798102E-3</v>
      </c>
      <c r="Q495" s="146">
        <f>IFERROR(_xll.qlIndexFixing(ONIndex1Y,I495,TRUE,_xll.ohTrigger(RecalcTrigger,Trigger1Y)),NA())</f>
        <v>5.5132706536790517E-3</v>
      </c>
    </row>
    <row r="496" spans="2:17" x14ac:dyDescent="0.2">
      <c r="B496" s="39" t="s">
        <v>17</v>
      </c>
      <c r="D496" s="42">
        <f>_xll.qlCalendarAdvance(Calendar,$D495,B496,"f",FALSE)</f>
        <v>43353</v>
      </c>
      <c r="E496" s="140">
        <f>_xll.qlInterestRateIndexValueDate(IndexON,D496)</f>
        <v>43353</v>
      </c>
      <c r="F496" s="156">
        <f>IFERROR(_xll.qlIndexFixing(IndexON,D496,TRUE,_xll.ohTrigger(RecalcTrigger,TriggerON)),NA())</f>
        <v>7.3209893619585742E-4</v>
      </c>
      <c r="H496" s="42">
        <f>_xll.qlCalendarAdvance(Calendar,$H495,B496,"f",FALSE)</f>
        <v>43353</v>
      </c>
      <c r="I496" s="140">
        <f>_xll.qlInterestRateIndexValueDate(Index1M,$H496)</f>
        <v>43353</v>
      </c>
      <c r="J496" s="145">
        <f>IFERROR(_xll.qlIndexFixing(Index1M,$H496,TRUE,_xll.ohTrigger(RecalcTrigger,Trigger1M)),NA())</f>
        <v>1.3035852187636514E-3</v>
      </c>
      <c r="K496" s="44">
        <f>IFERROR(_xll.qlIndexFixing(Index3M,H496,TRUE,_xll.ohTrigger(RecalcTrigger,Trigger3M)),NA())</f>
        <v>2.3620639528540402E-3</v>
      </c>
      <c r="L496" s="44">
        <f>IFERROR(_xll.qlIndexFixing(Index6M,$H496,TRUE,_xll.ohTrigger(RecalcTrigger,Trigger6M)),NA())</f>
        <v>3.7960911301161099E-3</v>
      </c>
      <c r="M496" s="146">
        <f>IFERROR(_xll.qlIndexFixing(Index1Y,$H496,TRUE,_xll.ohTrigger(RecalcTrigger,Trigger1Y)),NA())</f>
        <v>4.6629815471959102E-3</v>
      </c>
      <c r="N496" s="145">
        <f>IFERROR(_xll.qlIndexFixing(ONIndex1M,I496,TRUE,_xll.ohTrigger(RecalcTrigger,Trigger1M)),NA())</f>
        <v>1.2800000848889326E-3</v>
      </c>
      <c r="O496" s="44">
        <f>IFERROR(_xll.qlIndexFixing(ONIndex3M,I496,TRUE,_xll.ohTrigger(RecalcTrigger,Trigger3M)),NA())</f>
        <v>2.3207776639200262E-3</v>
      </c>
      <c r="P496" s="44">
        <f>IFERROR(_xll.qlIndexFixing(ONIndex6M,I496,TRUE,_xll.ohTrigger(RecalcTrigger,Trigger6M)),NA())</f>
        <v>3.6528617903142102E-3</v>
      </c>
      <c r="Q496" s="146">
        <f>IFERROR(_xll.qlIndexFixing(ONIndex1Y,I496,TRUE,_xll.ohTrigger(RecalcTrigger,Trigger1Y)),NA())</f>
        <v>5.4906254181585901E-3</v>
      </c>
    </row>
    <row r="497" spans="2:17" x14ac:dyDescent="0.2">
      <c r="B497" s="39" t="s">
        <v>17</v>
      </c>
      <c r="D497" s="42">
        <f>_xll.qlCalendarAdvance(Calendar,$D496,B497,"f",FALSE)</f>
        <v>43354</v>
      </c>
      <c r="E497" s="140">
        <f>_xll.qlInterestRateIndexValueDate(IndexON,D497)</f>
        <v>43354</v>
      </c>
      <c r="F497" s="156">
        <f>IFERROR(_xll.qlIndexFixing(IndexON,D497,TRUE,_xll.ohTrigger(RecalcTrigger,TriggerON)),NA())</f>
        <v>7.3340707908986502E-4</v>
      </c>
      <c r="H497" s="42">
        <f>_xll.qlCalendarAdvance(Calendar,$H496,B497,"f",FALSE)</f>
        <v>43354</v>
      </c>
      <c r="I497" s="140">
        <f>_xll.qlInterestRateIndexValueDate(Index1M,$H497)</f>
        <v>43354</v>
      </c>
      <c r="J497" s="145">
        <f>IFERROR(_xll.qlIndexFixing(Index1M,$H497,TRUE,_xll.ohTrigger(RecalcTrigger,Trigger1M)),NA())</f>
        <v>1.3052560410248641E-3</v>
      </c>
      <c r="K497" s="44">
        <f>IFERROR(_xll.qlIndexFixing(Index3M,H497,TRUE,_xll.ohTrigger(RecalcTrigger,Trigger3M)),NA())</f>
        <v>2.3636774004071473E-3</v>
      </c>
      <c r="L497" s="44">
        <f>IFERROR(_xll.qlIndexFixing(Index6M,$H497,TRUE,_xll.ohTrigger(RecalcTrigger,Trigger6M)),NA())</f>
        <v>3.7968444542216366E-3</v>
      </c>
      <c r="M497" s="146">
        <f>IFERROR(_xll.qlIndexFixing(Index1Y,$H497,TRUE,_xll.ohTrigger(RecalcTrigger,Trigger1Y)),NA())</f>
        <v>4.6613958305965486E-3</v>
      </c>
      <c r="N497" s="145">
        <f>IFERROR(_xll.qlIndexFixing(ONIndex1M,I497,TRUE,_xll.ohTrigger(RecalcTrigger,Trigger1M)),NA())</f>
        <v>1.2815079038552835E-3</v>
      </c>
      <c r="O497" s="44">
        <f>IFERROR(_xll.qlIndexFixing(ONIndex3M,I497,TRUE,_xll.ohTrigger(RecalcTrigger,Trigger3M)),NA())</f>
        <v>2.320833733763239E-3</v>
      </c>
      <c r="P497" s="44">
        <f>IFERROR(_xll.qlIndexFixing(ONIndex6M,I497,TRUE,_xll.ohTrigger(RecalcTrigger,Trigger6M)),NA())</f>
        <v>3.6539327237117281E-3</v>
      </c>
      <c r="Q497" s="146">
        <f>IFERROR(_xll.qlIndexFixing(ONIndex1Y,I497,TRUE,_xll.ohTrigger(RecalcTrigger,Trigger1Y)),NA())</f>
        <v>5.4794839869098944E-3</v>
      </c>
    </row>
    <row r="498" spans="2:17" x14ac:dyDescent="0.2">
      <c r="B498" s="39" t="s">
        <v>17</v>
      </c>
      <c r="D498" s="42">
        <f>_xll.qlCalendarAdvance(Calendar,$D497,B498,"f",FALSE)</f>
        <v>43355</v>
      </c>
      <c r="E498" s="140">
        <f>_xll.qlInterestRateIndexValueDate(IndexON,D498)</f>
        <v>43355</v>
      </c>
      <c r="F498" s="156">
        <f>IFERROR(_xll.qlIndexFixing(IndexON,D498,TRUE,_xll.ohTrigger(RecalcTrigger,TriggerON)),NA())</f>
        <v>7.3472892642367782E-4</v>
      </c>
      <c r="H498" s="42">
        <f>_xll.qlCalendarAdvance(Calendar,$H497,B498,"f",FALSE)</f>
        <v>43355</v>
      </c>
      <c r="I498" s="140">
        <f>_xll.qlInterestRateIndexValueDate(Index1M,$H498)</f>
        <v>43355</v>
      </c>
      <c r="J498" s="145">
        <f>IFERROR(_xll.qlIndexFixing(Index1M,$H498,TRUE,_xll.ohTrigger(RecalcTrigger,Trigger1M)),NA())</f>
        <v>1.3069357761616995E-3</v>
      </c>
      <c r="K498" s="44">
        <f>IFERROR(_xll.qlIndexFixing(Index3M,H498,TRUE,_xll.ohTrigger(RecalcTrigger,Trigger3M)),NA())</f>
        <v>2.365332128566319E-3</v>
      </c>
      <c r="L498" s="44">
        <f>IFERROR(_xll.qlIndexFixing(Index6M,$H498,TRUE,_xll.ohTrigger(RecalcTrigger,Trigger6M)),NA())</f>
        <v>3.7984987916079012E-3</v>
      </c>
      <c r="M498" s="146">
        <f>IFERROR(_xll.qlIndexFixing(Index1Y,$H498,TRUE,_xll.ohTrigger(RecalcTrigger,Trigger1Y)),NA())</f>
        <v>4.6598613699913027E-3</v>
      </c>
      <c r="N498" s="145">
        <f>IFERROR(_xll.qlIndexFixing(ONIndex1M,I498,TRUE,_xll.ohTrigger(RecalcTrigger,Trigger1M)),NA())</f>
        <v>1.2830285945919506E-3</v>
      </c>
      <c r="O498" s="44">
        <f>IFERROR(_xll.qlIndexFixing(ONIndex3M,I498,TRUE,_xll.ohTrigger(RecalcTrigger,Trigger3M)),NA())</f>
        <v>2.3208643455918665E-3</v>
      </c>
      <c r="P498" s="44">
        <f>IFERROR(_xll.qlIndexFixing(ONIndex6M,I498,TRUE,_xll.ohTrigger(RecalcTrigger,Trigger6M)),NA())</f>
        <v>3.6550258597378704E-3</v>
      </c>
      <c r="Q498" s="146">
        <f>IFERROR(_xll.qlIndexFixing(ONIndex1Y,I498,TRUE,_xll.ohTrigger(RecalcTrigger,Trigger1Y)),NA())</f>
        <v>5.4684262848980758E-3</v>
      </c>
    </row>
    <row r="499" spans="2:17" x14ac:dyDescent="0.2">
      <c r="B499" s="39" t="s">
        <v>17</v>
      </c>
      <c r="D499" s="42">
        <f>_xll.qlCalendarAdvance(Calendar,$D498,B499,"f",FALSE)</f>
        <v>43356</v>
      </c>
      <c r="E499" s="140">
        <f>_xll.qlInterestRateIndexValueDate(IndexON,D499)</f>
        <v>43356</v>
      </c>
      <c r="F499" s="156">
        <f>IFERROR(_xll.qlIndexFixing(IndexON,D499,TRUE,_xll.ohTrigger(RecalcTrigger,TriggerON)),NA())</f>
        <v>7.3606447827834209E-4</v>
      </c>
      <c r="H499" s="42">
        <f>_xll.qlCalendarAdvance(Calendar,$H498,B499,"f",FALSE)</f>
        <v>43356</v>
      </c>
      <c r="I499" s="140">
        <f>_xll.qlInterestRateIndexValueDate(Index1M,$H499)</f>
        <v>43356</v>
      </c>
      <c r="J499" s="145">
        <f>IFERROR(_xll.qlIndexFixing(Index1M,$H499,TRUE,_xll.ohTrigger(RecalcTrigger,Trigger1M)),NA())</f>
        <v>1.3103660893954913E-3</v>
      </c>
      <c r="K499" s="44">
        <f>IFERROR(_xll.qlIndexFixing(Index3M,H499,TRUE,_xll.ohTrigger(RecalcTrigger,Trigger3M)),NA())</f>
        <v>2.3670289514414449E-3</v>
      </c>
      <c r="L499" s="44">
        <f>IFERROR(_xll.qlIndexFixing(Index6M,$H499,TRUE,_xll.ohTrigger(RecalcTrigger,Trigger6M)),NA())</f>
        <v>3.8001577793370699E-3</v>
      </c>
      <c r="M499" s="146">
        <f>IFERROR(_xll.qlIndexFixing(Index1Y,$H499,TRUE,_xll.ohTrigger(RecalcTrigger,Trigger1Y)),NA())</f>
        <v>4.6583780707072364E-3</v>
      </c>
      <c r="N499" s="145">
        <f>IFERROR(_xll.qlIndexFixing(ONIndex1M,I499,TRUE,_xll.ohTrigger(RecalcTrigger,Trigger1M)),NA())</f>
        <v>1.2845621572610266E-3</v>
      </c>
      <c r="O499" s="44">
        <f>IFERROR(_xll.qlIndexFixing(ONIndex3M,I499,TRUE,_xll.ohTrigger(RecalcTrigger,Trigger3M)),NA())</f>
        <v>2.3208694994059087E-3</v>
      </c>
      <c r="P499" s="44">
        <f>IFERROR(_xll.qlIndexFixing(ONIndex6M,I499,TRUE,_xll.ohTrigger(RecalcTrigger,Trigger6M)),NA())</f>
        <v>3.6561411986357761E-3</v>
      </c>
      <c r="Q499" s="146">
        <f>IFERROR(_xll.qlIndexFixing(ONIndex1Y,I499,TRUE,_xll.ohTrigger(RecalcTrigger,Trigger1Y)),NA())</f>
        <v>5.4574523123662733E-3</v>
      </c>
    </row>
    <row r="500" spans="2:17" x14ac:dyDescent="0.2">
      <c r="B500" s="39" t="s">
        <v>17</v>
      </c>
      <c r="D500" s="42">
        <f>_xll.qlCalendarAdvance(Calendar,$D499,B500,"f",FALSE)</f>
        <v>43357</v>
      </c>
      <c r="E500" s="140">
        <f>_xll.qlInterestRateIndexValueDate(IndexON,D500)</f>
        <v>43357</v>
      </c>
      <c r="F500" s="156">
        <f>IFERROR(_xll.qlIndexFixing(IndexON,D500,TRUE,_xll.ohTrigger(RecalcTrigger,TriggerON)),NA())</f>
        <v>7.3878275932489268E-4</v>
      </c>
      <c r="H500" s="42">
        <f>_xll.qlCalendarAdvance(Calendar,$H499,B500,"f",FALSE)</f>
        <v>43357</v>
      </c>
      <c r="I500" s="140">
        <f>_xll.qlInterestRateIndexValueDate(Index1M,$H500)</f>
        <v>43357</v>
      </c>
      <c r="J500" s="145">
        <f>IFERROR(_xll.qlIndexFixing(Index1M,$H500,TRUE,_xll.ohTrigger(RecalcTrigger,Trigger1M)),NA())</f>
        <v>1.3111938597552785E-3</v>
      </c>
      <c r="K500" s="44">
        <f>IFERROR(_xll.qlIndexFixing(Index3M,H500,TRUE,_xll.ohTrigger(RecalcTrigger,Trigger3M)),NA())</f>
        <v>2.3687686831468696E-3</v>
      </c>
      <c r="L500" s="44">
        <f>IFERROR(_xll.qlIndexFixing(Index6M,$H500,TRUE,_xll.ohTrigger(RecalcTrigger,Trigger6M)),NA())</f>
        <v>3.8018213107808936E-3</v>
      </c>
      <c r="M500" s="146">
        <f>IFERROR(_xll.qlIndexFixing(Index1Y,$H500,TRUE,_xll.ohTrigger(RecalcTrigger,Trigger1Y)),NA())</f>
        <v>4.6586608415409205E-3</v>
      </c>
      <c r="N500" s="145">
        <f>IFERROR(_xll.qlIndexFixing(ONIndex1M,I500,TRUE,_xll.ohTrigger(RecalcTrigger,Trigger1M)),NA())</f>
        <v>1.2876767313603952E-3</v>
      </c>
      <c r="O500" s="44">
        <f>IFERROR(_xll.qlIndexFixing(ONIndex3M,I500,TRUE,_xll.ohTrigger(RecalcTrigger,Trigger3M)),NA())</f>
        <v>2.3208097033248594E-3</v>
      </c>
      <c r="P500" s="44">
        <f>IFERROR(_xll.qlIndexFixing(ONIndex6M,I500,TRUE,_xll.ohTrigger(RecalcTrigger,Trigger6M)),NA())</f>
        <v>3.6584825548265552E-3</v>
      </c>
      <c r="Q500" s="146">
        <f>IFERROR(_xll.qlIndexFixing(ONIndex1Y,I500,TRUE,_xll.ohTrigger(RecalcTrigger,Trigger1Y)),NA())</f>
        <v>5.4358644180526241E-3</v>
      </c>
    </row>
    <row r="501" spans="2:17" x14ac:dyDescent="0.2">
      <c r="B501" s="39" t="s">
        <v>17</v>
      </c>
      <c r="D501" s="42">
        <f>_xll.qlCalendarAdvance(Calendar,$D500,B501,"f",FALSE)</f>
        <v>43360</v>
      </c>
      <c r="E501" s="140">
        <f>_xll.qlInterestRateIndexValueDate(IndexON,D501)</f>
        <v>43360</v>
      </c>
      <c r="F501" s="156">
        <f>IFERROR(_xll.qlIndexFixing(IndexON,D501,TRUE,_xll.ohTrigger(RecalcTrigger,TriggerON)),NA())</f>
        <v>7.4154373147283792E-4</v>
      </c>
      <c r="H501" s="42">
        <f>_xll.qlCalendarAdvance(Calendar,$H500,B501,"f",FALSE)</f>
        <v>43360</v>
      </c>
      <c r="I501" s="140">
        <f>_xll.qlInterestRateIndexValueDate(Index1M,$H501)</f>
        <v>43360</v>
      </c>
      <c r="J501" s="145">
        <f>IFERROR(_xll.qlIndexFixing(Index1M,$H501,TRUE,_xll.ohTrigger(RecalcTrigger,Trigger1M)),NA())</f>
        <v>1.3154574822073311E-3</v>
      </c>
      <c r="K501" s="44">
        <f>IFERROR(_xll.qlIndexFixing(Index3M,H501,TRUE,_xll.ohTrigger(RecalcTrigger,Trigger3M)),NA())</f>
        <v>2.3742534724124176E-3</v>
      </c>
      <c r="L501" s="44">
        <f>IFERROR(_xll.qlIndexFixing(Index6M,$H501,TRUE,_xll.ohTrigger(RecalcTrigger,Trigger6M)),NA())</f>
        <v>3.8077452230304036E-3</v>
      </c>
      <c r="M501" s="146">
        <f>IFERROR(_xll.qlIndexFixing(Index1Y,$H501,TRUE,_xll.ohTrigger(RecalcTrigger,Trigger1Y)),NA())</f>
        <v>4.6529545936213612E-3</v>
      </c>
      <c r="N501" s="145">
        <f>IFERROR(_xll.qlIndexFixing(ONIndex1M,I501,TRUE,_xll.ohTrigger(RecalcTrigger,Trigger1M)),NA())</f>
        <v>1.2908251261267711E-3</v>
      </c>
      <c r="O501" s="44">
        <f>IFERROR(_xll.qlIndexFixing(ONIndex3M,I501,TRUE,_xll.ohTrigger(RecalcTrigger,Trigger3M)),NA())</f>
        <v>2.3206355341920393E-3</v>
      </c>
      <c r="P501" s="44">
        <f>IFERROR(_xll.qlIndexFixing(ONIndex6M,I501,TRUE,_xll.ohTrigger(RecalcTrigger,Trigger6M)),NA())</f>
        <v>3.6608245818103846E-3</v>
      </c>
      <c r="Q501" s="146">
        <f>IFERROR(_xll.qlIndexFixing(ONIndex1Y,I501,TRUE,_xll.ohTrigger(RecalcTrigger,Trigger1Y)),NA())</f>
        <v>5.4143937155803901E-3</v>
      </c>
    </row>
    <row r="502" spans="2:17" x14ac:dyDescent="0.2">
      <c r="B502" s="39" t="s">
        <v>17</v>
      </c>
      <c r="D502" s="42">
        <f>_xll.qlCalendarAdvance(Calendar,$D501,B502,"f",FALSE)</f>
        <v>43361</v>
      </c>
      <c r="E502" s="140">
        <f>_xll.qlInterestRateIndexValueDate(IndexON,D502)</f>
        <v>43361</v>
      </c>
      <c r="F502" s="156">
        <f>IFERROR(_xll.qlIndexFixing(IndexON,D502,TRUE,_xll.ohTrigger(RecalcTrigger,TriggerON)),NA())</f>
        <v>7.4294780617489842E-4</v>
      </c>
      <c r="H502" s="42">
        <f>_xll.qlCalendarAdvance(Calendar,$H501,B502,"f",FALSE)</f>
        <v>43361</v>
      </c>
      <c r="I502" s="140">
        <f>_xll.qlInterestRateIndexValueDate(Index1M,$H502)</f>
        <v>43361</v>
      </c>
      <c r="J502" s="145">
        <f>IFERROR(_xll.qlIndexFixing(Index1M,$H502,TRUE,_xll.ohTrigger(RecalcTrigger,Trigger1M)),NA())</f>
        <v>1.3171842969260661E-3</v>
      </c>
      <c r="K502" s="44">
        <f>IFERROR(_xll.qlIndexFixing(Index3M,H502,TRUE,_xll.ohTrigger(RecalcTrigger,Trigger3M)),NA())</f>
        <v>2.3761729806234416E-3</v>
      </c>
      <c r="L502" s="44">
        <f>IFERROR(_xll.qlIndexFixing(Index6M,$H502,TRUE,_xll.ohTrigger(RecalcTrigger,Trigger6M)),NA())</f>
        <v>3.8085187411462879E-3</v>
      </c>
      <c r="M502" s="146">
        <f>IFERROR(_xll.qlIndexFixing(Index1Y,$H502,TRUE,_xll.ohTrigger(RecalcTrigger,Trigger1Y)),NA())</f>
        <v>4.6517256811440255E-3</v>
      </c>
      <c r="N502" s="145">
        <f>IFERROR(_xll.qlIndexFixing(ONIndex1M,I502,TRUE,_xll.ohTrigger(RecalcTrigger,Trigger1M)),NA())</f>
        <v>1.2924230478095211E-3</v>
      </c>
      <c r="O502" s="44">
        <f>IFERROR(_xll.qlIndexFixing(ONIndex3M,I502,TRUE,_xll.ohTrigger(RecalcTrigger,Trigger3M)),NA())</f>
        <v>2.3205133978521086E-3</v>
      </c>
      <c r="P502" s="44">
        <f>IFERROR(_xll.qlIndexFixing(ONIndex6M,I502,TRUE,_xll.ohTrigger(RecalcTrigger,Trigger6M)),NA())</f>
        <v>3.6620509345808294E-3</v>
      </c>
      <c r="Q502" s="146">
        <f>IFERROR(_xll.qlIndexFixing(ONIndex1Y,I502,TRUE,_xll.ohTrigger(RecalcTrigger,Trigger1Y)),NA())</f>
        <v>5.403838389719251E-3</v>
      </c>
    </row>
    <row r="503" spans="2:17" x14ac:dyDescent="0.2">
      <c r="B503" s="39" t="s">
        <v>17</v>
      </c>
      <c r="D503" s="42">
        <f>_xll.qlCalendarAdvance(Calendar,$D502,B503,"f",FALSE)</f>
        <v>43362</v>
      </c>
      <c r="E503" s="140">
        <f>_xll.qlInterestRateIndexValueDate(IndexON,D503)</f>
        <v>43362</v>
      </c>
      <c r="F503" s="156">
        <f>IFERROR(_xll.qlIndexFixing(IndexON,D503,TRUE,_xll.ohTrigger(RecalcTrigger,TriggerON)),NA())</f>
        <v>7.4436558531676411E-4</v>
      </c>
      <c r="H503" s="42">
        <f>_xll.qlCalendarAdvance(Calendar,$H502,B503,"f",FALSE)</f>
        <v>43362</v>
      </c>
      <c r="I503" s="140">
        <f>_xll.qlInterestRateIndexValueDate(Index1M,$H503)</f>
        <v>43362</v>
      </c>
      <c r="J503" s="145">
        <f>IFERROR(_xll.qlIndexFixing(Index1M,$H503,TRUE,_xll.ohTrigger(RecalcTrigger,Trigger1M)),NA())</f>
        <v>1.3189178919604436E-3</v>
      </c>
      <c r="K503" s="44">
        <f>IFERROR(_xll.qlIndexFixing(Index3M,H503,TRUE,_xll.ohTrigger(RecalcTrigger,Trigger3M)),NA())</f>
        <v>2.3781394682729972E-3</v>
      </c>
      <c r="L503" s="44">
        <f>IFERROR(_xll.qlIndexFixing(Index6M,$H503,TRUE,_xll.ohTrigger(RecalcTrigger,Trigger6M)),NA())</f>
        <v>3.810203391742352E-3</v>
      </c>
      <c r="M503" s="146">
        <f>IFERROR(_xll.qlIndexFixing(Index1Y,$H503,TRUE,_xll.ohTrigger(RecalcTrigger,Trigger1Y)),NA())</f>
        <v>4.6505473621256677E-3</v>
      </c>
      <c r="N503" s="145">
        <f>IFERROR(_xll.qlIndexFixing(ONIndex1M,I503,TRUE,_xll.ohTrigger(RecalcTrigger,Trigger1M)),NA())</f>
        <v>1.2940338414246799E-3</v>
      </c>
      <c r="O503" s="44">
        <f>IFERROR(_xll.qlIndexFixing(ONIndex3M,I503,TRUE,_xll.ohTrigger(RecalcTrigger,Trigger3M)),NA())</f>
        <v>2.3203658034165464E-3</v>
      </c>
      <c r="P503" s="44">
        <f>IFERROR(_xll.qlIndexFixing(ONIndex6M,I503,TRUE,_xll.ohTrigger(RecalcTrigger,Trigger6M)),NA())</f>
        <v>3.6632994899798987E-3</v>
      </c>
      <c r="Q503" s="146">
        <f>IFERROR(_xll.qlIndexFixing(ONIndex1Y,I503,TRUE,_xll.ohTrigger(RecalcTrigger,Trigger1Y)),NA())</f>
        <v>5.3933667931760354E-3</v>
      </c>
    </row>
    <row r="504" spans="2:17" x14ac:dyDescent="0.2">
      <c r="B504" s="39" t="s">
        <v>17</v>
      </c>
      <c r="D504" s="42">
        <f>_xll.qlCalendarAdvance(Calendar,$D503,B504,"f",FALSE)</f>
        <v>43363</v>
      </c>
      <c r="E504" s="140">
        <f>_xll.qlInterestRateIndexValueDate(IndexON,D504)</f>
        <v>43363</v>
      </c>
      <c r="F504" s="156">
        <f>IFERROR(_xll.qlIndexFixing(IndexON,D504,TRUE,_xll.ohTrigger(RecalcTrigger,TriggerON)),NA())</f>
        <v>7.4579706906052756E-4</v>
      </c>
      <c r="H504" s="42">
        <f>_xll.qlCalendarAdvance(Calendar,$H503,B504,"f",FALSE)</f>
        <v>43363</v>
      </c>
      <c r="I504" s="140">
        <f>_xll.qlInterestRateIndexValueDate(Index1M,$H504)</f>
        <v>43363</v>
      </c>
      <c r="J504" s="145">
        <f>IFERROR(_xll.qlIndexFixing(Index1M,$H504,TRUE,_xll.ohTrigger(RecalcTrigger,Trigger1M)),NA())</f>
        <v>1.3224352416595087E-3</v>
      </c>
      <c r="K504" s="44">
        <f>IFERROR(_xll.qlIndexFixing(Index3M,H504,TRUE,_xll.ohTrigger(RecalcTrigger,Trigger3M)),NA())</f>
        <v>2.3801536374463135E-3</v>
      </c>
      <c r="L504" s="44">
        <f>IFERROR(_xll.qlIndexFixing(Index6M,$H504,TRUE,_xll.ohTrigger(RecalcTrigger,Trigger6M)),NA())</f>
        <v>3.8118919462822392E-3</v>
      </c>
      <c r="M504" s="146">
        <f>IFERROR(_xll.qlIndexFixing(Index1Y,$H504,TRUE,_xll.ohTrigger(RecalcTrigger,Trigger1Y)),NA())</f>
        <v>4.6494195419513051E-3</v>
      </c>
      <c r="N504" s="145">
        <f>IFERROR(_xll.qlIndexFixing(ONIndex1M,I504,TRUE,_xll.ohTrigger(RecalcTrigger,Trigger1M)),NA())</f>
        <v>1.2956575068912013E-3</v>
      </c>
      <c r="O504" s="44">
        <f>IFERROR(_xll.qlIndexFixing(ONIndex3M,I504,TRUE,_xll.ohTrigger(RecalcTrigger,Trigger3M)),NA())</f>
        <v>2.3202050903436966E-3</v>
      </c>
      <c r="P504" s="44">
        <f>IFERROR(_xll.qlIndexFixing(ONIndex6M,I504,TRUE,_xll.ohTrigger(RecalcTrigger,Trigger6M)),NA())</f>
        <v>3.6645702483317777E-3</v>
      </c>
      <c r="Q504" s="146">
        <f>IFERROR(_xll.qlIndexFixing(ONIndex1Y,I504,TRUE,_xll.ohTrigger(RecalcTrigger,Trigger1Y)),NA())</f>
        <v>5.3829789259507432E-3</v>
      </c>
    </row>
    <row r="505" spans="2:17" x14ac:dyDescent="0.2">
      <c r="B505" s="39" t="s">
        <v>17</v>
      </c>
      <c r="D505" s="42">
        <f>_xll.qlCalendarAdvance(Calendar,$D504,B505,"f",FALSE)</f>
        <v>43364</v>
      </c>
      <c r="E505" s="140">
        <f>_xll.qlInterestRateIndexValueDate(IndexON,D505)</f>
        <v>43364</v>
      </c>
      <c r="F505" s="156">
        <f>IFERROR(_xll.qlIndexFixing(IndexON,D505,TRUE,_xll.ohTrigger(RecalcTrigger,TriggerON)),NA())</f>
        <v>7.4870725421930895E-4</v>
      </c>
      <c r="H505" s="42">
        <f>_xll.qlCalendarAdvance(Calendar,$H504,B505,"f",FALSE)</f>
        <v>43364</v>
      </c>
      <c r="I505" s="140">
        <f>_xll.qlInterestRateIndexValueDate(Index1M,$H505)</f>
        <v>43364</v>
      </c>
      <c r="J505" s="145">
        <f>IFERROR(_xll.qlIndexFixing(Index1M,$H505,TRUE,_xll.ohTrigger(RecalcTrigger,Trigger1M)),NA())</f>
        <v>1.3232943421964862E-3</v>
      </c>
      <c r="K505" s="44">
        <f>IFERROR(_xll.qlIndexFixing(Index3M,H505,TRUE,_xll.ohTrigger(RecalcTrigger,Trigger3M)),NA())</f>
        <v>2.3822156063631941E-3</v>
      </c>
      <c r="L505" s="44">
        <f>IFERROR(_xll.qlIndexFixing(Index6M,$H505,TRUE,_xll.ohTrigger(RecalcTrigger,Trigger6M)),NA())</f>
        <v>3.8135842981363573E-3</v>
      </c>
      <c r="M505" s="146">
        <f>IFERROR(_xll.qlIndexFixing(Index1Y,$H505,TRUE,_xll.ohTrigger(RecalcTrigger,Trigger1Y)),NA())</f>
        <v>4.6504046441310691E-3</v>
      </c>
      <c r="N505" s="145">
        <f>IFERROR(_xll.qlIndexFixing(ONIndex1M,I505,TRUE,_xll.ohTrigger(RecalcTrigger,Trigger1M)),NA())</f>
        <v>1.2989523664700779E-3</v>
      </c>
      <c r="O505" s="44">
        <f>IFERROR(_xll.qlIndexFixing(ONIndex3M,I505,TRUE,_xll.ohTrigger(RecalcTrigger,Trigger3M)),NA())</f>
        <v>2.3200356592304834E-3</v>
      </c>
      <c r="P505" s="44">
        <f>IFERROR(_xll.qlIndexFixing(ONIndex6M,I505,TRUE,_xll.ohTrigger(RecalcTrigger,Trigger6M)),NA())</f>
        <v>3.6672226187606243E-3</v>
      </c>
      <c r="Q505" s="146">
        <f>IFERROR(_xll.qlIndexFixing(ONIndex1Y,I505,TRUE,_xll.ohTrigger(RecalcTrigger,Trigger1Y)),NA())</f>
        <v>5.3625610736677638E-3</v>
      </c>
    </row>
    <row r="506" spans="2:17" x14ac:dyDescent="0.2">
      <c r="B506" s="39" t="s">
        <v>17</v>
      </c>
      <c r="D506" s="42">
        <f>_xll.qlCalendarAdvance(Calendar,$D505,B506,"f",FALSE)</f>
        <v>43367</v>
      </c>
      <c r="E506" s="140">
        <f>_xll.qlInterestRateIndexValueDate(IndexON,D506)</f>
        <v>43367</v>
      </c>
      <c r="F506" s="156">
        <f>IFERROR(_xll.qlIndexFixing(IndexON,D506,TRUE,_xll.ohTrigger(RecalcTrigger,TriggerON)),NA())</f>
        <v>7.5166004956828125E-4</v>
      </c>
      <c r="H506" s="42">
        <f>_xll.qlCalendarAdvance(Calendar,$H505,B506,"f",FALSE)</f>
        <v>43367</v>
      </c>
      <c r="I506" s="140">
        <f>_xll.qlInterestRateIndexValueDate(Index1M,$H506)</f>
        <v>43367</v>
      </c>
      <c r="J506" s="145">
        <f>IFERROR(_xll.qlIndexFixing(Index1M,$H506,TRUE,_xll.ohTrigger(RecalcTrigger,Trigger1M)),NA())</f>
        <v>1.3276769090481515E-3</v>
      </c>
      <c r="K506" s="44">
        <f>IFERROR(_xll.qlIndexFixing(Index3M,H506,TRUE,_xll.ohTrigger(RecalcTrigger,Trigger3M)),NA())</f>
        <v>2.3886824035596358E-3</v>
      </c>
      <c r="L506" s="44">
        <f>IFERROR(_xll.qlIndexFixing(Index6M,$H506,TRUE,_xll.ohTrigger(RecalcTrigger,Trigger6M)),NA())</f>
        <v>3.8196007456559409E-3</v>
      </c>
      <c r="M506" s="146">
        <f>IFERROR(_xll.qlIndexFixing(Index1Y,$H506,TRUE,_xll.ohTrigger(RecalcTrigger,Trigger1Y)),NA())</f>
        <v>4.6454113576719358E-3</v>
      </c>
      <c r="N506" s="145">
        <f>IFERROR(_xll.qlIndexFixing(ONIndex1M,I506,TRUE,_xll.ohTrigger(RecalcTrigger,Trigger1M)),NA())</f>
        <v>1.302280886865681E-3</v>
      </c>
      <c r="O506" s="44">
        <f>IFERROR(_xll.qlIndexFixing(ONIndex3M,I506,TRUE,_xll.ohTrigger(RecalcTrigger,Trigger3M)),NA())</f>
        <v>2.3199986620625612E-3</v>
      </c>
      <c r="P506" s="44">
        <f>IFERROR(_xll.qlIndexFixing(ONIndex6M,I506,TRUE,_xll.ohTrigger(RecalcTrigger,Trigger6M)),NA())</f>
        <v>3.6698753092412328E-3</v>
      </c>
      <c r="Q506" s="146">
        <f>IFERROR(_xll.qlIndexFixing(ONIndex1Y,I506,TRUE,_xll.ohTrigger(RecalcTrigger,Trigger1Y)),NA())</f>
        <v>5.3422647500667164E-3</v>
      </c>
    </row>
    <row r="507" spans="2:17" x14ac:dyDescent="0.2">
      <c r="B507" s="39" t="s">
        <v>17</v>
      </c>
      <c r="D507" s="42">
        <f>_xll.qlCalendarAdvance(Calendar,$D506,B507,"f",FALSE)</f>
        <v>43368</v>
      </c>
      <c r="E507" s="140">
        <f>_xll.qlInterestRateIndexValueDate(IndexON,D507)</f>
        <v>43368</v>
      </c>
      <c r="F507" s="156">
        <f>IFERROR(_xll.qlIndexFixing(IndexON,D507,TRUE,_xll.ohTrigger(RecalcTrigger,TriggerON)),NA())</f>
        <v>7.5316005607839465E-4</v>
      </c>
      <c r="H507" s="42">
        <f>_xll.qlCalendarAdvance(Calendar,$H506,B507,"f",FALSE)</f>
        <v>43368</v>
      </c>
      <c r="I507" s="140">
        <f>_xll.qlInterestRateIndexValueDate(Index1M,$H507)</f>
        <v>43368</v>
      </c>
      <c r="J507" s="145">
        <f>IFERROR(_xll.qlIndexFixing(Index1M,$H507,TRUE,_xll.ohTrigger(RecalcTrigger,Trigger1M)),NA())</f>
        <v>1.3294447882802318E-3</v>
      </c>
      <c r="K507" s="44">
        <f>IFERROR(_xll.qlIndexFixing(Index3M,H507,TRUE,_xll.ohTrigger(RecalcTrigger,Trigger3M)),NA())</f>
        <v>2.3939642557316973E-3</v>
      </c>
      <c r="L507" s="44">
        <f>IFERROR(_xll.qlIndexFixing(Index6M,$H507,TRUE,_xll.ohTrigger(RecalcTrigger,Trigger6M)),NA())</f>
        <v>3.8203895460853965E-3</v>
      </c>
      <c r="M507" s="146">
        <f>IFERROR(_xll.qlIndexFixing(Index1Y,$H507,TRUE,_xll.ohTrigger(RecalcTrigger,Trigger1Y)),NA())</f>
        <v>4.644534612770812E-3</v>
      </c>
      <c r="N507" s="145">
        <f>IFERROR(_xll.qlIndexFixing(ONIndex1M,I507,TRUE,_xll.ohTrigger(RecalcTrigger,Trigger1M)),NA())</f>
        <v>1.3039689114269226E-3</v>
      </c>
      <c r="O507" s="44">
        <f>IFERROR(_xll.qlIndexFixing(ONIndex3M,I507,TRUE,_xll.ohTrigger(RecalcTrigger,Trigger3M)),NA())</f>
        <v>2.3200685003721411E-3</v>
      </c>
      <c r="P507" s="44">
        <f>IFERROR(_xll.qlIndexFixing(ONIndex6M,I507,TRUE,_xll.ohTrigger(RecalcTrigger,Trigger6M)),NA())</f>
        <v>3.6712570813035583E-3</v>
      </c>
      <c r="Q507" s="146">
        <f>IFERROR(_xll.qlIndexFixing(ONIndex1Y,I507,TRUE,_xll.ohTrigger(RecalcTrigger,Trigger1Y)),NA())</f>
        <v>5.3322955293499952E-3</v>
      </c>
    </row>
    <row r="508" spans="2:17" x14ac:dyDescent="0.2">
      <c r="B508" s="39" t="s">
        <v>17</v>
      </c>
      <c r="D508" s="42">
        <f>_xll.qlCalendarAdvance(Calendar,$D507,B508,"f",FALSE)</f>
        <v>43369</v>
      </c>
      <c r="E508" s="140">
        <f>_xll.qlInterestRateIndexValueDate(IndexON,D508)</f>
        <v>43369</v>
      </c>
      <c r="F508" s="156">
        <f>IFERROR(_xll.qlIndexFixing(IndexON,D508,TRUE,_xll.ohTrigger(RecalcTrigger,TriggerON)),NA())</f>
        <v>7.546737671904058E-4</v>
      </c>
      <c r="H508" s="42">
        <f>_xll.qlCalendarAdvance(Calendar,$H507,B508,"f",FALSE)</f>
        <v>43369</v>
      </c>
      <c r="I508" s="140">
        <f>_xll.qlInterestRateIndexValueDate(Index1M,$H508)</f>
        <v>43369</v>
      </c>
      <c r="J508" s="145">
        <f>IFERROR(_xll.qlIndexFixing(Index1M,$H508,TRUE,_xll.ohTrigger(RecalcTrigger,Trigger1M)),NA())</f>
        <v>1.3312173152598694E-3</v>
      </c>
      <c r="K508" s="44">
        <f>IFERROR(_xll.qlIndexFixing(Index3M,H508,TRUE,_xll.ohTrigger(RecalcTrigger,Trigger3M)),NA())</f>
        <v>2.3947522485751652E-3</v>
      </c>
      <c r="L508" s="44">
        <f>IFERROR(_xll.qlIndexFixing(Index6M,$H508,TRUE,_xll.ohTrigger(RecalcTrigger,Trigger6M)),NA())</f>
        <v>3.8220992850515716E-3</v>
      </c>
      <c r="M508" s="146">
        <f>IFERROR(_xll.qlIndexFixing(Index1Y,$H508,TRUE,_xll.ohTrigger(RecalcTrigger,Trigger1Y)),NA())</f>
        <v>4.6437077991903219E-3</v>
      </c>
      <c r="N508" s="145">
        <f>IFERROR(_xll.qlIndexFixing(ONIndex1M,I508,TRUE,_xll.ohTrigger(RecalcTrigger,Trigger1M)),NA())</f>
        <v>1.3056698078395268E-3</v>
      </c>
      <c r="O508" s="44">
        <f>IFERROR(_xll.qlIndexFixing(ONIndex3M,I508,TRUE,_xll.ohTrigger(RecalcTrigger,Trigger3M)),NA())</f>
        <v>2.3201869168498757E-3</v>
      </c>
      <c r="P508" s="44">
        <f>IFERROR(_xll.qlIndexFixing(ONIndex6M,I508,TRUE,_xll.ohTrigger(RecalcTrigger,Trigger6M)),NA())</f>
        <v>3.6726610562376472E-3</v>
      </c>
      <c r="Q508" s="146">
        <f>IFERROR(_xll.qlIndexFixing(ONIndex1Y,I508,TRUE,_xll.ohTrigger(RecalcTrigger,Trigger1Y)),NA())</f>
        <v>5.3224100378701511E-3</v>
      </c>
    </row>
    <row r="509" spans="2:17" x14ac:dyDescent="0.2">
      <c r="B509" s="39" t="s">
        <v>17</v>
      </c>
      <c r="D509" s="42">
        <f>_xll.qlCalendarAdvance(Calendar,$D508,B509,"f",FALSE)</f>
        <v>43370</v>
      </c>
      <c r="E509" s="140">
        <f>_xll.qlInterestRateIndexValueDate(IndexON,D509)</f>
        <v>43370</v>
      </c>
      <c r="F509" s="156">
        <f>IFERROR(_xll.qlIndexFixing(IndexON,D509,TRUE,_xll.ohTrigger(RecalcTrigger,TriggerON)),NA())</f>
        <v>7.5620118274222214E-4</v>
      </c>
      <c r="H509" s="42">
        <f>_xll.qlCalendarAdvance(Calendar,$H508,B509,"f",FALSE)</f>
        <v>43370</v>
      </c>
      <c r="I509" s="140">
        <f>_xll.qlInterestRateIndexValueDate(Index1M,$H509)</f>
        <v>43370</v>
      </c>
      <c r="J509" s="145">
        <f>IFERROR(_xll.qlIndexFixing(Index1M,$H509,TRUE,_xll.ohTrigger(RecalcTrigger,Trigger1M)),NA())</f>
        <v>1.3347993124723789E-3</v>
      </c>
      <c r="K509" s="44">
        <f>IFERROR(_xll.qlIndexFixing(Index3M,H509,TRUE,_xll.ohTrigger(RecalcTrigger,Trigger3M)),NA())</f>
        <v>2.395556420048101E-3</v>
      </c>
      <c r="L509" s="44">
        <f>IFERROR(_xll.qlIndexFixing(Index6M,$H509,TRUE,_xll.ohTrigger(RecalcTrigger,Trigger6M)),NA())</f>
        <v>3.8238121815463684E-3</v>
      </c>
      <c r="M509" s="146">
        <f>IFERROR(_xll.qlIndexFixing(Index1Y,$H509,TRUE,_xll.ohTrigger(RecalcTrigger,Trigger1Y)),NA())</f>
        <v>4.6429308223707721E-3</v>
      </c>
      <c r="N509" s="145">
        <f>IFERROR(_xll.qlIndexFixing(ONIndex1M,I509,TRUE,_xll.ohTrigger(RecalcTrigger,Trigger1M)),NA())</f>
        <v>1.3073835761034935E-3</v>
      </c>
      <c r="O509" s="44">
        <f>IFERROR(_xll.qlIndexFixing(ONIndex3M,I509,TRUE,_xll.ohTrigger(RecalcTrigger,Trigger3M)),NA())</f>
        <v>2.320353911495765E-3</v>
      </c>
      <c r="P509" s="44">
        <f>IFERROR(_xll.qlIndexFixing(ONIndex6M,I509,TRUE,_xll.ohTrigger(RecalcTrigger,Trigger6M)),NA())</f>
        <v>3.6740872339624531E-3</v>
      </c>
      <c r="Q509" s="146">
        <f>IFERROR(_xll.qlIndexFixing(ONIndex1Y,I509,TRUE,_xll.ohTrigger(RecalcTrigger,Trigger1Y)),NA())</f>
        <v>5.3126082757082305E-3</v>
      </c>
    </row>
    <row r="510" spans="2:17" x14ac:dyDescent="0.2">
      <c r="B510" s="39" t="s">
        <v>17</v>
      </c>
      <c r="D510" s="42">
        <f>_xll.qlCalendarAdvance(Calendar,$D509,B510,"f",FALSE)</f>
        <v>43371</v>
      </c>
      <c r="E510" s="140">
        <f>_xll.qlInterestRateIndexValueDate(IndexON,D510)</f>
        <v>43371</v>
      </c>
      <c r="F510" s="156">
        <f>IFERROR(_xll.qlIndexFixing(IndexON,D510,TRUE,_xll.ohTrigger(RecalcTrigger,TriggerON)),NA())</f>
        <v>7.5928135745010716E-4</v>
      </c>
      <c r="H510" s="42">
        <f>_xll.qlCalendarAdvance(Calendar,$H509,B510,"f",FALSE)</f>
        <v>43371</v>
      </c>
      <c r="I510" s="140">
        <f>_xll.qlInterestRateIndexValueDate(Index1M,$H510)</f>
        <v>43371</v>
      </c>
      <c r="J510" s="145">
        <f>IFERROR(_xll.qlIndexFixing(Index1M,$H510,TRUE,_xll.ohTrigger(RecalcTrigger,Trigger1M)),NA())</f>
        <v>1.3374902863990644E-3</v>
      </c>
      <c r="K510" s="44">
        <f>IFERROR(_xll.qlIndexFixing(Index3M,H510,TRUE,_xll.ohTrigger(RecalcTrigger,Trigger3M)),NA())</f>
        <v>2.4026727678141189E-3</v>
      </c>
      <c r="L510" s="44">
        <f>IFERROR(_xll.qlIndexFixing(Index6M,$H510,TRUE,_xll.ohTrigger(RecalcTrigger,Trigger6M)),NA())</f>
        <v>3.826451769905469E-3</v>
      </c>
      <c r="M510" s="146">
        <f>IFERROR(_xll.qlIndexFixing(Index1Y,$H510,TRUE,_xll.ohTrigger(RecalcTrigger,Trigger1Y)),NA())</f>
        <v>4.6446135068891363E-3</v>
      </c>
      <c r="N510" s="145">
        <f>IFERROR(_xll.qlIndexFixing(ONIndex1M,I510,TRUE,_xll.ohTrigger(RecalcTrigger,Trigger1M)),NA())</f>
        <v>1.3108450182619526E-3</v>
      </c>
      <c r="O510" s="44">
        <f>IFERROR(_xll.qlIndexFixing(ONIndex3M,I510,TRUE,_xll.ohTrigger(RecalcTrigger,Trigger3M)),NA())</f>
        <v>2.3208645849755647E-3</v>
      </c>
      <c r="P510" s="44">
        <f>IFERROR(_xll.qlIndexFixing(ONIndex6M,I510,TRUE,_xll.ohTrigger(RecalcTrigger,Trigger6M)),NA())</f>
        <v>3.6770217422177347E-3</v>
      </c>
      <c r="Q510" s="146">
        <f>IFERROR(_xll.qlIndexFixing(ONIndex1Y,I510,TRUE,_xll.ohTrigger(RecalcTrigger,Trigger1Y)),NA())</f>
        <v>5.2933091457892569E-3</v>
      </c>
    </row>
    <row r="511" spans="2:17" x14ac:dyDescent="0.2">
      <c r="B511" s="39" t="s">
        <v>17</v>
      </c>
      <c r="D511" s="42">
        <f>_xll.qlCalendarAdvance(Calendar,$D510,B511,"f",FALSE)</f>
        <v>43374</v>
      </c>
      <c r="E511" s="140">
        <f>_xll.qlInterestRateIndexValueDate(IndexON,D511)</f>
        <v>43374</v>
      </c>
      <c r="F511" s="156">
        <f>IFERROR(_xll.qlIndexFixing(IndexON,D511,TRUE,_xll.ohTrigger(RecalcTrigger,TriggerON)),NA())</f>
        <v>7.6235778411870569E-4</v>
      </c>
      <c r="H511" s="42">
        <f>_xll.qlCalendarAdvance(Calendar,$H510,B511,"f",FALSE)</f>
        <v>43374</v>
      </c>
      <c r="I511" s="140">
        <f>_xll.qlInterestRateIndexValueDate(Index1M,$H511)</f>
        <v>43374</v>
      </c>
      <c r="J511" s="145">
        <f>IFERROR(_xll.qlIndexFixing(Index1M,$H511,TRUE,_xll.ohTrigger(RecalcTrigger,Trigger1M)),NA())</f>
        <v>1.3410498078187734E-3</v>
      </c>
      <c r="K511" s="44">
        <f>IFERROR(_xll.qlIndexFixing(Index3M,H511,TRUE,_xll.ohTrigger(RecalcTrigger,Trigger3M)),NA())</f>
        <v>2.4085752705096551E-3</v>
      </c>
      <c r="L511" s="44">
        <f>IFERROR(_xll.qlIndexFixing(Index6M,$H511,TRUE,_xll.ohTrigger(RecalcTrigger,Trigger6M)),NA())</f>
        <v>3.8316218017279404E-3</v>
      </c>
      <c r="M511" s="146">
        <f>IFERROR(_xll.qlIndexFixing(Index1Y,$H511,TRUE,_xll.ohTrigger(RecalcTrigger,Trigger1Y)),NA())</f>
        <v>4.6403197854045786E-3</v>
      </c>
      <c r="N511" s="145">
        <f>IFERROR(_xll.qlIndexFixing(ONIndex1M,I511,TRUE,_xll.ohTrigger(RecalcTrigger,Trigger1M)),NA())</f>
        <v>1.3143110120605872E-3</v>
      </c>
      <c r="O511" s="44">
        <f>IFERROR(_xll.qlIndexFixing(ONIndex3M,I511,TRUE,_xll.ohTrigger(RecalcTrigger,Trigger3M)),NA())</f>
        <v>2.3215076713556382E-3</v>
      </c>
      <c r="P511" s="44">
        <f>IFERROR(_xll.qlIndexFixing(ONIndex6M,I511,TRUE,_xll.ohTrigger(RecalcTrigger,Trigger6M)),NA())</f>
        <v>3.6798951686467518E-3</v>
      </c>
      <c r="Q511" s="146">
        <f>IFERROR(_xll.qlIndexFixing(ONIndex1Y,I511,TRUE,_xll.ohTrigger(RecalcTrigger,Trigger1Y)),NA())</f>
        <v>5.2740269379014659E-3</v>
      </c>
    </row>
    <row r="512" spans="2:17" x14ac:dyDescent="0.2">
      <c r="B512" s="39" t="s">
        <v>17</v>
      </c>
      <c r="D512" s="42">
        <f>_xll.qlCalendarAdvance(Calendar,$D511,B512,"f",FALSE)</f>
        <v>43375</v>
      </c>
      <c r="E512" s="140">
        <f>_xll.qlInterestRateIndexValueDate(IndexON,D512)</f>
        <v>43375</v>
      </c>
      <c r="F512" s="156">
        <f>IFERROR(_xll.qlIndexFixing(IndexON,D512,TRUE,_xll.ohTrigger(RecalcTrigger,TriggerON)),NA())</f>
        <v>7.6389527501996568E-4</v>
      </c>
      <c r="H512" s="42">
        <f>_xll.qlCalendarAdvance(Calendar,$H511,B512,"f",FALSE)</f>
        <v>43375</v>
      </c>
      <c r="I512" s="140">
        <f>_xll.qlInterestRateIndexValueDate(Index1M,$H512)</f>
        <v>43375</v>
      </c>
      <c r="J512" s="145">
        <f>IFERROR(_xll.qlIndexFixing(Index1M,$H512,TRUE,_xll.ohTrigger(RecalcTrigger,Trigger1M)),NA())</f>
        <v>1.3428475757762853E-3</v>
      </c>
      <c r="K512" s="44">
        <f>IFERROR(_xll.qlIndexFixing(Index3M,H512,TRUE,_xll.ohTrigger(RecalcTrigger,Trigger3M)),NA())</f>
        <v>2.4095063322853664E-3</v>
      </c>
      <c r="L512" s="44">
        <f>IFERROR(_xll.qlIndexFixing(Index6M,$H512,TRUE,_xll.ohTrigger(RecalcTrigger,Trigger6M)),NA())</f>
        <v>3.8333510343178563E-3</v>
      </c>
      <c r="M512" s="146">
        <f>IFERROR(_xll.qlIndexFixing(Index1Y,$H512,TRUE,_xll.ohTrigger(RecalcTrigger,Trigger1Y)),NA())</f>
        <v>4.639790937275734E-3</v>
      </c>
      <c r="N512" s="145">
        <f>IFERROR(_xll.qlIndexFixing(ONIndex1M,I512,TRUE,_xll.ohTrigger(RecalcTrigger,Trigger1M)),NA())</f>
        <v>1.3160525845479221E-3</v>
      </c>
      <c r="O512" s="44">
        <f>IFERROR(_xll.qlIndexFixing(ONIndex3M,I512,TRUE,_xll.ohTrigger(RecalcTrigger,Trigger3M)),NA())</f>
        <v>2.3219175567612549E-3</v>
      </c>
      <c r="P512" s="44">
        <f>IFERROR(_xll.qlIndexFixing(ONIndex6M,I512,TRUE,_xll.ohTrigger(RecalcTrigger,Trigger6M)),NA())</f>
        <v>3.6813552981984632E-3</v>
      </c>
      <c r="Q512" s="146">
        <f>IFERROR(_xll.qlIndexFixing(ONIndex1Y,I512,TRUE,_xll.ohTrigger(RecalcTrigger,Trigger1Y)),NA())</f>
        <v>5.2645065798540003E-3</v>
      </c>
    </row>
    <row r="513" spans="2:17" x14ac:dyDescent="0.2">
      <c r="B513" s="39" t="s">
        <v>17</v>
      </c>
      <c r="D513" s="42">
        <f>_xll.qlCalendarAdvance(Calendar,$D512,B513,"f",FALSE)</f>
        <v>43376</v>
      </c>
      <c r="E513" s="140">
        <f>_xll.qlInterestRateIndexValueDate(IndexON,D513)</f>
        <v>43376</v>
      </c>
      <c r="F513" s="156">
        <f>IFERROR(_xll.qlIndexFixing(IndexON,D513,TRUE,_xll.ohTrigger(RecalcTrigger,TriggerON)),NA())</f>
        <v>7.6543185860811214E-4</v>
      </c>
      <c r="H513" s="42">
        <f>_xll.qlCalendarAdvance(Calendar,$H512,B513,"f",FALSE)</f>
        <v>43376</v>
      </c>
      <c r="I513" s="140">
        <f>_xll.qlInterestRateIndexValueDate(Index1M,$H513)</f>
        <v>43376</v>
      </c>
      <c r="J513" s="145">
        <f>IFERROR(_xll.qlIndexFixing(Index1M,$H513,TRUE,_xll.ohTrigger(RecalcTrigger,Trigger1M)),NA())</f>
        <v>1.346479192301612E-3</v>
      </c>
      <c r="K513" s="44">
        <f>IFERROR(_xll.qlIndexFixing(Index3M,H513,TRUE,_xll.ohTrigger(RecalcTrigger,Trigger3M)),NA())</f>
        <v>2.4121067722322692E-3</v>
      </c>
      <c r="L513" s="44">
        <f>IFERROR(_xll.qlIndexFixing(Index6M,$H513,TRUE,_xll.ohTrigger(RecalcTrigger,Trigger6M)),NA())</f>
        <v>3.8350832112447868E-3</v>
      </c>
      <c r="M513" s="146">
        <f>IFERROR(_xll.qlIndexFixing(Index1Y,$H513,TRUE,_xll.ohTrigger(RecalcTrigger,Trigger1Y)),NA())</f>
        <v>4.6393113604386027E-3</v>
      </c>
      <c r="N513" s="145">
        <f>IFERROR(_xll.qlIndexFixing(ONIndex1M,I513,TRUE,_xll.ohTrigger(RecalcTrigger,Trigger1M)),NA())</f>
        <v>1.3177978903511356E-3</v>
      </c>
      <c r="O513" s="44">
        <f>IFERROR(_xll.qlIndexFixing(ONIndex3M,I513,TRUE,_xll.ohTrigger(RecalcTrigger,Trigger3M)),NA())</f>
        <v>2.32237602025398E-3</v>
      </c>
      <c r="P513" s="44">
        <f>IFERROR(_xll.qlIndexFixing(ONIndex6M,I513,TRUE,_xll.ohTrigger(RecalcTrigger,Trigger6M)),NA())</f>
        <v>3.6828183650294832E-3</v>
      </c>
      <c r="Q513" s="146">
        <f>IFERROR(_xll.qlIndexFixing(ONIndex1Y,I513,TRUE,_xll.ohTrigger(RecalcTrigger,Trigger1Y)),NA())</f>
        <v>5.2550356406677601E-3</v>
      </c>
    </row>
    <row r="514" spans="2:17" x14ac:dyDescent="0.2">
      <c r="B514" s="39" t="s">
        <v>17</v>
      </c>
      <c r="D514" s="42">
        <f>_xll.qlCalendarAdvance(Calendar,$D513,B514,"f",FALSE)</f>
        <v>43377</v>
      </c>
      <c r="E514" s="140">
        <f>_xll.qlInterestRateIndexValueDate(IndexON,D514)</f>
        <v>43377</v>
      </c>
      <c r="F514" s="156">
        <f>IFERROR(_xll.qlIndexFixing(IndexON,D514,TRUE,_xll.ohTrigger(RecalcTrigger,TriggerON)),NA())</f>
        <v>7.6696753488314506E-4</v>
      </c>
      <c r="H514" s="42">
        <f>_xll.qlCalendarAdvance(Calendar,$H513,B514,"f",FALSE)</f>
        <v>43377</v>
      </c>
      <c r="I514" s="140">
        <f>_xll.qlInterestRateIndexValueDate(Index1M,$H514)</f>
        <v>43377</v>
      </c>
      <c r="J514" s="145">
        <f>IFERROR(_xll.qlIndexFixing(Index1M,$H514,TRUE,_xll.ohTrigger(RecalcTrigger,Trigger1M)),NA())</f>
        <v>1.3473706184352965E-3</v>
      </c>
      <c r="K514" s="44">
        <f>IFERROR(_xll.qlIndexFixing(Index3M,H514,TRUE,_xll.ohTrigger(RecalcTrigger,Trigger3M)),NA())</f>
        <v>2.4147458465219014E-3</v>
      </c>
      <c r="L514" s="44">
        <f>IFERROR(_xll.qlIndexFixing(Index6M,$H514,TRUE,_xll.ohTrigger(RecalcTrigger,Trigger6M)),NA())</f>
        <v>3.8368183325163028E-3</v>
      </c>
      <c r="M514" s="146">
        <f>IFERROR(_xll.qlIndexFixing(Index1Y,$H514,TRUE,_xll.ohTrigger(RecalcTrigger,Trigger1Y)),NA())</f>
        <v>4.638880866814965E-3</v>
      </c>
      <c r="N514" s="145">
        <f>IFERROR(_xll.qlIndexFixing(ONIndex1M,I514,TRUE,_xll.ohTrigger(RecalcTrigger,Trigger1M)),NA())</f>
        <v>1.3195469292270889E-3</v>
      </c>
      <c r="O514" s="44">
        <f>IFERROR(_xll.qlIndexFixing(ONIndex3M,I514,TRUE,_xll.ohTrigger(RecalcTrigger,Trigger3M)),NA())</f>
        <v>2.3228830619959062E-3</v>
      </c>
      <c r="P514" s="44">
        <f>IFERROR(_xll.qlIndexFixing(ONIndex6M,I514,TRUE,_xll.ohTrigger(RecalcTrigger,Trigger6M)),NA())</f>
        <v>3.6842843691398119E-3</v>
      </c>
      <c r="Q514" s="146">
        <f>IFERROR(_xll.qlIndexFixing(ONIndex1Y,I514,TRUE,_xll.ohTrigger(RecalcTrigger,Trigger1Y)),NA())</f>
        <v>5.2456141200996065E-3</v>
      </c>
    </row>
    <row r="515" spans="2:17" x14ac:dyDescent="0.2">
      <c r="B515" s="39" t="s">
        <v>17</v>
      </c>
      <c r="D515" s="42">
        <f>_xll.qlCalendarAdvance(Calendar,$D514,B515,"f",FALSE)</f>
        <v>43378</v>
      </c>
      <c r="E515" s="140">
        <f>_xll.qlInterestRateIndexValueDate(IndexON,D515)</f>
        <v>43378</v>
      </c>
      <c r="F515" s="156">
        <f>IFERROR(_xll.qlIndexFixing(IndexON,D515,TRUE,_xll.ohTrigger(RecalcTrigger,TriggerON)),NA())</f>
        <v>7.7003748752080281E-4</v>
      </c>
      <c r="H515" s="42">
        <f>_xll.qlCalendarAdvance(Calendar,$H514,B515,"f",FALSE)</f>
        <v>43378</v>
      </c>
      <c r="I515" s="140">
        <f>_xll.qlInterestRateIndexValueDate(Index1M,$H515)</f>
        <v>43378</v>
      </c>
      <c r="J515" s="145">
        <f>IFERROR(_xll.qlIndexFixing(Index1M,$H515,TRUE,_xll.ohTrigger(RecalcTrigger,Trigger1M)),NA())</f>
        <v>1.3482632825584911E-3</v>
      </c>
      <c r="K515" s="44">
        <f>IFERROR(_xll.qlIndexFixing(Index3M,H515,TRUE,_xll.ohTrigger(RecalcTrigger,Trigger3M)),NA())</f>
        <v>2.4208090575467841E-3</v>
      </c>
      <c r="L515" s="44">
        <f>IFERROR(_xll.qlIndexFixing(Index6M,$H515,TRUE,_xll.ohTrigger(RecalcTrigger,Trigger6M)),NA())</f>
        <v>3.8385563981399736E-3</v>
      </c>
      <c r="M515" s="146">
        <f>IFERROR(_xll.qlIndexFixing(Index1Y,$H515,TRUE,_xll.ohTrigger(RecalcTrigger,Trigger1Y)),NA())</f>
        <v>4.6412498508341306E-3</v>
      </c>
      <c r="N515" s="145">
        <f>IFERROR(_xll.qlIndexFixing(ONIndex1M,I515,TRUE,_xll.ohTrigger(RecalcTrigger,Trigger1M)),NA())</f>
        <v>1.3230622466575694E-3</v>
      </c>
      <c r="O515" s="44">
        <f>IFERROR(_xll.qlIndexFixing(ONIndex3M,I515,TRUE,_xll.ohTrigger(RecalcTrigger,Trigger3M)),NA())</f>
        <v>2.3240738704340589E-3</v>
      </c>
      <c r="P515" s="44">
        <f>IFERROR(_xll.qlIndexFixing(ONIndex6M,I515,TRUE,_xll.ohTrigger(RecalcTrigger,Trigger6M)),NA())</f>
        <v>3.6872634166218447E-3</v>
      </c>
      <c r="Q515" s="146">
        <f>IFERROR(_xll.qlIndexFixing(ONIndex1Y,I515,TRUE,_xll.ohTrigger(RecalcTrigger,Trigger1Y)),NA())</f>
        <v>5.2270106599279966E-3</v>
      </c>
    </row>
    <row r="516" spans="2:17" x14ac:dyDescent="0.2">
      <c r="B516" s="39" t="s">
        <v>17</v>
      </c>
      <c r="D516" s="42">
        <f>_xll.qlCalendarAdvance(Calendar,$D515,B516,"f",FALSE)</f>
        <v>43381</v>
      </c>
      <c r="E516" s="140">
        <f>_xll.qlInterestRateIndexValueDate(IndexON,D516)</f>
        <v>43381</v>
      </c>
      <c r="F516" s="156">
        <f>IFERROR(_xll.qlIndexFixing(IndexON,D516,TRUE,_xll.ohTrigger(RecalcTrigger,TriggerON)),NA())</f>
        <v>7.7310116669004891E-4</v>
      </c>
      <c r="H516" s="42">
        <f>_xll.qlCalendarAdvance(Calendar,$H515,B516,"f",FALSE)</f>
        <v>43381</v>
      </c>
      <c r="I516" s="140">
        <f>_xll.qlInterestRateIndexValueDate(Index1M,$H516)</f>
        <v>43381</v>
      </c>
      <c r="J516" s="145">
        <f>IFERROR(_xll.qlIndexFixing(Index1M,$H516,TRUE,_xll.ohTrigger(RecalcTrigger,Trigger1M)),NA())</f>
        <v>1.3537125937404975E-3</v>
      </c>
      <c r="K516" s="44">
        <f>IFERROR(_xll.qlIndexFixing(Index3M,H516,TRUE,_xll.ohTrigger(RecalcTrigger,Trigger3M)),NA())</f>
        <v>2.4256751889326681E-3</v>
      </c>
      <c r="L516" s="44">
        <f>IFERROR(_xll.qlIndexFixing(Index6M,$H516,TRUE,_xll.ohTrigger(RecalcTrigger,Trigger6M)),NA())</f>
        <v>3.8437882612031831E-3</v>
      </c>
      <c r="M516" s="146">
        <f>IFERROR(_xll.qlIndexFixing(Index1Y,$H516,TRUE,_xll.ohTrigger(RecalcTrigger,Trigger1Y)),NA())</f>
        <v>4.6376459631527478E-3</v>
      </c>
      <c r="N516" s="145">
        <f>IFERROR(_xll.qlIndexFixing(ONIndex1M,I516,TRUE,_xll.ohTrigger(RecalcTrigger,Trigger1M)),NA())</f>
        <v>1.326580416187717E-3</v>
      </c>
      <c r="O516" s="44">
        <f>IFERROR(_xll.qlIndexFixing(ONIndex3M,I516,TRUE,_xll.ohTrigger(RecalcTrigger,Trigger3M)),NA())</f>
        <v>2.3253970101588806E-3</v>
      </c>
      <c r="P516" s="44">
        <f>IFERROR(_xll.qlIndexFixing(ONIndex6M,I516,TRUE,_xll.ohTrigger(RecalcTrigger,Trigger6M)),NA())</f>
        <v>3.6901777582121209E-3</v>
      </c>
      <c r="Q516" s="146">
        <f>IFERROR(_xll.qlIndexFixing(ONIndex1Y,I516,TRUE,_xll.ohTrigger(RecalcTrigger,Trigger1Y)),NA())</f>
        <v>5.2084222249804135E-3</v>
      </c>
    </row>
    <row r="517" spans="2:17" x14ac:dyDescent="0.2">
      <c r="B517" s="39" t="s">
        <v>17</v>
      </c>
      <c r="D517" s="42">
        <f>_xll.qlCalendarAdvance(Calendar,$D516,B517,"f",FALSE)</f>
        <v>43382</v>
      </c>
      <c r="E517" s="140">
        <f>_xll.qlInterestRateIndexValueDate(IndexON,D517)</f>
        <v>43382</v>
      </c>
      <c r="F517" s="156">
        <f>IFERROR(_xll.qlIndexFixing(IndexON,D517,TRUE,_xll.ohTrigger(RecalcTrigger,TriggerON)),NA())</f>
        <v>7.7463230639951419E-4</v>
      </c>
      <c r="H517" s="42">
        <f>_xll.qlCalendarAdvance(Calendar,$H516,B517,"f",FALSE)</f>
        <v>43382</v>
      </c>
      <c r="I517" s="140">
        <f>_xll.qlInterestRateIndexValueDate(Index1M,$H517)</f>
        <v>43382</v>
      </c>
      <c r="J517" s="145">
        <f>IFERROR(_xll.qlIndexFixing(Index1M,$H517,TRUE,_xll.ohTrigger(RecalcTrigger,Trigger1M)),NA())</f>
        <v>1.355536498454281E-3</v>
      </c>
      <c r="K517" s="44">
        <f>IFERROR(_xll.qlIndexFixing(Index3M,H517,TRUE,_xll.ohTrigger(RecalcTrigger,Trigger3M)),NA())</f>
        <v>2.4284974612987071E-3</v>
      </c>
      <c r="L517" s="44">
        <f>IFERROR(_xll.qlIndexFixing(Index6M,$H517,TRUE,_xll.ohTrigger(RecalcTrigger,Trigger6M)),NA())</f>
        <v>3.8455381043129588E-3</v>
      </c>
      <c r="M517" s="146">
        <f>IFERROR(_xll.qlIndexFixing(Index1Y,$H517,TRUE,_xll.ohTrigger(RecalcTrigger,Trigger1Y)),NA())</f>
        <v>4.6374580646839636E-3</v>
      </c>
      <c r="N517" s="145">
        <f>IFERROR(_xll.qlIndexFixing(ONIndex1M,I517,TRUE,_xll.ohTrigger(RecalcTrigger,Trigger1M)),NA())</f>
        <v>1.3283481207515546E-3</v>
      </c>
      <c r="O517" s="44">
        <f>IFERROR(_xll.qlIndexFixing(ONIndex3M,I517,TRUE,_xll.ohTrigger(RecalcTrigger,Trigger3M)),NA())</f>
        <v>2.3261469425794878E-3</v>
      </c>
      <c r="P517" s="44">
        <f>IFERROR(_xll.qlIndexFixing(ONIndex6M,I517,TRUE,_xll.ohTrigger(RecalcTrigger,Trigger6M)),NA())</f>
        <v>3.6916584485569004E-3</v>
      </c>
      <c r="Q517" s="146">
        <f>IFERROR(_xll.qlIndexFixing(ONIndex1Y,I517,TRUE,_xll.ohTrigger(RecalcTrigger,Trigger1Y)),NA())</f>
        <v>5.1992477979079244E-3</v>
      </c>
    </row>
    <row r="518" spans="2:17" x14ac:dyDescent="0.2">
      <c r="B518" s="39" t="s">
        <v>17</v>
      </c>
      <c r="D518" s="42">
        <f>_xll.qlCalendarAdvance(Calendar,$D517,B518,"f",FALSE)</f>
        <v>43383</v>
      </c>
      <c r="E518" s="140">
        <f>_xll.qlInterestRateIndexValueDate(IndexON,D518)</f>
        <v>43383</v>
      </c>
      <c r="F518" s="156">
        <f>IFERROR(_xll.qlIndexFixing(IndexON,D518,TRUE,_xll.ohTrigger(RecalcTrigger,TriggerON)),NA())</f>
        <v>7.7616253879586594E-4</v>
      </c>
      <c r="H518" s="42">
        <f>_xll.qlCalendarAdvance(Calendar,$H517,B518,"f",FALSE)</f>
        <v>43383</v>
      </c>
      <c r="I518" s="140">
        <f>_xll.qlInterestRateIndexValueDate(Index1M,$H518)</f>
        <v>43383</v>
      </c>
      <c r="J518" s="145">
        <f>IFERROR(_xll.qlIndexFixing(Index1M,$H518,TRUE,_xll.ohTrigger(RecalcTrigger,Trigger1M)),NA())</f>
        <v>1.3592204829980567E-3</v>
      </c>
      <c r="K518" s="44">
        <f>IFERROR(_xll.qlIndexFixing(Index3M,H518,TRUE,_xll.ohTrigger(RecalcTrigger,Trigger3M)),NA())</f>
        <v>2.43135437854747E-3</v>
      </c>
      <c r="L518" s="44">
        <f>IFERROR(_xll.qlIndexFixing(Index6M,$H518,TRUE,_xll.ohTrigger(RecalcTrigger,Trigger6M)),NA())</f>
        <v>3.8472908918136318E-3</v>
      </c>
      <c r="M518" s="146">
        <f>IFERROR(_xll.qlIndexFixing(Index1Y,$H518,TRUE,_xll.ohTrigger(RecalcTrigger,Trigger1Y)),NA())</f>
        <v>4.6373181211145642E-3</v>
      </c>
      <c r="N518" s="145">
        <f>IFERROR(_xll.qlIndexFixing(ONIndex1M,I518,TRUE,_xll.ohTrigger(RecalcTrigger,Trigger1M)),NA())</f>
        <v>1.3301195584691783E-3</v>
      </c>
      <c r="O518" s="44">
        <f>IFERROR(_xll.qlIndexFixing(ONIndex3M,I518,TRUE,_xll.ohTrigger(RecalcTrigger,Trigger3M)),NA())</f>
        <v>2.3269454531682499E-3</v>
      </c>
      <c r="P518" s="44">
        <f>IFERROR(_xll.qlIndexFixing(ONIndex6M,I518,TRUE,_xll.ohTrigger(RecalcTrigger,Trigger6M)),NA())</f>
        <v>3.6931420762620348E-3</v>
      </c>
      <c r="Q518" s="146">
        <f>IFERROR(_xll.qlIndexFixing(ONIndex1Y,I518,TRUE,_xll.ohTrigger(RecalcTrigger,Trigger1Y)),NA())</f>
        <v>5.1901227896966606E-3</v>
      </c>
    </row>
    <row r="519" spans="2:17" x14ac:dyDescent="0.2">
      <c r="B519" s="39" t="s">
        <v>17</v>
      </c>
      <c r="D519" s="42">
        <f>_xll.qlCalendarAdvance(Calendar,$D518,B519,"f",FALSE)</f>
        <v>43384</v>
      </c>
      <c r="E519" s="140">
        <f>_xll.qlInterestRateIndexValueDate(IndexON,D519)</f>
        <v>43384</v>
      </c>
      <c r="F519" s="156">
        <f>IFERROR(_xll.qlIndexFixing(IndexON,D519,TRUE,_xll.ohTrigger(RecalcTrigger,TriggerON)),NA())</f>
        <v>7.7769186379805788E-4</v>
      </c>
      <c r="H519" s="42">
        <f>_xll.qlCalendarAdvance(Calendar,$H518,B519,"f",FALSE)</f>
        <v>43384</v>
      </c>
      <c r="I519" s="140">
        <f>_xll.qlInterestRateIndexValueDate(Index1M,$H519)</f>
        <v>43384</v>
      </c>
      <c r="J519" s="145">
        <f>IFERROR(_xll.qlIndexFixing(Index1M,$H519,TRUE,_xll.ohTrigger(RecalcTrigger,Trigger1M)),NA())</f>
        <v>1.3601249303725818E-3</v>
      </c>
      <c r="K519" s="44">
        <f>IFERROR(_xll.qlIndexFixing(Index3M,H519,TRUE,_xll.ohTrigger(RecalcTrigger,Trigger3M)),NA())</f>
        <v>2.4342452757664594E-3</v>
      </c>
      <c r="L519" s="44">
        <f>IFERROR(_xll.qlIndexFixing(Index6M,$H519,TRUE,_xll.ohTrigger(RecalcTrigger,Trigger6M)),NA())</f>
        <v>3.849046623712772E-3</v>
      </c>
      <c r="M519" s="146">
        <f>IFERROR(_xll.qlIndexFixing(Index1Y,$H519,TRUE,_xll.ohTrigger(RecalcTrigger,Trigger1Y)),NA())</f>
        <v>4.6372259444171782E-3</v>
      </c>
      <c r="N519" s="145">
        <f>IFERROR(_xll.qlIndexFixing(ONIndex1M,I519,TRUE,_xll.ohTrigger(RecalcTrigger,Trigger1M)),NA())</f>
        <v>1.3318947293405881E-3</v>
      </c>
      <c r="O519" s="44">
        <f>IFERROR(_xll.qlIndexFixing(ONIndex3M,I519,TRUE,_xll.ohTrigger(RecalcTrigger,Trigger3M)),NA())</f>
        <v>2.3277925419251666E-3</v>
      </c>
      <c r="P519" s="44">
        <f>IFERROR(_xll.qlIndexFixing(ONIndex6M,I519,TRUE,_xll.ohTrigger(RecalcTrigger,Trigger6M)),NA())</f>
        <v>3.6946286412464779E-3</v>
      </c>
      <c r="Q519" s="146">
        <f>IFERROR(_xll.qlIndexFixing(ONIndex1Y,I519,TRUE,_xll.ohTrigger(RecalcTrigger,Trigger1Y)),NA())</f>
        <v>5.1810472000224372E-3</v>
      </c>
    </row>
    <row r="520" spans="2:17" x14ac:dyDescent="0.2">
      <c r="B520" s="39" t="s">
        <v>17</v>
      </c>
      <c r="D520" s="42">
        <f>_xll.qlCalendarAdvance(Calendar,$D519,B520,"f",FALSE)</f>
        <v>43385</v>
      </c>
      <c r="E520" s="140">
        <f>_xll.qlInterestRateIndexValueDate(IndexON,D520)</f>
        <v>43385</v>
      </c>
      <c r="F520" s="156">
        <f>IFERROR(_xll.qlIndexFixing(IndexON,D520,TRUE,_xll.ohTrigger(RecalcTrigger,TriggerON)),NA())</f>
        <v>7.8074915957312052E-4</v>
      </c>
      <c r="H520" s="42">
        <f>_xll.qlCalendarAdvance(Calendar,$H519,B520,"f",FALSE)</f>
        <v>43385</v>
      </c>
      <c r="I520" s="140">
        <f>_xll.qlInterestRateIndexValueDate(Index1M,$H520)</f>
        <v>43385</v>
      </c>
      <c r="J520" s="145">
        <f>IFERROR(_xll.qlIndexFixing(Index1M,$H520,TRUE,_xll.ohTrigger(RecalcTrigger,Trigger1M)),NA())</f>
        <v>1.3610306155811198E-3</v>
      </c>
      <c r="K520" s="44">
        <f>IFERROR(_xll.qlIndexFixing(Index3M,H520,TRUE,_xll.ohTrigger(RecalcTrigger,Trigger3M)),NA())</f>
        <v>2.4407213015735243E-3</v>
      </c>
      <c r="L520" s="44">
        <f>IFERROR(_xll.qlIndexFixing(Index6M,$H520,TRUE,_xll.ohTrigger(RecalcTrigger,Trigger6M)),NA())</f>
        <v>3.8508053000179498E-3</v>
      </c>
      <c r="M520" s="146">
        <f>IFERROR(_xll.qlIndexFixing(Index1Y,$H520,TRUE,_xll.ohTrigger(RecalcTrigger,Trigger1Y)),NA())</f>
        <v>4.6402548347103754E-3</v>
      </c>
      <c r="N520" s="145">
        <f>IFERROR(_xll.qlIndexFixing(ONIndex1M,I520,TRUE,_xll.ohTrigger(RecalcTrigger,Trigger1M)),NA())</f>
        <v>1.3354624009664919E-3</v>
      </c>
      <c r="O520" s="44">
        <f>IFERROR(_xll.qlIndexFixing(ONIndex3M,I520,TRUE,_xll.ohTrigger(RecalcTrigger,Trigger3M)),NA())</f>
        <v>2.3296635157950738E-3</v>
      </c>
      <c r="P520" s="44">
        <f>IFERROR(_xll.qlIndexFixing(ONIndex6M,I520,TRUE,_xll.ohTrigger(RecalcTrigger,Trigger6M)),NA())</f>
        <v>3.6976490206567609E-3</v>
      </c>
      <c r="Q520" s="146">
        <f>IFERROR(_xll.qlIndexFixing(ONIndex1Y,I520,TRUE,_xll.ohTrigger(RecalcTrigger,Trigger1Y)),NA())</f>
        <v>5.1631337834464244E-3</v>
      </c>
    </row>
    <row r="521" spans="2:17" x14ac:dyDescent="0.2">
      <c r="B521" s="39" t="s">
        <v>17</v>
      </c>
      <c r="D521" s="42">
        <f>_xll.qlCalendarAdvance(Calendar,$D520,B521,"f",FALSE)</f>
        <v>43388</v>
      </c>
      <c r="E521" s="140">
        <f>_xll.qlInterestRateIndexValueDate(IndexON,D521)</f>
        <v>43388</v>
      </c>
      <c r="F521" s="156">
        <f>IFERROR(_xll.qlIndexFixing(IndexON,D521,TRUE,_xll.ohTrigger(RecalcTrigger,TriggerON)),NA())</f>
        <v>7.838000908377829E-4</v>
      </c>
      <c r="H521" s="42">
        <f>_xll.qlCalendarAdvance(Calendar,$H520,B521,"f",FALSE)</f>
        <v>43388</v>
      </c>
      <c r="I521" s="140">
        <f>_xll.qlInterestRateIndexValueDate(Index1M,$H521)</f>
        <v>43388</v>
      </c>
      <c r="J521" s="145">
        <f>IFERROR(_xll.qlIndexFixing(Index1M,$H521,TRUE,_xll.ohTrigger(RecalcTrigger,Trigger1M)),NA())</f>
        <v>1.3665583372201781E-3</v>
      </c>
      <c r="K521" s="44">
        <f>IFERROR(_xll.qlIndexFixing(Index3M,H521,TRUE,_xll.ohTrigger(RecalcTrigger,Trigger3M)),NA())</f>
        <v>2.4461353660348364E-3</v>
      </c>
      <c r="L521" s="44">
        <f>IFERROR(_xll.qlIndexFixing(Index6M,$H521,TRUE,_xll.ohTrigger(RecalcTrigger,Trigger6M)),NA())</f>
        <v>3.8560989954471935E-3</v>
      </c>
      <c r="M521" s="146">
        <f>IFERROR(_xll.qlIndexFixing(Index1Y,$H521,TRUE,_xll.ohTrigger(RecalcTrigger,Trigger1Y)),NA())</f>
        <v>4.6373311460397026E-3</v>
      </c>
      <c r="N521" s="145">
        <f>IFERROR(_xll.qlIndexFixing(ONIndex1M,I521,TRUE,_xll.ohTrigger(RecalcTrigger,Trigger1M)),NA())</f>
        <v>1.3390327442019956E-3</v>
      </c>
      <c r="O521" s="44">
        <f>IFERROR(_xll.qlIndexFixing(ONIndex3M,I521,TRUE,_xll.ohTrigger(RecalcTrigger,Trigger3M)),NA())</f>
        <v>2.3316666783912421E-3</v>
      </c>
      <c r="P521" s="44">
        <f>IFERROR(_xll.qlIndexFixing(ONIndex6M,I521,TRUE,_xll.ohTrigger(RecalcTrigger,Trigger6M)),NA())</f>
        <v>3.7006042738152445E-3</v>
      </c>
      <c r="Q521" s="146">
        <f>IFERROR(_xll.qlIndexFixing(ONIndex1Y,I521,TRUE,_xll.ohTrigger(RecalcTrigger,Trigger1Y)),NA())</f>
        <v>5.1452390284789651E-3</v>
      </c>
    </row>
    <row r="522" spans="2:17" x14ac:dyDescent="0.2">
      <c r="B522" s="39" t="s">
        <v>42</v>
      </c>
      <c r="D522" s="42">
        <f>_xll.qlCalendarAdvance(Calendar,$D521,B522,"f",FALSE)</f>
        <v>43395</v>
      </c>
      <c r="E522" s="140">
        <f>_xll.qlInterestRateIndexValueDate(IndexON,D522)</f>
        <v>43395</v>
      </c>
      <c r="F522" s="156">
        <f>IFERROR(_xll.qlIndexFixing(IndexON,D522,TRUE,_xll.ohTrigger(RecalcTrigger,TriggerON)),NA())</f>
        <v>7.9445455656190767E-4</v>
      </c>
      <c r="H522" s="42">
        <f>_xll.qlCalendarAdvance(Calendar,$H521,B522,"f",FALSE)</f>
        <v>43395</v>
      </c>
      <c r="I522" s="140">
        <f>_xll.qlInterestRateIndexValueDate(Index1M,$H522)</f>
        <v>43395</v>
      </c>
      <c r="J522" s="145">
        <f>IFERROR(_xll.qlIndexFixing(Index1M,$H522,TRUE,_xll.ohTrigger(RecalcTrigger,Trigger1M)),NA())</f>
        <v>1.379587038853898E-3</v>
      </c>
      <c r="K522" s="44">
        <f>IFERROR(_xll.qlIndexFixing(Index3M,H522,TRUE,_xll.ohTrigger(RecalcTrigger,Trigger3M)),NA())</f>
        <v>2.4680976568407288E-3</v>
      </c>
      <c r="L522" s="44">
        <f>IFERROR(_xll.qlIndexFixing(Index6M,$H522,TRUE,_xll.ohTrigger(RecalcTrigger,Trigger6M)),NA())</f>
        <v>3.8695144261160093E-3</v>
      </c>
      <c r="M522" s="146">
        <f>IFERROR(_xll.qlIndexFixing(Index1Y,$H522,TRUE,_xll.ohTrigger(RecalcTrigger,Trigger1Y)),NA())</f>
        <v>4.6393108452003062E-3</v>
      </c>
      <c r="N522" s="145">
        <f>IFERROR(_xll.qlIndexFixing(ONIndex1M,I522,TRUE,_xll.ohTrigger(RecalcTrigger,Trigger1M)),NA())</f>
        <v>1.3516679959413302E-3</v>
      </c>
      <c r="O522" s="44">
        <f>IFERROR(_xll.qlIndexFixing(ONIndex3M,I522,TRUE,_xll.ohTrigger(RecalcTrigger,Trigger3M)),NA())</f>
        <v>2.3403166762148153E-3</v>
      </c>
      <c r="P522" s="44">
        <f>IFERROR(_xll.qlIndexFixing(ONIndex6M,I522,TRUE,_xll.ohTrigger(RecalcTrigger,Trigger6M)),NA())</f>
        <v>3.7111747156182151E-3</v>
      </c>
      <c r="Q522" s="146">
        <f>IFERROR(_xll.qlIndexFixing(ONIndex1Y,I522,TRUE,_xll.ohTrigger(RecalcTrigger,Trigger1Y)),NA())</f>
        <v>5.0844773471003801E-3</v>
      </c>
    </row>
    <row r="523" spans="2:17" x14ac:dyDescent="0.2">
      <c r="B523" s="39" t="s">
        <v>42</v>
      </c>
      <c r="D523" s="42">
        <f>_xll.qlCalendarAdvance(Calendar,$D522,B523,"f",FALSE)</f>
        <v>43402</v>
      </c>
      <c r="E523" s="140">
        <f>_xll.qlInterestRateIndexValueDate(IndexON,D523)</f>
        <v>43402</v>
      </c>
      <c r="F523" s="156">
        <f>IFERROR(_xll.qlIndexFixing(IndexON,D523,TRUE,_xll.ohTrigger(RecalcTrigger,TriggerON)),NA())</f>
        <v>8.0506456370033064E-4</v>
      </c>
      <c r="H523" s="42">
        <f>_xll.qlCalendarAdvance(Calendar,$H522,B523,"f",FALSE)</f>
        <v>43402</v>
      </c>
      <c r="I523" s="140">
        <f>_xll.qlInterestRateIndexValueDate(Index1M,$H523)</f>
        <v>43402</v>
      </c>
      <c r="J523" s="145">
        <f>IFERROR(_xll.qlIndexFixing(Index1M,$H523,TRUE,_xll.ohTrigger(RecalcTrigger,Trigger1M)),NA())</f>
        <v>1.3927986992508111E-3</v>
      </c>
      <c r="K523" s="44">
        <f>IFERROR(_xll.qlIndexFixing(Index3M,H523,TRUE,_xll.ohTrigger(RecalcTrigger,Trigger3M)),NA())</f>
        <v>2.4913339921406436E-3</v>
      </c>
      <c r="L523" s="44">
        <f>IFERROR(_xll.qlIndexFixing(Index6M,$H523,TRUE,_xll.ohTrigger(RecalcTrigger,Trigger6M)),NA())</f>
        <v>3.8811532988790661E-3</v>
      </c>
      <c r="M523" s="146">
        <f>IFERROR(_xll.qlIndexFixing(Index1Y,$H523,TRUE,_xll.ohTrigger(RecalcTrigger,Trigger1Y)),NA())</f>
        <v>4.6435205872814578E-3</v>
      </c>
      <c r="N523" s="145">
        <f>IFERROR(_xll.qlIndexFixing(ONIndex1M,I523,TRUE,_xll.ohTrigger(RecalcTrigger,Trigger1M)),NA())</f>
        <v>1.3644861715678136E-3</v>
      </c>
      <c r="O523" s="44">
        <f>IFERROR(_xll.qlIndexFixing(ONIndex3M,I523,TRUE,_xll.ohTrigger(RecalcTrigger,Trigger3M)),NA())</f>
        <v>2.3513470038727391E-3</v>
      </c>
      <c r="P523" s="44">
        <f>IFERROR(_xll.qlIndexFixing(ONIndex6M,I523,TRUE,_xll.ohTrigger(RecalcTrigger,Trigger6M)),NA())</f>
        <v>3.7218890835399865E-3</v>
      </c>
      <c r="Q523" s="146">
        <f>IFERROR(_xll.qlIndexFixing(ONIndex1Y,I523,TRUE,_xll.ohTrigger(RecalcTrigger,Trigger1Y)),NA())</f>
        <v>5.0261371797100107E-3</v>
      </c>
    </row>
    <row r="524" spans="2:17" x14ac:dyDescent="0.2">
      <c r="B524" s="39" t="s">
        <v>42</v>
      </c>
      <c r="D524" s="42">
        <f>_xll.qlCalendarAdvance(Calendar,$D523,B524,"f",FALSE)</f>
        <v>43409</v>
      </c>
      <c r="E524" s="140">
        <f>_xll.qlInterestRateIndexValueDate(IndexON,D524)</f>
        <v>43409</v>
      </c>
      <c r="F524" s="156">
        <f>IFERROR(_xll.qlIndexFixing(IndexON,D524,TRUE,_xll.ohTrigger(RecalcTrigger,TriggerON)),NA())</f>
        <v>8.1563011241514438E-4</v>
      </c>
      <c r="H524" s="42">
        <f>_xll.qlCalendarAdvance(Calendar,$H523,B524,"f",FALSE)</f>
        <v>43409</v>
      </c>
      <c r="I524" s="140">
        <f>_xll.qlInterestRateIndexValueDate(Index1M,$H524)</f>
        <v>43409</v>
      </c>
      <c r="J524" s="145">
        <f>IFERROR(_xll.qlIndexFixing(Index1M,$H524,TRUE,_xll.ohTrigger(RecalcTrigger,Trigger1M)),NA())</f>
        <v>1.4052182985708761E-3</v>
      </c>
      <c r="K524" s="44">
        <f>IFERROR(_xll.qlIndexFixing(Index3M,H524,TRUE,_xll.ohTrigger(RecalcTrigger,Trigger3M)),NA())</f>
        <v>2.5156162987685876E-3</v>
      </c>
      <c r="L524" s="44">
        <f>IFERROR(_xll.qlIndexFixing(Index6M,$H524,TRUE,_xll.ohTrigger(RecalcTrigger,Trigger6M)),NA())</f>
        <v>3.8948781743845945E-3</v>
      </c>
      <c r="M524" s="146">
        <f>IFERROR(_xll.qlIndexFixing(Index1Y,$H524,TRUE,_xll.ohTrigger(RecalcTrigger,Trigger1Y)),NA())</f>
        <v>4.6498959129899209E-3</v>
      </c>
      <c r="N524" s="145">
        <f>IFERROR(_xll.qlIndexFixing(ONIndex1M,I524,TRUE,_xll.ohTrigger(RecalcTrigger,Trigger1M)),NA())</f>
        <v>1.3774872709193531E-3</v>
      </c>
      <c r="O524" s="44">
        <f>IFERROR(_xll.qlIndexFixing(ONIndex3M,I524,TRUE,_xll.ohTrigger(RecalcTrigger,Trigger3M)),NA())</f>
        <v>2.3647576616081523E-3</v>
      </c>
      <c r="P524" s="44">
        <f>IFERROR(_xll.qlIndexFixing(ONIndex6M,I524,TRUE,_xll.ohTrigger(RecalcTrigger,Trigger6M)),NA())</f>
        <v>3.7327473776616049E-3</v>
      </c>
      <c r="Q524" s="146">
        <f>IFERROR(_xll.qlIndexFixing(ONIndex1Y,I524,TRUE,_xll.ohTrigger(RecalcTrigger,Trigger1Y)),NA())</f>
        <v>4.9702185250921627E-3</v>
      </c>
    </row>
    <row r="525" spans="2:17" x14ac:dyDescent="0.2">
      <c r="B525" s="39" t="s">
        <v>42</v>
      </c>
      <c r="D525" s="42">
        <f>_xll.qlCalendarAdvance(Calendar,$D524,B525,"f",FALSE)</f>
        <v>43416</v>
      </c>
      <c r="E525" s="140">
        <f>_xll.qlInterestRateIndexValueDate(IndexON,D525)</f>
        <v>43416</v>
      </c>
      <c r="F525" s="156">
        <f>IFERROR(_xll.qlIndexFixing(IndexON,D525,TRUE,_xll.ohTrigger(RecalcTrigger,TriggerON)),NA())</f>
        <v>8.261512027063489E-4</v>
      </c>
      <c r="H525" s="42">
        <f>_xll.qlCalendarAdvance(Calendar,$H524,B525,"f",FALSE)</f>
        <v>43416</v>
      </c>
      <c r="I525" s="140">
        <f>_xll.qlInterestRateIndexValueDate(Index1M,$H525)</f>
        <v>43416</v>
      </c>
      <c r="J525" s="145">
        <f>IFERROR(_xll.qlIndexFixing(Index1M,$H525,TRUE,_xll.ohTrigger(RecalcTrigger,Trigger1M)),NA())</f>
        <v>1.4187827572741396E-3</v>
      </c>
      <c r="K525" s="44">
        <f>IFERROR(_xll.qlIndexFixing(Index3M,H525,TRUE,_xll.ohTrigger(RecalcTrigger,Trigger3M)),NA())</f>
        <v>2.5407164989406914E-3</v>
      </c>
      <c r="L525" s="44">
        <f>IFERROR(_xll.qlIndexFixing(Index6M,$H525,TRUE,_xll.ohTrigger(RecalcTrigger,Trigger6M)),NA())</f>
        <v>3.9067847336032432E-3</v>
      </c>
      <c r="M525" s="146">
        <f>IFERROR(_xll.qlIndexFixing(Index1Y,$H525,TRUE,_xll.ohTrigger(RecalcTrigger,Trigger1Y)),NA())</f>
        <v>4.6583723756816742E-3</v>
      </c>
      <c r="N525" s="145">
        <f>IFERROR(_xll.qlIndexFixing(ONIndex1M,I525,TRUE,_xll.ohTrigger(RecalcTrigger,Trigger1M)),NA())</f>
        <v>1.3906712943201338E-3</v>
      </c>
      <c r="O525" s="44">
        <f>IFERROR(_xll.qlIndexFixing(ONIndex3M,I525,TRUE,_xll.ohTrigger(RecalcTrigger,Trigger3M)),NA())</f>
        <v>2.3805486495831474E-3</v>
      </c>
      <c r="P525" s="44">
        <f>IFERROR(_xll.qlIndexFixing(ONIndex6M,I525,TRUE,_xll.ohTrigger(RecalcTrigger,Trigger6M)),NA())</f>
        <v>3.7437495978209778E-3</v>
      </c>
      <c r="Q525" s="146">
        <f>IFERROR(_xll.qlIndexFixing(ONIndex1Y,I525,TRUE,_xll.ohTrigger(RecalcTrigger,Trigger1Y)),NA())</f>
        <v>4.9167213821932343E-3</v>
      </c>
    </row>
    <row r="526" spans="2:17" x14ac:dyDescent="0.2">
      <c r="B526" s="39" t="s">
        <v>42</v>
      </c>
      <c r="D526" s="42">
        <f>_xll.qlCalendarAdvance(Calendar,$D525,B526,"f",FALSE)</f>
        <v>43423</v>
      </c>
      <c r="E526" s="140">
        <f>_xll.qlInterestRateIndexValueDate(IndexON,D526)</f>
        <v>43423</v>
      </c>
      <c r="F526" s="156">
        <f>IFERROR(_xll.qlIndexFixing(IndexON,D526,TRUE,_xll.ohTrigger(RecalcTrigger,TriggerON)),NA())</f>
        <v>8.3662783441185162E-4</v>
      </c>
      <c r="H526" s="42">
        <f>_xll.qlCalendarAdvance(Calendar,$H525,B526,"f",FALSE)</f>
        <v>43423</v>
      </c>
      <c r="I526" s="140">
        <f>_xll.qlInterestRateIndexValueDate(Index1M,$H526)</f>
        <v>43423</v>
      </c>
      <c r="J526" s="145">
        <f>IFERROR(_xll.qlIndexFixing(Index1M,$H526,TRUE,_xll.ohTrigger(RecalcTrigger,Trigger1M)),NA())</f>
        <v>1.4325301753439121E-3</v>
      </c>
      <c r="K526" s="44">
        <f>IFERROR(_xll.qlIndexFixing(Index3M,H526,TRUE,_xll.ohTrigger(RecalcTrigger,Trigger3M)),NA())</f>
        <v>2.5664065097134323E-3</v>
      </c>
      <c r="L526" s="44">
        <f>IFERROR(_xll.qlIndexFixing(Index6M,$H526,TRUE,_xll.ohTrigger(RecalcTrigger,Trigger6M)),NA())</f>
        <v>3.9198168820801958E-3</v>
      </c>
      <c r="M526" s="146">
        <f>IFERROR(_xll.qlIndexFixing(Index1Y,$H526,TRUE,_xll.ohTrigger(RecalcTrigger,Trigger1Y)),NA())</f>
        <v>4.6688855399938944E-3</v>
      </c>
      <c r="N526" s="145">
        <f>IFERROR(_xll.qlIndexFixing(ONIndex1M,I526,TRUE,_xll.ohTrigger(RecalcTrigger,Trigger1M)),NA())</f>
        <v>1.404038241527017E-3</v>
      </c>
      <c r="O526" s="44">
        <f>IFERROR(_xll.qlIndexFixing(ONIndex3M,I526,TRUE,_xll.ohTrigger(RecalcTrigger,Trigger3M)),NA())</f>
        <v>2.3987199680408633E-3</v>
      </c>
      <c r="P526" s="44">
        <f>IFERROR(_xll.qlIndexFixing(ONIndex6M,I526,TRUE,_xll.ohTrigger(RecalcTrigger,Trigger6M)),NA())</f>
        <v>3.7548957442612441E-3</v>
      </c>
      <c r="Q526" s="146">
        <f>IFERROR(_xll.qlIndexFixing(ONIndex1Y,I526,TRUE,_xll.ohTrigger(RecalcTrigger,Trigger1Y)),NA())</f>
        <v>4.8656457498785777E-3</v>
      </c>
    </row>
    <row r="527" spans="2:17" x14ac:dyDescent="0.2">
      <c r="B527" s="39" t="s">
        <v>42</v>
      </c>
      <c r="D527" s="42">
        <f>_xll.qlCalendarAdvance(Calendar,$D526,B527,"f",FALSE)</f>
        <v>43430</v>
      </c>
      <c r="E527" s="140">
        <f>_xll.qlInterestRateIndexValueDate(IndexON,D527)</f>
        <v>43430</v>
      </c>
      <c r="F527" s="156">
        <f>IFERROR(_xll.qlIndexFixing(IndexON,D527,TRUE,_xll.ohTrigger(RecalcTrigger,TriggerON)),NA())</f>
        <v>8.4706000769374512E-4</v>
      </c>
      <c r="H527" s="42">
        <f>_xll.qlCalendarAdvance(Calendar,$H526,B527,"f",FALSE)</f>
        <v>43430</v>
      </c>
      <c r="I527" s="140">
        <f>_xll.qlInterestRateIndexValueDate(Index1M,$H527)</f>
        <v>43430</v>
      </c>
      <c r="J527" s="145">
        <f>IFERROR(_xll.qlIndexFixing(Index1M,$H527,TRUE,_xll.ohTrigger(RecalcTrigger,Trigger1M)),NA())</f>
        <v>1.4474749409018517E-3</v>
      </c>
      <c r="K527" s="44">
        <f>IFERROR(_xll.qlIndexFixing(Index3M,H527,TRUE,_xll.ohTrigger(RecalcTrigger,Trigger3M)),NA())</f>
        <v>2.5924582425854519E-3</v>
      </c>
      <c r="L527" s="44">
        <f>IFERROR(_xll.qlIndexFixing(Index6M,$H527,TRUE,_xll.ohTrigger(RecalcTrigger,Trigger6M)),NA())</f>
        <v>3.9340059619565777E-3</v>
      </c>
      <c r="M527" s="146">
        <f>IFERROR(_xll.qlIndexFixing(Index1Y,$H527,TRUE,_xll.ohTrigger(RecalcTrigger,Trigger1Y)),NA())</f>
        <v>4.6813709805160197E-3</v>
      </c>
      <c r="N527" s="145">
        <f>IFERROR(_xll.qlIndexFixing(ONIndex1M,I527,TRUE,_xll.ohTrigger(RecalcTrigger,Trigger1M)),NA())</f>
        <v>1.4175881126210488E-3</v>
      </c>
      <c r="O527" s="44">
        <f>IFERROR(_xll.qlIndexFixing(ONIndex3M,I527,TRUE,_xll.ohTrigger(RecalcTrigger,Trigger3M)),NA())</f>
        <v>2.4192716174675777E-3</v>
      </c>
      <c r="P527" s="44">
        <f>IFERROR(_xll.qlIndexFixing(ONIndex6M,I527,TRUE,_xll.ohTrigger(RecalcTrigger,Trigger6M)),NA())</f>
        <v>3.7661858169824036E-3</v>
      </c>
      <c r="Q527" s="146">
        <f>IFERROR(_xll.qlIndexFixing(ONIndex1Y,I527,TRUE,_xll.ohTrigger(RecalcTrigger,Trigger1Y)),NA())</f>
        <v>4.8169916272566837E-3</v>
      </c>
    </row>
    <row r="528" spans="2:17" x14ac:dyDescent="0.2">
      <c r="B528" s="39" t="s">
        <v>42</v>
      </c>
      <c r="D528" s="42">
        <f>_xll.qlCalendarAdvance(Calendar,$D527,B528,"f",FALSE)</f>
        <v>43437</v>
      </c>
      <c r="E528" s="140">
        <f>_xll.qlInterestRateIndexValueDate(IndexON,D528)</f>
        <v>43437</v>
      </c>
      <c r="F528" s="156">
        <f>IFERROR(_xll.qlIndexFixing(IndexON,D528,TRUE,_xll.ohTrigger(RecalcTrigger,TriggerON)),NA())</f>
        <v>8.5744772247098311E-4</v>
      </c>
      <c r="H528" s="42">
        <f>_xll.qlCalendarAdvance(Calendar,$H527,B528,"f",FALSE)</f>
        <v>43437</v>
      </c>
      <c r="I528" s="140">
        <f>_xll.qlInterestRateIndexValueDate(Index1M,$H528)</f>
        <v>43437</v>
      </c>
      <c r="J528" s="145">
        <f>IFERROR(_xll.qlIndexFixing(Index1M,$H528,TRUE,_xll.ohTrigger(RecalcTrigger,Trigger1M)),NA())</f>
        <v>1.4616014045161004E-3</v>
      </c>
      <c r="K528" s="44">
        <f>IFERROR(_xll.qlIndexFixing(Index3M,H528,TRUE,_xll.ohTrigger(RecalcTrigger,Trigger3M)),NA())</f>
        <v>2.6168212171058173E-3</v>
      </c>
      <c r="L528" s="44">
        <f>IFERROR(_xll.qlIndexFixing(Index6M,$H528,TRUE,_xll.ohTrigger(RecalcTrigger,Trigger6M)),NA())</f>
        <v>3.9463140552937438E-3</v>
      </c>
      <c r="M528" s="146">
        <f>IFERROR(_xll.qlIndexFixing(Index1Y,$H528,TRUE,_xll.ohTrigger(RecalcTrigger,Trigger1Y)),NA())</f>
        <v>4.6957642805049993E-3</v>
      </c>
      <c r="N528" s="145">
        <f>IFERROR(_xll.qlIndexFixing(ONIndex1M,I528,TRUE,_xll.ohTrigger(RecalcTrigger,Trigger1M)),NA())</f>
        <v>1.4313209076832756E-3</v>
      </c>
      <c r="O528" s="44">
        <f>IFERROR(_xll.qlIndexFixing(ONIndex3M,I528,TRUE,_xll.ohTrigger(RecalcTrigger,Trigger3M)),NA())</f>
        <v>2.4422035983495682E-3</v>
      </c>
      <c r="P528" s="44">
        <f>IFERROR(_xll.qlIndexFixing(ONIndex6M,I528,TRUE,_xll.ohTrigger(RecalcTrigger,Trigger6M)),NA())</f>
        <v>3.7776198158223639E-3</v>
      </c>
      <c r="Q528" s="146">
        <f>IFERROR(_xll.qlIndexFixing(ONIndex1Y,I528,TRUE,_xll.ohTrigger(RecalcTrigger,Trigger1Y)),NA())</f>
        <v>4.7707590131929045E-3</v>
      </c>
    </row>
    <row r="529" spans="2:17" x14ac:dyDescent="0.2">
      <c r="B529" s="39" t="s">
        <v>42</v>
      </c>
      <c r="D529" s="42">
        <f>_xll.qlCalendarAdvance(Calendar,$D528,B529,"f",FALSE)</f>
        <v>43444</v>
      </c>
      <c r="E529" s="140">
        <f>_xll.qlInterestRateIndexValueDate(IndexON,D529)</f>
        <v>43444</v>
      </c>
      <c r="F529" s="156">
        <f>IFERROR(_xll.qlIndexFixing(IndexON,D529,TRUE,_xll.ohTrigger(RecalcTrigger,TriggerON)),NA())</f>
        <v>8.6779097882461187E-4</v>
      </c>
      <c r="H529" s="42">
        <f>_xll.qlCalendarAdvance(Calendar,$H528,B529,"f",FALSE)</f>
        <v>43444</v>
      </c>
      <c r="I529" s="140">
        <f>_xll.qlInterestRateIndexValueDate(Index1M,$H529)</f>
        <v>43444</v>
      </c>
      <c r="J529" s="145">
        <f>IFERROR(_xll.qlIndexFixing(Index1M,$H529,TRUE,_xll.ohTrigger(RecalcTrigger,Trigger1M)),NA())</f>
        <v>1.4759108307184042E-3</v>
      </c>
      <c r="K529" s="44">
        <f>IFERROR(_xll.qlIndexFixing(Index3M,H529,TRUE,_xll.ohTrigger(RecalcTrigger,Trigger3M)),NA())</f>
        <v>2.6429518057439778E-3</v>
      </c>
      <c r="L529" s="44">
        <f>IFERROR(_xll.qlIndexFixing(Index6M,$H529,TRUE,_xll.ohTrigger(RecalcTrigger,Trigger6M)),NA())</f>
        <v>3.9597790857365317E-3</v>
      </c>
      <c r="M529" s="146">
        <f>IFERROR(_xll.qlIndexFixing(Index1Y,$H529,TRUE,_xll.ohTrigger(RecalcTrigger,Trigger1Y)),NA())</f>
        <v>4.7120010306405113E-3</v>
      </c>
      <c r="N529" s="145">
        <f>IFERROR(_xll.qlIndexFixing(ONIndex1M,I529,TRUE,_xll.ohTrigger(RecalcTrigger,Trigger1M)),NA())</f>
        <v>1.4452366267136973E-3</v>
      </c>
      <c r="O529" s="44">
        <f>IFERROR(_xll.qlIndexFixing(ONIndex3M,I529,TRUE,_xll.ohTrigger(RecalcTrigger,Trigger3M)),NA())</f>
        <v>2.4675159109299738E-3</v>
      </c>
      <c r="P529" s="44">
        <f>IFERROR(_xll.qlIndexFixing(ONIndex6M,I529,TRUE,_xll.ohTrigger(RecalcTrigger,Trigger6M)),NA())</f>
        <v>3.7891977409432176E-3</v>
      </c>
      <c r="Q529" s="146">
        <f>IFERROR(_xll.qlIndexFixing(ONIndex1Y,I529,TRUE,_xll.ohTrigger(RecalcTrigger,Trigger1Y)),NA())</f>
        <v>4.7269479068767772E-3</v>
      </c>
    </row>
    <row r="530" spans="2:17" x14ac:dyDescent="0.2">
      <c r="B530" s="39" t="s">
        <v>42</v>
      </c>
      <c r="D530" s="42">
        <f>_xll.qlCalendarAdvance(Calendar,$D529,B530,"f",FALSE)</f>
        <v>43451</v>
      </c>
      <c r="E530" s="140">
        <f>_xll.qlInterestRateIndexValueDate(IndexON,D530)</f>
        <v>43451</v>
      </c>
      <c r="F530" s="156">
        <f>IFERROR(_xll.qlIndexFixing(IndexON,D530,TRUE,_xll.ohTrigger(RecalcTrigger,TriggerON)),NA())</f>
        <v>8.7808977659253884E-4</v>
      </c>
      <c r="H530" s="42">
        <f>_xll.qlCalendarAdvance(Calendar,$H529,B530,"f",FALSE)</f>
        <v>43451</v>
      </c>
      <c r="I530" s="140">
        <f>_xll.qlInterestRateIndexValueDate(Index1M,$H530)</f>
        <v>43451</v>
      </c>
      <c r="J530" s="145">
        <f>IFERROR(_xll.qlIndexFixing(Index1M,$H530,TRUE,_xll.ohTrigger(RecalcTrigger,Trigger1M)),NA())</f>
        <v>1.4904032201702049E-3</v>
      </c>
      <c r="K530" s="44">
        <f>IFERROR(_xll.qlIndexFixing(Index3M,H530,TRUE,_xll.ohTrigger(RecalcTrigger,Trigger3M)),NA())</f>
        <v>2.6687630394890342E-3</v>
      </c>
      <c r="L530" s="44">
        <f>IFERROR(_xll.qlIndexFixing(Index6M,$H530,TRUE,_xll.ohTrigger(RecalcTrigger,Trigger6M)),NA())</f>
        <v>3.9733884159263728E-3</v>
      </c>
      <c r="M530" s="146">
        <f>IFERROR(_xll.qlIndexFixing(Index1Y,$H530,TRUE,_xll.ohTrigger(RecalcTrigger,Trigger1Y)),NA())</f>
        <v>4.7300168278203714E-3</v>
      </c>
      <c r="N530" s="145">
        <f>IFERROR(_xll.qlIndexFixing(ONIndex1M,I530,TRUE,_xll.ohTrigger(RecalcTrigger,Trigger1M)),NA())</f>
        <v>1.4593352696312678E-3</v>
      </c>
      <c r="O530" s="44">
        <f>IFERROR(_xll.qlIndexFixing(ONIndex3M,I530,TRUE,_xll.ohTrigger(RecalcTrigger,Trigger3M)),NA())</f>
        <v>2.4952085557761183E-3</v>
      </c>
      <c r="P530" s="44">
        <f>IFERROR(_xll.qlIndexFixing(ONIndex6M,I530,TRUE,_xll.ohTrigger(RecalcTrigger,Trigger6M)),NA())</f>
        <v>3.8009195922639183E-3</v>
      </c>
      <c r="Q530" s="146">
        <f>IFERROR(_xll.qlIndexFixing(ONIndex1Y,I530,TRUE,_xll.ohTrigger(RecalcTrigger,Trigger1Y)),NA())</f>
        <v>4.6855583074167928E-3</v>
      </c>
    </row>
    <row r="531" spans="2:17" x14ac:dyDescent="0.2">
      <c r="B531" s="39" t="s">
        <v>42</v>
      </c>
      <c r="D531" s="42">
        <f>_xll.qlCalendarAdvance(Calendar,$D530,B531,"f",FALSE)</f>
        <v>43458</v>
      </c>
      <c r="E531" s="140">
        <f>_xll.qlInterestRateIndexValueDate(IndexON,D531)</f>
        <v>43458</v>
      </c>
      <c r="F531" s="156">
        <f>IFERROR(_xll.qlIndexFixing(IndexON,D531,TRUE,_xll.ohTrigger(RecalcTrigger,TriggerON)),NA())</f>
        <v>8.8980725897839607E-4</v>
      </c>
      <c r="H531" s="42">
        <f>_xll.qlCalendarAdvance(Calendar,$H530,B531,"f",FALSE)</f>
        <v>43458</v>
      </c>
      <c r="I531" s="140">
        <f>_xll.qlInterestRateIndexValueDate(Index1M,$H531)</f>
        <v>43458</v>
      </c>
      <c r="J531" s="145">
        <f>IFERROR(_xll.qlIndexFixing(Index1M,$H531,TRUE,_xll.ohTrigger(RecalcTrigger,Trigger1M)),NA())</f>
        <v>1.5050785735512462E-3</v>
      </c>
      <c r="K531" s="44">
        <f>IFERROR(_xll.qlIndexFixing(Index3M,H531,TRUE,_xll.ohTrigger(RecalcTrigger,Trigger3M)),NA())</f>
        <v>2.6940383084070774E-3</v>
      </c>
      <c r="L531" s="44">
        <f>IFERROR(_xll.qlIndexFixing(Index6M,$H531,TRUE,_xll.ohTrigger(RecalcTrigger,Trigger6M)),NA())</f>
        <v>3.9871420487929575E-3</v>
      </c>
      <c r="M531" s="146">
        <f>IFERROR(_xll.qlIndexFixing(Index1Y,$H531,TRUE,_xll.ohTrigger(RecalcTrigger,Trigger1Y)),NA())</f>
        <v>4.7497472740005708E-3</v>
      </c>
      <c r="N531" s="145">
        <f>IFERROR(_xll.qlIndexFixing(ONIndex1M,I531,TRUE,_xll.ohTrigger(RecalcTrigger,Trigger1M)),NA())</f>
        <v>1.4756792035564017E-3</v>
      </c>
      <c r="O531" s="44">
        <f>IFERROR(_xll.qlIndexFixing(ONIndex3M,I531,TRUE,_xll.ohTrigger(RecalcTrigger,Trigger3M)),NA())</f>
        <v>2.5284911457194399E-3</v>
      </c>
      <c r="P531" s="44">
        <f>IFERROR(_xll.qlIndexFixing(ONIndex6M,I531,TRUE,_xll.ohTrigger(RecalcTrigger,Trigger6M)),NA())</f>
        <v>3.8145330732338358E-3</v>
      </c>
      <c r="Q531" s="146">
        <f>IFERROR(_xll.qlIndexFixing(ONIndex1Y,I531,TRUE,_xll.ohTrigger(RecalcTrigger,Trigger1Y)),NA())</f>
        <v>4.6412965070826342E-3</v>
      </c>
    </row>
    <row r="532" spans="2:17" x14ac:dyDescent="0.2">
      <c r="B532" s="39" t="s">
        <v>42</v>
      </c>
      <c r="D532" s="42">
        <f>_xll.qlCalendarAdvance(Calendar,$D531,B532,"f",FALSE)</f>
        <v>43465</v>
      </c>
      <c r="E532" s="140">
        <f>_xll.qlInterestRateIndexValueDate(IndexON,D532)</f>
        <v>43465</v>
      </c>
      <c r="F532" s="156">
        <f>IFERROR(_xll.qlIndexFixing(IndexON,D532,TRUE,_xll.ohTrigger(RecalcTrigger,TriggerON)),NA())</f>
        <v>8.9928256709947973E-4</v>
      </c>
      <c r="H532" s="42">
        <f>_xll.qlCalendarAdvance(Calendar,$H531,B532,"f",FALSE)</f>
        <v>43465</v>
      </c>
      <c r="I532" s="140">
        <f>_xll.qlInterestRateIndexValueDate(Index1M,$H532)</f>
        <v>43465</v>
      </c>
      <c r="J532" s="145">
        <f>IFERROR(_xll.qlIndexFixing(Index1M,$H532,TRUE,_xll.ohTrigger(RecalcTrigger,Trigger1M)),NA())</f>
        <v>1.5199368915438849E-3</v>
      </c>
      <c r="K532" s="44">
        <f>IFERROR(_xll.qlIndexFixing(Index3M,H532,TRUE,_xll.ohTrigger(RecalcTrigger,Trigger3M)),NA())</f>
        <v>2.7137171421874481E-3</v>
      </c>
      <c r="L532" s="44">
        <f>IFERROR(_xll.qlIndexFixing(Index6M,$H532,TRUE,_xll.ohTrigger(RecalcTrigger,Trigger6M)),NA())</f>
        <v>3.9978512618306008E-3</v>
      </c>
      <c r="M532" s="146">
        <f>IFERROR(_xll.qlIndexFixing(Index1Y,$H532,TRUE,_xll.ohTrigger(RecalcTrigger,Trigger1Y)),NA())</f>
        <v>4.7711279750739521E-3</v>
      </c>
      <c r="N532" s="145">
        <f>IFERROR(_xll.qlIndexFixing(ONIndex1M,I532,TRUE,_xll.ohTrigger(RecalcTrigger,Trigger1M)),NA())</f>
        <v>1.4891250095644404E-3</v>
      </c>
      <c r="O532" s="44">
        <f>IFERROR(_xll.qlIndexFixing(ONIndex3M,I532,TRUE,_xll.ohTrigger(RecalcTrigger,Trigger3M)),NA())</f>
        <v>2.5549823644027692E-3</v>
      </c>
      <c r="P532" s="44">
        <f>IFERROR(_xll.qlIndexFixing(ONIndex6M,I532,TRUE,_xll.ohTrigger(RecalcTrigger,Trigger6M)),NA())</f>
        <v>3.8256788330698344E-3</v>
      </c>
      <c r="Q532" s="146">
        <f>IFERROR(_xll.qlIndexFixing(ONIndex1Y,I532,TRUE,_xll.ohTrigger(RecalcTrigger,Trigger1Y)),NA())</f>
        <v>4.6075610733686823E-3</v>
      </c>
    </row>
    <row r="533" spans="2:17" x14ac:dyDescent="0.2">
      <c r="B533" s="39" t="s">
        <v>42</v>
      </c>
      <c r="D533" s="42">
        <f>_xll.qlCalendarAdvance(Calendar,$D532,B533,"f",FALSE)</f>
        <v>43472</v>
      </c>
      <c r="E533" s="140">
        <f>_xll.qlInterestRateIndexValueDate(IndexON,D533)</f>
        <v>43472</v>
      </c>
      <c r="F533" s="156">
        <f>IFERROR(_xll.qlIndexFixing(IndexON,D533,TRUE,_xll.ohTrigger(RecalcTrigger,TriggerON)),NA())</f>
        <v>9.0871941903047926E-4</v>
      </c>
      <c r="H533" s="42">
        <f>_xll.qlCalendarAdvance(Calendar,$H532,B533,"f",FALSE)</f>
        <v>43472</v>
      </c>
      <c r="I533" s="140">
        <f>_xll.qlInterestRateIndexValueDate(Index1M,$H533)</f>
        <v>43472</v>
      </c>
      <c r="J533" s="145">
        <f>IFERROR(_xll.qlIndexFixing(Index1M,$H533,TRUE,_xll.ohTrigger(RecalcTrigger,Trigger1M)),NA())</f>
        <v>1.5349781748383218E-3</v>
      </c>
      <c r="K533" s="44">
        <f>IFERROR(_xll.qlIndexFixing(Index3M,H533,TRUE,_xll.ohTrigger(RecalcTrigger,Trigger3M)),NA())</f>
        <v>2.7427430142064105E-3</v>
      </c>
      <c r="L533" s="44">
        <f>IFERROR(_xll.qlIndexFixing(Index6M,$H533,TRUE,_xll.ohTrigger(RecalcTrigger,Trigger6M)),NA())</f>
        <v>4.0150822344354239E-3</v>
      </c>
      <c r="M533" s="146">
        <f>IFERROR(_xll.qlIndexFixing(Index1Y,$H533,TRUE,_xll.ohTrigger(RecalcTrigger,Trigger1Y)),NA())</f>
        <v>4.7940945397910717E-3</v>
      </c>
      <c r="N533" s="145">
        <f>IFERROR(_xll.qlIndexFixing(ONIndex1M,I533,TRUE,_xll.ohTrigger(RecalcTrigger,Trigger1M)),NA())</f>
        <v>1.5027287426794267E-3</v>
      </c>
      <c r="O533" s="44">
        <f>IFERROR(_xll.qlIndexFixing(ONIndex3M,I533,TRUE,_xll.ohTrigger(RecalcTrigger,Trigger3M)),NA())</f>
        <v>2.5809413560773375E-3</v>
      </c>
      <c r="P533" s="44">
        <f>IFERROR(_xll.qlIndexFixing(ONIndex6M,I533,TRUE,_xll.ohTrigger(RecalcTrigger,Trigger6M)),NA())</f>
        <v>3.836948703830334E-3</v>
      </c>
      <c r="Q533" s="146">
        <f>IFERROR(_xll.qlIndexFixing(ONIndex1Y,I533,TRUE,_xll.ohTrigger(RecalcTrigger,Trigger1Y)),NA())</f>
        <v>4.5759185419880222E-3</v>
      </c>
    </row>
    <row r="534" spans="2:17" x14ac:dyDescent="0.2">
      <c r="B534" s="39" t="s">
        <v>42</v>
      </c>
      <c r="D534" s="42">
        <f>_xll.qlCalendarAdvance(Calendar,$D533,B534,"f",FALSE)</f>
        <v>43479</v>
      </c>
      <c r="E534" s="140">
        <f>_xll.qlInterestRateIndexValueDate(IndexON,D534)</f>
        <v>43479</v>
      </c>
      <c r="F534" s="156">
        <f>IFERROR(_xll.qlIndexFixing(IndexON,D534,TRUE,_xll.ohTrigger(RecalcTrigger,TriggerON)),NA())</f>
        <v>9.1884038277978419E-4</v>
      </c>
      <c r="H534" s="42">
        <f>_xll.qlCalendarAdvance(Calendar,$H533,B534,"f",FALSE)</f>
        <v>43479</v>
      </c>
      <c r="I534" s="140">
        <f>_xll.qlInterestRateIndexValueDate(Index1M,$H534)</f>
        <v>43479</v>
      </c>
      <c r="J534" s="145">
        <f>IFERROR(_xll.qlIndexFixing(Index1M,$H534,TRUE,_xll.ohTrigger(RecalcTrigger,Trigger1M)),NA())</f>
        <v>1.5502024241404438E-3</v>
      </c>
      <c r="K534" s="44">
        <f>IFERROR(_xll.qlIndexFixing(Index3M,H534,TRUE,_xll.ohTrigger(RecalcTrigger,Trigger3M)),NA())</f>
        <v>2.766171532223265E-3</v>
      </c>
      <c r="L534" s="44">
        <f>IFERROR(_xll.qlIndexFixing(Index6M,$H534,TRUE,_xll.ohTrigger(RecalcTrigger,Trigger6M)),NA())</f>
        <v>4.029268793228325E-3</v>
      </c>
      <c r="M534" s="146">
        <f>IFERROR(_xll.qlIndexFixing(Index1Y,$H534,TRUE,_xll.ohTrigger(RecalcTrigger,Trigger1Y)),NA())</f>
        <v>4.8185825787221415E-3</v>
      </c>
      <c r="N534" s="145">
        <f>IFERROR(_xll.qlIndexFixing(ONIndex1M,I534,TRUE,_xll.ohTrigger(RecalcTrigger,Trigger1M)),NA())</f>
        <v>1.5175590817939622E-3</v>
      </c>
      <c r="O534" s="44">
        <f>IFERROR(_xll.qlIndexFixing(ONIndex3M,I534,TRUE,_xll.ohTrigger(RecalcTrigger,Trigger3M)),NA())</f>
        <v>2.6083115031028115E-3</v>
      </c>
      <c r="P534" s="44">
        <f>IFERROR(_xll.qlIndexFixing(ONIndex6M,I534,TRUE,_xll.ohTrigger(RecalcTrigger,Trigger6M)),NA())</f>
        <v>3.8492462601935618E-3</v>
      </c>
      <c r="Q534" s="146">
        <f>IFERROR(_xll.qlIndexFixing(ONIndex1Y,I534,TRUE,_xll.ohTrigger(RecalcTrigger,Trigger1Y)),NA())</f>
        <v>4.5442149621721661E-3</v>
      </c>
    </row>
    <row r="535" spans="2:17" x14ac:dyDescent="0.2">
      <c r="B535" s="39" t="s">
        <v>42</v>
      </c>
      <c r="D535" s="42">
        <f>_xll.qlCalendarAdvance(Calendar,$D534,B535,"f",FALSE)</f>
        <v>43486</v>
      </c>
      <c r="E535" s="140">
        <f>_xll.qlInterestRateIndexValueDate(IndexON,D535)</f>
        <v>43486</v>
      </c>
      <c r="F535" s="156">
        <f>IFERROR(_xll.qlIndexFixing(IndexON,D535,TRUE,_xll.ohTrigger(RecalcTrigger,TriggerON)),NA())</f>
        <v>9.2891688802443362E-4</v>
      </c>
      <c r="H535" s="42">
        <f>_xll.qlCalendarAdvance(Calendar,$H534,B535,"f",FALSE)</f>
        <v>43486</v>
      </c>
      <c r="I535" s="140">
        <f>_xll.qlInterestRateIndexValueDate(Index1M,$H535)</f>
        <v>43486</v>
      </c>
      <c r="J535" s="145">
        <f>IFERROR(_xll.qlIndexFixing(Index1M,$H535,TRUE,_xll.ohTrigger(RecalcTrigger,Trigger1M)),NA())</f>
        <v>1.5656096401561379E-3</v>
      </c>
      <c r="K535" s="44">
        <f>IFERROR(_xll.qlIndexFixing(Index3M,H535,TRUE,_xll.ohTrigger(RecalcTrigger,Trigger3M)),NA())</f>
        <v>2.790504851102073E-3</v>
      </c>
      <c r="L535" s="44">
        <f>IFERROR(_xll.qlIndexFixing(Index6M,$H535,TRUE,_xll.ohTrigger(RecalcTrigger,Trigger6M)),NA())</f>
        <v>4.0435996667311158E-3</v>
      </c>
      <c r="M535" s="146">
        <f>IFERROR(_xll.qlIndexFixing(Index1Y,$H535,TRUE,_xll.ohTrigger(RecalcTrigger,Trigger1Y)),NA())</f>
        <v>4.8445277032613809E-3</v>
      </c>
      <c r="N535" s="145">
        <f>IFERROR(_xll.qlIndexFixing(ONIndex1M,I535,TRUE,_xll.ohTrigger(RecalcTrigger,Trigger1M)),NA())</f>
        <v>1.5325723449577389E-3</v>
      </c>
      <c r="O535" s="44">
        <f>IFERROR(_xll.qlIndexFixing(ONIndex3M,I535,TRUE,_xll.ohTrigger(RecalcTrigger,Trigger3M)),NA())</f>
        <v>2.6350660347362886E-3</v>
      </c>
      <c r="P535" s="44">
        <f>IFERROR(_xll.qlIndexFixing(ONIndex6M,I535,TRUE,_xll.ohTrigger(RecalcTrigger,Trigger6M)),NA())</f>
        <v>3.8616877429187291E-3</v>
      </c>
      <c r="Q535" s="146">
        <f>IFERROR(_xll.qlIndexFixing(ONIndex1Y,I535,TRUE,_xll.ohTrigger(RecalcTrigger,Trigger1Y)),NA())</f>
        <v>4.5149328855653703E-3</v>
      </c>
    </row>
    <row r="536" spans="2:17" x14ac:dyDescent="0.2">
      <c r="B536" s="39" t="s">
        <v>42</v>
      </c>
      <c r="D536" s="42">
        <f>_xll.qlCalendarAdvance(Calendar,$D535,B536,"f",FALSE)</f>
        <v>43493</v>
      </c>
      <c r="E536" s="140">
        <f>_xll.qlInterestRateIndexValueDate(IndexON,D536)</f>
        <v>43493</v>
      </c>
      <c r="F536" s="156">
        <f>IFERROR(_xll.qlIndexFixing(IndexON,D536,TRUE,_xll.ohTrigger(RecalcTrigger,TriggerON)),NA())</f>
        <v>9.3894893476442753E-4</v>
      </c>
      <c r="H536" s="42">
        <f>_xll.qlCalendarAdvance(Calendar,$H535,B536,"f",FALSE)</f>
        <v>43493</v>
      </c>
      <c r="I536" s="140">
        <f>_xll.qlInterestRateIndexValueDate(Index1M,$H536)</f>
        <v>43493</v>
      </c>
      <c r="J536" s="145">
        <f>IFERROR(_xll.qlIndexFixing(Index1M,$H536,TRUE,_xll.ohTrigger(RecalcTrigger,Trigger1M)),NA())</f>
        <v>1.581199823604363E-3</v>
      </c>
      <c r="K536" s="44">
        <f>IFERROR(_xll.qlIndexFixing(Index3M,H536,TRUE,_xll.ohTrigger(RecalcTrigger,Trigger3M)),NA())</f>
        <v>2.8111808445626212E-3</v>
      </c>
      <c r="L536" s="44">
        <f>IFERROR(_xll.qlIndexFixing(Index6M,$H536,TRUE,_xll.ohTrigger(RecalcTrigger,Trigger6M)),NA())</f>
        <v>4.0580748580311245E-3</v>
      </c>
      <c r="M536" s="146">
        <f>IFERROR(_xll.qlIndexFixing(Index1Y,$H536,TRUE,_xll.ohTrigger(RecalcTrigger,Trigger1Y)),NA())</f>
        <v>4.8718655246711151E-3</v>
      </c>
      <c r="N536" s="145">
        <f>IFERROR(_xll.qlIndexFixing(ONIndex1M,I536,TRUE,_xll.ohTrigger(RecalcTrigger,Trigger1M)),NA())</f>
        <v>1.5477685322518031E-3</v>
      </c>
      <c r="O536" s="44">
        <f>IFERROR(_xll.qlIndexFixing(ONIndex3M,I536,TRUE,_xll.ohTrigger(RecalcTrigger,Trigger3M)),NA())</f>
        <v>2.6612049508156765E-3</v>
      </c>
      <c r="P536" s="44">
        <f>IFERROR(_xll.qlIndexFixing(ONIndex6M,I536,TRUE,_xll.ohTrigger(RecalcTrigger,Trigger6M)),NA())</f>
        <v>3.874273152005836E-3</v>
      </c>
      <c r="Q536" s="146">
        <f>IFERROR(_xll.qlIndexFixing(ONIndex1Y,I536,TRUE,_xll.ohTrigger(RecalcTrigger,Trigger1Y)),NA())</f>
        <v>4.4880723114382182E-3</v>
      </c>
    </row>
    <row r="537" spans="2:17" x14ac:dyDescent="0.2">
      <c r="B537" s="39" t="s">
        <v>42</v>
      </c>
      <c r="D537" s="42">
        <f>_xll.qlCalendarAdvance(Calendar,$D536,B537,"f",FALSE)</f>
        <v>43500</v>
      </c>
      <c r="E537" s="140">
        <f>_xll.qlInterestRateIndexValueDate(IndexON,D537)</f>
        <v>43500</v>
      </c>
      <c r="F537" s="156">
        <f>IFERROR(_xll.qlIndexFixing(IndexON,D537,TRUE,_xll.ohTrigger(RecalcTrigger,TriggerON)),NA())</f>
        <v>9.4893652299976594E-4</v>
      </c>
      <c r="H537" s="42">
        <f>_xll.qlCalendarAdvance(Calendar,$H536,B537,"f",FALSE)</f>
        <v>43500</v>
      </c>
      <c r="I537" s="140">
        <f>_xll.qlInterestRateIndexValueDate(Index1M,$H537)</f>
        <v>43500</v>
      </c>
      <c r="J537" s="145">
        <f>IFERROR(_xll.qlIndexFixing(Index1M,$H537,TRUE,_xll.ohTrigger(RecalcTrigger,Trigger1M)),NA())</f>
        <v>1.5935396403396868E-3</v>
      </c>
      <c r="K537" s="44">
        <f>IFERROR(_xll.qlIndexFixing(Index3M,H537,TRUE,_xll.ohTrigger(RecalcTrigger,Trigger3M)),NA())</f>
        <v>2.8341946695368075E-3</v>
      </c>
      <c r="L537" s="44">
        <f>IFERROR(_xll.qlIndexFixing(Index6M,$H537,TRUE,_xll.ohTrigger(RecalcTrigger,Trigger6M)),NA())</f>
        <v>4.0726943702450698E-3</v>
      </c>
      <c r="M537" s="146">
        <f>IFERROR(_xll.qlIndexFixing(Index1Y,$H537,TRUE,_xll.ohTrigger(RecalcTrigger,Trigger1Y)),NA())</f>
        <v>4.900531653168283E-3</v>
      </c>
      <c r="N537" s="145">
        <f>IFERROR(_xll.qlIndexFixing(ONIndex1M,I537,TRUE,_xll.ohTrigger(RecalcTrigger,Trigger1M)),NA())</f>
        <v>1.5631476435951086E-3</v>
      </c>
      <c r="O537" s="44">
        <f>IFERROR(_xll.qlIndexFixing(ONIndex3M,I537,TRUE,_xll.ohTrigger(RecalcTrigger,Trigger3M)),NA())</f>
        <v>2.6867282510978363E-3</v>
      </c>
      <c r="P537" s="44">
        <f>IFERROR(_xll.qlIndexFixing(ONIndex6M,I537,TRUE,_xll.ohTrigger(RecalcTrigger,Trigger6M)),NA())</f>
        <v>3.8870024874548825E-3</v>
      </c>
      <c r="Q537" s="146">
        <f>IFERROR(_xll.qlIndexFixing(ONIndex1Y,I537,TRUE,_xll.ohTrigger(RecalcTrigger,Trigger1Y)),NA())</f>
        <v>4.4636332395475709E-3</v>
      </c>
    </row>
    <row r="538" spans="2:17" x14ac:dyDescent="0.2">
      <c r="B538" s="39" t="s">
        <v>42</v>
      </c>
      <c r="D538" s="42">
        <f>_xll.qlCalendarAdvance(Calendar,$D537,B538,"f",FALSE)</f>
        <v>43507</v>
      </c>
      <c r="E538" s="140">
        <f>_xll.qlInterestRateIndexValueDate(IndexON,D538)</f>
        <v>43507</v>
      </c>
      <c r="F538" s="156">
        <f>IFERROR(_xll.qlIndexFixing(IndexON,D538,TRUE,_xll.ohTrigger(RecalcTrigger,TriggerON)),NA())</f>
        <v>9.5887965264940256E-4</v>
      </c>
      <c r="H538" s="42">
        <f>_xll.qlCalendarAdvance(Calendar,$H537,B538,"f",FALSE)</f>
        <v>43507</v>
      </c>
      <c r="I538" s="140">
        <f>_xll.qlInterestRateIndexValueDate(Index1M,$H538)</f>
        <v>43507</v>
      </c>
      <c r="J538" s="145">
        <f>IFERROR(_xll.qlIndexFixing(Index1M,$H538,TRUE,_xll.ohTrigger(RecalcTrigger,Trigger1M)),NA())</f>
        <v>1.6094563436236387E-3</v>
      </c>
      <c r="K538" s="44">
        <f>IFERROR(_xll.qlIndexFixing(Index3M,H538,TRUE,_xll.ohTrigger(RecalcTrigger,Trigger3M)),NA())</f>
        <v>2.8537264567010086E-3</v>
      </c>
      <c r="L538" s="44">
        <f>IFERROR(_xll.qlIndexFixing(Index6M,$H538,TRUE,_xll.ohTrigger(RecalcTrigger,Trigger6M)),NA())</f>
        <v>4.0874582065208451E-3</v>
      </c>
      <c r="M538" s="146">
        <f>IFERROR(_xll.qlIndexFixing(Index1Y,$H538,TRUE,_xll.ohTrigger(RecalcTrigger,Trigger1Y)),NA())</f>
        <v>4.9304616970518023E-3</v>
      </c>
      <c r="N538" s="145">
        <f>IFERROR(_xll.qlIndexFixing(ONIndex1M,I538,TRUE,_xll.ohTrigger(RecalcTrigger,Trigger1M)),NA())</f>
        <v>1.5787096791497479E-3</v>
      </c>
      <c r="O538" s="44">
        <f>IFERROR(_xll.qlIndexFixing(ONIndex3M,I538,TRUE,_xll.ohTrigger(RecalcTrigger,Trigger3M)),NA())</f>
        <v>2.7116359355827679E-3</v>
      </c>
      <c r="P538" s="44">
        <f>IFERROR(_xll.qlIndexFixing(ONIndex6M,I538,TRUE,_xll.ohTrigger(RecalcTrigger,Trigger6M)),NA())</f>
        <v>3.8998757492658687E-3</v>
      </c>
      <c r="Q538" s="146">
        <f>IFERROR(_xll.qlIndexFixing(ONIndex1Y,I538,TRUE,_xll.ohTrigger(RecalcTrigger,Trigger1Y)),NA())</f>
        <v>4.4416156692450581E-3</v>
      </c>
    </row>
    <row r="539" spans="2:17" x14ac:dyDescent="0.2">
      <c r="B539" s="39" t="s">
        <v>42</v>
      </c>
      <c r="D539" s="42">
        <f>_xll.qlCalendarAdvance(Calendar,$D538,B539,"f",FALSE)</f>
        <v>43514</v>
      </c>
      <c r="E539" s="140">
        <f>_xll.qlInterestRateIndexValueDate(IndexON,D539)</f>
        <v>43514</v>
      </c>
      <c r="F539" s="156">
        <f>IFERROR(_xll.qlIndexFixing(IndexON,D539,TRUE,_xll.ohTrigger(RecalcTrigger,TriggerON)),NA())</f>
        <v>9.6877832387542995E-4</v>
      </c>
      <c r="H539" s="42">
        <f>_xll.qlCalendarAdvance(Calendar,$H538,B539,"f",FALSE)</f>
        <v>43514</v>
      </c>
      <c r="I539" s="140">
        <f>_xll.qlInterestRateIndexValueDate(Index1M,$H539)</f>
        <v>43514</v>
      </c>
      <c r="J539" s="145">
        <f>IFERROR(_xll.qlIndexFixing(Index1M,$H539,TRUE,_xll.ohTrigger(RecalcTrigger,Trigger1M)),NA())</f>
        <v>1.6255560118591528E-3</v>
      </c>
      <c r="K539" s="44">
        <f>IFERROR(_xll.qlIndexFixing(Index3M,H539,TRUE,_xll.ohTrigger(RecalcTrigger,Trigger3M)),NA())</f>
        <v>2.8740753505327233E-3</v>
      </c>
      <c r="L539" s="44">
        <f>IFERROR(_xll.qlIndexFixing(Index6M,$H539,TRUE,_xll.ohTrigger(RecalcTrigger,Trigger6M)),NA())</f>
        <v>4.1023663700384015E-3</v>
      </c>
      <c r="M539" s="146">
        <f>IFERROR(_xll.qlIndexFixing(Index1Y,$H539,TRUE,_xll.ohTrigger(RecalcTrigger,Trigger1Y)),NA())</f>
        <v>4.9615912618712343E-3</v>
      </c>
      <c r="N539" s="145">
        <f>IFERROR(_xll.qlIndexFixing(ONIndex1M,I539,TRUE,_xll.ohTrigger(RecalcTrigger,Trigger1M)),NA())</f>
        <v>1.594454638915721E-3</v>
      </c>
      <c r="O539" s="44">
        <f>IFERROR(_xll.qlIndexFixing(ONIndex3M,I539,TRUE,_xll.ohTrigger(RecalcTrigger,Trigger3M)),NA())</f>
        <v>2.7359280041083789E-3</v>
      </c>
      <c r="P539" s="44">
        <f>IFERROR(_xll.qlIndexFixing(ONIndex6M,I539,TRUE,_xll.ohTrigger(RecalcTrigger,Trigger6M)),NA())</f>
        <v>3.9128929373577481E-3</v>
      </c>
      <c r="Q539" s="146">
        <f>IFERROR(_xll.qlIndexFixing(ONIndex1Y,I539,TRUE,_xll.ohTrigger(RecalcTrigger,Trigger1Y)),NA())</f>
        <v>4.4220196000444023E-3</v>
      </c>
    </row>
    <row r="540" spans="2:17" x14ac:dyDescent="0.2">
      <c r="B540" s="39" t="s">
        <v>42</v>
      </c>
      <c r="D540" s="42">
        <f>_xll.qlCalendarAdvance(Calendar,$D539,B540,"f",FALSE)</f>
        <v>43521</v>
      </c>
      <c r="E540" s="140">
        <f>_xll.qlInterestRateIndexValueDate(IndexON,D540)</f>
        <v>43521</v>
      </c>
      <c r="F540" s="156">
        <f>IFERROR(_xll.qlIndexFixing(IndexON,D540,TRUE,_xll.ohTrigger(RecalcTrigger,TriggerON)),NA())</f>
        <v>9.7863253643470927E-4</v>
      </c>
      <c r="H540" s="42">
        <f>_xll.qlCalendarAdvance(Calendar,$H539,B540,"f",FALSE)</f>
        <v>43521</v>
      </c>
      <c r="I540" s="140">
        <f>_xll.qlInterestRateIndexValueDate(Index1M,$H540)</f>
        <v>43521</v>
      </c>
      <c r="J540" s="145">
        <f>IFERROR(_xll.qlIndexFixing(Index1M,$H540,TRUE,_xll.ohTrigger(RecalcTrigger,Trigger1M)),NA())</f>
        <v>1.6418386457235446E-3</v>
      </c>
      <c r="K540" s="44">
        <f>IFERROR(_xll.qlIndexFixing(Index3M,H540,TRUE,_xll.ohTrigger(RecalcTrigger,Trigger3M)),NA())</f>
        <v>2.8951098288995426E-3</v>
      </c>
      <c r="L540" s="44">
        <f>IFERROR(_xll.qlIndexFixing(Index6M,$H540,TRUE,_xll.ohTrigger(RecalcTrigger,Trigger6M)),NA())</f>
        <v>4.118567547595803E-3</v>
      </c>
      <c r="M540" s="146">
        <f>IFERROR(_xll.qlIndexFixing(Index1Y,$H540,TRUE,_xll.ohTrigger(RecalcTrigger,Trigger1Y)),NA())</f>
        <v>4.9938559496376378E-3</v>
      </c>
      <c r="N540" s="145">
        <f>IFERROR(_xll.qlIndexFixing(ONIndex1M,I540,TRUE,_xll.ohTrigger(RecalcTrigger,Trigger1M)),NA())</f>
        <v>1.6103825228119817E-3</v>
      </c>
      <c r="O540" s="44">
        <f>IFERROR(_xll.qlIndexFixing(ONIndex3M,I540,TRUE,_xll.ohTrigger(RecalcTrigger,Trigger3M)),NA())</f>
        <v>2.7596044565936229E-3</v>
      </c>
      <c r="P540" s="44">
        <f>IFERROR(_xll.qlIndexFixing(ONIndex6M,I540,TRUE,_xll.ohTrigger(RecalcTrigger,Trigger6M)),NA())</f>
        <v>3.9260540518926135E-3</v>
      </c>
      <c r="Q540" s="146">
        <f>IFERROR(_xll.qlIndexFixing(ONIndex1Y,I540,TRUE,_xll.ohTrigger(RecalcTrigger,Trigger1Y)),NA())</f>
        <v>4.4048450316214183E-3</v>
      </c>
    </row>
    <row r="541" spans="2:17" x14ac:dyDescent="0.2">
      <c r="B541" s="39" t="s">
        <v>42</v>
      </c>
      <c r="D541" s="42">
        <f>_xll.qlCalendarAdvance(Calendar,$D540,B541,"f",FALSE)</f>
        <v>43528</v>
      </c>
      <c r="E541" s="140">
        <f>_xll.qlInterestRateIndexValueDate(IndexON,D541)</f>
        <v>43528</v>
      </c>
      <c r="F541" s="156">
        <f>IFERROR(_xll.qlIndexFixing(IndexON,D541,TRUE,_xll.ohTrigger(RecalcTrigger,TriggerON)),NA())</f>
        <v>9.8844229057037936E-4</v>
      </c>
      <c r="H541" s="42">
        <f>_xll.qlCalendarAdvance(Calendar,$H540,B541,"f",FALSE)</f>
        <v>43528</v>
      </c>
      <c r="I541" s="140">
        <f>_xll.qlInterestRateIndexValueDate(Index1M,$H541)</f>
        <v>43528</v>
      </c>
      <c r="J541" s="145">
        <f>IFERROR(_xll.qlIndexFixing(Index1M,$H541,TRUE,_xll.ohTrigger(RecalcTrigger,Trigger1M)),NA())</f>
        <v>1.6618952780695702E-3</v>
      </c>
      <c r="K541" s="44">
        <f>IFERROR(_xll.qlIndexFixing(Index3M,H541,TRUE,_xll.ohTrigger(RecalcTrigger,Trigger3M)),NA())</f>
        <v>2.9141829590501283E-3</v>
      </c>
      <c r="L541" s="44">
        <f>IFERROR(_xll.qlIndexFixing(Index6M,$H541,TRUE,_xll.ohTrigger(RecalcTrigger,Trigger6M)),NA())</f>
        <v>4.1349350299806137E-3</v>
      </c>
      <c r="M541" s="146">
        <f>IFERROR(_xll.qlIndexFixing(Index1Y,$H541,TRUE,_xll.ohTrigger(RecalcTrigger,Trigger1Y)),NA())</f>
        <v>5.0303436190429025E-3</v>
      </c>
      <c r="N541" s="145">
        <f>IFERROR(_xll.qlIndexFixing(ONIndex1M,I541,TRUE,_xll.ohTrigger(RecalcTrigger,Trigger1M)),NA())</f>
        <v>1.6264933309195762E-3</v>
      </c>
      <c r="O541" s="44">
        <f>IFERROR(_xll.qlIndexFixing(ONIndex3M,I541,TRUE,_xll.ohTrigger(RecalcTrigger,Trigger3M)),NA())</f>
        <v>2.782665292795361E-3</v>
      </c>
      <c r="P541" s="44">
        <f>IFERROR(_xll.qlIndexFixing(ONIndex6M,I541,TRUE,_xll.ohTrigger(RecalcTrigger,Trigger6M)),NA())</f>
        <v>3.9393590927083721E-3</v>
      </c>
      <c r="Q541" s="146">
        <f>IFERROR(_xll.qlIndexFixing(ONIndex1Y,I541,TRUE,_xll.ohTrigger(RecalcTrigger,Trigger1Y)),NA())</f>
        <v>4.3900919637329672E-3</v>
      </c>
    </row>
    <row r="542" spans="2:17" x14ac:dyDescent="0.2">
      <c r="B542" s="39" t="s">
        <v>42</v>
      </c>
      <c r="D542" s="42">
        <f>_xll.qlCalendarAdvance(Calendar,$D541,B542,"f",FALSE)</f>
        <v>43535</v>
      </c>
      <c r="E542" s="140">
        <f>_xll.qlInterestRateIndexValueDate(IndexON,D542)</f>
        <v>43535</v>
      </c>
      <c r="F542" s="156">
        <f>IFERROR(_xll.qlIndexFixing(IndexON,D542,TRUE,_xll.ohTrigger(RecalcTrigger,TriggerON)),NA())</f>
        <v>9.9820758612034766E-4</v>
      </c>
      <c r="H542" s="42">
        <f>_xll.qlCalendarAdvance(Calendar,$H541,B542,"f",FALSE)</f>
        <v>43535</v>
      </c>
      <c r="I542" s="140">
        <f>_xll.qlInterestRateIndexValueDate(Index1M,$H542)</f>
        <v>43535</v>
      </c>
      <c r="J542" s="145">
        <f>IFERROR(_xll.qlIndexFixing(Index1M,$H542,TRUE,_xll.ohTrigger(RecalcTrigger,Trigger1M)),NA())</f>
        <v>1.6785832816712531E-3</v>
      </c>
      <c r="K542" s="44">
        <f>IFERROR(_xll.qlIndexFixing(Index3M,H542,TRUE,_xll.ohTrigger(RecalcTrigger,Trigger3M)),NA())</f>
        <v>2.9326401126797044E-3</v>
      </c>
      <c r="L542" s="44">
        <f>IFERROR(_xll.qlIndexFixing(Index6M,$H542,TRUE,_xll.ohTrigger(RecalcTrigger,Trigger6M)),NA())</f>
        <v>4.1502971634732834E-3</v>
      </c>
      <c r="M542" s="146">
        <f>IFERROR(_xll.qlIndexFixing(Index1Y,$H542,TRUE,_xll.ohTrigger(RecalcTrigger,Trigger1Y)),NA())</f>
        <v>5.064696183683522E-3</v>
      </c>
      <c r="N542" s="145">
        <f>IFERROR(_xll.qlIndexFixing(ONIndex1M,I542,TRUE,_xll.ohTrigger(RecalcTrigger,Trigger1M)),NA())</f>
        <v>1.6427870633195507E-3</v>
      </c>
      <c r="O542" s="44">
        <f>IFERROR(_xll.qlIndexFixing(ONIndex3M,I542,TRUE,_xll.ohTrigger(RecalcTrigger,Trigger3M)),NA())</f>
        <v>2.8051105127946396E-3</v>
      </c>
      <c r="P542" s="44">
        <f>IFERROR(_xll.qlIndexFixing(ONIndex6M,I542,TRUE,_xll.ohTrigger(RecalcTrigger,Trigger6M)),NA())</f>
        <v>3.9528080601292093E-3</v>
      </c>
      <c r="Q542" s="146">
        <f>IFERROR(_xll.qlIndexFixing(ONIndex1Y,I542,TRUE,_xll.ohTrigger(RecalcTrigger,Trigger1Y)),NA())</f>
        <v>4.3777603958927713E-3</v>
      </c>
    </row>
    <row r="543" spans="2:17" x14ac:dyDescent="0.2">
      <c r="B543" s="39" t="s">
        <v>42</v>
      </c>
      <c r="D543" s="42">
        <f>_xll.qlCalendarAdvance(Calendar,$D542,B543,"f",FALSE)</f>
        <v>43542</v>
      </c>
      <c r="E543" s="140">
        <f>_xll.qlInterestRateIndexValueDate(IndexON,D543)</f>
        <v>43542</v>
      </c>
      <c r="F543" s="156">
        <f>IFERROR(_xll.qlIndexFixing(IndexON,D543,TRUE,_xll.ohTrigger(RecalcTrigger,TriggerON)),NA())</f>
        <v>1.0079284231656604E-3</v>
      </c>
      <c r="H543" s="42">
        <f>_xll.qlCalendarAdvance(Calendar,$H542,B543,"f",FALSE)</f>
        <v>43542</v>
      </c>
      <c r="I543" s="140">
        <f>_xll.qlInterestRateIndexValueDate(Index1M,$H543)</f>
        <v>43542</v>
      </c>
      <c r="J543" s="145">
        <f>IFERROR(_xll.qlIndexFixing(Index1M,$H543,TRUE,_xll.ohTrigger(RecalcTrigger,Trigger1M)),NA())</f>
        <v>1.6954542579734754E-3</v>
      </c>
      <c r="K543" s="44">
        <f>IFERROR(_xll.qlIndexFixing(Index3M,H543,TRUE,_xll.ohTrigger(RecalcTrigger,Trigger3M)),NA())</f>
        <v>2.9504812811973645E-3</v>
      </c>
      <c r="L543" s="44">
        <f>IFERROR(_xll.qlIndexFixing(Index6M,$H543,TRUE,_xll.ohTrigger(RecalcTrigger,Trigger6M)),NA())</f>
        <v>4.1658036422988444E-3</v>
      </c>
      <c r="M543" s="146">
        <f>IFERROR(_xll.qlIndexFixing(Index1Y,$H543,TRUE,_xll.ohTrigger(RecalcTrigger,Trigger1Y)),NA())</f>
        <v>5.099985556760776E-3</v>
      </c>
      <c r="N543" s="145">
        <f>IFERROR(_xll.qlIndexFixing(ONIndex1M,I543,TRUE,_xll.ohTrigger(RecalcTrigger,Trigger1M)),NA())</f>
        <v>1.6592637200119054E-3</v>
      </c>
      <c r="O543" s="44">
        <f>IFERROR(_xll.qlIndexFixing(ONIndex3M,I543,TRUE,_xll.ohTrigger(RecalcTrigger,Trigger3M)),NA())</f>
        <v>2.8269401162672736E-3</v>
      </c>
      <c r="P543" s="44">
        <f>IFERROR(_xll.qlIndexFixing(ONIndex6M,I543,TRUE,_xll.ohTrigger(RecalcTrigger,Trigger6M)),NA())</f>
        <v>3.9664009538309397E-3</v>
      </c>
      <c r="Q543" s="146">
        <f>IFERROR(_xll.qlIndexFixing(ONIndex1Y,I543,TRUE,_xll.ohTrigger(RecalcTrigger,Trigger1Y)),NA())</f>
        <v>4.3678503280197845E-3</v>
      </c>
    </row>
    <row r="544" spans="2:17" x14ac:dyDescent="0.2">
      <c r="B544" s="39" t="s">
        <v>42</v>
      </c>
      <c r="D544" s="42">
        <f>_xll.qlCalendarAdvance(Calendar,$D543,B544,"f",FALSE)</f>
        <v>43549</v>
      </c>
      <c r="E544" s="140">
        <f>_xll.qlInterestRateIndexValueDate(IndexON,D544)</f>
        <v>43549</v>
      </c>
      <c r="F544" s="156">
        <f>IFERROR(_xll.qlIndexFixing(IndexON,D544,TRUE,_xll.ohTrigger(RecalcTrigger,TriggerON)),NA())</f>
        <v>1.0176048016252714E-3</v>
      </c>
      <c r="H544" s="42">
        <f>_xll.qlCalendarAdvance(Calendar,$H543,B544,"f",FALSE)</f>
        <v>43549</v>
      </c>
      <c r="I544" s="140">
        <f>_xll.qlInterestRateIndexValueDate(Index1M,$H544)</f>
        <v>43549</v>
      </c>
      <c r="J544" s="145">
        <f>IFERROR(_xll.qlIndexFixing(Index1M,$H544,TRUE,_xll.ohTrigger(RecalcTrigger,Trigger1M)),NA())</f>
        <v>1.7125082077605559E-3</v>
      </c>
      <c r="K544" s="44">
        <f>IFERROR(_xll.qlIndexFixing(Index3M,H544,TRUE,_xll.ohTrigger(RecalcTrigger,Trigger3M)),NA())</f>
        <v>2.9677064562967466E-3</v>
      </c>
      <c r="L544" s="44">
        <f>IFERROR(_xll.qlIndexFixing(Index6M,$H544,TRUE,_xll.ohTrigger(RecalcTrigger,Trigger6M)),NA())</f>
        <v>4.1814544698330503E-3</v>
      </c>
      <c r="M544" s="146">
        <f>IFERROR(_xll.qlIndexFixing(Index1Y,$H544,TRUE,_xll.ohTrigger(RecalcTrigger,Trigger1Y)),NA())</f>
        <v>5.1361474939786806E-3</v>
      </c>
      <c r="N544" s="145">
        <f>IFERROR(_xll.qlIndexFixing(ONIndex1M,I544,TRUE,_xll.ohTrigger(RecalcTrigger,Trigger1M)),NA())</f>
        <v>1.6759233009155938E-3</v>
      </c>
      <c r="O544" s="44">
        <f>IFERROR(_xll.qlIndexFixing(ONIndex3M,I544,TRUE,_xll.ohTrigger(RecalcTrigger,Trigger3M)),NA())</f>
        <v>2.8481541032132629E-3</v>
      </c>
      <c r="P544" s="44">
        <f>IFERROR(_xll.qlIndexFixing(ONIndex6M,I544,TRUE,_xll.ohTrigger(RecalcTrigger,Trigger6M)),NA())</f>
        <v>3.9801377740567023E-3</v>
      </c>
      <c r="Q544" s="146">
        <f>IFERROR(_xll.qlIndexFixing(ONIndex1Y,I544,TRUE,_xll.ohTrigger(RecalcTrigger,Trigger1Y)),NA())</f>
        <v>4.3603617597898214E-3</v>
      </c>
    </row>
    <row r="545" spans="2:17" x14ac:dyDescent="0.2">
      <c r="B545" s="39" t="s">
        <v>42</v>
      </c>
      <c r="D545" s="42">
        <f>_xll.qlCalendarAdvance(Calendar,$D544,B545,"f",FALSE)</f>
        <v>43556</v>
      </c>
      <c r="E545" s="140">
        <f>_xll.qlInterestRateIndexValueDate(IndexON,D545)</f>
        <v>43556</v>
      </c>
      <c r="F545" s="156">
        <f>IFERROR(_xll.qlIndexFixing(IndexON,D545,TRUE,_xll.ohTrigger(RecalcTrigger,TriggerON)),NA())</f>
        <v>1.0272367214991807E-3</v>
      </c>
      <c r="H545" s="42">
        <f>_xll.qlCalendarAdvance(Calendar,$H544,B545,"f",FALSE)</f>
        <v>43556</v>
      </c>
      <c r="I545" s="140">
        <f>_xll.qlInterestRateIndexValueDate(Index1M,$H545)</f>
        <v>43556</v>
      </c>
      <c r="J545" s="145">
        <f>IFERROR(_xll.qlIndexFixing(Index1M,$H545,TRUE,_xll.ohTrigger(RecalcTrigger,Trigger1M)),NA())</f>
        <v>1.728494272649761E-3</v>
      </c>
      <c r="K545" s="44">
        <f>IFERROR(_xll.qlIndexFixing(Index3M,H545,TRUE,_xll.ohTrigger(RecalcTrigger,Trigger3M)),NA())</f>
        <v>2.983233369804938E-3</v>
      </c>
      <c r="L545" s="44">
        <f>IFERROR(_xll.qlIndexFixing(Index6M,$H545,TRUE,_xll.ohTrigger(RecalcTrigger,Trigger6M)),NA())</f>
        <v>4.1960475211170129E-3</v>
      </c>
      <c r="M545" s="146">
        <f>IFERROR(_xll.qlIndexFixing(Index1Y,$H545,TRUE,_xll.ohTrigger(RecalcTrigger,Trigger1Y)),NA())</f>
        <v>5.1731177441507658E-3</v>
      </c>
      <c r="N545" s="145">
        <f>IFERROR(_xll.qlIndexFixing(ONIndex1M,I545,TRUE,_xll.ohTrigger(RecalcTrigger,Trigger1M)),NA())</f>
        <v>1.6927658061927087E-3</v>
      </c>
      <c r="O545" s="44">
        <f>IFERROR(_xll.qlIndexFixing(ONIndex3M,I545,TRUE,_xll.ohTrigger(RecalcTrigger,Trigger3M)),NA())</f>
        <v>2.868752473470515E-3</v>
      </c>
      <c r="P545" s="44">
        <f>IFERROR(_xll.qlIndexFixing(ONIndex6M,I545,TRUE,_xll.ohTrigger(RecalcTrigger,Trigger6M)),NA())</f>
        <v>3.9940185207254508E-3</v>
      </c>
      <c r="Q545" s="146">
        <f>IFERROR(_xll.qlIndexFixing(ONIndex1Y,I545,TRUE,_xll.ohTrigger(RecalcTrigger,Trigger1Y)),NA())</f>
        <v>4.355294691121836E-3</v>
      </c>
    </row>
    <row r="546" spans="2:17" x14ac:dyDescent="0.2">
      <c r="B546" s="39" t="s">
        <v>42</v>
      </c>
      <c r="D546" s="42">
        <f>_xll.qlCalendarAdvance(Calendar,$D545,B546,"f",FALSE)</f>
        <v>43563</v>
      </c>
      <c r="E546" s="140">
        <f>_xll.qlInterestRateIndexValueDate(IndexON,D546)</f>
        <v>43563</v>
      </c>
      <c r="F546" s="156">
        <f>IFERROR(_xll.qlIndexFixing(IndexON,D546,TRUE,_xll.ohTrigger(RecalcTrigger,TriggerON)),NA())</f>
        <v>1.0368241828684344E-3</v>
      </c>
      <c r="H546" s="42">
        <f>_xll.qlCalendarAdvance(Calendar,$H545,B546,"f",FALSE)</f>
        <v>43563</v>
      </c>
      <c r="I546" s="140">
        <f>_xll.qlInterestRateIndexValueDate(Index1M,$H546)</f>
        <v>43563</v>
      </c>
      <c r="J546" s="145">
        <f>IFERROR(_xll.qlIndexFixing(Index1M,$H546,TRUE,_xll.ohTrigger(RecalcTrigger,Trigger1M)),NA())</f>
        <v>1.7459010192701538E-3</v>
      </c>
      <c r="K546" s="44">
        <f>IFERROR(_xll.qlIndexFixing(Index3M,H546,TRUE,_xll.ohTrigger(RecalcTrigger,Trigger3M)),NA())</f>
        <v>2.9992704042173207E-3</v>
      </c>
      <c r="L546" s="44">
        <f>IFERROR(_xll.qlIndexFixing(Index6M,$H546,TRUE,_xll.ohTrigger(RecalcTrigger,Trigger6M)),NA())</f>
        <v>4.2119757011430973E-3</v>
      </c>
      <c r="M546" s="146">
        <f>IFERROR(_xll.qlIndexFixing(Index1Y,$H546,TRUE,_xll.ohTrigger(RecalcTrigger,Trigger1Y)),NA())</f>
        <v>5.2108320486628709E-3</v>
      </c>
      <c r="N546" s="145">
        <f>IFERROR(_xll.qlIndexFixing(ONIndex1M,I546,TRUE,_xll.ohTrigger(RecalcTrigger,Trigger1M)),NA())</f>
        <v>1.7097912357622036E-3</v>
      </c>
      <c r="O546" s="44">
        <f>IFERROR(_xll.qlIndexFixing(ONIndex3M,I546,TRUE,_xll.ohTrigger(RecalcTrigger,Trigger3M)),NA())</f>
        <v>2.8887352269579836E-3</v>
      </c>
      <c r="P546" s="44">
        <f>IFERROR(_xll.qlIndexFixing(ONIndex6M,I546,TRUE,_xll.ohTrigger(RecalcTrigger,Trigger6M)),NA())</f>
        <v>4.0080431939182315E-3</v>
      </c>
      <c r="Q546" s="146">
        <f>IFERROR(_xll.qlIndexFixing(ONIndex1Y,I546,TRUE,_xll.ohTrigger(RecalcTrigger,Trigger1Y)),NA())</f>
        <v>4.3526491219347818E-3</v>
      </c>
    </row>
    <row r="547" spans="2:17" x14ac:dyDescent="0.2">
      <c r="B547" s="39" t="s">
        <v>42</v>
      </c>
      <c r="D547" s="42">
        <f>_xll.qlCalendarAdvance(Calendar,$D546,B547,"f",FALSE)</f>
        <v>43570</v>
      </c>
      <c r="E547" s="140">
        <f>_xll.qlInterestRateIndexValueDate(IndexON,D547)</f>
        <v>43570</v>
      </c>
      <c r="F547" s="156">
        <f>IFERROR(_xll.qlIndexFixing(IndexON,D547,TRUE,_xll.ohTrigger(RecalcTrigger,TriggerON)),NA())</f>
        <v>1.0463671856519863E-3</v>
      </c>
      <c r="H547" s="42">
        <f>_xll.qlCalendarAdvance(Calendar,$H546,B547,"f",FALSE)</f>
        <v>43570</v>
      </c>
      <c r="I547" s="140">
        <f>_xll.qlInterestRateIndexValueDate(Index1M,$H547)</f>
        <v>43570</v>
      </c>
      <c r="J547" s="145">
        <f>IFERROR(_xll.qlIndexFixing(Index1M,$H547,TRUE,_xll.ohTrigger(RecalcTrigger,Trigger1M)),NA())</f>
        <v>1.7634907400128816E-3</v>
      </c>
      <c r="K547" s="44">
        <f>IFERROR(_xll.qlIndexFixing(Index3M,H547,TRUE,_xll.ohTrigger(RecalcTrigger,Trigger3M)),NA())</f>
        <v>3.0146914269080349E-3</v>
      </c>
      <c r="L547" s="44">
        <f>IFERROR(_xll.qlIndexFixing(Index6M,$H547,TRUE,_xll.ohTrigger(RecalcTrigger,Trigger6M)),NA())</f>
        <v>4.2280442777166962E-3</v>
      </c>
      <c r="M547" s="146">
        <f>IFERROR(_xll.qlIndexFixing(Index1Y,$H547,TRUE,_xll.ohTrigger(RecalcTrigger,Trigger1Y)),NA())</f>
        <v>5.2492261409722496E-3</v>
      </c>
      <c r="N547" s="145">
        <f>IFERROR(_xll.qlIndexFixing(ONIndex1M,I547,TRUE,_xll.ohTrigger(RecalcTrigger,Trigger1M)),NA())</f>
        <v>1.7269995897861712E-3</v>
      </c>
      <c r="O547" s="44">
        <f>IFERROR(_xll.qlIndexFixing(ONIndex3M,I547,TRUE,_xll.ohTrigger(RecalcTrigger,Trigger3M)),NA())</f>
        <v>2.9081023636756687E-3</v>
      </c>
      <c r="P547" s="44">
        <f>IFERROR(_xll.qlIndexFixing(ONIndex6M,I547,TRUE,_xll.ohTrigger(RecalcTrigger,Trigger6M)),NA())</f>
        <v>4.0222117936350443E-3</v>
      </c>
      <c r="Q547" s="146">
        <f>IFERROR(_xll.qlIndexFixing(ONIndex1Y,I547,TRUE,_xll.ohTrigger(RecalcTrigger,Trigger1Y)),NA())</f>
        <v>4.3524250520665664E-3</v>
      </c>
    </row>
    <row r="548" spans="2:17" x14ac:dyDescent="0.2">
      <c r="B548" s="39" t="s">
        <v>42</v>
      </c>
      <c r="D548" s="42">
        <f>_xll.qlCalendarAdvance(Calendar,$D547,B548,"f",FALSE)</f>
        <v>43578</v>
      </c>
      <c r="E548" s="140">
        <f>_xll.qlInterestRateIndexValueDate(IndexON,D548)</f>
        <v>43578</v>
      </c>
      <c r="F548" s="156">
        <f>IFERROR(_xll.qlIndexFixing(IndexON,D548,TRUE,_xll.ohTrigger(RecalcTrigger,TriggerON)),NA())</f>
        <v>1.0572190355406796E-3</v>
      </c>
      <c r="H548" s="42">
        <f>_xll.qlCalendarAdvance(Calendar,$H547,B548,"f",FALSE)</f>
        <v>43578</v>
      </c>
      <c r="I548" s="140">
        <f>_xll.qlInterestRateIndexValueDate(Index1M,$H548)</f>
        <v>43578</v>
      </c>
      <c r="J548" s="145">
        <f>IFERROR(_xll.qlIndexFixing(Index1M,$H548,TRUE,_xll.ohTrigger(RecalcTrigger,Trigger1M)),NA())</f>
        <v>1.7838173289670043E-3</v>
      </c>
      <c r="K548" s="44">
        <f>IFERROR(_xll.qlIndexFixing(Index3M,H548,TRUE,_xll.ohTrigger(RecalcTrigger,Trigger3M)),NA())</f>
        <v>3.0315611436778789E-3</v>
      </c>
      <c r="L548" s="44">
        <f>IFERROR(_xll.qlIndexFixing(Index6M,$H548,TRUE,_xll.ohTrigger(RecalcTrigger,Trigger6M)),NA())</f>
        <v>4.2465758389429367E-3</v>
      </c>
      <c r="M548" s="146">
        <f>IFERROR(_xll.qlIndexFixing(Index1Y,$H548,TRUE,_xll.ohTrigger(RecalcTrigger,Trigger1Y)),NA())</f>
        <v>5.2938550446335235E-3</v>
      </c>
      <c r="N548" s="145">
        <f>IFERROR(_xll.qlIndexFixing(ONIndex1M,I548,TRUE,_xll.ohTrigger(RecalcTrigger,Trigger1M)),NA())</f>
        <v>1.746890269025414E-3</v>
      </c>
      <c r="O548" s="44">
        <f>IFERROR(_xll.qlIndexFixing(ONIndex3M,I548,TRUE,_xll.ohTrigger(RecalcTrigger,Trigger3M)),NA())</f>
        <v>2.9294824174497247E-3</v>
      </c>
      <c r="P548" s="44">
        <f>IFERROR(_xll.qlIndexFixing(ONIndex6M,I548,TRUE,_xll.ohTrigger(RecalcTrigger,Trigger6M)),NA())</f>
        <v>4.0385807155063347E-3</v>
      </c>
      <c r="Q548" s="146">
        <f>IFERROR(_xll.qlIndexFixing(ONIndex1Y,I548,TRUE,_xll.ohTrigger(RecalcTrigger,Trigger1Y)),NA())</f>
        <v>4.3551340736025512E-3</v>
      </c>
    </row>
    <row r="549" spans="2:17" x14ac:dyDescent="0.2">
      <c r="B549" s="39" t="s">
        <v>42</v>
      </c>
      <c r="D549" s="42">
        <f>_xll.qlCalendarAdvance(Calendar,$D548,B549,"f",FALSE)</f>
        <v>43585</v>
      </c>
      <c r="E549" s="140">
        <f>_xll.qlInterestRateIndexValueDate(IndexON,D549)</f>
        <v>43585</v>
      </c>
      <c r="F549" s="156">
        <f>IFERROR(_xll.qlIndexFixing(IndexON,D549,TRUE,_xll.ohTrigger(RecalcTrigger,TriggerON)),NA())</f>
        <v>1.0666667699610333E-3</v>
      </c>
      <c r="H549" s="42">
        <f>_xll.qlCalendarAdvance(Calendar,$H548,B549,"f",FALSE)</f>
        <v>43585</v>
      </c>
      <c r="I549" s="140">
        <f>_xll.qlInterestRateIndexValueDate(Index1M,$H549)</f>
        <v>43585</v>
      </c>
      <c r="J549" s="145">
        <f>IFERROR(_xll.qlIndexFixing(Index1M,$H549,TRUE,_xll.ohTrigger(RecalcTrigger,Trigger1M)),NA())</f>
        <v>1.8031044996907708E-3</v>
      </c>
      <c r="K549" s="44">
        <f>IFERROR(_xll.qlIndexFixing(Index3M,H549,TRUE,_xll.ohTrigger(RecalcTrigger,Trigger3M)),NA())</f>
        <v>3.046562598979459E-3</v>
      </c>
      <c r="L549" s="44">
        <f>IFERROR(_xll.qlIndexFixing(Index6M,$H549,TRUE,_xll.ohTrigger(RecalcTrigger,Trigger6M)),NA())</f>
        <v>4.2641748045230193E-3</v>
      </c>
      <c r="M549" s="146">
        <f>IFERROR(_xll.qlIndexFixing(Index1Y,$H549,TRUE,_xll.ohTrigger(RecalcTrigger,Trigger1Y)),NA())</f>
        <v>5.3334893778020313E-3</v>
      </c>
      <c r="N549" s="145">
        <f>IFERROR(_xll.qlIndexFixing(ONIndex1M,I549,TRUE,_xll.ohTrigger(RecalcTrigger,Trigger1M)),NA())</f>
        <v>1.7644906039537833E-3</v>
      </c>
      <c r="O549" s="44">
        <f>IFERROR(_xll.qlIndexFixing(ONIndex3M,I549,TRUE,_xll.ohTrigger(RecalcTrigger,Trigger3M)),NA())</f>
        <v>2.9475303748771609E-3</v>
      </c>
      <c r="P549" s="44">
        <f>IFERROR(_xll.qlIndexFixing(ONIndex6M,I549,TRUE,_xll.ohTrigger(RecalcTrigger,Trigger6M)),NA())</f>
        <v>4.0530577291453262E-3</v>
      </c>
      <c r="Q549" s="146">
        <f>IFERROR(_xll.qlIndexFixing(ONIndex1Y,I549,TRUE,_xll.ohTrigger(RecalcTrigger,Trigger1Y)),NA())</f>
        <v>4.3600989310776939E-3</v>
      </c>
    </row>
    <row r="550" spans="2:17" x14ac:dyDescent="0.2">
      <c r="B550" s="39" t="s">
        <v>42</v>
      </c>
      <c r="D550" s="42">
        <f>_xll.qlCalendarAdvance(Calendar,$D549,B550,"f",FALSE)</f>
        <v>43592</v>
      </c>
      <c r="E550" s="140">
        <f>_xll.qlInterestRateIndexValueDate(IndexON,D550)</f>
        <v>43592</v>
      </c>
      <c r="F550" s="156">
        <f>IFERROR(_xll.qlIndexFixing(IndexON,D550,TRUE,_xll.ohTrigger(RecalcTrigger,TriggerON)),NA())</f>
        <v>1.0760700458767314E-3</v>
      </c>
      <c r="H550" s="42">
        <f>_xll.qlCalendarAdvance(Calendar,$H549,B550,"f",FALSE)</f>
        <v>43592</v>
      </c>
      <c r="I550" s="140">
        <f>_xll.qlInterestRateIndexValueDate(Index1M,$H550)</f>
        <v>43592</v>
      </c>
      <c r="J550" s="145">
        <f>IFERROR(_xll.qlIndexFixing(Index1M,$H550,TRUE,_xll.ohTrigger(RecalcTrigger,Trigger1M)),NA())</f>
        <v>1.8212824472166054E-3</v>
      </c>
      <c r="K550" s="44">
        <f>IFERROR(_xll.qlIndexFixing(Index3M,H550,TRUE,_xll.ohTrigger(RecalcTrigger,Trigger3M)),NA())</f>
        <v>3.0600036493934756E-3</v>
      </c>
      <c r="L550" s="44">
        <f>IFERROR(_xll.qlIndexFixing(Index6M,$H550,TRUE,_xll.ohTrigger(RecalcTrigger,Trigger6M)),NA())</f>
        <v>4.280670422379498E-3</v>
      </c>
      <c r="M550" s="146">
        <f>IFERROR(_xll.qlIndexFixing(Index1Y,$H550,TRUE,_xll.ohTrigger(RecalcTrigger,Trigger1Y)),NA())</f>
        <v>5.373601461751764E-3</v>
      </c>
      <c r="N550" s="145">
        <f>IFERROR(_xll.qlIndexFixing(ONIndex1M,I550,TRUE,_xll.ohTrigger(RecalcTrigger,Trigger1M)),NA())</f>
        <v>1.782273863255579E-3</v>
      </c>
      <c r="O550" s="44">
        <f>IFERROR(_xll.qlIndexFixing(ONIndex3M,I550,TRUE,_xll.ohTrigger(RecalcTrigger,Trigger3M)),NA())</f>
        <v>2.9649627150485358E-3</v>
      </c>
      <c r="P550" s="44">
        <f>IFERROR(_xll.qlIndexFixing(ONIndex6M,I550,TRUE,_xll.ohTrigger(RecalcTrigger,Trigger6M)),NA())</f>
        <v>4.06767866930835E-3</v>
      </c>
      <c r="Q550" s="146">
        <f>IFERROR(_xll.qlIndexFixing(ONIndex1Y,I550,TRUE,_xll.ohTrigger(RecalcTrigger,Trigger1Y)),NA())</f>
        <v>4.3674852881148141E-3</v>
      </c>
    </row>
    <row r="551" spans="2:17" x14ac:dyDescent="0.2">
      <c r="B551" s="39" t="s">
        <v>42</v>
      </c>
      <c r="D551" s="42">
        <f>_xll.qlCalendarAdvance(Calendar,$D550,B551,"f",FALSE)</f>
        <v>43599</v>
      </c>
      <c r="E551" s="140">
        <f>_xll.qlInterestRateIndexValueDate(IndexON,D551)</f>
        <v>43599</v>
      </c>
      <c r="F551" s="156">
        <f>IFERROR(_xll.qlIndexFixing(IndexON,D551,TRUE,_xll.ohTrigger(RecalcTrigger,TriggerON)),NA())</f>
        <v>1.0854288631256814E-3</v>
      </c>
      <c r="H551" s="42">
        <f>_xll.qlCalendarAdvance(Calendar,$H550,B551,"f",FALSE)</f>
        <v>43599</v>
      </c>
      <c r="I551" s="140">
        <f>_xll.qlInterestRateIndexValueDate(Index1M,$H551)</f>
        <v>43599</v>
      </c>
      <c r="J551" s="145">
        <f>IFERROR(_xll.qlIndexFixing(Index1M,$H551,TRUE,_xll.ohTrigger(RecalcTrigger,Trigger1M)),NA())</f>
        <v>1.8396433740887745E-3</v>
      </c>
      <c r="K551" s="44">
        <f>IFERROR(_xll.qlIndexFixing(Index3M,H551,TRUE,_xll.ohTrigger(RecalcTrigger,Trigger3M)),NA())</f>
        <v>3.0728286554093411E-3</v>
      </c>
      <c r="L551" s="44">
        <f>IFERROR(_xll.qlIndexFixing(Index6M,$H551,TRUE,_xll.ohTrigger(RecalcTrigger,Trigger6M)),NA())</f>
        <v>4.2972917053455085E-3</v>
      </c>
      <c r="M551" s="146">
        <f>IFERROR(_xll.qlIndexFixing(Index1Y,$H551,TRUE,_xll.ohTrigger(RecalcTrigger,Trigger1Y)),NA())</f>
        <v>5.4141269926950026E-3</v>
      </c>
      <c r="N551" s="145">
        <f>IFERROR(_xll.qlIndexFixing(ONIndex1M,I551,TRUE,_xll.ohTrigger(RecalcTrigger,Trigger1M)),NA())</f>
        <v>1.8002400470118474E-3</v>
      </c>
      <c r="O551" s="44">
        <f>IFERROR(_xll.qlIndexFixing(ONIndex3M,I551,TRUE,_xll.ohTrigger(RecalcTrigger,Trigger3M)),NA())</f>
        <v>2.9817794380448959E-3</v>
      </c>
      <c r="P551" s="44">
        <f>IFERROR(_xll.qlIndexFixing(ONIndex6M,I551,TRUE,_xll.ohTrigger(RecalcTrigger,Trigger6M)),NA())</f>
        <v>4.0824435360764522E-3</v>
      </c>
      <c r="Q551" s="146">
        <f>IFERROR(_xll.qlIndexFixing(ONIndex1Y,I551,TRUE,_xll.ohTrigger(RecalcTrigger,Trigger1Y)),NA())</f>
        <v>4.3772931447949581E-3</v>
      </c>
    </row>
    <row r="552" spans="2:17" x14ac:dyDescent="0.2">
      <c r="B552" s="39" t="s">
        <v>42</v>
      </c>
      <c r="D552" s="42">
        <f>_xll.qlCalendarAdvance(Calendar,$D551,B552,"f",FALSE)</f>
        <v>43606</v>
      </c>
      <c r="E552" s="140">
        <f>_xll.qlInterestRateIndexValueDate(IndexON,D552)</f>
        <v>43606</v>
      </c>
      <c r="F552" s="156">
        <f>IFERROR(_xll.qlIndexFixing(IndexON,D552,TRUE,_xll.ohTrigger(RecalcTrigger,TriggerON)),NA())</f>
        <v>1.094743221869976E-3</v>
      </c>
      <c r="H552" s="42">
        <f>_xll.qlCalendarAdvance(Calendar,$H551,B552,"f",FALSE)</f>
        <v>43606</v>
      </c>
      <c r="I552" s="140">
        <f>_xll.qlInterestRateIndexValueDate(Index1M,$H552)</f>
        <v>43606</v>
      </c>
      <c r="J552" s="145">
        <f>IFERROR(_xll.qlIndexFixing(Index1M,$H552,TRUE,_xll.ohTrigger(RecalcTrigger,Trigger1M)),NA())</f>
        <v>1.8581872811700285E-3</v>
      </c>
      <c r="K552" s="44">
        <f>IFERROR(_xll.qlIndexFixing(Index3M,H552,TRUE,_xll.ohTrigger(RecalcTrigger,Trigger3M)),NA())</f>
        <v>3.0850376110560587E-3</v>
      </c>
      <c r="L552" s="44">
        <f>IFERROR(_xll.qlIndexFixing(Index6M,$H552,TRUE,_xll.ohTrigger(RecalcTrigger,Trigger6M)),NA())</f>
        <v>4.3140352103442376E-3</v>
      </c>
      <c r="M552" s="146">
        <f>IFERROR(_xll.qlIndexFixing(Index1Y,$H552,TRUE,_xll.ohTrigger(RecalcTrigger,Trigger1Y)),NA())</f>
        <v>5.4550016570088606E-3</v>
      </c>
      <c r="N552" s="145">
        <f>IFERROR(_xll.qlIndexFixing(ONIndex1M,I552,TRUE,_xll.ohTrigger(RecalcTrigger,Trigger1M)),NA())</f>
        <v>1.8183891553036347E-3</v>
      </c>
      <c r="O552" s="44">
        <f>IFERROR(_xll.qlIndexFixing(ONIndex3M,I552,TRUE,_xll.ohTrigger(RecalcTrigger,Trigger3M)),NA())</f>
        <v>2.9979805436231022E-3</v>
      </c>
      <c r="P552" s="44">
        <f>IFERROR(_xll.qlIndexFixing(ONIndex6M,I552,TRUE,_xll.ohTrigger(RecalcTrigger,Trigger6M)),NA())</f>
        <v>4.0973523294496328E-3</v>
      </c>
      <c r="Q552" s="146">
        <f>IFERROR(_xll.qlIndexFixing(ONIndex1Y,I552,TRUE,_xll.ohTrigger(RecalcTrigger,Trigger1Y)),NA())</f>
        <v>4.3895225014423112E-3</v>
      </c>
    </row>
    <row r="553" spans="2:17" x14ac:dyDescent="0.2">
      <c r="B553" s="39" t="s">
        <v>42</v>
      </c>
      <c r="D553" s="42">
        <f>_xll.qlCalendarAdvance(Calendar,$D552,B553,"f",FALSE)</f>
        <v>43613</v>
      </c>
      <c r="E553" s="140">
        <f>_xll.qlInterestRateIndexValueDate(IndexON,D553)</f>
        <v>43613</v>
      </c>
      <c r="F553" s="156">
        <f>IFERROR(_xll.qlIndexFixing(IndexON,D553,TRUE,_xll.ohTrigger(RecalcTrigger,TriggerON)),NA())</f>
        <v>1.1040131220285687E-3</v>
      </c>
      <c r="H553" s="42">
        <f>_xll.qlCalendarAdvance(Calendar,$H552,B553,"f",FALSE)</f>
        <v>43613</v>
      </c>
      <c r="I553" s="140">
        <f>_xll.qlInterestRateIndexValueDate(Index1M,$H553)</f>
        <v>43613</v>
      </c>
      <c r="J553" s="145">
        <f>IFERROR(_xll.qlIndexFixing(Index1M,$H553,TRUE,_xll.ohTrigger(RecalcTrigger,Trigger1M)),NA())</f>
        <v>1.8769141693178897E-3</v>
      </c>
      <c r="K553" s="44">
        <f>IFERROR(_xll.qlIndexFixing(Index3M,H553,TRUE,_xll.ohTrigger(RecalcTrigger,Trigger3M)),NA())</f>
        <v>3.0966305106506992E-3</v>
      </c>
      <c r="L553" s="44">
        <f>IFERROR(_xll.qlIndexFixing(Index6M,$H553,TRUE,_xll.ohTrigger(RecalcTrigger,Trigger6M)),NA())</f>
        <v>4.3308974942081347E-3</v>
      </c>
      <c r="M553" s="146">
        <f>IFERROR(_xll.qlIndexFixing(Index1Y,$H553,TRUE,_xll.ohTrigger(RecalcTrigger,Trigger1Y)),NA())</f>
        <v>5.496161130987943E-3</v>
      </c>
      <c r="N553" s="145">
        <f>IFERROR(_xll.qlIndexFixing(ONIndex1M,I553,TRUE,_xll.ohTrigger(RecalcTrigger,Trigger1M)),NA())</f>
        <v>1.8367211881309409E-3</v>
      </c>
      <c r="O553" s="44">
        <f>IFERROR(_xll.qlIndexFixing(ONIndex3M,I553,TRUE,_xll.ohTrigger(RecalcTrigger,Trigger3M)),NA())</f>
        <v>3.013566031864201E-3</v>
      </c>
      <c r="P553" s="44">
        <f>IFERROR(_xll.qlIndexFixing(ONIndex6M,I553,TRUE,_xll.ohTrigger(RecalcTrigger,Trigger6M)),NA())</f>
        <v>4.1124050494278919E-3</v>
      </c>
      <c r="Q553" s="146">
        <f>IFERROR(_xll.qlIndexFixing(ONIndex1Y,I553,TRUE,_xll.ohTrigger(RecalcTrigger,Trigger1Y)),NA())</f>
        <v>4.4041733582189657E-3</v>
      </c>
    </row>
    <row r="554" spans="2:17" x14ac:dyDescent="0.2">
      <c r="B554" s="39" t="s">
        <v>42</v>
      </c>
      <c r="D554" s="42">
        <f>_xll.qlCalendarAdvance(Calendar,$D553,B554,"f",FALSE)</f>
        <v>43620</v>
      </c>
      <c r="E554" s="140">
        <f>_xll.qlInterestRateIndexValueDate(IndexON,D554)</f>
        <v>43620</v>
      </c>
      <c r="F554" s="156">
        <f>IFERROR(_xll.qlIndexFixing(IndexON,D554,TRUE,_xll.ohTrigger(RecalcTrigger,TriggerON)),NA())</f>
        <v>1.1132385636014597E-3</v>
      </c>
      <c r="H554" s="42">
        <f>_xll.qlCalendarAdvance(Calendar,$H553,B554,"f",FALSE)</f>
        <v>43620</v>
      </c>
      <c r="I554" s="140">
        <f>_xll.qlInterestRateIndexValueDate(Index1M,$H554)</f>
        <v>43620</v>
      </c>
      <c r="J554" s="145">
        <f>IFERROR(_xll.qlIndexFixing(Index1M,$H554,TRUE,_xll.ohTrigger(RecalcTrigger,Trigger1M)),NA())</f>
        <v>1.8944528601153219E-3</v>
      </c>
      <c r="K554" s="44">
        <f>IFERROR(_xll.qlIndexFixing(Index3M,H554,TRUE,_xll.ohTrigger(RecalcTrigger,Trigger3M)),NA())</f>
        <v>3.1076073487966366E-3</v>
      </c>
      <c r="L554" s="44">
        <f>IFERROR(_xll.qlIndexFixing(Index6M,$H554,TRUE,_xll.ohTrigger(RecalcTrigger,Trigger6M)),NA())</f>
        <v>4.3465959809497962E-3</v>
      </c>
      <c r="M554" s="146">
        <f>IFERROR(_xll.qlIndexFixing(Index1Y,$H554,TRUE,_xll.ohTrigger(RecalcTrigger,Trigger1Y)),NA())</f>
        <v>5.5375410806432742E-3</v>
      </c>
      <c r="N554" s="145">
        <f>IFERROR(_xll.qlIndexFixing(ONIndex1M,I554,TRUE,_xll.ohTrigger(RecalcTrigger,Trigger1M)),NA())</f>
        <v>1.8552361455748123E-3</v>
      </c>
      <c r="O554" s="44">
        <f>IFERROR(_xll.qlIndexFixing(ONIndex3M,I554,TRUE,_xll.ohTrigger(RecalcTrigger,Trigger3M)),NA())</f>
        <v>3.0285359026060998E-3</v>
      </c>
      <c r="P554" s="44">
        <f>IFERROR(_xll.qlIndexFixing(ONIndex6M,I554,TRUE,_xll.ohTrigger(RecalcTrigger,Trigger6M)),NA())</f>
        <v>4.1276016959301831E-3</v>
      </c>
      <c r="Q554" s="146">
        <f>IFERROR(_xll.qlIndexFixing(ONIndex1Y,I554,TRUE,_xll.ohTrigger(RecalcTrigger,Trigger1Y)),NA())</f>
        <v>4.4212457153680607E-3</v>
      </c>
    </row>
    <row r="555" spans="2:17" x14ac:dyDescent="0.2">
      <c r="B555" s="39" t="s">
        <v>42</v>
      </c>
      <c r="D555" s="42">
        <f>_xll.qlCalendarAdvance(Calendar,$D554,B555,"f",FALSE)</f>
        <v>43627</v>
      </c>
      <c r="E555" s="140">
        <f>_xll.qlInterestRateIndexValueDate(IndexON,D555)</f>
        <v>43627</v>
      </c>
      <c r="F555" s="156">
        <f>IFERROR(_xll.qlIndexFixing(IndexON,D555,TRUE,_xll.ohTrigger(RecalcTrigger,TriggerON)),NA())</f>
        <v>1.1224195465886488E-3</v>
      </c>
      <c r="H555" s="42">
        <f>_xll.qlCalendarAdvance(Calendar,$H554,B555,"f",FALSE)</f>
        <v>43627</v>
      </c>
      <c r="I555" s="140">
        <f>_xll.qlInterestRateIndexValueDate(Index1M,$H555)</f>
        <v>43627</v>
      </c>
      <c r="J555" s="145">
        <f>IFERROR(_xll.qlIndexFixing(Index1M,$H555,TRUE,_xll.ohTrigger(RecalcTrigger,Trigger1M)),NA())</f>
        <v>1.9135325432647621E-3</v>
      </c>
      <c r="K555" s="44">
        <f>IFERROR(_xll.qlIndexFixing(Index3M,H555,TRUE,_xll.ohTrigger(RecalcTrigger,Trigger3M)),NA())</f>
        <v>3.1179681203853124E-3</v>
      </c>
      <c r="L555" s="44">
        <f>IFERROR(_xll.qlIndexFixing(Index6M,$H555,TRUE,_xll.ohTrigger(RecalcTrigger,Trigger6M)),NA())</f>
        <v>4.3636789258357659E-3</v>
      </c>
      <c r="M555" s="146">
        <f>IFERROR(_xll.qlIndexFixing(Index1Y,$H555,TRUE,_xll.ohTrigger(RecalcTrigger,Trigger1Y)),NA())</f>
        <v>5.5790771615386618E-3</v>
      </c>
      <c r="N555" s="145">
        <f>IFERROR(_xll.qlIndexFixing(ONIndex1M,I555,TRUE,_xll.ohTrigger(RecalcTrigger,Trigger1M)),NA())</f>
        <v>1.8739340275542027E-3</v>
      </c>
      <c r="O555" s="44">
        <f>IFERROR(_xll.qlIndexFixing(ONIndex3M,I555,TRUE,_xll.ohTrigger(RecalcTrigger,Trigger3M)),NA())</f>
        <v>3.0428901556867061E-3</v>
      </c>
      <c r="P555" s="44">
        <f>IFERROR(_xll.qlIndexFixing(ONIndex6M,I555,TRUE,_xll.ohTrigger(RecalcTrigger,Trigger6M)),NA())</f>
        <v>4.1429422691996454E-3</v>
      </c>
      <c r="Q555" s="146">
        <f>IFERROR(_xll.qlIndexFixing(ONIndex1Y,I555,TRUE,_xll.ohTrigger(RecalcTrigger,Trigger1Y)),NA())</f>
        <v>4.4407395732948274E-3</v>
      </c>
    </row>
    <row r="556" spans="2:17" x14ac:dyDescent="0.2">
      <c r="B556" s="39" t="s">
        <v>42</v>
      </c>
      <c r="D556" s="42">
        <f>_xll.qlCalendarAdvance(Calendar,$D555,B556,"f",FALSE)</f>
        <v>43634</v>
      </c>
      <c r="E556" s="140">
        <f>_xll.qlInterestRateIndexValueDate(IndexON,D556)</f>
        <v>43634</v>
      </c>
      <c r="F556" s="156">
        <f>IFERROR(_xll.qlIndexFixing(IndexON,D556,TRUE,_xll.ohTrigger(RecalcTrigger,TriggerON)),NA())</f>
        <v>1.1315560709901362E-3</v>
      </c>
      <c r="H556" s="42">
        <f>_xll.qlCalendarAdvance(Calendar,$H555,B556,"f",FALSE)</f>
        <v>43634</v>
      </c>
      <c r="I556" s="140">
        <f>_xll.qlInterestRateIndexValueDate(Index1M,$H556)</f>
        <v>43634</v>
      </c>
      <c r="J556" s="145">
        <f>IFERROR(_xll.qlIndexFixing(Index1M,$H556,TRUE,_xll.ohTrigger(RecalcTrigger,Trigger1M)),NA())</f>
        <v>1.9327952080981556E-3</v>
      </c>
      <c r="K556" s="44">
        <f>IFERROR(_xll.qlIndexFixing(Index3M,H556,TRUE,_xll.ohTrigger(RecalcTrigger,Trigger3M)),NA())</f>
        <v>3.1277128205927118E-3</v>
      </c>
      <c r="L556" s="44">
        <f>IFERROR(_xll.qlIndexFixing(Index6M,$H556,TRUE,_xll.ohTrigger(RecalcTrigger,Trigger6M)),NA())</f>
        <v>4.3808706158502348E-3</v>
      </c>
      <c r="M556" s="146">
        <f>IFERROR(_xll.qlIndexFixing(Index1Y,$H556,TRUE,_xll.ohTrigger(RecalcTrigger,Trigger1Y)),NA())</f>
        <v>5.6207050186706711E-3</v>
      </c>
      <c r="N556" s="145">
        <f>IFERROR(_xll.qlIndexFixing(ONIndex1M,I556,TRUE,_xll.ohTrigger(RecalcTrigger,Trigger1M)),NA())</f>
        <v>1.892814834069112E-3</v>
      </c>
      <c r="O556" s="44">
        <f>IFERROR(_xll.qlIndexFixing(ONIndex3M,I556,TRUE,_xll.ohTrigger(RecalcTrigger,Trigger3M)),NA())</f>
        <v>3.0566287912681123E-3</v>
      </c>
      <c r="P556" s="44">
        <f>IFERROR(_xll.qlIndexFixing(ONIndex6M,I556,TRUE,_xll.ohTrigger(RecalcTrigger,Trigger6M)),NA())</f>
        <v>4.1584267690741861E-3</v>
      </c>
      <c r="Q556" s="146">
        <f>IFERROR(_xll.qlIndexFixing(ONIndex1Y,I556,TRUE,_xll.ohTrigger(RecalcTrigger,Trigger1Y)),NA())</f>
        <v>4.4626549324044973E-3</v>
      </c>
    </row>
    <row r="557" spans="2:17" x14ac:dyDescent="0.2">
      <c r="B557" s="39" t="s">
        <v>42</v>
      </c>
      <c r="D557" s="42">
        <f>_xll.qlCalendarAdvance(Calendar,$D556,B557,"f",FALSE)</f>
        <v>43641</v>
      </c>
      <c r="E557" s="140">
        <f>_xll.qlInterestRateIndexValueDate(IndexON,D557)</f>
        <v>43641</v>
      </c>
      <c r="F557" s="156">
        <f>IFERROR(_xll.qlIndexFixing(IndexON,D557,TRUE,_xll.ohTrigger(RecalcTrigger,TriggerON)),NA())</f>
        <v>1.1406481367248755E-3</v>
      </c>
      <c r="H557" s="42">
        <f>_xll.qlCalendarAdvance(Calendar,$H556,B557,"f",FALSE)</f>
        <v>43641</v>
      </c>
      <c r="I557" s="140">
        <f>_xll.qlInterestRateIndexValueDate(Index1M,$H557)</f>
        <v>43641</v>
      </c>
      <c r="J557" s="145">
        <f>IFERROR(_xll.qlIndexFixing(Index1M,$H557,TRUE,_xll.ohTrigger(RecalcTrigger,Trigger1M)),NA())</f>
        <v>1.9522408554853987E-3</v>
      </c>
      <c r="K557" s="44">
        <f>IFERROR(_xll.qlIndexFixing(Index3M,H557,TRUE,_xll.ohTrigger(RecalcTrigger,Trigger3M)),NA())</f>
        <v>3.1368414448828853E-3</v>
      </c>
      <c r="L557" s="44">
        <f>IFERROR(_xll.qlIndexFixing(Index6M,$H557,TRUE,_xll.ohTrigger(RecalcTrigger,Trigger6M)),NA())</f>
        <v>4.4007640014219118E-3</v>
      </c>
      <c r="M557" s="146">
        <f>IFERROR(_xll.qlIndexFixing(Index1Y,$H557,TRUE,_xll.ohTrigger(RecalcTrigger,Trigger1Y)),NA())</f>
        <v>5.6623602863884702E-3</v>
      </c>
      <c r="N557" s="145">
        <f>IFERROR(_xll.qlIndexFixing(ONIndex1M,I557,TRUE,_xll.ohTrigger(RecalcTrigger,Trigger1M)),NA())</f>
        <v>1.9118785653626791E-3</v>
      </c>
      <c r="O557" s="44">
        <f>IFERROR(_xll.qlIndexFixing(ONIndex3M,I557,TRUE,_xll.ohTrigger(RecalcTrigger,Trigger3M)),NA())</f>
        <v>3.0697518091071796E-3</v>
      </c>
      <c r="P557" s="44">
        <f>IFERROR(_xll.qlIndexFixing(ONIndex6M,I557,TRUE,_xll.ohTrigger(RecalcTrigger,Trigger6M)),NA())</f>
        <v>4.1740551956348515E-3</v>
      </c>
      <c r="Q557" s="146">
        <f>IFERROR(_xll.qlIndexFixing(ONIndex1Y,I557,TRUE,_xll.ohTrigger(RecalcTrigger,Trigger1Y)),NA())</f>
        <v>4.4869917930212555E-3</v>
      </c>
    </row>
    <row r="558" spans="2:17" x14ac:dyDescent="0.2">
      <c r="B558" s="39" t="s">
        <v>42</v>
      </c>
      <c r="D558" s="42">
        <f>_xll.qlCalendarAdvance(Calendar,$D557,B558,"f",FALSE)</f>
        <v>43648</v>
      </c>
      <c r="E558" s="140">
        <f>_xll.qlInterestRateIndexValueDate(IndexON,D558)</f>
        <v>43648</v>
      </c>
      <c r="F558" s="156">
        <f>IFERROR(_xll.qlIndexFixing(IndexON,D558,TRUE,_xll.ohTrigger(RecalcTrigger,TriggerON)),NA())</f>
        <v>1.1496957439549593E-3</v>
      </c>
      <c r="H558" s="42">
        <f>_xll.qlCalendarAdvance(Calendar,$H557,B558,"f",FALSE)</f>
        <v>43648</v>
      </c>
      <c r="I558" s="140">
        <f>_xll.qlInterestRateIndexValueDate(Index1M,$H558)</f>
        <v>43648</v>
      </c>
      <c r="J558" s="145">
        <f>IFERROR(_xll.qlIndexFixing(Index1M,$H558,TRUE,_xll.ohTrigger(RecalcTrigger,Trigger1M)),NA())</f>
        <v>1.9732933569584625E-3</v>
      </c>
      <c r="K558" s="44">
        <f>IFERROR(_xll.qlIndexFixing(Index3M,H558,TRUE,_xll.ohTrigger(RecalcTrigger,Trigger3M)),NA())</f>
        <v>3.1453543101564812E-3</v>
      </c>
      <c r="L558" s="44">
        <f>IFERROR(_xll.qlIndexFixing(Index6M,$H558,TRUE,_xll.ohTrigger(RecalcTrigger,Trigger6M)),NA())</f>
        <v>4.4168700788228396E-3</v>
      </c>
      <c r="M558" s="146">
        <f>IFERROR(_xll.qlIndexFixing(Index1Y,$H558,TRUE,_xll.ohTrigger(RecalcTrigger,Trigger1Y)),NA())</f>
        <v>5.7039785883566249E-3</v>
      </c>
      <c r="N558" s="145">
        <f>IFERROR(_xll.qlIndexFixing(ONIndex1M,I558,TRUE,_xll.ohTrigger(RecalcTrigger,Trigger1M)),NA())</f>
        <v>1.9311252212728114E-3</v>
      </c>
      <c r="O558" s="44">
        <f>IFERROR(_xll.qlIndexFixing(ONIndex3M,I558,TRUE,_xll.ohTrigger(RecalcTrigger,Trigger3M)),NA())</f>
        <v>3.0822592091228618E-3</v>
      </c>
      <c r="P558" s="44">
        <f>IFERROR(_xll.qlIndexFixing(ONIndex6M,I558,TRUE,_xll.ohTrigger(RecalcTrigger,Trigger6M)),NA())</f>
        <v>4.1898275488816417E-3</v>
      </c>
      <c r="Q558" s="146">
        <f>IFERROR(_xll.qlIndexFixing(ONIndex1Y,I558,TRUE,_xll.ohTrigger(RecalcTrigger,Trigger1Y)),NA())</f>
        <v>4.5137501557934723E-3</v>
      </c>
    </row>
    <row r="559" spans="2:17" x14ac:dyDescent="0.2">
      <c r="B559" s="39" t="s">
        <v>42</v>
      </c>
      <c r="D559" s="42">
        <f>_xll.qlCalendarAdvance(Calendar,$D558,B559,"f",FALSE)</f>
        <v>43655</v>
      </c>
      <c r="E559" s="140">
        <f>_xll.qlInterestRateIndexValueDate(IndexON,D559)</f>
        <v>43655</v>
      </c>
      <c r="F559" s="156">
        <f>IFERROR(_xll.qlIndexFixing(IndexON,D559,TRUE,_xll.ohTrigger(RecalcTrigger,TriggerON)),NA())</f>
        <v>1.1586988925993413E-3</v>
      </c>
      <c r="H559" s="42">
        <f>_xll.qlCalendarAdvance(Calendar,$H558,B559,"f",FALSE)</f>
        <v>43655</v>
      </c>
      <c r="I559" s="140">
        <f>_xll.qlInterestRateIndexValueDate(Index1M,$H559)</f>
        <v>43655</v>
      </c>
      <c r="J559" s="145">
        <f>IFERROR(_xll.qlIndexFixing(Index1M,$H559,TRUE,_xll.ohTrigger(RecalcTrigger,Trigger1M)),NA())</f>
        <v>1.9931181501570677E-3</v>
      </c>
      <c r="K559" s="44">
        <f>IFERROR(_xll.qlIndexFixing(Index3M,H559,TRUE,_xll.ohTrigger(RecalcTrigger,Trigger3M)),NA())</f>
        <v>3.1532797138413664E-3</v>
      </c>
      <c r="L559" s="44">
        <f>IFERROR(_xll.qlIndexFixing(Index6M,$H559,TRUE,_xll.ohTrigger(RecalcTrigger,Trigger6M)),NA())</f>
        <v>4.4343727238647691E-3</v>
      </c>
      <c r="M559" s="146">
        <f>IFERROR(_xll.qlIndexFixing(Index1Y,$H559,TRUE,_xll.ohTrigger(RecalcTrigger,Trigger1Y)),NA())</f>
        <v>5.7454955375566491E-3</v>
      </c>
      <c r="N559" s="145">
        <f>IFERROR(_xll.qlIndexFixing(ONIndex1M,I559,TRUE,_xll.ohTrigger(RecalcTrigger,Trigger1M)),NA())</f>
        <v>1.9505548018805552E-3</v>
      </c>
      <c r="O559" s="44">
        <f>IFERROR(_xll.qlIndexFixing(ONIndex3M,I559,TRUE,_xll.ohTrigger(RecalcTrigger,Trigger3M)),NA())</f>
        <v>3.0941509913151588E-3</v>
      </c>
      <c r="P559" s="44">
        <f>IFERROR(_xll.qlIndexFixing(ONIndex6M,I559,TRUE,_xll.ohTrigger(RecalcTrigger,Trigger6M)),NA())</f>
        <v>4.2057438288145566E-3</v>
      </c>
      <c r="Q559" s="146">
        <f>IFERROR(_xll.qlIndexFixing(ONIndex1Y,I559,TRUE,_xll.ohTrigger(RecalcTrigger,Trigger1Y)),NA())</f>
        <v>4.542930021126379E-3</v>
      </c>
    </row>
    <row r="560" spans="2:17" x14ac:dyDescent="0.2">
      <c r="B560" s="39" t="s">
        <v>42</v>
      </c>
      <c r="D560" s="42">
        <f>_xll.qlCalendarAdvance(Calendar,$D559,B560,"f",FALSE)</f>
        <v>43662</v>
      </c>
      <c r="E560" s="140">
        <f>_xll.qlInterestRateIndexValueDate(IndexON,D560)</f>
        <v>43662</v>
      </c>
      <c r="F560" s="156">
        <f>IFERROR(_xll.qlIndexFixing(IndexON,D560,TRUE,_xll.ohTrigger(RecalcTrigger,TriggerON)),NA())</f>
        <v>1.1676575825769753E-3</v>
      </c>
      <c r="H560" s="42">
        <f>_xll.qlCalendarAdvance(Calendar,$H559,B560,"f",FALSE)</f>
        <v>43662</v>
      </c>
      <c r="I560" s="140">
        <f>_xll.qlInterestRateIndexValueDate(Index1M,$H560)</f>
        <v>43662</v>
      </c>
      <c r="J560" s="145">
        <f>IFERROR(_xll.qlIndexFixing(Index1M,$H560,TRUE,_xll.ohTrigger(RecalcTrigger,Trigger1M)),NA())</f>
        <v>2.0131259307125168E-3</v>
      </c>
      <c r="K560" s="44">
        <f>IFERROR(_xll.qlIndexFixing(Index3M,H560,TRUE,_xll.ohTrigger(RecalcTrigger,Trigger3M)),NA())</f>
        <v>3.160695250555024E-3</v>
      </c>
      <c r="L560" s="44">
        <f>IFERROR(_xll.qlIndexFixing(Index6M,$H560,TRUE,_xll.ohTrigger(RecalcTrigger,Trigger6M)),NA())</f>
        <v>4.4519700428170099E-3</v>
      </c>
      <c r="M560" s="146">
        <f>IFERROR(_xll.qlIndexFixing(Index1Y,$H560,TRUE,_xll.ohTrigger(RecalcTrigger,Trigger1Y)),NA())</f>
        <v>5.7868467363324013E-3</v>
      </c>
      <c r="N560" s="145">
        <f>IFERROR(_xll.qlIndexFixing(ONIndex1M,I560,TRUE,_xll.ohTrigger(RecalcTrigger,Trigger1M)),NA())</f>
        <v>1.9701673071859105E-3</v>
      </c>
      <c r="O560" s="44">
        <f>IFERROR(_xll.qlIndexFixing(ONIndex3M,I560,TRUE,_xll.ohTrigger(RecalcTrigger,Trigger3M)),NA())</f>
        <v>3.1054271556030244E-3</v>
      </c>
      <c r="P560" s="44">
        <f>IFERROR(_xll.qlIndexFixing(ONIndex6M,I560,TRUE,_xll.ohTrigger(RecalcTrigger,Trigger6M)),NA())</f>
        <v>4.2218040355146425E-3</v>
      </c>
      <c r="Q560" s="146">
        <f>IFERROR(_xll.qlIndexFixing(ONIndex1Y,I560,TRUE,_xll.ohTrigger(RecalcTrigger,Trigger1Y)),NA())</f>
        <v>4.5745313896683459E-3</v>
      </c>
    </row>
    <row r="561" spans="2:17" x14ac:dyDescent="0.2">
      <c r="B561" s="39" t="s">
        <v>42</v>
      </c>
      <c r="D561" s="42">
        <f>_xll.qlCalendarAdvance(Calendar,$D560,B561,"f",FALSE)</f>
        <v>43669</v>
      </c>
      <c r="E561" s="140">
        <f>_xll.qlInterestRateIndexValueDate(IndexON,D561)</f>
        <v>43669</v>
      </c>
      <c r="F561" s="156">
        <f>IFERROR(_xll.qlIndexFixing(IndexON,D561,TRUE,_xll.ohTrigger(RecalcTrigger,TriggerON)),NA())</f>
        <v>1.1765718139689074E-3</v>
      </c>
      <c r="H561" s="42">
        <f>_xll.qlCalendarAdvance(Calendar,$H560,B561,"f",FALSE)</f>
        <v>43669</v>
      </c>
      <c r="I561" s="140">
        <f>_xll.qlInterestRateIndexValueDate(Index1M,$H561)</f>
        <v>43669</v>
      </c>
      <c r="J561" s="145">
        <f>IFERROR(_xll.qlIndexFixing(Index1M,$H561,TRUE,_xll.ohTrigger(RecalcTrigger,Trigger1M)),NA())</f>
        <v>2.0333166995607642E-3</v>
      </c>
      <c r="K561" s="44">
        <f>IFERROR(_xll.qlIndexFixing(Index3M,H561,TRUE,_xll.ohTrigger(RecalcTrigger,Trigger3M)),NA())</f>
        <v>3.1676835337076368E-3</v>
      </c>
      <c r="L561" s="44">
        <f>IFERROR(_xll.qlIndexFixing(Index6M,$H561,TRUE,_xll.ohTrigger(RecalcTrigger,Trigger6M)),NA())</f>
        <v>4.469658591694502E-3</v>
      </c>
      <c r="M561" s="146">
        <f>IFERROR(_xll.qlIndexFixing(Index1Y,$H561,TRUE,_xll.ohTrigger(RecalcTrigger,Trigger1Y)),NA())</f>
        <v>5.8279677764760006E-3</v>
      </c>
      <c r="N561" s="145">
        <f>IFERROR(_xll.qlIndexFixing(ONIndex1M,I561,TRUE,_xll.ohTrigger(RecalcTrigger,Trigger1M)),NA())</f>
        <v>1.9899627373509698E-3</v>
      </c>
      <c r="O561" s="44">
        <f>IFERROR(_xll.qlIndexFixing(ONIndex3M,I561,TRUE,_xll.ohTrigger(RecalcTrigger,Trigger3M)),NA())</f>
        <v>3.1160877019864586E-3</v>
      </c>
      <c r="P561" s="44">
        <f>IFERROR(_xll.qlIndexFixing(ONIndex6M,I561,TRUE,_xll.ohTrigger(RecalcTrigger,Trigger6M)),NA())</f>
        <v>4.2380081689818994E-3</v>
      </c>
      <c r="Q561" s="146">
        <f>IFERROR(_xll.qlIndexFixing(ONIndex1Y,I561,TRUE,_xll.ohTrigger(RecalcTrigger,Trigger1Y)),NA())</f>
        <v>4.608554261986697E-3</v>
      </c>
    </row>
    <row r="562" spans="2:17" x14ac:dyDescent="0.2">
      <c r="B562" s="39" t="s">
        <v>42</v>
      </c>
      <c r="D562" s="42">
        <f>_xll.qlCalendarAdvance(Calendar,$D561,B562,"f",FALSE)</f>
        <v>43676</v>
      </c>
      <c r="E562" s="140">
        <f>_xll.qlInterestRateIndexValueDate(IndexON,D562)</f>
        <v>43676</v>
      </c>
      <c r="F562" s="156">
        <f>IFERROR(_xll.qlIndexFixing(IndexON,D562,TRUE,_xll.ohTrigger(RecalcTrigger,TriggerON)),NA())</f>
        <v>1.1854415867751378E-3</v>
      </c>
      <c r="H562" s="42">
        <f>_xll.qlCalendarAdvance(Calendar,$H561,B562,"f",FALSE)</f>
        <v>43676</v>
      </c>
      <c r="I562" s="140">
        <f>_xll.qlInterestRateIndexValueDate(Index1M,$H562)</f>
        <v>43676</v>
      </c>
      <c r="J562" s="145">
        <f>IFERROR(_xll.qlIndexFixing(Index1M,$H562,TRUE,_xll.ohTrigger(RecalcTrigger,Trigger1M)),NA())</f>
        <v>2.0536904576403778E-3</v>
      </c>
      <c r="K562" s="44">
        <f>IFERROR(_xll.qlIndexFixing(Index3M,H562,TRUE,_xll.ohTrigger(RecalcTrigger,Trigger3M)),NA())</f>
        <v>3.1743271774484936E-3</v>
      </c>
      <c r="L562" s="44">
        <f>IFERROR(_xll.qlIndexFixing(Index6M,$H562,TRUE,_xll.ohTrigger(RecalcTrigger,Trigger6M)),NA())</f>
        <v>4.4874349264042686E-3</v>
      </c>
      <c r="M562" s="146">
        <f>IFERROR(_xll.qlIndexFixing(Index1Y,$H562,TRUE,_xll.ohTrigger(RecalcTrigger,Trigger1Y)),NA())</f>
        <v>5.8687942393540471E-3</v>
      </c>
      <c r="N562" s="145">
        <f>IFERROR(_xll.qlIndexFixing(ONIndex1M,I562,TRUE,_xll.ohTrigger(RecalcTrigger,Trigger1M)),NA())</f>
        <v>2.0099410922136407E-3</v>
      </c>
      <c r="O562" s="44">
        <f>IFERROR(_xll.qlIndexFixing(ONIndex3M,I562,TRUE,_xll.ohTrigger(RecalcTrigger,Trigger3M)),NA())</f>
        <v>3.1261326303033687E-3</v>
      </c>
      <c r="P562" s="44">
        <f>IFERROR(_xll.qlIndexFixing(ONIndex6M,I562,TRUE,_xll.ohTrigger(RecalcTrigger,Trigger6M)),NA())</f>
        <v>4.254356229135281E-3</v>
      </c>
      <c r="Q562" s="146">
        <f>IFERROR(_xll.qlIndexFixing(ONIndex1Y,I562,TRUE,_xll.ohTrigger(RecalcTrigger,Trigger1Y)),NA())</f>
        <v>4.6449986388108488E-3</v>
      </c>
    </row>
    <row r="563" spans="2:17" x14ac:dyDescent="0.2">
      <c r="B563" s="39" t="s">
        <v>42</v>
      </c>
      <c r="D563" s="42">
        <f>_xll.qlCalendarAdvance(Calendar,$D562,B563,"f",FALSE)</f>
        <v>43683</v>
      </c>
      <c r="E563" s="140">
        <f>_xll.qlInterestRateIndexValueDate(IndexON,D563)</f>
        <v>43683</v>
      </c>
      <c r="F563" s="156">
        <f>IFERROR(_xll.qlIndexFixing(IndexON,D563,TRUE,_xll.ohTrigger(RecalcTrigger,TriggerON)),NA())</f>
        <v>1.1942669009146201E-3</v>
      </c>
      <c r="H563" s="42">
        <f>_xll.qlCalendarAdvance(Calendar,$H562,B563,"f",FALSE)</f>
        <v>43683</v>
      </c>
      <c r="I563" s="140">
        <f>_xll.qlInterestRateIndexValueDate(Index1M,$H563)</f>
        <v>43683</v>
      </c>
      <c r="J563" s="145">
        <f>IFERROR(_xll.qlIndexFixing(Index1M,$H563,TRUE,_xll.ohTrigger(RecalcTrigger,Trigger1M)),NA())</f>
        <v>2.0742472059029978E-3</v>
      </c>
      <c r="K563" s="44">
        <f>IFERROR(_xll.qlIndexFixing(Index3M,H563,TRUE,_xll.ohTrigger(RecalcTrigger,Trigger3M)),NA())</f>
        <v>3.1807087965840647E-3</v>
      </c>
      <c r="L563" s="44">
        <f>IFERROR(_xll.qlIndexFixing(Index6M,$H563,TRUE,_xll.ohTrigger(RecalcTrigger,Trigger6M)),NA())</f>
        <v>4.5052956027414551E-3</v>
      </c>
      <c r="M563" s="146">
        <f>IFERROR(_xll.qlIndexFixing(Index1Y,$H563,TRUE,_xll.ohTrigger(RecalcTrigger,Trigger1Y)),NA())</f>
        <v>5.9092616960768011E-3</v>
      </c>
      <c r="N563" s="145">
        <f>IFERROR(_xll.qlIndexFixing(ONIndex1M,I563,TRUE,_xll.ohTrigger(RecalcTrigger,Trigger1M)),NA())</f>
        <v>2.0301023720170619E-3</v>
      </c>
      <c r="O563" s="44">
        <f>IFERROR(_xll.qlIndexFixing(ONIndex3M,I563,TRUE,_xll.ohTrigger(RecalcTrigger,Trigger3M)),NA())</f>
        <v>3.1355619406348012E-3</v>
      </c>
      <c r="P563" s="44">
        <f>IFERROR(_xll.qlIndexFixing(ONIndex6M,I563,TRUE,_xll.ohTrigger(RecalcTrigger,Trigger6M)),NA())</f>
        <v>4.2708482161368799E-3</v>
      </c>
      <c r="Q563" s="146">
        <f>IFERROR(_xll.qlIndexFixing(ONIndex1Y,I563,TRUE,_xll.ohTrigger(RecalcTrigger,Trigger1Y)),NA())</f>
        <v>4.6838645207891716E-3</v>
      </c>
    </row>
    <row r="564" spans="2:17" x14ac:dyDescent="0.2">
      <c r="B564" s="39" t="s">
        <v>42</v>
      </c>
      <c r="D564" s="42">
        <f>_xll.qlCalendarAdvance(Calendar,$D563,B564,"f",FALSE)</f>
        <v>43690</v>
      </c>
      <c r="E564" s="140">
        <f>_xll.qlInterestRateIndexValueDate(IndexON,D564)</f>
        <v>43690</v>
      </c>
      <c r="F564" s="156">
        <f>IFERROR(_xll.qlIndexFixing(IndexON,D564,TRUE,_xll.ohTrigger(RecalcTrigger,TriggerON)),NA())</f>
        <v>1.2030477565494468E-3</v>
      </c>
      <c r="H564" s="42">
        <f>_xll.qlCalendarAdvance(Calendar,$H563,B564,"f",FALSE)</f>
        <v>43690</v>
      </c>
      <c r="I564" s="140">
        <f>_xll.qlInterestRateIndexValueDate(Index1M,$H564)</f>
        <v>43690</v>
      </c>
      <c r="J564" s="145">
        <f>IFERROR(_xll.qlIndexFixing(Index1M,$H564,TRUE,_xll.ohTrigger(RecalcTrigger,Trigger1M)),NA())</f>
        <v>2.0949869453054928E-3</v>
      </c>
      <c r="K564" s="44">
        <f>IFERROR(_xll.qlIndexFixing(Index3M,H564,TRUE,_xll.ohTrigger(RecalcTrigger,Trigger3M)),NA())</f>
        <v>3.1869110065198569E-3</v>
      </c>
      <c r="L564" s="44">
        <f>IFERROR(_xll.qlIndexFixing(Index6M,$H564,TRUE,_xll.ohTrigger(RecalcTrigger,Trigger6M)),NA())</f>
        <v>4.5232371763884466E-3</v>
      </c>
      <c r="M564" s="146">
        <f>IFERROR(_xll.qlIndexFixing(Index1Y,$H564,TRUE,_xll.ohTrigger(RecalcTrigger,Trigger1Y)),NA())</f>
        <v>5.9493057077076627E-3</v>
      </c>
      <c r="N564" s="145">
        <f>IFERROR(_xll.qlIndexFixing(ONIndex1M,I564,TRUE,_xll.ohTrigger(RecalcTrigger,Trigger1M)),NA())</f>
        <v>2.0504465765180946E-3</v>
      </c>
      <c r="O564" s="44">
        <f>IFERROR(_xll.qlIndexFixing(ONIndex3M,I564,TRUE,_xll.ohTrigger(RecalcTrigger,Trigger3M)),NA())</f>
        <v>3.1443756327376171E-3</v>
      </c>
      <c r="P564" s="44">
        <f>IFERROR(_xll.qlIndexFixing(ONIndex6M,I564,TRUE,_xll.ohTrigger(RecalcTrigger,Trigger6M)),NA())</f>
        <v>4.2874841299866961E-3</v>
      </c>
      <c r="Q564" s="146">
        <f>IFERROR(_xll.qlIndexFixing(ONIndex1Y,I564,TRUE,_xll.ohTrigger(RecalcTrigger,Trigger1Y)),NA())</f>
        <v>4.7251519088131744E-3</v>
      </c>
    </row>
    <row r="565" spans="2:17" x14ac:dyDescent="0.2">
      <c r="B565" s="39" t="s">
        <v>42</v>
      </c>
      <c r="D565" s="42">
        <f>_xll.qlCalendarAdvance(Calendar,$D564,B565,"f",FALSE)</f>
        <v>43697</v>
      </c>
      <c r="E565" s="140">
        <f>_xll.qlInterestRateIndexValueDate(IndexON,D565)</f>
        <v>43697</v>
      </c>
      <c r="F565" s="156">
        <f>IFERROR(_xll.qlIndexFixing(IndexON,D565,TRUE,_xll.ohTrigger(RecalcTrigger,TriggerON)),NA())</f>
        <v>1.2117841534364793E-3</v>
      </c>
      <c r="H565" s="42">
        <f>_xll.qlCalendarAdvance(Calendar,$H564,B565,"f",FALSE)</f>
        <v>43697</v>
      </c>
      <c r="I565" s="140">
        <f>_xll.qlInterestRateIndexValueDate(Index1M,$H565)</f>
        <v>43697</v>
      </c>
      <c r="J565" s="145">
        <f>IFERROR(_xll.qlIndexFixing(Index1M,$H565,TRUE,_xll.ohTrigger(RecalcTrigger,Trigger1M)),NA())</f>
        <v>2.1159096768151898E-3</v>
      </c>
      <c r="K565" s="44">
        <f>IFERROR(_xll.qlIndexFixing(Index3M,H565,TRUE,_xll.ohTrigger(RecalcTrigger,Trigger3M)),NA())</f>
        <v>3.1930164232084391E-3</v>
      </c>
      <c r="L565" s="44">
        <f>IFERROR(_xll.qlIndexFixing(Index6M,$H565,TRUE,_xll.ohTrigger(RecalcTrigger,Trigger6M)),NA())</f>
        <v>4.5412562029131069E-3</v>
      </c>
      <c r="M565" s="146">
        <f>IFERROR(_xll.qlIndexFixing(Index1Y,$H565,TRUE,_xll.ohTrigger(RecalcTrigger,Trigger1Y)),NA())</f>
        <v>5.9888618255151673E-3</v>
      </c>
      <c r="N565" s="145">
        <f>IFERROR(_xll.qlIndexFixing(ONIndex1M,I565,TRUE,_xll.ohTrigger(RecalcTrigger,Trigger1M)),NA())</f>
        <v>2.0709737059598776E-3</v>
      </c>
      <c r="O565" s="44">
        <f>IFERROR(_xll.qlIndexFixing(ONIndex3M,I565,TRUE,_xll.ohTrigger(RecalcTrigger,Trigger3M)),NA())</f>
        <v>3.152573706773909E-3</v>
      </c>
      <c r="P565" s="44">
        <f>IFERROR(_xll.qlIndexFixing(ONIndex6M,I565,TRUE,_xll.ohTrigger(RecalcTrigger,Trigger6M)),NA())</f>
        <v>4.3042639706847297E-3</v>
      </c>
      <c r="Q565" s="146">
        <f>IFERROR(_xll.qlIndexFixing(ONIndex1Y,I565,TRUE,_xll.ohTrigger(RecalcTrigger,Trigger1Y)),NA())</f>
        <v>4.7688608036122737E-3</v>
      </c>
    </row>
    <row r="566" spans="2:17" x14ac:dyDescent="0.2">
      <c r="B566" s="39" t="s">
        <v>42</v>
      </c>
      <c r="D566" s="42">
        <f>_xll.qlCalendarAdvance(Calendar,$D565,B566,"f",FALSE)</f>
        <v>43704</v>
      </c>
      <c r="E566" s="140">
        <f>_xll.qlInterestRateIndexValueDate(IndexON,D566)</f>
        <v>43704</v>
      </c>
      <c r="F566" s="156">
        <f>IFERROR(_xll.qlIndexFixing(IndexON,D566,TRUE,_xll.ohTrigger(RecalcTrigger,TriggerON)),NA())</f>
        <v>1.2204760917378099E-3</v>
      </c>
      <c r="H566" s="42">
        <f>_xll.qlCalendarAdvance(Calendar,$H565,B566,"f",FALSE)</f>
        <v>43704</v>
      </c>
      <c r="I566" s="140">
        <f>_xll.qlInterestRateIndexValueDate(Index1M,$H566)</f>
        <v>43704</v>
      </c>
      <c r="J566" s="145">
        <f>IFERROR(_xll.qlIndexFixing(Index1M,$H566,TRUE,_xll.ohTrigger(RecalcTrigger,Trigger1M)),NA())</f>
        <v>2.1370154014072589E-3</v>
      </c>
      <c r="K566" s="44">
        <f>IFERROR(_xll.qlIndexFixing(Index3M,H566,TRUE,_xll.ohTrigger(RecalcTrigger,Trigger3M)),NA())</f>
        <v>3.1991076631230158E-3</v>
      </c>
      <c r="L566" s="44">
        <f>IFERROR(_xll.qlIndexFixing(Index6M,$H566,TRUE,_xll.ohTrigger(RecalcTrigger,Trigger6M)),NA())</f>
        <v>4.5593492377683361E-3</v>
      </c>
      <c r="M566" s="146">
        <f>IFERROR(_xll.qlIndexFixing(Index1Y,$H566,TRUE,_xll.ohTrigger(RecalcTrigger,Trigger1Y)),NA())</f>
        <v>6.0278655912635142E-3</v>
      </c>
      <c r="N566" s="145">
        <f>IFERROR(_xll.qlIndexFixing(ONIndex1M,I566,TRUE,_xll.ohTrigger(RecalcTrigger,Trigger1M)),NA())</f>
        <v>2.091683760342411E-3</v>
      </c>
      <c r="O566" s="44">
        <f>IFERROR(_xll.qlIndexFixing(ONIndex3M,I566,TRUE,_xll.ohTrigger(RecalcTrigger,Trigger3M)),NA())</f>
        <v>3.1601561626626307E-3</v>
      </c>
      <c r="P566" s="44">
        <f>IFERROR(_xll.qlIndexFixing(ONIndex6M,I566,TRUE,_xll.ohTrigger(RecalcTrigger,Trigger6M)),NA())</f>
        <v>4.3211877381499342E-3</v>
      </c>
      <c r="Q566" s="146">
        <f>IFERROR(_xll.qlIndexFixing(ONIndex1Y,I566,TRUE,_xll.ohTrigger(RecalcTrigger,Trigger1Y)),NA())</f>
        <v>4.814991206159025E-3</v>
      </c>
    </row>
    <row r="567" spans="2:17" x14ac:dyDescent="0.2">
      <c r="B567" s="39" t="s">
        <v>42</v>
      </c>
      <c r="D567" s="42">
        <f>_xll.qlCalendarAdvance(Calendar,$D566,B567,"f",FALSE)</f>
        <v>43711</v>
      </c>
      <c r="E567" s="140">
        <f>_xll.qlInterestRateIndexValueDate(IndexON,D567)</f>
        <v>43711</v>
      </c>
      <c r="F567" s="156">
        <f>IFERROR(_xll.qlIndexFixing(IndexON,D567,TRUE,_xll.ohTrigger(RecalcTrigger,TriggerON)),NA())</f>
        <v>1.2291235714534388E-3</v>
      </c>
      <c r="H567" s="42">
        <f>_xll.qlCalendarAdvance(Calendar,$H566,B567,"f",FALSE)</f>
        <v>43711</v>
      </c>
      <c r="I567" s="140">
        <f>_xll.qlInterestRateIndexValueDate(Index1M,$H567)</f>
        <v>43711</v>
      </c>
      <c r="J567" s="145">
        <f>IFERROR(_xll.qlIndexFixing(Index1M,$H567,TRUE,_xll.ohTrigger(RecalcTrigger,Trigger1M)),NA())</f>
        <v>2.1567609846768385E-3</v>
      </c>
      <c r="K567" s="44">
        <f>IFERROR(_xll.qlIndexFixing(Index3M,H567,TRUE,_xll.ohTrigger(RecalcTrigger,Trigger3M)),NA())</f>
        <v>3.2047722089858974E-3</v>
      </c>
      <c r="L567" s="44">
        <f>IFERROR(_xll.qlIndexFixing(Index6M,$H567,TRUE,_xll.ohTrigger(RecalcTrigger,Trigger6M)),NA())</f>
        <v>4.574819713122829E-3</v>
      </c>
      <c r="M567" s="146">
        <f>IFERROR(_xll.qlIndexFixing(Index1Y,$H567,TRUE,_xll.ohTrigger(RecalcTrigger,Trigger1Y)),NA())</f>
        <v>6.0662525375493716E-3</v>
      </c>
      <c r="N567" s="145">
        <f>IFERROR(_xll.qlIndexFixing(ONIndex1M,I567,TRUE,_xll.ohTrigger(RecalcTrigger,Trigger1M)),NA())</f>
        <v>2.1125767396656947E-3</v>
      </c>
      <c r="O567" s="44">
        <f>IFERROR(_xll.qlIndexFixing(ONIndex3M,I567,TRUE,_xll.ohTrigger(RecalcTrigger,Trigger3M)),NA())</f>
        <v>3.1671230001606432E-3</v>
      </c>
      <c r="P567" s="44">
        <f>IFERROR(_xll.qlIndexFixing(ONIndex6M,I567,TRUE,_xll.ohTrigger(RecalcTrigger,Trigger6M)),NA())</f>
        <v>4.3382554325444023E-3</v>
      </c>
      <c r="Q567" s="146">
        <f>IFERROR(_xll.qlIndexFixing(ONIndex1Y,I567,TRUE,_xll.ohTrigger(RecalcTrigger,Trigger1Y)),NA())</f>
        <v>4.863543117263891E-3</v>
      </c>
    </row>
    <row r="568" spans="2:17" x14ac:dyDescent="0.2">
      <c r="B568" s="39" t="s">
        <v>42</v>
      </c>
      <c r="D568" s="42">
        <f>_xll.qlCalendarAdvance(Calendar,$D567,B568,"f",FALSE)</f>
        <v>43718</v>
      </c>
      <c r="E568" s="140">
        <f>_xll.qlInterestRateIndexValueDate(IndexON,D568)</f>
        <v>43718</v>
      </c>
      <c r="F568" s="156">
        <f>IFERROR(_xll.qlIndexFixing(IndexON,D568,TRUE,_xll.ohTrigger(RecalcTrigger,TriggerON)),NA())</f>
        <v>1.2377265925023195E-3</v>
      </c>
      <c r="H568" s="42">
        <f>_xll.qlCalendarAdvance(Calendar,$H567,B568,"f",FALSE)</f>
        <v>43718</v>
      </c>
      <c r="I568" s="140">
        <f>_xll.qlInterestRateIndexValueDate(Index1M,$H568)</f>
        <v>43718</v>
      </c>
      <c r="J568" s="145">
        <f>IFERROR(_xll.qlIndexFixing(Index1M,$H568,TRUE,_xll.ohTrigger(RecalcTrigger,Trigger1M)),NA())</f>
        <v>2.1781985215575395E-3</v>
      </c>
      <c r="K568" s="44">
        <f>IFERROR(_xll.qlIndexFixing(Index3M,H568,TRUE,_xll.ohTrigger(RecalcTrigger,Trigger3M)),NA())</f>
        <v>3.2110544937604775E-3</v>
      </c>
      <c r="L568" s="44">
        <f>IFERROR(_xll.qlIndexFixing(Index6M,$H568,TRUE,_xll.ohTrigger(RecalcTrigger,Trigger6M)),NA())</f>
        <v>4.5930420686723745E-3</v>
      </c>
      <c r="M568" s="146">
        <f>IFERROR(_xll.qlIndexFixing(Index1Y,$H568,TRUE,_xll.ohTrigger(RecalcTrigger,Trigger1Y)),NA())</f>
        <v>6.1039581881752233E-3</v>
      </c>
      <c r="N568" s="145">
        <f>IFERROR(_xll.qlIndexFixing(ONIndex1M,I568,TRUE,_xll.ohTrigger(RecalcTrigger,Trigger1M)),NA())</f>
        <v>2.1336526439297288E-3</v>
      </c>
      <c r="O568" s="44">
        <f>IFERROR(_xll.qlIndexFixing(ONIndex3M,I568,TRUE,_xll.ohTrigger(RecalcTrigger,Trigger3M)),NA())</f>
        <v>3.1734742195110854E-3</v>
      </c>
      <c r="P568" s="44">
        <f>IFERROR(_xll.qlIndexFixing(ONIndex6M,I568,TRUE,_xll.ohTrigger(RecalcTrigger,Trigger6M)),NA())</f>
        <v>4.3554670537870877E-3</v>
      </c>
      <c r="Q568" s="146">
        <f>IFERROR(_xll.qlIndexFixing(ONIndex1Y,I568,TRUE,_xll.ohTrigger(RecalcTrigger,Trigger1Y)),NA())</f>
        <v>4.9145165378994271E-3</v>
      </c>
    </row>
    <row r="569" spans="2:17" x14ac:dyDescent="0.2">
      <c r="B569" s="39" t="s">
        <v>42</v>
      </c>
      <c r="D569" s="42">
        <f>_xll.qlCalendarAdvance(Calendar,$D568,B569,"f",FALSE)</f>
        <v>43725</v>
      </c>
      <c r="E569" s="140">
        <f>_xll.qlInterestRateIndexValueDate(IndexON,D569)</f>
        <v>43725</v>
      </c>
      <c r="F569" s="156">
        <f>IFERROR(_xll.qlIndexFixing(IndexON,D569,TRUE,_xll.ohTrigger(RecalcTrigger,TriggerON)),NA())</f>
        <v>1.2462851549654985E-3</v>
      </c>
      <c r="H569" s="42">
        <f>_xll.qlCalendarAdvance(Calendar,$H568,B569,"f",FALSE)</f>
        <v>43725</v>
      </c>
      <c r="I569" s="140">
        <f>_xll.qlInterestRateIndexValueDate(Index1M,$H569)</f>
        <v>43725</v>
      </c>
      <c r="J569" s="145">
        <f>IFERROR(_xll.qlIndexFixing(Index1M,$H569,TRUE,_xll.ohTrigger(RecalcTrigger,Trigger1M)),NA())</f>
        <v>2.1997556642269211E-3</v>
      </c>
      <c r="K569" s="44">
        <f>IFERROR(_xll.qlIndexFixing(Index3M,H569,TRUE,_xll.ohTrigger(RecalcTrigger,Trigger3M)),NA())</f>
        <v>3.2175678580649279E-3</v>
      </c>
      <c r="L569" s="44">
        <f>IFERROR(_xll.qlIndexFixing(Index6M,$H569,TRUE,_xll.ohTrigger(RecalcTrigger,Trigger6M)),NA())</f>
        <v>4.6113282027665453E-3</v>
      </c>
      <c r="M569" s="146">
        <f>IFERROR(_xll.qlIndexFixing(Index1Y,$H569,TRUE,_xll.ohTrigger(RecalcTrigger,Trigger1Y)),NA())</f>
        <v>6.1409180585674404E-3</v>
      </c>
      <c r="N569" s="145">
        <f>IFERROR(_xll.qlIndexFixing(ONIndex1M,I569,TRUE,_xll.ohTrigger(RecalcTrigger,Trigger1M)),NA())</f>
        <v>2.1549114732155594E-3</v>
      </c>
      <c r="O569" s="44">
        <f>IFERROR(_xll.qlIndexFixing(ONIndex3M,I569,TRUE,_xll.ohTrigger(RecalcTrigger,Trigger3M)),NA())</f>
        <v>3.1792098205518649E-3</v>
      </c>
      <c r="P569" s="44">
        <f>IFERROR(_xll.qlIndexFixing(ONIndex6M,I569,TRUE,_xll.ohTrigger(RecalcTrigger,Trigger6M)),NA())</f>
        <v>4.3728226018779903E-3</v>
      </c>
      <c r="Q569" s="146">
        <f>IFERROR(_xll.qlIndexFixing(ONIndex1Y,I569,TRUE,_xll.ohTrigger(RecalcTrigger,Trigger1Y)),NA())</f>
        <v>4.967911469119235E-3</v>
      </c>
    </row>
    <row r="570" spans="2:17" x14ac:dyDescent="0.2">
      <c r="B570" s="39" t="s">
        <v>42</v>
      </c>
      <c r="D570" s="42">
        <f>_xll.qlCalendarAdvance(Calendar,$D569,B570,"f",FALSE)</f>
        <v>43732</v>
      </c>
      <c r="E570" s="140">
        <f>_xll.qlInterestRateIndexValueDate(IndexON,D570)</f>
        <v>43732</v>
      </c>
      <c r="F570" s="156">
        <f>IFERROR(_xll.qlIndexFixing(IndexON,D570,TRUE,_xll.ohTrigger(RecalcTrigger,TriggerON)),NA())</f>
        <v>1.2547992587619294E-3</v>
      </c>
      <c r="H570" s="42">
        <f>_xll.qlCalendarAdvance(Calendar,$H569,B570,"f",FALSE)</f>
        <v>43732</v>
      </c>
      <c r="I570" s="140">
        <f>_xll.qlInterestRateIndexValueDate(Index1M,$H570)</f>
        <v>43732</v>
      </c>
      <c r="J570" s="145">
        <f>IFERROR(_xll.qlIndexFixing(Index1M,$H570,TRUE,_xll.ohTrigger(RecalcTrigger,Trigger1M)),NA())</f>
        <v>2.2213880418102683E-3</v>
      </c>
      <c r="K570" s="44">
        <f>IFERROR(_xll.qlIndexFixing(Index3M,H570,TRUE,_xll.ohTrigger(RecalcTrigger,Trigger3M)),NA())</f>
        <v>3.2243958276182267E-3</v>
      </c>
      <c r="L570" s="44">
        <f>IFERROR(_xll.qlIndexFixing(Index6M,$H570,TRUE,_xll.ohTrigger(RecalcTrigger,Trigger6M)),NA())</f>
        <v>4.6296746325825873E-3</v>
      </c>
      <c r="M570" s="146">
        <f>IFERROR(_xll.qlIndexFixing(Index1Y,$H570,TRUE,_xll.ohTrigger(RecalcTrigger,Trigger1Y)),NA())</f>
        <v>6.1770676562335541E-3</v>
      </c>
      <c r="N570" s="145">
        <f>IFERROR(_xll.qlIndexFixing(ONIndex1M,I570,TRUE,_xll.ohTrigger(RecalcTrigger,Trigger1M)),NA())</f>
        <v>2.176353227604233E-3</v>
      </c>
      <c r="O570" s="44">
        <f>IFERROR(_xll.qlIndexFixing(ONIndex3M,I570,TRUE,_xll.ohTrigger(RecalcTrigger,Trigger3M)),NA())</f>
        <v>3.1843298032829814E-3</v>
      </c>
      <c r="P570" s="44">
        <f>IFERROR(_xll.qlIndexFixing(ONIndex6M,I570,TRUE,_xll.ohTrigger(RecalcTrigger,Trigger6M)),NA())</f>
        <v>4.3903220769792028E-3</v>
      </c>
      <c r="Q570" s="146">
        <f>IFERROR(_xll.qlIndexFixing(ONIndex1Y,I570,TRUE,_xll.ohTrigger(RecalcTrigger,Trigger1Y)),NA())</f>
        <v>5.0237279120579625E-3</v>
      </c>
    </row>
    <row r="571" spans="2:17" x14ac:dyDescent="0.2">
      <c r="B571" s="39" t="s">
        <v>42</v>
      </c>
      <c r="D571" s="42">
        <f>_xll.qlCalendarAdvance(Calendar,$D570,B571,"f",FALSE)</f>
        <v>43739</v>
      </c>
      <c r="E571" s="140">
        <f>_xll.qlInterestRateIndexValueDate(IndexON,D571)</f>
        <v>43739</v>
      </c>
      <c r="F571" s="156">
        <f>IFERROR(_xll.qlIndexFixing(IndexON,D571,TRUE,_xll.ohTrigger(RecalcTrigger,TriggerON)),NA())</f>
        <v>1.2632763332420804E-3</v>
      </c>
      <c r="H571" s="42">
        <f>_xll.qlCalendarAdvance(Calendar,$H570,B571,"f",FALSE)</f>
        <v>43739</v>
      </c>
      <c r="I571" s="140">
        <f>_xll.qlInterestRateIndexValueDate(Index1M,$H571)</f>
        <v>43739</v>
      </c>
      <c r="J571" s="145">
        <f>IFERROR(_xll.qlIndexFixing(Index1M,$H571,TRUE,_xll.ohTrigger(RecalcTrigger,Trigger1M)),NA())</f>
        <v>2.2446052663277305E-3</v>
      </c>
      <c r="K571" s="44">
        <f>IFERROR(_xll.qlIndexFixing(Index3M,H571,TRUE,_xll.ohTrigger(RecalcTrigger,Trigger3M)),NA())</f>
        <v>3.2328668861341687E-3</v>
      </c>
      <c r="L571" s="44">
        <f>IFERROR(_xll.qlIndexFixing(Index6M,$H571,TRUE,_xll.ohTrigger(RecalcTrigger,Trigger6M)),NA())</f>
        <v>4.649440724012785E-3</v>
      </c>
      <c r="M571" s="146">
        <f>IFERROR(_xll.qlIndexFixing(Index1Y,$H571,TRUE,_xll.ohTrigger(RecalcTrigger,Trigger1Y)),NA())</f>
        <v>6.2123428183716066E-3</v>
      </c>
      <c r="N571" s="145">
        <f>IFERROR(_xll.qlIndexFixing(ONIndex1M,I571,TRUE,_xll.ohTrigger(RecalcTrigger,Trigger1M)),NA())</f>
        <v>2.197973380093643E-3</v>
      </c>
      <c r="O571" s="44">
        <f>IFERROR(_xll.qlIndexFixing(ONIndex3M,I571,TRUE,_xll.ohTrigger(RecalcTrigger,Trigger3M)),NA())</f>
        <v>3.1888599999096989E-3</v>
      </c>
      <c r="P571" s="44">
        <f>IFERROR(_xll.qlIndexFixing(ONIndex6M,I571,TRUE,_xll.ohTrigger(RecalcTrigger,Trigger6M)),NA())</f>
        <v>4.4079633269067386E-3</v>
      </c>
      <c r="Q571" s="146">
        <f>IFERROR(_xll.qlIndexFixing(ONIndex1Y,I571,TRUE,_xll.ohTrigger(RecalcTrigger,Trigger1Y)),NA())</f>
        <v>5.0818861763390899E-3</v>
      </c>
    </row>
    <row r="572" spans="2:17" x14ac:dyDescent="0.2">
      <c r="B572" s="39" t="s">
        <v>42</v>
      </c>
      <c r="D572" s="42">
        <f>_xll.qlCalendarAdvance(Calendar,$D571,B572,"f",FALSE)</f>
        <v>43746</v>
      </c>
      <c r="E572" s="140">
        <f>_xll.qlInterestRateIndexValueDate(IndexON,D572)</f>
        <v>43746</v>
      </c>
      <c r="F572" s="156">
        <f>IFERROR(_xll.qlIndexFixing(IndexON,D572,TRUE,_xll.ohTrigger(RecalcTrigger,TriggerON)),NA())</f>
        <v>1.2719243985981343E-3</v>
      </c>
      <c r="H572" s="42">
        <f>_xll.qlCalendarAdvance(Calendar,$H571,B572,"f",FALSE)</f>
        <v>43746</v>
      </c>
      <c r="I572" s="140">
        <f>_xll.qlInterestRateIndexValueDate(Index1M,$H572)</f>
        <v>43746</v>
      </c>
      <c r="J572" s="145">
        <f>IFERROR(_xll.qlIndexFixing(Index1M,$H572,TRUE,_xll.ohTrigger(RecalcTrigger,Trigger1M)),NA())</f>
        <v>2.2662656390745159E-3</v>
      </c>
      <c r="K572" s="44">
        <f>IFERROR(_xll.qlIndexFixing(Index3M,H572,TRUE,_xll.ohTrigger(RecalcTrigger,Trigger3M)),NA())</f>
        <v>3.2399634251937424E-3</v>
      </c>
      <c r="L572" s="44">
        <f>IFERROR(_xll.qlIndexFixing(Index6M,$H572,TRUE,_xll.ohTrigger(RecalcTrigger,Trigger6M)),NA())</f>
        <v>4.6679022419346145E-3</v>
      </c>
      <c r="M572" s="146">
        <f>IFERROR(_xll.qlIndexFixing(Index1Y,$H572,TRUE,_xll.ohTrigger(RecalcTrigger,Trigger1Y)),NA())</f>
        <v>6.2467053789192631E-3</v>
      </c>
      <c r="N572" s="145">
        <f>IFERROR(_xll.qlIndexFixing(ONIndex1M,I572,TRUE,_xll.ohTrigger(RecalcTrigger,Trigger1M)),NA())</f>
        <v>2.2196451773803805E-3</v>
      </c>
      <c r="O572" s="44">
        <f>IFERROR(_xll.qlIndexFixing(ONIndex3M,I572,TRUE,_xll.ohTrigger(RecalcTrigger,Trigger3M)),NA())</f>
        <v>3.1935237152591611E-3</v>
      </c>
      <c r="P572" s="44">
        <f>IFERROR(_xll.qlIndexFixing(ONIndex6M,I572,TRUE,_xll.ohTrigger(RecalcTrigger,Trigger6M)),NA())</f>
        <v>4.4256860909142048E-3</v>
      </c>
      <c r="Q572" s="146">
        <f>IFERROR(_xll.qlIndexFixing(ONIndex1Y,I572,TRUE,_xll.ohTrigger(RecalcTrigger,Trigger1Y)),NA())</f>
        <v>5.14015490483688E-3</v>
      </c>
    </row>
    <row r="573" spans="2:17" x14ac:dyDescent="0.2">
      <c r="B573" s="39" t="s">
        <v>42</v>
      </c>
      <c r="D573" s="42">
        <f>_xll.qlCalendarAdvance(Calendar,$D572,B573,"f",FALSE)</f>
        <v>43753</v>
      </c>
      <c r="E573" s="140">
        <f>_xll.qlInterestRateIndexValueDate(IndexON,D573)</f>
        <v>43753</v>
      </c>
      <c r="F573" s="156">
        <f>IFERROR(_xll.qlIndexFixing(IndexON,D573,TRUE,_xll.ohTrigger(RecalcTrigger,TriggerON)),NA())</f>
        <v>1.2808400357378069E-3</v>
      </c>
      <c r="H573" s="42">
        <f>_xll.qlCalendarAdvance(Calendar,$H572,B573,"f",FALSE)</f>
        <v>43753</v>
      </c>
      <c r="I573" s="140">
        <f>_xll.qlInterestRateIndexValueDate(Index1M,$H573)</f>
        <v>43753</v>
      </c>
      <c r="J573" s="145">
        <f>IFERROR(_xll.qlIndexFixing(Index1M,$H573,TRUE,_xll.ohTrigger(RecalcTrigger,Trigger1M)),NA())</f>
        <v>2.2879188440725414E-3</v>
      </c>
      <c r="K573" s="44">
        <f>IFERROR(_xll.qlIndexFixing(Index3M,H573,TRUE,_xll.ohTrigger(RecalcTrigger,Trigger3M)),NA())</f>
        <v>3.2481538001143777E-3</v>
      </c>
      <c r="L573" s="44">
        <f>IFERROR(_xll.qlIndexFixing(Index6M,$H573,TRUE,_xll.ohTrigger(RecalcTrigger,Trigger6M)),NA())</f>
        <v>4.6864175905840114E-3</v>
      </c>
      <c r="M573" s="146">
        <f>IFERROR(_xll.qlIndexFixing(Index1Y,$H573,TRUE,_xll.ohTrigger(RecalcTrigger,Trigger1Y)),NA())</f>
        <v>6.2801710692902343E-3</v>
      </c>
      <c r="N573" s="145">
        <f>IFERROR(_xll.qlIndexFixing(ONIndex1M,I573,TRUE,_xll.ohTrigger(RecalcTrigger,Trigger1M)),NA())</f>
        <v>2.2413097698148476E-3</v>
      </c>
      <c r="O573" s="44">
        <f>IFERROR(_xll.qlIndexFixing(ONIndex3M,I573,TRUE,_xll.ohTrigger(RecalcTrigger,Trigger3M)),NA())</f>
        <v>3.198656769215491E-3</v>
      </c>
      <c r="P573" s="44">
        <f>IFERROR(_xll.qlIndexFixing(ONIndex6M,I573,TRUE,_xll.ohTrigger(RecalcTrigger,Trigger6M)),NA())</f>
        <v>4.4434623908529147E-3</v>
      </c>
      <c r="Q573" s="146">
        <f>IFERROR(_xll.qlIndexFixing(ONIndex1Y,I573,TRUE,_xll.ohTrigger(RecalcTrigger,Trigger1Y)),NA())</f>
        <v>5.1974981098512618E-3</v>
      </c>
    </row>
    <row r="574" spans="2:17" x14ac:dyDescent="0.2">
      <c r="B574" s="39" t="s">
        <v>42</v>
      </c>
      <c r="D574" s="42">
        <f>_xll.qlCalendarAdvance(Calendar,$D573,B574,"f",FALSE)</f>
        <v>43760</v>
      </c>
      <c r="E574" s="140">
        <f>_xll.qlInterestRateIndexValueDate(IndexON,D574)</f>
        <v>43760</v>
      </c>
      <c r="F574" s="156">
        <f>IFERROR(_xll.qlIndexFixing(IndexON,D574,TRUE,_xll.ohTrigger(RecalcTrigger,TriggerON)),NA())</f>
        <v>1.2900232447421445E-3</v>
      </c>
      <c r="H574" s="42">
        <f>_xll.qlCalendarAdvance(Calendar,$H573,B574,"f",FALSE)</f>
        <v>43760</v>
      </c>
      <c r="I574" s="140">
        <f>_xll.qlInterestRateIndexValueDate(Index1M,$H574)</f>
        <v>43760</v>
      </c>
      <c r="J574" s="145">
        <f>IFERROR(_xll.qlIndexFixing(Index1M,$H574,TRUE,_xll.ohTrigger(RecalcTrigger,Trigger1M)),NA())</f>
        <v>2.3095648812747472E-3</v>
      </c>
      <c r="K574" s="44">
        <f>IFERROR(_xll.qlIndexFixing(Index3M,H574,TRUE,_xll.ohTrigger(RecalcTrigger,Trigger3M)),NA())</f>
        <v>3.2568139116795464E-3</v>
      </c>
      <c r="L574" s="44">
        <f>IFERROR(_xll.qlIndexFixing(Index6M,$H574,TRUE,_xll.ohTrigger(RecalcTrigger,Trigger6M)),NA())</f>
        <v>4.7049867714539116E-3</v>
      </c>
      <c r="M574" s="146">
        <f>IFERROR(_xll.qlIndexFixing(Index1Y,$H574,TRUE,_xll.ohTrigger(RecalcTrigger,Trigger1Y)),NA())</f>
        <v>6.3127631115418277E-3</v>
      </c>
      <c r="N574" s="145">
        <f>IFERROR(_xll.qlIndexFixing(ONIndex1M,I574,TRUE,_xll.ohTrigger(RecalcTrigger,Trigger1M)),NA())</f>
        <v>2.2629671571539056E-3</v>
      </c>
      <c r="O574" s="44">
        <f>IFERROR(_xll.qlIndexFixing(ONIndex3M,I574,TRUE,_xll.ohTrigger(RecalcTrigger,Trigger3M)),NA())</f>
        <v>3.2042591618597349E-3</v>
      </c>
      <c r="P574" s="44">
        <f>IFERROR(_xll.qlIndexFixing(ONIndex6M,I574,TRUE,_xll.ohTrigger(RecalcTrigger,Trigger6M)),NA())</f>
        <v>4.4612922268039146E-3</v>
      </c>
      <c r="Q574" s="146">
        <f>IFERROR(_xll.qlIndexFixing(ONIndex1Y,I574,TRUE,_xll.ohTrigger(RecalcTrigger,Trigger1Y)),NA())</f>
        <v>5.2539157908149114E-3</v>
      </c>
    </row>
    <row r="575" spans="2:17" x14ac:dyDescent="0.2">
      <c r="B575" s="39" t="s">
        <v>42</v>
      </c>
      <c r="D575" s="42">
        <f>_xll.qlCalendarAdvance(Calendar,$D574,B575,"f",FALSE)</f>
        <v>43767</v>
      </c>
      <c r="E575" s="140">
        <f>_xll.qlInterestRateIndexValueDate(IndexON,D575)</f>
        <v>43767</v>
      </c>
      <c r="F575" s="156">
        <f>IFERROR(_xll.qlIndexFixing(IndexON,D575,TRUE,_xll.ohTrigger(RecalcTrigger,TriggerON)),NA())</f>
        <v>1.2994740255301007E-3</v>
      </c>
      <c r="H575" s="42">
        <f>_xll.qlCalendarAdvance(Calendar,$H574,B575,"f",FALSE)</f>
        <v>43767</v>
      </c>
      <c r="I575" s="140">
        <f>_xll.qlInterestRateIndexValueDate(Index1M,$H575)</f>
        <v>43767</v>
      </c>
      <c r="J575" s="145">
        <f>IFERROR(_xll.qlIndexFixing(Index1M,$H575,TRUE,_xll.ohTrigger(RecalcTrigger,Trigger1M)),NA())</f>
        <v>2.3312037506471469E-3</v>
      </c>
      <c r="K575" s="44">
        <f>IFERROR(_xll.qlIndexFixing(Index3M,H575,TRUE,_xll.ohTrigger(RecalcTrigger,Trigger3M)),NA())</f>
        <v>3.2659437629619596E-3</v>
      </c>
      <c r="L575" s="44">
        <f>IFERROR(_xll.qlIndexFixing(Index6M,$H575,TRUE,_xll.ohTrigger(RecalcTrigger,Trigger6M)),NA())</f>
        <v>4.7236097860403484E-3</v>
      </c>
      <c r="M575" s="146">
        <f>IFERROR(_xll.qlIndexFixing(Index1Y,$H575,TRUE,_xll.ohTrigger(RecalcTrigger,Trigger1Y)),NA())</f>
        <v>6.3445047330830673E-3</v>
      </c>
      <c r="N575" s="145">
        <f>IFERROR(_xll.qlIndexFixing(ONIndex1M,I575,TRUE,_xll.ohTrigger(RecalcTrigger,Trigger1M)),NA())</f>
        <v>2.2846173396406932E-3</v>
      </c>
      <c r="O575" s="44">
        <f>IFERROR(_xll.qlIndexFixing(ONIndex3M,I575,TRUE,_xll.ohTrigger(RecalcTrigger,Trigger3M)),NA())</f>
        <v>3.2103308931918928E-3</v>
      </c>
      <c r="P575" s="44">
        <f>IFERROR(_xll.qlIndexFixing(ONIndex6M,I575,TRUE,_xll.ohTrigger(RecalcTrigger,Trigger6M)),NA())</f>
        <v>4.4791755987672044E-3</v>
      </c>
      <c r="Q575" s="146">
        <f>IFERROR(_xll.qlIndexFixing(ONIndex1Y,I575,TRUE,_xll.ohTrigger(RecalcTrigger,Trigger1Y)),NA())</f>
        <v>5.3094079473225975E-3</v>
      </c>
    </row>
    <row r="576" spans="2:17" x14ac:dyDescent="0.2">
      <c r="B576" s="39" t="s">
        <v>42</v>
      </c>
      <c r="D576" s="42">
        <f>_xll.qlCalendarAdvance(Calendar,$D575,B576,"f",FALSE)</f>
        <v>43774</v>
      </c>
      <c r="E576" s="140">
        <f>_xll.qlInterestRateIndexValueDate(IndexON,D576)</f>
        <v>43774</v>
      </c>
      <c r="F576" s="156">
        <f>IFERROR(_xll.qlIndexFixing(IndexON,D576,TRUE,_xll.ohTrigger(RecalcTrigger,TriggerON)),NA())</f>
        <v>1.3091923781827219E-3</v>
      </c>
      <c r="H576" s="42">
        <f>_xll.qlCalendarAdvance(Calendar,$H575,B576,"f",FALSE)</f>
        <v>43774</v>
      </c>
      <c r="I576" s="140">
        <f>_xll.qlInterestRateIndexValueDate(Index1M,$H576)</f>
        <v>43774</v>
      </c>
      <c r="J576" s="145">
        <f>IFERROR(_xll.qlIndexFixing(Index1M,$H576,TRUE,_xll.ohTrigger(RecalcTrigger,Trigger1M)),NA())</f>
        <v>2.3512833693236646E-3</v>
      </c>
      <c r="K576" s="44">
        <f>IFERROR(_xll.qlIndexFixing(Index3M,H576,TRUE,_xll.ohTrigger(RecalcTrigger,Trigger3M)),NA())</f>
        <v>3.2755433572025875E-3</v>
      </c>
      <c r="L576" s="44">
        <f>IFERROR(_xll.qlIndexFixing(Index6M,$H576,TRUE,_xll.ohTrigger(RecalcTrigger,Trigger6M)),NA())</f>
        <v>4.7409033693872745E-3</v>
      </c>
      <c r="M576" s="146">
        <f>IFERROR(_xll.qlIndexFixing(Index1Y,$H576,TRUE,_xll.ohTrigger(RecalcTrigger,Trigger1Y)),NA())</f>
        <v>6.3754191664738401E-3</v>
      </c>
      <c r="N576" s="145">
        <f>IFERROR(_xll.qlIndexFixing(ONIndex1M,I576,TRUE,_xll.ohTrigger(RecalcTrigger,Trigger1M)),NA())</f>
        <v>2.306260317113118E-3</v>
      </c>
      <c r="O576" s="44">
        <f>IFERROR(_xll.qlIndexFixing(ONIndex3M,I576,TRUE,_xll.ohTrigger(RecalcTrigger,Trigger3M)),NA())</f>
        <v>3.2168719632930109E-3</v>
      </c>
      <c r="P576" s="44">
        <f>IFERROR(_xll.qlIndexFixing(ONIndex6M,I576,TRUE,_xll.ohTrigger(RecalcTrigger,Trigger6M)),NA())</f>
        <v>4.4971125067427842E-3</v>
      </c>
      <c r="Q576" s="146">
        <f>IFERROR(_xll.qlIndexFixing(ONIndex1Y,I576,TRUE,_xll.ohTrigger(RecalcTrigger,Trigger1Y)),NA())</f>
        <v>5.3639745790501347E-3</v>
      </c>
    </row>
    <row r="577" spans="2:17" x14ac:dyDescent="0.2">
      <c r="B577" s="39" t="s">
        <v>42</v>
      </c>
      <c r="D577" s="42">
        <f>_xll.qlCalendarAdvance(Calendar,$D576,B577,"f",FALSE)</f>
        <v>43781</v>
      </c>
      <c r="E577" s="140">
        <f>_xll.qlInterestRateIndexValueDate(IndexON,D577)</f>
        <v>43781</v>
      </c>
      <c r="F577" s="156">
        <f>IFERROR(_xll.qlIndexFixing(IndexON,D577,TRUE,_xll.ohTrigger(RecalcTrigger,TriggerON)),NA())</f>
        <v>1.3191783027000081E-3</v>
      </c>
      <c r="H577" s="42">
        <f>_xll.qlCalendarAdvance(Calendar,$H576,B577,"f",FALSE)</f>
        <v>43781</v>
      </c>
      <c r="I577" s="140">
        <f>_xll.qlInterestRateIndexValueDate(Index1M,$H577)</f>
        <v>43781</v>
      </c>
      <c r="J577" s="145">
        <f>IFERROR(_xll.qlIndexFixing(Index1M,$H577,TRUE,_xll.ohTrigger(RecalcTrigger,Trigger1M)),NA())</f>
        <v>2.3729082749775294E-3</v>
      </c>
      <c r="K577" s="44">
        <f>IFERROR(_xll.qlIndexFixing(Index3M,H577,TRUE,_xll.ohTrigger(RecalcTrigger,Trigger3M)),NA())</f>
        <v>3.2856126978080169E-3</v>
      </c>
      <c r="L577" s="44">
        <f>IFERROR(_xll.qlIndexFixing(Index6M,$H577,TRUE,_xll.ohTrigger(RecalcTrigger,Trigger6M)),NA())</f>
        <v>4.7596299668004934E-3</v>
      </c>
      <c r="M577" s="146">
        <f>IFERROR(_xll.qlIndexFixing(Index1Y,$H577,TRUE,_xll.ohTrigger(RecalcTrigger,Trigger1Y)),NA())</f>
        <v>6.4055296492311472E-3</v>
      </c>
      <c r="N577" s="145">
        <f>IFERROR(_xll.qlIndexFixing(ONIndex1M,I577,TRUE,_xll.ohTrigger(RecalcTrigger,Trigger1M)),NA())</f>
        <v>2.3278960897332723E-3</v>
      </c>
      <c r="O577" s="44">
        <f>IFERROR(_xll.qlIndexFixing(ONIndex3M,I577,TRUE,_xll.ohTrigger(RecalcTrigger,Trigger3M)),NA())</f>
        <v>3.2238823721630894E-3</v>
      </c>
      <c r="P577" s="44">
        <f>IFERROR(_xll.qlIndexFixing(ONIndex6M,I577,TRUE,_xll.ohTrigger(RecalcTrigger,Trigger6M)),NA())</f>
        <v>4.5151029506496076E-3</v>
      </c>
      <c r="Q577" s="146">
        <f>IFERROR(_xll.qlIndexFixing(ONIndex1Y,I577,TRUE,_xll.ohTrigger(RecalcTrigger,Trigger1Y)),NA())</f>
        <v>5.4176156854301993E-3</v>
      </c>
    </row>
    <row r="578" spans="2:17" x14ac:dyDescent="0.2">
      <c r="B578" s="39" t="s">
        <v>42</v>
      </c>
      <c r="D578" s="42">
        <f>_xll.qlCalendarAdvance(Calendar,$D577,B578,"f",FALSE)</f>
        <v>43788</v>
      </c>
      <c r="E578" s="140">
        <f>_xll.qlInterestRateIndexValueDate(IndexON,D578)</f>
        <v>43788</v>
      </c>
      <c r="F578" s="156">
        <f>IFERROR(_xll.qlIndexFixing(IndexON,D578,TRUE,_xll.ohTrigger(RecalcTrigger,TriggerON)),NA())</f>
        <v>1.3294317990819593E-3</v>
      </c>
      <c r="H578" s="42">
        <f>_xll.qlCalendarAdvance(Calendar,$H577,B578,"f",FALSE)</f>
        <v>43788</v>
      </c>
      <c r="I578" s="140">
        <f>_xll.qlInterestRateIndexValueDate(Index1M,$H578)</f>
        <v>43788</v>
      </c>
      <c r="J578" s="145">
        <f>IFERROR(_xll.qlIndexFixing(Index1M,$H578,TRUE,_xll.ohTrigger(RecalcTrigger,Trigger1M)),NA())</f>
        <v>2.3945260114448903E-3</v>
      </c>
      <c r="K578" s="44">
        <f>IFERROR(_xll.qlIndexFixing(Index3M,H578,TRUE,_xll.ohTrigger(RecalcTrigger,Trigger3M)),NA())</f>
        <v>3.2961517883522127E-3</v>
      </c>
      <c r="L578" s="44">
        <f>IFERROR(_xll.qlIndexFixing(Index6M,$H578,TRUE,_xll.ohTrigger(RecalcTrigger,Trigger6M)),NA())</f>
        <v>4.7784104006765877E-3</v>
      </c>
      <c r="M578" s="146">
        <f>IFERROR(_xll.qlIndexFixing(Index1Y,$H578,TRUE,_xll.ohTrigger(RecalcTrigger,Trigger1Y)),NA())</f>
        <v>6.4348594236388794E-3</v>
      </c>
      <c r="N578" s="145">
        <f>IFERROR(_xll.qlIndexFixing(ONIndex1M,I578,TRUE,_xll.ohTrigger(RecalcTrigger,Trigger1M)),NA())</f>
        <v>2.3495246573390638E-3</v>
      </c>
      <c r="O578" s="44">
        <f>IFERROR(_xll.qlIndexFixing(ONIndex3M,I578,TRUE,_xll.ohTrigger(RecalcTrigger,Trigger3M)),NA())</f>
        <v>3.2313621198831743E-3</v>
      </c>
      <c r="P578" s="44">
        <f>IFERROR(_xll.qlIndexFixing(ONIndex6M,I578,TRUE,_xll.ohTrigger(RecalcTrigger,Trigger6M)),NA())</f>
        <v>4.5331469306497674E-3</v>
      </c>
      <c r="Q578" s="146">
        <f>IFERROR(_xll.qlIndexFixing(ONIndex1Y,I578,TRUE,_xll.ohTrigger(RecalcTrigger,Trigger1Y)),NA())</f>
        <v>5.4703312661386061E-3</v>
      </c>
    </row>
    <row r="579" spans="2:17" x14ac:dyDescent="0.2">
      <c r="B579" s="39" t="s">
        <v>42</v>
      </c>
      <c r="D579" s="42">
        <f>_xll.qlCalendarAdvance(Calendar,$D578,B579,"f",FALSE)</f>
        <v>43795</v>
      </c>
      <c r="E579" s="140">
        <f>_xll.qlInterestRateIndexValueDate(IndexON,D579)</f>
        <v>43795</v>
      </c>
      <c r="F579" s="156">
        <f>IFERROR(_xll.qlIndexFixing(IndexON,D579,TRUE,_xll.ohTrigger(RecalcTrigger,TriggerON)),NA())</f>
        <v>1.3399528673285754E-3</v>
      </c>
      <c r="H579" s="42">
        <f>_xll.qlCalendarAdvance(Calendar,$H578,B579,"f",FALSE)</f>
        <v>43795</v>
      </c>
      <c r="I579" s="140">
        <f>_xll.qlInterestRateIndexValueDate(Index1M,$H579)</f>
        <v>43795</v>
      </c>
      <c r="J579" s="145">
        <f>IFERROR(_xll.qlIndexFixing(Index1M,$H579,TRUE,_xll.ohTrigger(RecalcTrigger,Trigger1M)),NA())</f>
        <v>2.4176875490177613E-3</v>
      </c>
      <c r="K579" s="44">
        <f>IFERROR(_xll.qlIndexFixing(Index3M,H579,TRUE,_xll.ohTrigger(RecalcTrigger,Trigger3M)),NA())</f>
        <v>3.3071606325756364E-3</v>
      </c>
      <c r="L579" s="44">
        <f>IFERROR(_xll.qlIndexFixing(Index6M,$H579,TRUE,_xll.ohTrigger(RecalcTrigger,Trigger6M)),NA())</f>
        <v>4.797244672520704E-3</v>
      </c>
      <c r="M579" s="146">
        <f>IFERROR(_xll.qlIndexFixing(Index1Y,$H579,TRUE,_xll.ohTrigger(RecalcTrigger,Trigger1Y)),NA())</f>
        <v>6.4634317365658027E-3</v>
      </c>
      <c r="N579" s="145">
        <f>IFERROR(_xll.qlIndexFixing(ONIndex1M,I579,TRUE,_xll.ohTrigger(RecalcTrigger,Trigger1M)),NA())</f>
        <v>2.3711460200115386E-3</v>
      </c>
      <c r="O579" s="44">
        <f>IFERROR(_xll.qlIndexFixing(ONIndex3M,I579,TRUE,_xll.ohTrigger(RecalcTrigger,Trigger3M)),NA())</f>
        <v>3.2393112063722196E-3</v>
      </c>
      <c r="P579" s="44">
        <f>IFERROR(_xll.qlIndexFixing(ONIndex6M,I579,TRUE,_xll.ohTrigger(RecalcTrigger,Trigger6M)),NA())</f>
        <v>4.5512444465811708E-3</v>
      </c>
      <c r="Q579" s="146">
        <f>IFERROR(_xll.qlIndexFixing(ONIndex1Y,I579,TRUE,_xll.ohTrigger(RecalcTrigger,Trigger1Y)),NA())</f>
        <v>5.5221213207701236E-3</v>
      </c>
    </row>
    <row r="580" spans="2:17" x14ac:dyDescent="0.2">
      <c r="B580" s="39" t="s">
        <v>42</v>
      </c>
      <c r="D580" s="42">
        <f>_xll.qlCalendarAdvance(Calendar,$D579,B580,"f",FALSE)</f>
        <v>43802</v>
      </c>
      <c r="E580" s="140">
        <f>_xll.qlInterestRateIndexValueDate(IndexON,D580)</f>
        <v>43802</v>
      </c>
      <c r="F580" s="156">
        <f>IFERROR(_xll.qlIndexFixing(IndexON,D580,TRUE,_xll.ohTrigger(RecalcTrigger,TriggerON)),NA())</f>
        <v>1.3507415076019491E-3</v>
      </c>
      <c r="H580" s="42">
        <f>_xll.qlCalendarAdvance(Calendar,$H579,B580,"f",FALSE)</f>
        <v>43802</v>
      </c>
      <c r="I580" s="140">
        <f>_xll.qlInterestRateIndexValueDate(Index1M,$H580)</f>
        <v>43802</v>
      </c>
      <c r="J580" s="145">
        <f>IFERROR(_xll.qlIndexFixing(Index1M,$H580,TRUE,_xll.ohTrigger(RecalcTrigger,Trigger1M)),NA())</f>
        <v>2.4392905786345892E-3</v>
      </c>
      <c r="K580" s="44">
        <f>IFERROR(_xll.qlIndexFixing(Index3M,H580,TRUE,_xll.ohTrigger(RecalcTrigger,Trigger3M)),NA())</f>
        <v>3.3177155859059099E-3</v>
      </c>
      <c r="L580" s="44">
        <f>IFERROR(_xll.qlIndexFixing(Index6M,$H580,TRUE,_xll.ohTrigger(RecalcTrigger,Trigger6M)),NA())</f>
        <v>4.8175324174237087E-3</v>
      </c>
      <c r="M580" s="146">
        <f>IFERROR(_xll.qlIndexFixing(Index1Y,$H580,TRUE,_xll.ohTrigger(RecalcTrigger,Trigger1Y)),NA())</f>
        <v>6.4912698392850833E-3</v>
      </c>
      <c r="N580" s="145">
        <f>IFERROR(_xll.qlIndexFixing(ONIndex1M,I580,TRUE,_xll.ohTrigger(RecalcTrigger,Trigger1M)),NA())</f>
        <v>2.3927601776696505E-3</v>
      </c>
      <c r="O580" s="44">
        <f>IFERROR(_xll.qlIndexFixing(ONIndex3M,I580,TRUE,_xll.ohTrigger(RecalcTrigger,Trigger3M)),NA())</f>
        <v>3.2477296317112714E-3</v>
      </c>
      <c r="P580" s="44">
        <f>IFERROR(_xll.qlIndexFixing(ONIndex6M,I580,TRUE,_xll.ohTrigger(RecalcTrigger,Trigger6M)),NA())</f>
        <v>4.5693954985248642E-3</v>
      </c>
      <c r="Q580" s="146">
        <f>IFERROR(_xll.qlIndexFixing(ONIndex1Y,I580,TRUE,_xll.ohTrigger(RecalcTrigger,Trigger1Y)),NA())</f>
        <v>5.5729858488384743E-3</v>
      </c>
    </row>
    <row r="581" spans="2:17" x14ac:dyDescent="0.2">
      <c r="B581" s="39" t="s">
        <v>42</v>
      </c>
      <c r="D581" s="42">
        <f>_xll.qlCalendarAdvance(Calendar,$D580,B581,"f",FALSE)</f>
        <v>43809</v>
      </c>
      <c r="E581" s="140">
        <f>_xll.qlInterestRateIndexValueDate(IndexON,D581)</f>
        <v>43809</v>
      </c>
      <c r="F581" s="156">
        <f>IFERROR(_xll.qlIndexFixing(IndexON,D581,TRUE,_xll.ohTrigger(RecalcTrigger,TriggerON)),NA())</f>
        <v>1.361797719821034E-3</v>
      </c>
      <c r="H581" s="42">
        <f>_xll.qlCalendarAdvance(Calendar,$H580,B581,"f",FALSE)</f>
        <v>43809</v>
      </c>
      <c r="I581" s="140">
        <f>_xll.qlInterestRateIndexValueDate(Index1M,$H581)</f>
        <v>43809</v>
      </c>
      <c r="J581" s="145">
        <f>IFERROR(_xll.qlIndexFixing(Index1M,$H581,TRUE,_xll.ohTrigger(RecalcTrigger,Trigger1M)),NA())</f>
        <v>2.4608864401837005E-3</v>
      </c>
      <c r="K581" s="44">
        <f>IFERROR(_xll.qlIndexFixing(Index3M,H581,TRUE,_xll.ohTrigger(RecalcTrigger,Trigger3M)),NA())</f>
        <v>3.3296302861615394E-3</v>
      </c>
      <c r="L581" s="44">
        <f>IFERROR(_xll.qlIndexFixing(Index6M,$H581,TRUE,_xll.ohTrigger(RecalcTrigger,Trigger6M)),NA())</f>
        <v>4.8364784659900512E-3</v>
      </c>
      <c r="M581" s="146">
        <f>IFERROR(_xll.qlIndexFixing(Index1Y,$H581,TRUE,_xll.ohTrigger(RecalcTrigger,Trigger1Y)),NA())</f>
        <v>6.5183969873026711E-3</v>
      </c>
      <c r="N581" s="145">
        <f>IFERROR(_xll.qlIndexFixing(ONIndex1M,I581,TRUE,_xll.ohTrigger(RecalcTrigger,Trigger1M)),NA())</f>
        <v>2.4143671303944458E-3</v>
      </c>
      <c r="O581" s="44">
        <f>IFERROR(_xll.qlIndexFixing(ONIndex3M,I581,TRUE,_xll.ohTrigger(RecalcTrigger,Trigger3M)),NA())</f>
        <v>3.2566173959003297E-3</v>
      </c>
      <c r="P581" s="44">
        <f>IFERROR(_xll.qlIndexFixing(ONIndex6M,I581,TRUE,_xll.ohTrigger(RecalcTrigger,Trigger6M)),NA())</f>
        <v>4.5876000865618938E-3</v>
      </c>
      <c r="Q581" s="146">
        <f>IFERROR(_xll.qlIndexFixing(ONIndex1Y,I581,TRUE,_xll.ohTrigger(RecalcTrigger,Trigger1Y)),NA())</f>
        <v>5.6229248501005191E-3</v>
      </c>
    </row>
    <row r="582" spans="2:17" x14ac:dyDescent="0.2">
      <c r="B582" s="39" t="s">
        <v>42</v>
      </c>
      <c r="D582" s="42">
        <f>_xll.qlCalendarAdvance(Calendar,$D581,B582,"f",FALSE)</f>
        <v>43816</v>
      </c>
      <c r="E582" s="140">
        <f>_xll.qlInterestRateIndexValueDate(IndexON,D582)</f>
        <v>43816</v>
      </c>
      <c r="F582" s="156">
        <f>IFERROR(_xll.qlIndexFixing(IndexON,D582,TRUE,_xll.ohTrigger(RecalcTrigger,TriggerON)),NA())</f>
        <v>1.3731215039047839E-3</v>
      </c>
      <c r="H582" s="42">
        <f>_xll.qlCalendarAdvance(Calendar,$H581,B582,"f",FALSE)</f>
        <v>43816</v>
      </c>
      <c r="I582" s="140">
        <f>_xll.qlInterestRateIndexValueDate(Index1M,$H582)</f>
        <v>43816</v>
      </c>
      <c r="J582" s="145">
        <f>IFERROR(_xll.qlIndexFixing(Index1M,$H582,TRUE,_xll.ohTrigger(RecalcTrigger,Trigger1M)),NA())</f>
        <v>2.4824751336232648E-3</v>
      </c>
      <c r="K582" s="44">
        <f>IFERROR(_xll.qlIndexFixing(Index3M,H582,TRUE,_xll.ohTrigger(RecalcTrigger,Trigger3M)),NA())</f>
        <v>3.3420147473125651E-3</v>
      </c>
      <c r="L582" s="44">
        <f>IFERROR(_xll.qlIndexFixing(Index6M,$H582,TRUE,_xll.ohTrigger(RecalcTrigger,Trigger6M)),NA())</f>
        <v>4.855478358872279E-3</v>
      </c>
      <c r="M582" s="146">
        <f>IFERROR(_xll.qlIndexFixing(Index1Y,$H582,TRUE,_xll.ohTrigger(RecalcTrigger,Trigger1Y)),NA())</f>
        <v>6.5448364401892332E-3</v>
      </c>
      <c r="N582" s="145">
        <f>IFERROR(_xll.qlIndexFixing(ONIndex1M,I582,TRUE,_xll.ohTrigger(RecalcTrigger,Trigger1M)),NA())</f>
        <v>2.4359668781859245E-3</v>
      </c>
      <c r="O582" s="44">
        <f>IFERROR(_xll.qlIndexFixing(ONIndex3M,I582,TRUE,_xll.ohTrigger(RecalcTrigger,Trigger3M)),NA())</f>
        <v>3.2659744990204409E-3</v>
      </c>
      <c r="P582" s="44">
        <f>IFERROR(_xll.qlIndexFixing(ONIndex6M,I582,TRUE,_xll.ohTrigger(RecalcTrigger,Trigger6M)),NA())</f>
        <v>4.6058582106922596E-3</v>
      </c>
      <c r="Q582" s="146">
        <f>IFERROR(_xll.qlIndexFixing(ONIndex1Y,I582,TRUE,_xll.ohTrigger(RecalcTrigger,Trigger1Y)),NA())</f>
        <v>5.6719383240699806E-3</v>
      </c>
    </row>
    <row r="583" spans="2:17" x14ac:dyDescent="0.2">
      <c r="B583" s="39" t="s">
        <v>42</v>
      </c>
      <c r="D583" s="42">
        <f>_xll.qlCalendarAdvance(Calendar,$D582,B583,"f",FALSE)</f>
        <v>43823</v>
      </c>
      <c r="E583" s="140">
        <f>_xll.qlInterestRateIndexValueDate(IndexON,D583)</f>
        <v>43823</v>
      </c>
      <c r="F583" s="156">
        <f>IFERROR(_xll.qlIndexFixing(IndexON,D583,TRUE,_xll.ohTrigger(RecalcTrigger,TriggerON)),NA())</f>
        <v>1.3863976969722784E-3</v>
      </c>
      <c r="H583" s="42">
        <f>_xll.qlCalendarAdvance(Calendar,$H582,B583,"f",FALSE)</f>
        <v>43823</v>
      </c>
      <c r="I583" s="140">
        <f>_xll.qlInterestRateIndexValueDate(Index1M,$H583)</f>
        <v>43823</v>
      </c>
      <c r="J583" s="145">
        <f>IFERROR(_xll.qlIndexFixing(Index1M,$H583,TRUE,_xll.ohTrigger(RecalcTrigger,Trigger1M)),NA())</f>
        <v>2.5040566589114525E-3</v>
      </c>
      <c r="K583" s="44">
        <f>IFERROR(_xll.qlIndexFixing(Index3M,H583,TRUE,_xll.ohTrigger(RecalcTrigger,Trigger3M)),NA())</f>
        <v>3.3548689737060967E-3</v>
      </c>
      <c r="L583" s="44">
        <f>IFERROR(_xll.qlIndexFixing(Index6M,$H583,TRUE,_xll.ohTrigger(RecalcTrigger,Trigger6M)),NA())</f>
        <v>4.8745320976031851E-3</v>
      </c>
      <c r="M583" s="146">
        <f>IFERROR(_xll.qlIndexFixing(Index1Y,$H583,TRUE,_xll.ohTrigger(RecalcTrigger,Trigger1Y)),NA())</f>
        <v>6.5706114614182782E-3</v>
      </c>
      <c r="N583" s="145">
        <f>IFERROR(_xll.qlIndexFixing(ONIndex1M,I583,TRUE,_xll.ohTrigger(RecalcTrigger,Trigger1M)),NA())</f>
        <v>2.460660021197751E-3</v>
      </c>
      <c r="O583" s="44">
        <f>IFERROR(_xll.qlIndexFixing(ONIndex3M,I583,TRUE,_xll.ohTrigger(RecalcTrigger,Trigger3M)),NA())</f>
        <v>3.2772756504710161E-3</v>
      </c>
      <c r="P583" s="44">
        <f>IFERROR(_xll.qlIndexFixing(ONIndex6M,I583,TRUE,_xll.ohTrigger(RecalcTrigger,Trigger6M)),NA())</f>
        <v>4.6268492067932012E-3</v>
      </c>
      <c r="Q583" s="146">
        <f>IFERROR(_xll.qlIndexFixing(ONIndex1Y,I583,TRUE,_xll.ohTrigger(RecalcTrigger,Trigger1Y)),NA())</f>
        <v>5.7269039812716622E-3</v>
      </c>
    </row>
    <row r="584" spans="2:17" x14ac:dyDescent="0.2">
      <c r="B584" s="39" t="s">
        <v>42</v>
      </c>
      <c r="D584" s="42">
        <f>_xll.qlCalendarAdvance(Calendar,$D583,B584,"f",FALSE)</f>
        <v>43830</v>
      </c>
      <c r="E584" s="140">
        <f>_xll.qlInterestRateIndexValueDate(IndexON,D584)</f>
        <v>43830</v>
      </c>
      <c r="F584" s="156">
        <f>IFERROR(_xll.qlIndexFixing(IndexON,D584,TRUE,_xll.ohTrigger(RecalcTrigger,TriggerON)),NA())</f>
        <v>1.3974324510268588E-3</v>
      </c>
      <c r="H584" s="42">
        <f>_xll.qlCalendarAdvance(Calendar,$H583,B584,"f",FALSE)</f>
        <v>43830</v>
      </c>
      <c r="I584" s="140">
        <f>_xll.qlInterestRateIndexValueDate(Index1M,$H584)</f>
        <v>43830</v>
      </c>
      <c r="J584" s="145">
        <f>IFERROR(_xll.qlIndexFixing(Index1M,$H584,TRUE,_xll.ohTrigger(RecalcTrigger,Trigger1M)),NA())</f>
        <v>2.5256310160090465E-3</v>
      </c>
      <c r="K584" s="44">
        <f>IFERROR(_xll.qlIndexFixing(Index3M,H584,TRUE,_xll.ohTrigger(RecalcTrigger,Trigger3M)),NA())</f>
        <v>3.368192969855788E-3</v>
      </c>
      <c r="L584" s="44">
        <f>IFERROR(_xll.qlIndexFixing(Index6M,$H584,TRUE,_xll.ohTrigger(RecalcTrigger,Trigger6M)),NA())</f>
        <v>4.8922236542649836E-3</v>
      </c>
      <c r="M584" s="146">
        <f>IFERROR(_xll.qlIndexFixing(Index1Y,$H584,TRUE,_xll.ohTrigger(RecalcTrigger,Trigger1Y)),NA())</f>
        <v>6.5957453182084961E-3</v>
      </c>
      <c r="N584" s="145">
        <f>IFERROR(_xll.qlIndexFixing(ONIndex1M,I584,TRUE,_xll.ohTrigger(RecalcTrigger,Trigger1M)),NA())</f>
        <v>2.4806947044547778E-3</v>
      </c>
      <c r="O584" s="44">
        <f>IFERROR(_xll.qlIndexFixing(ONIndex3M,I584,TRUE,_xll.ohTrigger(RecalcTrigger,Trigger3M)),NA())</f>
        <v>3.2868660910340131E-3</v>
      </c>
      <c r="P584" s="44">
        <f>IFERROR(_xll.qlIndexFixing(ONIndex6M,I584,TRUE,_xll.ohTrigger(RecalcTrigger,Trigger6M)),NA())</f>
        <v>4.6438785933933246E-3</v>
      </c>
      <c r="Q584" s="146">
        <f>IFERROR(_xll.qlIndexFixing(ONIndex1Y,I584,TRUE,_xll.ohTrigger(RecalcTrigger,Trigger1Y)),NA())</f>
        <v>5.7705652712819466E-3</v>
      </c>
    </row>
    <row r="585" spans="2:17" x14ac:dyDescent="0.2">
      <c r="B585" s="39" t="s">
        <v>42</v>
      </c>
      <c r="D585" s="42">
        <f>_xll.qlCalendarAdvance(Calendar,$D584,B585,"f",FALSE)</f>
        <v>43837</v>
      </c>
      <c r="E585" s="140">
        <f>_xll.qlInterestRateIndexValueDate(IndexON,D585)</f>
        <v>43837</v>
      </c>
      <c r="F585" s="156">
        <f>IFERROR(_xll.qlIndexFixing(IndexON,D585,TRUE,_xll.ohTrigger(RecalcTrigger,TriggerON)),NA())</f>
        <v>1.4086982885597177E-3</v>
      </c>
      <c r="H585" s="42">
        <f>_xll.qlCalendarAdvance(Calendar,$H584,B585,"f",FALSE)</f>
        <v>43837</v>
      </c>
      <c r="I585" s="140">
        <f>_xll.qlInterestRateIndexValueDate(Index1M,$H585)</f>
        <v>43837</v>
      </c>
      <c r="J585" s="145">
        <f>IFERROR(_xll.qlIndexFixing(Index1M,$H585,TRUE,_xll.ohTrigger(RecalcTrigger,Trigger1M)),NA())</f>
        <v>2.5471982048846753E-3</v>
      </c>
      <c r="K585" s="44">
        <f>IFERROR(_xll.qlIndexFixing(Index3M,H585,TRUE,_xll.ohTrigger(RecalcTrigger,Trigger3M)),NA())</f>
        <v>3.3819867404373859E-3</v>
      </c>
      <c r="L585" s="44">
        <f>IFERROR(_xll.qlIndexFixing(Index6M,$H585,TRUE,_xll.ohTrigger(RecalcTrigger,Trigger6M)),NA())</f>
        <v>4.9113809857786591E-3</v>
      </c>
      <c r="M585" s="146">
        <f>IFERROR(_xll.qlIndexFixing(Index1Y,$H585,TRUE,_xll.ohTrigger(RecalcTrigger,Trigger1Y)),NA())</f>
        <v>6.6202612813729559E-3</v>
      </c>
      <c r="N585" s="145">
        <f>IFERROR(_xll.qlIndexFixing(ONIndex1M,I585,TRUE,_xll.ohTrigger(RecalcTrigger,Trigger1M)),NA())</f>
        <v>2.5007228917173219E-3</v>
      </c>
      <c r="O585" s="44">
        <f>IFERROR(_xll.qlIndexFixing(ONIndex3M,I585,TRUE,_xll.ohTrigger(RecalcTrigger,Trigger3M)),NA())</f>
        <v>3.2968618423723228E-3</v>
      </c>
      <c r="P585" s="44">
        <f>IFERROR(_xll.qlIndexFixing(ONIndex6M,I585,TRUE,_xll.ohTrigger(RecalcTrigger,Trigger6M)),NA())</f>
        <v>4.6609537992381433E-3</v>
      </c>
      <c r="Q585" s="146">
        <f>IFERROR(_xll.qlIndexFixing(ONIndex1Y,I585,TRUE,_xll.ohTrigger(RecalcTrigger,Trigger1Y)),NA())</f>
        <v>5.8134255788999667E-3</v>
      </c>
    </row>
    <row r="586" spans="2:17" x14ac:dyDescent="0.2">
      <c r="B586" s="39" t="s">
        <v>42</v>
      </c>
      <c r="D586" s="42">
        <f>_xll.qlCalendarAdvance(Calendar,$D585,B586,"f",FALSE)</f>
        <v>43844</v>
      </c>
      <c r="E586" s="140">
        <f>_xll.qlInterestRateIndexValueDate(IndexON,D586)</f>
        <v>43844</v>
      </c>
      <c r="F586" s="156">
        <f>IFERROR(_xll.qlIndexFixing(IndexON,D586,TRUE,_xll.ohTrigger(RecalcTrigger,TriggerON)),NA())</f>
        <v>1.4210923609936366E-3</v>
      </c>
      <c r="H586" s="42">
        <f>_xll.qlCalendarAdvance(Calendar,$H585,B586,"f",FALSE)</f>
        <v>43844</v>
      </c>
      <c r="I586" s="140">
        <f>_xll.qlInterestRateIndexValueDate(Index1M,$H586)</f>
        <v>43844</v>
      </c>
      <c r="J586" s="145">
        <f>IFERROR(_xll.qlIndexFixing(Index1M,$H586,TRUE,_xll.ohTrigger(RecalcTrigger,Trigger1M)),NA())</f>
        <v>2.5687582254886642E-3</v>
      </c>
      <c r="K586" s="44">
        <f>IFERROR(_xll.qlIndexFixing(Index3M,H586,TRUE,_xll.ohTrigger(RecalcTrigger,Trigger3M)),NA())</f>
        <v>3.3962502902940739E-3</v>
      </c>
      <c r="L586" s="44">
        <f>IFERROR(_xll.qlIndexFixing(Index6M,$H586,TRUE,_xll.ohTrigger(RecalcTrigger,Trigger6M)),NA())</f>
        <v>4.9305921659215041E-3</v>
      </c>
      <c r="M586" s="146">
        <f>IFERROR(_xll.qlIndexFixing(Index1Y,$H586,TRUE,_xll.ohTrigger(RecalcTrigger,Trigger1Y)),NA())</f>
        <v>6.6441826251729588E-3</v>
      </c>
      <c r="N586" s="145">
        <f>IFERROR(_xll.qlIndexFixing(ONIndex1M,I586,TRUE,_xll.ohTrigger(RecalcTrigger,Trigger1M)),NA())</f>
        <v>2.5222938196134415E-3</v>
      </c>
      <c r="O586" s="44">
        <f>IFERROR(_xll.qlIndexFixing(ONIndex3M,I586,TRUE,_xll.ohTrigger(RecalcTrigger,Trigger3M)),NA())</f>
        <v>3.3080963015408305E-3</v>
      </c>
      <c r="P586" s="44">
        <f>IFERROR(_xll.qlIndexFixing(ONIndex6M,I586,TRUE,_xll.ohTrigger(RecalcTrigger,Trigger6M)),NA())</f>
        <v>4.6794260674987154E-3</v>
      </c>
      <c r="Q586" s="146">
        <f>IFERROR(_xll.qlIndexFixing(ONIndex1Y,I586,TRUE,_xll.ohTrigger(RecalcTrigger,Trigger1Y)),NA())</f>
        <v>5.8587369402141043E-3</v>
      </c>
    </row>
    <row r="587" spans="2:17" x14ac:dyDescent="0.2">
      <c r="B587" s="39" t="s">
        <v>42</v>
      </c>
      <c r="D587" s="42">
        <f>_xll.qlCalendarAdvance(Calendar,$D586,B587,"f",FALSE)</f>
        <v>43851</v>
      </c>
      <c r="E587" s="140">
        <f>_xll.qlInterestRateIndexValueDate(IndexON,D587)</f>
        <v>43851</v>
      </c>
      <c r="F587" s="156">
        <f>IFERROR(_xll.qlIndexFixing(IndexON,D587,TRUE,_xll.ohTrigger(RecalcTrigger,TriggerON)),NA())</f>
        <v>1.4337540053732667E-3</v>
      </c>
      <c r="H587" s="42">
        <f>_xll.qlCalendarAdvance(Calendar,$H586,B587,"f",FALSE)</f>
        <v>43851</v>
      </c>
      <c r="I587" s="140">
        <f>_xll.qlInterestRateIndexValueDate(Index1M,$H587)</f>
        <v>43851</v>
      </c>
      <c r="J587" s="145">
        <f>IFERROR(_xll.qlIndexFixing(Index1M,$H587,TRUE,_xll.ohTrigger(RecalcTrigger,Trigger1M)),NA())</f>
        <v>2.5903110777844127E-3</v>
      </c>
      <c r="K587" s="44">
        <f>IFERROR(_xll.qlIndexFixing(Index3M,H587,TRUE,_xll.ohTrigger(RecalcTrigger,Trigger3M)),NA())</f>
        <v>3.4109836244329088E-3</v>
      </c>
      <c r="L587" s="44">
        <f>IFERROR(_xll.qlIndexFixing(Index6M,$H587,TRUE,_xll.ohTrigger(RecalcTrigger,Trigger6M)),NA())</f>
        <v>4.9498571962329528E-3</v>
      </c>
      <c r="M587" s="146">
        <f>IFERROR(_xll.qlIndexFixing(Index1Y,$H587,TRUE,_xll.ohTrigger(RecalcTrigger,Trigger1Y)),NA())</f>
        <v>6.6675326271769808E-3</v>
      </c>
      <c r="N587" s="145">
        <f>IFERROR(_xll.qlIndexFixing(ONIndex1M,I587,TRUE,_xll.ohTrigger(RecalcTrigger,Trigger1M)),NA())</f>
        <v>2.5438575424951981E-3</v>
      </c>
      <c r="O587" s="44">
        <f>IFERROR(_xll.qlIndexFixing(ONIndex3M,I587,TRUE,_xll.ohTrigger(RecalcTrigger,Trigger3M)),NA())</f>
        <v>3.3198000998835298E-3</v>
      </c>
      <c r="P587" s="44">
        <f>IFERROR(_xll.qlIndexFixing(ONIndex6M,I587,TRUE,_xll.ohTrigger(RecalcTrigger,Trigger6M)),NA())</f>
        <v>4.6979518719336699E-3</v>
      </c>
      <c r="Q587" s="146">
        <f>IFERROR(_xll.qlIndexFixing(ONIndex1Y,I587,TRUE,_xll.ohTrigger(RecalcTrigger,Trigger1Y)),NA())</f>
        <v>5.9031227725336866E-3</v>
      </c>
    </row>
    <row r="588" spans="2:17" x14ac:dyDescent="0.2">
      <c r="B588" s="39" t="s">
        <v>42</v>
      </c>
      <c r="D588" s="42">
        <f>_xll.qlCalendarAdvance(Calendar,$D587,B588,"f",FALSE)</f>
        <v>43858</v>
      </c>
      <c r="E588" s="140">
        <f>_xll.qlInterestRateIndexValueDate(IndexON,D588)</f>
        <v>43858</v>
      </c>
      <c r="F588" s="156">
        <f>IFERROR(_xll.qlIndexFixing(IndexON,D588,TRUE,_xll.ohTrigger(RecalcTrigger,TriggerON)),NA())</f>
        <v>1.4466832220227932E-3</v>
      </c>
      <c r="H588" s="42">
        <f>_xll.qlCalendarAdvance(Calendar,$H587,B588,"f",FALSE)</f>
        <v>43858</v>
      </c>
      <c r="I588" s="140">
        <f>_xll.qlInterestRateIndexValueDate(Index1M,$H588)</f>
        <v>43858</v>
      </c>
      <c r="J588" s="145">
        <f>IFERROR(_xll.qlIndexFixing(Index1M,$H588,TRUE,_xll.ohTrigger(RecalcTrigger,Trigger1M)),NA())</f>
        <v>2.6118567617379328E-3</v>
      </c>
      <c r="K588" s="44">
        <f>IFERROR(_xll.qlIndexFixing(Index3M,H588,TRUE,_xll.ohTrigger(RecalcTrigger,Trigger3M)),NA())</f>
        <v>3.4261867480257125E-3</v>
      </c>
      <c r="L588" s="44">
        <f>IFERROR(_xll.qlIndexFixing(Index6M,$H588,TRUE,_xll.ohTrigger(RecalcTrigger,Trigger6M)),NA())</f>
        <v>4.9691760782577836E-3</v>
      </c>
      <c r="M588" s="146">
        <f>IFERROR(_xll.qlIndexFixing(Index1Y,$H588,TRUE,_xll.ohTrigger(RecalcTrigger,Trigger1Y)),NA())</f>
        <v>6.6903345681260384E-3</v>
      </c>
      <c r="N588" s="145">
        <f>IFERROR(_xll.qlIndexFixing(ONIndex1M,I588,TRUE,_xll.ohTrigger(RecalcTrigger,Trigger1M)),NA())</f>
        <v>2.5654140605246845E-3</v>
      </c>
      <c r="O588" s="44">
        <f>IFERROR(_xll.qlIndexFixing(ONIndex3M,I588,TRUE,_xll.ohTrigger(RecalcTrigger,Trigger3M)),NA())</f>
        <v>3.3319732374004207E-3</v>
      </c>
      <c r="P588" s="44">
        <f>IFERROR(_xll.qlIndexFixing(ONIndex6M,I588,TRUE,_xll.ohTrigger(RecalcTrigger,Trigger6M)),NA())</f>
        <v>4.7165312124619607E-3</v>
      </c>
      <c r="Q588" s="146">
        <f>IFERROR(_xll.qlIndexFixing(ONIndex1Y,I588,TRUE,_xll.ohTrigger(RecalcTrigger,Trigger1Y)),NA())</f>
        <v>5.9465830754534821E-3</v>
      </c>
    </row>
    <row r="589" spans="2:17" x14ac:dyDescent="0.2">
      <c r="B589" s="39" t="s">
        <v>42</v>
      </c>
      <c r="D589" s="42">
        <f>_xll.qlCalendarAdvance(Calendar,$D588,B589,"f",FALSE)</f>
        <v>43865</v>
      </c>
      <c r="E589" s="140">
        <f>_xll.qlInterestRateIndexValueDate(IndexON,D589)</f>
        <v>43865</v>
      </c>
      <c r="F589" s="156">
        <f>IFERROR(_xll.qlIndexFixing(IndexON,D589,TRUE,_xll.ohTrigger(RecalcTrigger,TriggerON)),NA())</f>
        <v>1.4598800107801235E-3</v>
      </c>
      <c r="H589" s="42">
        <f>_xll.qlCalendarAdvance(Calendar,$H588,B589,"f",FALSE)</f>
        <v>43865</v>
      </c>
      <c r="I589" s="140">
        <f>_xll.qlInterestRateIndexValueDate(Index1M,$H589)</f>
        <v>43865</v>
      </c>
      <c r="J589" s="145">
        <f>IFERROR(_xll.qlIndexFixing(Index1M,$H589,TRUE,_xll.ohTrigger(RecalcTrigger,Trigger1M)),NA())</f>
        <v>2.6303005673658795E-3</v>
      </c>
      <c r="K589" s="44">
        <f>IFERROR(_xll.qlIndexFixing(Index3M,H589,TRUE,_xll.ohTrigger(RecalcTrigger,Trigger3M)),NA())</f>
        <v>3.4418596664099609E-3</v>
      </c>
      <c r="L589" s="44">
        <f>IFERROR(_xll.qlIndexFixing(Index6M,$H589,TRUE,_xll.ohTrigger(RecalcTrigger,Trigger6M)),NA())</f>
        <v>4.9885488135452266E-3</v>
      </c>
      <c r="M589" s="146">
        <f>IFERROR(_xll.qlIndexFixing(Index1Y,$H589,TRUE,_xll.ohTrigger(RecalcTrigger,Trigger1Y)),NA())</f>
        <v>6.7126117318028226E-3</v>
      </c>
      <c r="N589" s="145">
        <f>IFERROR(_xll.qlIndexFixing(ONIndex1M,I589,TRUE,_xll.ohTrigger(RecalcTrigger,Trigger1M)),NA())</f>
        <v>2.5869633734587616E-3</v>
      </c>
      <c r="O589" s="44">
        <f>IFERROR(_xll.qlIndexFixing(ONIndex3M,I589,TRUE,_xll.ohTrigger(RecalcTrigger,Trigger3M)),NA())</f>
        <v>3.3446157140915034E-3</v>
      </c>
      <c r="P589" s="44">
        <f>IFERROR(_xll.qlIndexFixing(ONIndex6M,I589,TRUE,_xll.ohTrigger(RecalcTrigger,Trigger6M)),NA())</f>
        <v>4.7351640890025415E-3</v>
      </c>
      <c r="Q589" s="146">
        <f>IFERROR(_xll.qlIndexFixing(ONIndex1Y,I589,TRUE,_xll.ohTrigger(RecalcTrigger,Trigger1Y)),NA())</f>
        <v>5.9891178486493057E-3</v>
      </c>
    </row>
    <row r="590" spans="2:17" x14ac:dyDescent="0.2">
      <c r="B590" s="39" t="s">
        <v>42</v>
      </c>
      <c r="D590" s="42">
        <f>_xll.qlCalendarAdvance(Calendar,$D589,B590,"f",FALSE)</f>
        <v>43872</v>
      </c>
      <c r="E590" s="140">
        <f>_xll.qlInterestRateIndexValueDate(IndexON,D590)</f>
        <v>43872</v>
      </c>
      <c r="F590" s="156">
        <f>IFERROR(_xll.qlIndexFixing(IndexON,D590,TRUE,_xll.ohTrigger(RecalcTrigger,TriggerON)),NA())</f>
        <v>1.4733443717263039E-3</v>
      </c>
      <c r="H590" s="42">
        <f>_xll.qlCalendarAdvance(Calendar,$H589,B590,"f",FALSE)</f>
        <v>43872</v>
      </c>
      <c r="I590" s="140">
        <f>_xll.qlInterestRateIndexValueDate(Index1M,$H590)</f>
        <v>43872</v>
      </c>
      <c r="J590" s="145">
        <f>IFERROR(_xll.qlIndexFixing(Index1M,$H590,TRUE,_xll.ohTrigger(RecalcTrigger,Trigger1M)),NA())</f>
        <v>2.6518326270000181E-3</v>
      </c>
      <c r="K590" s="44">
        <f>IFERROR(_xll.qlIndexFixing(Index3M,H590,TRUE,_xll.ohTrigger(RecalcTrigger,Trigger3M)),NA())</f>
        <v>3.4567450912438291E-3</v>
      </c>
      <c r="L590" s="44">
        <f>IFERROR(_xll.qlIndexFixing(Index6M,$H590,TRUE,_xll.ohTrigger(RecalcTrigger,Trigger6M)),NA())</f>
        <v>5.0079754036480755E-3</v>
      </c>
      <c r="M590" s="146">
        <f>IFERROR(_xll.qlIndexFixing(Index1Y,$H590,TRUE,_xll.ohTrigger(RecalcTrigger,Trigger1Y)),NA())</f>
        <v>6.7343874049081293E-3</v>
      </c>
      <c r="N590" s="145">
        <f>IFERROR(_xll.qlIndexFixing(ONIndex1M,I590,TRUE,_xll.ohTrigger(RecalcTrigger,Trigger1M)),NA())</f>
        <v>2.6085054815405684E-3</v>
      </c>
      <c r="O590" s="44">
        <f>IFERROR(_xll.qlIndexFixing(ONIndex3M,I590,TRUE,_xll.ohTrigger(RecalcTrigger,Trigger3M)),NA())</f>
        <v>3.357727530037824E-3</v>
      </c>
      <c r="P590" s="44">
        <f>IFERROR(_xll.qlIndexFixing(ONIndex6M,I590,TRUE,_xll.ohTrigger(RecalcTrigger,Trigger6M)),NA())</f>
        <v>4.7538505017175048E-3</v>
      </c>
      <c r="Q590" s="146">
        <f>IFERROR(_xll.qlIndexFixing(ONIndex1Y,I590,TRUE,_xll.ohTrigger(RecalcTrigger,Trigger1Y)),NA())</f>
        <v>6.0307270917969724E-3</v>
      </c>
    </row>
    <row r="591" spans="2:17" x14ac:dyDescent="0.2">
      <c r="B591" s="39" t="s">
        <v>42</v>
      </c>
      <c r="D591" s="42">
        <f>_xll.qlCalendarAdvance(Calendar,$D590,B591,"f",FALSE)</f>
        <v>43879</v>
      </c>
      <c r="E591" s="140">
        <f>_xll.qlInterestRateIndexValueDate(IndexON,D591)</f>
        <v>43879</v>
      </c>
      <c r="F591" s="156">
        <f>IFERROR(_xll.qlIndexFixing(IndexON,D591,TRUE,_xll.ohTrigger(RecalcTrigger,TriggerON)),NA())</f>
        <v>1.4870763049423807E-3</v>
      </c>
      <c r="H591" s="42">
        <f>_xll.qlCalendarAdvance(Calendar,$H590,B591,"f",FALSE)</f>
        <v>43879</v>
      </c>
      <c r="I591" s="140">
        <f>_xll.qlInterestRateIndexValueDate(Index1M,$H591)</f>
        <v>43879</v>
      </c>
      <c r="J591" s="145">
        <f>IFERROR(_xll.qlIndexFixing(Index1M,$H591,TRUE,_xll.ohTrigger(RecalcTrigger,Trigger1M)),NA())</f>
        <v>2.6733575157374839E-3</v>
      </c>
      <c r="K591" s="44">
        <f>IFERROR(_xll.qlIndexFixing(Index3M,H591,TRUE,_xll.ohTrigger(RecalcTrigger,Trigger3M)),NA())</f>
        <v>3.4733239005028489E-3</v>
      </c>
      <c r="L591" s="44">
        <f>IFERROR(_xll.qlIndexFixing(Index6M,$H591,TRUE,_xll.ohTrigger(RecalcTrigger,Trigger6M)),NA())</f>
        <v>5.0274558501240216E-3</v>
      </c>
      <c r="M591" s="146">
        <f>IFERROR(_xll.qlIndexFixing(Index1Y,$H591,TRUE,_xll.ohTrigger(RecalcTrigger,Trigger1Y)),NA())</f>
        <v>6.7556848769412892E-3</v>
      </c>
      <c r="N591" s="145">
        <f>IFERROR(_xll.qlIndexFixing(ONIndex1M,I591,TRUE,_xll.ohTrigger(RecalcTrigger,Trigger1M)),NA())</f>
        <v>2.6300403846080123E-3</v>
      </c>
      <c r="O591" s="44">
        <f>IFERROR(_xll.qlIndexFixing(ONIndex3M,I591,TRUE,_xll.ohTrigger(RecalcTrigger,Trigger3M)),NA())</f>
        <v>3.3713086852393825E-3</v>
      </c>
      <c r="P591" s="44">
        <f>IFERROR(_xll.qlIndexFixing(ONIndex6M,I591,TRUE,_xll.ohTrigger(RecalcTrigger,Trigger6M)),NA())</f>
        <v>4.7725904505258043E-3</v>
      </c>
      <c r="Q591" s="146">
        <f>IFERROR(_xll.qlIndexFixing(ONIndex1Y,I591,TRUE,_xll.ohTrigger(RecalcTrigger,Trigger1Y)),NA())</f>
        <v>6.0714108046533433E-3</v>
      </c>
    </row>
    <row r="592" spans="2:17" x14ac:dyDescent="0.2">
      <c r="B592" s="39" t="s">
        <v>42</v>
      </c>
      <c r="D592" s="42">
        <f>_xll.qlCalendarAdvance(Calendar,$D591,B592,"f",FALSE)</f>
        <v>43886</v>
      </c>
      <c r="E592" s="140">
        <f>_xll.qlInterestRateIndexValueDate(IndexON,D592)</f>
        <v>43886</v>
      </c>
      <c r="F592" s="156">
        <f>IFERROR(_xll.qlIndexFixing(IndexON,D592,TRUE,_xll.ohTrigger(RecalcTrigger,TriggerON)),NA())</f>
        <v>1.5010758103473076E-3</v>
      </c>
      <c r="H592" s="42">
        <f>_xll.qlCalendarAdvance(Calendar,$H591,B592,"f",FALSE)</f>
        <v>43886</v>
      </c>
      <c r="I592" s="140">
        <f>_xll.qlInterestRateIndexValueDate(Index1M,$H592)</f>
        <v>43886</v>
      </c>
      <c r="J592" s="145">
        <f>IFERROR(_xll.qlIndexFixing(Index1M,$H592,TRUE,_xll.ohTrigger(RecalcTrigger,Trigger1M)),NA())</f>
        <v>2.6948752335419451E-3</v>
      </c>
      <c r="K592" s="44">
        <f>IFERROR(_xll.qlIndexFixing(Index3M,H592,TRUE,_xll.ohTrigger(RecalcTrigger,Trigger3M)),NA())</f>
        <v>3.4916972461549356E-3</v>
      </c>
      <c r="L592" s="44">
        <f>IFERROR(_xll.qlIndexFixing(Index6M,$H592,TRUE,_xll.ohTrigger(RecalcTrigger,Trigger6M)),NA())</f>
        <v>5.0469901545343197E-3</v>
      </c>
      <c r="M592" s="146">
        <f>IFERROR(_xll.qlIndexFixing(Index1Y,$H592,TRUE,_xll.ohTrigger(RecalcTrigger,Trigger1Y)),NA())</f>
        <v>6.7765274400861247E-3</v>
      </c>
      <c r="N592" s="145">
        <f>IFERROR(_xll.qlIndexFixing(ONIndex1M,I592,TRUE,_xll.ohTrigger(RecalcTrigger,Trigger1M)),NA())</f>
        <v>2.6515680826610932E-3</v>
      </c>
      <c r="O592" s="44">
        <f>IFERROR(_xll.qlIndexFixing(ONIndex3M,I592,TRUE,_xll.ohTrigger(RecalcTrigger,Trigger3M)),NA())</f>
        <v>3.3853591799393179E-3</v>
      </c>
      <c r="P592" s="44">
        <f>IFERROR(_xll.qlIndexFixing(ONIndex6M,I592,TRUE,_xll.ohTrigger(RecalcTrigger,Trigger6M)),NA())</f>
        <v>4.7913839355084864E-3</v>
      </c>
      <c r="Q592" s="146">
        <f>IFERROR(_xll.qlIndexFixing(ONIndex1Y,I592,TRUE,_xll.ohTrigger(RecalcTrigger,Trigger1Y)),NA())</f>
        <v>6.1111689867321406E-3</v>
      </c>
    </row>
    <row r="593" spans="2:17" x14ac:dyDescent="0.2">
      <c r="B593" s="39" t="s">
        <v>42</v>
      </c>
      <c r="D593" s="42">
        <f>_xll.qlCalendarAdvance(Calendar,$D592,B593,"f",FALSE)</f>
        <v>43893</v>
      </c>
      <c r="E593" s="140">
        <f>_xll.qlInterestRateIndexValueDate(IndexON,D593)</f>
        <v>43893</v>
      </c>
      <c r="F593" s="156">
        <f>IFERROR(_xll.qlIndexFixing(IndexON,D593,TRUE,_xll.ohTrigger(RecalcTrigger,TriggerON)),NA())</f>
        <v>1.5153428881031772E-3</v>
      </c>
      <c r="H593" s="42">
        <f>_xll.qlCalendarAdvance(Calendar,$H592,B593,"f",FALSE)</f>
        <v>43893</v>
      </c>
      <c r="I593" s="140">
        <f>_xll.qlInterestRateIndexValueDate(Index1M,$H593)</f>
        <v>43893</v>
      </c>
      <c r="J593" s="145">
        <f>IFERROR(_xll.qlIndexFixing(Index1M,$H593,TRUE,_xll.ohTrigger(RecalcTrigger,Trigger1M)),NA())</f>
        <v>2.7194776549185088E-3</v>
      </c>
      <c r="K593" s="44">
        <f>IFERROR(_xll.qlIndexFixing(Index3M,H593,TRUE,_xll.ohTrigger(RecalcTrigger,Trigger3M)),NA())</f>
        <v>3.5106110793711124E-3</v>
      </c>
      <c r="L593" s="44">
        <f>IFERROR(_xll.qlIndexFixing(Index6M,$H593,TRUE,_xll.ohTrigger(RecalcTrigger,Trigger6M)),NA())</f>
        <v>5.0694847805804162E-3</v>
      </c>
      <c r="M593" s="146">
        <f>IFERROR(_xll.qlIndexFixing(Index1Y,$H593,TRUE,_xll.ohTrigger(RecalcTrigger,Trigger1Y)),NA())</f>
        <v>6.7957132349734106E-3</v>
      </c>
      <c r="N593" s="145">
        <f>IFERROR(_xll.qlIndexFixing(ONIndex1M,I593,TRUE,_xll.ohTrigger(RecalcTrigger,Trigger1M)),NA())</f>
        <v>2.6730885758619038E-3</v>
      </c>
      <c r="O593" s="44">
        <f>IFERROR(_xll.qlIndexFixing(ONIndex3M,I593,TRUE,_xll.ohTrigger(RecalcTrigger,Trigger3M)),NA())</f>
        <v>3.3998790138944912E-3</v>
      </c>
      <c r="P593" s="44">
        <f>IFERROR(_xll.qlIndexFixing(ONIndex6M,I593,TRUE,_xll.ohTrigger(RecalcTrigger,Trigger6M)),NA())</f>
        <v>4.8102309565845047E-3</v>
      </c>
      <c r="Q593" s="146">
        <f>IFERROR(_xll.qlIndexFixing(ONIndex1Y,I593,TRUE,_xll.ohTrigger(RecalcTrigger,Trigger1Y)),NA())</f>
        <v>6.1500016379523181E-3</v>
      </c>
    </row>
    <row r="594" spans="2:17" x14ac:dyDescent="0.2">
      <c r="B594" s="39" t="s">
        <v>42</v>
      </c>
      <c r="D594" s="42">
        <f>_xll.qlCalendarAdvance(Calendar,$D593,B594,"f",FALSE)</f>
        <v>43900</v>
      </c>
      <c r="E594" s="140">
        <f>_xll.qlInterestRateIndexValueDate(IndexON,D594)</f>
        <v>43900</v>
      </c>
      <c r="F594" s="156">
        <f>IFERROR(_xll.qlIndexFixing(IndexON,D594,TRUE,_xll.ohTrigger(RecalcTrigger,TriggerON)),NA())</f>
        <v>1.5298775381289431E-3</v>
      </c>
      <c r="H594" s="42">
        <f>_xll.qlCalendarAdvance(Calendar,$H593,B594,"f",FALSE)</f>
        <v>43900</v>
      </c>
      <c r="I594" s="140">
        <f>_xll.qlInterestRateIndexValueDate(Index1M,$H594)</f>
        <v>43900</v>
      </c>
      <c r="J594" s="145">
        <f>IFERROR(_xll.qlIndexFixing(Index1M,$H594,TRUE,_xll.ohTrigger(RecalcTrigger,Trigger1M)),NA())</f>
        <v>2.7471623628906477E-3</v>
      </c>
      <c r="K594" s="44">
        <f>IFERROR(_xll.qlIndexFixing(Index3M,H594,TRUE,_xll.ohTrigger(RecalcTrigger,Trigger3M)),NA())</f>
        <v>3.5286667909939624E-3</v>
      </c>
      <c r="L594" s="44">
        <f>IFERROR(_xll.qlIndexFixing(Index6M,$H594,TRUE,_xll.ohTrigger(RecalcTrigger,Trigger6M)),NA())</f>
        <v>5.0891350466539852E-3</v>
      </c>
      <c r="M594" s="146">
        <f>IFERROR(_xll.qlIndexFixing(Index1Y,$H594,TRUE,_xll.ohTrigger(RecalcTrigger,Trigger1Y)),NA())</f>
        <v>6.8157224647411585E-3</v>
      </c>
      <c r="N594" s="145">
        <f>IFERROR(_xll.qlIndexFixing(ONIndex1M,I594,TRUE,_xll.ohTrigger(RecalcTrigger,Trigger1M)),NA())</f>
        <v>2.6946018639673053E-3</v>
      </c>
      <c r="O594" s="44">
        <f>IFERROR(_xll.qlIndexFixing(ONIndex3M,I594,TRUE,_xll.ohTrigger(RecalcTrigger,Trigger3M)),NA())</f>
        <v>3.4148681874290876E-3</v>
      </c>
      <c r="P594" s="44">
        <f>IFERROR(_xll.qlIndexFixing(ONIndex6M,I594,TRUE,_xll.ohTrigger(RecalcTrigger,Trigger6M)),NA())</f>
        <v>4.8291315138349056E-3</v>
      </c>
      <c r="Q594" s="146">
        <f>IFERROR(_xll.qlIndexFixing(ONIndex1Y,I594,TRUE,_xll.ohTrigger(RecalcTrigger,Trigger1Y)),NA())</f>
        <v>6.1879087579086445E-3</v>
      </c>
    </row>
    <row r="595" spans="2:17" x14ac:dyDescent="0.2">
      <c r="B595" s="39" t="s">
        <v>42</v>
      </c>
      <c r="D595" s="42">
        <f>_xll.qlCalendarAdvance(Calendar,$D594,B595,"f",FALSE)</f>
        <v>43907</v>
      </c>
      <c r="E595" s="140">
        <f>_xll.qlInterestRateIndexValueDate(IndexON,D595)</f>
        <v>43907</v>
      </c>
      <c r="F595" s="156">
        <f>IFERROR(_xll.qlIndexFixing(IndexON,D595,TRUE,_xll.ohTrigger(RecalcTrigger,TriggerON)),NA())</f>
        <v>1.544679760586698E-3</v>
      </c>
      <c r="H595" s="42">
        <f>_xll.qlCalendarAdvance(Calendar,$H594,B595,"f",FALSE)</f>
        <v>43907</v>
      </c>
      <c r="I595" s="140">
        <f>_xll.qlInterestRateIndexValueDate(Index1M,$H595)</f>
        <v>43907</v>
      </c>
      <c r="J595" s="145">
        <f>IFERROR(_xll.qlIndexFixing(Index1M,$H595,TRUE,_xll.ohTrigger(RecalcTrigger,Trigger1M)),NA())</f>
        <v>2.7624758323818006E-3</v>
      </c>
      <c r="K595" s="44">
        <f>IFERROR(_xll.qlIndexFixing(Index3M,H595,TRUE,_xll.ohTrigger(RecalcTrigger,Trigger3M)),NA())</f>
        <v>3.5471923388170116E-3</v>
      </c>
      <c r="L595" s="44">
        <f>IFERROR(_xll.qlIndexFixing(Index6M,$H595,TRUE,_xll.ohTrigger(RecalcTrigger,Trigger6M)),NA())</f>
        <v>5.1088391792166255E-3</v>
      </c>
      <c r="M595" s="146">
        <f>IFERROR(_xll.qlIndexFixing(Index1Y,$H595,TRUE,_xll.ohTrigger(RecalcTrigger,Trigger1Y)),NA())</f>
        <v>6.8353448400655381E-3</v>
      </c>
      <c r="N595" s="145">
        <f>IFERROR(_xll.qlIndexFixing(ONIndex1M,I595,TRUE,_xll.ohTrigger(RecalcTrigger,Trigger1M)),NA())</f>
        <v>2.7161079471393901E-3</v>
      </c>
      <c r="O595" s="44">
        <f>IFERROR(_xll.qlIndexFixing(ONIndex3M,I595,TRUE,_xll.ohTrigger(RecalcTrigger,Trigger3M)),NA())</f>
        <v>3.4303267004620608E-3</v>
      </c>
      <c r="P595" s="44">
        <f>IFERROR(_xll.qlIndexFixing(ONIndex6M,I595,TRUE,_xll.ohTrigger(RecalcTrigger,Trigger6M)),NA())</f>
        <v>4.8480856071786427E-3</v>
      </c>
      <c r="Q595" s="146">
        <f>IFERROR(_xll.qlIndexFixing(ONIndex1Y,I595,TRUE,_xll.ohTrigger(RecalcTrigger,Trigger1Y)),NA())</f>
        <v>6.2248903462769345E-3</v>
      </c>
    </row>
    <row r="596" spans="2:17" x14ac:dyDescent="0.2">
      <c r="B596" s="39" t="s">
        <v>42</v>
      </c>
      <c r="D596" s="42">
        <f>_xll.qlCalendarAdvance(Calendar,$D595,B596,"f",FALSE)</f>
        <v>43914</v>
      </c>
      <c r="E596" s="140">
        <f>_xll.qlInterestRateIndexValueDate(IndexON,D596)</f>
        <v>43914</v>
      </c>
      <c r="F596" s="156">
        <f>IFERROR(_xll.qlIndexFixing(IndexON,D596,TRUE,_xll.ohTrigger(RecalcTrigger,TriggerON)),NA())</f>
        <v>1.5597495553143492E-3</v>
      </c>
      <c r="H596" s="42">
        <f>_xll.qlCalendarAdvance(Calendar,$H595,B596,"f",FALSE)</f>
        <v>43914</v>
      </c>
      <c r="I596" s="140">
        <f>_xll.qlInterestRateIndexValueDate(Index1M,$H596)</f>
        <v>43914</v>
      </c>
      <c r="J596" s="145">
        <f>IFERROR(_xll.qlIndexFixing(Index1M,$H596,TRUE,_xll.ohTrigger(RecalcTrigger,Trigger1M)),NA())</f>
        <v>2.7839641681412777E-3</v>
      </c>
      <c r="K596" s="44">
        <f>IFERROR(_xll.qlIndexFixing(Index3M,H596,TRUE,_xll.ohTrigger(RecalcTrigger,Trigger3M)),NA())</f>
        <v>3.5661877294146985E-3</v>
      </c>
      <c r="L596" s="44">
        <f>IFERROR(_xll.qlIndexFixing(Index6M,$H596,TRUE,_xll.ohTrigger(RecalcTrigger,Trigger6M)),NA())</f>
        <v>5.1285971798650373E-3</v>
      </c>
      <c r="M596" s="146">
        <f>IFERROR(_xll.qlIndexFixing(Index1Y,$H596,TRUE,_xll.ohTrigger(RecalcTrigger,Trigger1Y)),NA())</f>
        <v>6.8546037262271486E-3</v>
      </c>
      <c r="N596" s="145">
        <f>IFERROR(_xll.qlIndexFixing(ONIndex1M,I596,TRUE,_xll.ohTrigger(RecalcTrigger,Trigger1M)),NA())</f>
        <v>2.7376068252160657E-3</v>
      </c>
      <c r="O596" s="44">
        <f>IFERROR(_xll.qlIndexFixing(ONIndex3M,I596,TRUE,_xll.ohTrigger(RecalcTrigger,Trigger3M)),NA())</f>
        <v>3.446254553074457E-3</v>
      </c>
      <c r="P596" s="44">
        <f>IFERROR(_xll.qlIndexFixing(ONIndex6M,I596,TRUE,_xll.ohTrigger(RecalcTrigger,Trigger6M)),NA())</f>
        <v>4.8670932366967623E-3</v>
      </c>
      <c r="Q596" s="146">
        <f>IFERROR(_xll.qlIndexFixing(ONIndex1Y,I596,TRUE,_xll.ohTrigger(RecalcTrigger,Trigger1Y)),NA())</f>
        <v>6.2609464028140493E-3</v>
      </c>
    </row>
    <row r="597" spans="2:17" x14ac:dyDescent="0.2">
      <c r="B597" s="39" t="s">
        <v>42</v>
      </c>
      <c r="D597" s="42">
        <f>_xll.qlCalendarAdvance(Calendar,$D596,B597,"f",FALSE)</f>
        <v>43921</v>
      </c>
      <c r="E597" s="140">
        <f>_xll.qlInterestRateIndexValueDate(IndexON,D597)</f>
        <v>43921</v>
      </c>
      <c r="F597" s="156">
        <f>IFERROR(_xll.qlIndexFixing(IndexON,D597,TRUE,_xll.ohTrigger(RecalcTrigger,TriggerON)),NA())</f>
        <v>1.5750869225550357E-3</v>
      </c>
      <c r="H597" s="42">
        <f>_xll.qlCalendarAdvance(Calendar,$H596,B597,"f",FALSE)</f>
        <v>43921</v>
      </c>
      <c r="I597" s="140">
        <f>_xll.qlInterestRateIndexValueDate(Index1M,$H597)</f>
        <v>43921</v>
      </c>
      <c r="J597" s="145">
        <f>IFERROR(_xll.qlIndexFixing(Index1M,$H597,TRUE,_xll.ohTrigger(RecalcTrigger,Trigger1M)),NA())</f>
        <v>2.8039008088699786E-3</v>
      </c>
      <c r="K597" s="44">
        <f>IFERROR(_xll.qlIndexFixing(Index3M,H597,TRUE,_xll.ohTrigger(RecalcTrigger,Trigger3M)),NA())</f>
        <v>3.5841563208489683E-3</v>
      </c>
      <c r="L597" s="44">
        <f>IFERROR(_xll.qlIndexFixing(Index6M,$H597,TRUE,_xll.ohTrigger(RecalcTrigger,Trigger6M)),NA())</f>
        <v>5.1469391264351251E-3</v>
      </c>
      <c r="M597" s="146">
        <f>IFERROR(_xll.qlIndexFixing(Index1Y,$H597,TRUE,_xll.ohTrigger(RecalcTrigger,Trigger1Y)),NA())</f>
        <v>6.8735224907086057E-3</v>
      </c>
      <c r="N597" s="145">
        <f>IFERROR(_xll.qlIndexFixing(ONIndex1M,I597,TRUE,_xll.ohTrigger(RecalcTrigger,Trigger1M)),NA())</f>
        <v>2.7590984984404709E-3</v>
      </c>
      <c r="O597" s="44">
        <f>IFERROR(_xll.qlIndexFixing(ONIndex3M,I597,TRUE,_xll.ohTrigger(RecalcTrigger,Trigger3M)),NA())</f>
        <v>3.4626517453473227E-3</v>
      </c>
      <c r="P597" s="44">
        <f>IFERROR(_xll.qlIndexFixing(ONIndex6M,I597,TRUE,_xll.ohTrigger(RecalcTrigger,Trigger6M)),NA())</f>
        <v>4.8861544023892645E-3</v>
      </c>
      <c r="Q597" s="146">
        <f>IFERROR(_xll.qlIndexFixing(ONIndex1Y,I597,TRUE,_xll.ohTrigger(RecalcTrigger,Trigger1Y)),NA())</f>
        <v>6.2960769272768502E-3</v>
      </c>
    </row>
    <row r="598" spans="2:17" x14ac:dyDescent="0.2">
      <c r="B598" s="39" t="s">
        <v>42</v>
      </c>
      <c r="D598" s="42">
        <f>_xll.qlCalendarAdvance(Calendar,$D597,B598,"f",FALSE)</f>
        <v>43928</v>
      </c>
      <c r="E598" s="140">
        <f>_xll.qlInterestRateIndexValueDate(IndexON,D598)</f>
        <v>43928</v>
      </c>
      <c r="F598" s="156">
        <f>IFERROR(_xll.qlIndexFixing(IndexON,D598,TRUE,_xll.ohTrigger(RecalcTrigger,TriggerON)),NA())</f>
        <v>1.5906918621466648E-3</v>
      </c>
      <c r="H598" s="42">
        <f>_xll.qlCalendarAdvance(Calendar,$H597,B598,"f",FALSE)</f>
        <v>43928</v>
      </c>
      <c r="I598" s="140">
        <f>_xll.qlInterestRateIndexValueDate(Index1M,$H598)</f>
        <v>43928</v>
      </c>
      <c r="J598" s="145">
        <f>IFERROR(_xll.qlIndexFixing(Index1M,$H598,TRUE,_xll.ohTrigger(RecalcTrigger,Trigger1M)),NA())</f>
        <v>2.8253751536647296E-3</v>
      </c>
      <c r="K598" s="44">
        <f>IFERROR(_xll.qlIndexFixing(Index3M,H598,TRUE,_xll.ohTrigger(RecalcTrigger,Trigger3M)),NA())</f>
        <v>3.6040576597385896E-3</v>
      </c>
      <c r="L598" s="44">
        <f>IFERROR(_xll.qlIndexFixing(Index6M,$H598,TRUE,_xll.ohTrigger(RecalcTrigger,Trigger6M)),NA())</f>
        <v>5.1668011430318229E-3</v>
      </c>
      <c r="M598" s="146">
        <f>IFERROR(_xll.qlIndexFixing(Index1Y,$H598,TRUE,_xll.ohTrigger(RecalcTrigger,Trigger1Y)),NA())</f>
        <v>6.8921245031101641E-3</v>
      </c>
      <c r="N598" s="145">
        <f>IFERROR(_xll.qlIndexFixing(ONIndex1M,I598,TRUE,_xll.ohTrigger(RecalcTrigger,Trigger1M)),NA())</f>
        <v>2.7805829666505133E-3</v>
      </c>
      <c r="O598" s="44">
        <f>IFERROR(_xll.qlIndexFixing(ONIndex3M,I598,TRUE,_xll.ohTrigger(RecalcTrigger,Trigger3M)),NA())</f>
        <v>3.4795182772806577E-3</v>
      </c>
      <c r="P598" s="44">
        <f>IFERROR(_xll.qlIndexFixing(ONIndex6M,I598,TRUE,_xll.ohTrigger(RecalcTrigger,Trigger6M)),NA())</f>
        <v>4.9052691042561491E-3</v>
      </c>
      <c r="Q598" s="146">
        <f>IFERROR(_xll.qlIndexFixing(ONIndex1Y,I598,TRUE,_xll.ohTrigger(RecalcTrigger,Trigger1Y)),NA())</f>
        <v>6.3302819193411519E-3</v>
      </c>
    </row>
    <row r="599" spans="2:17" x14ac:dyDescent="0.2">
      <c r="B599" s="39" t="s">
        <v>42</v>
      </c>
      <c r="D599" s="42">
        <f>_xll.qlCalendarAdvance(Calendar,$D598,B599,"f",FALSE)</f>
        <v>43935</v>
      </c>
      <c r="E599" s="140">
        <f>_xll.qlInterestRateIndexValueDate(IndexON,D599)</f>
        <v>43935</v>
      </c>
      <c r="F599" s="156">
        <f>IFERROR(_xll.qlIndexFixing(IndexON,D599,TRUE,_xll.ohTrigger(RecalcTrigger,TriggerON)),NA())</f>
        <v>1.6065643742513291E-3</v>
      </c>
      <c r="H599" s="42">
        <f>_xll.qlCalendarAdvance(Calendar,$H598,B599,"f",FALSE)</f>
        <v>43935</v>
      </c>
      <c r="I599" s="140">
        <f>_xll.qlInterestRateIndexValueDate(Index1M,$H599)</f>
        <v>43935</v>
      </c>
      <c r="J599" s="145">
        <f>IFERROR(_xll.qlIndexFixing(Index1M,$H599,TRUE,_xll.ohTrigger(RecalcTrigger,Trigger1M)),NA())</f>
        <v>2.846842328476022E-3</v>
      </c>
      <c r="K599" s="44">
        <f>IFERROR(_xll.qlIndexFixing(Index3M,H599,TRUE,_xll.ohTrigger(RecalcTrigger,Trigger3M)),NA())</f>
        <v>3.6244288558626983E-3</v>
      </c>
      <c r="L599" s="44">
        <f>IFERROR(_xll.qlIndexFixing(Index6M,$H599,TRUE,_xll.ohTrigger(RecalcTrigger,Trigger6M)),NA())</f>
        <v>5.1867185109986695E-3</v>
      </c>
      <c r="M599" s="146">
        <f>IFERROR(_xll.qlIndexFixing(Index1Y,$H599,TRUE,_xll.ohTrigger(RecalcTrigger,Trigger1Y)),NA())</f>
        <v>6.9104331350757775E-3</v>
      </c>
      <c r="N599" s="145">
        <f>IFERROR(_xll.qlIndexFixing(ONIndex1M,I599,TRUE,_xll.ohTrigger(RecalcTrigger,Trigger1M)),NA())</f>
        <v>2.802060229927239E-3</v>
      </c>
      <c r="O599" s="44">
        <f>IFERROR(_xll.qlIndexFixing(ONIndex3M,I599,TRUE,_xll.ohTrigger(RecalcTrigger,Trigger3M)),NA())</f>
        <v>3.4968541490365546E-3</v>
      </c>
      <c r="P599" s="44">
        <f>IFERROR(_xll.qlIndexFixing(ONIndex6M,I599,TRUE,_xll.ohTrigger(RecalcTrigger,Trigger6M)),NA())</f>
        <v>4.9244373422974164E-3</v>
      </c>
      <c r="Q599" s="146">
        <f>IFERROR(_xll.qlIndexFixing(ONIndex1Y,I599,TRUE,_xll.ohTrigger(RecalcTrigger,Trigger1Y)),NA())</f>
        <v>6.3635613788448619E-3</v>
      </c>
    </row>
    <row r="600" spans="2:17" x14ac:dyDescent="0.2">
      <c r="B600" s="39" t="s">
        <v>42</v>
      </c>
      <c r="D600" s="42">
        <f>_xll.qlCalendarAdvance(Calendar,$D599,B600,"f",FALSE)</f>
        <v>43942</v>
      </c>
      <c r="E600" s="140">
        <f>_xll.qlInterestRateIndexValueDate(IndexON,D600)</f>
        <v>43942</v>
      </c>
      <c r="F600" s="156">
        <f>IFERROR(_xll.qlIndexFixing(IndexON,D600,TRUE,_xll.ohTrigger(RecalcTrigger,TriggerON)),NA())</f>
        <v>1.622704458950075E-3</v>
      </c>
      <c r="H600" s="42">
        <f>_xll.qlCalendarAdvance(Calendar,$H599,B600,"f",FALSE)</f>
        <v>43942</v>
      </c>
      <c r="I600" s="140">
        <f>_xll.qlInterestRateIndexValueDate(Index1M,$H600)</f>
        <v>43942</v>
      </c>
      <c r="J600" s="145">
        <f>IFERROR(_xll.qlIndexFixing(Index1M,$H600,TRUE,_xll.ohTrigger(RecalcTrigger,Trigger1M)),NA())</f>
        <v>2.8683023332633324E-3</v>
      </c>
      <c r="K600" s="44">
        <f>IFERROR(_xll.qlIndexFixing(Index3M,H600,TRUE,_xll.ohTrigger(RecalcTrigger,Trigger3M)),NA())</f>
        <v>3.6452699163720694E-3</v>
      </c>
      <c r="L600" s="44">
        <f>IFERROR(_xll.qlIndexFixing(Index6M,$H600,TRUE,_xll.ohTrigger(RecalcTrigger,Trigger6M)),NA())</f>
        <v>5.2066923834311451E-3</v>
      </c>
      <c r="M600" s="146">
        <f>IFERROR(_xll.qlIndexFixing(Index1Y,$H600,TRUE,_xll.ohTrigger(RecalcTrigger,Trigger1Y)),NA())</f>
        <v>6.9284717602200452E-3</v>
      </c>
      <c r="N600" s="145">
        <f>IFERROR(_xll.qlIndexFixing(ONIndex1M,I600,TRUE,_xll.ohTrigger(RecalcTrigger,Trigger1M)),NA())</f>
        <v>2.8235302881896018E-3</v>
      </c>
      <c r="O600" s="44">
        <f>IFERROR(_xll.qlIndexFixing(ONIndex3M,I600,TRUE,_xll.ohTrigger(RecalcTrigger,Trigger3M)),NA())</f>
        <v>3.5146593606960597E-3</v>
      </c>
      <c r="P600" s="44">
        <f>IFERROR(_xll.qlIndexFixing(ONIndex6M,I600,TRUE,_xll.ohTrigger(RecalcTrigger,Trigger6M)),NA())</f>
        <v>4.9436591165130661E-3</v>
      </c>
      <c r="Q600" s="146">
        <f>IFERROR(_xll.qlIndexFixing(ONIndex1Y,I600,TRUE,_xll.ohTrigger(RecalcTrigger,Trigger1Y)),NA())</f>
        <v>6.3959153053827489E-3</v>
      </c>
    </row>
    <row r="601" spans="2:17" x14ac:dyDescent="0.2">
      <c r="B601" s="39" t="s">
        <v>42</v>
      </c>
      <c r="D601" s="42">
        <f>_xll.qlCalendarAdvance(Calendar,$D600,B601,"f",FALSE)</f>
        <v>43949</v>
      </c>
      <c r="E601" s="140">
        <f>_xll.qlInterestRateIndexValueDate(IndexON,D601)</f>
        <v>43949</v>
      </c>
      <c r="F601" s="156">
        <f>IFERROR(_xll.qlIndexFixing(IndexON,D601,TRUE,_xll.ohTrigger(RecalcTrigger,TriggerON)),NA())</f>
        <v>1.639112116161856E-3</v>
      </c>
      <c r="H601" s="42">
        <f>_xll.qlCalendarAdvance(Calendar,$H600,B601,"f",FALSE)</f>
        <v>43949</v>
      </c>
      <c r="I601" s="140">
        <f>_xll.qlInterestRateIndexValueDate(Index1M,$H601)</f>
        <v>43949</v>
      </c>
      <c r="J601" s="145">
        <f>IFERROR(_xll.qlIndexFixing(Index1M,$H601,TRUE,_xll.ohTrigger(RecalcTrigger,Trigger1M)),NA())</f>
        <v>2.8897551679888389E-3</v>
      </c>
      <c r="K601" s="44">
        <f>IFERROR(_xll.qlIndexFixing(Index3M,H601,TRUE,_xll.ohTrigger(RecalcTrigger,Trigger3M)),NA())</f>
        <v>3.6665808485831348E-3</v>
      </c>
      <c r="L601" s="44">
        <f>IFERROR(_xll.qlIndexFixing(Index6M,$H601,TRUE,_xll.ohTrigger(RecalcTrigger,Trigger6M)),NA())</f>
        <v>5.2267239134769919E-3</v>
      </c>
      <c r="M601" s="146">
        <f>IFERROR(_xll.qlIndexFixing(Index1Y,$H601,TRUE,_xll.ohTrigger(RecalcTrigger,Trigger1Y)),NA())</f>
        <v>6.9462637540649297E-3</v>
      </c>
      <c r="N601" s="145">
        <f>IFERROR(_xll.qlIndexFixing(ONIndex1M,I601,TRUE,_xll.ohTrigger(RecalcTrigger,Trigger1M)),NA())</f>
        <v>2.8449931414376017E-3</v>
      </c>
      <c r="O601" s="44">
        <f>IFERROR(_xll.qlIndexFixing(ONIndex3M,I601,TRUE,_xll.ohTrigger(RecalcTrigger,Trigger3M)),NA())</f>
        <v>3.5329339121781267E-3</v>
      </c>
      <c r="P601" s="44">
        <f>IFERROR(_xll.qlIndexFixing(ONIndex6M,I601,TRUE,_xll.ohTrigger(RecalcTrigger,Trigger6M)),NA())</f>
        <v>4.9629344269841447E-3</v>
      </c>
      <c r="Q601" s="146">
        <f>IFERROR(_xll.qlIndexFixing(ONIndex1Y,I601,TRUE,_xll.ohTrigger(RecalcTrigger,Trigger1Y)),NA())</f>
        <v>6.4273436987927202E-3</v>
      </c>
    </row>
    <row r="602" spans="2:17" x14ac:dyDescent="0.2">
      <c r="B602" s="39" t="s">
        <v>42</v>
      </c>
      <c r="D602" s="42">
        <f>_xll.qlCalendarAdvance(Calendar,$D601,B602,"f",FALSE)</f>
        <v>43956</v>
      </c>
      <c r="E602" s="140">
        <f>_xll.qlInterestRateIndexValueDate(IndexON,D602)</f>
        <v>43956</v>
      </c>
      <c r="F602" s="156">
        <f>IFERROR(_xll.qlIndexFixing(IndexON,D602,TRUE,_xll.ohTrigger(RecalcTrigger,TriggerON)),NA())</f>
        <v>1.6557873459677186E-3</v>
      </c>
      <c r="H602" s="42">
        <f>_xll.qlCalendarAdvance(Calendar,$H601,B602,"f",FALSE)</f>
        <v>43956</v>
      </c>
      <c r="I602" s="140">
        <f>_xll.qlInterestRateIndexValueDate(Index1M,$H602)</f>
        <v>43956</v>
      </c>
      <c r="J602" s="145">
        <f>IFERROR(_xll.qlIndexFixing(Index1M,$H602,TRUE,_xll.ohTrigger(RecalcTrigger,Trigger1M)),NA())</f>
        <v>2.9127436385884176E-3</v>
      </c>
      <c r="K602" s="44">
        <f>IFERROR(_xll.qlIndexFixing(Index3M,H602,TRUE,_xll.ohTrigger(RecalcTrigger,Trigger3M)),NA())</f>
        <v>3.6900271605000302E-3</v>
      </c>
      <c r="L602" s="44">
        <f>IFERROR(_xll.qlIndexFixing(Index6M,$H602,TRUE,_xll.ohTrigger(RecalcTrigger,Trigger6M)),NA())</f>
        <v>5.2483070385368454E-3</v>
      </c>
      <c r="M602" s="146">
        <f>IFERROR(_xll.qlIndexFixing(Index1Y,$H602,TRUE,_xll.ohTrigger(RecalcTrigger,Trigger1Y)),NA())</f>
        <v>6.9638324939782503E-3</v>
      </c>
      <c r="N602" s="145">
        <f>IFERROR(_xll.qlIndexFixing(ONIndex1M,I602,TRUE,_xll.ohTrigger(RecalcTrigger,Trigger1M)),NA())</f>
        <v>2.8664487896712387E-3</v>
      </c>
      <c r="O602" s="44">
        <f>IFERROR(_xll.qlIndexFixing(ONIndex3M,I602,TRUE,_xll.ohTrigger(RecalcTrigger,Trigger3M)),NA())</f>
        <v>3.5516778036448482E-3</v>
      </c>
      <c r="P602" s="44">
        <f>IFERROR(_xll.qlIndexFixing(ONIndex6M,I602,TRUE,_xll.ohTrigger(RecalcTrigger,Trigger6M)),NA())</f>
        <v>4.9822632736296057E-3</v>
      </c>
      <c r="Q602" s="146">
        <f>IFERROR(_xll.qlIndexFixing(ONIndex1Y,I602,TRUE,_xll.ohTrigger(RecalcTrigger,Trigger1Y)),NA())</f>
        <v>6.4578465588316369E-3</v>
      </c>
    </row>
    <row r="603" spans="2:17" x14ac:dyDescent="0.2">
      <c r="B603" s="39" t="s">
        <v>42</v>
      </c>
      <c r="D603" s="42">
        <f>_xll.qlCalendarAdvance(Calendar,$D602,B603,"f",FALSE)</f>
        <v>43963</v>
      </c>
      <c r="E603" s="140">
        <f>_xll.qlInterestRateIndexValueDate(IndexON,D603)</f>
        <v>43963</v>
      </c>
      <c r="F603" s="156">
        <f>IFERROR(_xll.qlIndexFixing(IndexON,D603,TRUE,_xll.ohTrigger(RecalcTrigger,TriggerON)),NA())</f>
        <v>1.6727301484487089E-3</v>
      </c>
      <c r="H603" s="42">
        <f>_xll.qlCalendarAdvance(Calendar,$H602,B603,"f",FALSE)</f>
        <v>43963</v>
      </c>
      <c r="I603" s="140">
        <f>_xll.qlInterestRateIndexValueDate(Index1M,$H603)</f>
        <v>43963</v>
      </c>
      <c r="J603" s="145">
        <f>IFERROR(_xll.qlIndexFixing(Index1M,$H603,TRUE,_xll.ohTrigger(RecalcTrigger,Trigger1M)),NA())</f>
        <v>2.9341817926137148E-3</v>
      </c>
      <c r="K603" s="44">
        <f>IFERROR(_xll.qlIndexFixing(Index3M,H603,TRUE,_xll.ohTrigger(RecalcTrigger,Trigger3M)),NA())</f>
        <v>3.7123116486360548E-3</v>
      </c>
      <c r="L603" s="44">
        <f>IFERROR(_xll.qlIndexFixing(Index6M,$H603,TRUE,_xll.ohTrigger(RecalcTrigger,Trigger6M)),NA())</f>
        <v>5.2684623353320354E-3</v>
      </c>
      <c r="M603" s="146">
        <f>IFERROR(_xll.qlIndexFixing(Index1Y,$H603,TRUE,_xll.ohTrigger(RecalcTrigger,Trigger1Y)),NA())</f>
        <v>6.9812013591197264E-3</v>
      </c>
      <c r="N603" s="145">
        <f>IFERROR(_xll.qlIndexFixing(ONIndex1M,I603,TRUE,_xll.ohTrigger(RecalcTrigger,Trigger1M)),NA())</f>
        <v>2.8878972329715591E-3</v>
      </c>
      <c r="O603" s="44">
        <f>IFERROR(_xll.qlIndexFixing(ONIndex3M,I603,TRUE,_xll.ohTrigger(RecalcTrigger,Trigger3M)),NA())</f>
        <v>3.5708910352583167E-3</v>
      </c>
      <c r="P603" s="44">
        <f>IFERROR(_xll.qlIndexFixing(ONIndex6M,I603,TRUE,_xll.ohTrigger(RecalcTrigger,Trigger6M)),NA())</f>
        <v>5.0016456564494494E-3</v>
      </c>
      <c r="Q603" s="146">
        <f>IFERROR(_xll.qlIndexFixing(ONIndex1Y,I603,TRUE,_xll.ohTrigger(RecalcTrigger,Trigger1Y)),NA())</f>
        <v>6.4874238852563604E-3</v>
      </c>
    </row>
    <row r="604" spans="2:17" x14ac:dyDescent="0.2">
      <c r="B604" s="39" t="s">
        <v>42</v>
      </c>
      <c r="D604" s="42">
        <f>_xll.qlCalendarAdvance(Calendar,$D603,B604,"f",FALSE)</f>
        <v>43970</v>
      </c>
      <c r="E604" s="140">
        <f>_xll.qlInterestRateIndexValueDate(IndexON,D604)</f>
        <v>43970</v>
      </c>
      <c r="F604" s="156">
        <f>IFERROR(_xll.qlIndexFixing(IndexON,D604,TRUE,_xll.ohTrigger(RecalcTrigger,TriggerON)),NA())</f>
        <v>1.6899405235237808E-3</v>
      </c>
      <c r="H604" s="42">
        <f>_xll.qlCalendarAdvance(Calendar,$H603,B604,"f",FALSE)</f>
        <v>43970</v>
      </c>
      <c r="I604" s="140">
        <f>_xll.qlInterestRateIndexValueDate(Index1M,$H604)</f>
        <v>43970</v>
      </c>
      <c r="J604" s="145">
        <f>IFERROR(_xll.qlIndexFixing(Index1M,$H604,TRUE,_xll.ohTrigger(RecalcTrigger,Trigger1M)),NA())</f>
        <v>2.9556127776588711E-3</v>
      </c>
      <c r="K604" s="44">
        <f>IFERROR(_xll.qlIndexFixing(Index3M,H604,TRUE,_xll.ohTrigger(RecalcTrigger,Trigger3M)),NA())</f>
        <v>3.7350660381511068E-3</v>
      </c>
      <c r="L604" s="44">
        <f>IFERROR(_xll.qlIndexFixing(Index6M,$H604,TRUE,_xll.ohTrigger(RecalcTrigger,Trigger6M)),NA())</f>
        <v>5.2886788758918857E-3</v>
      </c>
      <c r="M604" s="146">
        <f>IFERROR(_xll.qlIndexFixing(Index1Y,$H604,TRUE,_xll.ohTrigger(RecalcTrigger,Trigger1Y)),NA())</f>
        <v>6.9983937303916832E-3</v>
      </c>
      <c r="N604" s="145">
        <f>IFERROR(_xll.qlIndexFixing(ONIndex1M,I604,TRUE,_xll.ohTrigger(RecalcTrigger,Trigger1M)),NA())</f>
        <v>2.9093384712575165E-3</v>
      </c>
      <c r="O604" s="44">
        <f>IFERROR(_xll.qlIndexFixing(ONIndex3M,I604,TRUE,_xll.ohTrigger(RecalcTrigger,Trigger3M)),NA())</f>
        <v>3.5905736069374861E-3</v>
      </c>
      <c r="P604" s="44">
        <f>IFERROR(_xll.qlIndexFixing(ONIndex6M,I604,TRUE,_xll.ohTrigger(RecalcTrigger,Trigger6M)),NA())</f>
        <v>5.0210815756057681E-3</v>
      </c>
      <c r="Q604" s="146">
        <f>IFERROR(_xll.qlIndexFixing(ONIndex1Y,I604,TRUE,_xll.ohTrigger(RecalcTrigger,Trigger1Y)),NA())</f>
        <v>6.5160756779858442E-3</v>
      </c>
    </row>
    <row r="605" spans="2:17" x14ac:dyDescent="0.2">
      <c r="B605" s="39" t="s">
        <v>42</v>
      </c>
      <c r="D605" s="42">
        <f>_xll.qlCalendarAdvance(Calendar,$D604,B605,"f",FALSE)</f>
        <v>43977</v>
      </c>
      <c r="E605" s="140">
        <f>_xll.qlInterestRateIndexValueDate(IndexON,D605)</f>
        <v>43977</v>
      </c>
      <c r="F605" s="156">
        <f>IFERROR(_xll.qlIndexFixing(IndexON,D605,TRUE,_xll.ohTrigger(RecalcTrigger,TriggerON)),NA())</f>
        <v>1.7074184712739804E-3</v>
      </c>
      <c r="H605" s="42">
        <f>_xll.qlCalendarAdvance(Calendar,$H604,B605,"f",FALSE)</f>
        <v>43977</v>
      </c>
      <c r="I605" s="140">
        <f>_xll.qlInterestRateIndexValueDate(Index1M,$H605)</f>
        <v>43977</v>
      </c>
      <c r="J605" s="145">
        <f>IFERROR(_xll.qlIndexFixing(Index1M,$H605,TRUE,_xll.ohTrigger(RecalcTrigger,Trigger1M)),NA())</f>
        <v>2.9770365936898995E-3</v>
      </c>
      <c r="K605" s="44">
        <f>IFERROR(_xll.qlIndexFixing(Index3M,H605,TRUE,_xll.ohTrigger(RecalcTrigger,Trigger3M)),NA())</f>
        <v>3.758290337121625E-3</v>
      </c>
      <c r="L605" s="44">
        <f>IFERROR(_xll.qlIndexFixing(Index6M,$H605,TRUE,_xll.ohTrigger(RecalcTrigger,Trigger6M)),NA())</f>
        <v>5.3089578073436949E-3</v>
      </c>
      <c r="M605" s="146">
        <f>IFERROR(_xll.qlIndexFixing(Index1Y,$H605,TRUE,_xll.ohTrigger(RecalcTrigger,Trigger1Y)),NA())</f>
        <v>7.0154329903950874E-3</v>
      </c>
      <c r="N605" s="145">
        <f>IFERROR(_xll.qlIndexFixing(ONIndex1M,I605,TRUE,_xll.ohTrigger(RecalcTrigger,Trigger1M)),NA())</f>
        <v>2.9307725046101574E-3</v>
      </c>
      <c r="O605" s="44">
        <f>IFERROR(_xll.qlIndexFixing(ONIndex3M,I605,TRUE,_xll.ohTrigger(RecalcTrigger,Trigger3M)),NA())</f>
        <v>3.6107255188444487E-3</v>
      </c>
      <c r="P605" s="44">
        <f>IFERROR(_xll.qlIndexFixing(ONIndex6M,I605,TRUE,_xll.ohTrigger(RecalcTrigger,Trigger6M)),NA())</f>
        <v>5.0405710309364693E-3</v>
      </c>
      <c r="Q605" s="146">
        <f>IFERROR(_xll.qlIndexFixing(ONIndex1Y,I605,TRUE,_xll.ohTrigger(RecalcTrigger,Trigger1Y)),NA())</f>
        <v>6.5438019365338107E-3</v>
      </c>
    </row>
    <row r="606" spans="2:17" x14ac:dyDescent="0.2">
      <c r="B606" s="39" t="s">
        <v>42</v>
      </c>
      <c r="D606" s="42">
        <f>_xll.qlCalendarAdvance(Calendar,$D605,B606,"f",FALSE)</f>
        <v>43984</v>
      </c>
      <c r="E606" s="140">
        <f>_xll.qlInterestRateIndexValueDate(IndexON,D606)</f>
        <v>43984</v>
      </c>
      <c r="F606" s="156">
        <f>IFERROR(_xll.qlIndexFixing(IndexON,D606,TRUE,_xll.ohTrigger(RecalcTrigger,TriggerON)),NA())</f>
        <v>1.7251639918614003E-3</v>
      </c>
      <c r="H606" s="42">
        <f>_xll.qlCalendarAdvance(Calendar,$H605,B606,"f",FALSE)</f>
        <v>43984</v>
      </c>
      <c r="I606" s="140">
        <f>_xll.qlInterestRateIndexValueDate(Index1M,$H606)</f>
        <v>43984</v>
      </c>
      <c r="J606" s="145">
        <f>IFERROR(_xll.qlIndexFixing(Index1M,$H606,TRUE,_xll.ohTrigger(RecalcTrigger,Trigger1M)),NA())</f>
        <v>2.9969117893817732E-3</v>
      </c>
      <c r="K606" s="44">
        <f>IFERROR(_xll.qlIndexFixing(Index3M,H606,TRUE,_xll.ohTrigger(RecalcTrigger,Trigger3M)),NA())</f>
        <v>3.7819845537914246E-3</v>
      </c>
      <c r="L606" s="44">
        <f>IFERROR(_xll.qlIndexFixing(Index6M,$H606,TRUE,_xll.ohTrigger(RecalcTrigger,Trigger6M)),NA())</f>
        <v>5.3277867916291556E-3</v>
      </c>
      <c r="M606" s="146">
        <f>IFERROR(_xll.qlIndexFixing(Index1Y,$H606,TRUE,_xll.ohTrigger(RecalcTrigger,Trigger1Y)),NA())</f>
        <v>7.0323425233926873E-3</v>
      </c>
      <c r="N606" s="145">
        <f>IFERROR(_xll.qlIndexFixing(ONIndex1M,I606,TRUE,_xll.ohTrigger(RecalcTrigger,Trigger1M)),NA())</f>
        <v>2.952199332867389E-3</v>
      </c>
      <c r="O606" s="44">
        <f>IFERROR(_xll.qlIndexFixing(ONIndex3M,I606,TRUE,_xll.ohTrigger(RecalcTrigger,Trigger3M)),NA())</f>
        <v>3.6313467709792047E-3</v>
      </c>
      <c r="P606" s="44">
        <f>IFERROR(_xll.qlIndexFixing(ONIndex6M,I606,TRUE,_xll.ohTrigger(RecalcTrigger,Trigger6M)),NA())</f>
        <v>5.0601140224415531E-3</v>
      </c>
      <c r="Q606" s="146">
        <f>IFERROR(_xll.qlIndexFixing(ONIndex1Y,I606,TRUE,_xll.ohTrigger(RecalcTrigger,Trigger1Y)),NA())</f>
        <v>6.5706026608192136E-3</v>
      </c>
    </row>
    <row r="607" spans="2:17" x14ac:dyDescent="0.2">
      <c r="B607" s="39" t="s">
        <v>42</v>
      </c>
      <c r="D607" s="42">
        <f>_xll.qlCalendarAdvance(Calendar,$D606,B607,"f",FALSE)</f>
        <v>43991</v>
      </c>
      <c r="E607" s="140">
        <f>_xll.qlInterestRateIndexValueDate(IndexON,D607)</f>
        <v>43991</v>
      </c>
      <c r="F607" s="156">
        <f>IFERROR(_xll.qlIndexFixing(IndexON,D607,TRUE,_xll.ohTrigger(RecalcTrigger,TriggerON)),NA())</f>
        <v>1.7431770851239481E-3</v>
      </c>
      <c r="H607" s="42">
        <f>_xll.qlCalendarAdvance(Calendar,$H606,B607,"f",FALSE)</f>
        <v>43991</v>
      </c>
      <c r="I607" s="140">
        <f>_xll.qlInterestRateIndexValueDate(Index1M,$H607)</f>
        <v>43991</v>
      </c>
      <c r="J607" s="145">
        <f>IFERROR(_xll.qlIndexFixing(Index1M,$H607,TRUE,_xll.ohTrigger(RecalcTrigger,Trigger1M)),NA())</f>
        <v>3.0183216029449067E-3</v>
      </c>
      <c r="K607" s="44">
        <f>IFERROR(_xll.qlIndexFixing(Index3M,H607,TRUE,_xll.ohTrigger(RecalcTrigger,Trigger3M)),NA())</f>
        <v>3.8061486965690577E-3</v>
      </c>
      <c r="L607" s="44">
        <f>IFERROR(_xll.qlIndexFixing(Index6M,$H607,TRUE,_xll.ohTrigger(RecalcTrigger,Trigger6M)),NA())</f>
        <v>5.3481884863183296E-3</v>
      </c>
      <c r="M607" s="146">
        <f>IFERROR(_xll.qlIndexFixing(Index1Y,$H607,TRUE,_xll.ohTrigger(RecalcTrigger,Trigger1Y)),NA())</f>
        <v>7.049145715273708E-3</v>
      </c>
      <c r="N607" s="145">
        <f>IFERROR(_xll.qlIndexFixing(ONIndex1M,I607,TRUE,_xll.ohTrigger(RecalcTrigger,Trigger1M)),NA())</f>
        <v>2.973618956191304E-3</v>
      </c>
      <c r="O607" s="44">
        <f>IFERROR(_xll.qlIndexFixing(ONIndex3M,I607,TRUE,_xll.ohTrigger(RecalcTrigger,Trigger3M)),NA())</f>
        <v>3.6524373635848928E-3</v>
      </c>
      <c r="P607" s="44">
        <f>IFERROR(_xll.qlIndexFixing(ONIndex6M,I607,TRUE,_xll.ohTrigger(RecalcTrigger,Trigger6M)),NA())</f>
        <v>5.0797105502831119E-3</v>
      </c>
      <c r="Q607" s="146">
        <f>IFERROR(_xll.qlIndexFixing(ONIndex1Y,I607,TRUE,_xll.ohTrigger(RecalcTrigger,Trigger1Y)),NA())</f>
        <v>6.5964778507610067E-3</v>
      </c>
    </row>
    <row r="608" spans="2:17" x14ac:dyDescent="0.2">
      <c r="B608" s="39" t="s">
        <v>42</v>
      </c>
      <c r="D608" s="42">
        <f>_xll.qlCalendarAdvance(Calendar,$D607,B608,"f",FALSE)</f>
        <v>43998</v>
      </c>
      <c r="E608" s="140">
        <f>_xll.qlInterestRateIndexValueDate(IndexON,D608)</f>
        <v>43998</v>
      </c>
      <c r="F608" s="156">
        <f>IFERROR(_xll.qlIndexFixing(IndexON,D608,TRUE,_xll.ohTrigger(RecalcTrigger,TriggerON)),NA())</f>
        <v>1.7614577513047625E-3</v>
      </c>
      <c r="H608" s="42">
        <f>_xll.qlCalendarAdvance(Calendar,$H607,B608,"f",FALSE)</f>
        <v>43998</v>
      </c>
      <c r="I608" s="140">
        <f>_xll.qlInterestRateIndexValueDate(Index1M,$H608)</f>
        <v>43998</v>
      </c>
      <c r="J608" s="145">
        <f>IFERROR(_xll.qlIndexFixing(Index1M,$H608,TRUE,_xll.ohTrigger(RecalcTrigger,Trigger1M)),NA())</f>
        <v>3.0397242461814855E-3</v>
      </c>
      <c r="K608" s="44">
        <f>IFERROR(_xll.qlIndexFixing(Index3M,H608,TRUE,_xll.ohTrigger(RecalcTrigger,Trigger3M)),NA())</f>
        <v>3.830782774032216E-3</v>
      </c>
      <c r="L608" s="44">
        <f>IFERROR(_xll.qlIndexFixing(Index6M,$H608,TRUE,_xll.ohTrigger(RecalcTrigger,Trigger6M)),NA())</f>
        <v>5.3686559120970671E-3</v>
      </c>
      <c r="M608" s="146">
        <f>IFERROR(_xll.qlIndexFixing(Index1Y,$H608,TRUE,_xll.ohTrigger(RecalcTrigger,Trigger1Y)),NA())</f>
        <v>7.0658659535289825E-3</v>
      </c>
      <c r="N608" s="145">
        <f>IFERROR(_xll.qlIndexFixing(ONIndex1M,I608,TRUE,_xll.ohTrigger(RecalcTrigger,Trigger1M)),NA())</f>
        <v>2.9950313745819024E-3</v>
      </c>
      <c r="O608" s="44">
        <f>IFERROR(_xll.qlIndexFixing(ONIndex3M,I608,TRUE,_xll.ohTrigger(RecalcTrigger,Trigger3M)),NA())</f>
        <v>3.6739972965804668E-3</v>
      </c>
      <c r="P608" s="44">
        <f>IFERROR(_xll.qlIndexFixing(ONIndex6M,I608,TRUE,_xll.ohTrigger(RecalcTrigger,Trigger6M)),NA())</f>
        <v>5.0993606142990533E-3</v>
      </c>
      <c r="Q608" s="146">
        <f>IFERROR(_xll.qlIndexFixing(ONIndex1Y,I608,TRUE,_xll.ohTrigger(RecalcTrigger,Trigger1Y)),NA())</f>
        <v>6.6214275058729122E-3</v>
      </c>
    </row>
    <row r="609" spans="2:17" x14ac:dyDescent="0.2">
      <c r="B609" s="39" t="s">
        <v>42</v>
      </c>
      <c r="D609" s="42">
        <f>_xll.qlCalendarAdvance(Calendar,$D608,B609,"f",FALSE)</f>
        <v>44005</v>
      </c>
      <c r="E609" s="140">
        <f>_xll.qlInterestRateIndexValueDate(IndexON,D609)</f>
        <v>44005</v>
      </c>
      <c r="F609" s="156">
        <f>IFERROR(_xll.qlIndexFixing(IndexON,D609,TRUE,_xll.ohTrigger(RecalcTrigger,TriggerON)),NA())</f>
        <v>1.7800059902417509E-3</v>
      </c>
      <c r="H609" s="42">
        <f>_xll.qlCalendarAdvance(Calendar,$H608,B609,"f",FALSE)</f>
        <v>44005</v>
      </c>
      <c r="I609" s="140">
        <f>_xll.qlInterestRateIndexValueDate(Index1M,$H609)</f>
        <v>44005</v>
      </c>
      <c r="J609" s="145">
        <f>IFERROR(_xll.qlIndexFixing(Index1M,$H609,TRUE,_xll.ohTrigger(RecalcTrigger,Trigger1M)),NA())</f>
        <v>3.0611197190536883E-3</v>
      </c>
      <c r="K609" s="44">
        <f>IFERROR(_xll.qlIndexFixing(Index3M,H609,TRUE,_xll.ohTrigger(RecalcTrigger,Trigger3M)),NA())</f>
        <v>3.8558867949242074E-3</v>
      </c>
      <c r="L609" s="44">
        <f>IFERROR(_xll.qlIndexFixing(Index6M,$H609,TRUE,_xll.ohTrigger(RecalcTrigger,Trigger6M)),NA())</f>
        <v>5.3891902225302983E-3</v>
      </c>
      <c r="M609" s="146">
        <f>IFERROR(_xll.qlIndexFixing(Index1Y,$H609,TRUE,_xll.ohTrigger(RecalcTrigger,Trigger1Y)),NA())</f>
        <v>7.0825266272269705E-3</v>
      </c>
      <c r="N609" s="145">
        <f>IFERROR(_xll.qlIndexFixing(ONIndex1M,I609,TRUE,_xll.ohTrigger(RecalcTrigger,Trigger1M)),NA())</f>
        <v>3.0164365879581378E-3</v>
      </c>
      <c r="O609" s="44">
        <f>IFERROR(_xll.qlIndexFixing(ONIndex3M,I609,TRUE,_xll.ohTrigger(RecalcTrigger,Trigger3M)),NA())</f>
        <v>3.6960265701280193E-3</v>
      </c>
      <c r="P609" s="44">
        <f>IFERROR(_xll.qlIndexFixing(ONIndex6M,I609,TRUE,_xll.ohTrigger(RecalcTrigger,Trigger6M)),NA())</f>
        <v>5.1190642146514698E-3</v>
      </c>
      <c r="Q609" s="146">
        <f>IFERROR(_xll.qlIndexFixing(ONIndex1Y,I609,TRUE,_xll.ohTrigger(RecalcTrigger,Trigger1Y)),NA())</f>
        <v>6.6454516263170227E-3</v>
      </c>
    </row>
    <row r="610" spans="2:17" x14ac:dyDescent="0.2">
      <c r="B610" s="39" t="s">
        <v>42</v>
      </c>
      <c r="D610" s="42">
        <f>_xll.qlCalendarAdvance(Calendar,$D609,B610,"f",FALSE)</f>
        <v>44012</v>
      </c>
      <c r="E610" s="140">
        <f>_xll.qlInterestRateIndexValueDate(IndexON,D610)</f>
        <v>44012</v>
      </c>
      <c r="F610" s="156">
        <f>IFERROR(_xll.qlIndexFixing(IndexON,D610,TRUE,_xll.ohTrigger(RecalcTrigger,TriggerON)),NA())</f>
        <v>1.7988218021780522E-3</v>
      </c>
      <c r="H610" s="42">
        <f>_xll.qlCalendarAdvance(Calendar,$H609,B610,"f",FALSE)</f>
        <v>44012</v>
      </c>
      <c r="I610" s="140">
        <f>_xll.qlInterestRateIndexValueDate(Index1M,$H610)</f>
        <v>44012</v>
      </c>
      <c r="J610" s="145">
        <f>IFERROR(_xll.qlIndexFixing(Index1M,$H610,TRUE,_xll.ohTrigger(RecalcTrigger,Trigger1M)),NA())</f>
        <v>3.0840481372265784E-3</v>
      </c>
      <c r="K610" s="44">
        <f>IFERROR(_xll.qlIndexFixing(Index3M,H610,TRUE,_xll.ohTrigger(RecalcTrigger,Trigger3M)),NA())</f>
        <v>3.8814606071282108E-3</v>
      </c>
      <c r="L610" s="44">
        <f>IFERROR(_xll.qlIndexFixing(Index6M,$H610,TRUE,_xll.ohTrigger(RecalcTrigger,Trigger6M)),NA())</f>
        <v>5.4113284811074681E-3</v>
      </c>
      <c r="M610" s="146">
        <f>IFERROR(_xll.qlIndexFixing(Index1Y,$H610,TRUE,_xll.ohTrigger(RecalcTrigger,Trigger1Y)),NA())</f>
        <v>7.0991511269984375E-3</v>
      </c>
      <c r="N610" s="145">
        <f>IFERROR(_xll.qlIndexFixing(ONIndex1M,I610,TRUE,_xll.ohTrigger(RecalcTrigger,Trigger1M)),NA())</f>
        <v>3.0378345962389641E-3</v>
      </c>
      <c r="O610" s="44">
        <f>IFERROR(_xll.qlIndexFixing(ONIndex3M,I610,TRUE,_xll.ohTrigger(RecalcTrigger,Trigger3M)),NA())</f>
        <v>3.7185251842275502E-3</v>
      </c>
      <c r="P610" s="44">
        <f>IFERROR(_xll.qlIndexFixing(ONIndex6M,I610,TRUE,_xll.ohTrigger(RecalcTrigger,Trigger6M)),NA())</f>
        <v>5.1388213512593151E-3</v>
      </c>
      <c r="Q610" s="146">
        <f>IFERROR(_xll.qlIndexFixing(ONIndex1Y,I610,TRUE,_xll.ohTrigger(RecalcTrigger,Trigger1Y)),NA())</f>
        <v>6.6685502116881068E-3</v>
      </c>
    </row>
    <row r="611" spans="2:17" x14ac:dyDescent="0.2">
      <c r="B611" s="39" t="s">
        <v>42</v>
      </c>
      <c r="D611" s="42">
        <f>_xll.qlCalendarAdvance(Calendar,$D610,B611,"f",FALSE)</f>
        <v>44019</v>
      </c>
      <c r="E611" s="140">
        <f>_xll.qlInterestRateIndexValueDate(IndexON,D611)</f>
        <v>44019</v>
      </c>
      <c r="F611" s="156">
        <f>IFERROR(_xll.qlIndexFixing(IndexON,D611,TRUE,_xll.ohTrigger(RecalcTrigger,TriggerON)),NA())</f>
        <v>1.8179051869515739E-3</v>
      </c>
      <c r="H611" s="42">
        <f>_xll.qlCalendarAdvance(Calendar,$H610,B611,"f",FALSE)</f>
        <v>44019</v>
      </c>
      <c r="I611" s="140">
        <f>_xll.qlInterestRateIndexValueDate(Index1M,$H611)</f>
        <v>44019</v>
      </c>
      <c r="J611" s="145">
        <f>IFERROR(_xll.qlIndexFixing(Index1M,$H611,TRUE,_xll.ohTrigger(RecalcTrigger,Trigger1M)),NA())</f>
        <v>3.1054289383388471E-3</v>
      </c>
      <c r="K611" s="44">
        <f>IFERROR(_xll.qlIndexFixing(Index3M,H611,TRUE,_xll.ohTrigger(RecalcTrigger,Trigger3M)),NA())</f>
        <v>3.9074900291122738E-3</v>
      </c>
      <c r="L611" s="44">
        <f>IFERROR(_xll.qlIndexFixing(Index6M,$H611,TRUE,_xll.ohTrigger(RecalcTrigger,Trigger6M)),NA())</f>
        <v>5.4320058505367124E-3</v>
      </c>
      <c r="M611" s="146">
        <f>IFERROR(_xll.qlIndexFixing(Index1Y,$H611,TRUE,_xll.ohTrigger(RecalcTrigger,Trigger1Y)),NA())</f>
        <v>7.1157628450249089E-3</v>
      </c>
      <c r="N611" s="145">
        <f>IFERROR(_xll.qlIndexFixing(ONIndex1M,I611,TRUE,_xll.ohTrigger(RecalcTrigger,Trigger1M)),NA())</f>
        <v>3.0592253995864738E-3</v>
      </c>
      <c r="O611" s="44">
        <f>IFERROR(_xll.qlIndexFixing(ONIndex3M,I611,TRUE,_xll.ohTrigger(RecalcTrigger,Trigger3M)),NA())</f>
        <v>3.7414931390411521E-3</v>
      </c>
      <c r="P611" s="44">
        <f>IFERROR(_xll.qlIndexFixing(ONIndex6M,I611,TRUE,_xll.ohTrigger(RecalcTrigger,Trigger6M)),NA())</f>
        <v>5.1586320242036354E-3</v>
      </c>
      <c r="Q611" s="146">
        <f>IFERROR(_xll.qlIndexFixing(ONIndex1Y,I611,TRUE,_xll.ohTrigger(RecalcTrigger,Trigger1Y)),NA())</f>
        <v>6.690723261824072E-3</v>
      </c>
    </row>
    <row r="612" spans="2:17" x14ac:dyDescent="0.2">
      <c r="B612" s="39" t="s">
        <v>42</v>
      </c>
      <c r="D612" s="42">
        <f>_xll.qlCalendarAdvance(Calendar,$D611,B612,"f",FALSE)</f>
        <v>44026</v>
      </c>
      <c r="E612" s="140">
        <f>_xll.qlInterestRateIndexValueDate(IndexON,D612)</f>
        <v>44026</v>
      </c>
      <c r="F612" s="156">
        <f>IFERROR(_xll.qlIndexFixing(IndexON,D612,TRUE,_xll.ohTrigger(RecalcTrigger,TriggerON)),NA())</f>
        <v>1.8372561448054547E-3</v>
      </c>
      <c r="H612" s="42">
        <f>_xll.qlCalendarAdvance(Calendar,$H611,B612,"f",FALSE)</f>
        <v>44026</v>
      </c>
      <c r="I612" s="140">
        <f>_xll.qlInterestRateIndexValueDate(Index1M,$H612)</f>
        <v>44026</v>
      </c>
      <c r="J612" s="145">
        <f>IFERROR(_xll.qlIndexFixing(Index1M,$H612,TRUE,_xll.ohTrigger(RecalcTrigger,Trigger1M)),NA())</f>
        <v>3.1268025701572479E-3</v>
      </c>
      <c r="K612" s="44">
        <f>IFERROR(_xll.qlIndexFixing(Index3M,H612,TRUE,_xll.ohTrigger(RecalcTrigger,Trigger3M)),NA())</f>
        <v>3.9339361611511452E-3</v>
      </c>
      <c r="L612" s="44">
        <f>IFERROR(_xll.qlIndexFixing(Index6M,$H612,TRUE,_xll.ohTrigger(RecalcTrigger,Trigger6M)),NA())</f>
        <v>5.4527536422360138E-3</v>
      </c>
      <c r="M612" s="146">
        <f>IFERROR(_xll.qlIndexFixing(Index1Y,$H612,TRUE,_xll.ohTrigger(RecalcTrigger,Trigger1Y)),NA())</f>
        <v>7.1323851750328959E-3</v>
      </c>
      <c r="N612" s="145">
        <f>IFERROR(_xll.qlIndexFixing(ONIndex1M,I612,TRUE,_xll.ohTrigger(RecalcTrigger,Trigger1M)),NA())</f>
        <v>3.0806089979196205E-3</v>
      </c>
      <c r="O612" s="44">
        <f>IFERROR(_xll.qlIndexFixing(ONIndex3M,I612,TRUE,_xll.ohTrigger(RecalcTrigger,Trigger3M)),NA())</f>
        <v>3.7649304346498713E-3</v>
      </c>
      <c r="P612" s="44">
        <f>IFERROR(_xll.qlIndexFixing(ONIndex6M,I612,TRUE,_xll.ohTrigger(RecalcTrigger,Trigger6M)),NA())</f>
        <v>5.1784962334033846E-3</v>
      </c>
      <c r="Q612" s="146">
        <f>IFERROR(_xll.qlIndexFixing(ONIndex1Y,I612,TRUE,_xll.ohTrigger(RecalcTrigger,Trigger1Y)),NA())</f>
        <v>6.7119707765628256E-3</v>
      </c>
    </row>
    <row r="613" spans="2:17" x14ac:dyDescent="0.2">
      <c r="B613" s="39" t="s">
        <v>42</v>
      </c>
      <c r="D613" s="42">
        <f>_xll.qlCalendarAdvance(Calendar,$D612,B613,"f",FALSE)</f>
        <v>44033</v>
      </c>
      <c r="E613" s="140">
        <f>_xll.qlInterestRateIndexValueDate(IndexON,D613)</f>
        <v>44033</v>
      </c>
      <c r="F613" s="156">
        <f>IFERROR(_xll.qlIndexFixing(IndexON,D613,TRUE,_xll.ohTrigger(RecalcTrigger,TriggerON)),NA())</f>
        <v>1.8568746757396948E-3</v>
      </c>
      <c r="H613" s="42">
        <f>_xll.qlCalendarAdvance(Calendar,$H612,B613,"f",FALSE)</f>
        <v>44033</v>
      </c>
      <c r="I613" s="140">
        <f>_xll.qlInterestRateIndexValueDate(Index1M,$H613)</f>
        <v>44033</v>
      </c>
      <c r="J613" s="145">
        <f>IFERROR(_xll.qlIndexFixing(Index1M,$H613,TRUE,_xll.ohTrigger(RecalcTrigger,Trigger1M)),NA())</f>
        <v>3.1481690326451788E-3</v>
      </c>
      <c r="K613" s="44">
        <f>IFERROR(_xll.qlIndexFixing(Index3M,H613,TRUE,_xll.ohTrigger(RecalcTrigger,Trigger3M)),NA())</f>
        <v>3.9607575865224908E-3</v>
      </c>
      <c r="L613" s="44">
        <f>IFERROR(_xll.qlIndexFixing(Index6M,$H613,TRUE,_xll.ohTrigger(RecalcTrigger,Trigger6M)),NA())</f>
        <v>5.4735730037625656E-3</v>
      </c>
      <c r="M613" s="146">
        <f>IFERROR(_xll.qlIndexFixing(Index1Y,$H613,TRUE,_xll.ohTrigger(RecalcTrigger,Trigger1Y)),NA())</f>
        <v>7.1490415122938966E-3</v>
      </c>
      <c r="N613" s="145">
        <f>IFERROR(_xll.qlIndexFixing(ONIndex1M,I613,TRUE,_xll.ohTrigger(RecalcTrigger,Trigger1M)),NA())</f>
        <v>3.1019853912384043E-3</v>
      </c>
      <c r="O613" s="44">
        <f>IFERROR(_xll.qlIndexFixing(ONIndex3M,I613,TRUE,_xll.ohTrigger(RecalcTrigger,Trigger3M)),NA())</f>
        <v>3.7888370711347541E-3</v>
      </c>
      <c r="P613" s="44">
        <f>IFERROR(_xll.qlIndexFixing(ONIndex6M,I613,TRUE,_xll.ohTrigger(RecalcTrigger,Trigger6M)),NA())</f>
        <v>5.1984139788585626E-3</v>
      </c>
      <c r="Q613" s="146">
        <f>IFERROR(_xll.qlIndexFixing(ONIndex1Y,I613,TRUE,_xll.ohTrigger(RecalcTrigger,Trigger1Y)),NA())</f>
        <v>6.7322927558233214E-3</v>
      </c>
    </row>
    <row r="614" spans="2:17" x14ac:dyDescent="0.2">
      <c r="B614" s="39" t="s">
        <v>42</v>
      </c>
      <c r="D614" s="42">
        <f>_xll.qlCalendarAdvance(Calendar,$D613,B614,"f",FALSE)</f>
        <v>44040</v>
      </c>
      <c r="E614" s="140">
        <f>_xll.qlInterestRateIndexValueDate(IndexON,D614)</f>
        <v>44040</v>
      </c>
      <c r="F614" s="156">
        <f>IFERROR(_xll.qlIndexFixing(IndexON,D614,TRUE,_xll.ohTrigger(RecalcTrigger,TriggerON)),NA())</f>
        <v>1.8767607795922014E-3</v>
      </c>
      <c r="H614" s="42">
        <f>_xll.qlCalendarAdvance(Calendar,$H613,B614,"f",FALSE)</f>
        <v>44040</v>
      </c>
      <c r="I614" s="140">
        <f>_xll.qlInterestRateIndexValueDate(Index1M,$H614)</f>
        <v>44040</v>
      </c>
      <c r="J614" s="145">
        <f>IFERROR(_xll.qlIndexFixing(Index1M,$H614,TRUE,_xll.ohTrigger(RecalcTrigger,Trigger1M)),NA())</f>
        <v>3.1695283257686525E-3</v>
      </c>
      <c r="K614" s="44">
        <f>IFERROR(_xll.qlIndexFixing(Index3M,H614,TRUE,_xll.ohTrigger(RecalcTrigger,Trigger3M)),NA())</f>
        <v>3.9879128875005866E-3</v>
      </c>
      <c r="L614" s="44">
        <f>IFERROR(_xll.qlIndexFixing(Index6M,$H614,TRUE,_xll.ohTrigger(RecalcTrigger,Trigger6M)),NA())</f>
        <v>5.494465082729061E-3</v>
      </c>
      <c r="M614" s="146">
        <f>IFERROR(_xll.qlIndexFixing(Index1Y,$H614,TRUE,_xll.ohTrigger(RecalcTrigger,Trigger1Y)),NA())</f>
        <v>7.1657552536290581E-3</v>
      </c>
      <c r="N614" s="145">
        <f>IFERROR(_xll.qlIndexFixing(ONIndex1M,I614,TRUE,_xll.ohTrigger(RecalcTrigger,Trigger1M)),NA())</f>
        <v>3.1233545795428252E-3</v>
      </c>
      <c r="O614" s="44">
        <f>IFERROR(_xll.qlIndexFixing(ONIndex3M,I614,TRUE,_xll.ohTrigger(RecalcTrigger,Trigger3M)),NA())</f>
        <v>3.813213048657893E-3</v>
      </c>
      <c r="P614" s="44">
        <f>IFERROR(_xll.qlIndexFixing(ONIndex6M,I614,TRUE,_xll.ohTrigger(RecalcTrigger,Trigger6M)),NA())</f>
        <v>5.2183852606502157E-3</v>
      </c>
      <c r="Q614" s="146">
        <f>IFERROR(_xll.qlIndexFixing(ONIndex1Y,I614,TRUE,_xll.ohTrigger(RecalcTrigger,Trigger1Y)),NA())</f>
        <v>6.7516891993624206E-3</v>
      </c>
    </row>
    <row r="615" spans="2:17" x14ac:dyDescent="0.2">
      <c r="B615" s="39" t="s">
        <v>42</v>
      </c>
      <c r="D615" s="42">
        <f>_xll.qlCalendarAdvance(Calendar,$D614,B615,"f",FALSE)</f>
        <v>44047</v>
      </c>
      <c r="E615" s="140">
        <f>_xll.qlInterestRateIndexValueDate(IndexON,D615)</f>
        <v>44047</v>
      </c>
      <c r="F615" s="156">
        <f>IFERROR(_xll.qlIndexFixing(IndexON,D615,TRUE,_xll.ohTrigger(RecalcTrigger,TriggerON)),NA())</f>
        <v>1.8969144566061136E-3</v>
      </c>
      <c r="H615" s="42">
        <f>_xll.qlCalendarAdvance(Calendar,$H614,B615,"f",FALSE)</f>
        <v>44047</v>
      </c>
      <c r="I615" s="140">
        <f>_xll.qlInterestRateIndexValueDate(Index1M,$H615)</f>
        <v>44047</v>
      </c>
      <c r="J615" s="145">
        <f>IFERROR(_xll.qlIndexFixing(Index1M,$H615,TRUE,_xll.ohTrigger(RecalcTrigger,Trigger1M)),NA())</f>
        <v>3.1908804494806104E-3</v>
      </c>
      <c r="K615" s="44">
        <f>IFERROR(_xll.qlIndexFixing(Index3M,H615,TRUE,_xll.ohTrigger(RecalcTrigger,Trigger3M)),NA())</f>
        <v>4.0153606453166802E-3</v>
      </c>
      <c r="L615" s="44">
        <f>IFERROR(_xll.qlIndexFixing(Index6M,$H615,TRUE,_xll.ohTrigger(RecalcTrigger,Trigger6M)),NA())</f>
        <v>5.5154310268054558E-3</v>
      </c>
      <c r="M615" s="146">
        <f>IFERROR(_xll.qlIndexFixing(Index1Y,$H615,TRUE,_xll.ohTrigger(RecalcTrigger,Trigger1Y)),NA())</f>
        <v>7.1825497974207231E-3</v>
      </c>
      <c r="N615" s="145">
        <f>IFERROR(_xll.qlIndexFixing(ONIndex1M,I615,TRUE,_xll.ohTrigger(RecalcTrigger,Trigger1M)),NA())</f>
        <v>3.1447165629139295E-3</v>
      </c>
      <c r="O615" s="44">
        <f>IFERROR(_xll.qlIndexFixing(ONIndex3M,I615,TRUE,_xll.ohTrigger(RecalcTrigger,Trigger3M)),NA())</f>
        <v>3.8380583671382418E-3</v>
      </c>
      <c r="P615" s="44">
        <f>IFERROR(_xll.qlIndexFixing(ONIndex6M,I615,TRUE,_xll.ohTrigger(RecalcTrigger,Trigger6M)),NA())</f>
        <v>5.2384100787783439E-3</v>
      </c>
      <c r="Q615" s="146">
        <f>IFERROR(_xll.qlIndexFixing(ONIndex1Y,I615,TRUE,_xll.ohTrigger(RecalcTrigger,Trigger1Y)),NA())</f>
        <v>6.7701601070180306E-3</v>
      </c>
    </row>
    <row r="616" spans="2:17" x14ac:dyDescent="0.2">
      <c r="B616" s="39" t="s">
        <v>42</v>
      </c>
      <c r="D616" s="42">
        <f>_xll.qlCalendarAdvance(Calendar,$D615,B616,"f",FALSE)</f>
        <v>44054</v>
      </c>
      <c r="E616" s="140">
        <f>_xll.qlInterestRateIndexValueDate(IndexON,D616)</f>
        <v>44054</v>
      </c>
      <c r="F616" s="156">
        <f>IFERROR(_xll.qlIndexFixing(IndexON,D616,TRUE,_xll.ohTrigger(RecalcTrigger,TriggerON)),NA())</f>
        <v>1.9173357067814312E-3</v>
      </c>
      <c r="H616" s="42">
        <f>_xll.qlCalendarAdvance(Calendar,$H615,B616,"f",FALSE)</f>
        <v>44054</v>
      </c>
      <c r="I616" s="140">
        <f>_xll.qlInterestRateIndexValueDate(Index1M,$H616)</f>
        <v>44054</v>
      </c>
      <c r="J616" s="145">
        <f>IFERROR(_xll.qlIndexFixing(Index1M,$H616,TRUE,_xll.ohTrigger(RecalcTrigger,Trigger1M)),NA())</f>
        <v>3.2122254037444506E-3</v>
      </c>
      <c r="K616" s="44">
        <f>IFERROR(_xll.qlIndexFixing(Index3M,H616,TRUE,_xll.ohTrigger(RecalcTrigger,Trigger3M)),NA())</f>
        <v>4.0430594401299185E-3</v>
      </c>
      <c r="L616" s="44">
        <f>IFERROR(_xll.qlIndexFixing(Index6M,$H616,TRUE,_xll.ohTrigger(RecalcTrigger,Trigger6M)),NA())</f>
        <v>5.5364719837163196E-3</v>
      </c>
      <c r="M616" s="146">
        <f>IFERROR(_xll.qlIndexFixing(Index1Y,$H616,TRUE,_xll.ohTrigger(RecalcTrigger,Trigger1Y)),NA())</f>
        <v>7.1994485436277511E-3</v>
      </c>
      <c r="N616" s="145">
        <f>IFERROR(_xll.qlIndexFixing(ONIndex1M,I616,TRUE,_xll.ohTrigger(RecalcTrigger,Trigger1M)),NA())</f>
        <v>3.1660713411896246E-3</v>
      </c>
      <c r="O616" s="44">
        <f>IFERROR(_xll.qlIndexFixing(ONIndex3M,I616,TRUE,_xll.ohTrigger(RecalcTrigger,Trigger3M)),NA())</f>
        <v>3.8633730268999855E-3</v>
      </c>
      <c r="P616" s="44">
        <f>IFERROR(_xll.qlIndexFixing(ONIndex6M,I616,TRUE,_xll.ohTrigger(RecalcTrigger,Trigger6M)),NA())</f>
        <v>5.2584884333239934E-3</v>
      </c>
      <c r="Q616" s="146">
        <f>IFERROR(_xll.qlIndexFixing(ONIndex1Y,I616,TRUE,_xll.ohTrigger(RecalcTrigger,Trigger1Y)),NA())</f>
        <v>6.7877054787901514E-3</v>
      </c>
    </row>
    <row r="617" spans="2:17" x14ac:dyDescent="0.2">
      <c r="B617" s="39" t="s">
        <v>42</v>
      </c>
      <c r="D617" s="42">
        <f>_xll.qlCalendarAdvance(Calendar,$D616,B617,"f",FALSE)</f>
        <v>44061</v>
      </c>
      <c r="E617" s="140">
        <f>_xll.qlInterestRateIndexValueDate(IndexON,D617)</f>
        <v>44061</v>
      </c>
      <c r="F617" s="156">
        <f>IFERROR(_xll.qlIndexFixing(IndexON,D617,TRUE,_xll.ohTrigger(RecalcTrigger,TriggerON)),NA())</f>
        <v>1.9380245301992005E-3</v>
      </c>
      <c r="H617" s="42">
        <f>_xll.qlCalendarAdvance(Calendar,$H616,B617,"f",FALSE)</f>
        <v>44061</v>
      </c>
      <c r="I617" s="140">
        <f>_xll.qlInterestRateIndexValueDate(Index1M,$H617)</f>
        <v>44061</v>
      </c>
      <c r="J617" s="145">
        <f>IFERROR(_xll.qlIndexFixing(Index1M,$H617,TRUE,_xll.ohTrigger(RecalcTrigger,Trigger1M)),NA())</f>
        <v>3.233563188526186E-3</v>
      </c>
      <c r="K617" s="44">
        <f>IFERROR(_xll.qlIndexFixing(Index3M,H617,TRUE,_xll.ohTrigger(RecalcTrigger,Trigger3M)),NA())</f>
        <v>4.0709678509956316E-3</v>
      </c>
      <c r="L617" s="44">
        <f>IFERROR(_xll.qlIndexFixing(Index6M,$H617,TRUE,_xll.ohTrigger(RecalcTrigger,Trigger6M)),NA())</f>
        <v>5.557589101243929E-3</v>
      </c>
      <c r="M617" s="146">
        <f>IFERROR(_xll.qlIndexFixing(Index1Y,$H617,TRUE,_xll.ohTrigger(RecalcTrigger,Trigger1Y)),NA())</f>
        <v>7.2164748938068346E-3</v>
      </c>
      <c r="N617" s="145">
        <f>IFERROR(_xll.qlIndexFixing(ONIndex1M,I617,TRUE,_xll.ohTrigger(RecalcTrigger,Trigger1M)),NA())</f>
        <v>3.1874189145320031E-3</v>
      </c>
      <c r="O617" s="44">
        <f>IFERROR(_xll.qlIndexFixing(ONIndex3M,I617,TRUE,_xll.ohTrigger(RecalcTrigger,Trigger3M)),NA())</f>
        <v>3.889157027862078E-3</v>
      </c>
      <c r="P617" s="44">
        <f>IFERROR(_xll.qlIndexFixing(ONIndex6M,I617,TRUE,_xll.ohTrigger(RecalcTrigger,Trigger6M)),NA())</f>
        <v>5.2786203240440255E-3</v>
      </c>
      <c r="Q617" s="146">
        <f>IFERROR(_xll.qlIndexFixing(ONIndex1Y,I617,TRUE,_xll.ohTrigger(RecalcTrigger,Trigger1Y)),NA())</f>
        <v>6.8043253143545979E-3</v>
      </c>
    </row>
    <row r="618" spans="2:17" x14ac:dyDescent="0.2">
      <c r="B618" s="39" t="s">
        <v>42</v>
      </c>
      <c r="D618" s="42">
        <f>_xll.qlCalendarAdvance(Calendar,$D617,B618,"f",FALSE)</f>
        <v>44068</v>
      </c>
      <c r="E618" s="140">
        <f>_xll.qlInterestRateIndexValueDate(IndexON,D618)</f>
        <v>44068</v>
      </c>
      <c r="F618" s="156">
        <f>IFERROR(_xll.qlIndexFixing(IndexON,D618,TRUE,_xll.ohTrigger(RecalcTrigger,TriggerON)),NA())</f>
        <v>1.9589809268594216E-3</v>
      </c>
      <c r="H618" s="42">
        <f>_xll.qlCalendarAdvance(Calendar,$H617,B618,"f",FALSE)</f>
        <v>44068</v>
      </c>
      <c r="I618" s="140">
        <f>_xll.qlInterestRateIndexValueDate(Index1M,$H618)</f>
        <v>44068</v>
      </c>
      <c r="J618" s="145">
        <f>IFERROR(_xll.qlIndexFixing(Index1M,$H618,TRUE,_xll.ohTrigger(RecalcTrigger,Trigger1M)),NA())</f>
        <v>3.2548938037787576E-3</v>
      </c>
      <c r="K618" s="44">
        <f>IFERROR(_xll.qlIndexFixing(Index3M,H618,TRUE,_xll.ohTrigger(RecalcTrigger,Trigger3M)),NA())</f>
        <v>4.0990444558441919E-3</v>
      </c>
      <c r="L618" s="44">
        <f>IFERROR(_xll.qlIndexFixing(Index6M,$H618,TRUE,_xll.ohTrigger(RecalcTrigger,Trigger6M)),NA())</f>
        <v>5.5787835272282571E-3</v>
      </c>
      <c r="M618" s="146">
        <f>IFERROR(_xll.qlIndexFixing(Index1Y,$H618,TRUE,_xll.ohTrigger(RecalcTrigger,Trigger1Y)),NA())</f>
        <v>7.2336522511400325E-3</v>
      </c>
      <c r="N618" s="145">
        <f>IFERROR(_xll.qlIndexFixing(ONIndex1M,I618,TRUE,_xll.ohTrigger(RecalcTrigger,Trigger1M)),NA())</f>
        <v>3.2087592828600187E-3</v>
      </c>
      <c r="O618" s="44">
        <f>IFERROR(_xll.qlIndexFixing(ONIndex3M,I618,TRUE,_xll.ohTrigger(RecalcTrigger,Trigger3M)),NA())</f>
        <v>3.9154103701866116E-3</v>
      </c>
      <c r="P618" s="44">
        <f>IFERROR(_xll.qlIndexFixing(ONIndex6M,I618,TRUE,_xll.ohTrigger(RecalcTrigger,Trigger6M)),NA())</f>
        <v>5.2988057511815789E-3</v>
      </c>
      <c r="Q618" s="146">
        <f>IFERROR(_xll.qlIndexFixing(ONIndex1Y,I618,TRUE,_xll.ohTrigger(RecalcTrigger,Trigger1Y)),NA())</f>
        <v>6.82001961371137E-3</v>
      </c>
    </row>
    <row r="619" spans="2:17" x14ac:dyDescent="0.2">
      <c r="B619" s="39" t="s">
        <v>42</v>
      </c>
      <c r="D619" s="42">
        <f>_xll.qlCalendarAdvance(Calendar,$D618,B619,"f",FALSE)</f>
        <v>44075</v>
      </c>
      <c r="E619" s="140">
        <f>_xll.qlInterestRateIndexValueDate(IndexON,D619)</f>
        <v>44075</v>
      </c>
      <c r="F619" s="156">
        <f>IFERROR(_xll.qlIndexFixing(IndexON,D619,TRUE,_xll.ohTrigger(RecalcTrigger,TriggerON)),NA())</f>
        <v>1.9802048967620944E-3</v>
      </c>
      <c r="H619" s="42">
        <f>_xll.qlCalendarAdvance(Calendar,$H618,B619,"f",FALSE)</f>
        <v>44075</v>
      </c>
      <c r="I619" s="140">
        <f>_xll.qlInterestRateIndexValueDate(Index1M,$H619)</f>
        <v>44075</v>
      </c>
      <c r="J619" s="145">
        <f>IFERROR(_xll.qlIndexFixing(Index1M,$H619,TRUE,_xll.ohTrigger(RecalcTrigger,Trigger1M)),NA())</f>
        <v>3.2746802767603667E-3</v>
      </c>
      <c r="K619" s="44">
        <f>IFERROR(_xll.qlIndexFixing(Index3M,H619,TRUE,_xll.ohTrigger(RecalcTrigger,Trigger3M)),NA())</f>
        <v>4.1252002277153118E-3</v>
      </c>
      <c r="L619" s="44">
        <f>IFERROR(_xll.qlIndexFixing(Index6M,$H619,TRUE,_xll.ohTrigger(RecalcTrigger,Trigger6M)),NA())</f>
        <v>5.5952864547502094E-3</v>
      </c>
      <c r="M619" s="146">
        <f>IFERROR(_xll.qlIndexFixing(Index1Y,$H619,TRUE,_xll.ohTrigger(RecalcTrigger,Trigger1Y)),NA())</f>
        <v>7.2510040204674109E-3</v>
      </c>
      <c r="N619" s="145">
        <f>IFERROR(_xll.qlIndexFixing(ONIndex1M,I619,TRUE,_xll.ohTrigger(RecalcTrigger,Trigger1M)),NA())</f>
        <v>3.2300924461736713E-3</v>
      </c>
      <c r="O619" s="44">
        <f>IFERROR(_xll.qlIndexFixing(ONIndex3M,I619,TRUE,_xll.ohTrigger(RecalcTrigger,Trigger3M)),NA())</f>
        <v>3.9421330539546329E-3</v>
      </c>
      <c r="P619" s="44">
        <f>IFERROR(_xll.qlIndexFixing(ONIndex6M,I619,TRUE,_xll.ohTrigger(RecalcTrigger,Trigger6M)),NA())</f>
        <v>5.3190447146556075E-3</v>
      </c>
      <c r="Q619" s="146">
        <f>IFERROR(_xll.qlIndexFixing(ONIndex1Y,I619,TRUE,_xll.ohTrigger(RecalcTrigger,Trigger1Y)),NA())</f>
        <v>6.8347883767794215E-3</v>
      </c>
    </row>
    <row r="620" spans="2:17" x14ac:dyDescent="0.2">
      <c r="B620" s="39" t="s">
        <v>42</v>
      </c>
      <c r="D620" s="42">
        <f>_xll.qlCalendarAdvance(Calendar,$D619,B620,"f",FALSE)</f>
        <v>44082</v>
      </c>
      <c r="E620" s="140">
        <f>_xll.qlInterestRateIndexValueDate(IndexON,D620)</f>
        <v>44082</v>
      </c>
      <c r="F620" s="156">
        <f>IFERROR(_xll.qlIndexFixing(IndexON,D620,TRUE,_xll.ohTrigger(RecalcTrigger,TriggerON)),NA())</f>
        <v>2.0016964400693116E-3</v>
      </c>
      <c r="H620" s="42">
        <f>_xll.qlCalendarAdvance(Calendar,$H619,B620,"f",FALSE)</f>
        <v>44082</v>
      </c>
      <c r="I620" s="140">
        <f>_xll.qlInterestRateIndexValueDate(Index1M,$H620)</f>
        <v>44082</v>
      </c>
      <c r="J620" s="145">
        <f>IFERROR(_xll.qlIndexFixing(Index1M,$H620,TRUE,_xll.ohTrigger(RecalcTrigger,Trigger1M)),NA())</f>
        <v>3.296004346740748E-3</v>
      </c>
      <c r="K620" s="44">
        <f>IFERROR(_xll.qlIndexFixing(Index3M,H620,TRUE,_xll.ohTrigger(RecalcTrigger,Trigger3M)),NA())</f>
        <v>4.1534913619819206E-3</v>
      </c>
      <c r="L620" s="44">
        <f>IFERROR(_xll.qlIndexFixing(Index6M,$H620,TRUE,_xll.ohTrigger(RecalcTrigger,Trigger6M)),NA())</f>
        <v>5.6166200617004565E-3</v>
      </c>
      <c r="M620" s="146">
        <f>IFERROR(_xll.qlIndexFixing(Index1Y,$H620,TRUE,_xll.ohTrigger(RecalcTrigger,Trigger1Y)),NA())</f>
        <v>7.268553608323014E-3</v>
      </c>
      <c r="N620" s="145">
        <f>IFERROR(_xll.qlIndexFixing(ONIndex1M,I620,TRUE,_xll.ohTrigger(RecalcTrigger,Trigger1M)),NA())</f>
        <v>3.251418404472961E-3</v>
      </c>
      <c r="O620" s="44">
        <f>IFERROR(_xll.qlIndexFixing(ONIndex3M,I620,TRUE,_xll.ohTrigger(RecalcTrigger,Trigger3M)),NA())</f>
        <v>3.9693250792471879E-3</v>
      </c>
      <c r="P620" s="44">
        <f>IFERROR(_xll.qlIndexFixing(ONIndex6M,I620,TRUE,_xll.ohTrigger(RecalcTrigger,Trigger6M)),NA())</f>
        <v>5.3393372145471574E-3</v>
      </c>
      <c r="Q620" s="146">
        <f>IFERROR(_xll.qlIndexFixing(ONIndex1Y,I620,TRUE,_xll.ohTrigger(RecalcTrigger,Trigger1Y)),NA())</f>
        <v>6.8486316033156136E-3</v>
      </c>
    </row>
    <row r="621" spans="2:17" x14ac:dyDescent="0.2">
      <c r="B621" s="39" t="s">
        <v>42</v>
      </c>
      <c r="D621" s="42">
        <f>_xll.qlCalendarAdvance(Calendar,$D620,B621,"f",FALSE)</f>
        <v>44089</v>
      </c>
      <c r="E621" s="140">
        <f>_xll.qlInterestRateIndexValueDate(IndexON,D621)</f>
        <v>44089</v>
      </c>
      <c r="F621" s="156">
        <f>IFERROR(_xll.qlIndexFixing(IndexON,D621,TRUE,_xll.ohTrigger(RecalcTrigger,TriggerON)),NA())</f>
        <v>2.0234555567000267E-3</v>
      </c>
      <c r="H621" s="42">
        <f>_xll.qlCalendarAdvance(Calendar,$H620,B621,"f",FALSE)</f>
        <v>44089</v>
      </c>
      <c r="I621" s="140">
        <f>_xll.qlInterestRateIndexValueDate(Index1M,$H621)</f>
        <v>44089</v>
      </c>
      <c r="J621" s="145">
        <f>IFERROR(_xll.qlIndexFixing(Index1M,$H621,TRUE,_xll.ohTrigger(RecalcTrigger,Trigger1M)),NA())</f>
        <v>3.3173438281414911E-3</v>
      </c>
      <c r="K621" s="44">
        <f>IFERROR(_xll.qlIndexFixing(Index3M,H621,TRUE,_xll.ohTrigger(RecalcTrigger,Trigger3M)),NA())</f>
        <v>4.1818277150964386E-3</v>
      </c>
      <c r="L621" s="44">
        <f>IFERROR(_xll.qlIndexFixing(Index6M,$H621,TRUE,_xll.ohTrigger(RecalcTrigger,Trigger6M)),NA())</f>
        <v>5.6380343586923502E-3</v>
      </c>
      <c r="M621" s="146">
        <f>IFERROR(_xll.qlIndexFixing(Index1Y,$H621,TRUE,_xll.ohTrigger(RecalcTrigger,Trigger1Y)),NA())</f>
        <v>7.2863244229808277E-3</v>
      </c>
      <c r="N621" s="145">
        <f>IFERROR(_xll.qlIndexFixing(ONIndex1M,I621,TRUE,_xll.ohTrigger(RecalcTrigger,Trigger1M)),NA())</f>
        <v>3.2727371577578879E-3</v>
      </c>
      <c r="O621" s="44">
        <f>IFERROR(_xll.qlIndexFixing(ONIndex3M,I621,TRUE,_xll.ohTrigger(RecalcTrigger,Trigger3M)),NA())</f>
        <v>3.9969864463074156E-3</v>
      </c>
      <c r="P621" s="44">
        <f>IFERROR(_xll.qlIndexFixing(ONIndex6M,I621,TRUE,_xll.ohTrigger(RecalcTrigger,Trigger6M)),NA())</f>
        <v>5.3596832507751824E-3</v>
      </c>
      <c r="Q621" s="146">
        <f>IFERROR(_xll.qlIndexFixing(ONIndex1Y,I621,TRUE,_xll.ohTrigger(RecalcTrigger,Trigger1Y)),NA())</f>
        <v>6.8615492933199462E-3</v>
      </c>
    </row>
    <row r="622" spans="2:17" x14ac:dyDescent="0.2">
      <c r="B622" s="39" t="s">
        <v>42</v>
      </c>
      <c r="D622" s="42">
        <f>_xll.qlCalendarAdvance(Calendar,$D621,B622,"f",FALSE)</f>
        <v>44096</v>
      </c>
      <c r="E622" s="140">
        <f>_xll.qlInterestRateIndexValueDate(IndexON,D622)</f>
        <v>44096</v>
      </c>
      <c r="F622" s="156">
        <f>IFERROR(_xll.qlIndexFixing(IndexON,D622,TRUE,_xll.ohTrigger(RecalcTrigger,TriggerON)),NA())</f>
        <v>2.0454822468163325E-3</v>
      </c>
      <c r="H622" s="42">
        <f>_xll.qlCalendarAdvance(Calendar,$H621,B622,"f",FALSE)</f>
        <v>44096</v>
      </c>
      <c r="I622" s="140">
        <f>_xll.qlInterestRateIndexValueDate(Index1M,$H622)</f>
        <v>44096</v>
      </c>
      <c r="J622" s="145">
        <f>IFERROR(_xll.qlIndexFixing(Index1M,$H622,TRUE,_xll.ohTrigger(RecalcTrigger,Trigger1M)),NA())</f>
        <v>3.3387145286182252E-3</v>
      </c>
      <c r="K622" s="44">
        <f>IFERROR(_xll.qlIndexFixing(Index3M,H622,TRUE,_xll.ohTrigger(RecalcTrigger,Trigger3M)),NA())</f>
        <v>4.2101674055979414E-3</v>
      </c>
      <c r="L622" s="44">
        <f>IFERROR(_xll.qlIndexFixing(Index6M,$H622,TRUE,_xll.ohTrigger(RecalcTrigger,Trigger6M)),NA())</f>
        <v>5.6595305126821826E-3</v>
      </c>
      <c r="M622" s="146">
        <f>IFERROR(_xll.qlIndexFixing(Index1Y,$H622,TRUE,_xll.ohTrigger(RecalcTrigger,Trigger1Y)),NA())</f>
        <v>7.3043398745014088E-3</v>
      </c>
      <c r="N622" s="145">
        <f>IFERROR(_xll.qlIndexFixing(ONIndex1M,I622,TRUE,_xll.ohTrigger(RecalcTrigger,Trigger1M)),NA())</f>
        <v>3.2940487060284518E-3</v>
      </c>
      <c r="O622" s="44">
        <f>IFERROR(_xll.qlIndexFixing(ONIndex3M,I622,TRUE,_xll.ohTrigger(RecalcTrigger,Trigger3M)),NA())</f>
        <v>4.0251171550542697E-3</v>
      </c>
      <c r="P622" s="44">
        <f>IFERROR(_xll.qlIndexFixing(ONIndex6M,I622,TRUE,_xll.ohTrigger(RecalcTrigger,Trigger6M)),NA())</f>
        <v>5.3800828233396825E-3</v>
      </c>
      <c r="Q622" s="146">
        <f>IFERROR(_xll.qlIndexFixing(ONIndex1Y,I622,TRUE,_xll.ohTrigger(RecalcTrigger,Trigger1Y)),NA())</f>
        <v>6.8735414466303268E-3</v>
      </c>
    </row>
    <row r="623" spans="2:17" x14ac:dyDescent="0.2">
      <c r="B623" s="39" t="s">
        <v>42</v>
      </c>
      <c r="D623" s="42">
        <f>_xll.qlCalendarAdvance(Calendar,$D622,B623,"f",FALSE)</f>
        <v>44103</v>
      </c>
      <c r="E623" s="140">
        <f>_xll.qlInterestRateIndexValueDate(IndexON,D623)</f>
        <v>44103</v>
      </c>
      <c r="F623" s="156">
        <f>IFERROR(_xll.qlIndexFixing(IndexON,D623,TRUE,_xll.ohTrigger(RecalcTrigger,TriggerON)),NA())</f>
        <v>2.0677704846272515E-3</v>
      </c>
      <c r="H623" s="42">
        <f>_xll.qlCalendarAdvance(Calendar,$H622,B623,"f",FALSE)</f>
        <v>44103</v>
      </c>
      <c r="I623" s="140">
        <f>_xll.qlInterestRateIndexValueDate(Index1M,$H623)</f>
        <v>44103</v>
      </c>
      <c r="J623" s="145">
        <f>IFERROR(_xll.qlIndexFixing(Index1M,$H623,TRUE,_xll.ohTrigger(RecalcTrigger,Trigger1M)),NA())</f>
        <v>3.3601322482541551E-3</v>
      </c>
      <c r="K623" s="44">
        <f>IFERROR(_xll.qlIndexFixing(Index3M,H623,TRUE,_xll.ohTrigger(RecalcTrigger,Trigger3M)),NA())</f>
        <v>4.2384685712005196E-3</v>
      </c>
      <c r="L623" s="44">
        <f>IFERROR(_xll.qlIndexFixing(Index6M,$H623,TRUE,_xll.ohTrigger(RecalcTrigger,Trigger6M)),NA())</f>
        <v>5.681109690118028E-3</v>
      </c>
      <c r="M623" s="146">
        <f>IFERROR(_xll.qlIndexFixing(Index1Y,$H623,TRUE,_xll.ohTrigger(RecalcTrigger,Trigger1Y)),NA())</f>
        <v>7.3226233605778734E-3</v>
      </c>
      <c r="N623" s="145">
        <f>IFERROR(_xll.qlIndexFixing(ONIndex1M,I623,TRUE,_xll.ohTrigger(RecalcTrigger,Trigger1M)),NA())</f>
        <v>3.3153546618625018E-3</v>
      </c>
      <c r="O623" s="44">
        <f>IFERROR(_xll.qlIndexFixing(ONIndex3M,I623,TRUE,_xll.ohTrigger(RecalcTrigger,Trigger3M)),NA())</f>
        <v>4.0537042555888192E-3</v>
      </c>
      <c r="P623" s="44">
        <f>IFERROR(_xll.qlIndexFixing(ONIndex6M,I623,TRUE,_xll.ohTrigger(RecalcTrigger,Trigger6M)),NA())</f>
        <v>5.4005366472309468E-3</v>
      </c>
      <c r="Q623" s="146">
        <f>IFERROR(_xll.qlIndexFixing(ONIndex1Y,I623,TRUE,_xll.ohTrigger(RecalcTrigger,Trigger1Y)),NA())</f>
        <v>6.884636902025898E-3</v>
      </c>
    </row>
    <row r="624" spans="2:17" x14ac:dyDescent="0.2">
      <c r="B624" s="39" t="s">
        <v>42</v>
      </c>
      <c r="D624" s="42">
        <f>_xll.qlCalendarAdvance(Calendar,$D623,B624,"f",FALSE)</f>
        <v>44110</v>
      </c>
      <c r="E624" s="140">
        <f>_xll.qlInterestRateIndexValueDate(IndexON,D624)</f>
        <v>44110</v>
      </c>
      <c r="F624" s="156">
        <f>IFERROR(_xll.qlIndexFixing(IndexON,D624,TRUE,_xll.ohTrigger(RecalcTrigger,TriggerON)),NA())</f>
        <v>2.0901515496873913E-3</v>
      </c>
      <c r="H624" s="42">
        <f>_xll.qlCalendarAdvance(Calendar,$H623,B624,"f",FALSE)</f>
        <v>44110</v>
      </c>
      <c r="I624" s="140">
        <f>_xll.qlInterestRateIndexValueDate(Index1M,$H624)</f>
        <v>44110</v>
      </c>
      <c r="J624" s="145">
        <f>IFERROR(_xll.qlIndexFixing(Index1M,$H624,TRUE,_xll.ohTrigger(RecalcTrigger,Trigger1M)),NA())</f>
        <v>3.3831640665796339E-3</v>
      </c>
      <c r="K624" s="44">
        <f>IFERROR(_xll.qlIndexFixing(Index3M,H624,TRUE,_xll.ohTrigger(RecalcTrigger,Trigger3M)),NA())</f>
        <v>4.2687266833498E-3</v>
      </c>
      <c r="L624" s="44">
        <f>IFERROR(_xll.qlIndexFixing(Index6M,$H624,TRUE,_xll.ohTrigger(RecalcTrigger,Trigger6M)),NA())</f>
        <v>5.7043937464466036E-3</v>
      </c>
      <c r="M624" s="146">
        <f>IFERROR(_xll.qlIndexFixing(Index1Y,$H624,TRUE,_xll.ohTrigger(RecalcTrigger,Trigger1Y)),NA())</f>
        <v>7.3411910628025101E-3</v>
      </c>
      <c r="N624" s="145">
        <f>IFERROR(_xll.qlIndexFixing(ONIndex1M,I624,TRUE,_xll.ohTrigger(RecalcTrigger,Trigger1M)),NA())</f>
        <v>3.3367001778450422E-3</v>
      </c>
      <c r="O624" s="44">
        <f>IFERROR(_xll.qlIndexFixing(ONIndex3M,I624,TRUE,_xll.ohTrigger(RecalcTrigger,Trigger3M)),NA())</f>
        <v>4.0823851436089242E-3</v>
      </c>
      <c r="P624" s="44">
        <f>IFERROR(_xll.qlIndexFixing(ONIndex6M,I624,TRUE,_xll.ohTrigger(RecalcTrigger,Trigger6M)),NA())</f>
        <v>5.4210647385299904E-3</v>
      </c>
      <c r="Q624" s="146">
        <f>IFERROR(_xll.qlIndexFixing(ONIndex1Y,I624,TRUE,_xll.ohTrigger(RecalcTrigger,Trigger1Y)),NA())</f>
        <v>6.895643148321362E-3</v>
      </c>
    </row>
    <row r="625" spans="2:17" x14ac:dyDescent="0.2">
      <c r="B625" s="39" t="s">
        <v>42</v>
      </c>
      <c r="D625" s="42">
        <f>_xll.qlCalendarAdvance(Calendar,$D624,B625,"f",FALSE)</f>
        <v>44117</v>
      </c>
      <c r="E625" s="140">
        <f>_xll.qlInterestRateIndexValueDate(IndexON,D625)</f>
        <v>44117</v>
      </c>
      <c r="F625" s="156">
        <f>IFERROR(_xll.qlIndexFixing(IndexON,D625,TRUE,_xll.ohTrigger(RecalcTrigger,TriggerON)),NA())</f>
        <v>2.1125471072003243E-3</v>
      </c>
      <c r="H625" s="42">
        <f>_xll.qlCalendarAdvance(Calendar,$H624,B625,"f",FALSE)</f>
        <v>44117</v>
      </c>
      <c r="I625" s="140">
        <f>_xll.qlInterestRateIndexValueDate(Index1M,$H625)</f>
        <v>44117</v>
      </c>
      <c r="J625" s="145">
        <f>IFERROR(_xll.qlIndexFixing(Index1M,$H625,TRUE,_xll.ohTrigger(RecalcTrigger,Trigger1M)),NA())</f>
        <v>3.4047058076054492E-3</v>
      </c>
      <c r="K625" s="44">
        <f>IFERROR(_xll.qlIndexFixing(Index3M,H625,TRUE,_xll.ohTrigger(RecalcTrigger,Trigger3M)),NA())</f>
        <v>4.2968783640930036E-3</v>
      </c>
      <c r="L625" s="44">
        <f>IFERROR(_xll.qlIndexFixing(Index6M,$H625,TRUE,_xll.ohTrigger(RecalcTrigger,Trigger6M)),NA())</f>
        <v>5.7261471963200297E-3</v>
      </c>
      <c r="M625" s="146">
        <f>IFERROR(_xll.qlIndexFixing(Index1Y,$H625,TRUE,_xll.ohTrigger(RecalcTrigger,Trigger1Y)),NA())</f>
        <v>7.3600402236879692E-3</v>
      </c>
      <c r="N625" s="145">
        <f>IFERROR(_xll.qlIndexFixing(ONIndex1M,I625,TRUE,_xll.ohTrigger(RecalcTrigger,Trigger1M)),NA())</f>
        <v>3.3581062175691567E-3</v>
      </c>
      <c r="O625" s="44">
        <f>IFERROR(_xll.qlIndexFixing(ONIndex3M,I625,TRUE,_xll.ohTrigger(RecalcTrigger,Trigger3M)),NA())</f>
        <v>4.1109914671055847E-3</v>
      </c>
      <c r="P625" s="44">
        <f>IFERROR(_xll.qlIndexFixing(ONIndex6M,I625,TRUE,_xll.ohTrigger(RecalcTrigger,Trigger6M)),NA())</f>
        <v>5.4416763903275545E-3</v>
      </c>
      <c r="Q625" s="146">
        <f>IFERROR(_xll.qlIndexFixing(ONIndex1Y,I625,TRUE,_xll.ohTrigger(RecalcTrigger,Trigger1Y)),NA())</f>
        <v>6.9069350911044047E-3</v>
      </c>
    </row>
    <row r="626" spans="2:17" x14ac:dyDescent="0.2">
      <c r="B626" s="39" t="s">
        <v>42</v>
      </c>
      <c r="D626" s="42">
        <f>_xll.qlCalendarAdvance(Calendar,$D625,B626,"f",FALSE)</f>
        <v>44124</v>
      </c>
      <c r="E626" s="140">
        <f>_xll.qlInterestRateIndexValueDate(IndexON,D626)</f>
        <v>44124</v>
      </c>
      <c r="F626" s="156">
        <f>IFERROR(_xll.qlIndexFixing(IndexON,D626,TRUE,_xll.ohTrigger(RecalcTrigger,TriggerON)),NA())</f>
        <v>2.1349571573281434E-3</v>
      </c>
      <c r="H626" s="42">
        <f>_xll.qlCalendarAdvance(Calendar,$H625,B626,"f",FALSE)</f>
        <v>44124</v>
      </c>
      <c r="I626" s="140">
        <f>_xll.qlInterestRateIndexValueDate(Index1M,$H626)</f>
        <v>44124</v>
      </c>
      <c r="J626" s="145">
        <f>IFERROR(_xll.qlIndexFixing(Index1M,$H626,TRUE,_xll.ohTrigger(RecalcTrigger,Trigger1M)),NA())</f>
        <v>3.4263081276228726E-3</v>
      </c>
      <c r="K626" s="44">
        <f>IFERROR(_xll.qlIndexFixing(Index3M,H626,TRUE,_xll.ohTrigger(RecalcTrigger,Trigger3M)),NA())</f>
        <v>4.3249555971462622E-3</v>
      </c>
      <c r="L626" s="44">
        <f>IFERROR(_xll.qlIndexFixing(Index6M,$H626,TRUE,_xll.ohTrigger(RecalcTrigger,Trigger6M)),NA())</f>
        <v>5.7479846791423633E-3</v>
      </c>
      <c r="M626" s="146">
        <f>IFERROR(_xll.qlIndexFixing(Index1Y,$H626,TRUE,_xll.ohTrigger(RecalcTrigger,Trigger1Y)),NA())</f>
        <v>7.3791650165899725E-3</v>
      </c>
      <c r="N626" s="145">
        <f>IFERROR(_xll.qlIndexFixing(ONIndex1M,I626,TRUE,_xll.ohTrigger(RecalcTrigger,Trigger1M)),NA())</f>
        <v>3.3795727811158915E-3</v>
      </c>
      <c r="O626" s="44">
        <f>IFERROR(_xll.qlIndexFixing(ONIndex3M,I626,TRUE,_xll.ohTrigger(RecalcTrigger,Trigger3M)),NA())</f>
        <v>4.1395232259977544E-3</v>
      </c>
      <c r="P626" s="44">
        <f>IFERROR(_xll.qlIndexFixing(ONIndex6M,I626,TRUE,_xll.ohTrigger(RecalcTrigger,Trigger6M)),NA())</f>
        <v>5.4623716027046854E-3</v>
      </c>
      <c r="Q626" s="146">
        <f>IFERROR(_xll.qlIndexFixing(ONIndex1Y,I626,TRUE,_xll.ohTrigger(RecalcTrigger,Trigger1Y)),NA())</f>
        <v>6.9185127302939797E-3</v>
      </c>
    </row>
    <row r="627" spans="2:17" x14ac:dyDescent="0.2">
      <c r="B627" s="39" t="s">
        <v>42</v>
      </c>
      <c r="D627" s="42">
        <f>_xll.qlCalendarAdvance(Calendar,$D626,B627,"f",FALSE)</f>
        <v>44131</v>
      </c>
      <c r="E627" s="140">
        <f>_xll.qlInterestRateIndexValueDate(IndexON,D627)</f>
        <v>44131</v>
      </c>
      <c r="F627" s="156">
        <f>IFERROR(_xll.qlIndexFixing(IndexON,D627,TRUE,_xll.ohTrigger(RecalcTrigger,TriggerON)),NA())</f>
        <v>2.1573817001518947E-3</v>
      </c>
      <c r="H627" s="42">
        <f>_xll.qlCalendarAdvance(Calendar,$H626,B627,"f",FALSE)</f>
        <v>44131</v>
      </c>
      <c r="I627" s="140">
        <f>_xll.qlInterestRateIndexValueDate(Index1M,$H627)</f>
        <v>44131</v>
      </c>
      <c r="J627" s="145">
        <f>IFERROR(_xll.qlIndexFixing(Index1M,$H627,TRUE,_xll.ohTrigger(RecalcTrigger,Trigger1M)),NA())</f>
        <v>3.4479710269613179E-3</v>
      </c>
      <c r="K627" s="44">
        <f>IFERROR(_xll.qlIndexFixing(Index3M,H627,TRUE,_xll.ohTrigger(RecalcTrigger,Trigger3M)),NA())</f>
        <v>4.352958380928292E-3</v>
      </c>
      <c r="L627" s="44">
        <f>IFERROR(_xll.qlIndexFixing(Index6M,$H627,TRUE,_xll.ohTrigger(RecalcTrigger,Trigger6M)),NA())</f>
        <v>5.7699061976455778E-3</v>
      </c>
      <c r="M627" s="146">
        <f>IFERROR(_xll.qlIndexFixing(Index1Y,$H627,TRUE,_xll.ohTrigger(RecalcTrigger,Trigger1Y)),NA())</f>
        <v>7.3985596146497468E-3</v>
      </c>
      <c r="N627" s="145">
        <f>IFERROR(_xll.qlIndexFixing(ONIndex1M,I627,TRUE,_xll.ohTrigger(RecalcTrigger,Trigger1M)),NA())</f>
        <v>3.4010998684042004E-3</v>
      </c>
      <c r="O627" s="44">
        <f>IFERROR(_xll.qlIndexFixing(ONIndex3M,I627,TRUE,_xll.ohTrigger(RecalcTrigger,Trigger3M)),NA())</f>
        <v>4.1679804202854331E-3</v>
      </c>
      <c r="P627" s="44">
        <f>IFERROR(_xll.qlIndexFixing(ONIndex6M,I627,TRUE,_xll.ohTrigger(RecalcTrigger,Trigger6M)),NA())</f>
        <v>5.4831503756613831E-3</v>
      </c>
      <c r="Q627" s="146">
        <f>IFERROR(_xll.qlIndexFixing(ONIndex1Y,I627,TRUE,_xll.ohTrigger(RecalcTrigger,Trigger1Y)),NA())</f>
        <v>6.9303760659711333E-3</v>
      </c>
    </row>
    <row r="628" spans="2:17" x14ac:dyDescent="0.2">
      <c r="B628" s="39" t="s">
        <v>42</v>
      </c>
      <c r="D628" s="42">
        <f>_xll.qlCalendarAdvance(Calendar,$D627,B628,"f",FALSE)</f>
        <v>44138</v>
      </c>
      <c r="E628" s="140">
        <f>_xll.qlInterestRateIndexValueDate(IndexON,D628)</f>
        <v>44138</v>
      </c>
      <c r="F628" s="156">
        <f>IFERROR(_xll.qlIndexFixing(IndexON,D628,TRUE,_xll.ohTrigger(RecalcTrigger,TriggerON)),NA())</f>
        <v>2.1798207355094856E-3</v>
      </c>
      <c r="H628" s="42">
        <f>_xll.qlCalendarAdvance(Calendar,$H627,B628,"f",FALSE)</f>
        <v>44138</v>
      </c>
      <c r="I628" s="140">
        <f>_xll.qlInterestRateIndexValueDate(Index1M,$H628)</f>
        <v>44138</v>
      </c>
      <c r="J628" s="145">
        <f>IFERROR(_xll.qlIndexFixing(Index1M,$H628,TRUE,_xll.ohTrigger(RecalcTrigger,Trigger1M)),NA())</f>
        <v>3.4681212045985696E-3</v>
      </c>
      <c r="K628" s="44">
        <f>IFERROR(_xll.qlIndexFixing(Index3M,H628,TRUE,_xll.ohTrigger(RecalcTrigger,Trigger3M)),NA())</f>
        <v>4.3808867138622146E-3</v>
      </c>
      <c r="L628" s="44">
        <f>IFERROR(_xll.qlIndexFixing(Index6M,$H628,TRUE,_xll.ohTrigger(RecalcTrigger,Trigger6M)),NA())</f>
        <v>5.7919117545723329E-3</v>
      </c>
      <c r="M628" s="146">
        <f>IFERROR(_xll.qlIndexFixing(Index1Y,$H628,TRUE,_xll.ohTrigger(RecalcTrigger,Trigger1Y)),NA())</f>
        <v>7.4182181907784805E-3</v>
      </c>
      <c r="N628" s="145">
        <f>IFERROR(_xll.qlIndexFixing(ONIndex1M,I628,TRUE,_xll.ohTrigger(RecalcTrigger,Trigger1M)),NA())</f>
        <v>3.4226874795151296E-3</v>
      </c>
      <c r="O628" s="44">
        <f>IFERROR(_xll.qlIndexFixing(ONIndex3M,I628,TRUE,_xll.ohTrigger(RecalcTrigger,Trigger3M)),NA())</f>
        <v>4.1963630501307136E-3</v>
      </c>
      <c r="P628" s="44">
        <f>IFERROR(_xll.qlIndexFixing(ONIndex6M,I628,TRUE,_xll.ohTrigger(RecalcTrigger,Trigger6M)),NA())</f>
        <v>5.5040127093597402E-3</v>
      </c>
      <c r="Q628" s="146">
        <f>IFERROR(_xll.qlIndexFixing(ONIndex1Y,I628,TRUE,_xll.ohTrigger(RecalcTrigger,Trigger1Y)),NA())</f>
        <v>6.9425250981358655E-3</v>
      </c>
    </row>
    <row r="629" spans="2:17" x14ac:dyDescent="0.2">
      <c r="B629" s="39" t="s">
        <v>42</v>
      </c>
      <c r="D629" s="42">
        <f>_xll.qlCalendarAdvance(Calendar,$D628,B629,"f",FALSE)</f>
        <v>44145</v>
      </c>
      <c r="E629" s="140">
        <f>_xll.qlInterestRateIndexValueDate(IndexON,D629)</f>
        <v>44145</v>
      </c>
      <c r="F629" s="156">
        <f>IFERROR(_xll.qlIndexFixing(IndexON,D629,TRUE,_xll.ohTrigger(RecalcTrigger,TriggerON)),NA())</f>
        <v>2.20227426331987E-3</v>
      </c>
      <c r="H629" s="42">
        <f>_xll.qlCalendarAdvance(Calendar,$H628,B629,"f",FALSE)</f>
        <v>44145</v>
      </c>
      <c r="I629" s="140">
        <f>_xll.qlInterestRateIndexValueDate(Index1M,$H629)</f>
        <v>44145</v>
      </c>
      <c r="J629" s="145">
        <f>IFERROR(_xll.qlIndexFixing(Index1M,$H629,TRUE,_xll.ohTrigger(RecalcTrigger,Trigger1M)),NA())</f>
        <v>3.4899007288610915E-3</v>
      </c>
      <c r="K629" s="44">
        <f>IFERROR(_xll.qlIndexFixing(Index3M,H629,TRUE,_xll.ohTrigger(RecalcTrigger,Trigger3M)),NA())</f>
        <v>4.4087405943737945E-3</v>
      </c>
      <c r="L629" s="44">
        <f>IFERROR(_xll.qlIndexFixing(Index6M,$H629,TRUE,_xll.ohTrigger(RecalcTrigger,Trigger6M)),NA())</f>
        <v>5.8123486356860959E-3</v>
      </c>
      <c r="M629" s="146">
        <f>IFERROR(_xll.qlIndexFixing(Index1Y,$H629,TRUE,_xll.ohTrigger(RecalcTrigger,Trigger1Y)),NA())</f>
        <v>7.4381349176424472E-3</v>
      </c>
      <c r="N629" s="145">
        <f>IFERROR(_xll.qlIndexFixing(ONIndex1M,I629,TRUE,_xll.ohTrigger(RecalcTrigger,Trigger1M)),NA())</f>
        <v>3.4443356145297255E-3</v>
      </c>
      <c r="O629" s="44">
        <f>IFERROR(_xll.qlIndexFixing(ONIndex3M,I629,TRUE,_xll.ohTrigger(RecalcTrigger,Trigger3M)),NA())</f>
        <v>4.2246711152094107E-3</v>
      </c>
      <c r="P629" s="44">
        <f>IFERROR(_xll.qlIndexFixing(ONIndex6M,I629,TRUE,_xll.ohTrigger(RecalcTrigger,Trigger6M)),NA())</f>
        <v>5.5249586035566178E-3</v>
      </c>
      <c r="Q629" s="146">
        <f>IFERROR(_xll.qlIndexFixing(ONIndex1Y,I629,TRUE,_xll.ohTrigger(RecalcTrigger,Trigger1Y)),NA())</f>
        <v>6.9549598268692225E-3</v>
      </c>
    </row>
    <row r="630" spans="2:17" x14ac:dyDescent="0.2">
      <c r="B630" s="39" t="s">
        <v>42</v>
      </c>
      <c r="D630" s="42">
        <f>_xll.qlCalendarAdvance(Calendar,$D629,B630,"f",FALSE)</f>
        <v>44152</v>
      </c>
      <c r="E630" s="140">
        <f>_xll.qlInterestRateIndexValueDate(IndexON,D630)</f>
        <v>44152</v>
      </c>
      <c r="F630" s="156">
        <f>IFERROR(_xll.qlIndexFixing(IndexON,D630,TRUE,_xll.ohTrigger(RecalcTrigger,TriggerON)),NA())</f>
        <v>2.2247422839072328E-3</v>
      </c>
      <c r="H630" s="42">
        <f>_xll.qlCalendarAdvance(Calendar,$H629,B630,"f",FALSE)</f>
        <v>44152</v>
      </c>
      <c r="I630" s="140">
        <f>_xll.qlInterestRateIndexValueDate(Index1M,$H630)</f>
        <v>44152</v>
      </c>
      <c r="J630" s="145">
        <f>IFERROR(_xll.qlIndexFixing(Index1M,$H630,TRUE,_xll.ohTrigger(RecalcTrigger,Trigger1M)),NA())</f>
        <v>3.5117408315417098E-3</v>
      </c>
      <c r="K630" s="44">
        <f>IFERROR(_xll.qlIndexFixing(Index3M,H630,TRUE,_xll.ohTrigger(RecalcTrigger,Trigger3M)),NA())</f>
        <v>4.4365200208949613E-3</v>
      </c>
      <c r="L630" s="44">
        <f>IFERROR(_xll.qlIndexFixing(Index6M,$H630,TRUE,_xll.ohTrigger(RecalcTrigger,Trigger6M)),NA())</f>
        <v>5.8345159210507064E-3</v>
      </c>
      <c r="M630" s="146">
        <f>IFERROR(_xll.qlIndexFixing(Index1Y,$H630,TRUE,_xll.ohTrigger(RecalcTrigger,Trigger1Y)),NA())</f>
        <v>7.4583039676465734E-3</v>
      </c>
      <c r="N630" s="145">
        <f>IFERROR(_xll.qlIndexFixing(ONIndex1M,I630,TRUE,_xll.ohTrigger(RecalcTrigger,Trigger1M)),NA())</f>
        <v>3.4660442733669417E-3</v>
      </c>
      <c r="O630" s="44">
        <f>IFERROR(_xll.qlIndexFixing(ONIndex3M,I630,TRUE,_xll.ohTrigger(RecalcTrigger,Trigger3M)),NA())</f>
        <v>4.2529046157646633E-3</v>
      </c>
      <c r="P630" s="44">
        <f>IFERROR(_xll.qlIndexFixing(ONIndex6M,I630,TRUE,_xll.ohTrigger(RecalcTrigger,Trigger6M)),NA())</f>
        <v>5.5459880584951549E-3</v>
      </c>
      <c r="Q630" s="146">
        <f>IFERROR(_xll.qlIndexFixing(ONIndex1Y,I630,TRUE,_xll.ohTrigger(RecalcTrigger,Trigger1Y)),NA())</f>
        <v>6.9676802521712045E-3</v>
      </c>
    </row>
    <row r="631" spans="2:17" x14ac:dyDescent="0.2">
      <c r="B631" s="39" t="s">
        <v>42</v>
      </c>
      <c r="D631" s="42">
        <f>_xll.qlCalendarAdvance(Calendar,$D630,B631,"f",FALSE)</f>
        <v>44159</v>
      </c>
      <c r="E631" s="140">
        <f>_xll.qlInterestRateIndexValueDate(IndexON,D631)</f>
        <v>44159</v>
      </c>
      <c r="F631" s="156">
        <f>IFERROR(_xll.qlIndexFixing(IndexON,D631,TRUE,_xll.ohTrigger(RecalcTrigger,TriggerON)),NA())</f>
        <v>2.2472247969473891E-3</v>
      </c>
      <c r="H631" s="42">
        <f>_xll.qlCalendarAdvance(Calendar,$H630,B631,"f",FALSE)</f>
        <v>44159</v>
      </c>
      <c r="I631" s="140">
        <f>_xll.qlInterestRateIndexValueDate(Index1M,$H631)</f>
        <v>44159</v>
      </c>
      <c r="J631" s="145">
        <f>IFERROR(_xll.qlIndexFixing(Index1M,$H631,TRUE,_xll.ohTrigger(RecalcTrigger,Trigger1M)),NA())</f>
        <v>3.5336415129700134E-3</v>
      </c>
      <c r="K631" s="44">
        <f>IFERROR(_xll.qlIndexFixing(Index3M,H631,TRUE,_xll.ohTrigger(RecalcTrigger,Trigger3M)),NA())</f>
        <v>4.4642249918594081E-3</v>
      </c>
      <c r="L631" s="44">
        <f>IFERROR(_xll.qlIndexFixing(Index6M,$H631,TRUE,_xll.ohTrigger(RecalcTrigger,Trigger6M)),NA())</f>
        <v>5.8567672502420638E-3</v>
      </c>
      <c r="M631" s="146">
        <f>IFERROR(_xll.qlIndexFixing(Index1Y,$H631,TRUE,_xll.ohTrigger(RecalcTrigger,Trigger1Y)),NA())</f>
        <v>7.4787195129213391E-3</v>
      </c>
      <c r="N631" s="145">
        <f>IFERROR(_xll.qlIndexFixing(ONIndex1M,I631,TRUE,_xll.ohTrigger(RecalcTrigger,Trigger1M)),NA())</f>
        <v>3.4878134559457319E-3</v>
      </c>
      <c r="O631" s="44">
        <f>IFERROR(_xll.qlIndexFixing(ONIndex3M,I631,TRUE,_xll.ohTrigger(RecalcTrigger,Trigger3M)),NA())</f>
        <v>4.281063551715425E-3</v>
      </c>
      <c r="P631" s="44">
        <f>IFERROR(_xll.qlIndexFixing(ONIndex6M,I631,TRUE,_xll.ohTrigger(RecalcTrigger,Trigger6M)),NA())</f>
        <v>5.5671010740132587E-3</v>
      </c>
      <c r="Q631" s="146">
        <f>IFERROR(_xll.qlIndexFixing(ONIndex1Y,I631,TRUE,_xll.ohTrigger(RecalcTrigger,Trigger1Y)),NA())</f>
        <v>6.9806863740418112E-3</v>
      </c>
    </row>
    <row r="632" spans="2:17" x14ac:dyDescent="0.2">
      <c r="B632" s="39" t="s">
        <v>42</v>
      </c>
      <c r="D632" s="42">
        <f>_xll.qlCalendarAdvance(Calendar,$D631,B632,"f",FALSE)</f>
        <v>44166</v>
      </c>
      <c r="E632" s="140">
        <f>_xll.qlInterestRateIndexValueDate(IndexON,D632)</f>
        <v>44166</v>
      </c>
      <c r="F632" s="156">
        <f>IFERROR(_xll.qlIndexFixing(IndexON,D632,TRUE,_xll.ohTrigger(RecalcTrigger,TriggerON)),NA())</f>
        <v>2.2697218026834776E-3</v>
      </c>
      <c r="H632" s="42">
        <f>_xll.qlCalendarAdvance(Calendar,$H631,B632,"f",FALSE)</f>
        <v>44166</v>
      </c>
      <c r="I632" s="140">
        <f>_xll.qlInterestRateIndexValueDate(Index1M,$H632)</f>
        <v>44166</v>
      </c>
      <c r="J632" s="145">
        <f>IFERROR(_xll.qlIndexFixing(Index1M,$H632,TRUE,_xll.ohTrigger(RecalcTrigger,Trigger1M)),NA())</f>
        <v>3.5619712375696798E-3</v>
      </c>
      <c r="K632" s="44">
        <f>IFERROR(_xll.qlIndexFixing(Index3M,H632,TRUE,_xll.ohTrigger(RecalcTrigger,Trigger3M)),NA())</f>
        <v>4.4878807930108294E-3</v>
      </c>
      <c r="L632" s="44">
        <f>IFERROR(_xll.qlIndexFixing(Index6M,$H632,TRUE,_xll.ohTrigger(RecalcTrigger,Trigger6M)),NA())</f>
        <v>5.8807744217366587E-3</v>
      </c>
      <c r="M632" s="146">
        <f>IFERROR(_xll.qlIndexFixing(Index1Y,$H632,TRUE,_xll.ohTrigger(RecalcTrigger,Trigger1Y)),NA())</f>
        <v>7.4993757253067894E-3</v>
      </c>
      <c r="N632" s="145">
        <f>IFERROR(_xll.qlIndexFixing(ONIndex1M,I632,TRUE,_xll.ohTrigger(RecalcTrigger,Trigger1M)),NA())</f>
        <v>3.5096431624281887E-3</v>
      </c>
      <c r="O632" s="44">
        <f>IFERROR(_xll.qlIndexFixing(ONIndex3M,I632,TRUE,_xll.ohTrigger(RecalcTrigger,Trigger3M)),NA())</f>
        <v>4.3091479228996032E-3</v>
      </c>
      <c r="P632" s="44">
        <f>IFERROR(_xll.qlIndexFixing(ONIndex6M,I632,TRUE,_xll.ohTrigger(RecalcTrigger,Trigger6M)),NA())</f>
        <v>5.5882976502730219E-3</v>
      </c>
      <c r="Q632" s="146">
        <f>IFERROR(_xll.qlIndexFixing(ONIndex1Y,I632,TRUE,_xll.ohTrigger(RecalcTrigger,Trigger1Y)),NA())</f>
        <v>6.9939781925620892E-3</v>
      </c>
    </row>
    <row r="633" spans="2:17" x14ac:dyDescent="0.2">
      <c r="B633" s="39" t="s">
        <v>42</v>
      </c>
      <c r="D633" s="42">
        <f>_xll.qlCalendarAdvance(Calendar,$D632,B633,"f",FALSE)</f>
        <v>44173</v>
      </c>
      <c r="E633" s="140">
        <f>_xll.qlInterestRateIndexValueDate(IndexON,D633)</f>
        <v>44173</v>
      </c>
      <c r="F633" s="156">
        <f>IFERROR(_xll.qlIndexFixing(IndexON,D633,TRUE,_xll.ohTrigger(RecalcTrigger,TriggerON)),NA())</f>
        <v>2.2922333009534057E-3</v>
      </c>
      <c r="H633" s="42">
        <f>_xll.qlCalendarAdvance(Calendar,$H632,B633,"f",FALSE)</f>
        <v>44173</v>
      </c>
      <c r="I633" s="140">
        <f>_xll.qlInterestRateIndexValueDate(Index1M,$H633)</f>
        <v>44173</v>
      </c>
      <c r="J633" s="145">
        <f>IFERROR(_xll.qlIndexFixing(Index1M,$H633,TRUE,_xll.ohTrigger(RecalcTrigger,Trigger1M)),NA())</f>
        <v>3.5792206075152722E-3</v>
      </c>
      <c r="K633" s="44">
        <f>IFERROR(_xll.qlIndexFixing(Index3M,H633,TRUE,_xll.ohTrigger(RecalcTrigger,Trigger3M)),NA())</f>
        <v>4.5154468058024033E-3</v>
      </c>
      <c r="L633" s="44">
        <f>IFERROR(_xll.qlIndexFixing(Index6M,$H633,TRUE,_xll.ohTrigger(RecalcTrigger,Trigger6M)),NA())</f>
        <v>5.9032002122897231E-3</v>
      </c>
      <c r="M633" s="146">
        <f>IFERROR(_xll.qlIndexFixing(Index1Y,$H633,TRUE,_xll.ohTrigger(RecalcTrigger,Trigger1Y)),NA())</f>
        <v>7.5202667763392128E-3</v>
      </c>
      <c r="N633" s="145">
        <f>IFERROR(_xll.qlIndexFixing(ONIndex1M,I633,TRUE,_xll.ohTrigger(RecalcTrigger,Trigger1M)),NA())</f>
        <v>3.5315333928143122E-3</v>
      </c>
      <c r="O633" s="44">
        <f>IFERROR(_xll.qlIndexFixing(ONIndex3M,I633,TRUE,_xll.ohTrigger(RecalcTrigger,Trigger3M)),NA())</f>
        <v>4.337157729560337E-3</v>
      </c>
      <c r="P633" s="44">
        <f>IFERROR(_xll.qlIndexFixing(ONIndex6M,I633,TRUE,_xll.ohTrigger(RecalcTrigger,Trigger6M)),NA())</f>
        <v>5.6095777871933983E-3</v>
      </c>
      <c r="Q633" s="146">
        <f>IFERROR(_xll.qlIndexFixing(ONIndex1Y,I633,TRUE,_xll.ohTrigger(RecalcTrigger,Trigger1Y)),NA())</f>
        <v>7.0075557077320383E-3</v>
      </c>
    </row>
    <row r="634" spans="2:17" x14ac:dyDescent="0.2">
      <c r="B634" s="39" t="s">
        <v>42</v>
      </c>
      <c r="D634" s="42">
        <f>_xll.qlCalendarAdvance(Calendar,$D633,B634,"f",FALSE)</f>
        <v>44180</v>
      </c>
      <c r="E634" s="140">
        <f>_xll.qlInterestRateIndexValueDate(IndexON,D634)</f>
        <v>44180</v>
      </c>
      <c r="F634" s="156">
        <f>IFERROR(_xll.qlIndexFixing(IndexON,D634,TRUE,_xll.ohTrigger(RecalcTrigger,TriggerON)),NA())</f>
        <v>2.3147592918382198E-3</v>
      </c>
      <c r="H634" s="42">
        <f>_xll.qlCalendarAdvance(Calendar,$H633,B634,"f",FALSE)</f>
        <v>44180</v>
      </c>
      <c r="I634" s="140">
        <f>_xll.qlInterestRateIndexValueDate(Index1M,$H634)</f>
        <v>44180</v>
      </c>
      <c r="J634" s="145">
        <f>IFERROR(_xll.qlIndexFixing(Index1M,$H634,TRUE,_xll.ohTrigger(RecalcTrigger,Trigger1M)),NA())</f>
        <v>3.601307571510083E-3</v>
      </c>
      <c r="K634" s="44">
        <f>IFERROR(_xll.qlIndexFixing(Index3M,H634,TRUE,_xll.ohTrigger(RecalcTrigger,Trigger3M)),NA())</f>
        <v>4.5429383562815995E-3</v>
      </c>
      <c r="L634" s="44">
        <f>IFERROR(_xll.qlIndexFixing(Index6M,$H634,TRUE,_xll.ohTrigger(RecalcTrigger,Trigger6M)),NA())</f>
        <v>5.9257100579436029E-3</v>
      </c>
      <c r="M634" s="146">
        <f>IFERROR(_xll.qlIndexFixing(Index1Y,$H634,TRUE,_xll.ohTrigger(RecalcTrigger,Trigger1Y)),NA())</f>
        <v>7.5413868372375958E-3</v>
      </c>
      <c r="N634" s="145">
        <f>IFERROR(_xll.qlIndexFixing(ONIndex1M,I634,TRUE,_xll.ohTrigger(RecalcTrigger,Trigger1M)),NA())</f>
        <v>3.553484147023056E-3</v>
      </c>
      <c r="O634" s="44">
        <f>IFERROR(_xll.qlIndexFixing(ONIndex3M,I634,TRUE,_xll.ohTrigger(RecalcTrigger,Trigger3M)),NA())</f>
        <v>4.365092971373441E-3</v>
      </c>
      <c r="P634" s="44">
        <f>IFERROR(_xll.qlIndexFixing(ONIndex6M,I634,TRUE,_xll.ohTrigger(RecalcTrigger,Trigger6M)),NA())</f>
        <v>5.630941484855434E-3</v>
      </c>
      <c r="Q634" s="146">
        <f>IFERROR(_xll.qlIndexFixing(ONIndex1Y,I634,TRUE,_xll.ohTrigger(RecalcTrigger,Trigger1Y)),NA())</f>
        <v>7.0214189196327048E-3</v>
      </c>
    </row>
    <row r="635" spans="2:17" x14ac:dyDescent="0.2">
      <c r="B635" s="39" t="s">
        <v>42</v>
      </c>
      <c r="D635" s="42">
        <f>_xll.qlCalendarAdvance(Calendar,$D634,B635,"f",FALSE)</f>
        <v>44187</v>
      </c>
      <c r="E635" s="140">
        <f>_xll.qlInterestRateIndexValueDate(IndexON,D635)</f>
        <v>44187</v>
      </c>
      <c r="F635" s="156">
        <f>IFERROR(_xll.qlIndexFixing(IndexON,D635,TRUE,_xll.ohTrigger(RecalcTrigger,TriggerON)),NA())</f>
        <v>2.3372997753379199E-3</v>
      </c>
      <c r="H635" s="42">
        <f>_xll.qlCalendarAdvance(Calendar,$H634,B635,"f",FALSE)</f>
        <v>44187</v>
      </c>
      <c r="I635" s="140">
        <f>_xll.qlInterestRateIndexValueDate(Index1M,$H635)</f>
        <v>44187</v>
      </c>
      <c r="J635" s="145">
        <f>IFERROR(_xll.qlIndexFixing(Index1M,$H635,TRUE,_xll.ohTrigger(RecalcTrigger,Trigger1M)),NA())</f>
        <v>3.6234551175265864E-3</v>
      </c>
      <c r="K635" s="44">
        <f>IFERROR(_xll.qlIndexFixing(Index3M,H635,TRUE,_xll.ohTrigger(RecalcTrigger,Trigger3M)),NA())</f>
        <v>4.5703554429337529E-3</v>
      </c>
      <c r="L635" s="44">
        <f>IFERROR(_xll.qlIndexFixing(Index6M,$H635,TRUE,_xll.ohTrigger(RecalcTrigger,Trigger6M)),NA())</f>
        <v>5.9483039615144352E-3</v>
      </c>
      <c r="M635" s="146">
        <f>IFERROR(_xll.qlIndexFixing(Index1Y,$H635,TRUE,_xll.ohTrigger(RecalcTrigger,Trigger1Y)),NA())</f>
        <v>7.5627300788889684E-3</v>
      </c>
      <c r="N635" s="145">
        <f>IFERROR(_xll.qlIndexFixing(ONIndex1M,I635,TRUE,_xll.ohTrigger(RecalcTrigger,Trigger1M)),NA())</f>
        <v>3.5754954252165128E-3</v>
      </c>
      <c r="O635" s="44">
        <f>IFERROR(_xll.qlIndexFixing(ONIndex3M,I635,TRUE,_xll.ohTrigger(RecalcTrigger,Trigger3M)),NA())</f>
        <v>4.3929536485820542E-3</v>
      </c>
      <c r="P635" s="44">
        <f>IFERROR(_xll.qlIndexFixing(ONIndex6M,I635,TRUE,_xll.ohTrigger(RecalcTrigger,Trigger6M)),NA())</f>
        <v>5.6523887431780828E-3</v>
      </c>
      <c r="Q635" s="146">
        <f>IFERROR(_xll.qlIndexFixing(ONIndex1Y,I635,TRUE,_xll.ohTrigger(RecalcTrigger,Trigger1Y)),NA())</f>
        <v>7.0355678281830425E-3</v>
      </c>
    </row>
    <row r="636" spans="2:17" x14ac:dyDescent="0.2">
      <c r="B636" s="39" t="s">
        <v>42</v>
      </c>
      <c r="D636" s="42">
        <f>_xll.qlCalendarAdvance(Calendar,$D635,B636,"f",FALSE)</f>
        <v>44194</v>
      </c>
      <c r="E636" s="140">
        <f>_xll.qlInterestRateIndexValueDate(IndexON,D636)</f>
        <v>44194</v>
      </c>
      <c r="F636" s="156">
        <f>IFERROR(_xll.qlIndexFixing(IndexON,D636,TRUE,_xll.ohTrigger(RecalcTrigger,TriggerON)),NA())</f>
        <v>2.3598547514525059E-3</v>
      </c>
      <c r="H636" s="42">
        <f>_xll.qlCalendarAdvance(Calendar,$H635,B636,"f",FALSE)</f>
        <v>44194</v>
      </c>
      <c r="I636" s="140">
        <f>_xll.qlInterestRateIndexValueDate(Index1M,$H636)</f>
        <v>44194</v>
      </c>
      <c r="J636" s="145">
        <f>IFERROR(_xll.qlIndexFixing(Index1M,$H636,TRUE,_xll.ohTrigger(RecalcTrigger,Trigger1M)),NA())</f>
        <v>3.6456632459046547E-3</v>
      </c>
      <c r="K636" s="44">
        <f>IFERROR(_xll.qlIndexFixing(Index3M,H636,TRUE,_xll.ohTrigger(RecalcTrigger,Trigger3M)),NA())</f>
        <v>4.5976980642496021E-3</v>
      </c>
      <c r="L636" s="44">
        <f>IFERROR(_xll.qlIndexFixing(Index6M,$H636,TRUE,_xll.ohTrigger(RecalcTrigger,Trigger6M)),NA())</f>
        <v>5.9709819258294879E-3</v>
      </c>
      <c r="M636" s="146">
        <f>IFERROR(_xll.qlIndexFixing(Index1Y,$H636,TRUE,_xll.ohTrigger(RecalcTrigger,Trigger1Y)),NA())</f>
        <v>7.5842906718370795E-3</v>
      </c>
      <c r="N636" s="145">
        <f>IFERROR(_xll.qlIndexFixing(ONIndex1M,I636,TRUE,_xll.ohTrigger(RecalcTrigger,Trigger1M)),NA())</f>
        <v>3.5975672272325898E-3</v>
      </c>
      <c r="O636" s="44">
        <f>IFERROR(_xll.qlIndexFixing(ONIndex3M,I636,TRUE,_xll.ohTrigger(RecalcTrigger,Trigger3M)),NA())</f>
        <v>4.4207397610240839E-3</v>
      </c>
      <c r="P636" s="44">
        <f>IFERROR(_xll.qlIndexFixing(ONIndex6M,I636,TRUE,_xll.ohTrigger(RecalcTrigger,Trigger6M)),NA())</f>
        <v>5.6739195621613447E-3</v>
      </c>
      <c r="Q636" s="146">
        <f>IFERROR(_xll.qlIndexFixing(ONIndex1Y,I636,TRUE,_xll.ohTrigger(RecalcTrigger,Trigger1Y)),NA())</f>
        <v>7.0500024334640976E-3</v>
      </c>
    </row>
    <row r="637" spans="2:17" x14ac:dyDescent="0.2">
      <c r="B637" s="39" t="s">
        <v>42</v>
      </c>
      <c r="D637" s="42">
        <f>_xll.qlCalendarAdvance(Calendar,$D636,B637,"f",FALSE)</f>
        <v>44201</v>
      </c>
      <c r="E637" s="140">
        <f>_xll.qlInterestRateIndexValueDate(IndexON,D637)</f>
        <v>44201</v>
      </c>
      <c r="F637" s="156">
        <f>IFERROR(_xll.qlIndexFixing(IndexON,D637,TRUE,_xll.ohTrigger(RecalcTrigger,TriggerON)),NA())</f>
        <v>2.3824242201819779E-3</v>
      </c>
      <c r="H637" s="42">
        <f>_xll.qlCalendarAdvance(Calendar,$H636,B637,"f",FALSE)</f>
        <v>44201</v>
      </c>
      <c r="I637" s="140">
        <f>_xll.qlInterestRateIndexValueDate(Index1M,$H637)</f>
        <v>44201</v>
      </c>
      <c r="J637" s="145">
        <f>IFERROR(_xll.qlIndexFixing(Index1M,$H637,TRUE,_xll.ohTrigger(RecalcTrigger,Trigger1M)),NA())</f>
        <v>3.6679319569893881E-3</v>
      </c>
      <c r="K637" s="44">
        <f>IFERROR(_xll.qlIndexFixing(Index3M,H637,TRUE,_xll.ohTrigger(RecalcTrigger,Trigger3M)),NA())</f>
        <v>4.6269289201274896E-3</v>
      </c>
      <c r="L637" s="44">
        <f>IFERROR(_xll.qlIndexFixing(Index6M,$H637,TRUE,_xll.ohTrigger(RecalcTrigger,Trigger6M)),NA())</f>
        <v>5.9920403015161433E-3</v>
      </c>
      <c r="M637" s="146">
        <f>IFERROR(_xll.qlIndexFixing(Index1Y,$H637,TRUE,_xll.ohTrigger(RecalcTrigger,Trigger1Y)),NA())</f>
        <v>7.6060627862684083E-3</v>
      </c>
      <c r="N637" s="145">
        <f>IFERROR(_xll.qlIndexFixing(ONIndex1M,I637,TRUE,_xll.ohTrigger(RecalcTrigger,Trigger1M)),NA())</f>
        <v>3.6196995531523335E-3</v>
      </c>
      <c r="O637" s="44">
        <f>IFERROR(_xll.qlIndexFixing(ONIndex3M,I637,TRUE,_xll.ohTrigger(RecalcTrigger,Trigger3M)),NA())</f>
        <v>4.4484513087805766E-3</v>
      </c>
      <c r="P637" s="44">
        <f>IFERROR(_xll.qlIndexFixing(ONIndex6M,I637,TRUE,_xll.ohTrigger(RecalcTrigger,Trigger6M)),NA())</f>
        <v>5.6955339420483586E-3</v>
      </c>
      <c r="Q637" s="146">
        <f>IFERROR(_xll.qlIndexFixing(ONIndex1Y,I637,TRUE,_xll.ohTrigger(RecalcTrigger,Trigger1Y)),NA())</f>
        <v>7.0647227356379627E-3</v>
      </c>
    </row>
    <row r="638" spans="2:17" x14ac:dyDescent="0.2">
      <c r="B638" s="39" t="s">
        <v>42</v>
      </c>
      <c r="D638" s="42">
        <f>_xll.qlCalendarAdvance(Calendar,$D637,B638,"f",FALSE)</f>
        <v>44208</v>
      </c>
      <c r="E638" s="140">
        <f>_xll.qlInterestRateIndexValueDate(IndexON,D638)</f>
        <v>44208</v>
      </c>
      <c r="F638" s="156">
        <f>IFERROR(_xll.qlIndexFixing(IndexON,D638,TRUE,_xll.ohTrigger(RecalcTrigger,TriggerON)),NA())</f>
        <v>2.4050081815263358E-3</v>
      </c>
      <c r="H638" s="42">
        <f>_xll.qlCalendarAdvance(Calendar,$H637,B638,"f",FALSE)</f>
        <v>44208</v>
      </c>
      <c r="I638" s="140">
        <f>_xll.qlInterestRateIndexValueDate(Index1M,$H638)</f>
        <v>44208</v>
      </c>
      <c r="J638" s="145">
        <f>IFERROR(_xll.qlIndexFixing(Index1M,$H638,TRUE,_xll.ohTrigger(RecalcTrigger,Trigger1M)),NA())</f>
        <v>3.6902612511180433E-3</v>
      </c>
      <c r="K638" s="44">
        <f>IFERROR(_xll.qlIndexFixing(Index3M,H638,TRUE,_xll.ohTrigger(RecalcTrigger,Trigger3M)),NA())</f>
        <v>4.6521599048434427E-3</v>
      </c>
      <c r="L638" s="44">
        <f>IFERROR(_xll.qlIndexFixing(Index6M,$H638,TRUE,_xll.ohTrigger(RecalcTrigger,Trigger6M)),NA())</f>
        <v>6.0148800156000649E-3</v>
      </c>
      <c r="M638" s="146">
        <f>IFERROR(_xll.qlIndexFixing(Index1Y,$H638,TRUE,_xll.ohTrigger(RecalcTrigger,Trigger1Y)),NA())</f>
        <v>7.6280405919997296E-3</v>
      </c>
      <c r="N638" s="145">
        <f>IFERROR(_xll.qlIndexFixing(ONIndex1M,I638,TRUE,_xll.ohTrigger(RecalcTrigger,Trigger1M)),NA())</f>
        <v>3.6418924030567901E-3</v>
      </c>
      <c r="O638" s="44">
        <f>IFERROR(_xll.qlIndexFixing(ONIndex3M,I638,TRUE,_xll.ohTrigger(RecalcTrigger,Trigger3M)),NA())</f>
        <v>4.4760882917704858E-3</v>
      </c>
      <c r="P638" s="44">
        <f>IFERROR(_xll.qlIndexFixing(ONIndex6M,I638,TRUE,_xll.ohTrigger(RecalcTrigger,Trigger6M)),NA())</f>
        <v>5.7172318825959856E-3</v>
      </c>
      <c r="Q638" s="146">
        <f>IFERROR(_xll.qlIndexFixing(ONIndex1Y,I638,TRUE,_xll.ohTrigger(RecalcTrigger,Trigger1Y)),NA())</f>
        <v>7.0797287346235915E-3</v>
      </c>
    </row>
    <row r="639" spans="2:17" x14ac:dyDescent="0.2">
      <c r="B639" s="39" t="s">
        <v>42</v>
      </c>
      <c r="D639" s="42">
        <f>_xll.qlCalendarAdvance(Calendar,$D638,B639,"f",FALSE)</f>
        <v>44215</v>
      </c>
      <c r="E639" s="140">
        <f>_xll.qlInterestRateIndexValueDate(IndexON,D639)</f>
        <v>44215</v>
      </c>
      <c r="F639" s="156">
        <f>IFERROR(_xll.qlIndexFixing(IndexON,D639,TRUE,_xll.ohTrigger(RecalcTrigger,TriggerON)),NA())</f>
        <v>2.4276066354855796E-3</v>
      </c>
      <c r="H639" s="42">
        <f>_xll.qlCalendarAdvance(Calendar,$H638,B639,"f",FALSE)</f>
        <v>44215</v>
      </c>
      <c r="I639" s="140">
        <f>_xll.qlInterestRateIndexValueDate(Index1M,$H639)</f>
        <v>44215</v>
      </c>
      <c r="J639" s="145">
        <f>IFERROR(_xll.qlIndexFixing(Index1M,$H639,TRUE,_xll.ohTrigger(RecalcTrigger,Trigger1M)),NA())</f>
        <v>3.7126511286435641E-3</v>
      </c>
      <c r="K639" s="44">
        <f>IFERROR(_xll.qlIndexFixing(Index3M,H639,TRUE,_xll.ohTrigger(RecalcTrigger,Trigger3M)),NA())</f>
        <v>4.6792791211209212E-3</v>
      </c>
      <c r="L639" s="44">
        <f>IFERROR(_xll.qlIndexFixing(Index6M,$H639,TRUE,_xll.ohTrigger(RecalcTrigger,Trigger6M)),NA())</f>
        <v>6.0378037959529412E-3</v>
      </c>
      <c r="M639" s="146">
        <f>IFERROR(_xll.qlIndexFixing(Index1Y,$H639,TRUE,_xll.ohTrigger(RecalcTrigger,Trigger1Y)),NA())</f>
        <v>7.6502182584667899E-3</v>
      </c>
      <c r="N639" s="145">
        <f>IFERROR(_xll.qlIndexFixing(ONIndex1M,I639,TRUE,_xll.ohTrigger(RecalcTrigger,Trigger1M)),NA())</f>
        <v>3.6641457768649133E-3</v>
      </c>
      <c r="O639" s="44">
        <f>IFERROR(_xll.qlIndexFixing(ONIndex3M,I639,TRUE,_xll.ohTrigger(RecalcTrigger,Trigger3M)),NA())</f>
        <v>4.5036507099938117E-3</v>
      </c>
      <c r="P639" s="44">
        <f>IFERROR(_xll.qlIndexFixing(ONIndex6M,I639,TRUE,_xll.ohTrigger(RecalcTrigger,Trigger6M)),NA())</f>
        <v>5.7390133840473645E-3</v>
      </c>
      <c r="Q639" s="146">
        <f>IFERROR(_xll.qlIndexFixing(ONIndex1Y,I639,TRUE,_xll.ohTrigger(RecalcTrigger,Trigger1Y)),NA())</f>
        <v>7.0950204304209841E-3</v>
      </c>
    </row>
    <row r="640" spans="2:17" x14ac:dyDescent="0.2">
      <c r="B640" s="39" t="s">
        <v>42</v>
      </c>
      <c r="D640" s="42">
        <f>_xll.qlCalendarAdvance(Calendar,$D639,B640,"f",FALSE)</f>
        <v>44222</v>
      </c>
      <c r="E640" s="140">
        <f>_xll.qlInterestRateIndexValueDate(IndexON,D640)</f>
        <v>44222</v>
      </c>
      <c r="F640" s="156">
        <f>IFERROR(_xll.qlIndexFixing(IndexON,D640,TRUE,_xll.ohTrigger(RecalcTrigger,TriggerON)),NA())</f>
        <v>2.4502195820597095E-3</v>
      </c>
      <c r="H640" s="42">
        <f>_xll.qlCalendarAdvance(Calendar,$H639,B640,"f",FALSE)</f>
        <v>44222</v>
      </c>
      <c r="I640" s="140">
        <f>_xll.qlInterestRateIndexValueDate(Index1M,$H640)</f>
        <v>44222</v>
      </c>
      <c r="J640" s="145">
        <f>IFERROR(_xll.qlIndexFixing(Index1M,$H640,TRUE,_xll.ohTrigger(RecalcTrigger,Trigger1M)),NA())</f>
        <v>3.7351015899058219E-3</v>
      </c>
      <c r="K640" s="44">
        <f>IFERROR(_xll.qlIndexFixing(Index3M,H640,TRUE,_xll.ohTrigger(RecalcTrigger,Trigger3M)),NA())</f>
        <v>4.7063238660574663E-3</v>
      </c>
      <c r="L640" s="44">
        <f>IFERROR(_xll.qlIndexFixing(Index6M,$H640,TRUE,_xll.ohTrigger(RecalcTrigger,Trigger6M)),NA())</f>
        <v>6.0608116454275128E-3</v>
      </c>
      <c r="M640" s="146">
        <f>IFERROR(_xll.qlIndexFixing(Index1Y,$H640,TRUE,_xll.ohTrigger(RecalcTrigger,Trigger1Y)),NA())</f>
        <v>7.6725899547116505E-3</v>
      </c>
      <c r="N640" s="145">
        <f>IFERROR(_xll.qlIndexFixing(ONIndex1M,I640,TRUE,_xll.ohTrigger(RecalcTrigger,Trigger1M)),NA())</f>
        <v>3.6864596744956568E-3</v>
      </c>
      <c r="O640" s="44">
        <f>IFERROR(_xll.qlIndexFixing(ONIndex3M,I640,TRUE,_xll.ohTrigger(RecalcTrigger,Trigger3M)),NA())</f>
        <v>4.5311385633695078E-3</v>
      </c>
      <c r="P640" s="44">
        <f>IFERROR(_xll.qlIndexFixing(ONIndex6M,I640,TRUE,_xll.ohTrigger(RecalcTrigger,Trigger6M)),NA())</f>
        <v>5.7608784461593565E-3</v>
      </c>
      <c r="Q640" s="146">
        <f>IFERROR(_xll.qlIndexFixing(ONIndex1Y,I640,TRUE,_xll.ohTrigger(RecalcTrigger,Trigger1Y)),NA())</f>
        <v>7.1105978231111866E-3</v>
      </c>
    </row>
    <row r="641" spans="2:17" x14ac:dyDescent="0.2">
      <c r="B641" s="39" t="s">
        <v>42</v>
      </c>
      <c r="D641" s="42">
        <f>_xll.qlCalendarAdvance(Calendar,$D640,B641,"f",FALSE)</f>
        <v>44229</v>
      </c>
      <c r="E641" s="140">
        <f>_xll.qlInterestRateIndexValueDate(IndexON,D641)</f>
        <v>44229</v>
      </c>
      <c r="F641" s="156">
        <f>IFERROR(_xll.qlIndexFixing(IndexON,D641,TRUE,_xll.ohTrigger(RecalcTrigger,TriggerON)),NA())</f>
        <v>2.4728470212487252E-3</v>
      </c>
      <c r="H641" s="42">
        <f>_xll.qlCalendarAdvance(Calendar,$H640,B641,"f",FALSE)</f>
        <v>44229</v>
      </c>
      <c r="I641" s="140">
        <f>_xll.qlInterestRateIndexValueDate(Index1M,$H641)</f>
        <v>44229</v>
      </c>
      <c r="J641" s="145">
        <f>IFERROR(_xll.qlIndexFixing(Index1M,$H641,TRUE,_xll.ohTrigger(RecalcTrigger,Trigger1M)),NA())</f>
        <v>3.752716757629916E-3</v>
      </c>
      <c r="K641" s="44">
        <f>IFERROR(_xll.qlIndexFixing(Index3M,H641,TRUE,_xll.ohTrigger(RecalcTrigger,Trigger3M)),NA())</f>
        <v>4.7352369499420698E-3</v>
      </c>
      <c r="L641" s="44">
        <f>IFERROR(_xll.qlIndexFixing(Index6M,$H641,TRUE,_xll.ohTrigger(RecalcTrigger,Trigger6M)),NA())</f>
        <v>6.0839035668868169E-3</v>
      </c>
      <c r="M641" s="146">
        <f>IFERROR(_xll.qlIndexFixing(Index1Y,$H641,TRUE,_xll.ohTrigger(RecalcTrigger,Trigger1Y)),NA())</f>
        <v>7.6951498493726955E-3</v>
      </c>
      <c r="N641" s="145">
        <f>IFERROR(_xll.qlIndexFixing(ONIndex1M,I641,TRUE,_xll.ohTrigger(RecalcTrigger,Trigger1M)),NA())</f>
        <v>3.7088340961921595E-3</v>
      </c>
      <c r="O641" s="44">
        <f>IFERROR(_xll.qlIndexFixing(ONIndex3M,I641,TRUE,_xll.ohTrigger(RecalcTrigger,Trigger3M)),NA())</f>
        <v>4.5585518519786206E-3</v>
      </c>
      <c r="P641" s="44">
        <f>IFERROR(_xll.qlIndexFixing(ONIndex6M,I641,TRUE,_xll.ohTrigger(RecalcTrigger,Trigger6M)),NA())</f>
        <v>5.7828270690940542E-3</v>
      </c>
      <c r="Q641" s="146">
        <f>IFERROR(_xll.qlIndexFixing(ONIndex1Y,I641,TRUE,_xll.ohTrigger(RecalcTrigger,Trigger1Y)),NA())</f>
        <v>7.1264609127752454E-3</v>
      </c>
    </row>
    <row r="642" spans="2:17" x14ac:dyDescent="0.2">
      <c r="B642" s="39" t="s">
        <v>42</v>
      </c>
      <c r="D642" s="42">
        <f>_xll.qlCalendarAdvance(Calendar,$D641,B642,"f",FALSE)</f>
        <v>44236</v>
      </c>
      <c r="E642" s="140">
        <f>_xll.qlInterestRateIndexValueDate(IndexON,D642)</f>
        <v>44236</v>
      </c>
      <c r="F642" s="156">
        <f>IFERROR(_xll.qlIndexFixing(IndexON,D642,TRUE,_xll.ohTrigger(RecalcTrigger,TriggerON)),NA())</f>
        <v>2.495488953052627E-3</v>
      </c>
      <c r="H642" s="42">
        <f>_xll.qlCalendarAdvance(Calendar,$H641,B642,"f",FALSE)</f>
        <v>44236</v>
      </c>
      <c r="I642" s="140">
        <f>_xll.qlInterestRateIndexValueDate(Index1M,$H642)</f>
        <v>44236</v>
      </c>
      <c r="J642" s="145">
        <f>IFERROR(_xll.qlIndexFixing(Index1M,$H642,TRUE,_xll.ohTrigger(RecalcTrigger,Trigger1M)),NA())</f>
        <v>3.775274707199397E-3</v>
      </c>
      <c r="K642" s="44">
        <f>IFERROR(_xll.qlIndexFixing(Index3M,H642,TRUE,_xll.ohTrigger(RecalcTrigger,Trigger3M)),NA())</f>
        <v>4.7601899359508556E-3</v>
      </c>
      <c r="L642" s="44">
        <f>IFERROR(_xll.qlIndexFixing(Index6M,$H642,TRUE,_xll.ohTrigger(RecalcTrigger,Trigger6M)),NA())</f>
        <v>6.1070795632037437E-3</v>
      </c>
      <c r="M642" s="146">
        <f>IFERROR(_xll.qlIndexFixing(Index1Y,$H642,TRUE,_xll.ohTrigger(RecalcTrigger,Trigger1Y)),NA())</f>
        <v>7.7178921106713094E-3</v>
      </c>
      <c r="N642" s="145">
        <f>IFERROR(_xll.qlIndexFixing(ONIndex1M,I642,TRUE,_xll.ohTrigger(RecalcTrigger,Trigger1M)),NA())</f>
        <v>3.7312690418733752E-3</v>
      </c>
      <c r="O642" s="44">
        <f>IFERROR(_xll.qlIndexFixing(ONIndex3M,I642,TRUE,_xll.ohTrigger(RecalcTrigger,Trigger3M)),NA())</f>
        <v>4.5858905757401036E-3</v>
      </c>
      <c r="P642" s="44">
        <f>IFERROR(_xll.qlIndexFixing(ONIndex6M,I642,TRUE,_xll.ohTrigger(RecalcTrigger,Trigger6M)),NA())</f>
        <v>5.8048592529325038E-3</v>
      </c>
      <c r="Q642" s="146">
        <f>IFERROR(_xll.qlIndexFixing(ONIndex1Y,I642,TRUE,_xll.ohTrigger(RecalcTrigger,Trigger1Y)),NA())</f>
        <v>7.1426096994131605E-3</v>
      </c>
    </row>
    <row r="643" spans="2:17" x14ac:dyDescent="0.2">
      <c r="B643" s="39" t="s">
        <v>42</v>
      </c>
      <c r="D643" s="42">
        <f>_xll.qlCalendarAdvance(Calendar,$D642,B643,"f",FALSE)</f>
        <v>44243</v>
      </c>
      <c r="E643" s="140">
        <f>_xll.qlInterestRateIndexValueDate(IndexON,D643)</f>
        <v>44243</v>
      </c>
      <c r="F643" s="156">
        <f>IFERROR(_xll.qlIndexFixing(IndexON,D643,TRUE,_xll.ohTrigger(RecalcTrigger,TriggerON)),NA())</f>
        <v>2.5181453774714146E-3</v>
      </c>
      <c r="H643" s="42">
        <f>_xll.qlCalendarAdvance(Calendar,$H642,B643,"f",FALSE)</f>
        <v>44243</v>
      </c>
      <c r="I643" s="140">
        <f>_xll.qlInterestRateIndexValueDate(Index1M,$H643)</f>
        <v>44243</v>
      </c>
      <c r="J643" s="145">
        <f>IFERROR(_xll.qlIndexFixing(Index1M,$H643,TRUE,_xll.ohTrigger(RecalcTrigger,Trigger1M)),NA())</f>
        <v>3.7978932354019402E-3</v>
      </c>
      <c r="K643" s="44">
        <f>IFERROR(_xll.qlIndexFixing(Index3M,H643,TRUE,_xll.ohTrigger(RecalcTrigger,Trigger3M)),NA())</f>
        <v>4.7870112579378029E-3</v>
      </c>
      <c r="L643" s="44">
        <f>IFERROR(_xll.qlIndexFixing(Index6M,$H643,TRUE,_xll.ohTrigger(RecalcTrigger,Trigger6M)),NA())</f>
        <v>6.1303396372632719E-3</v>
      </c>
      <c r="M643" s="146">
        <f>IFERROR(_xll.qlIndexFixing(Index1Y,$H643,TRUE,_xll.ohTrigger(RecalcTrigger,Trigger1Y)),NA())</f>
        <v>7.7408109064034392E-3</v>
      </c>
      <c r="N643" s="145">
        <f>IFERROR(_xll.qlIndexFixing(ONIndex1M,I643,TRUE,_xll.ohTrigger(RecalcTrigger,Trigger1M)),NA())</f>
        <v>3.7537645115393037E-3</v>
      </c>
      <c r="O643" s="44">
        <f>IFERROR(_xll.qlIndexFixing(ONIndex3M,I643,TRUE,_xll.ohTrigger(RecalcTrigger,Trigger3M)),NA())</f>
        <v>4.613154734653957E-3</v>
      </c>
      <c r="P643" s="44">
        <f>IFERROR(_xll.qlIndexFixing(ONIndex6M,I643,TRUE,_xll.ohTrigger(RecalcTrigger,Trigger6M)),NA())</f>
        <v>5.8269749975126128E-3</v>
      </c>
      <c r="Q643" s="146">
        <f>IFERROR(_xll.qlIndexFixing(ONIndex1Y,I643,TRUE,_xll.ohTrigger(RecalcTrigger,Trigger1Y)),NA())</f>
        <v>7.1590441829438856E-3</v>
      </c>
    </row>
    <row r="644" spans="2:17" x14ac:dyDescent="0.2">
      <c r="B644" s="39" t="s">
        <v>42</v>
      </c>
      <c r="D644" s="42">
        <f>_xll.qlCalendarAdvance(Calendar,$D643,B644,"f",FALSE)</f>
        <v>44250</v>
      </c>
      <c r="E644" s="140">
        <f>_xll.qlInterestRateIndexValueDate(IndexON,D644)</f>
        <v>44250</v>
      </c>
      <c r="F644" s="156">
        <f>IFERROR(_xll.qlIndexFixing(IndexON,D644,TRUE,_xll.ohTrigger(RecalcTrigger,TriggerON)),NA())</f>
        <v>2.5408162945861346E-3</v>
      </c>
      <c r="H644" s="42">
        <f>_xll.qlCalendarAdvance(Calendar,$H643,B644,"f",FALSE)</f>
        <v>44250</v>
      </c>
      <c r="I644" s="140">
        <f>_xll.qlInterestRateIndexValueDate(Index1M,$H644)</f>
        <v>44250</v>
      </c>
      <c r="J644" s="145">
        <f>IFERROR(_xll.qlIndexFixing(Index1M,$H644,TRUE,_xll.ohTrigger(RecalcTrigger,Trigger1M)),NA())</f>
        <v>3.8205723425530475E-3</v>
      </c>
      <c r="K644" s="44">
        <f>IFERROR(_xll.qlIndexFixing(Index3M,H644,TRUE,_xll.ohTrigger(RecalcTrigger,Trigger3M)),NA())</f>
        <v>4.8137581026467258E-3</v>
      </c>
      <c r="L644" s="44">
        <f>IFERROR(_xll.qlIndexFixing(Index6M,$H644,TRUE,_xll.ohTrigger(RecalcTrigger,Trigger6M)),NA())</f>
        <v>6.153683791959335E-3</v>
      </c>
      <c r="M644" s="146">
        <f>IFERROR(_xll.qlIndexFixing(Index1Y,$H644,TRUE,_xll.ohTrigger(RecalcTrigger,Trigger1Y)),NA())</f>
        <v>7.7639004039278259E-3</v>
      </c>
      <c r="N644" s="145">
        <f>IFERROR(_xll.qlIndexFixing(ONIndex1M,I644,TRUE,_xll.ohTrigger(RecalcTrigger,Trigger1M)),NA())</f>
        <v>3.7763205051088988E-3</v>
      </c>
      <c r="O644" s="44">
        <f>IFERROR(_xll.qlIndexFixing(ONIndex3M,I644,TRUE,_xll.ohTrigger(RecalcTrigger,Trigger3M)),NA())</f>
        <v>4.6403443288012269E-3</v>
      </c>
      <c r="P644" s="44">
        <f>IFERROR(_xll.qlIndexFixing(ONIndex6M,I644,TRUE,_xll.ohTrigger(RecalcTrigger,Trigger6M)),NA())</f>
        <v>5.8491743029964738E-3</v>
      </c>
      <c r="Q644" s="146">
        <f>IFERROR(_xll.qlIndexFixing(ONIndex1Y,I644,TRUE,_xll.ohTrigger(RecalcTrigger,Trigger1Y)),NA())</f>
        <v>7.1757643636916058E-3</v>
      </c>
    </row>
    <row r="645" spans="2:17" x14ac:dyDescent="0.2">
      <c r="B645" s="39" t="s">
        <v>42</v>
      </c>
      <c r="D645" s="42">
        <f>_xll.qlCalendarAdvance(Calendar,$D644,B645,"f",FALSE)</f>
        <v>44257</v>
      </c>
      <c r="E645" s="140">
        <f>_xll.qlInterestRateIndexValueDate(IndexON,D645)</f>
        <v>44257</v>
      </c>
      <c r="F645" s="156">
        <f>IFERROR(_xll.qlIndexFixing(IndexON,D645,TRUE,_xll.ohTrigger(RecalcTrigger,TriggerON)),NA())</f>
        <v>2.5635017042346941E-3</v>
      </c>
      <c r="H645" s="42">
        <f>_xll.qlCalendarAdvance(Calendar,$H644,B645,"f",FALSE)</f>
        <v>44257</v>
      </c>
      <c r="I645" s="140">
        <f>_xll.qlInterestRateIndexValueDate(Index1M,$H645)</f>
        <v>44257</v>
      </c>
      <c r="J645" s="145">
        <f>IFERROR(_xll.qlIndexFixing(Index1M,$H645,TRUE,_xll.ohTrigger(RecalcTrigger,Trigger1M)),NA())</f>
        <v>3.8548697642338341E-3</v>
      </c>
      <c r="K645" s="44">
        <f>IFERROR(_xll.qlIndexFixing(Index3M,H645,TRUE,_xll.ohTrigger(RecalcTrigger,Trigger3M)),NA())</f>
        <v>4.8442758855644858E-3</v>
      </c>
      <c r="L645" s="44">
        <f>IFERROR(_xll.qlIndexFixing(Index6M,$H645,TRUE,_xll.ohTrigger(RecalcTrigger,Trigger6M)),NA())</f>
        <v>6.1823782584055267E-3</v>
      </c>
      <c r="M645" s="146">
        <f>IFERROR(_xll.qlIndexFixing(Index1Y,$H645,TRUE,_xll.ohTrigger(RecalcTrigger,Trigger1Y)),NA())</f>
        <v>7.787154770156457E-3</v>
      </c>
      <c r="N645" s="145">
        <f>IFERROR(_xll.qlIndexFixing(ONIndex1M,I645,TRUE,_xll.ohTrigger(RecalcTrigger,Trigger1M)),NA())</f>
        <v>3.7989370228252994E-3</v>
      </c>
      <c r="O645" s="44">
        <f>IFERROR(_xll.qlIndexFixing(ONIndex3M,I645,TRUE,_xll.ohTrigger(RecalcTrigger,Trigger3M)),NA())</f>
        <v>4.6674593579387746E-3</v>
      </c>
      <c r="P645" s="44">
        <f>IFERROR(_xll.qlIndexFixing(ONIndex6M,I645,TRUE,_xll.ohTrigger(RecalcTrigger,Trigger6M)),NA())</f>
        <v>5.8714571693840867E-3</v>
      </c>
      <c r="Q645" s="146">
        <f>IFERROR(_xll.qlIndexFixing(ONIndex1Y,I645,TRUE,_xll.ohTrigger(RecalcTrigger,Trigger1Y)),NA())</f>
        <v>7.1927702414131822E-3</v>
      </c>
    </row>
    <row r="646" spans="2:17" x14ac:dyDescent="0.2">
      <c r="B646" s="39" t="s">
        <v>42</v>
      </c>
      <c r="D646" s="42">
        <f>_xll.qlCalendarAdvance(Calendar,$D645,B646,"f",FALSE)</f>
        <v>44264</v>
      </c>
      <c r="E646" s="140">
        <f>_xll.qlInterestRateIndexValueDate(IndexON,D646)</f>
        <v>44264</v>
      </c>
      <c r="F646" s="156">
        <f>IFERROR(_xll.qlIndexFixing(IndexON,D646,TRUE,_xll.ohTrigger(RecalcTrigger,TriggerON)),NA())</f>
        <v>2.586201606579186E-3</v>
      </c>
      <c r="H646" s="42">
        <f>_xll.qlCalendarAdvance(Calendar,$H645,B646,"f",FALSE)</f>
        <v>44264</v>
      </c>
      <c r="I646" s="140">
        <f>_xll.qlInterestRateIndexValueDate(Index1M,$H646)</f>
        <v>44264</v>
      </c>
      <c r="J646" s="145">
        <f>IFERROR(_xll.qlIndexFixing(Index1M,$H646,TRUE,_xll.ohTrigger(RecalcTrigger,Trigger1M)),NA())</f>
        <v>3.8710766354333264E-3</v>
      </c>
      <c r="K646" s="44">
        <f>IFERROR(_xll.qlIndexFixing(Index3M,H646,TRUE,_xll.ohTrigger(RecalcTrigger,Trigger3M)),NA())</f>
        <v>4.8708638382410907E-3</v>
      </c>
      <c r="L646" s="44">
        <f>IFERROR(_xll.qlIndexFixing(Index6M,$H646,TRUE,_xll.ohTrigger(RecalcTrigger,Trigger6M)),NA())</f>
        <v>6.2059097990267587E-3</v>
      </c>
      <c r="M646" s="146">
        <f>IFERROR(_xll.qlIndexFixing(Index1Y,$H646,TRUE,_xll.ohTrigger(RecalcTrigger,Trigger1Y)),NA())</f>
        <v>7.810568171544352E-3</v>
      </c>
      <c r="N646" s="145">
        <f>IFERROR(_xll.qlIndexFixing(ONIndex1M,I646,TRUE,_xll.ohTrigger(RecalcTrigger,Trigger1M)),NA())</f>
        <v>3.8216140643643204E-3</v>
      </c>
      <c r="O646" s="44">
        <f>IFERROR(_xll.qlIndexFixing(ONIndex3M,I646,TRUE,_xll.ohTrigger(RecalcTrigger,Trigger3M)),NA())</f>
        <v>4.6944998223097389E-3</v>
      </c>
      <c r="P646" s="44">
        <f>IFERROR(_xll.qlIndexFixing(ONIndex6M,I646,TRUE,_xll.ohTrigger(RecalcTrigger,Trigger6M)),NA())</f>
        <v>5.8938235965944052E-3</v>
      </c>
      <c r="Q646" s="146">
        <f>IFERROR(_xll.qlIndexFixing(ONIndex1Y,I646,TRUE,_xll.ohTrigger(RecalcTrigger,Trigger1Y)),NA())</f>
        <v>7.2100618162707075E-3</v>
      </c>
    </row>
    <row r="647" spans="2:17" x14ac:dyDescent="0.2">
      <c r="B647" s="39" t="s">
        <v>42</v>
      </c>
      <c r="D647" s="42">
        <f>_xll.qlCalendarAdvance(Calendar,$D646,B647,"f",FALSE)</f>
        <v>44271</v>
      </c>
      <c r="E647" s="140">
        <f>_xll.qlInterestRateIndexValueDate(IndexON,D647)</f>
        <v>44271</v>
      </c>
      <c r="F647" s="156">
        <f>IFERROR(_xll.qlIndexFixing(IndexON,D647,TRUE,_xll.ohTrigger(RecalcTrigger,TriggerON)),NA())</f>
        <v>2.6089160015385637E-3</v>
      </c>
      <c r="H647" s="42">
        <f>_xll.qlCalendarAdvance(Calendar,$H646,B647,"f",FALSE)</f>
        <v>44271</v>
      </c>
      <c r="I647" s="140">
        <f>_xll.qlInterestRateIndexValueDate(Index1M,$H647)</f>
        <v>44271</v>
      </c>
      <c r="J647" s="145">
        <f>IFERROR(_xll.qlIndexFixing(Index1M,$H647,TRUE,_xll.ohTrigger(RecalcTrigger,Trigger1M)),NA())</f>
        <v>3.8939511926122839E-3</v>
      </c>
      <c r="K647" s="44">
        <f>IFERROR(_xll.qlIndexFixing(Index3M,H647,TRUE,_xll.ohTrigger(RecalcTrigger,Trigger3M)),NA())</f>
        <v>4.8973773108911649E-3</v>
      </c>
      <c r="L647" s="44">
        <f>IFERROR(_xll.qlIndexFixing(Index6M,$H647,TRUE,_xll.ohTrigger(RecalcTrigger,Trigger6M)),NA())</f>
        <v>6.2295254384981931E-3</v>
      </c>
      <c r="M647" s="146">
        <f>IFERROR(_xll.qlIndexFixing(Index1Y,$H647,TRUE,_xll.ohTrigger(RecalcTrigger,Trigger1Y)),NA())</f>
        <v>7.8341347740811251E-3</v>
      </c>
      <c r="N647" s="145">
        <f>IFERROR(_xll.qlIndexFixing(ONIndex1M,I647,TRUE,_xll.ohTrigger(RecalcTrigger,Trigger1M)),NA())</f>
        <v>3.8443516300501468E-3</v>
      </c>
      <c r="O647" s="44">
        <f>IFERROR(_xll.qlIndexFixing(ONIndex3M,I647,TRUE,_xll.ohTrigger(RecalcTrigger,Trigger3M)),NA())</f>
        <v>4.7214657217520273E-3</v>
      </c>
      <c r="P647" s="44">
        <f>IFERROR(_xll.qlIndexFixing(ONIndex6M,I647,TRUE,_xll.ohTrigger(RecalcTrigger,Trigger6M)),NA())</f>
        <v>5.9162735847084758E-3</v>
      </c>
      <c r="Q647" s="146">
        <f>IFERROR(_xll.qlIndexFixing(ONIndex1Y,I647,TRUE,_xll.ohTrigger(RecalcTrigger,Trigger1Y)),NA())</f>
        <v>7.2276390883452279E-3</v>
      </c>
    </row>
    <row r="648" spans="2:17" x14ac:dyDescent="0.2">
      <c r="B648" s="39" t="s">
        <v>42</v>
      </c>
      <c r="D648" s="42">
        <f>_xll.qlCalendarAdvance(Calendar,$D647,B648,"f",FALSE)</f>
        <v>44278</v>
      </c>
      <c r="E648" s="140">
        <f>_xll.qlInterestRateIndexValueDate(IndexON,D648)</f>
        <v>44278</v>
      </c>
      <c r="F648" s="156">
        <f>IFERROR(_xll.qlIndexFixing(IndexON,D648,TRUE,_xll.ohTrigger(RecalcTrigger,TriggerON)),NA())</f>
        <v>2.6316448891128275E-3</v>
      </c>
      <c r="H648" s="42">
        <f>_xll.qlCalendarAdvance(Calendar,$H647,B648,"f",FALSE)</f>
        <v>44278</v>
      </c>
      <c r="I648" s="140">
        <f>_xll.qlInterestRateIndexValueDate(Index1M,$H648)</f>
        <v>44278</v>
      </c>
      <c r="J648" s="145">
        <f>IFERROR(_xll.qlIndexFixing(Index1M,$H648,TRUE,_xll.ohTrigger(RecalcTrigger,Trigger1M)),NA())</f>
        <v>3.9168863363227687E-3</v>
      </c>
      <c r="K648" s="44">
        <f>IFERROR(_xll.qlIndexFixing(Index3M,H648,TRUE,_xll.ohTrigger(RecalcTrigger,Trigger3M)),NA())</f>
        <v>4.9238163020215199E-3</v>
      </c>
      <c r="L648" s="44">
        <f>IFERROR(_xll.qlIndexFixing(Index6M,$H648,TRUE,_xll.ohTrigger(RecalcTrigger,Trigger6M)),NA())</f>
        <v>6.2532251798075303E-3</v>
      </c>
      <c r="M648" s="146">
        <f>IFERROR(_xll.qlIndexFixing(Index1Y,$H648,TRUE,_xll.ohTrigger(RecalcTrigger,Trigger1Y)),NA())</f>
        <v>7.8578487432807709E-3</v>
      </c>
      <c r="N648" s="145">
        <f>IFERROR(_xll.qlIndexFixing(ONIndex1M,I648,TRUE,_xll.ohTrigger(RecalcTrigger,Trigger1M)),NA())</f>
        <v>3.8671497197206861E-3</v>
      </c>
      <c r="O648" s="44">
        <f>IFERROR(_xll.qlIndexFixing(ONIndex3M,I648,TRUE,_xll.ohTrigger(RecalcTrigger,Trigger3M)),NA())</f>
        <v>4.7483570561845934E-3</v>
      </c>
      <c r="P648" s="44">
        <f>IFERROR(_xll.qlIndexFixing(ONIndex6M,I648,TRUE,_xll.ohTrigger(RecalcTrigger,Trigger6M)),NA())</f>
        <v>5.9388071337262982E-3</v>
      </c>
      <c r="Q648" s="146">
        <f>IFERROR(_xll.qlIndexFixing(ONIndex1Y,I648,TRUE,_xll.ohTrigger(RecalcTrigger,Trigger1Y)),NA())</f>
        <v>7.2455020575556972E-3</v>
      </c>
    </row>
    <row r="649" spans="2:17" x14ac:dyDescent="0.2">
      <c r="B649" s="39" t="s">
        <v>42</v>
      </c>
      <c r="D649" s="42">
        <f>_xll.qlCalendarAdvance(Calendar,$D648,B649,"f",FALSE)</f>
        <v>44285</v>
      </c>
      <c r="E649" s="140">
        <f>_xll.qlInterestRateIndexValueDate(IndexON,D649)</f>
        <v>44285</v>
      </c>
      <c r="F649" s="156">
        <f>IFERROR(_xll.qlIndexFixing(IndexON,D649,TRUE,_xll.ohTrigger(RecalcTrigger,TriggerON)),NA())</f>
        <v>2.6543882693830234E-3</v>
      </c>
      <c r="H649" s="42">
        <f>_xll.qlCalendarAdvance(Calendar,$H648,B649,"f",FALSE)</f>
        <v>44285</v>
      </c>
      <c r="I649" s="140">
        <f>_xll.qlInterestRateIndexValueDate(Index1M,$H649)</f>
        <v>44285</v>
      </c>
      <c r="J649" s="145">
        <f>IFERROR(_xll.qlIndexFixing(Index1M,$H649,TRUE,_xll.ohTrigger(RecalcTrigger,Trigger1M)),NA())</f>
        <v>3.9398820669229511E-3</v>
      </c>
      <c r="K649" s="44">
        <f>IFERROR(_xll.qlIndexFixing(Index3M,H649,TRUE,_xll.ohTrigger(RecalcTrigger,Trigger3M)),NA())</f>
        <v>4.9501808101424889E-3</v>
      </c>
      <c r="L649" s="44">
        <f>IFERROR(_xll.qlIndexFixing(Index6M,$H649,TRUE,_xll.ohTrigger(RecalcTrigger,Trigger6M)),NA())</f>
        <v>6.2770090165133541E-3</v>
      </c>
      <c r="M649" s="146">
        <f>IFERROR(_xll.qlIndexFixing(Index1Y,$H649,TRUE,_xll.ohTrigger(RecalcTrigger,Trigger1Y)),NA())</f>
        <v>7.8817042441741147E-3</v>
      </c>
      <c r="N649" s="145">
        <f>IFERROR(_xll.qlIndexFixing(ONIndex1M,I649,TRUE,_xll.ohTrigger(RecalcTrigger,Trigger1M)),NA())</f>
        <v>3.8900083334569846E-3</v>
      </c>
      <c r="O649" s="44">
        <f>IFERROR(_xll.qlIndexFixing(ONIndex3M,I649,TRUE,_xll.ohTrigger(RecalcTrigger,Trigger3M)),NA())</f>
        <v>4.7751738257695298E-3</v>
      </c>
      <c r="P649" s="44">
        <f>IFERROR(_xll.qlIndexFixing(ONIndex6M,I649,TRUE,_xll.ohTrigger(RecalcTrigger,Trigger6M)),NA())</f>
        <v>5.9614242437289189E-3</v>
      </c>
      <c r="Q649" s="146">
        <f>IFERROR(_xll.qlIndexFixing(ONIndex1Y,I649,TRUE,_xll.ohTrigger(RecalcTrigger,Trigger1Y)),NA())</f>
        <v>7.2636507240642079E-3</v>
      </c>
    </row>
    <row r="650" spans="2:17" x14ac:dyDescent="0.2">
      <c r="B650" s="39" t="s">
        <v>42</v>
      </c>
      <c r="D650" s="42">
        <f>_xll.qlCalendarAdvance(Calendar,$D649,B650,"f",FALSE)</f>
        <v>44292</v>
      </c>
      <c r="E650" s="140">
        <f>_xll.qlInterestRateIndexValueDate(IndexON,D650)</f>
        <v>44292</v>
      </c>
      <c r="F650" s="156">
        <f>IFERROR(_xll.qlIndexFixing(IndexON,D650,TRUE,_xll.ohTrigger(RecalcTrigger,TriggerON)),NA())</f>
        <v>2.6771461423491516E-3</v>
      </c>
      <c r="H650" s="42">
        <f>_xll.qlCalendarAdvance(Calendar,$H649,B650,"f",FALSE)</f>
        <v>44292</v>
      </c>
      <c r="I650" s="140">
        <f>_xll.qlInterestRateIndexValueDate(Index1M,$H650)</f>
        <v>44292</v>
      </c>
      <c r="J650" s="145">
        <f>IFERROR(_xll.qlIndexFixing(Index1M,$H650,TRUE,_xll.ohTrigger(RecalcTrigger,Trigger1M)),NA())</f>
        <v>3.9612648621492426E-3</v>
      </c>
      <c r="K650" s="44">
        <f>IFERROR(_xll.qlIndexFixing(Index3M,H650,TRUE,_xll.ohTrigger(RecalcTrigger,Trigger3M)),NA())</f>
        <v>4.9745731777466398E-3</v>
      </c>
      <c r="L650" s="44">
        <f>IFERROR(_xll.qlIndexFixing(Index6M,$H650,TRUE,_xll.ohTrigger(RecalcTrigger,Trigger6M)),NA())</f>
        <v>6.2990882727668963E-3</v>
      </c>
      <c r="M650" s="146">
        <f>IFERROR(_xll.qlIndexFixing(Index1Y,$H650,TRUE,_xll.ohTrigger(RecalcTrigger,Trigger1Y)),NA())</f>
        <v>7.9056954412994873E-3</v>
      </c>
      <c r="N650" s="145">
        <f>IFERROR(_xll.qlIndexFixing(ONIndex1M,I650,TRUE,_xll.ohTrigger(RecalcTrigger,Trigger1M)),NA())</f>
        <v>3.9129274712590423E-3</v>
      </c>
      <c r="O650" s="44">
        <f>IFERROR(_xll.qlIndexFixing(ONIndex3M,I650,TRUE,_xll.ohTrigger(RecalcTrigger,Trigger3M)),NA())</f>
        <v>4.8019160303447439E-3</v>
      </c>
      <c r="P650" s="44">
        <f>IFERROR(_xll.qlIndexFixing(ONIndex6M,I650,TRUE,_xll.ohTrigger(RecalcTrigger,Trigger6M)),NA())</f>
        <v>5.9841249146352915E-3</v>
      </c>
      <c r="Q650" s="146">
        <f>IFERROR(_xll.qlIndexFixing(ONIndex1Y,I650,TRUE,_xll.ohTrigger(RecalcTrigger,Trigger1Y)),NA())</f>
        <v>7.2820850878707599E-3</v>
      </c>
    </row>
    <row r="651" spans="2:17" x14ac:dyDescent="0.2">
      <c r="B651" s="39" t="s">
        <v>42</v>
      </c>
      <c r="D651" s="42">
        <f>_xll.qlCalendarAdvance(Calendar,$D650,B651,"f",FALSE)</f>
        <v>44299</v>
      </c>
      <c r="E651" s="140">
        <f>_xll.qlInterestRateIndexValueDate(IndexON,D651)</f>
        <v>44299</v>
      </c>
      <c r="F651" s="156">
        <f>IFERROR(_xll.qlIndexFixing(IndexON,D651,TRUE,_xll.ohTrigger(RecalcTrigger,TriggerON)),NA())</f>
        <v>2.6999185078491195E-3</v>
      </c>
      <c r="H651" s="42">
        <f>_xll.qlCalendarAdvance(Calendar,$H650,B651,"f",FALSE)</f>
        <v>44299</v>
      </c>
      <c r="I651" s="140">
        <f>_xll.qlInterestRateIndexValueDate(Index1M,$H651)</f>
        <v>44299</v>
      </c>
      <c r="J651" s="145">
        <f>IFERROR(_xll.qlIndexFixing(Index1M,$H651,TRUE,_xll.ohTrigger(RecalcTrigger,Trigger1M)),NA())</f>
        <v>3.9843771883607184E-3</v>
      </c>
      <c r="K651" s="44">
        <f>IFERROR(_xll.qlIndexFixing(Index3M,H651,TRUE,_xll.ohTrigger(RecalcTrigger,Trigger3M)),NA())</f>
        <v>5.0007936778702737E-3</v>
      </c>
      <c r="L651" s="44">
        <f>IFERROR(_xll.qlIndexFixing(Index6M,$H651,TRUE,_xll.ohTrigger(RecalcTrigger,Trigger6M)),NA())</f>
        <v>6.3230305191899283E-3</v>
      </c>
      <c r="M651" s="146">
        <f>IFERROR(_xll.qlIndexFixing(Index1Y,$H651,TRUE,_xll.ohTrigger(RecalcTrigger,Trigger1Y)),NA())</f>
        <v>7.9298164986949526E-3</v>
      </c>
      <c r="N651" s="145">
        <f>IFERROR(_xll.qlIndexFixing(ONIndex1M,I651,TRUE,_xll.ohTrigger(RecalcTrigger,Trigger1M)),NA())</f>
        <v>3.9359071331268591E-3</v>
      </c>
      <c r="O651" s="44">
        <f>IFERROR(_xll.qlIndexFixing(ONIndex3M,I651,TRUE,_xll.ohTrigger(RecalcTrigger,Trigger3M)),NA())</f>
        <v>4.8285836699912821E-3</v>
      </c>
      <c r="P651" s="44">
        <f>IFERROR(_xll.qlIndexFixing(ONIndex6M,I651,TRUE,_xll.ohTrigger(RecalcTrigger,Trigger6M)),NA())</f>
        <v>6.0069091465264624E-3</v>
      </c>
      <c r="Q651" s="146">
        <f>IFERROR(_xll.qlIndexFixing(ONIndex1Y,I651,TRUE,_xll.ohTrigger(RecalcTrigger,Trigger1Y)),NA())</f>
        <v>7.3008051489753534E-3</v>
      </c>
    </row>
    <row r="652" spans="2:17" x14ac:dyDescent="0.2">
      <c r="B652" s="39" t="s">
        <v>42</v>
      </c>
      <c r="D652" s="42">
        <f>_xll.qlCalendarAdvance(Calendar,$D651,B652,"f",FALSE)</f>
        <v>44306</v>
      </c>
      <c r="E652" s="140">
        <f>_xll.qlInterestRateIndexValueDate(IndexON,D652)</f>
        <v>44306</v>
      </c>
      <c r="F652" s="156">
        <f>IFERROR(_xll.qlIndexFixing(IndexON,D652,TRUE,_xll.ohTrigger(RecalcTrigger,TriggerON)),NA())</f>
        <v>2.7227053660450196E-3</v>
      </c>
      <c r="H652" s="42">
        <f>_xll.qlCalendarAdvance(Calendar,$H651,B652,"f",FALSE)</f>
        <v>44306</v>
      </c>
      <c r="I652" s="140">
        <f>_xll.qlInterestRateIndexValueDate(Index1M,$H652)</f>
        <v>44306</v>
      </c>
      <c r="J652" s="145">
        <f>IFERROR(_xll.qlIndexFixing(Index1M,$H652,TRUE,_xll.ohTrigger(RecalcTrigger,Trigger1M)),NA())</f>
        <v>4.0075501003763083E-3</v>
      </c>
      <c r="K652" s="44">
        <f>IFERROR(_xll.qlIndexFixing(Index3M,H652,TRUE,_xll.ohTrigger(RecalcTrigger,Trigger3M)),NA())</f>
        <v>5.0269396897902312E-3</v>
      </c>
      <c r="L652" s="44">
        <f>IFERROR(_xll.qlIndexFixing(Index6M,$H652,TRUE,_xll.ohTrigger(RecalcTrigger,Trigger6M)),NA())</f>
        <v>6.3470516440270949E-3</v>
      </c>
      <c r="M652" s="146">
        <f>IFERROR(_xll.qlIndexFixing(Index1Y,$H652,TRUE,_xll.ohTrigger(RecalcTrigger,Trigger1Y)),NA())</f>
        <v>7.9540615798914249E-3</v>
      </c>
      <c r="N652" s="145">
        <f>IFERROR(_xll.qlIndexFixing(ONIndex1M,I652,TRUE,_xll.ohTrigger(RecalcTrigger,Trigger1M)),NA())</f>
        <v>3.9589473190604352E-3</v>
      </c>
      <c r="O652" s="44">
        <f>IFERROR(_xll.qlIndexFixing(ONIndex3M,I652,TRUE,_xll.ohTrigger(RecalcTrigger,Trigger3M)),NA())</f>
        <v>4.855176744628098E-3</v>
      </c>
      <c r="P652" s="44">
        <f>IFERROR(_xll.qlIndexFixing(ONIndex6M,I652,TRUE,_xll.ohTrigger(RecalcTrigger,Trigger6M)),NA())</f>
        <v>6.0297769394024314E-3</v>
      </c>
      <c r="Q652" s="146">
        <f>IFERROR(_xll.qlIndexFixing(ONIndex1Y,I652,TRUE,_xll.ohTrigger(RecalcTrigger,Trigger1Y)),NA())</f>
        <v>7.3198109074590345E-3</v>
      </c>
    </row>
    <row r="653" spans="2:17" x14ac:dyDescent="0.2">
      <c r="B653" s="39" t="s">
        <v>42</v>
      </c>
      <c r="D653" s="42">
        <f>_xll.qlCalendarAdvance(Calendar,$D652,B653,"f",FALSE)</f>
        <v>44313</v>
      </c>
      <c r="E653" s="140">
        <f>_xll.qlInterestRateIndexValueDate(IndexON,D653)</f>
        <v>44313</v>
      </c>
      <c r="F653" s="156">
        <f>IFERROR(_xll.qlIndexFixing(IndexON,D653,TRUE,_xll.ohTrigger(RecalcTrigger,TriggerON)),NA())</f>
        <v>2.7455067168558056E-3</v>
      </c>
      <c r="H653" s="42">
        <f>_xll.qlCalendarAdvance(Calendar,$H652,B653,"f",FALSE)</f>
        <v>44313</v>
      </c>
      <c r="I653" s="140">
        <f>_xll.qlInterestRateIndexValueDate(Index1M,$H653)</f>
        <v>44313</v>
      </c>
      <c r="J653" s="145">
        <f>IFERROR(_xll.qlIndexFixing(Index1M,$H653,TRUE,_xll.ohTrigger(RecalcTrigger,Trigger1M)),NA())</f>
        <v>4.0307835985364067E-3</v>
      </c>
      <c r="K653" s="44">
        <f>IFERROR(_xll.qlIndexFixing(Index3M,H653,TRUE,_xll.ohTrigger(RecalcTrigger,Trigger3M)),NA())</f>
        <v>5.0530112120494609E-3</v>
      </c>
      <c r="L653" s="44">
        <f>IFERROR(_xll.qlIndexFixing(Index6M,$H653,TRUE,_xll.ohTrigger(RecalcTrigger,Trigger6M)),NA())</f>
        <v>6.3711492084115697E-3</v>
      </c>
      <c r="M653" s="146">
        <f>IFERROR(_xll.qlIndexFixing(Index1Y,$H653,TRUE,_xll.ohTrigger(RecalcTrigger,Trigger1Y)),NA())</f>
        <v>7.9784248479035647E-3</v>
      </c>
      <c r="N653" s="145">
        <f>IFERROR(_xll.qlIndexFixing(ONIndex1M,I653,TRUE,_xll.ohTrigger(RecalcTrigger,Trigger1M)),NA())</f>
        <v>3.9820480290597704E-3</v>
      </c>
      <c r="O653" s="44">
        <f>IFERROR(_xll.qlIndexFixing(ONIndex3M,I653,TRUE,_xll.ohTrigger(RecalcTrigger,Trigger3M)),NA())</f>
        <v>4.8816952541741454E-3</v>
      </c>
      <c r="P653" s="44">
        <f>IFERROR(_xll.qlIndexFixing(ONIndex6M,I653,TRUE,_xll.ohTrigger(RecalcTrigger,Trigger6M)),NA())</f>
        <v>6.0527282931821524E-3</v>
      </c>
      <c r="Q653" s="146">
        <f>IFERROR(_xll.qlIndexFixing(ONIndex1Y,I653,TRUE,_xll.ohTrigger(RecalcTrigger,Trigger1Y)),NA())</f>
        <v>7.3391023634028496E-3</v>
      </c>
    </row>
    <row r="654" spans="2:17" x14ac:dyDescent="0.2">
      <c r="B654" s="39" t="s">
        <v>42</v>
      </c>
      <c r="D654" s="42">
        <f>_xll.qlCalendarAdvance(Calendar,$D653,B654,"f",FALSE)</f>
        <v>44320</v>
      </c>
      <c r="E654" s="140">
        <f>_xll.qlInterestRateIndexValueDate(IndexON,D654)</f>
        <v>44320</v>
      </c>
      <c r="F654" s="156">
        <f>IFERROR(_xll.qlIndexFixing(IndexON,D654,TRUE,_xll.ohTrigger(RecalcTrigger,TriggerON)),NA())</f>
        <v>2.7683225603625239E-3</v>
      </c>
      <c r="H654" s="42">
        <f>_xll.qlCalendarAdvance(Calendar,$H653,B654,"f",FALSE)</f>
        <v>44320</v>
      </c>
      <c r="I654" s="140">
        <f>_xll.qlInterestRateIndexValueDate(Index1M,$H654)</f>
        <v>44320</v>
      </c>
      <c r="J654" s="145">
        <f>IFERROR(_xll.qlIndexFixing(Index1M,$H654,TRUE,_xll.ohTrigger(RecalcTrigger,Trigger1M)),NA())</f>
        <v>4.0557695356903444E-3</v>
      </c>
      <c r="K654" s="44">
        <f>IFERROR(_xll.qlIndexFixing(Index3M,H654,TRUE,_xll.ohTrigger(RecalcTrigger,Trigger3M)),NA())</f>
        <v>5.0808860537704028E-3</v>
      </c>
      <c r="L654" s="44">
        <f>IFERROR(_xll.qlIndexFixing(Index6M,$H654,TRUE,_xll.ohTrigger(RecalcTrigger,Trigger6M)),NA())</f>
        <v>6.3971301627592687E-3</v>
      </c>
      <c r="M654" s="146">
        <f>IFERROR(_xll.qlIndexFixing(Index1Y,$H654,TRUE,_xll.ohTrigger(RecalcTrigger,Trigger1Y)),NA())</f>
        <v>8.0029004652248936E-3</v>
      </c>
      <c r="N654" s="145">
        <f>IFERROR(_xll.qlIndexFixing(ONIndex1M,I654,TRUE,_xll.ohTrigger(RecalcTrigger,Trigger1M)),NA())</f>
        <v>4.0052092632059111E-3</v>
      </c>
      <c r="O654" s="44">
        <f>IFERROR(_xll.qlIndexFixing(ONIndex3M,I654,TRUE,_xll.ohTrigger(RecalcTrigger,Trigger3M)),NA())</f>
        <v>4.9081391987915168E-3</v>
      </c>
      <c r="P654" s="44">
        <f>IFERROR(_xll.qlIndexFixing(ONIndex6M,I654,TRUE,_xll.ohTrigger(RecalcTrigger,Trigger6M)),NA())</f>
        <v>6.0757632081087642E-3</v>
      </c>
      <c r="Q654" s="146">
        <f>IFERROR(_xll.qlIndexFixing(ONIndex1Y,I654,TRUE,_xll.ohTrigger(RecalcTrigger,Trigger1Y)),NA())</f>
        <v>7.3586795168067987E-3</v>
      </c>
    </row>
    <row r="655" spans="2:17" x14ac:dyDescent="0.2">
      <c r="B655" s="39" t="s">
        <v>42</v>
      </c>
      <c r="D655" s="42">
        <f>_xll.qlCalendarAdvance(Calendar,$D654,B655,"f",FALSE)</f>
        <v>44327</v>
      </c>
      <c r="E655" s="140">
        <f>_xll.qlInterestRateIndexValueDate(IndexON,D655)</f>
        <v>44327</v>
      </c>
      <c r="F655" s="156">
        <f>IFERROR(_xll.qlIndexFixing(IndexON,D655,TRUE,_xll.ohTrigger(RecalcTrigger,TriggerON)),NA())</f>
        <v>2.7911528965651744E-3</v>
      </c>
      <c r="H655" s="42">
        <f>_xll.qlCalendarAdvance(Calendar,$H654,B655,"f",FALSE)</f>
        <v>44327</v>
      </c>
      <c r="I655" s="140">
        <f>_xll.qlInterestRateIndexValueDate(Index1M,$H655)</f>
        <v>44327</v>
      </c>
      <c r="J655" s="145">
        <f>IFERROR(_xll.qlIndexFixing(Index1M,$H655,TRUE,_xll.ohTrigger(RecalcTrigger,Trigger1M)),NA())</f>
        <v>4.0791287950980503E-3</v>
      </c>
      <c r="K655" s="44">
        <f>IFERROR(_xll.qlIndexFixing(Index3M,H655,TRUE,_xll.ohTrigger(RecalcTrigger,Trigger3M)),NA())</f>
        <v>5.1068036327899264E-3</v>
      </c>
      <c r="L655" s="44">
        <f>IFERROR(_xll.qlIndexFixing(Index6M,$H655,TRUE,_xll.ohTrigger(RecalcTrigger,Trigger6M)),NA())</f>
        <v>6.4213779525791959E-3</v>
      </c>
      <c r="M655" s="146">
        <f>IFERROR(_xll.qlIndexFixing(Index1Y,$H655,TRUE,_xll.ohTrigger(RecalcTrigger,Trigger1Y)),NA())</f>
        <v>8.0274825938191352E-3</v>
      </c>
      <c r="N655" s="145">
        <f>IFERROR(_xll.qlIndexFixing(ONIndex1M,I655,TRUE,_xll.ohTrigger(RecalcTrigger,Trigger1M)),NA())</f>
        <v>4.028431021417811E-3</v>
      </c>
      <c r="O655" s="44">
        <f>IFERROR(_xll.qlIndexFixing(ONIndex3M,I655,TRUE,_xll.ohTrigger(RecalcTrigger,Trigger3M)),NA())</f>
        <v>4.934508578399166E-3</v>
      </c>
      <c r="P655" s="44">
        <f>IFERROR(_xll.qlIndexFixing(ONIndex6M,I655,TRUE,_xll.ohTrigger(RecalcTrigger,Trigger6M)),NA())</f>
        <v>6.098881683939128E-3</v>
      </c>
      <c r="Q655" s="146">
        <f>IFERROR(_xll.qlIndexFixing(ONIndex1Y,I655,TRUE,_xll.ohTrigger(RecalcTrigger,Trigger1Y)),NA())</f>
        <v>7.3785423676708817E-3</v>
      </c>
    </row>
    <row r="656" spans="2:17" x14ac:dyDescent="0.2">
      <c r="B656" s="39" t="s">
        <v>42</v>
      </c>
      <c r="D656" s="42">
        <f>_xll.qlCalendarAdvance(Calendar,$D655,B656,"f",FALSE)</f>
        <v>44334</v>
      </c>
      <c r="E656" s="140">
        <f>_xll.qlInterestRateIndexValueDate(IndexON,D656)</f>
        <v>44334</v>
      </c>
      <c r="F656" s="156">
        <f>IFERROR(_xll.qlIndexFixing(IndexON,D656,TRUE,_xll.ohTrigger(RecalcTrigger,TriggerON)),NA())</f>
        <v>2.8139977253827109E-3</v>
      </c>
      <c r="H656" s="42">
        <f>_xll.qlCalendarAdvance(Calendar,$H655,B656,"f",FALSE)</f>
        <v>44334</v>
      </c>
      <c r="I656" s="140">
        <f>_xll.qlInterestRateIndexValueDate(Index1M,$H656)</f>
        <v>44334</v>
      </c>
      <c r="J656" s="145">
        <f>IFERROR(_xll.qlIndexFixing(Index1M,$H656,TRUE,_xll.ohTrigger(RecalcTrigger,Trigger1M)),NA())</f>
        <v>4.1025486439000463E-3</v>
      </c>
      <c r="K656" s="44">
        <f>IFERROR(_xll.qlIndexFixing(Index3M,H656,TRUE,_xll.ohTrigger(RecalcTrigger,Trigger3M)),NA())</f>
        <v>5.1326467184913301E-3</v>
      </c>
      <c r="L656" s="44">
        <f>IFERROR(_xll.qlIndexFixing(Index6M,$H656,TRUE,_xll.ohTrigger(RecalcTrigger,Trigger6M)),NA())</f>
        <v>6.4456946022585383E-3</v>
      </c>
      <c r="M656" s="146">
        <f>IFERROR(_xll.qlIndexFixing(Index1Y,$H656,TRUE,_xll.ohTrigger(RecalcTrigger,Trigger1Y)),NA())</f>
        <v>8.0521653951155514E-3</v>
      </c>
      <c r="N656" s="145">
        <f>IFERROR(_xll.qlIndexFixing(ONIndex1M,I656,TRUE,_xll.ohTrigger(RecalcTrigger,Trigger1M)),NA())</f>
        <v>4.0517133037765163E-3</v>
      </c>
      <c r="O656" s="44">
        <f>IFERROR(_xll.qlIndexFixing(ONIndex3M,I656,TRUE,_xll.ohTrigger(RecalcTrigger,Trigger3M)),NA())</f>
        <v>4.9608033929160467E-3</v>
      </c>
      <c r="P656" s="44">
        <f>IFERROR(_xll.qlIndexFixing(ONIndex6M,I656,TRUE,_xll.ohTrigger(RecalcTrigger,Trigger6M)),NA())</f>
        <v>6.1220837209163825E-3</v>
      </c>
      <c r="Q656" s="146">
        <f>IFERROR(_xll.qlIndexFixing(ONIndex1Y,I656,TRUE,_xll.ohTrigger(RecalcTrigger,Trigger1Y)),NA())</f>
        <v>7.3986909161571912E-3</v>
      </c>
    </row>
    <row r="657" spans="2:17" x14ac:dyDescent="0.2">
      <c r="B657" s="39" t="s">
        <v>42</v>
      </c>
      <c r="D657" s="42">
        <f>_xll.qlCalendarAdvance(Calendar,$D656,B657,"f",FALSE)</f>
        <v>44341</v>
      </c>
      <c r="E657" s="140">
        <f>_xll.qlInterestRateIndexValueDate(IndexON,D657)</f>
        <v>44341</v>
      </c>
      <c r="F657" s="156">
        <f>IFERROR(_xll.qlIndexFixing(IndexON,D657,TRUE,_xll.ohTrigger(RecalcTrigger,TriggerON)),NA())</f>
        <v>2.8368570468961796E-3</v>
      </c>
      <c r="H657" s="42">
        <f>_xll.qlCalendarAdvance(Calendar,$H656,B657,"f",FALSE)</f>
        <v>44341</v>
      </c>
      <c r="I657" s="140">
        <f>_xll.qlInterestRateIndexValueDate(Index1M,$H657)</f>
        <v>44341</v>
      </c>
      <c r="J657" s="145">
        <f>IFERROR(_xll.qlIndexFixing(Index1M,$H657,TRUE,_xll.ohTrigger(RecalcTrigger,Trigger1M)),NA())</f>
        <v>4.1260290824518897E-3</v>
      </c>
      <c r="K657" s="44">
        <f>IFERROR(_xll.qlIndexFixing(Index3M,H657,TRUE,_xll.ohTrigger(RecalcTrigger,Trigger3M)),NA())</f>
        <v>5.158415309416662E-3</v>
      </c>
      <c r="L657" s="44">
        <f>IFERROR(_xll.qlIndexFixing(Index6M,$H657,TRUE,_xll.ohTrigger(RecalcTrigger,Trigger6M)),NA())</f>
        <v>6.4700776857196038E-3</v>
      </c>
      <c r="M657" s="146">
        <f>IFERROR(_xll.qlIndexFixing(Index1Y,$H657,TRUE,_xll.ohTrigger(RecalcTrigger,Trigger1Y)),NA())</f>
        <v>8.0769430300016154E-3</v>
      </c>
      <c r="N657" s="145">
        <f>IFERROR(_xll.qlIndexFixing(ONIndex1M,I657,TRUE,_xll.ohTrigger(RecalcTrigger,Trigger1M)),NA())</f>
        <v>4.0750561102820271E-3</v>
      </c>
      <c r="O657" s="44">
        <f>IFERROR(_xll.qlIndexFixing(ONIndex3M,I657,TRUE,_xll.ohTrigger(RecalcTrigger,Trigger3M)),NA())</f>
        <v>4.9870236423421588E-3</v>
      </c>
      <c r="P657" s="44">
        <f>IFERROR(_xll.qlIndexFixing(ONIndex6M,I657,TRUE,_xll.ohTrigger(RecalcTrigger,Trigger6M)),NA())</f>
        <v>6.1453693188784353E-3</v>
      </c>
      <c r="Q657" s="146">
        <f>IFERROR(_xll.qlIndexFixing(ONIndex1Y,I657,TRUE,_xll.ohTrigger(RecalcTrigger,Trigger1Y)),NA())</f>
        <v>7.4191251622657273E-3</v>
      </c>
    </row>
    <row r="658" spans="2:17" x14ac:dyDescent="0.2">
      <c r="B658" s="39" t="s">
        <v>42</v>
      </c>
      <c r="D658" s="42">
        <f>_xll.qlCalendarAdvance(Calendar,$D657,B658,"f",FALSE)</f>
        <v>44348</v>
      </c>
      <c r="E658" s="140">
        <f>_xll.qlInterestRateIndexValueDate(IndexON,D658)</f>
        <v>44348</v>
      </c>
      <c r="F658" s="156">
        <f>IFERROR(_xll.qlIndexFixing(IndexON,D658,TRUE,_xll.ohTrigger(RecalcTrigger,TriggerON)),NA())</f>
        <v>2.8597308610245342E-3</v>
      </c>
      <c r="H658" s="42">
        <f>_xll.qlCalendarAdvance(Calendar,$H657,B658,"f",FALSE)</f>
        <v>44348</v>
      </c>
      <c r="I658" s="140">
        <f>_xll.qlInterestRateIndexValueDate(Index1M,$H658)</f>
        <v>44348</v>
      </c>
      <c r="J658" s="145">
        <f>IFERROR(_xll.qlIndexFixing(Index1M,$H658,TRUE,_xll.ohTrigger(RecalcTrigger,Trigger1M)),NA())</f>
        <v>4.1478598937236084E-3</v>
      </c>
      <c r="K658" s="44">
        <f>IFERROR(_xll.qlIndexFixing(Index3M,H658,TRUE,_xll.ohTrigger(RecalcTrigger,Trigger3M)),NA())</f>
        <v>5.1841094041167775E-3</v>
      </c>
      <c r="L658" s="44">
        <f>IFERROR(_xll.qlIndexFixing(Index6M,$H658,TRUE,_xll.ohTrigger(RecalcTrigger,Trigger6M)),NA())</f>
        <v>6.4926982555194579E-3</v>
      </c>
      <c r="M658" s="146">
        <f>IFERROR(_xll.qlIndexFixing(Index1Y,$H658,TRUE,_xll.ohTrigger(RecalcTrigger,Trigger1Y)),NA())</f>
        <v>8.1018096588181265E-3</v>
      </c>
      <c r="N658" s="145">
        <f>IFERROR(_xll.qlIndexFixing(ONIndex1M,I658,TRUE,_xll.ohTrigger(RecalcTrigger,Trigger1M)),NA())</f>
        <v>4.0984594409343433E-3</v>
      </c>
      <c r="O658" s="44">
        <f>IFERROR(_xll.qlIndexFixing(ONIndex3M,I658,TRUE,_xll.ohTrigger(RecalcTrigger,Trigger3M)),NA())</f>
        <v>5.0131693266775024E-3</v>
      </c>
      <c r="P658" s="44">
        <f>IFERROR(_xll.qlIndexFixing(ONIndex6M,I658,TRUE,_xll.ohTrigger(RecalcTrigger,Trigger6M)),NA())</f>
        <v>6.1687384779063326E-3</v>
      </c>
      <c r="Q658" s="146">
        <f>IFERROR(_xll.qlIndexFixing(ONIndex1Y,I658,TRUE,_xll.ohTrigger(RecalcTrigger,Trigger1Y)),NA())</f>
        <v>7.4398451059964898E-3</v>
      </c>
    </row>
    <row r="659" spans="2:17" x14ac:dyDescent="0.2">
      <c r="B659" s="39" t="s">
        <v>42</v>
      </c>
      <c r="D659" s="42">
        <f>_xll.qlCalendarAdvance(Calendar,$D658,B659,"f",FALSE)</f>
        <v>44355</v>
      </c>
      <c r="E659" s="140">
        <f>_xll.qlInterestRateIndexValueDate(IndexON,D659)</f>
        <v>44355</v>
      </c>
      <c r="F659" s="156">
        <f>IFERROR(_xll.qlIndexFixing(IndexON,D659,TRUE,_xll.ohTrigger(RecalcTrigger,TriggerON)),NA())</f>
        <v>2.8826191678488211E-3</v>
      </c>
      <c r="H659" s="42">
        <f>_xll.qlCalendarAdvance(Calendar,$H658,B659,"f",FALSE)</f>
        <v>44355</v>
      </c>
      <c r="I659" s="140">
        <f>_xll.qlInterestRateIndexValueDate(Index1M,$H659)</f>
        <v>44355</v>
      </c>
      <c r="J659" s="145">
        <f>IFERROR(_xll.qlIndexFixing(Index1M,$H659,TRUE,_xll.ohTrigger(RecalcTrigger,Trigger1M)),NA())</f>
        <v>4.1714569160800448E-3</v>
      </c>
      <c r="K659" s="44">
        <f>IFERROR(_xll.qlIndexFixing(Index3M,H659,TRUE,_xll.ohTrigger(RecalcTrigger,Trigger3M)),NA())</f>
        <v>5.2097290011407739E-3</v>
      </c>
      <c r="L659" s="44">
        <f>IFERROR(_xll.qlIndexFixing(Index6M,$H659,TRUE,_xll.ohTrigger(RecalcTrigger,Trigger6M)),NA())</f>
        <v>6.5172032348209457E-3</v>
      </c>
      <c r="M659" s="146">
        <f>IFERROR(_xll.qlIndexFixing(Index1Y,$H659,TRUE,_xll.ohTrigger(RecalcTrigger,Trigger1Y)),NA())</f>
        <v>8.1267594413534372E-3</v>
      </c>
      <c r="N659" s="145">
        <f>IFERROR(_xll.qlIndexFixing(ONIndex1M,I659,TRUE,_xll.ohTrigger(RecalcTrigger,Trigger1M)),NA())</f>
        <v>4.1219232957334651E-3</v>
      </c>
      <c r="O659" s="44">
        <f>IFERROR(_xll.qlIndexFixing(ONIndex3M,I659,TRUE,_xll.ohTrigger(RecalcTrigger,Trigger3M)),NA())</f>
        <v>5.0392404459220774E-3</v>
      </c>
      <c r="P659" s="44">
        <f>IFERROR(_xll.qlIndexFixing(ONIndex6M,I659,TRUE,_xll.ohTrigger(RecalcTrigger,Trigger6M)),NA())</f>
        <v>6.1921911980000743E-3</v>
      </c>
      <c r="Q659" s="146">
        <f>IFERROR(_xll.qlIndexFixing(ONIndex1Y,I659,TRUE,_xll.ohTrigger(RecalcTrigger,Trigger1Y)),NA())</f>
        <v>7.460850747349479E-3</v>
      </c>
    </row>
    <row r="660" spans="2:17" x14ac:dyDescent="0.2">
      <c r="B660" s="39" t="s">
        <v>42</v>
      </c>
      <c r="D660" s="42">
        <f>_xll.qlCalendarAdvance(Calendar,$D659,B660,"f",FALSE)</f>
        <v>44362</v>
      </c>
      <c r="E660" s="140">
        <f>_xll.qlInterestRateIndexValueDate(IndexON,D660)</f>
        <v>44362</v>
      </c>
      <c r="F660" s="156">
        <f>IFERROR(_xll.qlIndexFixing(IndexON,D660,TRUE,_xll.ohTrigger(RecalcTrigger,TriggerON)),NA())</f>
        <v>2.9055219673690402E-3</v>
      </c>
      <c r="H660" s="42">
        <f>_xll.qlCalendarAdvance(Calendar,$H659,B660,"f",FALSE)</f>
        <v>44362</v>
      </c>
      <c r="I660" s="140">
        <f>_xll.qlInterestRateIndexValueDate(Index1M,$H660)</f>
        <v>44362</v>
      </c>
      <c r="J660" s="145">
        <f>IFERROR(_xll.qlIndexFixing(Index1M,$H660,TRUE,_xll.ohTrigger(RecalcTrigger,Trigger1M)),NA())</f>
        <v>4.1951145270339909E-3</v>
      </c>
      <c r="K660" s="44">
        <f>IFERROR(_xll.qlIndexFixing(Index3M,H660,TRUE,_xll.ohTrigger(RecalcTrigger,Trigger3M)),NA())</f>
        <v>5.2352740990491984E-3</v>
      </c>
      <c r="L660" s="44">
        <f>IFERROR(_xll.qlIndexFixing(Index6M,$H660,TRUE,_xll.ohTrigger(RecalcTrigger,Trigger6M)),NA())</f>
        <v>6.5417675785040463E-3</v>
      </c>
      <c r="M660" s="146">
        <f>IFERROR(_xll.qlIndexFixing(Index1Y,$H660,TRUE,_xll.ohTrigger(RecalcTrigger,Trigger1Y)),NA())</f>
        <v>8.1517865368390119E-3</v>
      </c>
      <c r="N660" s="145">
        <f>IFERROR(_xll.qlIndexFixing(ONIndex1M,I660,TRUE,_xll.ohTrigger(RecalcTrigger,Trigger1M)),NA())</f>
        <v>4.1454476747604385E-3</v>
      </c>
      <c r="O660" s="44">
        <f>IFERROR(_xll.qlIndexFixing(ONIndex3M,I660,TRUE,_xll.ohTrigger(RecalcTrigger,Trigger3M)),NA())</f>
        <v>5.065237000075884E-3</v>
      </c>
      <c r="P660" s="44">
        <f>IFERROR(_xll.qlIndexFixing(ONIndex6M,I660,TRUE,_xll.ohTrigger(RecalcTrigger,Trigger6M)),NA())</f>
        <v>6.2157274792407069E-3</v>
      </c>
      <c r="Q660" s="146">
        <f>IFERROR(_xll.qlIndexFixing(ONIndex1Y,I660,TRUE,_xll.ohTrigger(RecalcTrigger,Trigger1Y)),NA())</f>
        <v>7.4821420866488797E-3</v>
      </c>
    </row>
    <row r="661" spans="2:17" x14ac:dyDescent="0.2">
      <c r="B661" s="39" t="s">
        <v>42</v>
      </c>
      <c r="D661" s="42">
        <f>_xll.qlCalendarAdvance(Calendar,$D660,B661,"f",FALSE)</f>
        <v>44369</v>
      </c>
      <c r="E661" s="140">
        <f>_xll.qlInterestRateIndexValueDate(IndexON,D661)</f>
        <v>44369</v>
      </c>
      <c r="F661" s="156">
        <f>IFERROR(_xll.qlIndexFixing(IndexON,D661,TRUE,_xll.ohTrigger(RecalcTrigger,TriggerON)),NA())</f>
        <v>2.9284392595041453E-3</v>
      </c>
      <c r="H661" s="42">
        <f>_xll.qlCalendarAdvance(Calendar,$H660,B661,"f",FALSE)</f>
        <v>44369</v>
      </c>
      <c r="I661" s="140">
        <f>_xll.qlInterestRateIndexValueDate(Index1M,$H661)</f>
        <v>44369</v>
      </c>
      <c r="J661" s="145">
        <f>IFERROR(_xll.qlIndexFixing(Index1M,$H661,TRUE,_xll.ohTrigger(RecalcTrigger,Trigger1M)),NA())</f>
        <v>4.2188327269339449E-3</v>
      </c>
      <c r="K661" s="44">
        <f>IFERROR(_xll.qlIndexFixing(Index3M,H661,TRUE,_xll.ohTrigger(RecalcTrigger,Trigger3M)),NA())</f>
        <v>5.2607446963990742E-3</v>
      </c>
      <c r="L661" s="44">
        <f>IFERROR(_xll.qlIndexFixing(Index6M,$H661,TRUE,_xll.ohTrigger(RecalcTrigger,Trigger6M)),NA())</f>
        <v>6.5663888468086547E-3</v>
      </c>
      <c r="M661" s="146">
        <f>IFERROR(_xll.qlIndexFixing(Index1Y,$H661,TRUE,_xll.ohTrigger(RecalcTrigger,Trigger1Y)),NA())</f>
        <v>8.1768851039443202E-3</v>
      </c>
      <c r="N661" s="145">
        <f>IFERROR(_xll.qlIndexFixing(ONIndex1M,I661,TRUE,_xll.ohTrigger(RecalcTrigger,Trigger1M)),NA())</f>
        <v>4.1690325778531712E-3</v>
      </c>
      <c r="O661" s="44">
        <f>IFERROR(_xll.qlIndexFixing(ONIndex3M,I661,TRUE,_xll.ohTrigger(RecalcTrigger,Trigger3M)),NA())</f>
        <v>5.0911589890578757E-3</v>
      </c>
      <c r="P661" s="44">
        <f>IFERROR(_xll.qlIndexFixing(ONIndex6M,I661,TRUE,_xll.ohTrigger(RecalcTrigger,Trigger6M)),NA())</f>
        <v>6.2393473216282302E-3</v>
      </c>
      <c r="Q661" s="146">
        <f>IFERROR(_xll.qlIndexFixing(ONIndex1Y,I661,TRUE,_xll.ohTrigger(RecalcTrigger,Trigger1Y)),NA())</f>
        <v>7.503719123570507E-3</v>
      </c>
    </row>
    <row r="662" spans="2:17" x14ac:dyDescent="0.2">
      <c r="B662" s="39" t="s">
        <v>42</v>
      </c>
      <c r="D662" s="42">
        <f>_xll.qlCalendarAdvance(Calendar,$D661,B662,"f",FALSE)</f>
        <v>44376</v>
      </c>
      <c r="E662" s="140">
        <f>_xll.qlInterestRateIndexValueDate(IndexON,D662)</f>
        <v>44376</v>
      </c>
      <c r="F662" s="156">
        <f>IFERROR(_xll.qlIndexFixing(IndexON,D662,TRUE,_xll.ohTrigger(RecalcTrigger,TriggerON)),NA())</f>
        <v>2.9513710443351826E-3</v>
      </c>
      <c r="H662" s="42">
        <f>_xll.qlCalendarAdvance(Calendar,$H661,B662,"f",FALSE)</f>
        <v>44376</v>
      </c>
      <c r="I662" s="140">
        <f>_xll.qlInterestRateIndexValueDate(Index1M,$H662)</f>
        <v>44376</v>
      </c>
      <c r="J662" s="145">
        <f>IFERROR(_xll.qlIndexFixing(Index1M,$H662,TRUE,_xll.ohTrigger(RecalcTrigger,Trigger1M)),NA())</f>
        <v>4.2426115161365114E-3</v>
      </c>
      <c r="K662" s="44">
        <f>IFERROR(_xll.qlIndexFixing(Index3M,H662,TRUE,_xll.ohTrigger(RecalcTrigger,Trigger3M)),NA())</f>
        <v>5.2861407959803319E-3</v>
      </c>
      <c r="L662" s="44">
        <f>IFERROR(_xll.qlIndexFixing(Index6M,$H662,TRUE,_xll.ohTrigger(RecalcTrigger,Trigger6M)),NA())</f>
        <v>6.5910645998586304E-3</v>
      </c>
      <c r="M662" s="146">
        <f>IFERROR(_xll.qlIndexFixing(Index1Y,$H662,TRUE,_xll.ohTrigger(RecalcTrigger,Trigger1Y)),NA())</f>
        <v>8.202049300772396E-3</v>
      </c>
      <c r="N662" s="145">
        <f>IFERROR(_xll.qlIndexFixing(ONIndex1M,I662,TRUE,_xll.ohTrigger(RecalcTrigger,Trigger1M)),NA())</f>
        <v>4.1926780052548018E-3</v>
      </c>
      <c r="O662" s="44">
        <f>IFERROR(_xll.qlIndexFixing(ONIndex3M,I662,TRUE,_xll.ohTrigger(RecalcTrigger,Trigger3M)),NA())</f>
        <v>5.1170064129490989E-3</v>
      </c>
      <c r="P662" s="44">
        <f>IFERROR(_xll.qlIndexFixing(ONIndex6M,I662,TRUE,_xll.ohTrigger(RecalcTrigger,Trigger6M)),NA())</f>
        <v>6.2630507250815981E-3</v>
      </c>
      <c r="Q662" s="146">
        <f>IFERROR(_xll.qlIndexFixing(ONIndex1Y,I662,TRUE,_xll.ohTrigger(RecalcTrigger,Trigger1Y)),NA())</f>
        <v>7.5255818584385459E-3</v>
      </c>
    </row>
    <row r="663" spans="2:17" x14ac:dyDescent="0.2">
      <c r="B663" s="39" t="s">
        <v>42</v>
      </c>
      <c r="D663" s="42">
        <f>_xll.qlCalendarAdvance(Calendar,$D662,B663,"f",FALSE)</f>
        <v>44383</v>
      </c>
      <c r="E663" s="140">
        <f>_xll.qlInterestRateIndexValueDate(IndexON,D663)</f>
        <v>44383</v>
      </c>
      <c r="F663" s="156">
        <f>IFERROR(_xll.qlIndexFixing(IndexON,D663,TRUE,_xll.ohTrigger(RecalcTrigger,TriggerON)),NA())</f>
        <v>2.9743173219431984E-3</v>
      </c>
      <c r="H663" s="42">
        <f>_xll.qlCalendarAdvance(Calendar,$H662,B663,"f",FALSE)</f>
        <v>44383</v>
      </c>
      <c r="I663" s="140">
        <f>_xll.qlInterestRateIndexValueDate(Index1M,$H663)</f>
        <v>44383</v>
      </c>
      <c r="J663" s="145">
        <f>IFERROR(_xll.qlIndexFixing(Index1M,$H663,TRUE,_xll.ohTrigger(RecalcTrigger,Trigger1M)),NA())</f>
        <v>4.2681841189072846E-3</v>
      </c>
      <c r="K663" s="44">
        <f>IFERROR(_xll.qlIndexFixing(Index3M,H663,TRUE,_xll.ohTrigger(RecalcTrigger,Trigger3M)),NA())</f>
        <v>5.311464546170425E-3</v>
      </c>
      <c r="L663" s="44">
        <f>IFERROR(_xll.qlIndexFixing(Index6M,$H663,TRUE,_xll.ohTrigger(RecalcTrigger,Trigger6M)),NA())</f>
        <v>6.6176354213332306E-3</v>
      </c>
      <c r="M663" s="146">
        <f>IFERROR(_xll.qlIndexFixing(Index1Y,$H663,TRUE,_xll.ohTrigger(RecalcTrigger,Trigger1Y)),NA())</f>
        <v>8.2272732848565067E-3</v>
      </c>
      <c r="N663" s="145">
        <f>IFERROR(_xll.qlIndexFixing(ONIndex1M,I663,TRUE,_xll.ohTrigger(RecalcTrigger,Trigger1M)),NA())</f>
        <v>4.216383956803238E-3</v>
      </c>
      <c r="O663" s="44">
        <f>IFERROR(_xll.qlIndexFixing(ONIndex3M,I663,TRUE,_xll.ohTrigger(RecalcTrigger,Trigger3M)),NA())</f>
        <v>5.142779271587461E-3</v>
      </c>
      <c r="P663" s="44">
        <f>IFERROR(_xll.qlIndexFixing(ONIndex6M,I663,TRUE,_xll.ohTrigger(RecalcTrigger,Trigger6M)),NA())</f>
        <v>6.286837689762903E-3</v>
      </c>
      <c r="Q663" s="146">
        <f>IFERROR(_xll.qlIndexFixing(ONIndex1Y,I663,TRUE,_xll.ohTrigger(RecalcTrigger,Trigger1Y)),NA())</f>
        <v>7.5477302911719502E-3</v>
      </c>
    </row>
    <row r="664" spans="2:17" x14ac:dyDescent="0.2">
      <c r="B664" s="39" t="s">
        <v>42</v>
      </c>
      <c r="D664" s="42">
        <f>_xll.qlCalendarAdvance(Calendar,$D663,B664,"f",FALSE)</f>
        <v>44390</v>
      </c>
      <c r="E664" s="140">
        <f>_xll.qlInterestRateIndexValueDate(IndexON,D664)</f>
        <v>44390</v>
      </c>
      <c r="F664" s="156">
        <f>IFERROR(_xll.qlIndexFixing(IndexON,D664,TRUE,_xll.ohTrigger(RecalcTrigger,TriggerON)),NA())</f>
        <v>2.9972780921661002E-3</v>
      </c>
      <c r="H664" s="42">
        <f>_xll.qlCalendarAdvance(Calendar,$H663,B664,"f",FALSE)</f>
        <v>44390</v>
      </c>
      <c r="I664" s="140">
        <f>_xll.qlInterestRateIndexValueDate(Index1M,$H664)</f>
        <v>44390</v>
      </c>
      <c r="J664" s="145">
        <f>IFERROR(_xll.qlIndexFixing(Index1M,$H664,TRUE,_xll.ohTrigger(RecalcTrigger,Trigger1M)),NA())</f>
        <v>4.2920886959172833E-3</v>
      </c>
      <c r="K664" s="44">
        <f>IFERROR(_xll.qlIndexFixing(Index3M,H664,TRUE,_xll.ohTrigger(RecalcTrigger,Trigger3M)),NA())</f>
        <v>5.3367237254936285E-3</v>
      </c>
      <c r="L664" s="44">
        <f>IFERROR(_xll.qlIndexFixing(Index6M,$H664,TRUE,_xll.ohTrigger(RecalcTrigger,Trigger6M)),NA())</f>
        <v>6.6424156015769155E-3</v>
      </c>
      <c r="M664" s="146">
        <f>IFERROR(_xll.qlIndexFixing(Index1Y,$H664,TRUE,_xll.ohTrigger(RecalcTrigger,Trigger1Y)),NA())</f>
        <v>8.2525512131557122E-3</v>
      </c>
      <c r="N664" s="145">
        <f>IFERROR(_xll.qlIndexFixing(ONIndex1M,I664,TRUE,_xll.ohTrigger(RecalcTrigger,Trigger1M)),NA())</f>
        <v>4.2401504325795258E-3</v>
      </c>
      <c r="O664" s="44">
        <f>IFERROR(_xll.qlIndexFixing(ONIndex3M,I664,TRUE,_xll.ohTrigger(RecalcTrigger,Trigger3M)),NA())</f>
        <v>5.1684775651350545E-3</v>
      </c>
      <c r="P664" s="44">
        <f>IFERROR(_xll.qlIndexFixing(ONIndex6M,I664,TRUE,_xll.ohTrigger(RecalcTrigger,Trigger6M)),NA())</f>
        <v>6.3107082155910987E-3</v>
      </c>
      <c r="Q664" s="146">
        <f>IFERROR(_xll.qlIndexFixing(ONIndex1Y,I664,TRUE,_xll.ohTrigger(RecalcTrigger,Trigger1Y)),NA())</f>
        <v>7.5701644219328124E-3</v>
      </c>
    </row>
    <row r="665" spans="2:17" x14ac:dyDescent="0.2">
      <c r="B665" s="39" t="s">
        <v>42</v>
      </c>
      <c r="D665" s="42">
        <f>_xll.qlCalendarAdvance(Calendar,$D664,B665,"f",FALSE)</f>
        <v>44397</v>
      </c>
      <c r="E665" s="140">
        <f>_xll.qlInterestRateIndexValueDate(IndexON,D665)</f>
        <v>44397</v>
      </c>
      <c r="F665" s="156">
        <f>IFERROR(_xll.qlIndexFixing(IndexON,D665,TRUE,_xll.ohTrigger(RecalcTrigger,TriggerON)),NA())</f>
        <v>3.0202533550849342E-3</v>
      </c>
      <c r="H665" s="42">
        <f>_xll.qlCalendarAdvance(Calendar,$H664,B665,"f",FALSE)</f>
        <v>44397</v>
      </c>
      <c r="I665" s="140">
        <f>_xll.qlInterestRateIndexValueDate(Index1M,$H665)</f>
        <v>44397</v>
      </c>
      <c r="J665" s="145">
        <f>IFERROR(_xll.qlIndexFixing(Index1M,$H665,TRUE,_xll.ohTrigger(RecalcTrigger,Trigger1M)),NA())</f>
        <v>4.3160538656026384E-3</v>
      </c>
      <c r="K665" s="44">
        <f>IFERROR(_xll.qlIndexFixing(Index3M,H665,TRUE,_xll.ohTrigger(RecalcTrigger,Trigger3M)),NA())</f>
        <v>5.3619270249813389E-3</v>
      </c>
      <c r="L665" s="44">
        <f>IFERROR(_xll.qlIndexFixing(Index6M,$H665,TRUE,_xll.ohTrigger(RecalcTrigger,Trigger6M)),NA())</f>
        <v>6.6672428028804777E-3</v>
      </c>
      <c r="M665" s="146">
        <f>IFERROR(_xll.qlIndexFixing(Index1Y,$H665,TRUE,_xll.ohTrigger(RecalcTrigger,Trigger1Y)),NA())</f>
        <v>8.2778772420524227E-3</v>
      </c>
      <c r="N665" s="145">
        <f>IFERROR(_xll.qlIndexFixing(ONIndex1M,I665,TRUE,_xll.ohTrigger(RecalcTrigger,Trigger1M)),NA())</f>
        <v>4.2639774325836655E-3</v>
      </c>
      <c r="O665" s="44">
        <f>IFERROR(_xll.qlIndexFixing(ONIndex3M,I665,TRUE,_xll.ohTrigger(RecalcTrigger,Trigger3M)),NA())</f>
        <v>5.194101293429787E-3</v>
      </c>
      <c r="P665" s="44">
        <f>IFERROR(_xll.qlIndexFixing(ONIndex6M,I665,TRUE,_xll.ohTrigger(RecalcTrigger,Trigger6M)),NA())</f>
        <v>6.3346623025661852E-3</v>
      </c>
      <c r="Q665" s="146">
        <f>IFERROR(_xll.qlIndexFixing(ONIndex1Y,I665,TRUE,_xll.ohTrigger(RecalcTrigger,Trigger1Y)),NA())</f>
        <v>7.5928842506400862E-3</v>
      </c>
    </row>
    <row r="666" spans="2:17" x14ac:dyDescent="0.2">
      <c r="B666" s="39" t="s">
        <v>42</v>
      </c>
      <c r="D666" s="42">
        <f>_xll.qlCalendarAdvance(Calendar,$D665,B666,"f",FALSE)</f>
        <v>44404</v>
      </c>
      <c r="E666" s="140">
        <f>_xll.qlInterestRateIndexValueDate(IndexON,D666)</f>
        <v>44404</v>
      </c>
      <c r="F666" s="156">
        <f>IFERROR(_xll.qlIndexFixing(IndexON,D666,TRUE,_xll.ohTrigger(RecalcTrigger,TriggerON)),NA())</f>
        <v>3.0432431106186542E-3</v>
      </c>
      <c r="H666" s="42">
        <f>_xll.qlCalendarAdvance(Calendar,$H665,B666,"f",FALSE)</f>
        <v>44404</v>
      </c>
      <c r="I666" s="140">
        <f>_xll.qlInterestRateIndexValueDate(Index1M,$H666)</f>
        <v>44404</v>
      </c>
      <c r="J666" s="145">
        <f>IFERROR(_xll.qlIndexFixing(Index1M,$H666,TRUE,_xll.ohTrigger(RecalcTrigger,Trigger1M)),NA())</f>
        <v>4.3400796283345963E-3</v>
      </c>
      <c r="K666" s="44">
        <f>IFERROR(_xll.qlIndexFixing(Index3M,H666,TRUE,_xll.ohTrigger(RecalcTrigger,Trigger3M)),NA())</f>
        <v>5.3870831358869492E-3</v>
      </c>
      <c r="L666" s="44">
        <f>IFERROR(_xll.qlIndexFixing(Index6M,$H666,TRUE,_xll.ohTrigger(RecalcTrigger,Trigger6M)),NA())</f>
        <v>6.6921145981306846E-3</v>
      </c>
      <c r="M666" s="146">
        <f>IFERROR(_xll.qlIndexFixing(Index1Y,$H666,TRUE,_xll.ohTrigger(RecalcTrigger,Trigger1Y)),NA())</f>
        <v>8.3032455273486239E-3</v>
      </c>
      <c r="N666" s="145">
        <f>IFERROR(_xll.qlIndexFixing(ONIndex1M,I666,TRUE,_xll.ohTrigger(RecalcTrigger,Trigger1M)),NA())</f>
        <v>4.2878649568967031E-3</v>
      </c>
      <c r="O666" s="44">
        <f>IFERROR(_xll.qlIndexFixing(ONIndex3M,I666,TRUE,_xll.ohTrigger(RecalcTrigger,Trigger3M)),NA())</f>
        <v>5.2196504564716584E-3</v>
      </c>
      <c r="P666" s="44">
        <f>IFERROR(_xll.qlIndexFixing(ONIndex6M,I666,TRUE,_xll.ohTrigger(RecalcTrigger,Trigger6M)),NA())</f>
        <v>6.3586999508502551E-3</v>
      </c>
      <c r="Q666" s="146">
        <f>IFERROR(_xll.qlIndexFixing(ONIndex1Y,I666,TRUE,_xll.ohTrigger(RecalcTrigger,Trigger1Y)),NA())</f>
        <v>7.6158897774558643E-3</v>
      </c>
    </row>
    <row r="667" spans="2:17" x14ac:dyDescent="0.2">
      <c r="B667" s="39" t="s">
        <v>42</v>
      </c>
      <c r="D667" s="42">
        <f>_xll.qlCalendarAdvance(Calendar,$D666,B667,"f",FALSE)</f>
        <v>44411</v>
      </c>
      <c r="E667" s="140">
        <f>_xll.qlInterestRateIndexValueDate(IndexON,D667)</f>
        <v>44411</v>
      </c>
      <c r="F667" s="156">
        <f>IFERROR(_xll.qlIndexFixing(IndexON,D667,TRUE,_xll.ohTrigger(RecalcTrigger,TriggerON)),NA())</f>
        <v>3.0662473588483063E-3</v>
      </c>
      <c r="H667" s="42">
        <f>_xll.qlCalendarAdvance(Calendar,$H666,B667,"f",FALSE)</f>
        <v>44411</v>
      </c>
      <c r="I667" s="140">
        <f>_xll.qlInterestRateIndexValueDate(Index1M,$H667)</f>
        <v>44411</v>
      </c>
      <c r="J667" s="145">
        <f>IFERROR(_xll.qlIndexFixing(Index1M,$H667,TRUE,_xll.ohTrigger(RecalcTrigger,Trigger1M)),NA())</f>
        <v>4.3641659844791706E-3</v>
      </c>
      <c r="K667" s="44">
        <f>IFERROR(_xll.qlIndexFixing(Index3M,H667,TRUE,_xll.ohTrigger(RecalcTrigger,Trigger3M)),NA())</f>
        <v>5.4122007496902541E-3</v>
      </c>
      <c r="L667" s="44">
        <f>IFERROR(_xll.qlIndexFixing(Index6M,$H667,TRUE,_xll.ohTrigger(RecalcTrigger,Trigger6M)),NA())</f>
        <v>6.717028560095378E-3</v>
      </c>
      <c r="M667" s="146">
        <f>IFERROR(_xll.qlIndexFixing(Index1Y,$H667,TRUE,_xll.ohTrigger(RecalcTrigger,Trigger1Y)),NA())</f>
        <v>8.3286502242636562E-3</v>
      </c>
      <c r="N667" s="145">
        <f>IFERROR(_xll.qlIndexFixing(ONIndex1M,I667,TRUE,_xll.ohTrigger(RecalcTrigger,Trigger1M)),NA())</f>
        <v>4.3118130053565462E-3</v>
      </c>
      <c r="O667" s="44">
        <f>IFERROR(_xll.qlIndexFixing(ONIndex3M,I667,TRUE,_xll.ohTrigger(RecalcTrigger,Trigger3M)),NA())</f>
        <v>5.2451250543417149E-3</v>
      </c>
      <c r="P667" s="44">
        <f>IFERROR(_xll.qlIndexFixing(ONIndex6M,I667,TRUE,_xll.ohTrigger(RecalcTrigger,Trigger6M)),NA())</f>
        <v>6.3828211602001694E-3</v>
      </c>
      <c r="Q667" s="146">
        <f>IFERROR(_xll.qlIndexFixing(ONIndex1Y,I667,TRUE,_xll.ohTrigger(RecalcTrigger,Trigger1Y)),NA())</f>
        <v>7.6391810023801465E-3</v>
      </c>
    </row>
    <row r="668" spans="2:17" x14ac:dyDescent="0.2">
      <c r="B668" s="39" t="s">
        <v>42</v>
      </c>
      <c r="D668" s="42">
        <f>_xll.qlCalendarAdvance(Calendar,$D667,B668,"f",FALSE)</f>
        <v>44418</v>
      </c>
      <c r="E668" s="140">
        <f>_xll.qlInterestRateIndexValueDate(IndexON,D668)</f>
        <v>44418</v>
      </c>
      <c r="F668" s="156">
        <f>IFERROR(_xll.qlIndexFixing(IndexON,D668,TRUE,_xll.ohTrigger(RecalcTrigger,TriggerON)),NA())</f>
        <v>3.0892660999359833E-3</v>
      </c>
      <c r="H668" s="42">
        <f>_xll.qlCalendarAdvance(Calendar,$H667,B668,"f",FALSE)</f>
        <v>44418</v>
      </c>
      <c r="I668" s="140">
        <f>_xll.qlInterestRateIndexValueDate(Index1M,$H668)</f>
        <v>44418</v>
      </c>
      <c r="J668" s="145">
        <f>IFERROR(_xll.qlIndexFixing(Index1M,$H668,TRUE,_xll.ohTrigger(RecalcTrigger,Trigger1M)),NA())</f>
        <v>4.3883129344154505E-3</v>
      </c>
      <c r="K668" s="44">
        <f>IFERROR(_xll.qlIndexFixing(Index3M,H668,TRUE,_xll.ohTrigger(RecalcTrigger,Trigger3M)),NA())</f>
        <v>5.4372885580877585E-3</v>
      </c>
      <c r="L668" s="44">
        <f>IFERROR(_xll.qlIndexFixing(Index6M,$H668,TRUE,_xll.ohTrigger(RecalcTrigger,Trigger6M)),NA())</f>
        <v>6.7419822614243532E-3</v>
      </c>
      <c r="M668" s="146">
        <f>IFERROR(_xll.qlIndexFixing(Index1Y,$H668,TRUE,_xll.ohTrigger(RecalcTrigger,Trigger1Y)),NA())</f>
        <v>8.3540854874322168E-3</v>
      </c>
      <c r="N668" s="145">
        <f>IFERROR(_xll.qlIndexFixing(ONIndex1M,I668,TRUE,_xll.ohTrigger(RecalcTrigger,Trigger1M)),NA())</f>
        <v>4.3358215781252873E-3</v>
      </c>
      <c r="O668" s="44">
        <f>IFERROR(_xll.qlIndexFixing(ONIndex3M,I668,TRUE,_xll.ohTrigger(RecalcTrigger,Trigger3M)),NA())</f>
        <v>5.2705250870399567E-3</v>
      </c>
      <c r="P668" s="44">
        <f>IFERROR(_xll.qlIndexFixing(ONIndex6M,I668,TRUE,_xll.ohTrigger(RecalcTrigger,Trigger6M)),NA())</f>
        <v>6.4070259309401134E-3</v>
      </c>
      <c r="Q668" s="146">
        <f>IFERROR(_xll.qlIndexFixing(ONIndex1Y,I668,TRUE,_xll.ohTrigger(RecalcTrigger,Trigger1Y)),NA())</f>
        <v>7.6627579254939793E-3</v>
      </c>
    </row>
    <row r="669" spans="2:17" x14ac:dyDescent="0.2">
      <c r="B669" s="39" t="s">
        <v>42</v>
      </c>
      <c r="D669" s="42">
        <f>_xll.qlCalendarAdvance(Calendar,$D668,B669,"f",FALSE)</f>
        <v>44425</v>
      </c>
      <c r="E669" s="140">
        <f>_xll.qlInterestRateIndexValueDate(IndexON,D669)</f>
        <v>44425</v>
      </c>
      <c r="F669" s="156">
        <f>IFERROR(_xll.qlIndexFixing(IndexON,D669,TRUE,_xll.ohTrigger(RecalcTrigger,TriggerON)),NA())</f>
        <v>3.1122993335575E-3</v>
      </c>
      <c r="H669" s="42">
        <f>_xll.qlCalendarAdvance(Calendar,$H668,B669,"f",FALSE)</f>
        <v>44425</v>
      </c>
      <c r="I669" s="140">
        <f>_xll.qlInterestRateIndexValueDate(Index1M,$H669)</f>
        <v>44425</v>
      </c>
      <c r="J669" s="145">
        <f>IFERROR(_xll.qlIndexFixing(Index1M,$H669,TRUE,_xll.ohTrigger(RecalcTrigger,Trigger1M)),NA())</f>
        <v>4.4125204785068354E-3</v>
      </c>
      <c r="K669" s="44">
        <f>IFERROR(_xll.qlIndexFixing(Index3M,H669,TRUE,_xll.ohTrigger(RecalcTrigger,Trigger3M)),NA())</f>
        <v>5.4623552529979632E-3</v>
      </c>
      <c r="L669" s="44">
        <f>IFERROR(_xll.qlIndexFixing(Index6M,$H669,TRUE,_xll.ohTrigger(RecalcTrigger,Trigger6M)),NA())</f>
        <v>6.7669732746475962E-3</v>
      </c>
      <c r="M669" s="146">
        <f>IFERROR(_xll.qlIndexFixing(Index1Y,$H669,TRUE,_xll.ohTrigger(RecalcTrigger,Trigger1Y)),NA())</f>
        <v>8.3795454709016948E-3</v>
      </c>
      <c r="N669" s="145">
        <f>IFERROR(_xll.qlIndexFixing(ONIndex1M,I669,TRUE,_xll.ohTrigger(RecalcTrigger,Trigger1M)),NA())</f>
        <v>4.3598906752029265E-3</v>
      </c>
      <c r="O669" s="44">
        <f>IFERROR(_xll.qlIndexFixing(ONIndex3M,I669,TRUE,_xll.ohTrigger(RecalcTrigger,Trigger3M)),NA())</f>
        <v>5.2958505544042911E-3</v>
      </c>
      <c r="P669" s="44">
        <f>IFERROR(_xll.qlIndexFixing(ONIndex6M,I669,TRUE,_xll.ohTrigger(RecalcTrigger,Trigger6M)),NA())</f>
        <v>6.4313142628269482E-3</v>
      </c>
      <c r="Q669" s="146">
        <f>IFERROR(_xll.qlIndexFixing(ONIndex1Y,I669,TRUE,_xll.ohTrigger(RecalcTrigger,Trigger1Y)),NA())</f>
        <v>7.6866205467973625E-3</v>
      </c>
    </row>
    <row r="670" spans="2:17" x14ac:dyDescent="0.2">
      <c r="B670" s="39" t="s">
        <v>42</v>
      </c>
      <c r="D670" s="42">
        <f>_xll.qlCalendarAdvance(Calendar,$D669,B670,"f",FALSE)</f>
        <v>44432</v>
      </c>
      <c r="E670" s="140">
        <f>_xll.qlInterestRateIndexValueDate(IndexON,D670)</f>
        <v>44432</v>
      </c>
      <c r="F670" s="156">
        <f>IFERROR(_xll.qlIndexFixing(IndexON,D670,TRUE,_xll.ohTrigger(RecalcTrigger,TriggerON)),NA())</f>
        <v>3.1353470599559952E-3</v>
      </c>
      <c r="H670" s="42">
        <f>_xll.qlCalendarAdvance(Calendar,$H669,B670,"f",FALSE)</f>
        <v>44432</v>
      </c>
      <c r="I670" s="140">
        <f>_xll.qlInterestRateIndexValueDate(Index1M,$H670)</f>
        <v>44432</v>
      </c>
      <c r="J670" s="145">
        <f>IFERROR(_xll.qlIndexFixing(Index1M,$H670,TRUE,_xll.ohTrigger(RecalcTrigger,Trigger1M)),NA())</f>
        <v>4.4367886171350276E-3</v>
      </c>
      <c r="K670" s="44">
        <f>IFERROR(_xll.qlIndexFixing(Index3M,H670,TRUE,_xll.ohTrigger(RecalcTrigger,Trigger3M)),NA())</f>
        <v>5.4874095265596053E-3</v>
      </c>
      <c r="L670" s="44">
        <f>IFERROR(_xll.qlIndexFixing(Index6M,$H670,TRUE,_xll.ohTrigger(RecalcTrigger,Trigger6M)),NA())</f>
        <v>6.7919991721752879E-3</v>
      </c>
      <c r="M670" s="146">
        <f>IFERROR(_xll.qlIndexFixing(Index1Y,$H670,TRUE,_xll.ohTrigger(RecalcTrigger,Trigger1Y)),NA())</f>
        <v>8.4050243281315051E-3</v>
      </c>
      <c r="N670" s="145">
        <f>IFERROR(_xll.qlIndexFixing(ONIndex1M,I670,TRUE,_xll.ohTrigger(RecalcTrigger,Trigger1M)),NA())</f>
        <v>4.3840202965084174E-3</v>
      </c>
      <c r="O670" s="44">
        <f>IFERROR(_xll.qlIndexFixing(ONIndex3M,I670,TRUE,_xll.ohTrigger(RecalcTrigger,Trigger3M)),NA())</f>
        <v>5.3211014564347181E-3</v>
      </c>
      <c r="P670" s="44">
        <f>IFERROR(_xll.qlIndexFixing(ONIndex6M,I670,TRUE,_xll.ohTrigger(RecalcTrigger,Trigger6M)),NA())</f>
        <v>6.4556861560227663E-3</v>
      </c>
      <c r="Q670" s="146">
        <f>IFERROR(_xll.qlIndexFixing(ONIndex1Y,I670,TRUE,_xll.ohTrigger(RecalcTrigger,Trigger1Y)),NA())</f>
        <v>7.7107688662902962E-3</v>
      </c>
    </row>
    <row r="671" spans="2:17" x14ac:dyDescent="0.2">
      <c r="B671" s="39" t="s">
        <v>42</v>
      </c>
      <c r="D671" s="42">
        <f>_xll.qlCalendarAdvance(Calendar,$D670,B671,"f",FALSE)</f>
        <v>44439</v>
      </c>
      <c r="E671" s="140">
        <f>_xll.qlInterestRateIndexValueDate(IndexON,D671)</f>
        <v>44439</v>
      </c>
      <c r="F671" s="156">
        <f>IFERROR(_xll.qlIndexFixing(IndexON,D671,TRUE,_xll.ohTrigger(RecalcTrigger,TriggerON)),NA())</f>
        <v>3.1584092789693763E-3</v>
      </c>
      <c r="H671" s="42">
        <f>_xll.qlCalendarAdvance(Calendar,$H670,B671,"f",FALSE)</f>
        <v>44439</v>
      </c>
      <c r="I671" s="140">
        <f>_xll.qlInterestRateIndexValueDate(Index1M,$H671)</f>
        <v>44439</v>
      </c>
      <c r="J671" s="145">
        <f>IFERROR(_xll.qlIndexFixing(Index1M,$H671,TRUE,_xll.ohTrigger(RecalcTrigger,Trigger1M)),NA())</f>
        <v>4.459347179745536E-3</v>
      </c>
      <c r="K671" s="44">
        <f>IFERROR(_xll.qlIndexFixing(Index3M,H671,TRUE,_xll.ohTrigger(RecalcTrigger,Trigger3M)),NA())</f>
        <v>5.5106269840571017E-3</v>
      </c>
      <c r="L671" s="44">
        <f>IFERROR(_xll.qlIndexFixing(Index6M,$H671,TRUE,_xll.ohTrigger(RecalcTrigger,Trigger6M)),NA())</f>
        <v>6.8114722288561587E-3</v>
      </c>
      <c r="M671" s="146">
        <f>IFERROR(_xll.qlIndexFixing(Index1Y,$H671,TRUE,_xll.ohTrigger(RecalcTrigger,Trigger1Y)),NA())</f>
        <v>8.4305162119908683E-3</v>
      </c>
      <c r="N671" s="145">
        <f>IFERROR(_xll.qlIndexFixing(ONIndex1M,I671,TRUE,_xll.ohTrigger(RecalcTrigger,Trigger1M)),NA())</f>
        <v>4.4082104422038526E-3</v>
      </c>
      <c r="O671" s="44">
        <f>IFERROR(_xll.qlIndexFixing(ONIndex3M,I671,TRUE,_xll.ohTrigger(RecalcTrigger,Trigger3M)),NA())</f>
        <v>5.346277793212284E-3</v>
      </c>
      <c r="P671" s="44">
        <f>IFERROR(_xll.qlIndexFixing(ONIndex6M,I671,TRUE,_xll.ohTrigger(RecalcTrigger,Trigger6M)),NA())</f>
        <v>6.4801416104465215E-3</v>
      </c>
      <c r="Q671" s="146">
        <f>IFERROR(_xll.qlIndexFixing(ONIndex1Y,I671,TRUE,_xll.ohTrigger(RecalcTrigger,Trigger1Y)),NA())</f>
        <v>7.7352028842969656E-3</v>
      </c>
    </row>
    <row r="672" spans="2:17" x14ac:dyDescent="0.2">
      <c r="B672" s="39" t="s">
        <v>42</v>
      </c>
      <c r="D672" s="42">
        <f>_xll.qlCalendarAdvance(Calendar,$D671,B672,"f",FALSE)</f>
        <v>44446</v>
      </c>
      <c r="E672" s="140">
        <f>_xll.qlInterestRateIndexValueDate(IndexON,D672)</f>
        <v>44446</v>
      </c>
      <c r="F672" s="156">
        <f>IFERROR(_xll.qlIndexFixing(IndexON,D672,TRUE,_xll.ohTrigger(RecalcTrigger,TriggerON)),NA())</f>
        <v>3.1814859907597359E-3</v>
      </c>
      <c r="H672" s="42">
        <f>_xll.qlCalendarAdvance(Calendar,$H671,B672,"f",FALSE)</f>
        <v>44446</v>
      </c>
      <c r="I672" s="140">
        <f>_xll.qlInterestRateIndexValueDate(Index1M,$H672)</f>
        <v>44446</v>
      </c>
      <c r="J672" s="145">
        <f>IFERROR(_xll.qlIndexFixing(Index1M,$H672,TRUE,_xll.ohTrigger(RecalcTrigger,Trigger1M)),NA())</f>
        <v>4.483730383068707E-3</v>
      </c>
      <c r="K672" s="44">
        <f>IFERROR(_xll.qlIndexFixing(Index3M,H672,TRUE,_xll.ohTrigger(RecalcTrigger,Trigger3M)),NA())</f>
        <v>5.5356798642668533E-3</v>
      </c>
      <c r="L672" s="44">
        <f>IFERROR(_xll.qlIndexFixing(Index6M,$H672,TRUE,_xll.ohTrigger(RecalcTrigger,Trigger6M)),NA())</f>
        <v>6.8365546059113887E-3</v>
      </c>
      <c r="M672" s="146">
        <f>IFERROR(_xll.qlIndexFixing(Index1Y,$H672,TRUE,_xll.ohTrigger(RecalcTrigger,Trigger1Y)),NA())</f>
        <v>8.4560152747583661E-3</v>
      </c>
      <c r="N672" s="145">
        <f>IFERROR(_xll.qlIndexFixing(ONIndex1M,I672,TRUE,_xll.ohTrigger(RecalcTrigger,Trigger1M)),NA())</f>
        <v>4.4324611121271396E-3</v>
      </c>
      <c r="O672" s="44">
        <f>IFERROR(_xll.qlIndexFixing(ONIndex3M,I672,TRUE,_xll.ohTrigger(RecalcTrigger,Trigger3M)),NA())</f>
        <v>5.3713795647369889E-3</v>
      </c>
      <c r="P672" s="44">
        <f>IFERROR(_xll.qlIndexFixing(ONIndex6M,I672,TRUE,_xll.ohTrigger(RecalcTrigger,Trigger6M)),NA())</f>
        <v>6.50468062617926E-3</v>
      </c>
      <c r="Q672" s="146">
        <f>IFERROR(_xll.qlIndexFixing(ONIndex1Y,I672,TRUE,_xll.ohTrigger(RecalcTrigger,Trigger1Y)),NA())</f>
        <v>7.7599226006552779E-3</v>
      </c>
    </row>
    <row r="673" spans="2:17" x14ac:dyDescent="0.2">
      <c r="B673" s="39" t="s">
        <v>42</v>
      </c>
      <c r="D673" s="42">
        <f>_xll.qlCalendarAdvance(Calendar,$D672,B673,"f",FALSE)</f>
        <v>44453</v>
      </c>
      <c r="E673" s="140">
        <f>_xll.qlInterestRateIndexValueDate(IndexON,D673)</f>
        <v>44453</v>
      </c>
      <c r="F673" s="156">
        <f>IFERROR(_xll.qlIndexFixing(IndexON,D673,TRUE,_xll.ohTrigger(RecalcTrigger,TriggerON)),NA())</f>
        <v>3.2045771952460278E-3</v>
      </c>
      <c r="H673" s="42">
        <f>_xll.qlCalendarAdvance(Calendar,$H672,B673,"f",FALSE)</f>
        <v>44453</v>
      </c>
      <c r="I673" s="140">
        <f>_xll.qlInterestRateIndexValueDate(Index1M,$H673)</f>
        <v>44453</v>
      </c>
      <c r="J673" s="145">
        <f>IFERROR(_xll.qlIndexFixing(Index1M,$H673,TRUE,_xll.ohTrigger(RecalcTrigger,Trigger1M)),NA())</f>
        <v>4.508168680065058E-3</v>
      </c>
      <c r="K673" s="44">
        <f>IFERROR(_xll.qlIndexFixing(Index3M,H673,TRUE,_xll.ohTrigger(RecalcTrigger,Trigger3M)),NA())</f>
        <v>5.5607461123312069E-3</v>
      </c>
      <c r="L673" s="44">
        <f>IFERROR(_xll.qlIndexFixing(Index6M,$H673,TRUE,_xll.ohTrigger(RecalcTrigger,Trigger6M)),NA())</f>
        <v>6.8616646976589228E-3</v>
      </c>
      <c r="M673" s="146">
        <f>IFERROR(_xll.qlIndexFixing(Index1Y,$H673,TRUE,_xll.ohTrigger(RecalcTrigger,Trigger1Y)),NA())</f>
        <v>8.4815156681212756E-3</v>
      </c>
      <c r="N673" s="145">
        <f>IFERROR(_xll.qlIndexFixing(ONIndex1M,I673,TRUE,_xll.ohTrigger(RecalcTrigger,Trigger1M)),NA())</f>
        <v>4.4567723063593245E-3</v>
      </c>
      <c r="O673" s="44">
        <f>IFERROR(_xll.qlIndexFixing(ONIndex3M,I673,TRUE,_xll.ohTrigger(RecalcTrigger,Trigger3M)),NA())</f>
        <v>5.3964067709277863E-3</v>
      </c>
      <c r="P673" s="44">
        <f>IFERROR(_xll.qlIndexFixing(ONIndex6M,I673,TRUE,_xll.ohTrigger(RecalcTrigger,Trigger6M)),NA())</f>
        <v>6.5293032033020282E-3</v>
      </c>
      <c r="Q673" s="146">
        <f>IFERROR(_xll.qlIndexFixing(ONIndex1Y,I673,TRUE,_xll.ohTrigger(RecalcTrigger,Trigger1Y)),NA())</f>
        <v>7.7849280154462797E-3</v>
      </c>
    </row>
    <row r="674" spans="2:17" x14ac:dyDescent="0.2">
      <c r="B674" s="39" t="s">
        <v>42</v>
      </c>
      <c r="D674" s="42">
        <f>_xll.qlCalendarAdvance(Calendar,$D673,B674,"f",FALSE)</f>
        <v>44460</v>
      </c>
      <c r="E674" s="140">
        <f>_xll.qlInterestRateIndexValueDate(IndexON,D674)</f>
        <v>44460</v>
      </c>
      <c r="F674" s="156">
        <f>IFERROR(_xll.qlIndexFixing(IndexON,D674,TRUE,_xll.ohTrigger(RecalcTrigger,TriggerON)),NA())</f>
        <v>3.2276828925092982E-3</v>
      </c>
      <c r="H674" s="42">
        <f>_xll.qlCalendarAdvance(Calendar,$H673,B674,"f",FALSE)</f>
        <v>44460</v>
      </c>
      <c r="I674" s="140">
        <f>_xll.qlInterestRateIndexValueDate(Index1M,$H674)</f>
        <v>44460</v>
      </c>
      <c r="J674" s="145">
        <f>IFERROR(_xll.qlIndexFixing(Index1M,$H674,TRUE,_xll.ohTrigger(RecalcTrigger,Trigger1M)),NA())</f>
        <v>4.5326577936008663E-3</v>
      </c>
      <c r="K674" s="44">
        <f>IFERROR(_xll.qlIndexFixing(Index3M,H674,TRUE,_xll.ohTrigger(RecalcTrigger,Trigger3M)),NA())</f>
        <v>5.5858345166461187E-3</v>
      </c>
      <c r="L674" s="44">
        <f>IFERROR(_xll.qlIndexFixing(Index6M,$H674,TRUE,_xll.ohTrigger(RecalcTrigger,Trigger6M)),NA())</f>
        <v>6.8868000358969653E-3</v>
      </c>
      <c r="M674" s="146">
        <f>IFERROR(_xll.qlIndexFixing(Index1Y,$H674,TRUE,_xll.ohTrigger(RecalcTrigger,Trigger1Y)),NA())</f>
        <v>8.5070115431757909E-3</v>
      </c>
      <c r="N674" s="145">
        <f>IFERROR(_xll.qlIndexFixing(ONIndex1M,I674,TRUE,_xll.ohTrigger(RecalcTrigger,Trigger1M)),NA())</f>
        <v>4.4811440249814538E-3</v>
      </c>
      <c r="O674" s="44">
        <f>IFERROR(_xll.qlIndexFixing(ONIndex3M,I674,TRUE,_xll.ohTrigger(RecalcTrigger,Trigger3M)),NA())</f>
        <v>5.4213594117036301E-3</v>
      </c>
      <c r="P674" s="44">
        <f>IFERROR(_xll.qlIndexFixing(ONIndex6M,I674,TRUE,_xll.ohTrigger(RecalcTrigger,Trigger6M)),NA())</f>
        <v>6.5540093416527334E-3</v>
      </c>
      <c r="Q674" s="146">
        <f>IFERROR(_xll.qlIndexFixing(ONIndex1Y,I674,TRUE,_xll.ohTrigger(RecalcTrigger,Trigger1Y)),NA())</f>
        <v>7.810219128751017E-3</v>
      </c>
    </row>
    <row r="675" spans="2:17" x14ac:dyDescent="0.2">
      <c r="B675" s="39" t="s">
        <v>42</v>
      </c>
      <c r="D675" s="42">
        <f>_xll.qlCalendarAdvance(Calendar,$D674,B675,"f",FALSE)</f>
        <v>44467</v>
      </c>
      <c r="E675" s="140">
        <f>_xll.qlInterestRateIndexValueDate(IndexON,D675)</f>
        <v>44467</v>
      </c>
      <c r="F675" s="156">
        <f>IFERROR(_xll.qlIndexFixing(IndexON,D675,TRUE,_xll.ohTrigger(RecalcTrigger,TriggerON)),NA())</f>
        <v>3.2508035354361642E-3</v>
      </c>
      <c r="H675" s="42">
        <f>_xll.qlCalendarAdvance(Calendar,$H674,B675,"f",FALSE)</f>
        <v>44467</v>
      </c>
      <c r="I675" s="140">
        <f>_xll.qlInterestRateIndexValueDate(Index1M,$H675)</f>
        <v>44467</v>
      </c>
      <c r="J675" s="145">
        <f>IFERROR(_xll.qlIndexFixing(Index1M,$H675,TRUE,_xll.ohTrigger(RecalcTrigger,Trigger1M)),NA())</f>
        <v>4.557193446518097E-3</v>
      </c>
      <c r="K675" s="44">
        <f>IFERROR(_xll.qlIndexFixing(Index3M,H675,TRUE,_xll.ohTrigger(RecalcTrigger,Trigger3M)),NA())</f>
        <v>5.6127988143481067E-3</v>
      </c>
      <c r="L675" s="44">
        <f>IFERROR(_xll.qlIndexFixing(Index6M,$H675,TRUE,_xll.ohTrigger(RecalcTrigger,Trigger6M)),NA())</f>
        <v>6.9119581523037201E-3</v>
      </c>
      <c r="M675" s="146">
        <f>IFERROR(_xll.qlIndexFixing(Index1Y,$H675,TRUE,_xll.ohTrigger(RecalcTrigger,Trigger1Y)),NA())</f>
        <v>8.5324970504261355E-3</v>
      </c>
      <c r="N675" s="145">
        <f>IFERROR(_xll.qlIndexFixing(ONIndex1M,I675,TRUE,_xll.ohTrigger(RecalcTrigger,Trigger1M)),NA())</f>
        <v>4.5055762056689375E-3</v>
      </c>
      <c r="O675" s="44">
        <f>IFERROR(_xll.qlIndexFixing(ONIndex3M,I675,TRUE,_xll.ohTrigger(RecalcTrigger,Trigger3M)),NA())</f>
        <v>5.4462378752762053E-3</v>
      </c>
      <c r="P675" s="44">
        <f>IFERROR(_xll.qlIndexFixing(ONIndex6M,I675,TRUE,_xll.ohTrigger(RecalcTrigger,Trigger6M)),NA())</f>
        <v>6.5787988250809448E-3</v>
      </c>
      <c r="Q675" s="146">
        <f>IFERROR(_xll.qlIndexFixing(ONIndex1Y,I675,TRUE,_xll.ohTrigger(RecalcTrigger,Trigger1Y)),NA())</f>
        <v>7.8357949120111403E-3</v>
      </c>
    </row>
    <row r="676" spans="2:17" x14ac:dyDescent="0.2">
      <c r="B676" s="39" t="s">
        <v>42</v>
      </c>
      <c r="D676" s="42">
        <f>_xll.qlCalendarAdvance(Calendar,$D675,B676,"f",FALSE)</f>
        <v>44474</v>
      </c>
      <c r="E676" s="140">
        <f>_xll.qlInterestRateIndexValueDate(IndexON,D676)</f>
        <v>44474</v>
      </c>
      <c r="F676" s="156">
        <f>IFERROR(_xll.qlIndexFixing(IndexON,D676,TRUE,_xll.ohTrigger(RecalcTrigger,TriggerON)),NA())</f>
        <v>3.2740143305176606E-3</v>
      </c>
      <c r="H676" s="42">
        <f>_xll.qlCalendarAdvance(Calendar,$H675,B676,"f",FALSE)</f>
        <v>44474</v>
      </c>
      <c r="I676" s="140">
        <f>_xll.qlInterestRateIndexValueDate(Index1M,$H676)</f>
        <v>44474</v>
      </c>
      <c r="J676" s="145">
        <f>IFERROR(_xll.qlIndexFixing(Index1M,$H676,TRUE,_xll.ohTrigger(RecalcTrigger,Trigger1M)),NA())</f>
        <v>4.583560273238925E-3</v>
      </c>
      <c r="K676" s="44">
        <f>IFERROR(_xll.qlIndexFixing(Index3M,H676,TRUE,_xll.ohTrigger(RecalcTrigger,Trigger3M)),NA())</f>
        <v>5.6379596582041133E-3</v>
      </c>
      <c r="L676" s="44">
        <f>IFERROR(_xll.qlIndexFixing(Index6M,$H676,TRUE,_xll.ohTrigger(RecalcTrigger,Trigger6M)),NA())</f>
        <v>6.9390083104136331E-3</v>
      </c>
      <c r="M676" s="146">
        <f>IFERROR(_xll.qlIndexFixing(Index1Y,$H676,TRUE,_xll.ohTrigger(RecalcTrigger,Trigger1Y)),NA())</f>
        <v>8.5579672813878016E-3</v>
      </c>
      <c r="N676" s="145">
        <f>IFERROR(_xll.qlIndexFixing(ONIndex1M,I676,TRUE,_xll.ohTrigger(RecalcTrigger,Trigger1M)),NA())</f>
        <v>4.5300585013241523E-3</v>
      </c>
      <c r="O676" s="44">
        <f>IFERROR(_xll.qlIndexFixing(ONIndex3M,I676,TRUE,_xll.ohTrigger(RecalcTrigger,Trigger3M)),NA())</f>
        <v>5.4711065789314617E-3</v>
      </c>
      <c r="P676" s="44">
        <f>IFERROR(_xll.qlIndexFixing(ONIndex6M,I676,TRUE,_xll.ohTrigger(RecalcTrigger,Trigger6M)),NA())</f>
        <v>6.6036357256082923E-3</v>
      </c>
      <c r="Q676" s="146">
        <f>IFERROR(_xll.qlIndexFixing(ONIndex1Y,I676,TRUE,_xll.ohTrigger(RecalcTrigger,Trigger1Y)),NA())</f>
        <v>7.8614846133562288E-3</v>
      </c>
    </row>
    <row r="677" spans="2:17" x14ac:dyDescent="0.2">
      <c r="B677" s="39" t="s">
        <v>42</v>
      </c>
      <c r="D677" s="42">
        <f>_xll.qlCalendarAdvance(Calendar,$D676,B677,"f",FALSE)</f>
        <v>44481</v>
      </c>
      <c r="E677" s="140">
        <f>_xll.qlInterestRateIndexValueDate(IndexON,D677)</f>
        <v>44481</v>
      </c>
      <c r="F677" s="156">
        <f>IFERROR(_xll.qlIndexFixing(IndexON,D677,TRUE,_xll.ohTrigger(RecalcTrigger,TriggerON)),NA())</f>
        <v>3.2973728150209602E-3</v>
      </c>
      <c r="H677" s="42">
        <f>_xll.qlCalendarAdvance(Calendar,$H676,B677,"f",FALSE)</f>
        <v>44481</v>
      </c>
      <c r="I677" s="140">
        <f>_xll.qlInterestRateIndexValueDate(Index1M,$H677)</f>
        <v>44481</v>
      </c>
      <c r="J677" s="145">
        <f>IFERROR(_xll.qlIndexFixing(Index1M,$H677,TRUE,_xll.ohTrigger(RecalcTrigger,Trigger1M)),NA())</f>
        <v>4.6081844924508461E-3</v>
      </c>
      <c r="K677" s="44">
        <f>IFERROR(_xll.qlIndexFixing(Index3M,H677,TRUE,_xll.ohTrigger(RecalcTrigger,Trigger3M)),NA())</f>
        <v>5.6631602388850979E-3</v>
      </c>
      <c r="L677" s="44">
        <f>IFERROR(_xll.qlIndexFixing(Index6M,$H677,TRUE,_xll.ohTrigger(RecalcTrigger,Trigger6M)),NA())</f>
        <v>6.9642093885633983E-3</v>
      </c>
      <c r="M677" s="146">
        <f>IFERROR(_xll.qlIndexFixing(Index1Y,$H677,TRUE,_xll.ohTrigger(RecalcTrigger,Trigger1Y)),NA())</f>
        <v>8.5834210935837874E-3</v>
      </c>
      <c r="N677" s="145">
        <f>IFERROR(_xll.qlIndexFixing(ONIndex1M,I677,TRUE,_xll.ohTrigger(RecalcTrigger,Trigger1M)),NA())</f>
        <v>4.5545829959947604E-3</v>
      </c>
      <c r="O677" s="44">
        <f>IFERROR(_xll.qlIndexFixing(ONIndex3M,I677,TRUE,_xll.ohTrigger(RecalcTrigger,Trigger3M)),NA())</f>
        <v>5.496014805940197E-3</v>
      </c>
      <c r="P677" s="44">
        <f>IFERROR(_xll.qlIndexFixing(ONIndex6M,I677,TRUE,_xll.ohTrigger(RecalcTrigger,Trigger6M)),NA())</f>
        <v>6.6284925566317821E-3</v>
      </c>
      <c r="Q677" s="146">
        <f>IFERROR(_xll.qlIndexFixing(ONIndex1Y,I677,TRUE,_xll.ohTrigger(RecalcTrigger,Trigger1Y)),NA())</f>
        <v>7.8871575972849772E-3</v>
      </c>
    </row>
    <row r="678" spans="2:17" x14ac:dyDescent="0.2">
      <c r="B678" s="39" t="s">
        <v>42</v>
      </c>
      <c r="D678" s="42">
        <f>_xll.qlCalendarAdvance(Calendar,$D677,B678,"f",FALSE)</f>
        <v>44488</v>
      </c>
      <c r="E678" s="140">
        <f>_xll.qlInterestRateIndexValueDate(IndexON,D678)</f>
        <v>44488</v>
      </c>
      <c r="F678" s="156">
        <f>IFERROR(_xll.qlIndexFixing(IndexON,D678,TRUE,_xll.ohTrigger(RecalcTrigger,TriggerON)),NA())</f>
        <v>3.3208789891081558E-3</v>
      </c>
      <c r="H678" s="42">
        <f>_xll.qlCalendarAdvance(Calendar,$H677,B678,"f",FALSE)</f>
        <v>44488</v>
      </c>
      <c r="I678" s="140">
        <f>_xll.qlInterestRateIndexValueDate(Index1M,$H678)</f>
        <v>44488</v>
      </c>
      <c r="J678" s="145">
        <f>IFERROR(_xll.qlIndexFixing(Index1M,$H678,TRUE,_xll.ohTrigger(RecalcTrigger,Trigger1M)),NA())</f>
        <v>4.6328509765766303E-3</v>
      </c>
      <c r="K678" s="44">
        <f>IFERROR(_xll.qlIndexFixing(Index3M,H678,TRUE,_xll.ohTrigger(RecalcTrigger,Trigger3M)),NA())</f>
        <v>5.6884005571477859E-3</v>
      </c>
      <c r="L678" s="44">
        <f>IFERROR(_xll.qlIndexFixing(Index6M,$H678,TRUE,_xll.ohTrigger(RecalcTrigger,Trigger6M)),NA())</f>
        <v>6.9894307801249278E-3</v>
      </c>
      <c r="M678" s="146">
        <f>IFERROR(_xll.qlIndexFixing(Index1Y,$H678,TRUE,_xll.ohTrigger(RecalcTrigger,Trigger1Y)),NA())</f>
        <v>8.6088582860719409E-3</v>
      </c>
      <c r="N678" s="145">
        <f>IFERROR(_xll.qlIndexFixing(ONIndex1M,I678,TRUE,_xll.ohTrigger(RecalcTrigger,Trigger1M)),NA())</f>
        <v>4.5791496896807615E-3</v>
      </c>
      <c r="O678" s="44">
        <f>IFERROR(_xll.qlIndexFixing(ONIndex3M,I678,TRUE,_xll.ohTrigger(RecalcTrigger,Trigger3M)),NA())</f>
        <v>5.5209625563024112E-3</v>
      </c>
      <c r="P678" s="44">
        <f>IFERROR(_xll.qlIndexFixing(ONIndex6M,I678,TRUE,_xll.ohTrigger(RecalcTrigger,Trigger6M)),NA())</f>
        <v>6.6533693180703679E-3</v>
      </c>
      <c r="Q678" s="146">
        <f>IFERROR(_xll.qlIndexFixing(ONIndex1Y,I678,TRUE,_xll.ohTrigger(RecalcTrigger,Trigger1Y)),NA())</f>
        <v>7.9128138638784318E-3</v>
      </c>
    </row>
    <row r="679" spans="2:17" x14ac:dyDescent="0.2">
      <c r="B679" s="39" t="s">
        <v>42</v>
      </c>
      <c r="D679" s="42">
        <f>_xll.qlCalendarAdvance(Calendar,$D678,B679,"f",FALSE)</f>
        <v>44495</v>
      </c>
      <c r="E679" s="140">
        <f>_xll.qlInterestRateIndexValueDate(IndexON,D679)</f>
        <v>44495</v>
      </c>
      <c r="F679" s="156">
        <f>IFERROR(_xll.qlIndexFixing(IndexON,D679,TRUE,_xll.ohTrigger(RecalcTrigger,TriggerON)),NA())</f>
        <v>3.344532852698201E-3</v>
      </c>
      <c r="H679" s="42">
        <f>_xll.qlCalendarAdvance(Calendar,$H678,B679,"f",FALSE)</f>
        <v>44495</v>
      </c>
      <c r="I679" s="140">
        <f>_xll.qlInterestRateIndexValueDate(Index1M,$H679)</f>
        <v>44495</v>
      </c>
      <c r="J679" s="145">
        <f>IFERROR(_xll.qlIndexFixing(Index1M,$H679,TRUE,_xll.ohTrigger(RecalcTrigger,Trigger1M)),NA())</f>
        <v>4.6575597258829444E-3</v>
      </c>
      <c r="K679" s="44">
        <f>IFERROR(_xll.qlIndexFixing(Index3M,H679,TRUE,_xll.ohTrigger(RecalcTrigger,Trigger3M)),NA())</f>
        <v>5.7136806137453788E-3</v>
      </c>
      <c r="L679" s="44">
        <f>IFERROR(_xll.qlIndexFixing(Index6M,$H679,TRUE,_xll.ohTrigger(RecalcTrigger,Trigger6M)),NA())</f>
        <v>7.0146724858530206E-3</v>
      </c>
      <c r="M679" s="146">
        <f>IFERROR(_xll.qlIndexFixing(Index1Y,$H679,TRUE,_xll.ohTrigger(RecalcTrigger,Trigger1Y)),NA())</f>
        <v>8.6342786578910147E-3</v>
      </c>
      <c r="N679" s="145">
        <f>IFERROR(_xll.qlIndexFixing(ONIndex1M,I679,TRUE,_xll.ohTrigger(RecalcTrigger,Trigger1M)),NA())</f>
        <v>4.6037585824632021E-3</v>
      </c>
      <c r="O679" s="44">
        <f>IFERROR(_xll.qlIndexFixing(ONIndex3M,I679,TRUE,_xll.ohTrigger(RecalcTrigger,Trigger3M)),NA())</f>
        <v>5.5459498300991505E-3</v>
      </c>
      <c r="P679" s="44">
        <f>IFERROR(_xll.qlIndexFixing(ONIndex6M,I679,TRUE,_xll.ohTrigger(RecalcTrigger,Trigger6M)),NA())</f>
        <v>6.6782660099240498E-3</v>
      </c>
      <c r="Q679" s="146">
        <f>IFERROR(_xll.qlIndexFixing(ONIndex1Y,I679,TRUE,_xll.ohTrigger(RecalcTrigger,Trigger1Y)),NA())</f>
        <v>7.9384534130555462E-3</v>
      </c>
    </row>
    <row r="680" spans="2:17" x14ac:dyDescent="0.2">
      <c r="B680" s="39" t="s">
        <v>42</v>
      </c>
      <c r="D680" s="42">
        <f>_xll.qlCalendarAdvance(Calendar,$D679,B680,"f",FALSE)</f>
        <v>44502</v>
      </c>
      <c r="E680" s="140">
        <f>_xll.qlInterestRateIndexValueDate(IndexON,D680)</f>
        <v>44502</v>
      </c>
      <c r="F680" s="156">
        <f>IFERROR(_xll.qlIndexFixing(IndexON,D680,TRUE,_xll.ohTrigger(RecalcTrigger,TriggerON)),NA())</f>
        <v>3.3683344058721421E-3</v>
      </c>
      <c r="H680" s="42">
        <f>_xll.qlCalendarAdvance(Calendar,$H679,B680,"f",FALSE)</f>
        <v>44502</v>
      </c>
      <c r="I680" s="140">
        <f>_xll.qlInterestRateIndexValueDate(Index1M,$H680)</f>
        <v>44502</v>
      </c>
      <c r="J680" s="145">
        <f>IFERROR(_xll.qlIndexFixing(Index1M,$H680,TRUE,_xll.ohTrigger(RecalcTrigger,Trigger1M)),NA())</f>
        <v>4.6805092135981941E-3</v>
      </c>
      <c r="K680" s="44">
        <f>IFERROR(_xll.qlIndexFixing(Index3M,H680,TRUE,_xll.ohTrigger(RecalcTrigger,Trigger3M)),NA())</f>
        <v>5.739000409435484E-3</v>
      </c>
      <c r="L680" s="44">
        <f>IFERROR(_xll.qlIndexFixing(Index6M,$H680,TRUE,_xll.ohTrigger(RecalcTrigger,Trigger6M)),NA())</f>
        <v>7.0399345065051489E-3</v>
      </c>
      <c r="M680" s="146">
        <f>IFERROR(_xll.qlIndexFixing(Index1Y,$H680,TRUE,_xll.ohTrigger(RecalcTrigger,Trigger1Y)),NA())</f>
        <v>8.659682008060221E-3</v>
      </c>
      <c r="N680" s="145">
        <f>IFERROR(_xll.qlIndexFixing(ONIndex1M,I680,TRUE,_xll.ohTrigger(RecalcTrigger,Trigger1M)),NA())</f>
        <v>4.6284096741799896E-3</v>
      </c>
      <c r="O680" s="44">
        <f>IFERROR(_xll.qlIndexFixing(ONIndex3M,I680,TRUE,_xll.ohTrigger(RecalcTrigger,Trigger3M)),NA())</f>
        <v>5.5709766272493688E-3</v>
      </c>
      <c r="P680" s="44">
        <f>IFERROR(_xll.qlIndexFixing(ONIndex6M,I680,TRUE,_xll.ohTrigger(RecalcTrigger,Trigger6M)),NA())</f>
        <v>6.7031826322738741E-3</v>
      </c>
      <c r="Q680" s="146">
        <f>IFERROR(_xll.qlIndexFixing(ONIndex1Y,I680,TRUE,_xll.ohTrigger(RecalcTrigger,Trigger1Y)),NA())</f>
        <v>7.9640762447352742E-3</v>
      </c>
    </row>
    <row r="681" spans="2:17" x14ac:dyDescent="0.2">
      <c r="B681" s="39" t="s">
        <v>42</v>
      </c>
      <c r="D681" s="42">
        <f>_xll.qlCalendarAdvance(Calendar,$D680,B681,"f",FALSE)</f>
        <v>44509</v>
      </c>
      <c r="E681" s="140">
        <f>_xll.qlInterestRateIndexValueDate(IndexON,D681)</f>
        <v>44509</v>
      </c>
      <c r="F681" s="156">
        <f>IFERROR(_xll.qlIndexFixing(IndexON,D681,TRUE,_xll.ohTrigger(RecalcTrigger,TriggerON)),NA())</f>
        <v>3.3922836487110253E-3</v>
      </c>
      <c r="H681" s="42">
        <f>_xll.qlCalendarAdvance(Calendar,$H680,B681,"f",FALSE)</f>
        <v>44509</v>
      </c>
      <c r="I681" s="140">
        <f>_xll.qlInterestRateIndexValueDate(Index1M,$H681)</f>
        <v>44509</v>
      </c>
      <c r="J681" s="145">
        <f>IFERROR(_xll.qlIndexFixing(Index1M,$H681,TRUE,_xll.ohTrigger(RecalcTrigger,Trigger1M)),NA())</f>
        <v>4.7052991563994269E-3</v>
      </c>
      <c r="K681" s="44">
        <f>IFERROR(_xll.qlIndexFixing(Index3M,H681,TRUE,_xll.ohTrigger(RecalcTrigger,Trigger3M)),NA())</f>
        <v>5.7643599449748268E-3</v>
      </c>
      <c r="L681" s="44">
        <f>IFERROR(_xll.qlIndexFixing(Index6M,$H681,TRUE,_xll.ohTrigger(RecalcTrigger,Trigger6M)),NA())</f>
        <v>7.0633358506675785E-3</v>
      </c>
      <c r="M681" s="146">
        <f>IFERROR(_xll.qlIndexFixing(Index1Y,$H681,TRUE,_xll.ohTrigger(RecalcTrigger,Trigger1Y)),NA())</f>
        <v>8.6850681355798987E-3</v>
      </c>
      <c r="N681" s="145">
        <f>IFERROR(_xll.qlIndexFixing(ONIndex1M,I681,TRUE,_xll.ohTrigger(RecalcTrigger,Trigger1M)),NA())</f>
        <v>4.6531029649932165E-3</v>
      </c>
      <c r="O681" s="44">
        <f>IFERROR(_xll.qlIndexFixing(ONIndex3M,I681,TRUE,_xll.ohTrigger(RecalcTrigger,Trigger3M)),NA())</f>
        <v>5.5960429478341123E-3</v>
      </c>
      <c r="P681" s="44">
        <f>IFERROR(_xll.qlIndexFixing(ONIndex6M,I681,TRUE,_xll.ohTrigger(RecalcTrigger,Trigger6M)),NA())</f>
        <v>6.7281191850387945E-3</v>
      </c>
      <c r="Q681" s="146">
        <f>IFERROR(_xll.qlIndexFixing(ONIndex1Y,I681,TRUE,_xll.ohTrigger(RecalcTrigger,Trigger1Y)),NA())</f>
        <v>7.9896823590797084E-3</v>
      </c>
    </row>
    <row r="682" spans="2:17" x14ac:dyDescent="0.2">
      <c r="B682" s="39" t="s">
        <v>42</v>
      </c>
      <c r="D682" s="42">
        <f>_xll.qlCalendarAdvance(Calendar,$D681,B682,"f",FALSE)</f>
        <v>44516</v>
      </c>
      <c r="E682" s="140">
        <f>_xll.qlInterestRateIndexValueDate(IndexON,D682)</f>
        <v>44516</v>
      </c>
      <c r="F682" s="156">
        <f>IFERROR(_xll.qlIndexFixing(IndexON,D682,TRUE,_xll.ohTrigger(RecalcTrigger,TriggerON)),NA())</f>
        <v>3.4163805811338044E-3</v>
      </c>
      <c r="H682" s="42">
        <f>_xll.qlCalendarAdvance(Calendar,$H681,B682,"f",FALSE)</f>
        <v>44516</v>
      </c>
      <c r="I682" s="140">
        <f>_xll.qlInterestRateIndexValueDate(Index1M,$H682)</f>
        <v>44516</v>
      </c>
      <c r="J682" s="145">
        <f>IFERROR(_xll.qlIndexFixing(Index1M,$H682,TRUE,_xll.ohTrigger(RecalcTrigger,Trigger1M)),NA())</f>
        <v>4.730131362931508E-3</v>
      </c>
      <c r="K682" s="44">
        <f>IFERROR(_xll.qlIndexFixing(Index3M,H682,TRUE,_xll.ohTrigger(RecalcTrigger,Trigger3M)),NA())</f>
        <v>5.7897592211227748E-3</v>
      </c>
      <c r="L682" s="44">
        <f>IFERROR(_xll.qlIndexFixing(Index6M,$H682,TRUE,_xll.ohTrigger(RecalcTrigger,Trigger6M)),NA())</f>
        <v>7.0886365625291757E-3</v>
      </c>
      <c r="M682" s="146">
        <f>IFERROR(_xll.qlIndexFixing(Index1Y,$H682,TRUE,_xll.ohTrigger(RecalcTrigger,Trigger1Y)),NA())</f>
        <v>8.7104368394306242E-3</v>
      </c>
      <c r="N682" s="145">
        <f>IFERROR(_xll.qlIndexFixing(ONIndex1M,I682,TRUE,_xll.ohTrigger(RecalcTrigger,Trigger1M)),NA())</f>
        <v>4.6778384548218366E-3</v>
      </c>
      <c r="O682" s="44">
        <f>IFERROR(_xll.qlIndexFixing(ONIndex3M,I682,TRUE,_xll.ohTrigger(RecalcTrigger,Trigger3M)),NA())</f>
        <v>5.6211487917723346E-3</v>
      </c>
      <c r="P682" s="44">
        <f>IFERROR(_xll.qlIndexFixing(ONIndex6M,I682,TRUE,_xll.ohTrigger(RecalcTrigger,Trigger6M)),NA())</f>
        <v>6.7530756682998572E-3</v>
      </c>
      <c r="Q682" s="146">
        <f>IFERROR(_xll.qlIndexFixing(ONIndex1Y,I682,TRUE,_xll.ohTrigger(RecalcTrigger,Trigger1Y)),NA())</f>
        <v>8.0152717560078024E-3</v>
      </c>
    </row>
    <row r="683" spans="2:17" x14ac:dyDescent="0.2">
      <c r="B683" s="39" t="s">
        <v>42</v>
      </c>
      <c r="D683" s="42">
        <f>_xll.qlCalendarAdvance(Calendar,$D682,B683,"f",FALSE)</f>
        <v>44523</v>
      </c>
      <c r="E683" s="140">
        <f>_xll.qlInterestRateIndexValueDate(IndexON,D683)</f>
        <v>44523</v>
      </c>
      <c r="F683" s="156">
        <f>IFERROR(_xll.qlIndexFixing(IndexON,D683,TRUE,_xll.ohTrigger(RecalcTrigger,TriggerON)),NA())</f>
        <v>3.4406252032215257E-3</v>
      </c>
      <c r="H683" s="42">
        <f>_xll.qlCalendarAdvance(Calendar,$H682,B683,"f",FALSE)</f>
        <v>44523</v>
      </c>
      <c r="I683" s="140">
        <f>_xll.qlInterestRateIndexValueDate(Index1M,$H683)</f>
        <v>44523</v>
      </c>
      <c r="J683" s="145">
        <f>IFERROR(_xll.qlIndexFixing(Index1M,$H683,TRUE,_xll.ohTrigger(RecalcTrigger,Trigger1M)),NA())</f>
        <v>4.755005833448382E-3</v>
      </c>
      <c r="K683" s="44">
        <f>IFERROR(_xll.qlIndexFixing(Index3M,H683,TRUE,_xll.ohTrigger(RecalcTrigger,Trigger3M)),NA())</f>
        <v>5.8151982386395783E-3</v>
      </c>
      <c r="L683" s="44">
        <f>IFERROR(_xll.qlIndexFixing(Index6M,$H683,TRUE,_xll.ohTrigger(RecalcTrigger,Trigger6M)),NA())</f>
        <v>7.1139575893901736E-3</v>
      </c>
      <c r="M683" s="146">
        <f>IFERROR(_xll.qlIndexFixing(Index1Y,$H683,TRUE,_xll.ohTrigger(RecalcTrigger,Trigger1Y)),NA())</f>
        <v>8.7357879185741005E-3</v>
      </c>
      <c r="N683" s="145">
        <f>IFERROR(_xll.qlIndexFixing(ONIndex1M,I683,TRUE,_xll.ohTrigger(RecalcTrigger,Trigger1M)),NA())</f>
        <v>4.7026161437468961E-3</v>
      </c>
      <c r="O683" s="44">
        <f>IFERROR(_xll.qlIndexFixing(ONIndex3M,I683,TRUE,_xll.ohTrigger(RecalcTrigger,Trigger3M)),NA())</f>
        <v>5.6462941591450821E-3</v>
      </c>
      <c r="P683" s="44">
        <f>IFERROR(_xll.qlIndexFixing(ONIndex6M,I683,TRUE,_xll.ohTrigger(RecalcTrigger,Trigger6M)),NA())</f>
        <v>6.7780520819760159E-3</v>
      </c>
      <c r="Q683" s="146">
        <f>IFERROR(_xll.qlIndexFixing(ONIndex1Y,I683,TRUE,_xll.ohTrigger(RecalcTrigger,Trigger1Y)),NA())</f>
        <v>8.0408444355195563E-3</v>
      </c>
    </row>
    <row r="684" spans="2:17" x14ac:dyDescent="0.2">
      <c r="B684" s="39" t="s">
        <v>42</v>
      </c>
      <c r="D684" s="42">
        <f>_xll.qlCalendarAdvance(Calendar,$D683,B684,"f",FALSE)</f>
        <v>44530</v>
      </c>
      <c r="E684" s="140">
        <f>_xll.qlInterestRateIndexValueDate(IndexON,D684)</f>
        <v>44530</v>
      </c>
      <c r="F684" s="156">
        <f>IFERROR(_xll.qlIndexFixing(IndexON,D684,TRUE,_xll.ohTrigger(RecalcTrigger,TriggerON)),NA())</f>
        <v>3.4650175149741891E-3</v>
      </c>
      <c r="H684" s="42">
        <f>_xll.qlCalendarAdvance(Calendar,$H683,B684,"f",FALSE)</f>
        <v>44530</v>
      </c>
      <c r="I684" s="140">
        <f>_xll.qlInterestRateIndexValueDate(Index1M,$H684)</f>
        <v>44530</v>
      </c>
      <c r="J684" s="145">
        <f>IFERROR(_xll.qlIndexFixing(Index1M,$H684,TRUE,_xll.ohTrigger(RecalcTrigger,Trigger1M)),NA())</f>
        <v>4.7817374594454204E-3</v>
      </c>
      <c r="K684" s="44">
        <f>IFERROR(_xll.qlIndexFixing(Index3M,H684,TRUE,_xll.ohTrigger(RecalcTrigger,Trigger3M)),NA())</f>
        <v>5.836929193543814E-3</v>
      </c>
      <c r="L684" s="44">
        <f>IFERROR(_xll.qlIndexFixing(Index6M,$H684,TRUE,_xll.ohTrigger(RecalcTrigger,Trigger6M)),NA())</f>
        <v>7.1411857534998671E-3</v>
      </c>
      <c r="M684" s="146">
        <f>IFERROR(_xll.qlIndexFixing(Index1Y,$H684,TRUE,_xll.ohTrigger(RecalcTrigger,Trigger1Y)),NA())</f>
        <v>8.7611211719531568E-3</v>
      </c>
      <c r="N684" s="145">
        <f>IFERROR(_xll.qlIndexFixing(ONIndex1M,I684,TRUE,_xll.ohTrigger(RecalcTrigger,Trigger1M)),NA())</f>
        <v>4.7274360316873487E-3</v>
      </c>
      <c r="O684" s="44">
        <f>IFERROR(_xll.qlIndexFixing(ONIndex3M,I684,TRUE,_xll.ohTrigger(RecalcTrigger,Trigger3M)),NA())</f>
        <v>5.6714790499523549E-3</v>
      </c>
      <c r="P684" s="44">
        <f>IFERROR(_xll.qlIndexFixing(ONIndex6M,I684,TRUE,_xll.ohTrigger(RecalcTrigger,Trigger6M)),NA())</f>
        <v>6.8030484259862245E-3</v>
      </c>
      <c r="Q684" s="146">
        <f>IFERROR(_xll.qlIndexFixing(ONIndex1Y,I684,TRUE,_xll.ohTrigger(RecalcTrigger,Trigger1Y)),NA())</f>
        <v>8.0664003975339238E-3</v>
      </c>
    </row>
    <row r="685" spans="2:17" x14ac:dyDescent="0.2">
      <c r="B685" s="39" t="s">
        <v>42</v>
      </c>
      <c r="D685" s="42">
        <f>_xll.qlCalendarAdvance(Calendar,$D684,B685,"f",FALSE)</f>
        <v>44537</v>
      </c>
      <c r="E685" s="140">
        <f>_xll.qlInterestRateIndexValueDate(IndexON,D685)</f>
        <v>44537</v>
      </c>
      <c r="F685" s="156">
        <f>IFERROR(_xll.qlIndexFixing(IndexON,D685,TRUE,_xll.ohTrigger(RecalcTrigger,TriggerON)),NA())</f>
        <v>3.489557516472841E-3</v>
      </c>
      <c r="H685" s="42">
        <f>_xll.qlCalendarAdvance(Calendar,$H684,B685,"f",FALSE)</f>
        <v>44537</v>
      </c>
      <c r="I685" s="140">
        <f>_xll.qlInterestRateIndexValueDate(Index1M,$H685)</f>
        <v>44537</v>
      </c>
      <c r="J685" s="145">
        <f>IFERROR(_xll.qlIndexFixing(Index1M,$H685,TRUE,_xll.ohTrigger(RecalcTrigger,Trigger1M)),NA())</f>
        <v>4.8066998054349577E-3</v>
      </c>
      <c r="K685" s="44">
        <f>IFERROR(_xll.qlIndexFixing(Index3M,H685,TRUE,_xll.ohTrigger(RecalcTrigger,Trigger3M)),NA())</f>
        <v>5.8624412012388367E-3</v>
      </c>
      <c r="L685" s="44">
        <f>IFERROR(_xll.qlIndexFixing(Index6M,$H685,TRUE,_xll.ohTrigger(RecalcTrigger,Trigger6M)),NA())</f>
        <v>7.1665493601382416E-3</v>
      </c>
      <c r="M685" s="146">
        <f>IFERROR(_xll.qlIndexFixing(Index1Y,$H685,TRUE,_xll.ohTrigger(RecalcTrigger,Trigger1Y)),NA())</f>
        <v>8.78643639849086E-3</v>
      </c>
      <c r="N685" s="145">
        <f>IFERROR(_xll.qlIndexFixing(ONIndex1M,I685,TRUE,_xll.ohTrigger(RecalcTrigger,Trigger1M)),NA())</f>
        <v>4.7522981187242408E-3</v>
      </c>
      <c r="O685" s="44">
        <f>IFERROR(_xll.qlIndexFixing(ONIndex3M,I685,TRUE,_xll.ohTrigger(RecalcTrigger,Trigger3M)),NA())</f>
        <v>5.6967034641131065E-3</v>
      </c>
      <c r="P685" s="44">
        <f>IFERROR(_xll.qlIndexFixing(ONIndex6M,I685,TRUE,_xll.ohTrigger(RecalcTrigger,Trigger6M)),NA())</f>
        <v>6.828064700654668E-3</v>
      </c>
      <c r="Q685" s="146">
        <f>IFERROR(_xll.qlIndexFixing(ONIndex1Y,I685,TRUE,_xll.ohTrigger(RecalcTrigger,Trigger1Y)),NA())</f>
        <v>8.0919396422129974E-3</v>
      </c>
    </row>
    <row r="686" spans="2:17" x14ac:dyDescent="0.2">
      <c r="B686" s="39" t="s">
        <v>42</v>
      </c>
      <c r="D686" s="42">
        <f>_xll.qlCalendarAdvance(Calendar,$D685,B686,"f",FALSE)</f>
        <v>44544</v>
      </c>
      <c r="E686" s="140">
        <f>_xll.qlInterestRateIndexValueDate(IndexON,D686)</f>
        <v>44544</v>
      </c>
      <c r="F686" s="156">
        <f>IFERROR(_xll.qlIndexFixing(IndexON,D686,TRUE,_xll.ohTrigger(RecalcTrigger,TriggerON)),NA())</f>
        <v>3.5142452077174813E-3</v>
      </c>
      <c r="H686" s="42">
        <f>_xll.qlCalendarAdvance(Calendar,$H685,B686,"f",FALSE)</f>
        <v>44544</v>
      </c>
      <c r="I686" s="140">
        <f>_xll.qlInterestRateIndexValueDate(Index1M,$H686)</f>
        <v>44544</v>
      </c>
      <c r="J686" s="145">
        <f>IFERROR(_xll.qlIndexFixing(Index1M,$H686,TRUE,_xll.ohTrigger(RecalcTrigger,Trigger1M)),NA())</f>
        <v>4.8317044184743195E-3</v>
      </c>
      <c r="K686" s="44">
        <f>IFERROR(_xll.qlIndexFixing(Index3M,H686,TRUE,_xll.ohTrigger(RecalcTrigger,Trigger3M)),NA())</f>
        <v>5.8879929476390131E-3</v>
      </c>
      <c r="L686" s="44">
        <f>IFERROR(_xll.qlIndexFixing(Index6M,$H686,TRUE,_xll.ohTrigger(RecalcTrigger,Trigger6M)),NA())</f>
        <v>7.1919332862521567E-3</v>
      </c>
      <c r="M686" s="146">
        <f>IFERROR(_xll.qlIndexFixing(Index1Y,$H686,TRUE,_xll.ohTrigger(RecalcTrigger,Trigger1Y)),NA())</f>
        <v>8.8117333970914036E-3</v>
      </c>
      <c r="N686" s="145">
        <f>IFERROR(_xll.qlIndexFixing(ONIndex1M,I686,TRUE,_xll.ohTrigger(RecalcTrigger,Trigger1M)),NA())</f>
        <v>4.777202404776526E-3</v>
      </c>
      <c r="O686" s="44">
        <f>IFERROR(_xll.qlIndexFixing(ONIndex3M,I686,TRUE,_xll.ohTrigger(RecalcTrigger,Trigger3M)),NA())</f>
        <v>5.7219674017083832E-3</v>
      </c>
      <c r="P686" s="44">
        <f>IFERROR(_xll.qlIndexFixing(ONIndex6M,I686,TRUE,_xll.ohTrigger(RecalcTrigger,Trigger6M)),NA())</f>
        <v>6.8531009056571612E-3</v>
      </c>
      <c r="Q686" s="146">
        <f>IFERROR(_xll.qlIndexFixing(ONIndex1Y,I686,TRUE,_xll.ohTrigger(RecalcTrigger,Trigger1Y)),NA())</f>
        <v>8.117462169475731E-3</v>
      </c>
    </row>
    <row r="687" spans="2:17" x14ac:dyDescent="0.2">
      <c r="B687" s="39" t="s">
        <v>42</v>
      </c>
      <c r="D687" s="42">
        <f>_xll.qlCalendarAdvance(Calendar,$D686,B687,"f",FALSE)</f>
        <v>44551</v>
      </c>
      <c r="E687" s="140">
        <f>_xll.qlInterestRateIndexValueDate(IndexON,D687)</f>
        <v>44551</v>
      </c>
      <c r="F687" s="156">
        <f>IFERROR(_xll.qlIndexFixing(IndexON,D687,TRUE,_xll.ohTrigger(RecalcTrigger,TriggerON)),NA())</f>
        <v>3.53908058870811E-3</v>
      </c>
      <c r="H687" s="42">
        <f>_xll.qlCalendarAdvance(Calendar,$H686,B687,"f",FALSE)</f>
        <v>44551</v>
      </c>
      <c r="I687" s="140">
        <f>_xll.qlInterestRateIndexValueDate(Index1M,$H687)</f>
        <v>44551</v>
      </c>
      <c r="J687" s="145">
        <f>IFERROR(_xll.qlIndexFixing(Index1M,$H687,TRUE,_xll.ohTrigger(RecalcTrigger,Trigger1M)),NA())</f>
        <v>4.8567512988301736E-3</v>
      </c>
      <c r="K687" s="44">
        <f>IFERROR(_xll.qlIndexFixing(Index3M,H687,TRUE,_xll.ohTrigger(RecalcTrigger,Trigger3M)),NA())</f>
        <v>5.9135844334908694E-3</v>
      </c>
      <c r="L687" s="44">
        <f>IFERROR(_xll.qlIndexFixing(Index6M,$H687,TRUE,_xll.ohTrigger(RecalcTrigger,Trigger6M)),NA())</f>
        <v>7.217337532601756E-3</v>
      </c>
      <c r="M687" s="146">
        <f>IFERROR(_xll.qlIndexFixing(Index1Y,$H687,TRUE,_xll.ohTrigger(RecalcTrigger,Trigger1Y)),NA())</f>
        <v>8.8370119666403291E-3</v>
      </c>
      <c r="N687" s="145">
        <f>IFERROR(_xll.qlIndexFixing(ONIndex1M,I687,TRUE,_xll.ohTrigger(RecalcTrigger,Trigger1M)),NA())</f>
        <v>4.8021488899252507E-3</v>
      </c>
      <c r="O687" s="44">
        <f>IFERROR(_xll.qlIndexFixing(ONIndex3M,I687,TRUE,_xll.ohTrigger(RecalcTrigger,Trigger3M)),NA())</f>
        <v>5.7472708628192315E-3</v>
      </c>
      <c r="P687" s="44">
        <f>IFERROR(_xll.qlIndexFixing(ONIndex6M,I687,TRUE,_xll.ohTrigger(RecalcTrigger,Trigger6M)),NA())</f>
        <v>6.8781570411557968E-3</v>
      </c>
      <c r="Q687" s="146">
        <f>IFERROR(_xll.qlIndexFixing(ONIndex1Y,I687,TRUE,_xll.ohTrigger(RecalcTrigger,Trigger1Y)),NA())</f>
        <v>8.1429679793221244E-3</v>
      </c>
    </row>
    <row r="688" spans="2:17" x14ac:dyDescent="0.2">
      <c r="B688" s="39" t="s">
        <v>42</v>
      </c>
      <c r="D688" s="42">
        <f>_xll.qlCalendarAdvance(Calendar,$D687,B688,"f",FALSE)</f>
        <v>44559</v>
      </c>
      <c r="E688" s="140">
        <f>_xll.qlInterestRateIndexValueDate(IndexON,D688)</f>
        <v>44559</v>
      </c>
      <c r="F688" s="156">
        <f>IFERROR(_xll.qlIndexFixing(IndexON,D688,TRUE,_xll.ohTrigger(RecalcTrigger,TriggerON)),NA())</f>
        <v>3.5676447259946897E-3</v>
      </c>
      <c r="H688" s="42">
        <f>_xll.qlCalendarAdvance(Calendar,$H687,B688,"f",FALSE)</f>
        <v>44559</v>
      </c>
      <c r="I688" s="140">
        <f>_xll.qlInterestRateIndexValueDate(Index1M,$H688)</f>
        <v>44559</v>
      </c>
      <c r="J688" s="145">
        <f>IFERROR(_xll.qlIndexFixing(Index1M,$H688,TRUE,_xll.ohTrigger(RecalcTrigger,Trigger1M)),NA())</f>
        <v>4.8890866108924728E-3</v>
      </c>
      <c r="K688" s="44">
        <f>IFERROR(_xll.qlIndexFixing(Index3M,H688,TRUE,_xll.ohTrigger(RecalcTrigger,Trigger3M)),NA())</f>
        <v>5.9428805074090126E-3</v>
      </c>
      <c r="L688" s="44">
        <f>IFERROR(_xll.qlIndexFixing(Index6M,$H688,TRUE,_xll.ohTrigger(RecalcTrigger,Trigger6M)),NA())</f>
        <v>7.2463958398995779E-3</v>
      </c>
      <c r="M688" s="146">
        <f>IFERROR(_xll.qlIndexFixing(Index1Y,$H688,TRUE,_xll.ohTrigger(RecalcTrigger,Trigger1Y)),NA())</f>
        <v>8.8658789362094925E-3</v>
      </c>
      <c r="N688" s="145">
        <f>IFERROR(_xll.qlIndexFixing(ONIndex1M,I688,TRUE,_xll.ohTrigger(RecalcTrigger,Trigger1M)),NA())</f>
        <v>4.8307108311007596E-3</v>
      </c>
      <c r="O688" s="44">
        <f>IFERROR(_xll.qlIndexFixing(ONIndex3M,I688,TRUE,_xll.ohTrigger(RecalcTrigger,Trigger3M)),NA())</f>
        <v>5.7762375000880439E-3</v>
      </c>
      <c r="P688" s="44">
        <f>IFERROR(_xll.qlIndexFixing(ONIndex6M,I688,TRUE,_xll.ohTrigger(RecalcTrigger,Trigger6M)),NA())</f>
        <v>6.9068170292041486E-3</v>
      </c>
      <c r="Q688" s="146">
        <f>IFERROR(_xll.qlIndexFixing(ONIndex1Y,I688,TRUE,_xll.ohTrigger(RecalcTrigger,Trigger1Y)),NA())</f>
        <v>8.1720970057819198E-3</v>
      </c>
    </row>
    <row r="689" spans="2:17" x14ac:dyDescent="0.2">
      <c r="B689" s="39" t="s">
        <v>42</v>
      </c>
      <c r="D689" s="42">
        <f>_xll.qlCalendarAdvance(Calendar,$D688,B689,"f",FALSE)</f>
        <v>44566</v>
      </c>
      <c r="E689" s="140">
        <f>_xll.qlInterestRateIndexValueDate(IndexON,D689)</f>
        <v>44566</v>
      </c>
      <c r="F689" s="156">
        <f>IFERROR(_xll.qlIndexFixing(IndexON,D689,TRUE,_xll.ohTrigger(RecalcTrigger,TriggerON)),NA())</f>
        <v>3.5927965852555754E-3</v>
      </c>
      <c r="H689" s="42">
        <f>_xll.qlCalendarAdvance(Calendar,$H688,B689,"f",FALSE)</f>
        <v>44566</v>
      </c>
      <c r="I689" s="140">
        <f>_xll.qlInterestRateIndexValueDate(Index1M,$H689)</f>
        <v>44566</v>
      </c>
      <c r="J689" s="145">
        <f>IFERROR(_xll.qlIndexFixing(Index1M,$H689,TRUE,_xll.ohTrigger(RecalcTrigger,Trigger1M)),NA())</f>
        <v>4.9142307784659032E-3</v>
      </c>
      <c r="K689" s="44">
        <f>IFERROR(_xll.qlIndexFixing(Index3M,H689,TRUE,_xll.ohTrigger(RecalcTrigger,Trigger3M)),NA())</f>
        <v>5.9685571517543107E-3</v>
      </c>
      <c r="L689" s="44">
        <f>IFERROR(_xll.qlIndexFixing(Index6M,$H689,TRUE,_xll.ohTrigger(RecalcTrigger,Trigger6M)),NA())</f>
        <v>7.2699467713081044E-3</v>
      </c>
      <c r="M689" s="146">
        <f>IFERROR(_xll.qlIndexFixing(Index1Y,$H689,TRUE,_xll.ohTrigger(RecalcTrigger,Trigger1Y)),NA())</f>
        <v>8.8911173376216013E-3</v>
      </c>
      <c r="N689" s="145">
        <f>IFERROR(_xll.qlIndexFixing(ONIndex1M,I689,TRUE,_xll.ohTrigger(RecalcTrigger,Trigger1M)),NA())</f>
        <v>4.855747742988914E-3</v>
      </c>
      <c r="O689" s="44">
        <f>IFERROR(_xll.qlIndexFixing(ONIndex3M,I689,TRUE,_xll.ohTrigger(RecalcTrigger,Trigger3M)),NA())</f>
        <v>5.8016256543191869E-3</v>
      </c>
      <c r="P689" s="44">
        <f>IFERROR(_xll.qlIndexFixing(ONIndex6M,I689,TRUE,_xll.ohTrigger(RecalcTrigger,Trigger6M)),NA())</f>
        <v>6.9319158728509134E-3</v>
      </c>
      <c r="Q689" s="146">
        <f>IFERROR(_xll.qlIndexFixing(ONIndex1Y,I689,TRUE,_xll.ohTrigger(RecalcTrigger,Trigger1Y)),NA())</f>
        <v>8.1975669925238304E-3</v>
      </c>
    </row>
    <row r="690" spans="2:17" x14ac:dyDescent="0.2">
      <c r="B690" s="39" t="s">
        <v>42</v>
      </c>
      <c r="D690" s="42">
        <f>_xll.qlCalendarAdvance(Calendar,$D689,B690,"f",FALSE)</f>
        <v>44573</v>
      </c>
      <c r="E690" s="140">
        <f>_xll.qlInterestRateIndexValueDate(IndexON,D690)</f>
        <v>44573</v>
      </c>
      <c r="F690" s="156">
        <f>IFERROR(_xll.qlIndexFixing(IndexON,D690,TRUE,_xll.ohTrigger(RecalcTrigger,TriggerON)),NA())</f>
        <v>3.6180961343434959E-3</v>
      </c>
      <c r="H690" s="42">
        <f>_xll.qlCalendarAdvance(Calendar,$H689,B690,"f",FALSE)</f>
        <v>44573</v>
      </c>
      <c r="I690" s="140">
        <f>_xll.qlInterestRateIndexValueDate(Index1M,$H690)</f>
        <v>44573</v>
      </c>
      <c r="J690" s="145">
        <f>IFERROR(_xll.qlIndexFixing(Index1M,$H690,TRUE,_xll.ohTrigger(RecalcTrigger,Trigger1M)),NA())</f>
        <v>4.939417218846138E-3</v>
      </c>
      <c r="K690" s="44">
        <f>IFERROR(_xll.qlIndexFixing(Index3M,H690,TRUE,_xll.ohTrigger(RecalcTrigger,Trigger3M)),NA())</f>
        <v>5.9942735379106367E-3</v>
      </c>
      <c r="L690" s="44">
        <f>IFERROR(_xll.qlIndexFixing(Index6M,$H690,TRUE,_xll.ohTrigger(RecalcTrigger,Trigger6M)),NA())</f>
        <v>7.2954129272914314E-3</v>
      </c>
      <c r="M690" s="146">
        <f>IFERROR(_xll.qlIndexFixing(Index1Y,$H690,TRUE,_xll.ohTrigger(RecalcTrigger,Trigger1Y)),NA())</f>
        <v>8.9163366777835762E-3</v>
      </c>
      <c r="N690" s="145">
        <f>IFERROR(_xll.qlIndexFixing(ONIndex1M,I690,TRUE,_xll.ohTrigger(RecalcTrigger,Trigger1M)),NA())</f>
        <v>4.8808268538924615E-3</v>
      </c>
      <c r="O690" s="44">
        <f>IFERROR(_xll.qlIndexFixing(ONIndex3M,I690,TRUE,_xll.ohTrigger(RecalcTrigger,Trigger3M)),NA())</f>
        <v>5.8270533319038087E-3</v>
      </c>
      <c r="P690" s="44">
        <f>IFERROR(_xll.qlIndexFixing(ONIndex6M,I690,TRUE,_xll.ohTrigger(RecalcTrigger,Trigger6M)),NA())</f>
        <v>6.9570346469938205E-3</v>
      </c>
      <c r="Q690" s="146">
        <f>IFERROR(_xll.qlIndexFixing(ONIndex1Y,I690,TRUE,_xll.ohTrigger(RecalcTrigger,Trigger1Y)),NA())</f>
        <v>8.2230202618494008E-3</v>
      </c>
    </row>
    <row r="691" spans="2:17" x14ac:dyDescent="0.2">
      <c r="B691" s="39" t="s">
        <v>42</v>
      </c>
      <c r="D691" s="42">
        <f>_xll.qlCalendarAdvance(Calendar,$D690,B691,"f",FALSE)</f>
        <v>44580</v>
      </c>
      <c r="E691" s="140">
        <f>_xll.qlInterestRateIndexValueDate(IndexON,D691)</f>
        <v>44580</v>
      </c>
      <c r="F691" s="156">
        <f>IFERROR(_xll.qlIndexFixing(IndexON,D691,TRUE,_xll.ohTrigger(RecalcTrigger,TriggerON)),NA())</f>
        <v>3.6435433733394973E-3</v>
      </c>
      <c r="H691" s="42">
        <f>_xll.qlCalendarAdvance(Calendar,$H690,B691,"f",FALSE)</f>
        <v>44580</v>
      </c>
      <c r="I691" s="140">
        <f>_xll.qlInterestRateIndexValueDate(Index1M,$H691)</f>
        <v>44580</v>
      </c>
      <c r="J691" s="145">
        <f>IFERROR(_xll.qlIndexFixing(Index1M,$H691,TRUE,_xll.ohTrigger(RecalcTrigger,Trigger1M)),NA())</f>
        <v>4.9646459323303459E-3</v>
      </c>
      <c r="K691" s="44">
        <f>IFERROR(_xll.qlIndexFixing(Index3M,H691,TRUE,_xll.ohTrigger(RecalcTrigger,Trigger3M)),NA())</f>
        <v>6.0200296666308196E-3</v>
      </c>
      <c r="L691" s="44">
        <f>IFERROR(_xll.qlIndexFixing(Index6M,$H691,TRUE,_xll.ohTrigger(RecalcTrigger,Trigger6M)),NA())</f>
        <v>7.3208994044372585E-3</v>
      </c>
      <c r="M691" s="146">
        <f>IFERROR(_xll.qlIndexFixing(Index1Y,$H691,TRUE,_xll.ohTrigger(RecalcTrigger,Trigger1Y)),NA())</f>
        <v>8.941536755501911E-3</v>
      </c>
      <c r="N691" s="145">
        <f>IFERROR(_xll.qlIndexFixing(ONIndex1M,I691,TRUE,_xll.ohTrigger(RecalcTrigger,Trigger1M)),NA())</f>
        <v>4.9059481639734948E-3</v>
      </c>
      <c r="O691" s="44">
        <f>IFERROR(_xll.qlIndexFixing(ONIndex3M,I691,TRUE,_xll.ohTrigger(RecalcTrigger,Trigger3M)),NA())</f>
        <v>5.8525205330850483E-3</v>
      </c>
      <c r="P691" s="44">
        <f>IFERROR(_xll.qlIndexFixing(ONIndex6M,I691,TRUE,_xll.ohTrigger(RecalcTrigger,Trigger6M)),NA())</f>
        <v>6.9821733516328699E-3</v>
      </c>
      <c r="Q691" s="146">
        <f>IFERROR(_xll.qlIndexFixing(ONIndex1Y,I691,TRUE,_xll.ohTrigger(RecalcTrigger,Trigger1Y)),NA())</f>
        <v>8.2484568135965386E-3</v>
      </c>
    </row>
    <row r="692" spans="2:17" x14ac:dyDescent="0.2">
      <c r="B692" s="39" t="s">
        <v>42</v>
      </c>
      <c r="D692" s="42">
        <f>_xll.qlCalendarAdvance(Calendar,$D691,B692,"f",FALSE)</f>
        <v>44587</v>
      </c>
      <c r="E692" s="140">
        <f>_xll.qlInterestRateIndexValueDate(IndexON,D692)</f>
        <v>44587</v>
      </c>
      <c r="F692" s="156">
        <f>IFERROR(_xll.qlIndexFixing(IndexON,D692,TRUE,_xll.ohTrigger(RecalcTrigger,TriggerON)),NA())</f>
        <v>3.669138302324626E-3</v>
      </c>
      <c r="H692" s="42">
        <f>_xll.qlCalendarAdvance(Calendar,$H691,B692,"f",FALSE)</f>
        <v>44587</v>
      </c>
      <c r="I692" s="140">
        <f>_xll.qlInterestRateIndexValueDate(Index1M,$H692)</f>
        <v>44587</v>
      </c>
      <c r="J692" s="145">
        <f>IFERROR(_xll.qlIndexFixing(Index1M,$H692,TRUE,_xll.ohTrigger(RecalcTrigger,Trigger1M)),NA())</f>
        <v>4.9899169192058725E-3</v>
      </c>
      <c r="K692" s="44">
        <f>IFERROR(_xll.qlIndexFixing(Index3M,H692,TRUE,_xll.ohTrigger(RecalcTrigger,Trigger3M)),NA())</f>
        <v>6.0458255386694904E-3</v>
      </c>
      <c r="L692" s="44">
        <f>IFERROR(_xll.qlIndexFixing(Index6M,$H692,TRUE,_xll.ohTrigger(RecalcTrigger,Trigger6M)),NA())</f>
        <v>7.3464062035054501E-3</v>
      </c>
      <c r="M692" s="146">
        <f>IFERROR(_xll.qlIndexFixing(Index1Y,$H692,TRUE,_xll.ohTrigger(RecalcTrigger,Trigger1Y)),NA())</f>
        <v>8.9667173695644475E-3</v>
      </c>
      <c r="N692" s="145">
        <f>IFERROR(_xll.qlIndexFixing(ONIndex1M,I692,TRUE,_xll.ohTrigger(RecalcTrigger,Trigger1M)),NA())</f>
        <v>4.9311116731509674E-3</v>
      </c>
      <c r="O692" s="44">
        <f>IFERROR(_xll.qlIndexFixing(ONIndex3M,I692,TRUE,_xll.ohTrigger(RecalcTrigger,Trigger3M)),NA())</f>
        <v>5.878027257700813E-3</v>
      </c>
      <c r="P692" s="44">
        <f>IFERROR(_xll.qlIndexFixing(ONIndex6M,I692,TRUE,_xll.ohTrigger(RecalcTrigger,Trigger6M)),NA())</f>
        <v>7.0073319866870154E-3</v>
      </c>
      <c r="Q692" s="146">
        <f>IFERROR(_xll.qlIndexFixing(ONIndex1Y,I692,TRUE,_xll.ohTrigger(RecalcTrigger,Trigger1Y)),NA())</f>
        <v>8.2738766480083825E-3</v>
      </c>
    </row>
    <row r="693" spans="2:17" x14ac:dyDescent="0.2">
      <c r="B693" s="39" t="s">
        <v>42</v>
      </c>
      <c r="D693" s="42">
        <f>_xll.qlCalendarAdvance(Calendar,$D692,B693,"f",FALSE)</f>
        <v>44594</v>
      </c>
      <c r="E693" s="140">
        <f>_xll.qlInterestRateIndexValueDate(IndexON,D693)</f>
        <v>44594</v>
      </c>
      <c r="F693" s="156">
        <f>IFERROR(_xll.qlIndexFixing(IndexON,D693,TRUE,_xll.ohTrigger(RecalcTrigger,TriggerON)),NA())</f>
        <v>3.6948809212178357E-3</v>
      </c>
      <c r="H693" s="42">
        <f>_xll.qlCalendarAdvance(Calendar,$H692,B693,"f",FALSE)</f>
        <v>44594</v>
      </c>
      <c r="I693" s="140">
        <f>_xll.qlInterestRateIndexValueDate(Index1M,$H693)</f>
        <v>44594</v>
      </c>
      <c r="J693" s="145">
        <f>IFERROR(_xll.qlIndexFixing(Index1M,$H693,TRUE,_xll.ohTrigger(RecalcTrigger,Trigger1M)),NA())</f>
        <v>5.0060023016414356E-3</v>
      </c>
      <c r="K693" s="44">
        <f>IFERROR(_xll.qlIndexFixing(Index3M,H693,TRUE,_xll.ohTrigger(RecalcTrigger,Trigger3M)),NA())</f>
        <v>6.0716611547794791E-3</v>
      </c>
      <c r="L693" s="44">
        <f>IFERROR(_xll.qlIndexFixing(Index6M,$H693,TRUE,_xll.ohTrigger(RecalcTrigger,Trigger6M)),NA())</f>
        <v>7.3719333252554239E-3</v>
      </c>
      <c r="M693" s="146">
        <f>IFERROR(_xll.qlIndexFixing(Index1Y,$H693,TRUE,_xll.ohTrigger(RecalcTrigger,Trigger1Y)),NA())</f>
        <v>8.9918783187403761E-3</v>
      </c>
      <c r="N693" s="145">
        <f>IFERROR(_xll.qlIndexFixing(ONIndex1M,I693,TRUE,_xll.ohTrigger(RecalcTrigger,Trigger1M)),NA())</f>
        <v>4.9563173815059258E-3</v>
      </c>
      <c r="O693" s="44">
        <f>IFERROR(_xll.qlIndexFixing(ONIndex3M,I693,TRUE,_xll.ohTrigger(RecalcTrigger,Trigger3M)),NA())</f>
        <v>5.9035735058321492E-3</v>
      </c>
      <c r="P693" s="44">
        <f>IFERROR(_xll.qlIndexFixing(ONIndex6M,I693,TRUE,_xll.ohTrigger(RecalcTrigger,Trigger6M)),NA())</f>
        <v>7.0325105523183495E-3</v>
      </c>
      <c r="Q693" s="146">
        <f>IFERROR(_xll.qlIndexFixing(ONIndex1Y,I693,TRUE,_xll.ohTrigger(RecalcTrigger,Trigger1Y)),NA())</f>
        <v>8.29927976492284E-3</v>
      </c>
    </row>
    <row r="694" spans="2:17" x14ac:dyDescent="0.2">
      <c r="B694" s="39" t="s">
        <v>42</v>
      </c>
      <c r="D694" s="42">
        <f>_xll.qlCalendarAdvance(Calendar,$D693,B694,"f",FALSE)</f>
        <v>44601</v>
      </c>
      <c r="E694" s="140">
        <f>_xll.qlInterestRateIndexValueDate(IndexON,D694)</f>
        <v>44601</v>
      </c>
      <c r="F694" s="156">
        <f>IFERROR(_xll.qlIndexFixing(IndexON,D694,TRUE,_xll.ohTrigger(RecalcTrigger,TriggerON)),NA())</f>
        <v>3.720771230181219E-3</v>
      </c>
      <c r="H694" s="42">
        <f>_xll.qlCalendarAdvance(Calendar,$H693,B694,"f",FALSE)</f>
        <v>44601</v>
      </c>
      <c r="I694" s="140">
        <f>_xll.qlInterestRateIndexValueDate(Index1M,$H694)</f>
        <v>44601</v>
      </c>
      <c r="J694" s="145">
        <f>IFERROR(_xll.qlIndexFixing(Index1M,$H694,TRUE,_xll.ohTrigger(RecalcTrigger,Trigger1M)),NA())</f>
        <v>5.0313409965287359E-3</v>
      </c>
      <c r="K694" s="44">
        <f>IFERROR(_xll.qlIndexFixing(Index3M,H694,TRUE,_xll.ohTrigger(RecalcTrigger,Trigger3M)),NA())</f>
        <v>6.0956300583081173E-3</v>
      </c>
      <c r="L694" s="44">
        <f>IFERROR(_xll.qlIndexFixing(Index6M,$H694,TRUE,_xll.ohTrigger(RecalcTrigger,Trigger6M)),NA())</f>
        <v>7.3974807704483871E-3</v>
      </c>
      <c r="M694" s="146">
        <f>IFERROR(_xll.qlIndexFixing(Index1Y,$H694,TRUE,_xll.ohTrigger(RecalcTrigger,Trigger1Y)),NA())</f>
        <v>9.0170194017797911E-3</v>
      </c>
      <c r="N694" s="145">
        <f>IFERROR(_xll.qlIndexFixing(ONIndex1M,I694,TRUE,_xll.ohTrigger(RecalcTrigger,Trigger1M)),NA())</f>
        <v>4.9815652890383699E-3</v>
      </c>
      <c r="O694" s="44">
        <f>IFERROR(_xll.qlIndexFixing(ONIndex3M,I694,TRUE,_xll.ohTrigger(RecalcTrigger,Trigger3M)),NA())</f>
        <v>5.9291592773980106E-3</v>
      </c>
      <c r="P694" s="44">
        <f>IFERROR(_xll.qlIndexFixing(ONIndex6M,I694,TRUE,_xll.ohTrigger(RecalcTrigger,Trigger6M)),NA())</f>
        <v>7.0577090483647797E-3</v>
      </c>
      <c r="Q694" s="146">
        <f>IFERROR(_xll.qlIndexFixing(ONIndex1Y,I694,TRUE,_xll.ohTrigger(RecalcTrigger,Trigger1Y)),NA())</f>
        <v>8.3246661644209574E-3</v>
      </c>
    </row>
    <row r="695" spans="2:17" x14ac:dyDescent="0.2">
      <c r="B695" s="39" t="s">
        <v>42</v>
      </c>
      <c r="D695" s="42">
        <f>_xll.qlCalendarAdvance(Calendar,$D694,B695,"f",FALSE)</f>
        <v>44608</v>
      </c>
      <c r="E695" s="140">
        <f>_xll.qlInterestRateIndexValueDate(IndexON,D695)</f>
        <v>44608</v>
      </c>
      <c r="F695" s="156">
        <f>IFERROR(_xll.qlIndexFixing(IndexON,D695,TRUE,_xll.ohTrigger(RecalcTrigger,TriggerON)),NA())</f>
        <v>3.7468092291337296E-3</v>
      </c>
      <c r="H695" s="42">
        <f>_xll.qlCalendarAdvance(Calendar,$H694,B695,"f",FALSE)</f>
        <v>44608</v>
      </c>
      <c r="I695" s="140">
        <f>_xll.qlInterestRateIndexValueDate(Index1M,$H695)</f>
        <v>44608</v>
      </c>
      <c r="J695" s="145">
        <f>IFERROR(_xll.qlIndexFixing(Index1M,$H695,TRUE,_xll.ohTrigger(RecalcTrigger,Trigger1M)),NA())</f>
        <v>5.056721953850144E-3</v>
      </c>
      <c r="K695" s="44">
        <f>IFERROR(_xll.qlIndexFixing(Index3M,H695,TRUE,_xll.ohTrigger(RecalcTrigger,Trigger3M)),NA())</f>
        <v>6.1215418924634038E-3</v>
      </c>
      <c r="L695" s="44">
        <f>IFERROR(_xll.qlIndexFixing(Index6M,$H695,TRUE,_xll.ohTrigger(RecalcTrigger,Trigger6M)),NA())</f>
        <v>7.4230485398464443E-3</v>
      </c>
      <c r="M695" s="146">
        <f>IFERROR(_xll.qlIndexFixing(Index1Y,$H695,TRUE,_xll.ohTrigger(RecalcTrigger,Trigger1Y)),NA())</f>
        <v>9.0421404174141351E-3</v>
      </c>
      <c r="N695" s="145">
        <f>IFERROR(_xll.qlIndexFixing(ONIndex1M,I695,TRUE,_xll.ohTrigger(RecalcTrigger,Trigger1M)),NA())</f>
        <v>5.0068553956672535E-3</v>
      </c>
      <c r="O695" s="44">
        <f>IFERROR(_xll.qlIndexFixing(ONIndex3M,I695,TRUE,_xll.ohTrigger(RecalcTrigger,Trigger3M)),NA())</f>
        <v>5.9547845725604898E-3</v>
      </c>
      <c r="P695" s="44">
        <f>IFERROR(_xll.qlIndexFixing(ONIndex6M,I695,TRUE,_xll.ohTrigger(RecalcTrigger,Trigger6M)),NA())</f>
        <v>7.0829274749883986E-3</v>
      </c>
      <c r="Q695" s="146">
        <f>IFERROR(_xll.qlIndexFixing(ONIndex1Y,I695,TRUE,_xll.ohTrigger(RecalcTrigger,Trigger1Y)),NA())</f>
        <v>8.3500358464216884E-3</v>
      </c>
    </row>
    <row r="696" spans="2:17" x14ac:dyDescent="0.2">
      <c r="B696" s="39" t="s">
        <v>42</v>
      </c>
      <c r="D696" s="42">
        <f>_xll.qlCalendarAdvance(Calendar,$D695,B696,"f",FALSE)</f>
        <v>44615</v>
      </c>
      <c r="E696" s="140">
        <f>_xll.qlInterestRateIndexValueDate(IndexON,D696)</f>
        <v>44615</v>
      </c>
      <c r="F696" s="156">
        <f>IFERROR(_xll.qlIndexFixing(IndexON,D696,TRUE,_xll.ohTrigger(RecalcTrigger,TriggerON)),NA())</f>
        <v>3.7729949181564137E-3</v>
      </c>
      <c r="H696" s="42">
        <f>_xll.qlCalendarAdvance(Calendar,$H695,B696,"f",FALSE)</f>
        <v>44615</v>
      </c>
      <c r="I696" s="140">
        <f>_xll.qlInterestRateIndexValueDate(Index1M,$H696)</f>
        <v>44615</v>
      </c>
      <c r="J696" s="145">
        <f>IFERROR(_xll.qlIndexFixing(Index1M,$H696,TRUE,_xll.ohTrigger(RecalcTrigger,Trigger1M)),NA())</f>
        <v>5.0821451738545876E-3</v>
      </c>
      <c r="K696" s="44">
        <f>IFERROR(_xll.qlIndexFixing(Index3M,H696,TRUE,_xll.ohTrigger(RecalcTrigger,Trigger3M)),NA())</f>
        <v>6.1474934704034839E-3</v>
      </c>
      <c r="L696" s="44">
        <f>IFERROR(_xll.qlIndexFixing(Index6M,$H696,TRUE,_xll.ohTrigger(RecalcTrigger,Trigger6M)),NA())</f>
        <v>7.4486366342108035E-3</v>
      </c>
      <c r="M696" s="146">
        <f>IFERROR(_xll.qlIndexFixing(Index1Y,$H696,TRUE,_xll.ohTrigger(RecalcTrigger,Trigger1Y)),NA())</f>
        <v>9.067241164356421E-3</v>
      </c>
      <c r="N696" s="145">
        <f>IFERROR(_xll.qlIndexFixing(ONIndex1M,I696,TRUE,_xll.ohTrigger(RecalcTrigger,Trigger1M)),NA())</f>
        <v>5.0321877014736227E-3</v>
      </c>
      <c r="O696" s="44">
        <f>IFERROR(_xll.qlIndexFixing(ONIndex3M,I696,TRUE,_xll.ohTrigger(RecalcTrigger,Trigger3M)),NA())</f>
        <v>5.9804493911574941E-3</v>
      </c>
      <c r="P696" s="44">
        <f>IFERROR(_xll.qlIndexFixing(ONIndex6M,I696,TRUE,_xll.ohTrigger(RecalcTrigger,Trigger6M)),NA())</f>
        <v>7.1081658320271135E-3</v>
      </c>
      <c r="Q696" s="146">
        <f>IFERROR(_xll.qlIndexFixing(ONIndex1Y,I696,TRUE,_xll.ohTrigger(RecalcTrigger,Trigger1Y)),NA())</f>
        <v>8.375388810925033E-3</v>
      </c>
    </row>
    <row r="697" spans="2:17" x14ac:dyDescent="0.2">
      <c r="B697" s="39" t="s">
        <v>42</v>
      </c>
      <c r="D697" s="42">
        <f>_xll.qlCalendarAdvance(Calendar,$D696,B697,"f",FALSE)</f>
        <v>44622</v>
      </c>
      <c r="E697" s="140">
        <f>_xll.qlInterestRateIndexValueDate(IndexON,D697)</f>
        <v>44622</v>
      </c>
      <c r="F697" s="156">
        <f>IFERROR(_xll.qlIndexFixing(IndexON,D697,TRUE,_xll.ohTrigger(RecalcTrigger,TriggerON)),NA())</f>
        <v>3.7993282972492715E-3</v>
      </c>
      <c r="H697" s="42">
        <f>_xll.qlCalendarAdvance(Calendar,$H696,B697,"f",FALSE)</f>
        <v>44622</v>
      </c>
      <c r="I697" s="140">
        <f>_xll.qlInterestRateIndexValueDate(Index1M,$H697)</f>
        <v>44622</v>
      </c>
      <c r="J697" s="145">
        <f>IFERROR(_xll.qlIndexFixing(Index1M,$H697,TRUE,_xll.ohTrigger(RecalcTrigger,Trigger1M)),NA())</f>
        <v>5.1169059645718058E-3</v>
      </c>
      <c r="K697" s="44">
        <f>IFERROR(_xll.qlIndexFixing(Index3M,H697,TRUE,_xll.ohTrigger(RecalcTrigger,Trigger3M)),NA())</f>
        <v>6.1792346407814995E-3</v>
      </c>
      <c r="L697" s="44">
        <f>IFERROR(_xll.qlIndexFixing(Index6M,$H697,TRUE,_xll.ohTrigger(RecalcTrigger,Trigger6M)),NA())</f>
        <v>7.4799834809452627E-3</v>
      </c>
      <c r="M697" s="146">
        <f>IFERROR(_xll.qlIndexFixing(Index1Y,$H697,TRUE,_xll.ohTrigger(RecalcTrigger,Trigger1Y)),NA())</f>
        <v>9.092321441300566E-3</v>
      </c>
      <c r="N697" s="145">
        <f>IFERROR(_xll.qlIndexFixing(ONIndex1M,I697,TRUE,_xll.ohTrigger(RecalcTrigger,Trigger1M)),NA())</f>
        <v>5.0575622064574777E-3</v>
      </c>
      <c r="O697" s="44">
        <f>IFERROR(_xll.qlIndexFixing(ONIndex3M,I697,TRUE,_xll.ohTrigger(RecalcTrigger,Trigger3M)),NA())</f>
        <v>6.0061537333511161E-3</v>
      </c>
      <c r="P697" s="44">
        <f>IFERROR(_xll.qlIndexFixing(ONIndex6M,I697,TRUE,_xll.ohTrigger(RecalcTrigger,Trigger6M)),NA())</f>
        <v>7.1334241195619708E-3</v>
      </c>
      <c r="Q697" s="146">
        <f>IFERROR(_xll.qlIndexFixing(ONIndex1Y,I697,TRUE,_xll.ohTrigger(RecalcTrigger,Trigger1Y)),NA())</f>
        <v>8.4007250580120374E-3</v>
      </c>
    </row>
    <row r="698" spans="2:17" x14ac:dyDescent="0.2">
      <c r="B698" s="39" t="s">
        <v>42</v>
      </c>
      <c r="D698" s="42">
        <f>_xll.qlCalendarAdvance(Calendar,$D697,B698,"f",FALSE)</f>
        <v>44629</v>
      </c>
      <c r="E698" s="140">
        <f>_xll.qlInterestRateIndexValueDate(IndexON,D698)</f>
        <v>44629</v>
      </c>
      <c r="F698" s="156">
        <f>IFERROR(_xll.qlIndexFixing(IndexON,D698,TRUE,_xll.ohTrigger(RecalcTrigger,TriggerON)),NA())</f>
        <v>3.825809366493349E-3</v>
      </c>
      <c r="H698" s="42">
        <f>_xll.qlCalendarAdvance(Calendar,$H697,B698,"f",FALSE)</f>
        <v>44629</v>
      </c>
      <c r="I698" s="140">
        <f>_xll.qlInterestRateIndexValueDate(Index1M,$H698)</f>
        <v>44629</v>
      </c>
      <c r="J698" s="145">
        <f>IFERROR(_xll.qlIndexFixing(Index1M,$H698,TRUE,_xll.ohTrigger(RecalcTrigger,Trigger1M)),NA())</f>
        <v>5.1424305978810892E-3</v>
      </c>
      <c r="K698" s="44">
        <f>IFERROR(_xll.qlIndexFixing(Index3M,H698,TRUE,_xll.ohTrigger(RecalcTrigger,Trigger3M)),NA())</f>
        <v>6.205275549900695E-3</v>
      </c>
      <c r="L698" s="44">
        <f>IFERROR(_xll.qlIndexFixing(Index6M,$H698,TRUE,_xll.ohTrigger(RecalcTrigger,Trigger6M)),NA())</f>
        <v>7.5056181592241637E-3</v>
      </c>
      <c r="M698" s="146">
        <f>IFERROR(_xll.qlIndexFixing(Index1Y,$H698,TRUE,_xll.ohTrigger(RecalcTrigger,Trigger1Y)),NA())</f>
        <v>9.1173810469222794E-3</v>
      </c>
      <c r="N698" s="145">
        <f>IFERROR(_xll.qlIndexFixing(ONIndex1M,I698,TRUE,_xll.ohTrigger(RecalcTrigger,Trigger1M)),NA())</f>
        <v>5.0829789106998646E-3</v>
      </c>
      <c r="O698" s="44">
        <f>IFERROR(_xll.qlIndexFixing(ONIndex3M,I698,TRUE,_xll.ohTrigger(RecalcTrigger,Trigger3M)),NA())</f>
        <v>6.0318975989792634E-3</v>
      </c>
      <c r="P698" s="44">
        <f>IFERROR(_xll.qlIndexFixing(ONIndex6M,I698,TRUE,_xll.ohTrigger(RecalcTrigger,Trigger6M)),NA())</f>
        <v>7.1587023377550629E-3</v>
      </c>
      <c r="Q698" s="146">
        <f>IFERROR(_xll.qlIndexFixing(ONIndex1Y,I698,TRUE,_xll.ohTrigger(RecalcTrigger,Trigger1Y)),NA())</f>
        <v>8.4260445876016554E-3</v>
      </c>
    </row>
    <row r="699" spans="2:17" x14ac:dyDescent="0.2">
      <c r="B699" s="39" t="s">
        <v>42</v>
      </c>
      <c r="D699" s="42">
        <f>_xll.qlCalendarAdvance(Calendar,$D698,B699,"f",FALSE)</f>
        <v>44636</v>
      </c>
      <c r="E699" s="140">
        <f>_xll.qlInterestRateIndexValueDate(IndexON,D699)</f>
        <v>44636</v>
      </c>
      <c r="F699" s="156">
        <f>IFERROR(_xll.qlIndexFixing(IndexON,D699,TRUE,_xll.ohTrigger(RecalcTrigger,TriggerON)),NA())</f>
        <v>3.8524381258886464E-3</v>
      </c>
      <c r="H699" s="42">
        <f>_xll.qlCalendarAdvance(Calendar,$H698,B699,"f",FALSE)</f>
        <v>44636</v>
      </c>
      <c r="I699" s="140">
        <f>_xll.qlInterestRateIndexValueDate(Index1M,$H699)</f>
        <v>44636</v>
      </c>
      <c r="J699" s="145">
        <f>IFERROR(_xll.qlIndexFixing(Index1M,$H699,TRUE,_xll.ohTrigger(RecalcTrigger,Trigger1M)),NA())</f>
        <v>5.1698643442294563E-3</v>
      </c>
      <c r="K699" s="44">
        <f>IFERROR(_xll.qlIndexFixing(Index3M,H699,TRUE,_xll.ohTrigger(RecalcTrigger,Trigger3M)),NA())</f>
        <v>6.2313562128240643E-3</v>
      </c>
      <c r="L699" s="44">
        <f>IFERROR(_xll.qlIndexFixing(Index6M,$H699,TRUE,_xll.ohTrigger(RecalcTrigger,Trigger6M)),NA())</f>
        <v>7.5312731715607931E-3</v>
      </c>
      <c r="M699" s="146">
        <f>IFERROR(_xll.qlIndexFixing(Index1Y,$H699,TRUE,_xll.ohTrigger(RecalcTrigger,Trigger1Y)),NA())</f>
        <v>9.1424197798783968E-3</v>
      </c>
      <c r="N699" s="145">
        <f>IFERROR(_xll.qlIndexFixing(ONIndex1M,I699,TRUE,_xll.ohTrigger(RecalcTrigger,Trigger1M)),NA())</f>
        <v>5.108437814038691E-3</v>
      </c>
      <c r="O699" s="44">
        <f>IFERROR(_xll.qlIndexFixing(ONIndex3M,I699,TRUE,_xll.ohTrigger(RecalcTrigger,Trigger3M)),NA())</f>
        <v>6.0576809882040283E-3</v>
      </c>
      <c r="P699" s="44">
        <f>IFERROR(_xll.qlIndexFixing(ONIndex6M,I699,TRUE,_xll.ohTrigger(RecalcTrigger,Trigger6M)),NA())</f>
        <v>7.1840004863632512E-3</v>
      </c>
      <c r="Q699" s="146">
        <f>IFERROR(_xll.qlIndexFixing(ONIndex1Y,I699,TRUE,_xll.ohTrigger(RecalcTrigger,Trigger1Y)),NA())</f>
        <v>8.451347399693887E-3</v>
      </c>
    </row>
    <row r="700" spans="2:17" x14ac:dyDescent="0.2">
      <c r="B700" s="39" t="s">
        <v>42</v>
      </c>
      <c r="D700" s="42">
        <f>_xll.qlCalendarAdvance(Calendar,$D699,B700,"f",FALSE)</f>
        <v>44643</v>
      </c>
      <c r="E700" s="140">
        <f>_xll.qlInterestRateIndexValueDate(IndexON,D700)</f>
        <v>44643</v>
      </c>
      <c r="F700" s="156">
        <f>IFERROR(_xll.qlIndexFixing(IndexON,D700,TRUE,_xll.ohTrigger(RecalcTrigger,TriggerON)),NA())</f>
        <v>3.8792145754351637E-3</v>
      </c>
      <c r="H700" s="42">
        <f>_xll.qlCalendarAdvance(Calendar,$H699,B700,"f",FALSE)</f>
        <v>44643</v>
      </c>
      <c r="I700" s="140">
        <f>_xll.qlInterestRateIndexValueDate(Index1M,$H700)</f>
        <v>44643</v>
      </c>
      <c r="J700" s="145">
        <f>IFERROR(_xll.qlIndexFixing(Index1M,$H700,TRUE,_xll.ohTrigger(RecalcTrigger,Trigger1M)),NA())</f>
        <v>5.1936066910689008E-3</v>
      </c>
      <c r="K700" s="44">
        <f>IFERROR(_xll.qlIndexFixing(Index3M,H700,TRUE,_xll.ohTrigger(RecalcTrigger,Trigger3M)),NA())</f>
        <v>6.2574766303303562E-3</v>
      </c>
      <c r="L700" s="44">
        <f>IFERROR(_xll.qlIndexFixing(Index6M,$H700,TRUE,_xll.ohTrigger(RecalcTrigger,Trigger6M)),NA())</f>
        <v>7.5569485187321379E-3</v>
      </c>
      <c r="M700" s="146">
        <f>IFERROR(_xll.qlIndexFixing(Index1Y,$H700,TRUE,_xll.ohTrigger(RecalcTrigger,Trigger1Y)),NA())</f>
        <v>9.1674374388075464E-3</v>
      </c>
      <c r="N700" s="145">
        <f>IFERROR(_xll.qlIndexFixing(ONIndex1M,I700,TRUE,_xll.ohTrigger(RecalcTrigger,Trigger1M)),NA())</f>
        <v>5.1339389166360494E-3</v>
      </c>
      <c r="O700" s="44">
        <f>IFERROR(_xll.qlIndexFixing(ONIndex3M,I700,TRUE,_xll.ohTrigger(RecalcTrigger,Trigger3M)),NA())</f>
        <v>6.0835039010254111E-3</v>
      </c>
      <c r="P700" s="44">
        <f>IFERROR(_xll.qlIndexFixing(ONIndex6M,I700,TRUE,_xll.ohTrigger(RecalcTrigger,Trigger6M)),NA())</f>
        <v>7.2093185654675818E-3</v>
      </c>
      <c r="Q700" s="146">
        <f>IFERROR(_xll.qlIndexFixing(ONIndex1Y,I700,TRUE,_xll.ohTrigger(RecalcTrigger,Trigger1Y)),NA())</f>
        <v>8.4766334943697785E-3</v>
      </c>
    </row>
    <row r="701" spans="2:17" x14ac:dyDescent="0.2">
      <c r="B701" s="39" t="s">
        <v>42</v>
      </c>
      <c r="D701" s="42">
        <f>_xll.qlCalendarAdvance(Calendar,$D700,B701,"f",FALSE)</f>
        <v>44650</v>
      </c>
      <c r="E701" s="140">
        <f>_xll.qlInterestRateIndexValueDate(IndexON,D701)</f>
        <v>44650</v>
      </c>
      <c r="F701" s="156">
        <f>IFERROR(_xll.qlIndexFixing(IndexON,D701,TRUE,_xll.ohTrigger(RecalcTrigger,TriggerON)),NA())</f>
        <v>3.9061387152949933E-3</v>
      </c>
      <c r="H701" s="42">
        <f>_xll.qlCalendarAdvance(Calendar,$H700,B701,"f",FALSE)</f>
        <v>44650</v>
      </c>
      <c r="I701" s="140">
        <f>_xll.qlInterestRateIndexValueDate(Index1M,$H701)</f>
        <v>44650</v>
      </c>
      <c r="J701" s="145">
        <f>IFERROR(_xll.qlIndexFixing(Index1M,$H701,TRUE,_xll.ohTrigger(RecalcTrigger,Trigger1M)),NA())</f>
        <v>5.2136393735734794E-3</v>
      </c>
      <c r="K701" s="44">
        <f>IFERROR(_xll.qlIndexFixing(Index3M,H701,TRUE,_xll.ohTrigger(RecalcTrigger,Trigger3M)),NA())</f>
        <v>6.2836368032027244E-3</v>
      </c>
      <c r="L701" s="44">
        <f>IFERROR(_xll.qlIndexFixing(Index6M,$H701,TRUE,_xll.ohTrigger(RecalcTrigger,Trigger6M)),NA())</f>
        <v>7.582644206113682E-3</v>
      </c>
      <c r="M701" s="146">
        <f>IFERROR(_xll.qlIndexFixing(Index1Y,$H701,TRUE,_xll.ohTrigger(RecalcTrigger,Trigger1Y)),NA())</f>
        <v>9.1924338223290381E-3</v>
      </c>
      <c r="N701" s="145">
        <f>IFERROR(_xll.qlIndexFixing(ONIndex1M,I701,TRUE,_xll.ohTrigger(RecalcTrigger,Trigger1M)),NA())</f>
        <v>5.1594822184108935E-3</v>
      </c>
      <c r="O701" s="44">
        <f>IFERROR(_xll.qlIndexFixing(ONIndex3M,I701,TRUE,_xll.ohTrigger(RecalcTrigger,Trigger3M)),NA())</f>
        <v>6.1093663373623652E-3</v>
      </c>
      <c r="P701" s="44">
        <f>IFERROR(_xll.qlIndexFixing(ONIndex6M,I701,TRUE,_xll.ohTrigger(RecalcTrigger,Trigger6M)),NA())</f>
        <v>7.234656575149101E-3</v>
      </c>
      <c r="Q701" s="146">
        <f>IFERROR(_xll.qlIndexFixing(ONIndex1Y,I701,TRUE,_xll.ohTrigger(RecalcTrigger,Trigger1Y)),NA())</f>
        <v>8.5019028715482836E-3</v>
      </c>
    </row>
    <row r="702" spans="2:17" x14ac:dyDescent="0.2">
      <c r="B702" s="39" t="s">
        <v>42</v>
      </c>
      <c r="D702" s="42">
        <f>_xll.qlCalendarAdvance(Calendar,$D701,B702,"f",FALSE)</f>
        <v>44657</v>
      </c>
      <c r="E702" s="140">
        <f>_xll.qlInterestRateIndexValueDate(IndexON,D702)</f>
        <v>44657</v>
      </c>
      <c r="F702" s="156">
        <f>IFERROR(_xll.qlIndexFixing(IndexON,D702,TRUE,_xll.ohTrigger(RecalcTrigger,TriggerON)),NA())</f>
        <v>3.9332105453870891E-3</v>
      </c>
      <c r="H702" s="42">
        <f>_xll.qlCalendarAdvance(Calendar,$H701,B702,"f",FALSE)</f>
        <v>44657</v>
      </c>
      <c r="I702" s="140">
        <f>_xll.qlInterestRateIndexValueDate(Index1M,$H702)</f>
        <v>44657</v>
      </c>
      <c r="J702" s="145">
        <f>IFERROR(_xll.qlIndexFixing(Index1M,$H702,TRUE,_xll.ohTrigger(RecalcTrigger,Trigger1M)),NA())</f>
        <v>5.2393229480088479E-3</v>
      </c>
      <c r="K702" s="44">
        <f>IFERROR(_xll.qlIndexFixing(Index3M,H702,TRUE,_xll.ohTrigger(RecalcTrigger,Trigger3M)),NA())</f>
        <v>6.3079033523963535E-3</v>
      </c>
      <c r="L702" s="44">
        <f>IFERROR(_xll.qlIndexFixing(Index6M,$H702,TRUE,_xll.ohTrigger(RecalcTrigger,Trigger6M)),NA())</f>
        <v>7.606437583246457E-3</v>
      </c>
      <c r="M702" s="146">
        <f>IFERROR(_xll.qlIndexFixing(Index1Y,$H702,TRUE,_xll.ohTrigger(RecalcTrigger,Trigger1Y)),NA())</f>
        <v>9.2174087290450846E-3</v>
      </c>
      <c r="N702" s="145">
        <f>IFERROR(_xll.qlIndexFixing(ONIndex1M,I702,TRUE,_xll.ohTrigger(RecalcTrigger,Trigger1M)),NA())</f>
        <v>5.1850677193632233E-3</v>
      </c>
      <c r="O702" s="44">
        <f>IFERROR(_xll.qlIndexFixing(ONIndex3M,I702,TRUE,_xll.ohTrigger(RecalcTrigger,Trigger3M)),NA())</f>
        <v>6.1352682972959371E-3</v>
      </c>
      <c r="P702" s="44">
        <f>IFERROR(_xll.qlIndexFixing(ONIndex6M,I702,TRUE,_xll.ohTrigger(RecalcTrigger,Trigger6M)),NA())</f>
        <v>7.2600145154078088E-3</v>
      </c>
      <c r="Q702" s="146">
        <f>IFERROR(_xll.qlIndexFixing(ONIndex1Y,I702,TRUE,_xll.ohTrigger(RecalcTrigger,Trigger1Y)),NA())</f>
        <v>8.5271555313104486E-3</v>
      </c>
    </row>
    <row r="703" spans="2:17" x14ac:dyDescent="0.2">
      <c r="B703" s="39" t="s">
        <v>42</v>
      </c>
      <c r="D703" s="42">
        <f>_xll.qlCalendarAdvance(Calendar,$D702,B703,"f",FALSE)</f>
        <v>44664</v>
      </c>
      <c r="E703" s="140">
        <f>_xll.qlInterestRateIndexValueDate(IndexON,D703)</f>
        <v>44664</v>
      </c>
      <c r="F703" s="156">
        <f>IFERROR(_xll.qlIndexFixing(IndexON,D703,TRUE,_xll.ohTrigger(RecalcTrigger,TriggerON)),NA())</f>
        <v>3.9604300656304048E-3</v>
      </c>
      <c r="H703" s="42">
        <f>_xll.qlCalendarAdvance(Calendar,$H702,B703,"f",FALSE)</f>
        <v>44664</v>
      </c>
      <c r="I703" s="140">
        <f>_xll.qlInterestRateIndexValueDate(Index1M,$H703)</f>
        <v>44664</v>
      </c>
      <c r="J703" s="145">
        <f>IFERROR(_xll.qlIndexFixing(Index1M,$H703,TRUE,_xll.ohTrigger(RecalcTrigger,Trigger1M)),NA())</f>
        <v>5.2650487917348388E-3</v>
      </c>
      <c r="K703" s="44">
        <f>IFERROR(_xll.qlIndexFixing(Index3M,H703,TRUE,_xll.ohTrigger(RecalcTrigger,Trigger3M)),NA())</f>
        <v>6.3341397444986597E-3</v>
      </c>
      <c r="L703" s="44">
        <f>IFERROR(_xll.qlIndexFixing(Index6M,$H703,TRUE,_xll.ohTrigger(RecalcTrigger,Trigger6M)),NA())</f>
        <v>7.6321736050924292E-3</v>
      </c>
      <c r="M703" s="146">
        <f>IFERROR(_xll.qlIndexFixing(Index1Y,$H703,TRUE,_xll.ohTrigger(RecalcTrigger,Trigger1Y)),NA())</f>
        <v>9.2423619575381366E-3</v>
      </c>
      <c r="N703" s="145">
        <f>IFERROR(_xll.qlIndexFixing(ONIndex1M,I703,TRUE,_xll.ohTrigger(RecalcTrigger,Trigger1M)),NA())</f>
        <v>5.2106954196551314E-3</v>
      </c>
      <c r="O703" s="44">
        <f>IFERROR(_xll.qlIndexFixing(ONIndex3M,I703,TRUE,_xll.ohTrigger(RecalcTrigger,Trigger3M)),NA())</f>
        <v>6.1612097808261268E-3</v>
      </c>
      <c r="P703" s="44">
        <f>IFERROR(_xll.qlIndexFixing(ONIndex6M,I703,TRUE,_xll.ohTrigger(RecalcTrigger,Trigger6M)),NA())</f>
        <v>7.2853923860816128E-3</v>
      </c>
      <c r="Q703" s="146">
        <f>IFERROR(_xll.qlIndexFixing(ONIndex1Y,I703,TRUE,_xll.ohTrigger(RecalcTrigger,Trigger1Y)),NA())</f>
        <v>8.5523914734941808E-3</v>
      </c>
    </row>
    <row r="704" spans="2:17" x14ac:dyDescent="0.2">
      <c r="B704" s="39" t="s">
        <v>42</v>
      </c>
      <c r="D704" s="42">
        <f>_xll.qlCalendarAdvance(Calendar,$D703,B704,"f",FALSE)</f>
        <v>44671</v>
      </c>
      <c r="E704" s="140">
        <f>_xll.qlInterestRateIndexValueDate(IndexON,D704)</f>
        <v>44671</v>
      </c>
      <c r="F704" s="156">
        <f>IFERROR(_xll.qlIndexFixing(IndexON,D704,TRUE,_xll.ohTrigger(RecalcTrigger,TriggerON)),NA())</f>
        <v>3.9877972763491254E-3</v>
      </c>
      <c r="H704" s="42">
        <f>_xll.qlCalendarAdvance(Calendar,$H703,B704,"f",FALSE)</f>
        <v>44671</v>
      </c>
      <c r="I704" s="140">
        <f>_xll.qlInterestRateIndexValueDate(Index1M,$H704)</f>
        <v>44671</v>
      </c>
      <c r="J704" s="145">
        <f>IFERROR(_xll.qlIndexFixing(Index1M,$H704,TRUE,_xll.ohTrigger(RecalcTrigger,Trigger1M)),NA())</f>
        <v>5.2908169050135036E-3</v>
      </c>
      <c r="K704" s="44">
        <f>IFERROR(_xll.qlIndexFixing(Index3M,H704,TRUE,_xll.ohTrigger(RecalcTrigger,Trigger3M)),NA())</f>
        <v>6.3604158916871368E-3</v>
      </c>
      <c r="L704" s="44">
        <f>IFERROR(_xll.qlIndexFixing(Index6M,$H704,TRUE,_xll.ohTrigger(RecalcTrigger,Trigger6M)),NA())</f>
        <v>7.6579325110794436E-3</v>
      </c>
      <c r="M704" s="146">
        <f>IFERROR(_xll.qlIndexFixing(Index1Y,$H704,TRUE,_xll.ohTrigger(RecalcTrigger,Trigger1Y)),NA())</f>
        <v>9.2672933063728813E-3</v>
      </c>
      <c r="N704" s="145">
        <f>IFERROR(_xll.qlIndexFixing(ONIndex1M,I704,TRUE,_xll.ohTrigger(RecalcTrigger,Trigger1M)),NA())</f>
        <v>5.2363653191245252E-3</v>
      </c>
      <c r="O704" s="44">
        <f>IFERROR(_xll.qlIndexFixing(ONIndex3M,I704,TRUE,_xll.ohTrigger(RecalcTrigger,Trigger3M)),NA())</f>
        <v>6.1871907878718879E-3</v>
      </c>
      <c r="P704" s="44">
        <f>IFERROR(_xll.qlIndexFixing(ONIndex6M,I704,TRUE,_xll.ohTrigger(RecalcTrigger,Trigger6M)),NA())</f>
        <v>7.3107901873326053E-3</v>
      </c>
      <c r="Q704" s="146">
        <f>IFERROR(_xll.qlIndexFixing(ONIndex1Y,I704,TRUE,_xll.ohTrigger(RecalcTrigger,Trigger1Y)),NA())</f>
        <v>8.5776106981805267E-3</v>
      </c>
    </row>
    <row r="705" spans="2:17" x14ac:dyDescent="0.2">
      <c r="B705" s="39" t="s">
        <v>42</v>
      </c>
      <c r="D705" s="42">
        <f>_xll.qlCalendarAdvance(Calendar,$D704,B705,"f",FALSE)</f>
        <v>44678</v>
      </c>
      <c r="E705" s="140">
        <f>_xll.qlInterestRateIndexValueDate(IndexON,D705)</f>
        <v>44678</v>
      </c>
      <c r="F705" s="156">
        <f>IFERROR(_xll.qlIndexFixing(IndexON,D705,TRUE,_xll.ohTrigger(RecalcTrigger,TriggerON)),NA())</f>
        <v>4.0153121773811584E-3</v>
      </c>
      <c r="H705" s="42">
        <f>_xll.qlCalendarAdvance(Calendar,$H704,B705,"f",FALSE)</f>
        <v>44678</v>
      </c>
      <c r="I705" s="140">
        <f>_xll.qlInterestRateIndexValueDate(Index1M,$H705)</f>
        <v>44678</v>
      </c>
      <c r="J705" s="145">
        <f>IFERROR(_xll.qlIndexFixing(Index1M,$H705,TRUE,_xll.ohTrigger(RecalcTrigger,Trigger1M)),NA())</f>
        <v>5.3166272881203982E-3</v>
      </c>
      <c r="K705" s="44">
        <f>IFERROR(_xll.qlIndexFixing(Index3M,H705,TRUE,_xll.ohTrigger(RecalcTrigger,Trigger3M)),NA())</f>
        <v>6.3867317947410756E-3</v>
      </c>
      <c r="L705" s="44">
        <f>IFERROR(_xll.qlIndexFixing(Index6M,$H705,TRUE,_xll.ohTrigger(RecalcTrigger,Trigger6M)),NA())</f>
        <v>7.683715491367705E-3</v>
      </c>
      <c r="M705" s="146">
        <f>IFERROR(_xll.qlIndexFixing(Index1Y,$H705,TRUE,_xll.ohTrigger(RecalcTrigger,Trigger1Y)),NA())</f>
        <v>9.2922025740957981E-3</v>
      </c>
      <c r="N705" s="145">
        <f>IFERROR(_xll.qlIndexFixing(ONIndex1M,I705,TRUE,_xll.ohTrigger(RecalcTrigger,Trigger1M)),NA())</f>
        <v>5.2620774179334973E-3</v>
      </c>
      <c r="O705" s="44">
        <f>IFERROR(_xll.qlIndexFixing(ONIndex3M,I705,TRUE,_xll.ohTrigger(RecalcTrigger,Trigger3M)),NA())</f>
        <v>6.2132113185142668E-3</v>
      </c>
      <c r="P705" s="44">
        <f>IFERROR(_xll.qlIndexFixing(ONIndex6M,I705,TRUE,_xll.ohTrigger(RecalcTrigger,Trigger6M)),NA())</f>
        <v>7.3362079191607865E-3</v>
      </c>
      <c r="Q705" s="146">
        <f>IFERROR(_xll.qlIndexFixing(ONIndex1Y,I705,TRUE,_xll.ohTrigger(RecalcTrigger,Trigger1Y)),NA())</f>
        <v>8.6028132053694861E-3</v>
      </c>
    </row>
    <row r="706" spans="2:17" x14ac:dyDescent="0.2">
      <c r="B706" s="39" t="s">
        <v>42</v>
      </c>
      <c r="D706" s="42">
        <f>_xll.qlCalendarAdvance(Calendar,$D705,B706,"f",FALSE)</f>
        <v>44685</v>
      </c>
      <c r="E706" s="140">
        <f>_xll.qlInterestRateIndexValueDate(IndexON,D706)</f>
        <v>44685</v>
      </c>
      <c r="F706" s="156">
        <f>IFERROR(_xll.qlIndexFixing(IndexON,D706,TRUE,_xll.ohTrigger(RecalcTrigger,TriggerON)),NA())</f>
        <v>4.0429747688075501E-3</v>
      </c>
      <c r="H706" s="42">
        <f>_xll.qlCalendarAdvance(Calendar,$H705,B706,"f",FALSE)</f>
        <v>44685</v>
      </c>
      <c r="I706" s="140">
        <f>_xll.qlInterestRateIndexValueDate(Index1M,$H706)</f>
        <v>44685</v>
      </c>
      <c r="J706" s="145">
        <f>IFERROR(_xll.qlIndexFixing(Index1M,$H706,TRUE,_xll.ohTrigger(RecalcTrigger,Trigger1M)),NA())</f>
        <v>5.3481496043344783E-3</v>
      </c>
      <c r="K706" s="44">
        <f>IFERROR(_xll.qlIndexFixing(Index3M,H706,TRUE,_xll.ohTrigger(RecalcTrigger,Trigger3M)),NA())</f>
        <v>6.415034025497807E-3</v>
      </c>
      <c r="L706" s="44">
        <f>IFERROR(_xll.qlIndexFixing(Index6M,$H706,TRUE,_xll.ohTrigger(RecalcTrigger,Trigger6M)),NA())</f>
        <v>7.7114567904045207E-3</v>
      </c>
      <c r="M706" s="146">
        <f>IFERROR(_xll.qlIndexFixing(Index1Y,$H706,TRUE,_xll.ohTrigger(RecalcTrigger,Trigger1Y)),NA())</f>
        <v>9.3170895592347147E-3</v>
      </c>
      <c r="N706" s="145">
        <f>IFERROR(_xll.qlIndexFixing(ONIndex1M,I706,TRUE,_xll.ohTrigger(RecalcTrigger,Trigger1M)),NA())</f>
        <v>5.287831715919955E-3</v>
      </c>
      <c r="O706" s="44">
        <f>IFERROR(_xll.qlIndexFixing(ONIndex3M,I706,TRUE,_xll.ohTrigger(RecalcTrigger,Trigger3M)),NA())</f>
        <v>6.2392713727532634E-3</v>
      </c>
      <c r="P706" s="44">
        <f>IFERROR(_xll.qlIndexFixing(ONIndex6M,I706,TRUE,_xll.ohTrigger(RecalcTrigger,Trigger6M)),NA())</f>
        <v>7.3616455814851101E-3</v>
      </c>
      <c r="Q706" s="146">
        <f>IFERROR(_xll.qlIndexFixing(ONIndex1Y,I706,TRUE,_xll.ohTrigger(RecalcTrigger,Trigger1Y)),NA())</f>
        <v>8.6279989950610592E-3</v>
      </c>
    </row>
    <row r="707" spans="2:17" x14ac:dyDescent="0.2">
      <c r="B707" s="39" t="s">
        <v>42</v>
      </c>
      <c r="D707" s="42">
        <f>_xll.qlCalendarAdvance(Calendar,$D706,B707,"f",FALSE)</f>
        <v>44692</v>
      </c>
      <c r="E707" s="140">
        <f>_xll.qlInterestRateIndexValueDate(IndexON,D707)</f>
        <v>44692</v>
      </c>
      <c r="F707" s="156">
        <f>IFERROR(_xll.qlIndexFixing(IndexON,D707,TRUE,_xll.ohTrigger(RecalcTrigger,TriggerON)),NA())</f>
        <v>4.0707850507093468E-3</v>
      </c>
      <c r="H707" s="42">
        <f>_xll.qlCalendarAdvance(Calendar,$H706,B707,"f",FALSE)</f>
        <v>44692</v>
      </c>
      <c r="I707" s="140">
        <f>_xll.qlInterestRateIndexValueDate(Index1M,$H707)</f>
        <v>44692</v>
      </c>
      <c r="J707" s="145">
        <f>IFERROR(_xll.qlIndexFixing(Index1M,$H707,TRUE,_xll.ohTrigger(RecalcTrigger,Trigger1M)),NA())</f>
        <v>5.3740547270574078E-3</v>
      </c>
      <c r="K707" s="44">
        <f>IFERROR(_xll.qlIndexFixing(Index3M,H707,TRUE,_xll.ohTrigger(RecalcTrigger,Trigger3M)),NA())</f>
        <v>6.4414327470489804E-3</v>
      </c>
      <c r="L707" s="44">
        <f>IFERROR(_xll.qlIndexFixing(Index6M,$H707,TRUE,_xll.ohTrigger(RecalcTrigger,Trigger6M)),NA())</f>
        <v>7.7372943510373698E-3</v>
      </c>
      <c r="M707" s="146">
        <f>IFERROR(_xll.qlIndexFixing(Index1Y,$H707,TRUE,_xll.ohTrigger(RecalcTrigger,Trigger1Y)),NA())</f>
        <v>9.3419540602999174E-3</v>
      </c>
      <c r="N707" s="145">
        <f>IFERROR(_xll.qlIndexFixing(ONIndex1M,I707,TRUE,_xll.ohTrigger(RecalcTrigger,Trigger1M)),NA())</f>
        <v>5.3136282130838985E-3</v>
      </c>
      <c r="O707" s="44">
        <f>IFERROR(_xll.qlIndexFixing(ONIndex3M,I707,TRUE,_xll.ohTrigger(RecalcTrigger,Trigger3M)),NA())</f>
        <v>6.265370950669924E-3</v>
      </c>
      <c r="P707" s="44">
        <f>IFERROR(_xll.qlIndexFixing(ONIndex6M,I707,TRUE,_xll.ohTrigger(RecalcTrigger,Trigger6M)),NA())</f>
        <v>7.3871031743866222E-3</v>
      </c>
      <c r="Q707" s="146">
        <f>IFERROR(_xll.qlIndexFixing(ONIndex1Y,I707,TRUE,_xll.ohTrigger(RecalcTrigger,Trigger1Y)),NA())</f>
        <v>8.6531680672552458E-3</v>
      </c>
    </row>
    <row r="708" spans="2:17" x14ac:dyDescent="0.2">
      <c r="B708" s="39" t="s">
        <v>42</v>
      </c>
      <c r="D708" s="42">
        <f>_xll.qlCalendarAdvance(Calendar,$D707,B708,"f",FALSE)</f>
        <v>44699</v>
      </c>
      <c r="E708" s="140">
        <f>_xll.qlInterestRateIndexValueDate(IndexON,D708)</f>
        <v>44699</v>
      </c>
      <c r="F708" s="156">
        <f>IFERROR(_xll.qlIndexFixing(IndexON,D708,TRUE,_xll.ohTrigger(RecalcTrigger,TriggerON)),NA())</f>
        <v>4.0987430230055022E-3</v>
      </c>
      <c r="H708" s="42">
        <f>_xll.qlCalendarAdvance(Calendar,$H707,B708,"f",FALSE)</f>
        <v>44699</v>
      </c>
      <c r="I708" s="140">
        <f>_xll.qlInterestRateIndexValueDate(Index1M,$H708)</f>
        <v>44699</v>
      </c>
      <c r="J708" s="145">
        <f>IFERROR(_xll.qlIndexFixing(Index1M,$H708,TRUE,_xll.ohTrigger(RecalcTrigger,Trigger1M)),NA())</f>
        <v>5.4000021278576048E-3</v>
      </c>
      <c r="K708" s="44">
        <f>IFERROR(_xll.qlIndexFixing(Index3M,H708,TRUE,_xll.ohTrigger(RecalcTrigger,Trigger3M)),NA())</f>
        <v>6.4678712294712112E-3</v>
      </c>
      <c r="L708" s="44">
        <f>IFERROR(_xll.qlIndexFixing(Index6M,$H708,TRUE,_xll.ohTrigger(RecalcTrigger,Trigger6M)),NA())</f>
        <v>7.7631596885972872E-3</v>
      </c>
      <c r="M708" s="146">
        <f>IFERROR(_xll.qlIndexFixing(Index1Y,$H708,TRUE,_xll.ohTrigger(RecalcTrigger,Trigger1Y)),NA())</f>
        <v>9.3667958757825964E-3</v>
      </c>
      <c r="N708" s="145">
        <f>IFERROR(_xll.qlIndexFixing(ONIndex1M,I708,TRUE,_xll.ohTrigger(RecalcTrigger,Trigger1M)),NA())</f>
        <v>5.3394669096684666E-3</v>
      </c>
      <c r="O708" s="44">
        <f>IFERROR(_xll.qlIndexFixing(ONIndex3M,I708,TRUE,_xll.ohTrigger(RecalcTrigger,Trigger3M)),NA())</f>
        <v>6.2915100521832024E-3</v>
      </c>
      <c r="P708" s="44">
        <f>IFERROR(_xll.qlIndexFixing(ONIndex6M,I708,TRUE,_xll.ohTrigger(RecalcTrigger,Trigger6M)),NA())</f>
        <v>7.412580697865323E-3</v>
      </c>
      <c r="Q708" s="146">
        <f>IFERROR(_xll.qlIndexFixing(ONIndex1Y,I708,TRUE,_xll.ohTrigger(RecalcTrigger,Trigger1Y)),NA())</f>
        <v>8.6783204220330923E-3</v>
      </c>
    </row>
    <row r="709" spans="2:17" x14ac:dyDescent="0.2">
      <c r="B709" s="39" t="s">
        <v>42</v>
      </c>
      <c r="D709" s="42">
        <f>_xll.qlCalendarAdvance(Calendar,$D708,B709,"f",FALSE)</f>
        <v>44706</v>
      </c>
      <c r="E709" s="140">
        <f>_xll.qlInterestRateIndexValueDate(IndexON,D709)</f>
        <v>44706</v>
      </c>
      <c r="F709" s="156">
        <f>IFERROR(_xll.qlIndexFixing(IndexON,D709,TRUE,_xll.ohTrigger(RecalcTrigger,TriggerON)),NA())</f>
        <v>4.1268486857770625E-3</v>
      </c>
      <c r="H709" s="42">
        <f>_xll.qlCalendarAdvance(Calendar,$H708,B709,"f",FALSE)</f>
        <v>44706</v>
      </c>
      <c r="I709" s="140">
        <f>_xll.qlInterestRateIndexValueDate(Index1M,$H709)</f>
        <v>44706</v>
      </c>
      <c r="J709" s="145">
        <f>IFERROR(_xll.qlIndexFixing(Index1M,$H709,TRUE,_xll.ohTrigger(RecalcTrigger,Trigger1M)),NA())</f>
        <v>5.4259918070322394E-3</v>
      </c>
      <c r="K709" s="44">
        <f>IFERROR(_xll.qlIndexFixing(Index3M,H709,TRUE,_xll.ohTrigger(RecalcTrigger,Trigger3M)),NA())</f>
        <v>6.4943494735555819E-3</v>
      </c>
      <c r="L709" s="44">
        <f>IFERROR(_xll.qlIndexFixing(Index6M,$H709,TRUE,_xll.ohTrigger(RecalcTrigger,Trigger6M)),NA())</f>
        <v>7.7890539870682481E-3</v>
      </c>
      <c r="M709" s="146">
        <f>IFERROR(_xll.qlIndexFixing(Index1Y,$H709,TRUE,_xll.ohTrigger(RecalcTrigger,Trigger1Y)),NA())</f>
        <v>9.3916148041564007E-3</v>
      </c>
      <c r="N709" s="145">
        <f>IFERROR(_xll.qlIndexFixing(ONIndex1M,I709,TRUE,_xll.ohTrigger(RecalcTrigger,Trigger1M)),NA())</f>
        <v>5.3653478054305204E-3</v>
      </c>
      <c r="O709" s="44">
        <f>IFERROR(_xll.qlIndexFixing(ONIndex3M,I709,TRUE,_xll.ohTrigger(RecalcTrigger,Trigger3M)),NA())</f>
        <v>6.3176886772120522E-3</v>
      </c>
      <c r="P709" s="44">
        <f>IFERROR(_xll.qlIndexFixing(ONIndex6M,I709,TRUE,_xll.ohTrigger(RecalcTrigger,Trigger6M)),NA())</f>
        <v>7.4380781518401662E-3</v>
      </c>
      <c r="Q709" s="146">
        <f>IFERROR(_xll.qlIndexFixing(ONIndex1Y,I709,TRUE,_xll.ohTrigger(RecalcTrigger,Trigger1Y)),NA())</f>
        <v>8.7034560592325061E-3</v>
      </c>
    </row>
    <row r="710" spans="2:17" x14ac:dyDescent="0.2">
      <c r="B710" s="39" t="s">
        <v>42</v>
      </c>
      <c r="D710" s="42">
        <f>_xll.qlCalendarAdvance(Calendar,$D709,B710,"f",FALSE)</f>
        <v>44713</v>
      </c>
      <c r="E710" s="140">
        <f>_xll.qlInterestRateIndexValueDate(IndexON,D710)</f>
        <v>44713</v>
      </c>
      <c r="F710" s="156">
        <f>IFERROR(_xll.qlIndexFixing(IndexON,D710,TRUE,_xll.ohTrigger(RecalcTrigger,TriggerON)),NA())</f>
        <v>4.1551020391050741E-3</v>
      </c>
      <c r="H710" s="42">
        <f>_xll.qlCalendarAdvance(Calendar,$H709,B710,"f",FALSE)</f>
        <v>44713</v>
      </c>
      <c r="I710" s="140">
        <f>_xll.qlInterestRateIndexValueDate(Index1M,$H710)</f>
        <v>44713</v>
      </c>
      <c r="J710" s="145">
        <f>IFERROR(_xll.qlIndexFixing(Index1M,$H710,TRUE,_xll.ohTrigger(RecalcTrigger,Trigger1M)),NA())</f>
        <v>5.4463132604229605E-3</v>
      </c>
      <c r="K710" s="44">
        <f>IFERROR(_xll.qlIndexFixing(Index3M,H710,TRUE,_xll.ohTrigger(RecalcTrigger,Trigger3M)),NA())</f>
        <v>6.5208674800949348E-3</v>
      </c>
      <c r="L710" s="44">
        <f>IFERROR(_xll.qlIndexFixing(Index6M,$H710,TRUE,_xll.ohTrigger(RecalcTrigger,Trigger6M)),NA())</f>
        <v>7.8130331673029706E-3</v>
      </c>
      <c r="M710" s="146">
        <f>IFERROR(_xll.qlIndexFixing(Index1Y,$H710,TRUE,_xll.ohTrigger(RecalcTrigger,Trigger1Y)),NA())</f>
        <v>9.4164106438765494E-3</v>
      </c>
      <c r="N710" s="145">
        <f>IFERROR(_xll.qlIndexFixing(ONIndex1M,I710,TRUE,_xll.ohTrigger(RecalcTrigger,Trigger1M)),NA())</f>
        <v>5.3912709005321524E-3</v>
      </c>
      <c r="O710" s="44">
        <f>IFERROR(_xll.qlIndexFixing(ONIndex3M,I710,TRUE,_xll.ohTrigger(RecalcTrigger,Trigger3M)),NA())</f>
        <v>6.3439068259996123E-3</v>
      </c>
      <c r="P710" s="44">
        <f>IFERROR(_xll.qlIndexFixing(ONIndex6M,I710,TRUE,_xll.ohTrigger(RecalcTrigger,Trigger6M)),NA())</f>
        <v>7.463595536392198E-3</v>
      </c>
      <c r="Q710" s="146">
        <f>IFERROR(_xll.qlIndexFixing(ONIndex1Y,I710,TRUE,_xll.ohTrigger(RecalcTrigger,Trigger1Y)),NA())</f>
        <v>8.7285749788534872E-3</v>
      </c>
    </row>
    <row r="711" spans="2:17" x14ac:dyDescent="0.2">
      <c r="B711" s="39" t="s">
        <v>42</v>
      </c>
      <c r="D711" s="42">
        <f>_xll.qlCalendarAdvance(Calendar,$D710,B711,"f",FALSE)</f>
        <v>44720</v>
      </c>
      <c r="E711" s="140">
        <f>_xll.qlInterestRateIndexValueDate(IndexON,D711)</f>
        <v>44720</v>
      </c>
      <c r="F711" s="156">
        <f>IFERROR(_xll.qlIndexFixing(IndexON,D711,TRUE,_xll.ohTrigger(RecalcTrigger,TriggerON)),NA())</f>
        <v>4.183503082989537E-3</v>
      </c>
      <c r="H711" s="42">
        <f>_xll.qlCalendarAdvance(Calendar,$H710,B711,"f",FALSE)</f>
        <v>44720</v>
      </c>
      <c r="I711" s="140">
        <f>_xll.qlInterestRateIndexValueDate(Index1M,$H711)</f>
        <v>44720</v>
      </c>
      <c r="J711" s="145">
        <f>IFERROR(_xll.qlIndexFixing(Index1M,$H711,TRUE,_xll.ohTrigger(RecalcTrigger,Trigger1M)),NA())</f>
        <v>5.4723772681319529E-3</v>
      </c>
      <c r="K711" s="44">
        <f>IFERROR(_xll.qlIndexFixing(Index3M,H711,TRUE,_xll.ohTrigger(RecalcTrigger,Trigger3M)),NA())</f>
        <v>6.5474252498838766E-3</v>
      </c>
      <c r="L711" s="44">
        <f>IFERROR(_xll.qlIndexFixing(Index6M,$H711,TRUE,_xll.ohTrigger(RecalcTrigger,Trigger6M)),NA())</f>
        <v>7.838985590258191E-3</v>
      </c>
      <c r="M711" s="146">
        <f>IFERROR(_xll.qlIndexFixing(Index1Y,$H711,TRUE,_xll.ohTrigger(RecalcTrigger,Trigger1Y)),NA())</f>
        <v>9.4411831933800539E-3</v>
      </c>
      <c r="N711" s="145">
        <f>IFERROR(_xll.qlIndexFixing(ONIndex1M,I711,TRUE,_xll.ohTrigger(RecalcTrigger,Trigger1M)),NA())</f>
        <v>5.4172361949733627E-3</v>
      </c>
      <c r="O711" s="44">
        <f>IFERROR(_xll.qlIndexFixing(ONIndex3M,I711,TRUE,_xll.ohTrigger(RecalcTrigger,Trigger3M)),NA())</f>
        <v>6.3701644983837902E-3</v>
      </c>
      <c r="P711" s="44">
        <f>IFERROR(_xll.qlIndexFixing(ONIndex6M,I711,TRUE,_xll.ohTrigger(RecalcTrigger,Trigger6M)),NA())</f>
        <v>7.4891328516024647E-3</v>
      </c>
      <c r="Q711" s="146">
        <f>IFERROR(_xll.qlIndexFixing(ONIndex1Y,I711,TRUE,_xll.ohTrigger(RecalcTrigger,Trigger1Y)),NA())</f>
        <v>8.7536771810581282E-3</v>
      </c>
    </row>
    <row r="712" spans="2:17" x14ac:dyDescent="0.2">
      <c r="B712" s="39" t="s">
        <v>42</v>
      </c>
      <c r="D712" s="42">
        <f>_xll.qlCalendarAdvance(Calendar,$D711,B712,"f",FALSE)</f>
        <v>44727</v>
      </c>
      <c r="E712" s="140">
        <f>_xll.qlInterestRateIndexValueDate(IndexON,D712)</f>
        <v>44727</v>
      </c>
      <c r="F712" s="156">
        <f>IFERROR(_xll.qlIndexFixing(IndexON,D712,TRUE,_xll.ohTrigger(RecalcTrigger,TriggerON)),NA())</f>
        <v>4.2120518174304511E-3</v>
      </c>
      <c r="H712" s="42">
        <f>_xll.qlCalendarAdvance(Calendar,$H711,B712,"f",FALSE)</f>
        <v>44727</v>
      </c>
      <c r="I712" s="140">
        <f>_xll.qlInterestRateIndexValueDate(Index1M,$H712)</f>
        <v>44727</v>
      </c>
      <c r="J712" s="145">
        <f>IFERROR(_xll.qlIndexFixing(Index1M,$H712,TRUE,_xll.ohTrigger(RecalcTrigger,Trigger1M)),NA())</f>
        <v>5.4984835475548523E-3</v>
      </c>
      <c r="K712" s="44">
        <f>IFERROR(_xll.qlIndexFixing(Index3M,H712,TRUE,_xll.ohTrigger(RecalcTrigger,Trigger3M)),NA())</f>
        <v>6.5740227837152521E-3</v>
      </c>
      <c r="L712" s="44">
        <f>IFERROR(_xll.qlIndexFixing(Index6M,$H712,TRUE,_xll.ohTrigger(RecalcTrigger,Trigger6M)),NA())</f>
        <v>7.864970420385451E-3</v>
      </c>
      <c r="M712" s="146">
        <f>IFERROR(_xll.qlIndexFixing(Index1Y,$H712,TRUE,_xll.ohTrigger(RecalcTrigger,Trigger1Y)),NA())</f>
        <v>9.4659322510868282E-3</v>
      </c>
      <c r="N712" s="145">
        <f>IFERROR(_xll.qlIndexFixing(ONIndex1M,I712,TRUE,_xll.ohTrigger(RecalcTrigger,Trigger1M)),NA())</f>
        <v>5.443243688673105E-3</v>
      </c>
      <c r="O712" s="44">
        <f>IFERROR(_xll.qlIndexFixing(ONIndex3M,I712,TRUE,_xll.ohTrigger(RecalcTrigger,Trigger3M)),NA())</f>
        <v>6.3964616944456321E-3</v>
      </c>
      <c r="P712" s="44">
        <f>IFERROR(_xll.qlIndexFixing(ONIndex6M,I712,TRUE,_xll.ohTrigger(RecalcTrigger,Trigger6M)),NA())</f>
        <v>7.5146900973088737E-3</v>
      </c>
      <c r="Q712" s="146">
        <f>IFERROR(_xll.qlIndexFixing(ONIndex1Y,I712,TRUE,_xll.ohTrigger(RecalcTrigger,Trigger1Y)),NA())</f>
        <v>8.7787626656843365E-3</v>
      </c>
    </row>
    <row r="713" spans="2:17" x14ac:dyDescent="0.2">
      <c r="B713" s="39" t="s">
        <v>42</v>
      </c>
      <c r="D713" s="42">
        <f>_xll.qlCalendarAdvance(Calendar,$D712,B713,"f",FALSE)</f>
        <v>44734</v>
      </c>
      <c r="E713" s="140">
        <f>_xll.qlInterestRateIndexValueDate(IndexON,D713)</f>
        <v>44734</v>
      </c>
      <c r="F713" s="156">
        <f>IFERROR(_xll.qlIndexFixing(IndexON,D713,TRUE,_xll.ohTrigger(RecalcTrigger,TriggerON)),NA())</f>
        <v>4.2407482425088627E-3</v>
      </c>
      <c r="H713" s="42">
        <f>_xll.qlCalendarAdvance(Calendar,$H712,B713,"f",FALSE)</f>
        <v>44734</v>
      </c>
      <c r="I713" s="140">
        <f>_xll.qlInterestRateIndexValueDate(Index1M,$H713)</f>
        <v>44734</v>
      </c>
      <c r="J713" s="145">
        <f>IFERROR(_xll.qlIndexFixing(Index1M,$H713,TRUE,_xll.ohTrigger(RecalcTrigger,Trigger1M)),NA())</f>
        <v>5.5246320989591115E-3</v>
      </c>
      <c r="K713" s="44">
        <f>IFERROR(_xll.qlIndexFixing(Index3M,H713,TRUE,_xll.ohTrigger(RecalcTrigger,Trigger3M)),NA())</f>
        <v>6.6006600823880716E-3</v>
      </c>
      <c r="L713" s="44">
        <f>IFERROR(_xll.qlIndexFixing(Index6M,$H713,TRUE,_xll.ohTrigger(RecalcTrigger,Trigger6M)),NA())</f>
        <v>7.8909888483476211E-3</v>
      </c>
      <c r="M713" s="146">
        <f>IFERROR(_xll.qlIndexFixing(Index1Y,$H713,TRUE,_xll.ohTrigger(RecalcTrigger,Trigger1Y)),NA())</f>
        <v>9.4906576153976907E-3</v>
      </c>
      <c r="N713" s="145">
        <f>IFERROR(_xll.qlIndexFixing(ONIndex1M,I713,TRUE,_xll.ohTrigger(RecalcTrigger,Trigger1M)),NA())</f>
        <v>5.4692933817124256E-3</v>
      </c>
      <c r="O713" s="44">
        <f>IFERROR(_xll.qlIndexFixing(ONIndex3M,I713,TRUE,_xll.ohTrigger(RecalcTrigger,Trigger3M)),NA())</f>
        <v>6.422798414185138E-3</v>
      </c>
      <c r="P713" s="44">
        <f>IFERROR(_xll.qlIndexFixing(ONIndex6M,I713,TRUE,_xll.ohTrigger(RecalcTrigger,Trigger6M)),NA())</f>
        <v>7.5402672735924714E-3</v>
      </c>
      <c r="Q713" s="146">
        <f>IFERROR(_xll.qlIndexFixing(ONIndex1Y,I713,TRUE,_xll.ohTrigger(RecalcTrigger,Trigger1Y)),NA())</f>
        <v>8.8038314328131584E-3</v>
      </c>
    </row>
    <row r="714" spans="2:17" x14ac:dyDescent="0.2">
      <c r="B714" s="39" t="s">
        <v>42</v>
      </c>
      <c r="D714" s="42">
        <f>_xll.qlCalendarAdvance(Calendar,$D713,B714,"f",FALSE)</f>
        <v>44741</v>
      </c>
      <c r="E714" s="140">
        <f>_xll.qlInterestRateIndexValueDate(IndexON,D714)</f>
        <v>44741</v>
      </c>
      <c r="F714" s="156">
        <f>IFERROR(_xll.qlIndexFixing(IndexON,D714,TRUE,_xll.ohTrigger(RecalcTrigger,TriggerON)),NA())</f>
        <v>4.2695923583058182E-3</v>
      </c>
      <c r="H714" s="42">
        <f>_xll.qlCalendarAdvance(Calendar,$H713,B714,"f",FALSE)</f>
        <v>44741</v>
      </c>
      <c r="I714" s="140">
        <f>_xll.qlInterestRateIndexValueDate(Index1M,$H714)</f>
        <v>44741</v>
      </c>
      <c r="J714" s="145">
        <f>IFERROR(_xll.qlIndexFixing(Index1M,$H714,TRUE,_xll.ohTrigger(RecalcTrigger,Trigger1M)),NA())</f>
        <v>5.5508229226256907E-3</v>
      </c>
      <c r="K714" s="44">
        <f>IFERROR(_xll.qlIndexFixing(Index3M,H714,TRUE,_xll.ohTrigger(RecalcTrigger,Trigger3M)),NA())</f>
        <v>6.6273371501061702E-3</v>
      </c>
      <c r="L714" s="44">
        <f>IFERROR(_xll.qlIndexFixing(Index6M,$H714,TRUE,_xll.ohTrigger(RecalcTrigger,Trigger6M)),NA())</f>
        <v>7.9170420648686842E-3</v>
      </c>
      <c r="M714" s="146">
        <f>IFERROR(_xll.qlIndexFixing(Index1Y,$H714,TRUE,_xll.ohTrigger(RecalcTrigger,Trigger1Y)),NA())</f>
        <v>9.51535908469614E-3</v>
      </c>
      <c r="N714" s="145">
        <f>IFERROR(_xll.qlIndexFixing(ONIndex1M,I714,TRUE,_xll.ohTrigger(RecalcTrigger,Trigger1M)),NA())</f>
        <v>5.4953852740913245E-3</v>
      </c>
      <c r="O714" s="44">
        <f>IFERROR(_xll.qlIndexFixing(ONIndex3M,I714,TRUE,_xll.ohTrigger(RecalcTrigger,Trigger3M)),NA())</f>
        <v>6.4491746575212616E-3</v>
      </c>
      <c r="P714" s="44">
        <f>IFERROR(_xll.qlIndexFixing(ONIndex6M,I714,TRUE,_xll.ohTrigger(RecalcTrigger,Trigger6M)),NA())</f>
        <v>7.5658643804532577E-3</v>
      </c>
      <c r="Q714" s="146">
        <f>IFERROR(_xll.qlIndexFixing(ONIndex1Y,I714,TRUE,_xll.ohTrigger(RecalcTrigger,Trigger1Y)),NA())</f>
        <v>8.8288834824445939E-3</v>
      </c>
    </row>
    <row r="715" spans="2:17" x14ac:dyDescent="0.2">
      <c r="B715" s="39" t="s">
        <v>42</v>
      </c>
      <c r="D715" s="42">
        <f>_xll.qlCalendarAdvance(Calendar,$D714,B715,"f",FALSE)</f>
        <v>44748</v>
      </c>
      <c r="E715" s="140">
        <f>_xll.qlInterestRateIndexValueDate(IndexON,D715)</f>
        <v>44748</v>
      </c>
      <c r="F715" s="156">
        <f>IFERROR(_xll.qlIndexFixing(IndexON,D715,TRUE,_xll.ohTrigger(RecalcTrigger,TriggerON)),NA())</f>
        <v>4.2985841647402712E-3</v>
      </c>
      <c r="H715" s="42">
        <f>_xll.qlCalendarAdvance(Calendar,$H714,B715,"f",FALSE)</f>
        <v>44748</v>
      </c>
      <c r="I715" s="140">
        <f>_xll.qlInterestRateIndexValueDate(Index1M,$H715)</f>
        <v>44748</v>
      </c>
      <c r="J715" s="145">
        <f>IFERROR(_xll.qlIndexFixing(Index1M,$H715,TRUE,_xll.ohTrigger(RecalcTrigger,Trigger1M)),NA())</f>
        <v>5.5828177446608776E-3</v>
      </c>
      <c r="K715" s="44">
        <f>IFERROR(_xll.qlIndexFixing(Index3M,H715,TRUE,_xll.ohTrigger(RecalcTrigger,Trigger3M)),NA())</f>
        <v>6.6540557235283716E-3</v>
      </c>
      <c r="L715" s="44">
        <f>IFERROR(_xll.qlIndexFixing(Index6M,$H715,TRUE,_xll.ohTrigger(RecalcTrigger,Trigger6M)),NA())</f>
        <v>7.94509426801282E-3</v>
      </c>
      <c r="M715" s="146">
        <f>IFERROR(_xll.qlIndexFixing(Index1Y,$H715,TRUE,_xll.ohTrigger(RecalcTrigger,Trigger1Y)),NA())</f>
        <v>9.5400364573479113E-3</v>
      </c>
      <c r="N715" s="145">
        <f>IFERROR(_xll.qlIndexFixing(ONIndex1M,I715,TRUE,_xll.ohTrigger(RecalcTrigger,Trigger1M)),NA())</f>
        <v>5.5215193657287553E-3</v>
      </c>
      <c r="O715" s="44">
        <f>IFERROR(_xll.qlIndexFixing(ONIndex3M,I715,TRUE,_xll.ohTrigger(RecalcTrigger,Trigger3M)),NA())</f>
        <v>6.4755904246160956E-3</v>
      </c>
      <c r="P715" s="44">
        <f>IFERROR(_xll.qlIndexFixing(ONIndex6M,I715,TRUE,_xll.ohTrigger(RecalcTrigger,Trigger6M)),NA())</f>
        <v>7.5914814178101864E-3</v>
      </c>
      <c r="Q715" s="146">
        <f>IFERROR(_xll.qlIndexFixing(ONIndex1Y,I715,TRUE,_xll.ohTrigger(RecalcTrigger,Trigger1Y)),NA())</f>
        <v>8.8539188144975967E-3</v>
      </c>
    </row>
    <row r="716" spans="2:17" x14ac:dyDescent="0.2">
      <c r="B716" s="39" t="s">
        <v>42</v>
      </c>
      <c r="D716" s="42">
        <f>_xll.qlCalendarAdvance(Calendar,$D715,B716,"f",FALSE)</f>
        <v>44755</v>
      </c>
      <c r="E716" s="140">
        <f>_xll.qlInterestRateIndexValueDate(IndexON,D716)</f>
        <v>44755</v>
      </c>
      <c r="F716" s="156">
        <f>IFERROR(_xll.qlIndexFixing(IndexON,D716,TRUE,_xll.ohTrigger(RecalcTrigger,TriggerON)),NA())</f>
        <v>4.3277236619743142E-3</v>
      </c>
      <c r="H716" s="42">
        <f>_xll.qlCalendarAdvance(Calendar,$H715,B716,"f",FALSE)</f>
        <v>44755</v>
      </c>
      <c r="I716" s="140">
        <f>_xll.qlInterestRateIndexValueDate(Index1M,$H716)</f>
        <v>44755</v>
      </c>
      <c r="J716" s="145">
        <f>IFERROR(_xll.qlIndexFixing(Index1M,$H716,TRUE,_xll.ohTrigger(RecalcTrigger,Trigger1M)),NA())</f>
        <v>5.6091033808215347E-3</v>
      </c>
      <c r="K716" s="44">
        <f>IFERROR(_xll.qlIndexFixing(Index3M,H716,TRUE,_xll.ohTrigger(RecalcTrigger,Trigger3M)),NA())</f>
        <v>6.680822085355316E-3</v>
      </c>
      <c r="L716" s="44">
        <f>IFERROR(_xll.qlIndexFixing(Index6M,$H716,TRUE,_xll.ohTrigger(RecalcTrigger,Trigger6M)),NA())</f>
        <v>7.9712244496851943E-3</v>
      </c>
      <c r="M716" s="146">
        <f>IFERROR(_xll.qlIndexFixing(Index1Y,$H716,TRUE,_xll.ohTrigger(RecalcTrigger,Trigger1Y)),NA())</f>
        <v>9.56468953170031E-3</v>
      </c>
      <c r="N716" s="145">
        <f>IFERROR(_xll.qlIndexFixing(ONIndex1M,I716,TRUE,_xll.ohTrigger(RecalcTrigger,Trigger1M)),NA())</f>
        <v>5.5476956567868108E-3</v>
      </c>
      <c r="O716" s="44">
        <f>IFERROR(_xll.qlIndexFixing(ONIndex3M,I716,TRUE,_xll.ohTrigger(RecalcTrigger,Trigger3M)),NA())</f>
        <v>6.5020457153885935E-3</v>
      </c>
      <c r="P716" s="44">
        <f>IFERROR(_xll.qlIndexFixing(ONIndex6M,I716,TRUE,_xll.ohTrigger(RecalcTrigger,Trigger6M)),NA())</f>
        <v>7.6171183859063962E-3</v>
      </c>
      <c r="Q716" s="146">
        <f>IFERROR(_xll.qlIndexFixing(ONIndex1Y,I716,TRUE,_xll.ohTrigger(RecalcTrigger,Trigger1Y)),NA())</f>
        <v>8.8789374289721668E-3</v>
      </c>
    </row>
    <row r="717" spans="2:17" x14ac:dyDescent="0.2">
      <c r="B717" s="39" t="s">
        <v>42</v>
      </c>
      <c r="D717" s="42">
        <f>_xll.qlCalendarAdvance(Calendar,$D716,B717,"f",FALSE)</f>
        <v>44762</v>
      </c>
      <c r="E717" s="140">
        <f>_xll.qlInterestRateIndexValueDate(IndexON,D717)</f>
        <v>44762</v>
      </c>
      <c r="F717" s="156">
        <f>IFERROR(_xll.qlIndexFixing(IndexON,D717,TRUE,_xll.ohTrigger(RecalcTrigger,TriggerON)),NA())</f>
        <v>4.3570108499269011E-3</v>
      </c>
      <c r="H717" s="42">
        <f>_xll.qlCalendarAdvance(Calendar,$H716,B717,"f",FALSE)</f>
        <v>44762</v>
      </c>
      <c r="I717" s="140">
        <f>_xll.qlInterestRateIndexValueDate(Index1M,$H717)</f>
        <v>44762</v>
      </c>
      <c r="J717" s="145">
        <f>IFERROR(_xll.qlIndexFixing(Index1M,$H717,TRUE,_xll.ohTrigger(RecalcTrigger,Trigger1M)),NA())</f>
        <v>5.6354312977536349E-3</v>
      </c>
      <c r="K717" s="44">
        <f>IFERROR(_xll.qlIndexFixing(Index3M,H717,TRUE,_xll.ohTrigger(RecalcTrigger,Trigger3M)),NA())</f>
        <v>6.7076432551022866E-3</v>
      </c>
      <c r="L717" s="44">
        <f>IFERROR(_xll.qlIndexFixing(Index6M,$H717,TRUE,_xll.ohTrigger(RecalcTrigger,Trigger6M)),NA())</f>
        <v>7.9973930664083738E-3</v>
      </c>
      <c r="M717" s="146">
        <f>IFERROR(_xll.qlIndexFixing(Index1Y,$H717,TRUE,_xll.ohTrigger(RecalcTrigger,Trigger1Y)),NA())</f>
        <v>9.5893181060833221E-3</v>
      </c>
      <c r="N717" s="145">
        <f>IFERROR(_xll.qlIndexFixing(ONIndex1M,I717,TRUE,_xll.ohTrigger(RecalcTrigger,Trigger1M)),NA())</f>
        <v>5.5739141471844444E-3</v>
      </c>
      <c r="O717" s="44">
        <f>IFERROR(_xll.qlIndexFixing(ONIndex3M,I717,TRUE,_xll.ohTrigger(RecalcTrigger,Trigger3M)),NA())</f>
        <v>6.5285405297577093E-3</v>
      </c>
      <c r="P717" s="44">
        <f>IFERROR(_xll.qlIndexFixing(ONIndex6M,I717,TRUE,_xll.ohTrigger(RecalcTrigger,Trigger6M)),NA())</f>
        <v>7.6427752844987484E-3</v>
      </c>
      <c r="Q717" s="146">
        <f>IFERROR(_xll.qlIndexFixing(ONIndex1Y,I717,TRUE,_xll.ohTrigger(RecalcTrigger,Trigger1Y)),NA())</f>
        <v>8.9039393259493504E-3</v>
      </c>
    </row>
    <row r="718" spans="2:17" x14ac:dyDescent="0.2">
      <c r="B718" s="39" t="s">
        <v>42</v>
      </c>
      <c r="D718" s="42">
        <f>_xll.qlCalendarAdvance(Calendar,$D717,B718,"f",FALSE)</f>
        <v>44769</v>
      </c>
      <c r="E718" s="140">
        <f>_xll.qlInterestRateIndexValueDate(IndexON,D718)</f>
        <v>44769</v>
      </c>
      <c r="F718" s="156">
        <f>IFERROR(_xll.qlIndexFixing(IndexON,D718,TRUE,_xll.ohTrigger(RecalcTrigger,TriggerON)),NA())</f>
        <v>4.3864457286790781E-3</v>
      </c>
      <c r="H718" s="42">
        <f>_xll.qlCalendarAdvance(Calendar,$H717,B718,"f",FALSE)</f>
        <v>44769</v>
      </c>
      <c r="I718" s="140">
        <f>_xll.qlInterestRateIndexValueDate(Index1M,$H718)</f>
        <v>44769</v>
      </c>
      <c r="J718" s="145">
        <f>IFERROR(_xll.qlIndexFixing(Index1M,$H718,TRUE,_xll.ohTrigger(RecalcTrigger,Trigger1M)),NA())</f>
        <v>5.6637330388741103E-3</v>
      </c>
      <c r="K718" s="44">
        <f>IFERROR(_xll.qlIndexFixing(Index3M,H718,TRUE,_xll.ohTrigger(RecalcTrigger,Trigger3M)),NA())</f>
        <v>6.7345262524748485E-3</v>
      </c>
      <c r="L718" s="44">
        <f>IFERROR(_xll.qlIndexFixing(Index6M,$H718,TRUE,_xll.ohTrigger(RecalcTrigger,Trigger6M)),NA())</f>
        <v>8.0236013027385044E-3</v>
      </c>
      <c r="M718" s="146">
        <f>IFERROR(_xll.qlIndexFixing(Index1Y,$H718,TRUE,_xll.ohTrigger(RecalcTrigger,Trigger1Y)),NA())</f>
        <v>9.6139219788093921E-3</v>
      </c>
      <c r="N718" s="145">
        <f>IFERROR(_xll.qlIndexFixing(ONIndex1M,I718,TRUE,_xll.ohTrigger(RecalcTrigger,Trigger1M)),NA())</f>
        <v>5.6001748369216564E-3</v>
      </c>
      <c r="O718" s="44">
        <f>IFERROR(_xll.qlIndexFixing(ONIndex3M,I718,TRUE,_xll.ohTrigger(RecalcTrigger,Trigger3M)),NA())</f>
        <v>6.5550748678855353E-3</v>
      </c>
      <c r="P718" s="44">
        <f>IFERROR(_xll.qlIndexFixing(ONIndex6M,I718,TRUE,_xll.ohTrigger(RecalcTrigger,Trigger6M)),NA())</f>
        <v>7.6684521136682893E-3</v>
      </c>
      <c r="Q718" s="146">
        <f>IFERROR(_xll.qlIndexFixing(ONIndex1Y,I718,TRUE,_xll.ohTrigger(RecalcTrigger,Trigger1Y)),NA())</f>
        <v>8.9289245054291477E-3</v>
      </c>
    </row>
    <row r="719" spans="2:17" x14ac:dyDescent="0.2">
      <c r="B719" s="39" t="s">
        <v>42</v>
      </c>
      <c r="D719" s="42">
        <f>_xll.qlCalendarAdvance(Calendar,$D718,B719,"f",FALSE)</f>
        <v>44776</v>
      </c>
      <c r="E719" s="140">
        <f>_xll.qlInterestRateIndexValueDate(IndexON,D719)</f>
        <v>44776</v>
      </c>
      <c r="F719" s="156">
        <f>IFERROR(_xll.qlIndexFixing(IndexON,D719,TRUE,_xll.ohTrigger(RecalcTrigger,TriggerON)),NA())</f>
        <v>4.4160282983118915E-3</v>
      </c>
      <c r="H719" s="42">
        <f>_xll.qlCalendarAdvance(Calendar,$H718,B719,"f",FALSE)</f>
        <v>44776</v>
      </c>
      <c r="I719" s="140">
        <f>_xll.qlInterestRateIndexValueDate(Index1M,$H719)</f>
        <v>44776</v>
      </c>
      <c r="J719" s="145">
        <f>IFERROR(_xll.qlIndexFixing(Index1M,$H719,TRUE,_xll.ohTrigger(RecalcTrigger,Trigger1M)),NA())</f>
        <v>5.6882139751306673E-3</v>
      </c>
      <c r="K719" s="44">
        <f>IFERROR(_xll.qlIndexFixing(Index3M,H719,TRUE,_xll.ohTrigger(RecalcTrigger,Trigger3M)),NA())</f>
        <v>6.7614780973706129E-3</v>
      </c>
      <c r="L719" s="44">
        <f>IFERROR(_xll.qlIndexFixing(Index6M,$H719,TRUE,_xll.ohTrigger(RecalcTrigger,Trigger6M)),NA())</f>
        <v>8.0498503432942705E-3</v>
      </c>
      <c r="M719" s="146">
        <f>IFERROR(_xll.qlIndexFixing(Index1Y,$H719,TRUE,_xll.ohTrigger(RecalcTrigger,Trigger1Y)),NA())</f>
        <v>9.6385009481727568E-3</v>
      </c>
      <c r="N719" s="145">
        <f>IFERROR(_xll.qlIndexFixing(ONIndex1M,I719,TRUE,_xll.ohTrigger(RecalcTrigger,Trigger1M)),NA())</f>
        <v>5.6264777260794929E-3</v>
      </c>
      <c r="O719" s="44">
        <f>IFERROR(_xll.qlIndexFixing(ONIndex3M,I719,TRUE,_xll.ohTrigger(RecalcTrigger,Trigger3M)),NA())</f>
        <v>6.5816487297720716E-3</v>
      </c>
      <c r="P719" s="44">
        <f>IFERROR(_xll.qlIndexFixing(ONIndex6M,I719,TRUE,_xll.ohTrigger(RecalcTrigger,Trigger6M)),NA())</f>
        <v>7.6941488735771113E-3</v>
      </c>
      <c r="Q719" s="146">
        <f>IFERROR(_xll.qlIndexFixing(ONIndex1Y,I719,TRUE,_xll.ohTrigger(RecalcTrigger,Trigger1Y)),NA())</f>
        <v>8.9538929673305123E-3</v>
      </c>
    </row>
    <row r="720" spans="2:17" x14ac:dyDescent="0.2">
      <c r="B720" s="39" t="s">
        <v>42</v>
      </c>
      <c r="D720" s="42">
        <f>_xll.qlCalendarAdvance(Calendar,$D719,B720,"f",FALSE)</f>
        <v>44783</v>
      </c>
      <c r="E720" s="140">
        <f>_xll.qlInterestRateIndexValueDate(IndexON,D720)</f>
        <v>44783</v>
      </c>
      <c r="F720" s="156">
        <f>IFERROR(_xll.qlIndexFixing(IndexON,D720,TRUE,_xll.ohTrigger(RecalcTrigger,TriggerON)),NA())</f>
        <v>4.4457585587442949E-3</v>
      </c>
      <c r="H720" s="42">
        <f>_xll.qlCalendarAdvance(Calendar,$H719,B720,"f",FALSE)</f>
        <v>44783</v>
      </c>
      <c r="I720" s="140">
        <f>_xll.qlInterestRateIndexValueDate(Index1M,$H720)</f>
        <v>44783</v>
      </c>
      <c r="J720" s="145">
        <f>IFERROR(_xll.qlIndexFixing(Index1M,$H720,TRUE,_xll.ohTrigger(RecalcTrigger,Trigger1M)),NA())</f>
        <v>5.7146687361822176E-3</v>
      </c>
      <c r="K720" s="44">
        <f>IFERROR(_xll.qlIndexFixing(Index3M,H720,TRUE,_xll.ohTrigger(RecalcTrigger,Trigger3M)),NA())</f>
        <v>6.7885058098836378E-3</v>
      </c>
      <c r="L720" s="44">
        <f>IFERROR(_xll.qlIndexFixing(Index6M,$H720,TRUE,_xll.ohTrigger(RecalcTrigger,Trigger6M)),NA())</f>
        <v>8.0761413727608779E-3</v>
      </c>
      <c r="M720" s="146">
        <f>IFERROR(_xll.qlIndexFixing(Index1Y,$H720,TRUE,_xll.ohTrigger(RecalcTrigger,Trigger1Y)),NA())</f>
        <v>9.6630548124503335E-3</v>
      </c>
      <c r="N720" s="145">
        <f>IFERROR(_xll.qlIndexFixing(ONIndex1M,I720,TRUE,_xll.ohTrigger(RecalcTrigger,Trigger1M)),NA())</f>
        <v>5.6528228145769077E-3</v>
      </c>
      <c r="O720" s="44">
        <f>IFERROR(_xll.qlIndexFixing(ONIndex3M,I720,TRUE,_xll.ohTrigger(RecalcTrigger,Trigger3M)),NA())</f>
        <v>6.6082621153362719E-3</v>
      </c>
      <c r="P720" s="44">
        <f>IFERROR(_xll.qlIndexFixing(ONIndex6M,I720,TRUE,_xll.ohTrigger(RecalcTrigger,Trigger6M)),NA())</f>
        <v>7.7198655639820757E-3</v>
      </c>
      <c r="Q720" s="146">
        <f>IFERROR(_xll.qlIndexFixing(ONIndex1Y,I720,TRUE,_xll.ohTrigger(RecalcTrigger,Trigger1Y)),NA())</f>
        <v>8.9788447117344905E-3</v>
      </c>
    </row>
    <row r="721" spans="2:17" x14ac:dyDescent="0.2">
      <c r="B721" s="39" t="s">
        <v>42</v>
      </c>
      <c r="D721" s="42">
        <f>_xll.qlCalendarAdvance(Calendar,$D720,B721,"f",FALSE)</f>
        <v>44790</v>
      </c>
      <c r="E721" s="140">
        <f>_xll.qlInterestRateIndexValueDate(IndexON,D721)</f>
        <v>44790</v>
      </c>
      <c r="F721" s="156">
        <f>IFERROR(_xll.qlIndexFixing(IndexON,D721,TRUE,_xll.ohTrigger(RecalcTrigger,TriggerON)),NA())</f>
        <v>4.475636510138381E-3</v>
      </c>
      <c r="H721" s="42">
        <f>_xll.qlCalendarAdvance(Calendar,$H720,B721,"f",FALSE)</f>
        <v>44790</v>
      </c>
      <c r="I721" s="140">
        <f>_xll.qlInterestRateIndexValueDate(Index1M,$H721)</f>
        <v>44790</v>
      </c>
      <c r="J721" s="145">
        <f>IFERROR(_xll.qlIndexFixing(Index1M,$H721,TRUE,_xll.ohTrigger(RecalcTrigger,Trigger1M)),NA())</f>
        <v>5.7411657792110823E-3</v>
      </c>
      <c r="K721" s="44">
        <f>IFERROR(_xll.qlIndexFixing(Index3M,H721,TRUE,_xll.ohTrigger(RecalcTrigger,Trigger3M)),NA())</f>
        <v>6.8156164102991471E-3</v>
      </c>
      <c r="L721" s="44">
        <f>IFERROR(_xll.qlIndexFixing(Index6M,$H721,TRUE,_xll.ohTrigger(RecalcTrigger,Trigger6M)),NA())</f>
        <v>8.10247557588651E-3</v>
      </c>
      <c r="M721" s="146">
        <f>IFERROR(_xll.qlIndexFixing(Index1Y,$H721,TRUE,_xll.ohTrigger(RecalcTrigger,Trigger1Y)),NA())</f>
        <v>9.6875833699014979E-3</v>
      </c>
      <c r="N721" s="145">
        <f>IFERROR(_xll.qlIndexFixing(ONIndex1M,I721,TRUE,_xll.ohTrigger(RecalcTrigger,Trigger1M)),NA())</f>
        <v>5.6792101024949471E-3</v>
      </c>
      <c r="O721" s="44">
        <f>IFERROR(_xll.qlIndexFixing(ONIndex3M,I721,TRUE,_xll.ohTrigger(RecalcTrigger,Trigger3M)),NA())</f>
        <v>6.6349150246591826E-3</v>
      </c>
      <c r="P721" s="44">
        <f>IFERROR(_xll.qlIndexFixing(ONIndex6M,I721,TRUE,_xll.ohTrigger(RecalcTrigger,Trigger6M)),NA())</f>
        <v>7.7456021849642287E-3</v>
      </c>
      <c r="Q721" s="146">
        <f>IFERROR(_xll.qlIndexFixing(ONIndex1Y,I721,TRUE,_xll.ohTrigger(RecalcTrigger,Trigger1Y)),NA())</f>
        <v>9.003779738560036E-3</v>
      </c>
    </row>
    <row r="722" spans="2:17" x14ac:dyDescent="0.2">
      <c r="B722" s="39" t="s">
        <v>42</v>
      </c>
      <c r="D722" s="42">
        <f>_xll.qlCalendarAdvance(Calendar,$D721,B722,"f",FALSE)</f>
        <v>44797</v>
      </c>
      <c r="E722" s="140">
        <f>_xll.qlInterestRateIndexValueDate(IndexON,D722)</f>
        <v>44797</v>
      </c>
      <c r="F722" s="156">
        <f>IFERROR(_xll.qlIndexFixing(IndexON,D722,TRUE,_xll.ohTrigger(RecalcTrigger,TriggerON)),NA())</f>
        <v>4.5056621524941498E-3</v>
      </c>
      <c r="H722" s="42">
        <f>_xll.qlCalendarAdvance(Calendar,$H721,B722,"f",FALSE)</f>
        <v>44797</v>
      </c>
      <c r="I722" s="140">
        <f>_xll.qlInterestRateIndexValueDate(Index1M,$H722)</f>
        <v>44797</v>
      </c>
      <c r="J722" s="145">
        <f>IFERROR(_xll.qlIndexFixing(Index1M,$H722,TRUE,_xll.ohTrigger(RecalcTrigger,Trigger1M)),NA())</f>
        <v>5.7677051045217972E-3</v>
      </c>
      <c r="K722" s="44">
        <f>IFERROR(_xll.qlIndexFixing(Index3M,H722,TRUE,_xll.ohTrigger(RecalcTrigger,Trigger3M)),NA())</f>
        <v>6.8428169191014545E-3</v>
      </c>
      <c r="L722" s="44">
        <f>IFERROR(_xll.qlIndexFixing(Index6M,$H722,TRUE,_xll.ohTrigger(RecalcTrigger,Trigger6M)),NA())</f>
        <v>8.1288541374871879E-3</v>
      </c>
      <c r="M722" s="146">
        <f>IFERROR(_xll.qlIndexFixing(Index1Y,$H722,TRUE,_xll.ohTrigger(RecalcTrigger,Trigger1Y)),NA())</f>
        <v>9.7120864187680844E-3</v>
      </c>
      <c r="N722" s="145">
        <f>IFERROR(_xll.qlIndexFixing(ONIndex1M,I722,TRUE,_xll.ohTrigger(RecalcTrigger,Trigger1M)),NA())</f>
        <v>5.705639589833611E-3</v>
      </c>
      <c r="O722" s="44">
        <f>IFERROR(_xll.qlIndexFixing(ONIndex3M,I722,TRUE,_xll.ohTrigger(RecalcTrigger,Trigger3M)),NA())</f>
        <v>6.6616074576597573E-3</v>
      </c>
      <c r="P722" s="44">
        <f>IFERROR(_xll.qlIndexFixing(ONIndex6M,I722,TRUE,_xll.ohTrigger(RecalcTrigger,Trigger6M)),NA())</f>
        <v>7.7713587366046166E-3</v>
      </c>
      <c r="Q722" s="146">
        <f>IFERROR(_xll.qlIndexFixing(ONIndex1Y,I722,TRUE,_xll.ohTrigger(RecalcTrigger,Trigger1Y)),NA())</f>
        <v>9.0286980478071488E-3</v>
      </c>
    </row>
    <row r="723" spans="2:17" x14ac:dyDescent="0.2">
      <c r="B723" s="39" t="s">
        <v>42</v>
      </c>
      <c r="D723" s="42">
        <f>_xll.qlCalendarAdvance(Calendar,$D722,B723,"f",FALSE)</f>
        <v>44804</v>
      </c>
      <c r="E723" s="140">
        <f>_xll.qlInterestRateIndexValueDate(IndexON,D723)</f>
        <v>44804</v>
      </c>
      <c r="F723" s="156">
        <f>IFERROR(_xll.qlIndexFixing(IndexON,D723,TRUE,_xll.ohTrigger(RecalcTrigger,TriggerON)),NA())</f>
        <v>4.535835485730555E-3</v>
      </c>
      <c r="H723" s="42">
        <f>_xll.qlCalendarAdvance(Calendar,$H722,B723,"f",FALSE)</f>
        <v>44804</v>
      </c>
      <c r="I723" s="140">
        <f>_xll.qlInterestRateIndexValueDate(Index1M,$H723)</f>
        <v>44804</v>
      </c>
      <c r="J723" s="145">
        <f>IFERROR(_xll.qlIndexFixing(Index1M,$H723,TRUE,_xll.ohTrigger(RecalcTrigger,Trigger1M)),NA())</f>
        <v>5.7884428834049286E-3</v>
      </c>
      <c r="K723" s="44">
        <f>IFERROR(_xll.qlIndexFixing(Index3M,H723,TRUE,_xll.ohTrigger(RecalcTrigger,Trigger3M)),NA())</f>
        <v>6.8680793397553237E-3</v>
      </c>
      <c r="L723" s="44">
        <f>IFERROR(_xll.qlIndexFixing(Index6M,$H723,TRUE,_xll.ohTrigger(RecalcTrigger,Trigger6M)),NA())</f>
        <v>8.1492938202378171E-3</v>
      </c>
      <c r="M723" s="146">
        <f>IFERROR(_xll.qlIndexFixing(Index1Y,$H723,TRUE,_xll.ohTrigger(RecalcTrigger,Trigger1Y)),NA())</f>
        <v>9.7365637572739416E-3</v>
      </c>
      <c r="N723" s="145">
        <f>IFERROR(_xll.qlIndexFixing(ONIndex1M,I723,TRUE,_xll.ohTrigger(RecalcTrigger,Trigger1M)),NA())</f>
        <v>5.7321112765118531E-3</v>
      </c>
      <c r="O723" s="44">
        <f>IFERROR(_xll.qlIndexFixing(ONIndex3M,I723,TRUE,_xll.ohTrigger(RecalcTrigger,Trigger3M)),NA())</f>
        <v>6.6883394145000885E-3</v>
      </c>
      <c r="P723" s="44">
        <f>IFERROR(_xll.qlIndexFixing(ONIndex6M,I723,TRUE,_xll.ohTrigger(RecalcTrigger,Trigger6M)),NA())</f>
        <v>7.7971352189032395E-3</v>
      </c>
      <c r="Q723" s="146">
        <f>IFERROR(_xll.qlIndexFixing(ONIndex1Y,I723,TRUE,_xll.ohTrigger(RecalcTrigger,Trigger1Y)),NA())</f>
        <v>9.0535996395568752E-3</v>
      </c>
    </row>
    <row r="724" spans="2:17" x14ac:dyDescent="0.2">
      <c r="B724" s="39" t="s">
        <v>42</v>
      </c>
      <c r="D724" s="42">
        <f>_xll.qlCalendarAdvance(Calendar,$D723,B724,"f",FALSE)</f>
        <v>44811</v>
      </c>
      <c r="E724" s="140">
        <f>_xll.qlInterestRateIndexValueDate(IndexON,D724)</f>
        <v>44811</v>
      </c>
      <c r="F724" s="156">
        <f>IFERROR(_xll.qlIndexFixing(IndexON,D724,TRUE,_xll.ohTrigger(RecalcTrigger,TriggerON)),NA())</f>
        <v>4.5661565100907353E-3</v>
      </c>
      <c r="H724" s="42">
        <f>_xll.qlCalendarAdvance(Calendar,$H723,B724,"f",FALSE)</f>
        <v>44811</v>
      </c>
      <c r="I724" s="140">
        <f>_xll.qlInterestRateIndexValueDate(Index1M,$H724)</f>
        <v>44811</v>
      </c>
      <c r="J724" s="145">
        <f>IFERROR(_xll.qlIndexFixing(Index1M,$H724,TRUE,_xll.ohTrigger(RecalcTrigger,Trigger1M)),NA())</f>
        <v>5.8150790699462353E-3</v>
      </c>
      <c r="K724" s="44">
        <f>IFERROR(_xll.qlIndexFixing(Index3M,H724,TRUE,_xll.ohTrigger(RecalcTrigger,Trigger3M)),NA())</f>
        <v>6.8954712566187196E-3</v>
      </c>
      <c r="L724" s="44">
        <f>IFERROR(_xll.qlIndexFixing(Index6M,$H724,TRUE,_xll.ohTrigger(RecalcTrigger,Trigger6M)),NA())</f>
        <v>8.1757519747999007E-3</v>
      </c>
      <c r="M724" s="146">
        <f>IFERROR(_xll.qlIndexFixing(Index1Y,$H724,TRUE,_xll.ohTrigger(RecalcTrigger,Trigger1Y)),NA())</f>
        <v>9.7610151836264869E-3</v>
      </c>
      <c r="N724" s="145">
        <f>IFERROR(_xll.qlIndexFixing(ONIndex1M,I724,TRUE,_xll.ohTrigger(RecalcTrigger,Trigger1M)),NA())</f>
        <v>5.7586251626917662E-3</v>
      </c>
      <c r="O724" s="44">
        <f>IFERROR(_xll.qlIndexFixing(ONIndex3M,I724,TRUE,_xll.ohTrigger(RecalcTrigger,Trigger3M)),NA())</f>
        <v>6.7151108950180838E-3</v>
      </c>
      <c r="P724" s="44">
        <f>IFERROR(_xll.qlIndexFixing(ONIndex6M,I724,TRUE,_xll.ohTrigger(RecalcTrigger,Trigger6M)),NA())</f>
        <v>7.8229316316980047E-3</v>
      </c>
      <c r="Q724" s="146">
        <f>IFERROR(_xll.qlIndexFixing(ONIndex1Y,I724,TRUE,_xll.ohTrigger(RecalcTrigger,Trigger1Y)),NA())</f>
        <v>9.0784845136471226E-3</v>
      </c>
    </row>
    <row r="725" spans="2:17" x14ac:dyDescent="0.2">
      <c r="B725" s="39" t="s">
        <v>42</v>
      </c>
      <c r="D725" s="42">
        <f>_xll.qlCalendarAdvance(Calendar,$D724,B725,"f",FALSE)</f>
        <v>44818</v>
      </c>
      <c r="E725" s="140">
        <f>_xll.qlInterestRateIndexValueDate(IndexON,D725)</f>
        <v>44818</v>
      </c>
      <c r="F725" s="156">
        <f>IFERROR(_xll.qlIndexFixing(IndexON,D725,TRUE,_xll.ohTrigger(RecalcTrigger,TriggerON)),NA())</f>
        <v>4.5966252255746909E-3</v>
      </c>
      <c r="H725" s="42">
        <f>_xll.qlCalendarAdvance(Calendar,$H724,B725,"f",FALSE)</f>
        <v>44818</v>
      </c>
      <c r="I725" s="140">
        <f>_xll.qlInterestRateIndexValueDate(Index1M,$H725)</f>
        <v>44818</v>
      </c>
      <c r="J725" s="145">
        <f>IFERROR(_xll.qlIndexFixing(Index1M,$H725,TRUE,_xll.ohTrigger(RecalcTrigger,Trigger1M)),NA())</f>
        <v>5.8418405644548033E-3</v>
      </c>
      <c r="K725" s="44">
        <f>IFERROR(_xll.qlIndexFixing(Index3M,H725,TRUE,_xll.ohTrigger(RecalcTrigger,Trigger3M)),NA())</f>
        <v>6.9229739087914638E-3</v>
      </c>
      <c r="L725" s="44">
        <f>IFERROR(_xll.qlIndexFixing(Index6M,$H725,TRUE,_xll.ohTrigger(RecalcTrigger,Trigger6M)),NA())</f>
        <v>8.2022579744692164E-3</v>
      </c>
      <c r="M725" s="146">
        <f>IFERROR(_xll.qlIndexFixing(Index1Y,$H725,TRUE,_xll.ohTrigger(RecalcTrigger,Trigger1Y)),NA())</f>
        <v>9.7854404960149299E-3</v>
      </c>
      <c r="N725" s="145">
        <f>IFERROR(_xll.qlIndexFixing(ONIndex1M,I725,TRUE,_xll.ohTrigger(RecalcTrigger,Trigger1M)),NA())</f>
        <v>5.7851812482923037E-3</v>
      </c>
      <c r="O725" s="44">
        <f>IFERROR(_xll.qlIndexFixing(ONIndex3M,I725,TRUE,_xll.ohTrigger(RecalcTrigger,Trigger3M)),NA())</f>
        <v>6.7419218993758356E-3</v>
      </c>
      <c r="P725" s="44">
        <f>IFERROR(_xll.qlIndexFixing(ONIndex6M,I725,TRUE,_xll.ohTrigger(RecalcTrigger,Trigger6M)),NA())</f>
        <v>7.8487479753130973E-3</v>
      </c>
      <c r="Q725" s="146">
        <f>IFERROR(_xll.qlIndexFixing(ONIndex1Y,I725,TRUE,_xll.ohTrigger(RecalcTrigger,Trigger1Y)),NA())</f>
        <v>9.1033526703210299E-3</v>
      </c>
    </row>
    <row r="726" spans="2:17" x14ac:dyDescent="0.2">
      <c r="B726" s="39" t="s">
        <v>42</v>
      </c>
      <c r="D726" s="42">
        <f>_xll.qlCalendarAdvance(Calendar,$D725,B726,"f",FALSE)</f>
        <v>44825</v>
      </c>
      <c r="E726" s="140">
        <f>_xll.qlInterestRateIndexValueDate(IndexON,D726)</f>
        <v>44825</v>
      </c>
      <c r="F726" s="156">
        <f>IFERROR(_xll.qlIndexFixing(IndexON,D726,TRUE,_xll.ohTrigger(RecalcTrigger,TriggerON)),NA())</f>
        <v>4.6272416320203291E-3</v>
      </c>
      <c r="H726" s="42">
        <f>_xll.qlCalendarAdvance(Calendar,$H725,B726,"f",FALSE)</f>
        <v>44825</v>
      </c>
      <c r="I726" s="140">
        <f>_xll.qlInterestRateIndexValueDate(Index1M,$H726)</f>
        <v>44825</v>
      </c>
      <c r="J726" s="145">
        <f>IFERROR(_xll.qlIndexFixing(Index1M,$H726,TRUE,_xll.ohTrigger(RecalcTrigger,Trigger1M)),NA())</f>
        <v>5.8687919487864599E-3</v>
      </c>
      <c r="K726" s="44">
        <f>IFERROR(_xll.qlIndexFixing(Index3M,H726,TRUE,_xll.ohTrigger(RecalcTrigger,Trigger3M)),NA())</f>
        <v>6.950594394521465E-3</v>
      </c>
      <c r="L726" s="44">
        <f>IFERROR(_xll.qlIndexFixing(Index6M,$H726,TRUE,_xll.ohTrigger(RecalcTrigger,Trigger6M)),NA())</f>
        <v>8.2288130238155899E-3</v>
      </c>
      <c r="M726" s="146">
        <f>IFERROR(_xll.qlIndexFixing(Index1Y,$H726,TRUE,_xll.ohTrigger(RecalcTrigger,Trigger1Y)),NA())</f>
        <v>9.8098394926111609E-3</v>
      </c>
      <c r="N726" s="145">
        <f>IFERROR(_xll.qlIndexFixing(ONIndex1M,I726,TRUE,_xll.ohTrigger(RecalcTrigger,Trigger1M)),NA())</f>
        <v>5.8117795332324196E-3</v>
      </c>
      <c r="O726" s="44">
        <f>IFERROR(_xll.qlIndexFixing(ONIndex3M,I726,TRUE,_xll.ohTrigger(RecalcTrigger,Trigger3M)),NA())</f>
        <v>6.7687724274112515E-3</v>
      </c>
      <c r="P726" s="44">
        <f>IFERROR(_xll.qlIndexFixing(ONIndex6M,I726,TRUE,_xll.ohTrigger(RecalcTrigger,Trigger6M)),NA())</f>
        <v>7.874584249343286E-3</v>
      </c>
      <c r="Q726" s="146">
        <f>IFERROR(_xll.qlIndexFixing(ONIndex1Y,I726,TRUE,_xll.ohTrigger(RecalcTrigger,Trigger1Y)),NA())</f>
        <v>9.1282041092544119E-3</v>
      </c>
    </row>
    <row r="727" spans="2:17" x14ac:dyDescent="0.2">
      <c r="B727" s="39" t="s">
        <v>42</v>
      </c>
      <c r="D727" s="42">
        <f>_xll.qlCalendarAdvance(Calendar,$D726,B727,"f",FALSE)</f>
        <v>44832</v>
      </c>
      <c r="E727" s="140">
        <f>_xll.qlInterestRateIndexValueDate(IndexON,D727)</f>
        <v>44832</v>
      </c>
      <c r="F727" s="156">
        <f>IFERROR(_xll.qlIndexFixing(IndexON,D727,TRUE,_xll.ohTrigger(RecalcTrigger,TriggerON)),NA())</f>
        <v>4.6580051764488761E-3</v>
      </c>
      <c r="H727" s="42">
        <f>_xll.qlCalendarAdvance(Calendar,$H726,B727,"f",FALSE)</f>
        <v>44832</v>
      </c>
      <c r="I727" s="140">
        <f>_xll.qlInterestRateIndexValueDate(Index1M,$H727)</f>
        <v>44832</v>
      </c>
      <c r="J727" s="145">
        <f>IFERROR(_xll.qlIndexFixing(Index1M,$H727,TRUE,_xll.ohTrigger(RecalcTrigger,Trigger1M)),NA())</f>
        <v>5.8959978053940709E-3</v>
      </c>
      <c r="K727" s="44">
        <f>IFERROR(_xll.qlIndexFixing(Index3M,H727,TRUE,_xll.ohTrigger(RecalcTrigger,Trigger3M)),NA())</f>
        <v>6.9783398122632602E-3</v>
      </c>
      <c r="L727" s="44">
        <f>IFERROR(_xll.qlIndexFixing(Index6M,$H727,TRUE,_xll.ohTrigger(RecalcTrigger,Trigger6M)),NA())</f>
        <v>8.2554183274760121E-3</v>
      </c>
      <c r="M727" s="146">
        <f>IFERROR(_xll.qlIndexFixing(Index1Y,$H727,TRUE,_xll.ohTrigger(RecalcTrigger,Trigger1Y)),NA())</f>
        <v>9.8342119715704168E-3</v>
      </c>
      <c r="N727" s="145">
        <f>IFERROR(_xll.qlIndexFixing(ONIndex1M,I727,TRUE,_xll.ohTrigger(RecalcTrigger,Trigger1M)),NA())</f>
        <v>5.8384209586215263E-3</v>
      </c>
      <c r="O727" s="44">
        <f>IFERROR(_xll.qlIndexFixing(ONIndex3M,I727,TRUE,_xll.ohTrigger(RecalcTrigger,Trigger3M)),NA())</f>
        <v>6.7956627925302993E-3</v>
      </c>
      <c r="P727" s="44">
        <f>IFERROR(_xll.qlIndexFixing(ONIndex6M,I727,TRUE,_xll.ohTrigger(RecalcTrigger,Trigger6M)),NA())</f>
        <v>7.900440559472921E-3</v>
      </c>
      <c r="Q727" s="146">
        <f>IFERROR(_xll.qlIndexFixing(ONIndex1Y,I727,TRUE,_xll.ohTrigger(RecalcTrigger,Trigger1Y)),NA())</f>
        <v>9.153038795597368E-3</v>
      </c>
    </row>
    <row r="728" spans="2:17" x14ac:dyDescent="0.2">
      <c r="B728" s="39" t="s">
        <v>42</v>
      </c>
      <c r="D728" s="42">
        <f>_xll.qlCalendarAdvance(Calendar,$D727,B728,"f",FALSE)</f>
        <v>44839</v>
      </c>
      <c r="E728" s="140">
        <f>_xll.qlInterestRateIndexValueDate(IndexON,D728)</f>
        <v>44839</v>
      </c>
      <c r="F728" s="156">
        <f>IFERROR(_xll.qlIndexFixing(IndexON,D728,TRUE,_xll.ohTrigger(RecalcTrigger,TriggerON)),NA())</f>
        <v>4.6888240285614113E-3</v>
      </c>
      <c r="H728" s="42">
        <f>_xll.qlCalendarAdvance(Calendar,$H727,B728,"f",FALSE)</f>
        <v>44839</v>
      </c>
      <c r="I728" s="140">
        <f>_xll.qlInterestRateIndexValueDate(Index1M,$H728)</f>
        <v>44839</v>
      </c>
      <c r="J728" s="145">
        <f>IFERROR(_xll.qlIndexFixing(Index1M,$H728,TRUE,_xll.ohTrigger(RecalcTrigger,Trigger1M)),NA())</f>
        <v>5.9296450874604919E-3</v>
      </c>
      <c r="K728" s="44">
        <f>IFERROR(_xll.qlIndexFixing(Index3M,H728,TRUE,_xll.ohTrigger(RecalcTrigger,Trigger3M)),NA())</f>
        <v>7.0083000504347053E-3</v>
      </c>
      <c r="L728" s="44">
        <f>IFERROR(_xll.qlIndexFixing(Index6M,$H728,TRUE,_xll.ohTrigger(RecalcTrigger,Trigger6M)),NA())</f>
        <v>8.2840905536976372E-3</v>
      </c>
      <c r="M728" s="146">
        <f>IFERROR(_xll.qlIndexFixing(Index1Y,$H728,TRUE,_xll.ohTrigger(RecalcTrigger,Trigger1Y)),NA())</f>
        <v>9.858557519484723E-3</v>
      </c>
      <c r="N728" s="145">
        <f>IFERROR(_xll.qlIndexFixing(ONIndex1M,I728,TRUE,_xll.ohTrigger(RecalcTrigger,Trigger1M)),NA())</f>
        <v>5.8652617264964846E-3</v>
      </c>
      <c r="O728" s="44">
        <f>IFERROR(_xll.qlIndexFixing(ONIndex3M,I728,TRUE,_xll.ohTrigger(RecalcTrigger,Trigger3M)),NA())</f>
        <v>6.82264499094698E-3</v>
      </c>
      <c r="P728" s="44">
        <f>IFERROR(_xll.qlIndexFixing(ONIndex6M,I728,TRUE,_xll.ohTrigger(RecalcTrigger,Trigger6M)),NA())</f>
        <v>7.9263343935442876E-3</v>
      </c>
      <c r="Q728" s="146">
        <f>IFERROR(_xll.qlIndexFixing(ONIndex1Y,I728,TRUE,_xll.ohTrigger(RecalcTrigger,Trigger1Y)),NA())</f>
        <v>9.1778509009066145E-3</v>
      </c>
    </row>
    <row r="729" spans="2:17" x14ac:dyDescent="0.2">
      <c r="B729" s="39" t="s">
        <v>42</v>
      </c>
      <c r="D729" s="42">
        <f>_xll.qlCalendarAdvance(Calendar,$D728,B729,"f",FALSE)</f>
        <v>44846</v>
      </c>
      <c r="E729" s="140">
        <f>_xll.qlInterestRateIndexValueDate(IndexON,D729)</f>
        <v>44846</v>
      </c>
      <c r="F729" s="156">
        <f>IFERROR(_xll.qlIndexFixing(IndexON,D729,TRUE,_xll.ohTrigger(RecalcTrigger,TriggerON)),NA())</f>
        <v>4.7196279325789625E-3</v>
      </c>
      <c r="H729" s="42">
        <f>_xll.qlCalendarAdvance(Calendar,$H728,B729,"f",FALSE)</f>
        <v>44846</v>
      </c>
      <c r="I729" s="140">
        <f>_xll.qlInterestRateIndexValueDate(Index1M,$H729)</f>
        <v>44846</v>
      </c>
      <c r="J729" s="145">
        <f>IFERROR(_xll.qlIndexFixing(Index1M,$H729,TRUE,_xll.ohTrigger(RecalcTrigger,Trigger1M)),NA())</f>
        <v>5.9575480257905086E-3</v>
      </c>
      <c r="K729" s="44">
        <f>IFERROR(_xll.qlIndexFixing(Index3M,H729,TRUE,_xll.ohTrigger(RecalcTrigger,Trigger3M)),NA())</f>
        <v>7.0363183193419944E-3</v>
      </c>
      <c r="L729" s="44">
        <f>IFERROR(_xll.qlIndexFixing(Index6M,$H729,TRUE,_xll.ohTrigger(RecalcTrigger,Trigger6M)),NA())</f>
        <v>8.3108028590142581E-3</v>
      </c>
      <c r="M729" s="146">
        <f>IFERROR(_xll.qlIndexFixing(Index1Y,$H729,TRUE,_xll.ohTrigger(RecalcTrigger,Trigger1Y)),NA())</f>
        <v>9.8828748767048058E-3</v>
      </c>
      <c r="N729" s="145">
        <f>IFERROR(_xll.qlIndexFixing(ONIndex1M,I729,TRUE,_xll.ohTrigger(RecalcTrigger,Trigger1M)),NA())</f>
        <v>5.8924213407329784E-3</v>
      </c>
      <c r="O729" s="44">
        <f>IFERROR(_xll.qlIndexFixing(ONIndex3M,I729,TRUE,_xll.ohTrigger(RecalcTrigger,Trigger3M)),NA())</f>
        <v>6.8497588030125289E-3</v>
      </c>
      <c r="P729" s="44">
        <f>IFERROR(_xll.qlIndexFixing(ONIndex6M,I729,TRUE,_xll.ohTrigger(RecalcTrigger,Trigger6M)),NA())</f>
        <v>7.952279131001605E-3</v>
      </c>
      <c r="Q729" s="146">
        <f>IFERROR(_xll.qlIndexFixing(ONIndex1Y,I729,TRUE,_xll.ohTrigger(RecalcTrigger,Trigger1Y)),NA())</f>
        <v>9.2026359659347357E-3</v>
      </c>
    </row>
    <row r="730" spans="2:17" x14ac:dyDescent="0.2">
      <c r="B730" s="39" t="s">
        <v>42</v>
      </c>
      <c r="D730" s="42">
        <f>_xll.qlCalendarAdvance(Calendar,$D729,B730,"f",FALSE)</f>
        <v>44853</v>
      </c>
      <c r="E730" s="140">
        <f>_xll.qlInterestRateIndexValueDate(IndexON,D730)</f>
        <v>44853</v>
      </c>
      <c r="F730" s="156">
        <f>IFERROR(_xll.qlIndexFixing(IndexON,D730,TRUE,_xll.ohTrigger(RecalcTrigger,TriggerON)),NA())</f>
        <v>4.7504168885825759E-3</v>
      </c>
      <c r="H730" s="42">
        <f>_xll.qlCalendarAdvance(Calendar,$H729,B730,"f",FALSE)</f>
        <v>44853</v>
      </c>
      <c r="I730" s="140">
        <f>_xll.qlInterestRateIndexValueDate(Index1M,$H730)</f>
        <v>44853</v>
      </c>
      <c r="J730" s="145">
        <f>IFERROR(_xll.qlIndexFixing(Index1M,$H730,TRUE,_xll.ohTrigger(RecalcTrigger,Trigger1M)),NA())</f>
        <v>5.9857700462948105E-3</v>
      </c>
      <c r="K730" s="44">
        <f>IFERROR(_xll.qlIndexFixing(Index3M,H730,TRUE,_xll.ohTrigger(RecalcTrigger,Trigger3M)),NA())</f>
        <v>7.064468629306285E-3</v>
      </c>
      <c r="L730" s="44">
        <f>IFERROR(_xll.qlIndexFixing(Index6M,$H730,TRUE,_xll.ohTrigger(RecalcTrigger,Trigger6M)),NA())</f>
        <v>8.3375666306589515E-3</v>
      </c>
      <c r="M730" s="146">
        <f>IFERROR(_xll.qlIndexFixing(Index1Y,$H730,TRUE,_xll.ohTrigger(RecalcTrigger,Trigger1Y)),NA())</f>
        <v>9.9071625719078238E-3</v>
      </c>
      <c r="N730" s="145">
        <f>IFERROR(_xll.qlIndexFixing(ONIndex1M,I730,TRUE,_xll.ohTrigger(RecalcTrigger,Trigger1M)),NA())</f>
        <v>5.9198998014931004E-3</v>
      </c>
      <c r="O730" s="44">
        <f>IFERROR(_xll.qlIndexFixing(ONIndex3M,I730,TRUE,_xll.ohTrigger(RecalcTrigger,Trigger3M)),NA())</f>
        <v>6.8770042287269462E-3</v>
      </c>
      <c r="P730" s="44">
        <f>IFERROR(_xll.qlIndexFixing(ONIndex6M,I730,TRUE,_xll.ohTrigger(RecalcTrigger,Trigger6M)),NA())</f>
        <v>7.9782747716827807E-3</v>
      </c>
      <c r="Q730" s="146">
        <f>IFERROR(_xll.qlIndexFixing(ONIndex1Y,I730,TRUE,_xll.ohTrigger(RecalcTrigger,Trigger1Y)),NA())</f>
        <v>9.2273939908438241E-3</v>
      </c>
    </row>
    <row r="731" spans="2:17" x14ac:dyDescent="0.2">
      <c r="B731" s="39" t="s">
        <v>42</v>
      </c>
      <c r="D731" s="42">
        <f>_xll.qlCalendarAdvance(Calendar,$D730,B731,"f",FALSE)</f>
        <v>44860</v>
      </c>
      <c r="E731" s="140">
        <f>_xll.qlInterestRateIndexValueDate(IndexON,D731)</f>
        <v>44860</v>
      </c>
      <c r="F731" s="156">
        <f>IFERROR(_xll.qlIndexFixing(IndexON,D731,TRUE,_xll.ohTrigger(RecalcTrigger,TriggerON)),NA())</f>
        <v>4.7811908965722516E-3</v>
      </c>
      <c r="H731" s="42">
        <f>_xll.qlCalendarAdvance(Calendar,$H730,B731,"f",FALSE)</f>
        <v>44860</v>
      </c>
      <c r="I731" s="140">
        <f>_xll.qlInterestRateIndexValueDate(Index1M,$H731)</f>
        <v>44860</v>
      </c>
      <c r="J731" s="145">
        <f>IFERROR(_xll.qlIndexFixing(Index1M,$H731,TRUE,_xll.ohTrigger(RecalcTrigger,Trigger1M)),NA())</f>
        <v>6.014311151412155E-3</v>
      </c>
      <c r="K731" s="44">
        <f>IFERROR(_xll.qlIndexFixing(Index3M,H731,TRUE,_xll.ohTrigger(RecalcTrigger,Trigger3M)),NA())</f>
        <v>7.0927509831307219E-3</v>
      </c>
      <c r="L731" s="44">
        <f>IFERROR(_xll.qlIndexFixing(Index6M,$H731,TRUE,_xll.ohTrigger(RecalcTrigger,Trigger6M)),NA())</f>
        <v>8.3643818706743527E-3</v>
      </c>
      <c r="M731" s="146">
        <f>IFERROR(_xll.qlIndexFixing(Index1Y,$H731,TRUE,_xll.ohTrigger(RecalcTrigger,Trigger1Y)),NA())</f>
        <v>9.9314191336312696E-3</v>
      </c>
      <c r="N731" s="145">
        <f>IFERROR(_xll.qlIndexFixing(ONIndex1M,I731,TRUE,_xll.ohTrigger(RecalcTrigger,Trigger1M)),NA())</f>
        <v>5.9476971086958041E-3</v>
      </c>
      <c r="O731" s="44">
        <f>IFERROR(_xll.qlIndexFixing(ONIndex3M,I731,TRUE,_xll.ohTrigger(RecalcTrigger,Trigger3M)),NA())</f>
        <v>6.9043812682523242E-3</v>
      </c>
      <c r="P731" s="44">
        <f>IFERROR(_xll.qlIndexFixing(ONIndex6M,I731,TRUE,_xll.ohTrigger(RecalcTrigger,Trigger6M)),NA())</f>
        <v>8.0043213158309534E-3</v>
      </c>
      <c r="Q731" s="146">
        <f>IFERROR(_xll.qlIndexFixing(ONIndex1Y,I731,TRUE,_xll.ohTrigger(RecalcTrigger,Trigger1Y)),NA())</f>
        <v>9.252124975714926E-3</v>
      </c>
    </row>
    <row r="732" spans="2:17" x14ac:dyDescent="0.2">
      <c r="B732" s="39" t="s">
        <v>42</v>
      </c>
      <c r="D732" s="42">
        <f>_xll.qlCalendarAdvance(Calendar,$D731,B732,"f",FALSE)</f>
        <v>44867</v>
      </c>
      <c r="E732" s="140">
        <f>_xll.qlInterestRateIndexValueDate(IndexON,D732)</f>
        <v>44867</v>
      </c>
      <c r="F732" s="156">
        <f>IFERROR(_xll.qlIndexFixing(IndexON,D732,TRUE,_xll.ohTrigger(RecalcTrigger,TriggerON)),NA())</f>
        <v>4.8119499565479895E-3</v>
      </c>
      <c r="H732" s="42">
        <f>_xll.qlCalendarAdvance(Calendar,$H731,B732,"f",FALSE)</f>
        <v>44867</v>
      </c>
      <c r="I732" s="140">
        <f>_xll.qlInterestRateIndexValueDate(Index1M,$H732)</f>
        <v>44867</v>
      </c>
      <c r="J732" s="145">
        <f>IFERROR(_xll.qlIndexFixing(Index1M,$H732,TRUE,_xll.ohTrigger(RecalcTrigger,Trigger1M)),NA())</f>
        <v>6.0367591434184655E-3</v>
      </c>
      <c r="K732" s="44">
        <f>IFERROR(_xll.qlIndexFixing(Index3M,H732,TRUE,_xll.ohTrigger(RecalcTrigger,Trigger3M)),NA())</f>
        <v>7.1211653836316616E-3</v>
      </c>
      <c r="L732" s="44">
        <f>IFERROR(_xll.qlIndexFixing(Index6M,$H732,TRUE,_xll.ohTrigger(RecalcTrigger,Trigger6M)),NA())</f>
        <v>8.3892157692387458E-3</v>
      </c>
      <c r="M732" s="146">
        <f>IFERROR(_xll.qlIndexFixing(Index1Y,$H732,TRUE,_xll.ohTrigger(RecalcTrigger,Trigger1Y)),NA())</f>
        <v>9.9556430902745241E-3</v>
      </c>
      <c r="N732" s="145">
        <f>IFERROR(_xll.qlIndexFixing(ONIndex1M,I732,TRUE,_xll.ohTrigger(RecalcTrigger,Trigger1M)),NA())</f>
        <v>5.9758132625031823E-3</v>
      </c>
      <c r="O732" s="44">
        <f>IFERROR(_xll.qlIndexFixing(ONIndex3M,I732,TRUE,_xll.ohTrigger(RecalcTrigger,Trigger3M)),NA())</f>
        <v>6.9318899214265706E-3</v>
      </c>
      <c r="P732" s="44">
        <f>IFERROR(_xll.qlIndexFixing(ONIndex6M,I732,TRUE,_xll.ohTrigger(RecalcTrigger,Trigger6M)),NA())</f>
        <v>8.0304187632840307E-3</v>
      </c>
      <c r="Q732" s="146">
        <f>IFERROR(_xll.qlIndexFixing(ONIndex1Y,I732,TRUE,_xll.ohTrigger(RecalcTrigger,Trigger1Y)),NA())</f>
        <v>9.2768289202238563E-3</v>
      </c>
    </row>
    <row r="733" spans="2:17" x14ac:dyDescent="0.2">
      <c r="B733" s="39" t="s">
        <v>42</v>
      </c>
      <c r="D733" s="42">
        <f>_xll.qlCalendarAdvance(Calendar,$D732,B733,"f",FALSE)</f>
        <v>44874</v>
      </c>
      <c r="E733" s="140">
        <f>_xll.qlInterestRateIndexValueDate(IndexON,D733)</f>
        <v>44874</v>
      </c>
      <c r="F733" s="156">
        <f>IFERROR(_xll.qlIndexFixing(IndexON,D733,TRUE,_xll.ohTrigger(RecalcTrigger,TriggerON)),NA())</f>
        <v>4.8426940684287434E-3</v>
      </c>
      <c r="H733" s="42">
        <f>_xll.qlCalendarAdvance(Calendar,$H732,B733,"f",FALSE)</f>
        <v>44874</v>
      </c>
      <c r="I733" s="140">
        <f>_xll.qlInterestRateIndexValueDate(Index1M,$H733)</f>
        <v>44874</v>
      </c>
      <c r="J733" s="145">
        <f>IFERROR(_xll.qlIndexFixing(Index1M,$H733,TRUE,_xll.ohTrigger(RecalcTrigger,Trigger1M)),NA())</f>
        <v>6.0658686010241309E-3</v>
      </c>
      <c r="K733" s="44">
        <f>IFERROR(_xll.qlIndexFixing(Index3M,H733,TRUE,_xll.ohTrigger(RecalcTrigger,Trigger3M)),NA())</f>
        <v>7.1497118336386776E-3</v>
      </c>
      <c r="L733" s="44">
        <f>IFERROR(_xll.qlIndexFixing(Index6M,$H733,TRUE,_xll.ohTrigger(RecalcTrigger,Trigger6M)),NA())</f>
        <v>8.4161296569500287E-3</v>
      </c>
      <c r="M733" s="146">
        <f>IFERROR(_xll.qlIndexFixing(Index1Y,$H733,TRUE,_xll.ohTrigger(RecalcTrigger,Trigger1Y)),NA())</f>
        <v>9.9798329700990784E-3</v>
      </c>
      <c r="N733" s="145">
        <f>IFERROR(_xll.qlIndexFixing(ONIndex1M,I733,TRUE,_xll.ohTrigger(RecalcTrigger,Trigger1M)),NA())</f>
        <v>6.0042482630773275E-3</v>
      </c>
      <c r="O733" s="44">
        <f>IFERROR(_xll.qlIndexFixing(ONIndex3M,I733,TRUE,_xll.ohTrigger(RecalcTrigger,Trigger3M)),NA())</f>
        <v>6.9595301884117777E-3</v>
      </c>
      <c r="P733" s="44">
        <f>IFERROR(_xll.qlIndexFixing(ONIndex6M,I733,TRUE,_xll.ohTrigger(RecalcTrigger,Trigger6M)),NA())</f>
        <v>8.0565671141230588E-3</v>
      </c>
      <c r="Q733" s="146">
        <f>IFERROR(_xll.qlIndexFixing(ONIndex1Y,I733,TRUE,_xll.ohTrigger(RecalcTrigger,Trigger1Y)),NA())</f>
        <v>9.3015058246948001E-3</v>
      </c>
    </row>
    <row r="734" spans="2:17" x14ac:dyDescent="0.2">
      <c r="B734" s="39" t="s">
        <v>42</v>
      </c>
      <c r="D734" s="42">
        <f>_xll.qlCalendarAdvance(Calendar,$D733,B734,"f",FALSE)</f>
        <v>44881</v>
      </c>
      <c r="E734" s="140">
        <f>_xll.qlInterestRateIndexValueDate(IndexON,D734)</f>
        <v>44881</v>
      </c>
      <c r="F734" s="156">
        <f>IFERROR(_xll.qlIndexFixing(IndexON,D734,TRUE,_xll.ohTrigger(RecalcTrigger,TriggerON)),NA())</f>
        <v>4.8734232322145132E-3</v>
      </c>
      <c r="H734" s="42">
        <f>_xll.qlCalendarAdvance(Calendar,$H733,B734,"f",FALSE)</f>
        <v>44881</v>
      </c>
      <c r="I734" s="140">
        <f>_xll.qlInterestRateIndexValueDate(Index1M,$H734)</f>
        <v>44881</v>
      </c>
      <c r="J734" s="145">
        <f>IFERROR(_xll.qlIndexFixing(Index1M,$H734,TRUE,_xll.ohTrigger(RecalcTrigger,Trigger1M)),NA())</f>
        <v>6.0952971272445478E-3</v>
      </c>
      <c r="K734" s="44">
        <f>IFERROR(_xll.qlIndexFixing(Index3M,H734,TRUE,_xll.ohTrigger(RecalcTrigger,Trigger3M)),NA())</f>
        <v>7.1783903359927941E-3</v>
      </c>
      <c r="L734" s="44">
        <f>IFERROR(_xll.qlIndexFixing(Index6M,$H734,TRUE,_xll.ohTrigger(RecalcTrigger,Trigger6M)),NA())</f>
        <v>8.4430950158718345E-3</v>
      </c>
      <c r="M734" s="146">
        <f>IFERROR(_xll.qlIndexFixing(Index1Y,$H734,TRUE,_xll.ohTrigger(RecalcTrigger,Trigger1Y)),NA())</f>
        <v>1.00039873012292E-2</v>
      </c>
      <c r="N734" s="145">
        <f>IFERROR(_xll.qlIndexFixing(ONIndex1M,I734,TRUE,_xll.ohTrigger(RecalcTrigger,Trigger1M)),NA())</f>
        <v>6.0330021103371934E-3</v>
      </c>
      <c r="O734" s="44">
        <f>IFERROR(_xll.qlIndexFixing(ONIndex3M,I734,TRUE,_xll.ohTrigger(RecalcTrigger,Trigger3M)),NA())</f>
        <v>6.9873020692079457E-3</v>
      </c>
      <c r="P734" s="44">
        <f>IFERROR(_xll.qlIndexFixing(ONIndex6M,I734,TRUE,_xll.ohTrigger(RecalcTrigger,Trigger6M)),NA())</f>
        <v>8.0827663683480377E-3</v>
      </c>
      <c r="Q734" s="146">
        <f>IFERROR(_xll.qlIndexFixing(ONIndex1Y,I734,TRUE,_xll.ohTrigger(RecalcTrigger,Trigger1Y)),NA())</f>
        <v>9.3261556889656649E-3</v>
      </c>
    </row>
    <row r="735" spans="2:17" x14ac:dyDescent="0.2">
      <c r="B735" s="39" t="s">
        <v>42</v>
      </c>
      <c r="D735" s="42">
        <f>_xll.qlCalendarAdvance(Calendar,$D734,B735,"f",FALSE)</f>
        <v>44888</v>
      </c>
      <c r="E735" s="140">
        <f>_xll.qlInterestRateIndexValueDate(IndexON,D735)</f>
        <v>44888</v>
      </c>
      <c r="F735" s="156">
        <f>IFERROR(_xll.qlIndexFixing(IndexON,D735,TRUE,_xll.ohTrigger(RecalcTrigger,TriggerON)),NA())</f>
        <v>4.9041374479863453E-3</v>
      </c>
      <c r="H735" s="42">
        <f>_xll.qlCalendarAdvance(Calendar,$H734,B735,"f",FALSE)</f>
        <v>44888</v>
      </c>
      <c r="I735" s="140">
        <f>_xll.qlInterestRateIndexValueDate(Index1M,$H735)</f>
        <v>44888</v>
      </c>
      <c r="J735" s="145">
        <f>IFERROR(_xll.qlIndexFixing(Index1M,$H735,TRUE,_xll.ohTrigger(RecalcTrigger,Trigger1M)),NA())</f>
        <v>6.1250447243976405E-3</v>
      </c>
      <c r="K735" s="44">
        <f>IFERROR(_xll.qlIndexFixing(Index3M,H735,TRUE,_xll.ohTrigger(RecalcTrigger,Trigger3M)),NA())</f>
        <v>7.2072008935500122E-3</v>
      </c>
      <c r="L735" s="44">
        <f>IFERROR(_xll.qlIndexFixing(Index6M,$H735,TRUE,_xll.ohTrigger(RecalcTrigger,Trigger6M)),NA())</f>
        <v>8.4701118480509166E-3</v>
      </c>
      <c r="M735" s="146">
        <f>IFERROR(_xll.qlIndexFixing(Index1Y,$H735,TRUE,_xll.ohTrigger(RecalcTrigger,Trigger1Y)),NA())</f>
        <v>1.0028104611651711E-2</v>
      </c>
      <c r="N735" s="145">
        <f>IFERROR(_xll.qlIndexFixing(ONIndex1M,I735,TRUE,_xll.ohTrigger(RecalcTrigger,Trigger1M)),NA())</f>
        <v>6.0620748045259187E-3</v>
      </c>
      <c r="O735" s="44">
        <f>IFERROR(_xll.qlIndexFixing(ONIndex3M,I735,TRUE,_xll.ohTrigger(RecalcTrigger,Trigger3M)),NA())</f>
        <v>7.0152055638961208E-3</v>
      </c>
      <c r="P735" s="44">
        <f>IFERROR(_xll.qlIndexFixing(ONIndex6M,I735,TRUE,_xll.ohTrigger(RecalcTrigger,Trigger6M)),NA())</f>
        <v>8.1090165259589675E-3</v>
      </c>
      <c r="Q735" s="146">
        <f>IFERROR(_xll.qlIndexFixing(ONIndex1Y,I735,TRUE,_xll.ohTrigger(RecalcTrigger,Trigger1Y)),NA())</f>
        <v>9.3507785130364507E-3</v>
      </c>
    </row>
    <row r="736" spans="2:17" x14ac:dyDescent="0.2">
      <c r="B736" s="39" t="s">
        <v>42</v>
      </c>
      <c r="D736" s="42">
        <f>_xll.qlCalendarAdvance(Calendar,$D735,B736,"f",FALSE)</f>
        <v>44895</v>
      </c>
      <c r="E736" s="140">
        <f>_xll.qlInterestRateIndexValueDate(IndexON,D736)</f>
        <v>44895</v>
      </c>
      <c r="F736" s="156">
        <f>IFERROR(_xll.qlIndexFixing(IndexON,D736,TRUE,_xll.ohTrigger(RecalcTrigger,TriggerON)),NA())</f>
        <v>4.9348367156631934E-3</v>
      </c>
      <c r="H736" s="42">
        <f>_xll.qlCalendarAdvance(Calendar,$H735,B736,"f",FALSE)</f>
        <v>44895</v>
      </c>
      <c r="I736" s="140">
        <f>_xll.qlInterestRateIndexValueDate(Index1M,$H736)</f>
        <v>44895</v>
      </c>
      <c r="J736" s="145">
        <f>IFERROR(_xll.qlIndexFixing(Index1M,$H736,TRUE,_xll.ohTrigger(RecalcTrigger,Trigger1M)),NA())</f>
        <v>6.1551113948121374E-3</v>
      </c>
      <c r="K736" s="44">
        <f>IFERROR(_xll.qlIndexFixing(Index3M,H736,TRUE,_xll.ohTrigger(RecalcTrigger,Trigger3M)),NA())</f>
        <v>7.231816751867879E-3</v>
      </c>
      <c r="L736" s="44">
        <f>IFERROR(_xll.qlIndexFixing(Index6M,$H736,TRUE,_xll.ohTrigger(RecalcTrigger,Trigger6M)),NA())</f>
        <v>8.4992301680784418E-3</v>
      </c>
      <c r="M736" s="146">
        <f>IFERROR(_xll.qlIndexFixing(Index1Y,$H736,TRUE,_xll.ohTrigger(RecalcTrigger,Trigger1Y)),NA())</f>
        <v>1.0052183429217543E-2</v>
      </c>
      <c r="N736" s="145">
        <f>IFERROR(_xll.qlIndexFixing(ONIndex1M,I736,TRUE,_xll.ohTrigger(RecalcTrigger,Trigger1M)),NA())</f>
        <v>6.0914663455624574E-3</v>
      </c>
      <c r="O736" s="44">
        <f>IFERROR(_xll.qlIndexFixing(ONIndex3M,I736,TRUE,_xll.ohTrigger(RecalcTrigger,Trigger3M)),NA())</f>
        <v>7.0432406723952568E-3</v>
      </c>
      <c r="P736" s="44">
        <f>IFERROR(_xll.qlIndexFixing(ONIndex6M,I736,TRUE,_xll.ohTrigger(RecalcTrigger,Trigger6M)),NA())</f>
        <v>8.1353175869558481E-3</v>
      </c>
      <c r="Q736" s="146">
        <f>IFERROR(_xll.qlIndexFixing(ONIndex1Y,I736,TRUE,_xll.ohTrigger(RecalcTrigger,Trigger1Y)),NA())</f>
        <v>9.3753742969071574E-3</v>
      </c>
    </row>
    <row r="737" spans="2:17" x14ac:dyDescent="0.2">
      <c r="B737" s="39" t="s">
        <v>42</v>
      </c>
      <c r="D737" s="42">
        <f>_xll.qlCalendarAdvance(Calendar,$D736,B737,"f",FALSE)</f>
        <v>44902</v>
      </c>
      <c r="E737" s="140">
        <f>_xll.qlInterestRateIndexValueDate(IndexON,D737)</f>
        <v>44902</v>
      </c>
      <c r="F737" s="156">
        <f>IFERROR(_xll.qlIndexFixing(IndexON,D737,TRUE,_xll.ohTrigger(RecalcTrigger,TriggerON)),NA())</f>
        <v>4.9655210353261037E-3</v>
      </c>
      <c r="H737" s="42">
        <f>_xll.qlCalendarAdvance(Calendar,$H736,B737,"f",FALSE)</f>
        <v>44902</v>
      </c>
      <c r="I737" s="140">
        <f>_xll.qlInterestRateIndexValueDate(Index1M,$H737)</f>
        <v>44902</v>
      </c>
      <c r="J737" s="145">
        <f>IFERROR(_xll.qlIndexFixing(Index1M,$H737,TRUE,_xll.ohTrigger(RecalcTrigger,Trigger1M)),NA())</f>
        <v>6.1922586991755985E-3</v>
      </c>
      <c r="K737" s="44">
        <f>IFERROR(_xll.qlIndexFixing(Index3M,H737,TRUE,_xll.ohTrigger(RecalcTrigger,Trigger3M)),NA())</f>
        <v>7.2608714094886742E-3</v>
      </c>
      <c r="L737" s="44">
        <f>IFERROR(_xll.qlIndexFixing(Index6M,$H737,TRUE,_xll.ohTrigger(RecalcTrigger,Trigger6M)),NA())</f>
        <v>8.5263542614329238E-3</v>
      </c>
      <c r="M737" s="146">
        <f>IFERROR(_xll.qlIndexFixing(Index1Y,$H737,TRUE,_xll.ohTrigger(RecalcTrigger,Trigger1Y)),NA())</f>
        <v>1.0076222281641734E-2</v>
      </c>
      <c r="N737" s="145">
        <f>IFERROR(_xll.qlIndexFixing(ONIndex1M,I737,TRUE,_xll.ohTrigger(RecalcTrigger,Trigger1M)),NA())</f>
        <v>6.1211767336089018E-3</v>
      </c>
      <c r="O737" s="44">
        <f>IFERROR(_xll.qlIndexFixing(ONIndex3M,I737,TRUE,_xll.ohTrigger(RecalcTrigger,Trigger3M)),NA())</f>
        <v>7.0714073947863998E-3</v>
      </c>
      <c r="P737" s="44">
        <f>IFERROR(_xll.qlIndexFixing(ONIndex6M,I737,TRUE,_xll.ohTrigger(RecalcTrigger,Trigger6M)),NA())</f>
        <v>8.1616695514197257E-3</v>
      </c>
      <c r="Q737" s="146">
        <f>IFERROR(_xll.qlIndexFixing(ONIndex1Y,I737,TRUE,_xll.ohTrigger(RecalcTrigger,Trigger1Y)),NA())</f>
        <v>9.3999430404967388E-3</v>
      </c>
    </row>
    <row r="738" spans="2:17" x14ac:dyDescent="0.2">
      <c r="B738" s="39" t="s">
        <v>42</v>
      </c>
      <c r="D738" s="42">
        <f>_xll.qlCalendarAdvance(Calendar,$D737,B738,"f",FALSE)</f>
        <v>44909</v>
      </c>
      <c r="E738" s="140">
        <f>_xll.qlInterestRateIndexValueDate(IndexON,D738)</f>
        <v>44909</v>
      </c>
      <c r="F738" s="156">
        <f>IFERROR(_xll.qlIndexFixing(IndexON,D738,TRUE,_xll.ohTrigger(RecalcTrigger,TriggerON)),NA())</f>
        <v>4.9961904068940299E-3</v>
      </c>
      <c r="H738" s="42">
        <f>_xll.qlCalendarAdvance(Calendar,$H737,B738,"f",FALSE)</f>
        <v>44909</v>
      </c>
      <c r="I738" s="140">
        <f>_xll.qlInterestRateIndexValueDate(Index1M,$H738)</f>
        <v>44909</v>
      </c>
      <c r="J738" s="145">
        <f>IFERROR(_xll.qlIndexFixing(Index1M,$H738,TRUE,_xll.ohTrigger(RecalcTrigger,Trigger1M)),NA())</f>
        <v>6.2230334672516785E-3</v>
      </c>
      <c r="K738" s="44">
        <f>IFERROR(_xll.qlIndexFixing(Index3M,H738,TRUE,_xll.ohTrigger(RecalcTrigger,Trigger3M)),NA())</f>
        <v>7.2900581206532351E-3</v>
      </c>
      <c r="L738" s="44">
        <f>IFERROR(_xll.qlIndexFixing(Index6M,$H738,TRUE,_xll.ohTrigger(RecalcTrigger,Trigger6M)),NA())</f>
        <v>8.5535298375665394E-3</v>
      </c>
      <c r="M738" s="146">
        <f>IFERROR(_xll.qlIndexFixing(Index1Y,$H738,TRUE,_xll.ohTrigger(RecalcTrigger,Trigger1Y)),NA())</f>
        <v>1.0100219696503876E-2</v>
      </c>
      <c r="N738" s="145">
        <f>IFERROR(_xll.qlIndexFixing(ONIndex1M,I738,TRUE,_xll.ohTrigger(RecalcTrigger,Trigger1M)),NA())</f>
        <v>6.1512059687462983E-3</v>
      </c>
      <c r="O738" s="44">
        <f>IFERROR(_xll.qlIndexFixing(ONIndex3M,I738,TRUE,_xll.ohTrigger(RecalcTrigger,Trigger3M)),NA())</f>
        <v>7.0997057310695499E-3</v>
      </c>
      <c r="P738" s="44">
        <f>IFERROR(_xll.qlIndexFixing(ONIndex6M,I738,TRUE,_xll.ohTrigger(RecalcTrigger,Trigger6M)),NA())</f>
        <v>8.1880724192695542E-3</v>
      </c>
      <c r="Q738" s="146">
        <f>IFERROR(_xll.qlIndexFixing(ONIndex1Y,I738,TRUE,_xll.ohTrigger(RecalcTrigger,Trigger1Y)),NA())</f>
        <v>9.4244847439672874E-3</v>
      </c>
    </row>
    <row r="739" spans="2:17" x14ac:dyDescent="0.2">
      <c r="B739" s="39" t="s">
        <v>42</v>
      </c>
      <c r="D739" s="42">
        <f>_xll.qlCalendarAdvance(Calendar,$D738,B739,"f",FALSE)</f>
        <v>44916</v>
      </c>
      <c r="E739" s="140">
        <f>_xll.qlInterestRateIndexValueDate(IndexON,D739)</f>
        <v>44916</v>
      </c>
      <c r="F739" s="156">
        <f>IFERROR(_xll.qlIndexFixing(IndexON,D739,TRUE,_xll.ohTrigger(RecalcTrigger,TriggerON)),NA())</f>
        <v>5.0268448303669722E-3</v>
      </c>
      <c r="H739" s="42">
        <f>_xll.qlCalendarAdvance(Calendar,$H738,B739,"f",FALSE)</f>
        <v>44916</v>
      </c>
      <c r="I739" s="140">
        <f>_xll.qlInterestRateIndexValueDate(Index1M,$H739)</f>
        <v>44916</v>
      </c>
      <c r="J739" s="145">
        <f>IFERROR(_xll.qlIndexFixing(Index1M,$H739,TRUE,_xll.ohTrigger(RecalcTrigger,Trigger1M)),NA())</f>
        <v>6.2541273404627014E-3</v>
      </c>
      <c r="K739" s="44">
        <f>IFERROR(_xll.qlIndexFixing(Index3M,H739,TRUE,_xll.ohTrigger(RecalcTrigger,Trigger3M)),NA())</f>
        <v>7.3193768882071882E-3</v>
      </c>
      <c r="L739" s="44">
        <f>IFERROR(_xll.qlIndexFixing(Index6M,$H739,TRUE,_xll.ohTrigger(RecalcTrigger,Trigger6M)),NA())</f>
        <v>8.5807568985535373E-3</v>
      </c>
      <c r="M739" s="146">
        <f>IFERROR(_xll.qlIndexFixing(Index1Y,$H739,TRUE,_xll.ohTrigger(RecalcTrigger,Trigger1Y)),NA())</f>
        <v>1.0124174201249003E-2</v>
      </c>
      <c r="N739" s="145">
        <f>IFERROR(_xll.qlIndexFixing(ONIndex1M,I739,TRUE,_xll.ohTrigger(RecalcTrigger,Trigger1M)),NA())</f>
        <v>6.1815540509746469E-3</v>
      </c>
      <c r="O739" s="44">
        <f>IFERROR(_xll.qlIndexFixing(ONIndex3M,I739,TRUE,_xll.ohTrigger(RecalcTrigger,Trigger3M)),NA())</f>
        <v>7.1281356813257535E-3</v>
      </c>
      <c r="P739" s="44">
        <f>IFERROR(_xll.qlIndexFixing(ONIndex6M,I739,TRUE,_xll.ohTrigger(RecalcTrigger,Trigger6M)),NA())</f>
        <v>8.2145261906674261E-3</v>
      </c>
      <c r="Q739" s="146">
        <f>IFERROR(_xll.qlIndexFixing(ONIndex1Y,I739,TRUE,_xll.ohTrigger(RecalcTrigger,Trigger1Y)),NA())</f>
        <v>9.448999407237757E-3</v>
      </c>
    </row>
    <row r="740" spans="2:17" x14ac:dyDescent="0.2">
      <c r="B740" s="39" t="s">
        <v>42</v>
      </c>
      <c r="D740" s="42">
        <f>_xll.qlCalendarAdvance(Calendar,$D739,B740,"f",FALSE)</f>
        <v>44923</v>
      </c>
      <c r="E740" s="140">
        <f>_xll.qlInterestRateIndexValueDate(IndexON,D740)</f>
        <v>44923</v>
      </c>
      <c r="F740" s="156">
        <f>IFERROR(_xll.qlIndexFixing(IndexON,D740,TRUE,_xll.ohTrigger(RecalcTrigger,TriggerON)),NA())</f>
        <v>5.0574843057449304E-3</v>
      </c>
      <c r="H740" s="42">
        <f>_xll.qlCalendarAdvance(Calendar,$H739,B740,"f",FALSE)</f>
        <v>44923</v>
      </c>
      <c r="I740" s="140">
        <f>_xll.qlInterestRateIndexValueDate(Index1M,$H740)</f>
        <v>44923</v>
      </c>
      <c r="J740" s="145">
        <f>IFERROR(_xll.qlIndexFixing(Index1M,$H740,TRUE,_xll.ohTrigger(RecalcTrigger,Trigger1M)),NA())</f>
        <v>6.285540321497929E-3</v>
      </c>
      <c r="K740" s="44">
        <f>IFERROR(_xll.qlIndexFixing(Index3M,H740,TRUE,_xll.ohTrigger(RecalcTrigger,Trigger3M)),NA())</f>
        <v>7.3488277150051623E-3</v>
      </c>
      <c r="L740" s="44">
        <f>IFERROR(_xll.qlIndexFixing(Index6M,$H740,TRUE,_xll.ohTrigger(RecalcTrigger,Trigger6M)),NA())</f>
        <v>8.6080354464717328E-3</v>
      </c>
      <c r="M740" s="146">
        <f>IFERROR(_xll.qlIndexFixing(Index1Y,$H740,TRUE,_xll.ohTrigger(RecalcTrigger,Trigger1Y)),NA())</f>
        <v>1.0148084323188034E-2</v>
      </c>
      <c r="N740" s="145">
        <f>IFERROR(_xll.qlIndexFixing(ONIndex1M,I740,TRUE,_xll.ohTrigger(RecalcTrigger,Trigger1M)),NA())</f>
        <v>6.2122209803749939E-3</v>
      </c>
      <c r="O740" s="44">
        <f>IFERROR(_xll.qlIndexFixing(ONIndex3M,I740,TRUE,_xll.ohTrigger(RecalcTrigger,Trigger3M)),NA())</f>
        <v>7.1566972456360567E-3</v>
      </c>
      <c r="P740" s="44">
        <f>IFERROR(_xll.qlIndexFixing(ONIndex6M,I740,TRUE,_xll.ohTrigger(RecalcTrigger,Trigger6M)),NA())</f>
        <v>8.2410308653702025E-3</v>
      </c>
      <c r="Q740" s="146">
        <f>IFERROR(_xll.qlIndexFixing(ONIndex1Y,I740,TRUE,_xll.ohTrigger(RecalcTrigger,Trigger1Y)),NA())</f>
        <v>9.4734870303081475E-3</v>
      </c>
    </row>
    <row r="741" spans="2:17" x14ac:dyDescent="0.2">
      <c r="B741" s="39" t="s">
        <v>42</v>
      </c>
      <c r="D741" s="42">
        <f>_xll.qlCalendarAdvance(Calendar,$D740,B741,"f",FALSE)</f>
        <v>44930</v>
      </c>
      <c r="E741" s="140">
        <f>_xll.qlInterestRateIndexValueDate(IndexON,D741)</f>
        <v>44930</v>
      </c>
      <c r="F741" s="156">
        <f>IFERROR(_xll.qlIndexFixing(IndexON,D741,TRUE,_xll.ohTrigger(RecalcTrigger,TriggerON)),NA())</f>
        <v>5.0881088331089508E-3</v>
      </c>
      <c r="H741" s="42">
        <f>_xll.qlCalendarAdvance(Calendar,$H740,B741,"f",FALSE)</f>
        <v>44930</v>
      </c>
      <c r="I741" s="140">
        <f>_xll.qlInterestRateIndexValueDate(Index1M,$H741)</f>
        <v>44930</v>
      </c>
      <c r="J741" s="145">
        <f>IFERROR(_xll.qlIndexFixing(Index1M,$H741,TRUE,_xll.ohTrigger(RecalcTrigger,Trigger1M)),NA())</f>
        <v>6.3172724130736409E-3</v>
      </c>
      <c r="K741" s="44">
        <f>IFERROR(_xll.qlIndexFixing(Index3M,H741,TRUE,_xll.ohTrigger(RecalcTrigger,Trigger3M)),NA())</f>
        <v>7.3784106039161967E-3</v>
      </c>
      <c r="L741" s="44">
        <f>IFERROR(_xll.qlIndexFixing(Index6M,$H741,TRUE,_xll.ohTrigger(RecalcTrigger,Trigger6M)),NA())</f>
        <v>8.6332938946296223E-3</v>
      </c>
      <c r="M741" s="146">
        <f>IFERROR(_xll.qlIndexFixing(Index1Y,$H741,TRUE,_xll.ohTrigger(RecalcTrigger,Trigger1Y)),NA())</f>
        <v>1.0171948589498436E-2</v>
      </c>
      <c r="N741" s="145">
        <f>IFERROR(_xll.qlIndexFixing(ONIndex1M,I741,TRUE,_xll.ohTrigger(RecalcTrigger,Trigger1M)),NA())</f>
        <v>6.2432067571904781E-3</v>
      </c>
      <c r="O741" s="44">
        <f>IFERROR(_xll.qlIndexFixing(ONIndex3M,I741,TRUE,_xll.ohTrigger(RecalcTrigger,Trigger3M)),NA())</f>
        <v>7.1853904239194133E-3</v>
      </c>
      <c r="P741" s="44">
        <f>IFERROR(_xll.qlIndexFixing(ONIndex6M,I741,TRUE,_xll.ohTrigger(RecalcTrigger,Trigger6M)),NA())</f>
        <v>8.2675864436210222E-3</v>
      </c>
      <c r="Q741" s="146">
        <f>IFERROR(_xll.qlIndexFixing(ONIndex1Y,I741,TRUE,_xll.ohTrigger(RecalcTrigger,Trigger1Y)),NA())</f>
        <v>9.497947613178459E-3</v>
      </c>
    </row>
    <row r="742" spans="2:17" x14ac:dyDescent="0.2">
      <c r="B742" s="39" t="s">
        <v>42</v>
      </c>
      <c r="D742" s="42">
        <f>_xll.qlCalendarAdvance(Calendar,$D741,B742,"f",FALSE)</f>
        <v>44937</v>
      </c>
      <c r="E742" s="140">
        <f>_xll.qlInterestRateIndexValueDate(IndexON,D742)</f>
        <v>44937</v>
      </c>
      <c r="F742" s="156">
        <f>IFERROR(_xll.qlIndexFixing(IndexON,D742,TRUE,_xll.ohTrigger(RecalcTrigger,TriggerON)),NA())</f>
        <v>5.1187184123779872E-3</v>
      </c>
      <c r="H742" s="42">
        <f>_xll.qlCalendarAdvance(Calendar,$H741,B742,"f",FALSE)</f>
        <v>44937</v>
      </c>
      <c r="I742" s="140">
        <f>_xll.qlInterestRateIndexValueDate(Index1M,$H742)</f>
        <v>44937</v>
      </c>
      <c r="J742" s="145">
        <f>IFERROR(_xll.qlIndexFixing(Index1M,$H742,TRUE,_xll.ohTrigger(RecalcTrigger,Trigger1M)),NA())</f>
        <v>6.3493236179331296E-3</v>
      </c>
      <c r="K742" s="44">
        <f>IFERROR(_xll.qlIndexFixing(Index3M,H742,TRUE,_xll.ohTrigger(RecalcTrigger,Trigger3M)),NA())</f>
        <v>7.4081255578210365E-3</v>
      </c>
      <c r="L742" s="44">
        <f>IFERROR(_xll.qlIndexFixing(Index6M,$H742,TRUE,_xll.ohTrigger(RecalcTrigger,Trigger6M)),NA())</f>
        <v>8.6606710972442977E-3</v>
      </c>
      <c r="M742" s="146">
        <f>IFERROR(_xll.qlIndexFixing(Index1Y,$H742,TRUE,_xll.ohTrigger(RecalcTrigger,Trigger1Y)),NA())</f>
        <v>1.0195765527224898E-2</v>
      </c>
      <c r="N742" s="145">
        <f>IFERROR(_xll.qlIndexFixing(ONIndex1M,I742,TRUE,_xll.ohTrigger(RecalcTrigger,Trigger1M)),NA())</f>
        <v>6.2745113813400533E-3</v>
      </c>
      <c r="O742" s="44">
        <f>IFERROR(_xll.qlIndexFixing(ONIndex3M,I742,TRUE,_xll.ohTrigger(RecalcTrigger,Trigger3M)),NA())</f>
        <v>7.2142152162568696E-3</v>
      </c>
      <c r="P742" s="44">
        <f>IFERROR(_xll.qlIndexFixing(ONIndex6M,I742,TRUE,_xll.ohTrigger(RecalcTrigger,Trigger6M)),NA())</f>
        <v>8.2941929253388391E-3</v>
      </c>
      <c r="Q742" s="146">
        <f>IFERROR(_xll.qlIndexFixing(ONIndex1Y,I742,TRUE,_xll.ohTrigger(RecalcTrigger,Trigger1Y)),NA())</f>
        <v>9.5223811557676452E-3</v>
      </c>
    </row>
    <row r="743" spans="2:17" x14ac:dyDescent="0.2">
      <c r="B743" s="39" t="s">
        <v>42</v>
      </c>
      <c r="D743" s="42">
        <f>_xll.qlCalendarAdvance(Calendar,$D742,B743,"f",FALSE)</f>
        <v>44944</v>
      </c>
      <c r="E743" s="140">
        <f>_xll.qlInterestRateIndexValueDate(IndexON,D743)</f>
        <v>44944</v>
      </c>
      <c r="F743" s="156">
        <f>IFERROR(_xll.qlIndexFixing(IndexON,D743,TRUE,_xll.ohTrigger(RecalcTrigger,TriggerON)),NA())</f>
        <v>5.1493130434709933E-3</v>
      </c>
      <c r="H743" s="42">
        <f>_xll.qlCalendarAdvance(Calendar,$H742,B743,"f",FALSE)</f>
        <v>44944</v>
      </c>
      <c r="I743" s="140">
        <f>_xll.qlInterestRateIndexValueDate(Index1M,$H743)</f>
        <v>44944</v>
      </c>
      <c r="J743" s="145">
        <f>IFERROR(_xll.qlIndexFixing(Index1M,$H743,TRUE,_xll.ohTrigger(RecalcTrigger,Trigger1M)),NA())</f>
        <v>6.3816939388491615E-3</v>
      </c>
      <c r="K743" s="44">
        <f>IFERROR(_xll.qlIndexFixing(Index3M,H743,TRUE,_xll.ohTrigger(RecalcTrigger,Trigger3M)),NA())</f>
        <v>7.4379725796157349E-3</v>
      </c>
      <c r="L743" s="44">
        <f>IFERROR(_xll.qlIndexFixing(Index6M,$H743,TRUE,_xll.ohTrigger(RecalcTrigger,Trigger6M)),NA())</f>
        <v>8.6880997896308845E-3</v>
      </c>
      <c r="M743" s="146">
        <f>IFERROR(_xll.qlIndexFixing(Index1Y,$H743,TRUE,_xll.ohTrigger(RecalcTrigger,Trigger1Y)),NA())</f>
        <v>1.0219533663280211E-2</v>
      </c>
      <c r="N743" s="145">
        <f>IFERROR(_xll.qlIndexFixing(ONIndex1M,I743,TRUE,_xll.ohTrigger(RecalcTrigger,Trigger1M)),NA())</f>
        <v>6.3061348529858119E-3</v>
      </c>
      <c r="O743" s="44">
        <f>IFERROR(_xll.qlIndexFixing(ONIndex3M,I743,TRUE,_xll.ohTrigger(RecalcTrigger,Trigger3M)),NA())</f>
        <v>7.2431716226484255E-3</v>
      </c>
      <c r="P743" s="44">
        <f>IFERROR(_xll.qlIndexFixing(ONIndex6M,I743,TRUE,_xll.ohTrigger(RecalcTrigger,Trigger6M)),NA())</f>
        <v>8.3208503105236531E-3</v>
      </c>
      <c r="Q743" s="146">
        <f>IFERROR(_xll.qlIndexFixing(ONIndex1Y,I743,TRUE,_xll.ohTrigger(RecalcTrigger,Trigger1Y)),NA())</f>
        <v>9.5467876580757061E-3</v>
      </c>
    </row>
    <row r="744" spans="2:17" x14ac:dyDescent="0.2">
      <c r="B744" s="39" t="s">
        <v>42</v>
      </c>
      <c r="D744" s="42">
        <f>_xll.qlCalendarAdvance(Calendar,$D743,B744,"f",FALSE)</f>
        <v>44951</v>
      </c>
      <c r="E744" s="140">
        <f>_xll.qlInterestRateIndexValueDate(IndexON,D744)</f>
        <v>44951</v>
      </c>
      <c r="F744" s="156">
        <f>IFERROR(_xll.qlIndexFixing(IndexON,D744,TRUE,_xll.ohTrigger(RecalcTrigger,TriggerON)),NA())</f>
        <v>5.1798927265500616E-3</v>
      </c>
      <c r="H744" s="42">
        <f>_xll.qlCalendarAdvance(Calendar,$H743,B744,"f",FALSE)</f>
        <v>44951</v>
      </c>
      <c r="I744" s="140">
        <f>_xll.qlInterestRateIndexValueDate(Index1M,$H744)</f>
        <v>44951</v>
      </c>
      <c r="J744" s="145">
        <f>IFERROR(_xll.qlIndexFixing(Index1M,$H744,TRUE,_xll.ohTrigger(RecalcTrigger,Trigger1M)),NA())</f>
        <v>6.4143833786190598E-3</v>
      </c>
      <c r="K744" s="44">
        <f>IFERROR(_xll.qlIndexFixing(Index3M,H744,TRUE,_xll.ohTrigger(RecalcTrigger,Trigger3M)),NA())</f>
        <v>7.4679516722071515E-3</v>
      </c>
      <c r="L744" s="44">
        <f>IFERROR(_xll.qlIndexFixing(Index6M,$H744,TRUE,_xll.ohTrigger(RecalcTrigger,Trigger6M)),NA())</f>
        <v>8.715579973871063E-3</v>
      </c>
      <c r="M744" s="146">
        <f>IFERROR(_xll.qlIndexFixing(Index1Y,$H744,TRUE,_xll.ohTrigger(RecalcTrigger,Trigger1Y)),NA())</f>
        <v>1.0243251524446162E-2</v>
      </c>
      <c r="N744" s="145">
        <f>IFERROR(_xll.qlIndexFixing(ONIndex1M,I744,TRUE,_xll.ohTrigger(RecalcTrigger,Trigger1M)),NA())</f>
        <v>6.338077172127754E-3</v>
      </c>
      <c r="O744" s="44">
        <f>IFERROR(_xll.qlIndexFixing(ONIndex3M,I744,TRUE,_xll.ohTrigger(RecalcTrigger,Trigger3M)),NA())</f>
        <v>7.2722596431751274E-3</v>
      </c>
      <c r="P744" s="44">
        <f>IFERROR(_xll.qlIndexFixing(ONIndex6M,I744,TRUE,_xll.ohTrigger(RecalcTrigger,Trigger6M)),NA())</f>
        <v>8.3475585992565104E-3</v>
      </c>
      <c r="Q744" s="146">
        <f>IFERROR(_xll.qlIndexFixing(ONIndex1Y,I744,TRUE,_xll.ohTrigger(RecalcTrigger,Trigger1Y)),NA())</f>
        <v>9.5711671202647342E-3</v>
      </c>
    </row>
    <row r="745" spans="2:17" x14ac:dyDescent="0.2">
      <c r="B745" s="39" t="s">
        <v>42</v>
      </c>
      <c r="D745" s="42">
        <f>_xll.qlCalendarAdvance(Calendar,$D744,B745,"f",FALSE)</f>
        <v>44958</v>
      </c>
      <c r="E745" s="140">
        <f>_xll.qlInterestRateIndexValueDate(IndexON,D745)</f>
        <v>44958</v>
      </c>
      <c r="F745" s="156">
        <f>IFERROR(_xll.qlIndexFixing(IndexON,D745,TRUE,_xll.ohTrigger(RecalcTrigger,TriggerON)),NA())</f>
        <v>5.2104574614530996E-3</v>
      </c>
      <c r="H745" s="42">
        <f>_xll.qlCalendarAdvance(Calendar,$H744,B745,"f",FALSE)</f>
        <v>44958</v>
      </c>
      <c r="I745" s="140">
        <f>_xll.qlInterestRateIndexValueDate(Index1M,$H745)</f>
        <v>44958</v>
      </c>
      <c r="J745" s="145">
        <f>IFERROR(_xll.qlIndexFixing(Index1M,$H745,TRUE,_xll.ohTrigger(RecalcTrigger,Trigger1M)),NA())</f>
        <v>6.4352001896657096E-3</v>
      </c>
      <c r="K745" s="44">
        <f>IFERROR(_xll.qlIndexFixing(Index3M,H745,TRUE,_xll.ohTrigger(RecalcTrigger,Trigger3M)),NA())</f>
        <v>7.4980628385138545E-3</v>
      </c>
      <c r="L745" s="44">
        <f>IFERROR(_xll.qlIndexFixing(Index6M,$H745,TRUE,_xll.ohTrigger(RecalcTrigger,Trigger6M)),NA())</f>
        <v>8.7431116520505451E-3</v>
      </c>
      <c r="M745" s="146">
        <f>IFERROR(_xll.qlIndexFixing(Index1Y,$H745,TRUE,_xll.ohTrigger(RecalcTrigger,Trigger1Y)),NA())</f>
        <v>1.0266917637372419E-2</v>
      </c>
      <c r="N745" s="145">
        <f>IFERROR(_xll.qlIndexFixing(ONIndex1M,I745,TRUE,_xll.ohTrigger(RecalcTrigger,Trigger1M)),NA())</f>
        <v>6.3703383389279722E-3</v>
      </c>
      <c r="O745" s="44">
        <f>IFERROR(_xll.qlIndexFixing(ONIndex3M,I745,TRUE,_xll.ohTrigger(RecalcTrigger,Trigger3M)),NA())</f>
        <v>7.301479277755929E-3</v>
      </c>
      <c r="P745" s="44">
        <f>IFERROR(_xll.qlIndexFixing(ONIndex6M,I745,TRUE,_xll.ohTrigger(RecalcTrigger,Trigger6M)),NA())</f>
        <v>8.3743177913753186E-3</v>
      </c>
      <c r="Q745" s="146">
        <f>IFERROR(_xll.qlIndexFixing(ONIndex1Y,I745,TRUE,_xll.ohTrigger(RecalcTrigger,Trigger1Y)),NA())</f>
        <v>9.5955195420915906E-3</v>
      </c>
    </row>
    <row r="746" spans="2:17" x14ac:dyDescent="0.2">
      <c r="B746" s="39" t="s">
        <v>42</v>
      </c>
      <c r="D746" s="42">
        <f>_xll.qlCalendarAdvance(Calendar,$D745,B746,"f",FALSE)</f>
        <v>44965</v>
      </c>
      <c r="E746" s="140">
        <f>_xll.qlInterestRateIndexValueDate(IndexON,D746)</f>
        <v>44965</v>
      </c>
      <c r="F746" s="156">
        <f>IFERROR(_xll.qlIndexFixing(IndexON,D746,TRUE,_xll.ohTrigger(RecalcTrigger,TriggerON)),NA())</f>
        <v>5.2410072483421999E-3</v>
      </c>
      <c r="H746" s="42">
        <f>_xll.qlCalendarAdvance(Calendar,$H745,B746,"f",FALSE)</f>
        <v>44965</v>
      </c>
      <c r="I746" s="140">
        <f>_xll.qlInterestRateIndexValueDate(Index1M,$H746)</f>
        <v>44965</v>
      </c>
      <c r="J746" s="145">
        <f>IFERROR(_xll.qlIndexFixing(Index1M,$H746,TRUE,_xll.ohTrigger(RecalcTrigger,Trigger1M)),NA())</f>
        <v>6.4684109674307899E-3</v>
      </c>
      <c r="K746" s="44">
        <f>IFERROR(_xll.qlIndexFixing(Index3M,H746,TRUE,_xll.ohTrigger(RecalcTrigger,Trigger3M)),NA())</f>
        <v>7.5260438561647013E-3</v>
      </c>
      <c r="L746" s="44">
        <f>IFERROR(_xll.qlIndexFixing(Index6M,$H746,TRUE,_xll.ohTrigger(RecalcTrigger,Trigger6M)),NA())</f>
        <v>8.7706948262599657E-3</v>
      </c>
      <c r="M746" s="146">
        <f>IFERROR(_xll.qlIndexFixing(Index1Y,$H746,TRUE,_xll.ohTrigger(RecalcTrigger,Trigger1Y)),NA())</f>
        <v>1.0290530528580533E-2</v>
      </c>
      <c r="N746" s="145">
        <f>IFERROR(_xll.qlIndexFixing(ONIndex1M,I746,TRUE,_xll.ohTrigger(RecalcTrigger,Trigger1M)),NA())</f>
        <v>6.4029183534675127E-3</v>
      </c>
      <c r="O746" s="44">
        <f>IFERROR(_xll.qlIndexFixing(ONIndex3M,I746,TRUE,_xll.ohTrigger(RecalcTrigger,Trigger3M)),NA())</f>
        <v>7.3308305266339691E-3</v>
      </c>
      <c r="P746" s="44">
        <f>IFERROR(_xll.qlIndexFixing(ONIndex6M,I746,TRUE,_xll.ohTrigger(RecalcTrigger,Trigger6M)),NA())</f>
        <v>8.4011278870421702E-3</v>
      </c>
      <c r="Q746" s="146">
        <f>IFERROR(_xll.qlIndexFixing(ONIndex1Y,I746,TRUE,_xll.ohTrigger(RecalcTrigger,Trigger1Y)),NA())</f>
        <v>9.6198449237183681E-3</v>
      </c>
    </row>
    <row r="747" spans="2:17" x14ac:dyDescent="0.2">
      <c r="B747" s="39" t="s">
        <v>42</v>
      </c>
      <c r="D747" s="42">
        <f>_xll.qlCalendarAdvance(Calendar,$D746,B747,"f",FALSE)</f>
        <v>44972</v>
      </c>
      <c r="E747" s="140">
        <f>_xll.qlInterestRateIndexValueDate(IndexON,D747)</f>
        <v>44972</v>
      </c>
      <c r="F747" s="156">
        <f>IFERROR(_xll.qlIndexFixing(IndexON,D747,TRUE,_xll.ohTrigger(RecalcTrigger,TriggerON)),NA())</f>
        <v>5.2715420871363161E-3</v>
      </c>
      <c r="H747" s="42">
        <f>_xll.qlCalendarAdvance(Calendar,$H746,B747,"f",FALSE)</f>
        <v>44972</v>
      </c>
      <c r="I747" s="140">
        <f>_xll.qlInterestRateIndexValueDate(Index1M,$H747)</f>
        <v>44972</v>
      </c>
      <c r="J747" s="145">
        <f>IFERROR(_xll.qlIndexFixing(Index1M,$H747,TRUE,_xll.ohTrigger(RecalcTrigger,Trigger1M)),NA())</f>
        <v>6.5019408280649251E-3</v>
      </c>
      <c r="K747" s="44">
        <f>IFERROR(_xll.qlIndexFixing(Index3M,H747,TRUE,_xll.ohTrigger(RecalcTrigger,Trigger3M)),NA())</f>
        <v>7.5564091174089376E-3</v>
      </c>
      <c r="L747" s="44">
        <f>IFERROR(_xll.qlIndexFixing(Index6M,$H747,TRUE,_xll.ohTrigger(RecalcTrigger,Trigger6M)),NA())</f>
        <v>8.7983294985930962E-3</v>
      </c>
      <c r="M747" s="146">
        <f>IFERROR(_xll.qlIndexFixing(Index1Y,$H747,TRUE,_xll.ohTrigger(RecalcTrigger,Trigger1Y)),NA())</f>
        <v>1.0314088724461712E-2</v>
      </c>
      <c r="N747" s="145">
        <f>IFERROR(_xll.qlIndexFixing(ONIndex1M,I747,TRUE,_xll.ohTrigger(RecalcTrigger,Trigger1M)),NA())</f>
        <v>6.4358172158274218E-3</v>
      </c>
      <c r="O747" s="44">
        <f>IFERROR(_xll.qlIndexFixing(ONIndex3M,I747,TRUE,_xll.ohTrigger(RecalcTrigger,Trigger3M)),NA())</f>
        <v>7.3603133896471551E-3</v>
      </c>
      <c r="P747" s="44">
        <f>IFERROR(_xll.qlIndexFixing(ONIndex6M,I747,TRUE,_xll.ohTrigger(RecalcTrigger,Trigger6M)),NA())</f>
        <v>8.4279888863381114E-3</v>
      </c>
      <c r="Q747" s="146">
        <f>IFERROR(_xll.qlIndexFixing(ONIndex1Y,I747,TRUE,_xll.ohTrigger(RecalcTrigger,Trigger1Y)),NA())</f>
        <v>9.6441432651450665E-3</v>
      </c>
    </row>
    <row r="748" spans="2:17" x14ac:dyDescent="0.2">
      <c r="B748" s="39" t="s">
        <v>42</v>
      </c>
      <c r="D748" s="42">
        <f>_xll.qlCalendarAdvance(Calendar,$D747,B748,"f",FALSE)</f>
        <v>44979</v>
      </c>
      <c r="E748" s="140">
        <f>_xll.qlInterestRateIndexValueDate(IndexON,D748)</f>
        <v>44979</v>
      </c>
      <c r="F748" s="156">
        <f>IFERROR(_xll.qlIndexFixing(IndexON,D748,TRUE,_xll.ohTrigger(RecalcTrigger,TriggerON)),NA())</f>
        <v>5.3020619776733557E-3</v>
      </c>
      <c r="H748" s="42">
        <f>_xll.qlCalendarAdvance(Calendar,$H747,B748,"f",FALSE)</f>
        <v>44979</v>
      </c>
      <c r="I748" s="140">
        <f>_xll.qlInterestRateIndexValueDate(Index1M,$H748)</f>
        <v>44979</v>
      </c>
      <c r="J748" s="145">
        <f>IFERROR(_xll.qlIndexFixing(Index1M,$H748,TRUE,_xll.ohTrigger(RecalcTrigger,Trigger1M)),NA())</f>
        <v>6.5357897740313444E-3</v>
      </c>
      <c r="K748" s="44">
        <f>IFERROR(_xll.qlIndexFixing(Index3M,H748,TRUE,_xll.ohTrigger(RecalcTrigger,Trigger3M)),NA())</f>
        <v>7.5869064557301394E-3</v>
      </c>
      <c r="L748" s="44">
        <f>IFERROR(_xll.qlIndexFixing(Index6M,$H748,TRUE,_xll.ohTrigger(RecalcTrigger,Trigger6M)),NA())</f>
        <v>8.826015671146839E-3</v>
      </c>
      <c r="M748" s="146">
        <f>IFERROR(_xll.qlIndexFixing(Index1Y,$H748,TRUE,_xll.ohTrigger(RecalcTrigger,Trigger1Y)),NA())</f>
        <v>1.0337590751279047E-2</v>
      </c>
      <c r="N748" s="145">
        <f>IFERROR(_xll.qlIndexFixing(ONIndex1M,I748,TRUE,_xll.ohTrigger(RecalcTrigger,Trigger1M)),NA())</f>
        <v>6.4690349260887459E-3</v>
      </c>
      <c r="O748" s="44">
        <f>IFERROR(_xll.qlIndexFixing(ONIndex3M,I748,TRUE,_xll.ohTrigger(RecalcTrigger,Trigger3M)),NA())</f>
        <v>7.3899278669575796E-3</v>
      </c>
      <c r="P748" s="44">
        <f>IFERROR(_xll.qlIndexFixing(ONIndex6M,I748,TRUE,_xll.ohTrigger(RecalcTrigger,Trigger6M)),NA())</f>
        <v>8.4549007891010497E-3</v>
      </c>
      <c r="Q748" s="146">
        <f>IFERROR(_xll.qlIndexFixing(ONIndex1Y,I748,TRUE,_xll.ohTrigger(RecalcTrigger,Trigger1Y)),NA())</f>
        <v>9.6684145662906396E-3</v>
      </c>
    </row>
    <row r="749" spans="2:17" x14ac:dyDescent="0.2">
      <c r="B749" s="39" t="s">
        <v>42</v>
      </c>
      <c r="D749" s="42">
        <f>_xll.qlCalendarAdvance(Calendar,$D748,B749,"f",FALSE)</f>
        <v>44986</v>
      </c>
      <c r="E749" s="140">
        <f>_xll.qlInterestRateIndexValueDate(IndexON,D749)</f>
        <v>44986</v>
      </c>
      <c r="F749" s="156">
        <f>IFERROR(_xll.qlIndexFixing(IndexON,D749,TRUE,_xll.ohTrigger(RecalcTrigger,TriggerON)),NA())</f>
        <v>5.3325669202775039E-3</v>
      </c>
      <c r="H749" s="42">
        <f>_xll.qlCalendarAdvance(Calendar,$H748,B749,"f",FALSE)</f>
        <v>44986</v>
      </c>
      <c r="I749" s="140">
        <f>_xll.qlInterestRateIndexValueDate(Index1M,$H749)</f>
        <v>44986</v>
      </c>
      <c r="J749" s="145">
        <f>IFERROR(_xll.qlIndexFixing(Index1M,$H749,TRUE,_xll.ohTrigger(RecalcTrigger,Trigger1M)),NA())</f>
        <v>6.5826174602508346E-3</v>
      </c>
      <c r="K749" s="44">
        <f>IFERROR(_xll.qlIndexFixing(Index3M,H749,TRUE,_xll.ohTrigger(RecalcTrigger,Trigger3M)),NA())</f>
        <v>7.6244161261313911E-3</v>
      </c>
      <c r="L749" s="44">
        <f>IFERROR(_xll.qlIndexFixing(Index6M,$H749,TRUE,_xll.ohTrigger(RecalcTrigger,Trigger6M)),NA())</f>
        <v>8.8600735563887367E-3</v>
      </c>
      <c r="M749" s="146">
        <f>IFERROR(_xll.qlIndexFixing(Index1Y,$H749,TRUE,_xll.ohTrigger(RecalcTrigger,Trigger1Y)),NA())</f>
        <v>1.0362818715367011E-2</v>
      </c>
      <c r="N749" s="145">
        <f>IFERROR(_xll.qlIndexFixing(ONIndex1M,I749,TRUE,_xll.ohTrigger(RecalcTrigger,Trigger1M)),NA())</f>
        <v>6.5025714842514848E-3</v>
      </c>
      <c r="O749" s="44">
        <f>IFERROR(_xll.qlIndexFixing(ONIndex3M,I749,TRUE,_xll.ohTrigger(RecalcTrigger,Trigger3M)),NA())</f>
        <v>7.4196739584841964E-3</v>
      </c>
      <c r="P749" s="44">
        <f>IFERROR(_xll.qlIndexFixing(ONIndex6M,I749,TRUE,_xll.ohTrigger(RecalcTrigger,Trigger6M)),NA())</f>
        <v>8.4818635954120314E-3</v>
      </c>
      <c r="Q749" s="146">
        <f>IFERROR(_xll.qlIndexFixing(ONIndex1Y,I749,TRUE,_xll.ohTrigger(RecalcTrigger,Trigger1Y)),NA())</f>
        <v>9.692658827074041E-3</v>
      </c>
    </row>
    <row r="750" spans="2:17" x14ac:dyDescent="0.2">
      <c r="B750" s="39" t="s">
        <v>42</v>
      </c>
      <c r="D750" s="42">
        <f>_xll.qlCalendarAdvance(Calendar,$D749,B750,"f",FALSE)</f>
        <v>44993</v>
      </c>
      <c r="E750" s="140">
        <f>_xll.qlInterestRateIndexValueDate(IndexON,D750)</f>
        <v>44993</v>
      </c>
      <c r="F750" s="156">
        <f>IFERROR(_xll.qlIndexFixing(IndexON,D750,TRUE,_xll.ohTrigger(RecalcTrigger,TriggerON)),NA())</f>
        <v>5.3630569147056217E-3</v>
      </c>
      <c r="H750" s="42">
        <f>_xll.qlCalendarAdvance(Calendar,$H749,B750,"f",FALSE)</f>
        <v>44993</v>
      </c>
      <c r="I750" s="140">
        <f>_xll.qlInterestRateIndexValueDate(Index1M,$H750)</f>
        <v>44993</v>
      </c>
      <c r="J750" s="145">
        <f>IFERROR(_xll.qlIndexFixing(Index1M,$H750,TRUE,_xll.ohTrigger(RecalcTrigger,Trigger1M)),NA())</f>
        <v>6.6197838077847833E-3</v>
      </c>
      <c r="K750" s="44">
        <f>IFERROR(_xll.qlIndexFixing(Index3M,H750,TRUE,_xll.ohTrigger(RecalcTrigger,Trigger3M)),NA())</f>
        <v>7.6552078633535326E-3</v>
      </c>
      <c r="L750" s="44">
        <f>IFERROR(_xll.qlIndexFixing(Index6M,$H750,TRUE,_xll.ohTrigger(RecalcTrigger,Trigger6M)),NA())</f>
        <v>8.887875796494903E-3</v>
      </c>
      <c r="M750" s="146">
        <f>IFERROR(_xll.qlIndexFixing(Index1Y,$H750,TRUE,_xll.ohTrigger(RecalcTrigger,Trigger1Y)),NA())</f>
        <v>1.0386199019637854E-2</v>
      </c>
      <c r="N750" s="145">
        <f>IFERROR(_xll.qlIndexFixing(ONIndex1M,I750,TRUE,_xll.ohTrigger(RecalcTrigger,Trigger1M)),NA())</f>
        <v>6.5364268905587775E-3</v>
      </c>
      <c r="O750" s="44">
        <f>IFERROR(_xll.qlIndexFixing(ONIndex3M,I750,TRUE,_xll.ohTrigger(RecalcTrigger,Trigger3M)),NA())</f>
        <v>7.449551664389098E-3</v>
      </c>
      <c r="P750" s="44">
        <f>IFERROR(_xll.qlIndexFixing(ONIndex6M,I750,TRUE,_xll.ohTrigger(RecalcTrigger,Trigger6M)),NA())</f>
        <v>8.5088773053521027E-3</v>
      </c>
      <c r="Q750" s="146">
        <f>IFERROR(_xll.qlIndexFixing(ONIndex1Y,I750,TRUE,_xll.ohTrigger(RecalcTrigger,Trigger1Y)),NA())</f>
        <v>9.7168760477384097E-3</v>
      </c>
    </row>
    <row r="751" spans="2:17" x14ac:dyDescent="0.2">
      <c r="B751" s="39" t="s">
        <v>42</v>
      </c>
      <c r="D751" s="42">
        <f>_xll.qlCalendarAdvance(Calendar,$D750,B751,"f",FALSE)</f>
        <v>45000</v>
      </c>
      <c r="E751" s="140">
        <f>_xll.qlInterestRateIndexValueDate(IndexON,D751)</f>
        <v>45000</v>
      </c>
      <c r="F751" s="156">
        <f>IFERROR(_xll.qlIndexFixing(IndexON,D751,TRUE,_xll.ohTrigger(RecalcTrigger,TriggerON)),NA())</f>
        <v>5.3935319609577093E-3</v>
      </c>
      <c r="H751" s="42">
        <f>_xll.qlCalendarAdvance(Calendar,$H750,B751,"f",FALSE)</f>
        <v>45000</v>
      </c>
      <c r="I751" s="140">
        <f>_xll.qlInterestRateIndexValueDate(Index1M,$H751)</f>
        <v>45000</v>
      </c>
      <c r="J751" s="145">
        <f>IFERROR(_xll.qlIndexFixing(Index1M,$H751,TRUE,_xll.ohTrigger(RecalcTrigger,Trigger1M)),NA())</f>
        <v>6.6521450259777468E-3</v>
      </c>
      <c r="K751" s="44">
        <f>IFERROR(_xll.qlIndexFixing(Index3M,H751,TRUE,_xll.ohTrigger(RecalcTrigger,Trigger3M)),NA())</f>
        <v>7.6861317032578006E-3</v>
      </c>
      <c r="L751" s="44">
        <f>IFERROR(_xll.qlIndexFixing(Index6M,$H751,TRUE,_xll.ohTrigger(RecalcTrigger,Trigger6M)),NA())</f>
        <v>8.9157295536835546E-3</v>
      </c>
      <c r="M751" s="146">
        <f>IFERROR(_xll.qlIndexFixing(Index1Y,$H751,TRUE,_xll.ohTrigger(RecalcTrigger,Trigger1Y)),NA())</f>
        <v>1.0409518615224383E-2</v>
      </c>
      <c r="N751" s="145">
        <f>IFERROR(_xll.qlIndexFixing(ONIndex1M,I751,TRUE,_xll.ohTrigger(RecalcTrigger,Trigger1M)),NA())</f>
        <v>6.5706011449295776E-3</v>
      </c>
      <c r="O751" s="44">
        <f>IFERROR(_xll.qlIndexFixing(ONIndex3M,I751,TRUE,_xll.ohTrigger(RecalcTrigger,Trigger3M)),NA())</f>
        <v>7.4795609845101918E-3</v>
      </c>
      <c r="P751" s="44">
        <f>IFERROR(_xll.qlIndexFixing(ONIndex6M,I751,TRUE,_xll.ohTrigger(RecalcTrigger,Trigger6M)),NA())</f>
        <v>8.5359419188402175E-3</v>
      </c>
      <c r="Q751" s="146">
        <f>IFERROR(_xll.qlIndexFixing(ONIndex1Y,I751,TRUE,_xll.ohTrigger(RecalcTrigger,Trigger1Y)),NA())</f>
        <v>9.7410662280406068E-3</v>
      </c>
    </row>
    <row r="752" spans="2:17" x14ac:dyDescent="0.2">
      <c r="B752" s="39" t="s">
        <v>42</v>
      </c>
      <c r="D752" s="42">
        <f>_xll.qlCalendarAdvance(Calendar,$D751,B752,"f",FALSE)</f>
        <v>45007</v>
      </c>
      <c r="E752" s="140">
        <f>_xll.qlInterestRateIndexValueDate(IndexON,D752)</f>
        <v>45007</v>
      </c>
      <c r="F752" s="156">
        <f>IFERROR(_xll.qlIndexFixing(IndexON,D752,TRUE,_xll.ohTrigger(RecalcTrigger,TriggerON)),NA())</f>
        <v>5.4239920591148127E-3</v>
      </c>
      <c r="H752" s="42">
        <f>_xll.qlCalendarAdvance(Calendar,$H751,B752,"f",FALSE)</f>
        <v>45007</v>
      </c>
      <c r="I752" s="140">
        <f>_xll.qlInterestRateIndexValueDate(Index1M,$H752)</f>
        <v>45007</v>
      </c>
      <c r="J752" s="145">
        <f>IFERROR(_xll.qlIndexFixing(Index1M,$H752,TRUE,_xll.ohTrigger(RecalcTrigger,Trigger1M)),NA())</f>
        <v>6.6873875207009506E-3</v>
      </c>
      <c r="K752" s="44">
        <f>IFERROR(_xll.qlIndexFixing(Index3M,H752,TRUE,_xll.ohTrigger(RecalcTrigger,Trigger3M)),NA())</f>
        <v>7.7171876489239549E-3</v>
      </c>
      <c r="L752" s="44">
        <f>IFERROR(_xll.qlIndexFixing(Index6M,$H752,TRUE,_xll.ohTrigger(RecalcTrigger,Trigger6M)),NA())</f>
        <v>8.9436348301041788E-3</v>
      </c>
      <c r="M752" s="146">
        <f>IFERROR(_xll.qlIndexFixing(Index1Y,$H752,TRUE,_xll.ohTrigger(RecalcTrigger,Trigger1Y)),NA())</f>
        <v>1.0432776031838337E-2</v>
      </c>
      <c r="N752" s="145">
        <f>IFERROR(_xll.qlIndexFixing(ONIndex1M,I752,TRUE,_xll.ohTrigger(RecalcTrigger,Trigger1M)),NA())</f>
        <v>6.605094247607024E-3</v>
      </c>
      <c r="O752" s="44">
        <f>IFERROR(_xll.qlIndexFixing(ONIndex3M,I752,TRUE,_xll.ohTrigger(RecalcTrigger,Trigger3M)),NA())</f>
        <v>7.5097019190906167E-3</v>
      </c>
      <c r="P752" s="44">
        <f>IFERROR(_xll.qlIndexFixing(ONIndex6M,I752,TRUE,_xll.ohTrigger(RecalcTrigger,Trigger6M)),NA())</f>
        <v>8.5630574358763756E-3</v>
      </c>
      <c r="Q752" s="146">
        <f>IFERROR(_xll.qlIndexFixing(ONIndex1Y,I752,TRUE,_xll.ohTrigger(RecalcTrigger,Trigger1Y)),NA())</f>
        <v>9.7652293680616786E-3</v>
      </c>
    </row>
    <row r="753" spans="2:17" x14ac:dyDescent="0.2">
      <c r="B753" s="39" t="s">
        <v>42</v>
      </c>
      <c r="D753" s="42">
        <f>_xll.qlCalendarAdvance(Calendar,$D752,B753,"f",FALSE)</f>
        <v>45014</v>
      </c>
      <c r="E753" s="140">
        <f>_xll.qlInterestRateIndexValueDate(IndexON,D753)</f>
        <v>45014</v>
      </c>
      <c r="F753" s="156">
        <f>IFERROR(_xll.qlIndexFixing(IndexON,D753,TRUE,_xll.ohTrigger(RecalcTrigger,TriggerON)),NA())</f>
        <v>5.4544372091769322E-3</v>
      </c>
      <c r="H753" s="42">
        <f>_xll.qlCalendarAdvance(Calendar,$H752,B753,"f",FALSE)</f>
        <v>45014</v>
      </c>
      <c r="I753" s="140">
        <f>_xll.qlInterestRateIndexValueDate(Index1M,$H753)</f>
        <v>45014</v>
      </c>
      <c r="J753" s="145">
        <f>IFERROR(_xll.qlIndexFixing(Index1M,$H753,TRUE,_xll.ohTrigger(RecalcTrigger,Trigger1M)),NA())</f>
        <v>6.7150653898358321E-3</v>
      </c>
      <c r="K753" s="44">
        <f>IFERROR(_xll.qlIndexFixing(Index3M,H753,TRUE,_xll.ohTrigger(RecalcTrigger,Trigger3M)),NA())</f>
        <v>7.7483757034449664E-3</v>
      </c>
      <c r="L753" s="44">
        <f>IFERROR(_xll.qlIndexFixing(Index6M,$H753,TRUE,_xll.ohTrigger(RecalcTrigger,Trigger6M)),NA())</f>
        <v>8.9715916237742242E-3</v>
      </c>
      <c r="M753" s="146">
        <f>IFERROR(_xll.qlIndexFixing(Index1Y,$H753,TRUE,_xll.ohTrigger(RecalcTrigger,Trigger1Y)),NA())</f>
        <v>1.0454206759741069E-2</v>
      </c>
      <c r="N753" s="145">
        <f>IFERROR(_xll.qlIndexFixing(ONIndex1M,I753,TRUE,_xll.ohTrigger(RecalcTrigger,Trigger1M)),NA())</f>
        <v>6.639906198672163E-3</v>
      </c>
      <c r="O753" s="44">
        <f>IFERROR(_xll.qlIndexFixing(ONIndex3M,I753,TRUE,_xll.ohTrigger(RecalcTrigger,Trigger3M)),NA())</f>
        <v>7.5399744680493264E-3</v>
      </c>
      <c r="P753" s="44">
        <f>IFERROR(_xll.qlIndexFixing(ONIndex6M,I753,TRUE,_xll.ohTrigger(RecalcTrigger,Trigger6M)),NA())</f>
        <v>8.5902238564605771E-3</v>
      </c>
      <c r="Q753" s="146">
        <f>IFERROR(_xll.qlIndexFixing(ONIndex1Y,I753,TRUE,_xll.ohTrigger(RecalcTrigger,Trigger1Y)),NA())</f>
        <v>9.7893654678016251E-3</v>
      </c>
    </row>
    <row r="754" spans="2:17" x14ac:dyDescent="0.2">
      <c r="B754" s="39" t="s">
        <v>42</v>
      </c>
      <c r="D754" s="42">
        <f>_xll.qlCalendarAdvance(Calendar,$D753,B754,"f",FALSE)</f>
        <v>45021</v>
      </c>
      <c r="E754" s="140">
        <f>_xll.qlInterestRateIndexValueDate(IndexON,D754)</f>
        <v>45021</v>
      </c>
      <c r="F754" s="156">
        <f>IFERROR(_xll.qlIndexFixing(IndexON,D754,TRUE,_xll.ohTrigger(RecalcTrigger,TriggerON)),NA())</f>
        <v>5.4848674111440676E-3</v>
      </c>
      <c r="H754" s="42">
        <f>_xll.qlCalendarAdvance(Calendar,$H753,B754,"f",FALSE)</f>
        <v>45021</v>
      </c>
      <c r="I754" s="140">
        <f>_xll.qlInterestRateIndexValueDate(Index1M,$H754)</f>
        <v>45021</v>
      </c>
      <c r="J754" s="145">
        <f>IFERROR(_xll.qlIndexFixing(Index1M,$H754,TRUE,_xll.ohTrigger(RecalcTrigger,Trigger1M)),NA())</f>
        <v>6.7508758076256043E-3</v>
      </c>
      <c r="K754" s="44">
        <f>IFERROR(_xll.qlIndexFixing(Index3M,H754,TRUE,_xll.ohTrigger(RecalcTrigger,Trigger3M)),NA())</f>
        <v>7.7773510074484751E-3</v>
      </c>
      <c r="L754" s="44">
        <f>IFERROR(_xll.qlIndexFixing(Index6M,$H754,TRUE,_xll.ohTrigger(RecalcTrigger,Trigger6M)),NA())</f>
        <v>8.9974695318402985E-3</v>
      </c>
      <c r="M754" s="146">
        <f>IFERROR(_xll.qlIndexFixing(Index1Y,$H754,TRUE,_xll.ohTrigger(RecalcTrigger,Trigger1Y)),NA())</f>
        <v>1.047909844637634E-2</v>
      </c>
      <c r="N754" s="145">
        <f>IFERROR(_xll.qlIndexFixing(ONIndex1M,I754,TRUE,_xll.ohTrigger(RecalcTrigger,Trigger1M)),NA())</f>
        <v>6.6750369980439483E-3</v>
      </c>
      <c r="O754" s="44">
        <f>IFERROR(_xll.qlIndexFixing(ONIndex3M,I754,TRUE,_xll.ohTrigger(RecalcTrigger,Trigger3M)),NA())</f>
        <v>7.5703786313863208E-3</v>
      </c>
      <c r="P754" s="44">
        <f>IFERROR(_xll.qlIndexFixing(ONIndex6M,I754,TRUE,_xll.ohTrigger(RecalcTrigger,Trigger6M)),NA())</f>
        <v>8.6174411807549145E-3</v>
      </c>
      <c r="Q754" s="146">
        <f>IFERROR(_xll.qlIndexFixing(ONIndex1Y,I754,TRUE,_xll.ohTrigger(RecalcTrigger,Trigger1Y)),NA())</f>
        <v>9.8134745272604462E-3</v>
      </c>
    </row>
    <row r="755" spans="2:17" x14ac:dyDescent="0.2">
      <c r="B755" s="39" t="s">
        <v>42</v>
      </c>
      <c r="D755" s="42">
        <f>_xll.qlCalendarAdvance(Calendar,$D754,B755,"f",FALSE)</f>
        <v>45028</v>
      </c>
      <c r="E755" s="140">
        <f>_xll.qlInterestRateIndexValueDate(IndexON,D755)</f>
        <v>45028</v>
      </c>
      <c r="F755" s="156">
        <f>IFERROR(_xll.qlIndexFixing(IndexON,D755,TRUE,_xll.ohTrigger(RecalcTrigger,TriggerON)),NA())</f>
        <v>5.5152826648541264E-3</v>
      </c>
      <c r="H755" s="42">
        <f>_xll.qlCalendarAdvance(Calendar,$H754,B755,"f",FALSE)</f>
        <v>45028</v>
      </c>
      <c r="I755" s="140">
        <f>_xll.qlInterestRateIndexValueDate(Index1M,$H755)</f>
        <v>45028</v>
      </c>
      <c r="J755" s="145">
        <f>IFERROR(_xll.qlIndexFixing(Index1M,$H755,TRUE,_xll.ohTrigger(RecalcTrigger,Trigger1M)),NA())</f>
        <v>6.7870053478907844E-3</v>
      </c>
      <c r="K755" s="44">
        <f>IFERROR(_xll.qlIndexFixing(Index3M,H755,TRUE,_xll.ohTrigger(RecalcTrigger,Trigger3M)),NA())</f>
        <v>7.8087931812760225E-3</v>
      </c>
      <c r="L755" s="44">
        <f>IFERROR(_xll.qlIndexFixing(Index6M,$H755,TRUE,_xll.ohTrigger(RecalcTrigger,Trigger6M)),NA())</f>
        <v>9.0255150218294666E-3</v>
      </c>
      <c r="M755" s="146">
        <f>IFERROR(_xll.qlIndexFixing(Index1Y,$H755,TRUE,_xll.ohTrigger(RecalcTrigger,Trigger1Y)),NA())</f>
        <v>1.0502160503107167E-2</v>
      </c>
      <c r="N755" s="145">
        <f>IFERROR(_xll.qlIndexFixing(ONIndex1M,I755,TRUE,_xll.ohTrigger(RecalcTrigger,Trigger1M)),NA())</f>
        <v>6.7104866459655188E-3</v>
      </c>
      <c r="O755" s="44">
        <f>IFERROR(_xll.qlIndexFixing(ONIndex3M,I755,TRUE,_xll.ohTrigger(RecalcTrigger,Trigger3M)),NA())</f>
        <v>7.6009144092636927E-3</v>
      </c>
      <c r="P755" s="44">
        <f>IFERROR(_xll.qlIndexFixing(ONIndex6M,I755,TRUE,_xll.ohTrigger(RecalcTrigger,Trigger6M)),NA())</f>
        <v>8.6447094086783416E-3</v>
      </c>
      <c r="Q755" s="146">
        <f>IFERROR(_xll.qlIndexFixing(ONIndex1Y,I755,TRUE,_xll.ohTrigger(RecalcTrigger,Trigger1Y)),NA())</f>
        <v>9.837556546438142E-3</v>
      </c>
    </row>
    <row r="756" spans="2:17" x14ac:dyDescent="0.2">
      <c r="B756" s="39" t="s">
        <v>42</v>
      </c>
      <c r="D756" s="42">
        <f>_xll.qlCalendarAdvance(Calendar,$D755,B756,"f",FALSE)</f>
        <v>45035</v>
      </c>
      <c r="E756" s="140">
        <f>_xll.qlInterestRateIndexValueDate(IndexON,D756)</f>
        <v>45035</v>
      </c>
      <c r="F756" s="156">
        <f>IFERROR(_xll.qlIndexFixing(IndexON,D756,TRUE,_xll.ohTrigger(RecalcTrigger,TriggerON)),NA())</f>
        <v>5.5456829704692012E-3</v>
      </c>
      <c r="H756" s="42">
        <f>_xll.qlCalendarAdvance(Calendar,$H755,B756,"f",FALSE)</f>
        <v>45035</v>
      </c>
      <c r="I756" s="140">
        <f>_xll.qlInterestRateIndexValueDate(Index1M,$H756)</f>
        <v>45035</v>
      </c>
      <c r="J756" s="145">
        <f>IFERROR(_xll.qlIndexFixing(Index1M,$H756,TRUE,_xll.ohTrigger(RecalcTrigger,Trigger1M)),NA())</f>
        <v>6.8234540134706947E-3</v>
      </c>
      <c r="K756" s="44">
        <f>IFERROR(_xll.qlIndexFixing(Index3M,H756,TRUE,_xll.ohTrigger(RecalcTrigger,Trigger3M)),NA())</f>
        <v>7.8403674675513284E-3</v>
      </c>
      <c r="L756" s="44">
        <f>IFERROR(_xll.qlIndexFixing(Index6M,$H756,TRUE,_xll.ohTrigger(RecalcTrigger,Trigger6M)),NA())</f>
        <v>9.0535949180543234E-3</v>
      </c>
      <c r="M756" s="146">
        <f>IFERROR(_xll.qlIndexFixing(Index1Y,$H756,TRUE,_xll.ohTrigger(RecalcTrigger,Trigger1Y)),NA())</f>
        <v>1.0525154498481848E-2</v>
      </c>
      <c r="N756" s="145">
        <f>IFERROR(_xll.qlIndexFixing(ONIndex1M,I756,TRUE,_xll.ohTrigger(RecalcTrigger,Trigger1M)),NA())</f>
        <v>6.7462551425179207E-3</v>
      </c>
      <c r="O756" s="44">
        <f>IFERROR(_xll.qlIndexFixing(ONIndex3M,I756,TRUE,_xll.ohTrigger(RecalcTrigger,Trigger3M)),NA())</f>
        <v>7.6315818016003956E-3</v>
      </c>
      <c r="P756" s="44">
        <f>IFERROR(_xll.qlIndexFixing(ONIndex6M,I756,TRUE,_xll.ohTrigger(RecalcTrigger,Trigger6M)),NA())</f>
        <v>8.6720285401498121E-3</v>
      </c>
      <c r="Q756" s="146">
        <f>IFERROR(_xll.qlIndexFixing(ONIndex1Y,I756,TRUE,_xll.ohTrigger(RecalcTrigger,Trigger1Y)),NA())</f>
        <v>9.8616115253347125E-3</v>
      </c>
    </row>
    <row r="757" spans="2:17" x14ac:dyDescent="0.2">
      <c r="B757" s="39" t="s">
        <v>42</v>
      </c>
      <c r="D757" s="42">
        <f>_xll.qlCalendarAdvance(Calendar,$D756,B757,"f",FALSE)</f>
        <v>45042</v>
      </c>
      <c r="E757" s="140">
        <f>_xll.qlInterestRateIndexValueDate(IndexON,D757)</f>
        <v>45042</v>
      </c>
      <c r="F757" s="156">
        <f>IFERROR(_xll.qlIndexFixing(IndexON,D757,TRUE,_xll.ohTrigger(RecalcTrigger,TriggerON)),NA())</f>
        <v>5.576068327989292E-3</v>
      </c>
      <c r="H757" s="42">
        <f>_xll.qlCalendarAdvance(Calendar,$H756,B757,"f",FALSE)</f>
        <v>45042</v>
      </c>
      <c r="I757" s="140">
        <f>_xll.qlInterestRateIndexValueDate(Index1M,$H757)</f>
        <v>45042</v>
      </c>
      <c r="J757" s="145">
        <f>IFERROR(_xll.qlIndexFixing(Index1M,$H757,TRUE,_xll.ohTrigger(RecalcTrigger,Trigger1M)),NA())</f>
        <v>6.8602218072343719E-3</v>
      </c>
      <c r="K757" s="44">
        <f>IFERROR(_xll.qlIndexFixing(Index3M,H757,TRUE,_xll.ohTrigger(RecalcTrigger,Trigger3M)),NA())</f>
        <v>7.8720738693826512E-3</v>
      </c>
      <c r="L757" s="44">
        <f>IFERROR(_xll.qlIndexFixing(Index6M,$H757,TRUE,_xll.ohTrigger(RecalcTrigger,Trigger6M)),NA())</f>
        <v>9.0817006629425948E-3</v>
      </c>
      <c r="M757" s="146">
        <f>IFERROR(_xll.qlIndexFixing(Index1Y,$H757,TRUE,_xll.ohTrigger(RecalcTrigger,Trigger1Y)),NA())</f>
        <v>1.0548078961600513E-2</v>
      </c>
      <c r="N757" s="145">
        <f>IFERROR(_xll.qlIndexFixing(ONIndex1M,I757,TRUE,_xll.ohTrigger(RecalcTrigger,Trigger1M)),NA())</f>
        <v>6.7823424878632466E-3</v>
      </c>
      <c r="O757" s="44">
        <f>IFERROR(_xll.qlIndexFixing(ONIndex3M,I757,TRUE,_xll.ohTrigger(RecalcTrigger,Trigger3M)),NA())</f>
        <v>7.6623808084774758E-3</v>
      </c>
      <c r="P757" s="44">
        <f>IFERROR(_xll.qlIndexFixing(ONIndex6M,I757,TRUE,_xll.ohTrigger(RecalcTrigger,Trigger6M)),NA())</f>
        <v>8.6993985753314185E-3</v>
      </c>
      <c r="Q757" s="146">
        <f>IFERROR(_xll.qlIndexFixing(ONIndex1Y,I757,TRUE,_xll.ohTrigger(RecalcTrigger,Trigger1Y)),NA())</f>
        <v>9.8856394638691114E-3</v>
      </c>
    </row>
    <row r="758" spans="2:17" x14ac:dyDescent="0.2">
      <c r="B758" s="39" t="s">
        <v>42</v>
      </c>
      <c r="D758" s="42">
        <f>_xll.qlCalendarAdvance(Calendar,$D757,B758,"f",FALSE)</f>
        <v>45049</v>
      </c>
      <c r="E758" s="140">
        <f>_xll.qlInterestRateIndexValueDate(IndexON,D758)</f>
        <v>45049</v>
      </c>
      <c r="F758" s="156">
        <f>IFERROR(_xll.qlIndexFixing(IndexON,D758,TRUE,_xll.ohTrigger(RecalcTrigger,TriggerON)),NA())</f>
        <v>5.6064387373333524E-3</v>
      </c>
      <c r="H758" s="42">
        <f>_xll.qlCalendarAdvance(Calendar,$H757,B758,"f",FALSE)</f>
        <v>45049</v>
      </c>
      <c r="I758" s="140">
        <f>_xll.qlInterestRateIndexValueDate(Index1M,$H758)</f>
        <v>45049</v>
      </c>
      <c r="J758" s="145">
        <f>IFERROR(_xll.qlIndexFixing(Index1M,$H758,TRUE,_xll.ohTrigger(RecalcTrigger,Trigger1M)),NA())</f>
        <v>6.9055446488681402E-3</v>
      </c>
      <c r="K758" s="44">
        <f>IFERROR(_xll.qlIndexFixing(Index3M,H758,TRUE,_xll.ohTrigger(RecalcTrigger,Trigger3M)),NA())</f>
        <v>7.9062977180175686E-3</v>
      </c>
      <c r="L758" s="44">
        <f>IFERROR(_xll.qlIndexFixing(Index6M,$H758,TRUE,_xll.ohTrigger(RecalcTrigger,Trigger6M)),NA())</f>
        <v>9.1119555227473972E-3</v>
      </c>
      <c r="M758" s="146">
        <f>IFERROR(_xll.qlIndexFixing(Index1Y,$H758,TRUE,_xll.ohTrigger(RecalcTrigger,Trigger1Y)),NA())</f>
        <v>1.057093242144571E-2</v>
      </c>
      <c r="N758" s="145">
        <f>IFERROR(_xll.qlIndexFixing(ONIndex1M,I758,TRUE,_xll.ohTrigger(RecalcTrigger,Trigger1M)),NA())</f>
        <v>6.8187486818394039E-3</v>
      </c>
      <c r="O758" s="44">
        <f>IFERROR(_xll.qlIndexFixing(ONIndex3M,I758,TRUE,_xll.ohTrigger(RecalcTrigger,Trigger3M)),NA())</f>
        <v>7.6933114299759797E-3</v>
      </c>
      <c r="P758" s="44">
        <f>IFERROR(_xll.qlIndexFixing(ONIndex6M,I758,TRUE,_xll.ohTrigger(RecalcTrigger,Trigger6M)),NA())</f>
        <v>8.7268195141421145E-3</v>
      </c>
      <c r="Q758" s="146">
        <f>IFERROR(_xll.qlIndexFixing(ONIndex1Y,I758,TRUE,_xll.ohTrigger(RecalcTrigger,Trigger1Y)),NA())</f>
        <v>9.909640362122385E-3</v>
      </c>
    </row>
    <row r="759" spans="2:17" x14ac:dyDescent="0.2">
      <c r="B759" s="39" t="s">
        <v>42</v>
      </c>
      <c r="D759" s="42">
        <f>_xll.qlCalendarAdvance(Calendar,$D758,B759,"f",FALSE)</f>
        <v>45056</v>
      </c>
      <c r="E759" s="140">
        <f>_xll.qlInterestRateIndexValueDate(IndexON,D759)</f>
        <v>45056</v>
      </c>
      <c r="F759" s="156">
        <f>IFERROR(_xll.qlIndexFixing(IndexON,D759,TRUE,_xll.ohTrigger(RecalcTrigger,TriggerON)),NA())</f>
        <v>5.6367941985013825E-3</v>
      </c>
      <c r="H759" s="42">
        <f>_xll.qlCalendarAdvance(Calendar,$H758,B759,"f",FALSE)</f>
        <v>45056</v>
      </c>
      <c r="I759" s="140">
        <f>_xll.qlInterestRateIndexValueDate(Index1M,$H759)</f>
        <v>45056</v>
      </c>
      <c r="J759" s="145">
        <f>IFERROR(_xll.qlIndexFixing(Index1M,$H759,TRUE,_xll.ohTrigger(RecalcTrigger,Trigger1M)),NA())</f>
        <v>6.9430212262200025E-3</v>
      </c>
      <c r="K759" s="44">
        <f>IFERROR(_xll.qlIndexFixing(Index3M,H759,TRUE,_xll.ohTrigger(RecalcTrigger,Trigger3M)),NA())</f>
        <v>7.9382784913425257E-3</v>
      </c>
      <c r="L759" s="44">
        <f>IFERROR(_xll.qlIndexFixing(Index6M,$H759,TRUE,_xll.ohTrigger(RecalcTrigger,Trigger6M)),NA())</f>
        <v>9.140085602846881E-3</v>
      </c>
      <c r="M759" s="146">
        <f>IFERROR(_xll.qlIndexFixing(Index1Y,$H759,TRUE,_xll.ohTrigger(RecalcTrigger,Trigger1Y)),NA())</f>
        <v>1.0593713406880404E-2</v>
      </c>
      <c r="N759" s="145">
        <f>IFERROR(_xll.qlIndexFixing(ONIndex1M,I759,TRUE,_xll.ohTrigger(RecalcTrigger,Trigger1M)),NA())</f>
        <v>6.8554737249326703E-3</v>
      </c>
      <c r="O759" s="44">
        <f>IFERROR(_xll.qlIndexFixing(ONIndex3M,I759,TRUE,_xll.ohTrigger(RecalcTrigger,Trigger3M)),NA())</f>
        <v>7.724373666014861E-3</v>
      </c>
      <c r="P759" s="44">
        <f>IFERROR(_xll.qlIndexFixing(ONIndex6M,I759,TRUE,_xll.ohTrigger(RecalcTrigger,Trigger6M)),NA())</f>
        <v>8.7542913565819003E-3</v>
      </c>
      <c r="Q759" s="146">
        <f>IFERROR(_xll.qlIndexFixing(ONIndex1Y,I759,TRUE,_xll.ohTrigger(RecalcTrigger,Trigger1Y)),NA())</f>
        <v>9.9336142200134869E-3</v>
      </c>
    </row>
    <row r="760" spans="2:17" x14ac:dyDescent="0.2">
      <c r="B760" s="39" t="s">
        <v>42</v>
      </c>
      <c r="D760" s="42">
        <f>_xll.qlCalendarAdvance(Calendar,$D759,B760,"f",FALSE)</f>
        <v>45063</v>
      </c>
      <c r="E760" s="140">
        <f>_xll.qlInterestRateIndexValueDate(IndexON,D760)</f>
        <v>45063</v>
      </c>
      <c r="F760" s="156">
        <f>IFERROR(_xll.qlIndexFixing(IndexON,D760,TRUE,_xll.ohTrigger(RecalcTrigger,TriggerON)),NA())</f>
        <v>5.6671347115744286E-3</v>
      </c>
      <c r="H760" s="42">
        <f>_xll.qlCalendarAdvance(Calendar,$H759,B760,"f",FALSE)</f>
        <v>45063</v>
      </c>
      <c r="I760" s="140">
        <f>_xll.qlInterestRateIndexValueDate(Index1M,$H760)</f>
        <v>45063</v>
      </c>
      <c r="J760" s="145">
        <f>IFERROR(_xll.qlIndexFixing(Index1M,$H760,TRUE,_xll.ohTrigger(RecalcTrigger,Trigger1M)),NA())</f>
        <v>6.9808169709724543E-3</v>
      </c>
      <c r="K760" s="44">
        <f>IFERROR(_xll.qlIndexFixing(Index3M,H760,TRUE,_xll.ohTrigger(RecalcTrigger,Trigger3M)),NA())</f>
        <v>7.9703913955387375E-3</v>
      </c>
      <c r="L760" s="44">
        <f>IFERROR(_xll.qlIndexFixing(Index6M,$H760,TRUE,_xll.ohTrigger(RecalcTrigger,Trigger6M)),NA())</f>
        <v>9.1682149210712428E-3</v>
      </c>
      <c r="M760" s="146">
        <f>IFERROR(_xll.qlIndexFixing(Index1Y,$H760,TRUE,_xll.ohTrigger(RecalcTrigger,Trigger1Y)),NA())</f>
        <v>1.0616420446651533E-2</v>
      </c>
      <c r="N760" s="145">
        <f>IFERROR(_xll.qlIndexFixing(ONIndex1M,I760,TRUE,_xll.ohTrigger(RecalcTrigger,Trigger1M)),NA())</f>
        <v>6.8925176168188607E-3</v>
      </c>
      <c r="O760" s="44">
        <f>IFERROR(_xll.qlIndexFixing(ONIndex3M,I760,TRUE,_xll.ohTrigger(RecalcTrigger,Trigger3M)),NA())</f>
        <v>7.7555675166751659E-3</v>
      </c>
      <c r="P760" s="44">
        <f>IFERROR(_xll.qlIndexFixing(ONIndex6M,I760,TRUE,_xll.ohTrigger(RecalcTrigger,Trigger6M)),NA())</f>
        <v>8.7818141027318219E-3</v>
      </c>
      <c r="Q760" s="146">
        <f>IFERROR(_xll.qlIndexFixing(ONIndex1Y,I760,TRUE,_xll.ohTrigger(RecalcTrigger,Trigger1Y)),NA())</f>
        <v>9.9575610377045098E-3</v>
      </c>
    </row>
    <row r="761" spans="2:17" x14ac:dyDescent="0.2">
      <c r="B761" s="39" t="s">
        <v>42</v>
      </c>
      <c r="D761" s="42">
        <f>_xll.qlCalendarAdvance(Calendar,$D760,B761,"f",FALSE)</f>
        <v>45070</v>
      </c>
      <c r="E761" s="140">
        <f>_xll.qlInterestRateIndexValueDate(IndexON,D761)</f>
        <v>45070</v>
      </c>
      <c r="F761" s="156">
        <f>IFERROR(_xll.qlIndexFixing(IndexON,D761,TRUE,_xll.ohTrigger(RecalcTrigger,TriggerON)),NA())</f>
        <v>5.6974602764714444E-3</v>
      </c>
      <c r="H761" s="42">
        <f>_xll.qlCalendarAdvance(Calendar,$H760,B761,"f",FALSE)</f>
        <v>45070</v>
      </c>
      <c r="I761" s="140">
        <f>_xll.qlInterestRateIndexValueDate(Index1M,$H761)</f>
        <v>45070</v>
      </c>
      <c r="J761" s="145">
        <f>IFERROR(_xll.qlIndexFixing(Index1M,$H761,TRUE,_xll.ohTrigger(RecalcTrigger,Trigger1M)),NA())</f>
        <v>7.0189318864041861E-3</v>
      </c>
      <c r="K761" s="44">
        <f>IFERROR(_xll.qlIndexFixing(Index3M,H761,TRUE,_xll.ohTrigger(RecalcTrigger,Trigger3M)),NA())</f>
        <v>8.002636433803131E-3</v>
      </c>
      <c r="L761" s="44">
        <f>IFERROR(_xll.qlIndexFixing(Index6M,$H761,TRUE,_xll.ohTrigger(RecalcTrigger,Trigger6M)),NA())</f>
        <v>9.1963349641848054E-3</v>
      </c>
      <c r="M761" s="146">
        <f>IFERROR(_xll.qlIndexFixing(Index1Y,$H761,TRUE,_xll.ohTrigger(RecalcTrigger,Trigger1Y)),NA())</f>
        <v>1.0639052069389332E-2</v>
      </c>
      <c r="N761" s="145">
        <f>IFERROR(_xll.qlIndexFixing(ONIndex1M,I761,TRUE,_xll.ohTrigger(RecalcTrigger,Trigger1M)),NA())</f>
        <v>6.9298803578221602E-3</v>
      </c>
      <c r="O761" s="44">
        <f>IFERROR(_xll.qlIndexFixing(ONIndex3M,I761,TRUE,_xll.ohTrigger(RecalcTrigger,Trigger3M)),NA())</f>
        <v>7.7868929819568944E-3</v>
      </c>
      <c r="P761" s="44">
        <f>IFERROR(_xll.qlIndexFixing(ONIndex6M,I761,TRUE,_xll.ohTrigger(RecalcTrigger,Trigger6M)),NA())</f>
        <v>8.8093877525918796E-3</v>
      </c>
      <c r="Q761" s="146">
        <f>IFERROR(_xll.qlIndexFixing(ONIndex1Y,I761,TRUE,_xll.ohTrigger(RecalcTrigger,Trigger1Y)),NA())</f>
        <v>9.9814808149523149E-3</v>
      </c>
    </row>
    <row r="762" spans="2:17" x14ac:dyDescent="0.2">
      <c r="B762" s="39" t="s">
        <v>42</v>
      </c>
      <c r="D762" s="42">
        <f>_xll.qlCalendarAdvance(Calendar,$D761,B762,"f",FALSE)</f>
        <v>45077</v>
      </c>
      <c r="E762" s="140">
        <f>_xll.qlInterestRateIndexValueDate(IndexON,D762)</f>
        <v>45077</v>
      </c>
      <c r="F762" s="156">
        <f>IFERROR(_xll.qlIndexFixing(IndexON,D762,TRUE,_xll.ohTrigger(RecalcTrigger,TriggerON)),NA())</f>
        <v>5.7277708931924298E-3</v>
      </c>
      <c r="H762" s="42">
        <f>_xll.qlCalendarAdvance(Calendar,$H761,B762,"f",FALSE)</f>
        <v>45077</v>
      </c>
      <c r="I762" s="140">
        <f>_xll.qlInterestRateIndexValueDate(Index1M,$H762)</f>
        <v>45077</v>
      </c>
      <c r="J762" s="145">
        <f>IFERROR(_xll.qlIndexFixing(Index1M,$H762,TRUE,_xll.ohTrigger(RecalcTrigger,Trigger1M)),NA())</f>
        <v>7.0488478008087219E-3</v>
      </c>
      <c r="K762" s="44">
        <f>IFERROR(_xll.qlIndexFixing(Index3M,H762,TRUE,_xll.ohTrigger(RecalcTrigger,Trigger3M)),NA())</f>
        <v>8.0350136093467212E-3</v>
      </c>
      <c r="L762" s="44">
        <f>IFERROR(_xll.qlIndexFixing(Index6M,$H762,TRUE,_xll.ohTrigger(RecalcTrigger,Trigger6M)),NA())</f>
        <v>9.2223175687011875E-3</v>
      </c>
      <c r="M762" s="146">
        <f>IFERROR(_xll.qlIndexFixing(Index1Y,$H762,TRUE,_xll.ohTrigger(RecalcTrigger,Trigger1Y)),NA())</f>
        <v>1.0661606803608892E-2</v>
      </c>
      <c r="N762" s="145">
        <f>IFERROR(_xll.qlIndexFixing(ONIndex1M,I762,TRUE,_xll.ohTrigger(RecalcTrigger,Trigger1M)),NA())</f>
        <v>6.9675619480236151E-3</v>
      </c>
      <c r="O762" s="44">
        <f>IFERROR(_xll.qlIndexFixing(ONIndex3M,I762,TRUE,_xll.ohTrigger(RecalcTrigger,Trigger3M)),NA())</f>
        <v>7.8183500620221391E-3</v>
      </c>
      <c r="P762" s="44">
        <f>IFERROR(_xll.qlIndexFixing(ONIndex6M,I762,TRUE,_xll.ohTrigger(RecalcTrigger,Trigger6M)),NA())</f>
        <v>8.8370123061620731E-3</v>
      </c>
      <c r="Q762" s="146">
        <f>IFERROR(_xll.qlIndexFixing(ONIndex1Y,I762,TRUE,_xll.ohTrigger(RecalcTrigger,Trigger1Y)),NA())</f>
        <v>1.0005373551918995E-2</v>
      </c>
    </row>
    <row r="763" spans="2:17" x14ac:dyDescent="0.2">
      <c r="B763" s="39" t="s">
        <v>42</v>
      </c>
      <c r="D763" s="42">
        <f>_xll.qlCalendarAdvance(Calendar,$D762,B763,"f",FALSE)</f>
        <v>45084</v>
      </c>
      <c r="E763" s="140">
        <f>_xll.qlInterestRateIndexValueDate(IndexON,D763)</f>
        <v>45084</v>
      </c>
      <c r="F763" s="156">
        <f>IFERROR(_xll.qlIndexFixing(IndexON,D763,TRUE,_xll.ohTrigger(RecalcTrigger,TriggerON)),NA())</f>
        <v>5.758066561737385E-3</v>
      </c>
      <c r="H763" s="42">
        <f>_xll.qlCalendarAdvance(Calendar,$H762,B763,"f",FALSE)</f>
        <v>45084</v>
      </c>
      <c r="I763" s="140">
        <f>_xll.qlInterestRateIndexValueDate(Index1M,$H763)</f>
        <v>45084</v>
      </c>
      <c r="J763" s="145">
        <f>IFERROR(_xll.qlIndexFixing(Index1M,$H763,TRUE,_xll.ohTrigger(RecalcTrigger,Trigger1M)),NA())</f>
        <v>7.0875304252404625E-3</v>
      </c>
      <c r="K763" s="44">
        <f>IFERROR(_xll.qlIndexFixing(Index3M,H763,TRUE,_xll.ohTrigger(RecalcTrigger,Trigger3M)),NA())</f>
        <v>8.0675229253946244E-3</v>
      </c>
      <c r="L763" s="44">
        <f>IFERROR(_xll.qlIndexFixing(Index6M,$H763,TRUE,_xll.ohTrigger(RecalcTrigger,Trigger6M)),NA())</f>
        <v>9.2503986696670509E-3</v>
      </c>
      <c r="M763" s="146">
        <f>IFERROR(_xll.qlIndexFixing(Index1Y,$H763,TRUE,_xll.ohTrigger(RecalcTrigger,Trigger1Y)),NA())</f>
        <v>1.0684083177712149E-2</v>
      </c>
      <c r="N763" s="145">
        <f>IFERROR(_xll.qlIndexFixing(ONIndex1M,I763,TRUE,_xll.ohTrigger(RecalcTrigger,Trigger1M)),NA())</f>
        <v>7.0055623875853179E-3</v>
      </c>
      <c r="O763" s="44">
        <f>IFERROR(_xll.qlIndexFixing(ONIndex3M,I763,TRUE,_xll.ohTrigger(RecalcTrigger,Trigger3M)),NA())</f>
        <v>7.8499387567898538E-3</v>
      </c>
      <c r="P763" s="44">
        <f>IFERROR(_xll.qlIndexFixing(ONIndex6M,I763,TRUE,_xll.ohTrigger(RecalcTrigger,Trigger6M)),NA())</f>
        <v>8.8646877634424026E-3</v>
      </c>
      <c r="Q763" s="146">
        <f>IFERROR(_xll.qlIndexFixing(ONIndex1Y,I763,TRUE,_xll.ohTrigger(RecalcTrigger,Trigger1Y)),NA())</f>
        <v>1.0029239248523503E-2</v>
      </c>
    </row>
    <row r="764" spans="2:17" x14ac:dyDescent="0.2">
      <c r="B764" s="39" t="s">
        <v>42</v>
      </c>
      <c r="D764" s="42">
        <f>_xll.qlCalendarAdvance(Calendar,$D763,B764,"f",FALSE)</f>
        <v>45091</v>
      </c>
      <c r="E764" s="140">
        <f>_xll.qlInterestRateIndexValueDate(IndexON,D764)</f>
        <v>45091</v>
      </c>
      <c r="F764" s="156">
        <f>IFERROR(_xll.qlIndexFixing(IndexON,D764,TRUE,_xll.ohTrigger(RecalcTrigger,TriggerON)),NA())</f>
        <v>5.7883472821873561E-3</v>
      </c>
      <c r="H764" s="42">
        <f>_xll.qlCalendarAdvance(Calendar,$H763,B764,"f",FALSE)</f>
        <v>45091</v>
      </c>
      <c r="I764" s="140">
        <f>_xll.qlInterestRateIndexValueDate(Index1M,$H764)</f>
        <v>45091</v>
      </c>
      <c r="J764" s="145">
        <f>IFERROR(_xll.qlIndexFixing(Index1M,$H764,TRUE,_xll.ohTrigger(RecalcTrigger,Trigger1M)),NA())</f>
        <v>7.1265321986146253E-3</v>
      </c>
      <c r="K764" s="44">
        <f>IFERROR(_xll.qlIndexFixing(Index3M,H764,TRUE,_xll.ohTrigger(RecalcTrigger,Trigger3M)),NA())</f>
        <v>8.1001643851842837E-3</v>
      </c>
      <c r="L764" s="44">
        <f>IFERROR(_xll.qlIndexFixing(Index6M,$H764,TRUE,_xll.ohTrigger(RecalcTrigger,Trigger6M)),NA())</f>
        <v>9.2784457028469384E-3</v>
      </c>
      <c r="M764" s="146">
        <f>IFERROR(_xll.qlIndexFixing(Index1Y,$H764,TRUE,_xll.ohTrigger(RecalcTrigger,Trigger1Y)),NA())</f>
        <v>1.0706479719987659E-2</v>
      </c>
      <c r="N764" s="145">
        <f>IFERROR(_xll.qlIndexFixing(ONIndex1M,I764,TRUE,_xll.ohTrigger(RecalcTrigger,Trigger1M)),NA())</f>
        <v>7.0438816764262224E-3</v>
      </c>
      <c r="O764" s="44">
        <f>IFERROR(_xll.qlIndexFixing(ONIndex3M,I764,TRUE,_xll.ohTrigger(RecalcTrigger,Trigger3M)),NA())</f>
        <v>7.8816590663410846E-3</v>
      </c>
      <c r="P764" s="44">
        <f>IFERROR(_xll.qlIndexFixing(ONIndex6M,I764,TRUE,_xll.ohTrigger(RecalcTrigger,Trigger6M)),NA())</f>
        <v>8.8924141244328681E-3</v>
      </c>
      <c r="Q764" s="146">
        <f>IFERROR(_xll.qlIndexFixing(ONIndex1Y,I764,TRUE,_xll.ohTrigger(RecalcTrigger,Trigger1Y)),NA())</f>
        <v>1.0053077904765839E-2</v>
      </c>
    </row>
    <row r="765" spans="2:17" x14ac:dyDescent="0.2">
      <c r="B765" s="39" t="s">
        <v>42</v>
      </c>
      <c r="D765" s="42">
        <f>_xll.qlCalendarAdvance(Calendar,$D764,B765,"f",FALSE)</f>
        <v>45098</v>
      </c>
      <c r="E765" s="140">
        <f>_xll.qlInterestRateIndexValueDate(IndexON,D765)</f>
        <v>45098</v>
      </c>
      <c r="F765" s="156">
        <f>IFERROR(_xll.qlIndexFixing(IndexON,D765,TRUE,_xll.ohTrigger(RecalcTrigger,TriggerON)),NA())</f>
        <v>5.8186130543802506E-3</v>
      </c>
      <c r="H765" s="42">
        <f>_xll.qlCalendarAdvance(Calendar,$H764,B765,"f",FALSE)</f>
        <v>45098</v>
      </c>
      <c r="I765" s="140">
        <f>_xll.qlInterestRateIndexValueDate(Index1M,$H765)</f>
        <v>45098</v>
      </c>
      <c r="J765" s="145">
        <f>IFERROR(_xll.qlIndexFixing(Index1M,$H765,TRUE,_xll.ohTrigger(RecalcTrigger,Trigger1M)),NA())</f>
        <v>7.1658531240028633E-3</v>
      </c>
      <c r="K765" s="44">
        <f>IFERROR(_xll.qlIndexFixing(Index3M,H765,TRUE,_xll.ohTrigger(RecalcTrigger,Trigger3M)),NA())</f>
        <v>8.1329379919654818E-3</v>
      </c>
      <c r="L765" s="44">
        <f>IFERROR(_xll.qlIndexFixing(Index6M,$H765,TRUE,_xll.ohTrigger(RecalcTrigger,Trigger6M)),NA())</f>
        <v>9.3064501068306164E-3</v>
      </c>
      <c r="M765" s="146">
        <f>IFERROR(_xll.qlIndexFixing(Index1Y,$H765,TRUE,_xll.ohTrigger(RecalcTrigger,Trigger1Y)),NA())</f>
        <v>1.0728794958612601E-2</v>
      </c>
      <c r="N765" s="145">
        <f>IFERROR(_xll.qlIndexFixing(ONIndex1M,I765,TRUE,_xll.ohTrigger(RecalcTrigger,Trigger1M)),NA())</f>
        <v>7.0825198148705137E-3</v>
      </c>
      <c r="O765" s="44">
        <f>IFERROR(_xll.qlIndexFixing(ONIndex3M,I765,TRUE,_xll.ohTrigger(RecalcTrigger,Trigger3M)),NA())</f>
        <v>7.9135109906758316E-3</v>
      </c>
      <c r="P765" s="44">
        <f>IFERROR(_xll.qlIndexFixing(ONIndex6M,I765,TRUE,_xll.ohTrigger(RecalcTrigger,Trigger6M)),NA())</f>
        <v>8.9201913891334694E-3</v>
      </c>
      <c r="Q765" s="146">
        <f>IFERROR(_xll.qlIndexFixing(ONIndex1Y,I765,TRUE,_xll.ohTrigger(RecalcTrigger,Trigger1Y)),NA())</f>
        <v>1.007688952072705E-2</v>
      </c>
    </row>
    <row r="766" spans="2:17" x14ac:dyDescent="0.2">
      <c r="B766" s="39" t="s">
        <v>42</v>
      </c>
      <c r="D766" s="42">
        <f>_xll.qlCalendarAdvance(Calendar,$D765,B766,"f",FALSE)</f>
        <v>45105</v>
      </c>
      <c r="E766" s="140">
        <f>_xll.qlInterestRateIndexValueDate(IndexON,D766)</f>
        <v>45105</v>
      </c>
      <c r="F766" s="156">
        <f>IFERROR(_xll.qlIndexFixing(IndexON,D766,TRUE,_xll.ohTrigger(RecalcTrigger,TriggerON)),NA())</f>
        <v>5.848863878478161E-3</v>
      </c>
      <c r="H766" s="42">
        <f>_xll.qlCalendarAdvance(Calendar,$H765,B766,"f",FALSE)</f>
        <v>45105</v>
      </c>
      <c r="I766" s="140">
        <f>_xll.qlInterestRateIndexValueDate(Index1M,$H766)</f>
        <v>45105</v>
      </c>
      <c r="J766" s="145">
        <f>IFERROR(_xll.qlIndexFixing(Index1M,$H766,TRUE,_xll.ohTrigger(RecalcTrigger,Trigger1M)),NA())</f>
        <v>7.2054932044957427E-3</v>
      </c>
      <c r="K766" s="44">
        <f>IFERROR(_xll.qlIndexFixing(Index3M,H766,TRUE,_xll.ohTrigger(RecalcTrigger,Trigger3M)),NA())</f>
        <v>8.165843749002092E-3</v>
      </c>
      <c r="L766" s="44">
        <f>IFERROR(_xll.qlIndexFixing(Index6M,$H766,TRUE,_xll.ohTrigger(RecalcTrigger,Trigger6M)),NA())</f>
        <v>9.3344033197322058E-3</v>
      </c>
      <c r="M766" s="146">
        <f>IFERROR(_xll.qlIndexFixing(Index1Y,$H766,TRUE,_xll.ohTrigger(RecalcTrigger,Trigger1Y)),NA())</f>
        <v>1.0751027421653873E-2</v>
      </c>
      <c r="N766" s="145">
        <f>IFERROR(_xll.qlIndexFixing(ONIndex1M,I766,TRUE,_xll.ohTrigger(RecalcTrigger,Trigger1M)),NA())</f>
        <v>7.1214768027560993E-3</v>
      </c>
      <c r="O766" s="44">
        <f>IFERROR(_xll.qlIndexFixing(ONIndex3M,I766,TRUE,_xll.ohTrigger(RecalcTrigger,Trigger3M)),NA())</f>
        <v>7.9454945298751412E-3</v>
      </c>
      <c r="P766" s="44">
        <f>IFERROR(_xll.qlIndexFixing(ONIndex6M,I766,TRUE,_xll.ohTrigger(RecalcTrigger,Trigger6M)),NA())</f>
        <v>8.9480195575442067E-3</v>
      </c>
      <c r="Q766" s="146">
        <f>IFERROR(_xll.qlIndexFixing(ONIndex1Y,I766,TRUE,_xll.ohTrigger(RecalcTrigger,Trigger1Y)),NA())</f>
        <v>1.010067409632609E-2</v>
      </c>
    </row>
    <row r="767" spans="2:17" x14ac:dyDescent="0.2">
      <c r="B767" s="39" t="s">
        <v>42</v>
      </c>
      <c r="D767" s="42">
        <f>_xll.qlCalendarAdvance(Calendar,$D766,B767,"f",FALSE)</f>
        <v>45112</v>
      </c>
      <c r="E767" s="140">
        <f>_xll.qlInterestRateIndexValueDate(IndexON,D767)</f>
        <v>45112</v>
      </c>
      <c r="F767" s="156">
        <f>IFERROR(_xll.qlIndexFixing(IndexON,D767,TRUE,_xll.ohTrigger(RecalcTrigger,TriggerON)),NA())</f>
        <v>5.8790997542379486E-3</v>
      </c>
      <c r="H767" s="42">
        <f>_xll.qlCalendarAdvance(Calendar,$H766,B767,"f",FALSE)</f>
        <v>45112</v>
      </c>
      <c r="I767" s="140">
        <f>_xll.qlInterestRateIndexValueDate(Index1M,$H767)</f>
        <v>45112</v>
      </c>
      <c r="J767" s="145">
        <f>IFERROR(_xll.qlIndexFixing(Index1M,$H767,TRUE,_xll.ohTrigger(RecalcTrigger,Trigger1M)),NA())</f>
        <v>7.2543241496904626E-3</v>
      </c>
      <c r="K767" s="44">
        <f>IFERROR(_xll.qlIndexFixing(Index3M,H767,TRUE,_xll.ohTrigger(RecalcTrigger,Trigger3M)),NA())</f>
        <v>8.1988756568431801E-3</v>
      </c>
      <c r="L767" s="44">
        <f>IFERROR(_xll.qlIndexFixing(Index6M,$H767,TRUE,_xll.ohTrigger(RecalcTrigger,Trigger6M)),NA())</f>
        <v>9.3643836438769158E-3</v>
      </c>
      <c r="M767" s="146">
        <f>IFERROR(_xll.qlIndexFixing(Index1Y,$H767,TRUE,_xll.ohTrigger(RecalcTrigger,Trigger1Y)),NA())</f>
        <v>1.077317563706854E-2</v>
      </c>
      <c r="N767" s="145">
        <f>IFERROR(_xll.qlIndexFixing(ONIndex1M,I767,TRUE,_xll.ohTrigger(RecalcTrigger,Trigger1M)),NA())</f>
        <v>7.1607526404071642E-3</v>
      </c>
      <c r="O767" s="44">
        <f>IFERROR(_xll.qlIndexFixing(ONIndex3M,I767,TRUE,_xll.ohTrigger(RecalcTrigger,Trigger3M)),NA())</f>
        <v>7.9776096838579669E-3</v>
      </c>
      <c r="P767" s="44">
        <f>IFERROR(_xll.qlIndexFixing(ONIndex6M,I767,TRUE,_xll.ohTrigger(RecalcTrigger,Trigger6M)),NA())</f>
        <v>8.9758986297461263E-3</v>
      </c>
      <c r="Q767" s="146">
        <f>IFERROR(_xll.qlIndexFixing(ONIndex1Y,I767,TRUE,_xll.ohTrigger(RecalcTrigger,Trigger1Y)),NA())</f>
        <v>1.0124431631481912E-2</v>
      </c>
    </row>
    <row r="768" spans="2:17" x14ac:dyDescent="0.2">
      <c r="B768" s="39" t="s">
        <v>42</v>
      </c>
      <c r="D768" s="42">
        <f>_xll.qlCalendarAdvance(Calendar,$D767,B768,"f",FALSE)</f>
        <v>45119</v>
      </c>
      <c r="E768" s="140">
        <f>_xll.qlInterestRateIndexValueDate(IndexON,D768)</f>
        <v>45119</v>
      </c>
      <c r="F768" s="156">
        <f>IFERROR(_xll.qlIndexFixing(IndexON,D768,TRUE,_xll.ohTrigger(RecalcTrigger,TriggerON)),NA())</f>
        <v>5.9093206819837985E-3</v>
      </c>
      <c r="H768" s="42">
        <f>_xll.qlCalendarAdvance(Calendar,$H767,B768,"f",FALSE)</f>
        <v>45119</v>
      </c>
      <c r="I768" s="140">
        <f>_xll.qlInterestRateIndexValueDate(Index1M,$H768)</f>
        <v>45119</v>
      </c>
      <c r="J768" s="145">
        <f>IFERROR(_xll.qlIndexFixing(Index1M,$H768,TRUE,_xll.ohTrigger(RecalcTrigger,Trigger1M)),NA())</f>
        <v>7.294673353691908E-3</v>
      </c>
      <c r="K768" s="44">
        <f>IFERROR(_xll.qlIndexFixing(Index3M,H768,TRUE,_xll.ohTrigger(RecalcTrigger,Trigger3M)),NA())</f>
        <v>8.2320037047354522E-3</v>
      </c>
      <c r="L768" s="44">
        <f>IFERROR(_xll.qlIndexFixing(Index6M,$H768,TRUE,_xll.ohTrigger(RecalcTrigger,Trigger6M)),NA())</f>
        <v>9.3922003503636407E-3</v>
      </c>
      <c r="M768" s="146">
        <f>IFERROR(_xll.qlIndexFixing(Index1Y,$H768,TRUE,_xll.ohTrigger(RecalcTrigger,Trigger1Y)),NA())</f>
        <v>1.0795238132706492E-2</v>
      </c>
      <c r="N768" s="145">
        <f>IFERROR(_xll.qlIndexFixing(ONIndex1M,I768,TRUE,_xll.ohTrigger(RecalcTrigger,Trigger1M)),NA())</f>
        <v>7.2003473279047547E-3</v>
      </c>
      <c r="O768" s="44">
        <f>IFERROR(_xll.qlIndexFixing(ONIndex3M,I768,TRUE,_xll.ohTrigger(RecalcTrigger,Trigger3M)),NA())</f>
        <v>8.0098564528674476E-3</v>
      </c>
      <c r="P768" s="44">
        <f>IFERROR(_xll.qlIndexFixing(ONIndex6M,I768,TRUE,_xll.ohTrigger(RecalcTrigger,Trigger6M)),NA())</f>
        <v>9.0038286057392281E-3</v>
      </c>
      <c r="Q768" s="146">
        <f>IFERROR(_xll.qlIndexFixing(ONIndex1Y,I768,TRUE,_xll.ohTrigger(RecalcTrigger,Trigger1Y)),NA())</f>
        <v>1.0148162126275562E-2</v>
      </c>
    </row>
    <row r="769" spans="2:17" x14ac:dyDescent="0.2">
      <c r="B769" s="39" t="s">
        <v>42</v>
      </c>
      <c r="D769" s="42">
        <f>_xll.qlCalendarAdvance(Calendar,$D768,B769,"f",FALSE)</f>
        <v>45126</v>
      </c>
      <c r="E769" s="140">
        <f>_xll.qlInterestRateIndexValueDate(IndexON,D769)</f>
        <v>45126</v>
      </c>
      <c r="F769" s="156">
        <f>IFERROR(_xll.qlIndexFixing(IndexON,D769,TRUE,_xll.ohTrigger(RecalcTrigger,TriggerON)),NA())</f>
        <v>5.9395266614725717E-3</v>
      </c>
      <c r="H769" s="42">
        <f>_xll.qlCalendarAdvance(Calendar,$H768,B769,"f",FALSE)</f>
        <v>45126</v>
      </c>
      <c r="I769" s="140">
        <f>_xll.qlInterestRateIndexValueDate(Index1M,$H769)</f>
        <v>45126</v>
      </c>
      <c r="J769" s="145">
        <f>IFERROR(_xll.qlIndexFixing(Index1M,$H769,TRUE,_xll.ohTrigger(RecalcTrigger,Trigger1M)),NA())</f>
        <v>7.3353417555157693E-3</v>
      </c>
      <c r="K769" s="44">
        <f>IFERROR(_xll.qlIndexFixing(Index3M,H769,TRUE,_xll.ohTrigger(RecalcTrigger,Trigger3M)),NA())</f>
        <v>8.2651918781052325E-3</v>
      </c>
      <c r="L769" s="44">
        <f>IFERROR(_xll.qlIndexFixing(Index6M,$H769,TRUE,_xll.ohTrigger(RecalcTrigger,Trigger6M)),NA())</f>
        <v>9.4199396586489847E-3</v>
      </c>
      <c r="M769" s="146">
        <f>IFERROR(_xll.qlIndexFixing(Index1Y,$H769,TRUE,_xll.ohTrigger(RecalcTrigger,Trigger1Y)),NA())</f>
        <v>1.0817213436310445E-2</v>
      </c>
      <c r="N769" s="145">
        <f>IFERROR(_xll.qlIndexFixing(ONIndex1M,I769,TRUE,_xll.ohTrigger(RecalcTrigger,Trigger1M)),NA())</f>
        <v>7.2402608651678246E-3</v>
      </c>
      <c r="O769" s="44">
        <f>IFERROR(_xll.qlIndexFixing(ONIndex3M,I769,TRUE,_xll.ohTrigger(RecalcTrigger,Trigger3M)),NA())</f>
        <v>8.0422348367414909E-3</v>
      </c>
      <c r="P769" s="44">
        <f>IFERROR(_xll.qlIndexFixing(ONIndex6M,I769,TRUE,_xll.ohTrigger(RecalcTrigger,Trigger6M)),NA())</f>
        <v>9.031809485523512E-3</v>
      </c>
      <c r="Q769" s="146">
        <f>IFERROR(_xll.qlIndexFixing(ONIndex1Y,I769,TRUE,_xll.ohTrigger(RecalcTrigger,Trigger1Y)),NA())</f>
        <v>1.0171865580788086E-2</v>
      </c>
    </row>
    <row r="770" spans="2:17" x14ac:dyDescent="0.2">
      <c r="B770" s="39" t="s">
        <v>42</v>
      </c>
      <c r="D770" s="42">
        <f>_xll.qlCalendarAdvance(Calendar,$D769,B770,"f",FALSE)</f>
        <v>45133</v>
      </c>
      <c r="E770" s="140">
        <f>_xll.qlInterestRateIndexValueDate(IndexON,D770)</f>
        <v>45133</v>
      </c>
      <c r="F770" s="156">
        <f>IFERROR(_xll.qlIndexFixing(IndexON,D770,TRUE,_xll.ohTrigger(RecalcTrigger,TriggerON)),NA())</f>
        <v>5.9697176927853146E-3</v>
      </c>
      <c r="H770" s="42">
        <f>_xll.qlCalendarAdvance(Calendar,$H769,B770,"f",FALSE)</f>
        <v>45133</v>
      </c>
      <c r="I770" s="140">
        <f>_xll.qlInterestRateIndexValueDate(Index1M,$H770)</f>
        <v>45133</v>
      </c>
      <c r="J770" s="145">
        <f>IFERROR(_xll.qlIndexFixing(Index1M,$H770,TRUE,_xll.ohTrigger(RecalcTrigger,Trigger1M)),NA())</f>
        <v>7.3793620146100254E-3</v>
      </c>
      <c r="K770" s="44">
        <f>IFERROR(_xll.qlIndexFixing(Index3M,H770,TRUE,_xll.ohTrigger(RecalcTrigger,Trigger3M)),NA())</f>
        <v>8.2984041611816484E-3</v>
      </c>
      <c r="L770" s="44">
        <f>IFERROR(_xll.qlIndexFixing(Index6M,$H770,TRUE,_xll.ohTrigger(RecalcTrigger,Trigger6M)),NA())</f>
        <v>9.4475930512242824E-3</v>
      </c>
      <c r="M770" s="146">
        <f>IFERROR(_xll.qlIndexFixing(Index1Y,$H770,TRUE,_xll.ohTrigger(RecalcTrigger,Trigger1Y)),NA())</f>
        <v>1.0839100075517487E-2</v>
      </c>
      <c r="N770" s="145">
        <f>IFERROR(_xll.qlIndexFixing(ONIndex1M,I770,TRUE,_xll.ohTrigger(RecalcTrigger,Trigger1M)),NA())</f>
        <v>7.280493252520559E-3</v>
      </c>
      <c r="O770" s="44">
        <f>IFERROR(_xll.qlIndexFixing(ONIndex3M,I770,TRUE,_xll.ohTrigger(RecalcTrigger,Trigger3M)),NA())</f>
        <v>8.0747448355611429E-3</v>
      </c>
      <c r="P770" s="44">
        <f>IFERROR(_xll.qlIndexFixing(ONIndex6M,I770,TRUE,_xll.ohTrigger(RecalcTrigger,Trigger6M)),NA())</f>
        <v>9.0598412690989782E-3</v>
      </c>
      <c r="Q770" s="146">
        <f>IFERROR(_xll.qlIndexFixing(ONIndex1Y,I770,TRUE,_xll.ohTrigger(RecalcTrigger,Trigger1Y)),NA())</f>
        <v>1.0195541994857393E-2</v>
      </c>
    </row>
    <row r="771" spans="2:17" x14ac:dyDescent="0.2">
      <c r="B771" s="39" t="s">
        <v>42</v>
      </c>
      <c r="D771" s="42">
        <f>_xll.qlCalendarAdvance(Calendar,$D770,B771,"f",FALSE)</f>
        <v>45140</v>
      </c>
      <c r="E771" s="140">
        <f>_xll.qlInterestRateIndexValueDate(IndexON,D771)</f>
        <v>45140</v>
      </c>
      <c r="F771" s="156">
        <f>IFERROR(_xll.qlIndexFixing(IndexON,D771,TRUE,_xll.ohTrigger(RecalcTrigger,TriggerON)),NA())</f>
        <v>5.9998937758409809E-3</v>
      </c>
      <c r="H771" s="42">
        <f>_xll.qlCalendarAdvance(Calendar,$H770,B771,"f",FALSE)</f>
        <v>45140</v>
      </c>
      <c r="I771" s="140">
        <f>_xll.qlInterestRateIndexValueDate(Index1M,$H771)</f>
        <v>45140</v>
      </c>
      <c r="J771" s="145">
        <f>IFERROR(_xll.qlIndexFixing(Index1M,$H771,TRUE,_xll.ohTrigger(RecalcTrigger,Trigger1M)),NA())</f>
        <v>7.4176361667229705E-3</v>
      </c>
      <c r="K771" s="44">
        <f>IFERROR(_xll.qlIndexFixing(Index3M,H771,TRUE,_xll.ohTrigger(RecalcTrigger,Trigger3M)),NA())</f>
        <v>8.3316045369904636E-3</v>
      </c>
      <c r="L771" s="44">
        <f>IFERROR(_xll.qlIndexFixing(Index6M,$H771,TRUE,_xll.ohTrigger(RecalcTrigger,Trigger6M)),NA())</f>
        <v>9.4751520101196921E-3</v>
      </c>
      <c r="M771" s="146">
        <f>IFERROR(_xll.qlIndexFixing(Index1Y,$H771,TRUE,_xll.ohTrigger(RecalcTrigger,Trigger1Y)),NA())</f>
        <v>1.0860896577860853E-2</v>
      </c>
      <c r="N771" s="145">
        <f>IFERROR(_xll.qlIndexFixing(ONIndex1M,I771,TRUE,_xll.ohTrigger(RecalcTrigger,Trigger1M)),NA())</f>
        <v>7.3210444899629579E-3</v>
      </c>
      <c r="O771" s="44">
        <f>IFERROR(_xll.qlIndexFixing(ONIndex3M,I771,TRUE,_xll.ohTrigger(RecalcTrigger,Trigger3M)),NA())</f>
        <v>8.1073864494884962E-3</v>
      </c>
      <c r="P771" s="44">
        <f>IFERROR(_xll.qlIndexFixing(ONIndex6M,I771,TRUE,_xll.ohTrigger(RecalcTrigger,Trigger6M)),NA())</f>
        <v>9.0879239564656267E-3</v>
      </c>
      <c r="Q771" s="146">
        <f>IFERROR(_xll.qlIndexFixing(ONIndex1Y,I771,TRUE,_xll.ohTrigger(RecalcTrigger,Trigger1Y)),NA())</f>
        <v>1.0219191368564529E-2</v>
      </c>
    </row>
    <row r="772" spans="2:17" x14ac:dyDescent="0.2">
      <c r="B772" s="39" t="s">
        <v>42</v>
      </c>
      <c r="D772" s="42">
        <f>_xll.qlCalendarAdvance(Calendar,$D771,B772,"f",FALSE)</f>
        <v>45147</v>
      </c>
      <c r="E772" s="140">
        <f>_xll.qlInterestRateIndexValueDate(IndexON,D772)</f>
        <v>45147</v>
      </c>
      <c r="F772" s="156">
        <f>IFERROR(_xll.qlIndexFixing(IndexON,D772,TRUE,_xll.ohTrigger(RecalcTrigger,TriggerON)),NA())</f>
        <v>6.0300549108016632E-3</v>
      </c>
      <c r="H772" s="42">
        <f>_xll.qlCalendarAdvance(Calendar,$H771,B772,"f",FALSE)</f>
        <v>45147</v>
      </c>
      <c r="I772" s="140">
        <f>_xll.qlInterestRateIndexValueDate(Index1M,$H772)</f>
        <v>45147</v>
      </c>
      <c r="J772" s="145">
        <f>IFERROR(_xll.qlIndexFixing(Index1M,$H772,TRUE,_xll.ohTrigger(RecalcTrigger,Trigger1M)),NA())</f>
        <v>7.4592621832236467E-3</v>
      </c>
      <c r="K772" s="44">
        <f>IFERROR(_xll.qlIndexFixing(Index3M,H772,TRUE,_xll.ohTrigger(RecalcTrigger,Trigger3M)),NA())</f>
        <v>8.3647569873532036E-3</v>
      </c>
      <c r="L772" s="44">
        <f>IFERROR(_xll.qlIndexFixing(Index6M,$H772,TRUE,_xll.ohTrigger(RecalcTrigger,Trigger6M)),NA())</f>
        <v>9.5026080169064112E-3</v>
      </c>
      <c r="M772" s="146">
        <f>IFERROR(_xll.qlIndexFixing(Index1Y,$H772,TRUE,_xll.ohTrigger(RecalcTrigger,Trigger1Y)),NA())</f>
        <v>1.088260147077014E-2</v>
      </c>
      <c r="N772" s="145">
        <f>IFERROR(_xll.qlIndexFixing(ONIndex1M,I772,TRUE,_xll.ohTrigger(RecalcTrigger,Trigger1M)),NA())</f>
        <v>7.3619145775760675E-3</v>
      </c>
      <c r="O772" s="44">
        <f>IFERROR(_xll.qlIndexFixing(ONIndex3M,I772,TRUE,_xll.ohTrigger(RecalcTrigger,Trigger3M)),NA())</f>
        <v>8.1401596783614583E-3</v>
      </c>
      <c r="P772" s="44">
        <f>IFERROR(_xll.qlIndexFixing(ONIndex6M,I772,TRUE,_xll.ohTrigger(RecalcTrigger,Trigger6M)),NA())</f>
        <v>9.1160575476234573E-3</v>
      </c>
      <c r="Q772" s="146">
        <f>IFERROR(_xll.qlIndexFixing(ONIndex1Y,I772,TRUE,_xll.ohTrigger(RecalcTrigger,Trigger1Y)),NA())</f>
        <v>1.0242813701909492E-2</v>
      </c>
    </row>
    <row r="773" spans="2:17" x14ac:dyDescent="0.2">
      <c r="B773" s="39" t="s">
        <v>42</v>
      </c>
      <c r="D773" s="42">
        <f>_xll.qlCalendarAdvance(Calendar,$D772,B773,"f",FALSE)</f>
        <v>45154</v>
      </c>
      <c r="E773" s="140">
        <f>_xll.qlInterestRateIndexValueDate(IndexON,D773)</f>
        <v>45154</v>
      </c>
      <c r="F773" s="156">
        <f>IFERROR(_xll.qlIndexFixing(IndexON,D773,TRUE,_xll.ohTrigger(RecalcTrigger,TriggerON)),NA())</f>
        <v>6.0602010975052689E-3</v>
      </c>
      <c r="H773" s="42">
        <f>_xll.qlCalendarAdvance(Calendar,$H772,B773,"f",FALSE)</f>
        <v>45154</v>
      </c>
      <c r="I773" s="140">
        <f>_xll.qlInterestRateIndexValueDate(Index1M,$H773)</f>
        <v>45154</v>
      </c>
      <c r="J773" s="145">
        <f>IFERROR(_xll.qlIndexFixing(Index1M,$H773,TRUE,_xll.ohTrigger(RecalcTrigger,Trigger1M)),NA())</f>
        <v>7.501207411781413E-3</v>
      </c>
      <c r="K773" s="44">
        <f>IFERROR(_xll.qlIndexFixing(Index3M,H773,TRUE,_xll.ohTrigger(RecalcTrigger,Trigger3M)),NA())</f>
        <v>8.3978254928941971E-3</v>
      </c>
      <c r="L773" s="44">
        <f>IFERROR(_xll.qlIndexFixing(Index6M,$H773,TRUE,_xll.ohTrigger(RecalcTrigger,Trigger6M)),NA())</f>
        <v>9.5299525527001872E-3</v>
      </c>
      <c r="M773" s="146">
        <f>IFERROR(_xll.qlIndexFixing(Index1Y,$H773,TRUE,_xll.ohTrigger(RecalcTrigger,Trigger1Y)),NA())</f>
        <v>1.0904213281574199E-2</v>
      </c>
      <c r="N773" s="145">
        <f>IFERROR(_xll.qlIndexFixing(ONIndex1M,I773,TRUE,_xll.ohTrigger(RecalcTrigger,Trigger1M)),NA())</f>
        <v>7.4031035155219804E-3</v>
      </c>
      <c r="O773" s="44">
        <f>IFERROR(_xll.qlIndexFixing(ONIndex3M,I773,TRUE,_xll.ohTrigger(RecalcTrigger,Trigger3M)),NA())</f>
        <v>8.1730645223421217E-3</v>
      </c>
      <c r="P773" s="44">
        <f>IFERROR(_xll.qlIndexFixing(ONIndex6M,I773,TRUE,_xll.ohTrigger(RecalcTrigger,Trigger6M)),NA())</f>
        <v>9.1442420425724702E-3</v>
      </c>
      <c r="Q773" s="146">
        <f>IFERROR(_xll.qlIndexFixing(ONIndex1Y,I773,TRUE,_xll.ohTrigger(RecalcTrigger,Trigger1Y)),NA())</f>
        <v>1.0266408994811238E-2</v>
      </c>
    </row>
    <row r="774" spans="2:17" x14ac:dyDescent="0.2">
      <c r="B774" s="39" t="s">
        <v>42</v>
      </c>
      <c r="D774" s="42">
        <f>_xll.qlCalendarAdvance(Calendar,$D773,B774,"f",FALSE)</f>
        <v>45161</v>
      </c>
      <c r="E774" s="140">
        <f>_xll.qlInterestRateIndexValueDate(IndexON,D774)</f>
        <v>45161</v>
      </c>
      <c r="F774" s="156">
        <f>IFERROR(_xll.qlIndexFixing(IndexON,D774,TRUE,_xll.ohTrigger(RecalcTrigger,TriggerON)),NA())</f>
        <v>6.0903323360328443E-3</v>
      </c>
      <c r="H774" s="42">
        <f>_xll.qlCalendarAdvance(Calendar,$H773,B774,"f",FALSE)</f>
        <v>45161</v>
      </c>
      <c r="I774" s="140">
        <f>_xll.qlInterestRateIndexValueDate(Index1M,$H774)</f>
        <v>45161</v>
      </c>
      <c r="J774" s="145">
        <f>IFERROR(_xll.qlIndexFixing(Index1M,$H774,TRUE,_xll.ohTrigger(RecalcTrigger,Trigger1M)),NA())</f>
        <v>7.5434718560237046E-3</v>
      </c>
      <c r="K774" s="44">
        <f>IFERROR(_xll.qlIndexFixing(Index3M,H774,TRUE,_xll.ohTrigger(RecalcTrigger,Trigger3M)),NA())</f>
        <v>8.4307740330423417E-3</v>
      </c>
      <c r="L774" s="44">
        <f>IFERROR(_xll.qlIndexFixing(Index6M,$H774,TRUE,_xll.ohTrigger(RecalcTrigger,Trigger6M)),NA())</f>
        <v>9.5571770981705741E-3</v>
      </c>
      <c r="M774" s="146">
        <f>IFERROR(_xll.qlIndexFixing(Index1Y,$H774,TRUE,_xll.ohTrigger(RecalcTrigger,Trigger1Y)),NA())</f>
        <v>1.0925730537501122E-2</v>
      </c>
      <c r="N774" s="145">
        <f>IFERROR(_xll.qlIndexFixing(ONIndex1M,I774,TRUE,_xll.ohTrigger(RecalcTrigger,Trigger1M)),NA())</f>
        <v>7.444611303881743E-3</v>
      </c>
      <c r="O774" s="44">
        <f>IFERROR(_xll.qlIndexFixing(ONIndex3M,I774,TRUE,_xll.ohTrigger(RecalcTrigger,Trigger3M)),NA())</f>
        <v>8.2061009815115327E-3</v>
      </c>
      <c r="P774" s="44">
        <f>IFERROR(_xll.qlIndexFixing(ONIndex6M,I774,TRUE,_xll.ohTrigger(RecalcTrigger,Trigger6M)),NA())</f>
        <v>9.1724774414747579E-3</v>
      </c>
      <c r="Q774" s="146">
        <f>IFERROR(_xll.qlIndexFixing(ONIndex1Y,I774,TRUE,_xll.ohTrigger(RecalcTrigger,Trigger1Y)),NA())</f>
        <v>1.0289977247350812E-2</v>
      </c>
    </row>
    <row r="775" spans="2:17" x14ac:dyDescent="0.2">
      <c r="B775" s="39" t="s">
        <v>42</v>
      </c>
      <c r="D775" s="42">
        <f>_xll.qlCalendarAdvance(Calendar,$D774,B775,"f",FALSE)</f>
        <v>45168</v>
      </c>
      <c r="E775" s="140">
        <f>_xll.qlInterestRateIndexValueDate(IndexON,D775)</f>
        <v>45168</v>
      </c>
      <c r="F775" s="156">
        <f>IFERROR(_xll.qlIndexFixing(IndexON,D775,TRUE,_xll.ohTrigger(RecalcTrigger,TriggerON)),NA())</f>
        <v>6.1204486263033431E-3</v>
      </c>
      <c r="H775" s="42">
        <f>_xll.qlCalendarAdvance(Calendar,$H774,B775,"f",FALSE)</f>
        <v>45168</v>
      </c>
      <c r="I775" s="140">
        <f>_xll.qlInterestRateIndexValueDate(Index1M,$H775)</f>
        <v>45168</v>
      </c>
      <c r="J775" s="145">
        <f>IFERROR(_xll.qlIndexFixing(Index1M,$H775,TRUE,_xll.ohTrigger(RecalcTrigger,Trigger1M)),NA())</f>
        <v>7.5766163187968028E-3</v>
      </c>
      <c r="K775" s="44">
        <f>IFERROR(_xll.qlIndexFixing(Index3M,H775,TRUE,_xll.ohTrigger(RecalcTrigger,Trigger3M)),NA())</f>
        <v>8.4635665860399115E-3</v>
      </c>
      <c r="L775" s="44">
        <f>IFERROR(_xll.qlIndexFixing(Index6M,$H775,TRUE,_xll.ohTrigger(RecalcTrigger,Trigger6M)),NA())</f>
        <v>9.5822656934265796E-3</v>
      </c>
      <c r="M775" s="146">
        <f>IFERROR(_xll.qlIndexFixing(Index1Y,$H775,TRUE,_xll.ohTrigger(RecalcTrigger,Trigger1Y)),NA())</f>
        <v>1.0947151765680459E-2</v>
      </c>
      <c r="N775" s="145">
        <f>IFERROR(_xll.qlIndexFixing(ONIndex1M,I775,TRUE,_xll.ohTrigger(RecalcTrigger,Trigger1M)),NA())</f>
        <v>7.486437942898494E-3</v>
      </c>
      <c r="O775" s="44">
        <f>IFERROR(_xll.qlIndexFixing(ONIndex3M,I775,TRUE,_xll.ohTrigger(RecalcTrigger,Trigger3M)),NA())</f>
        <v>8.239269055788645E-3</v>
      </c>
      <c r="P775" s="44">
        <f>IFERROR(_xll.qlIndexFixing(ONIndex6M,I775,TRUE,_xll.ohTrigger(RecalcTrigger,Trigger6M)),NA())</f>
        <v>9.2007637441682277E-3</v>
      </c>
      <c r="Q775" s="146">
        <f>IFERROR(_xll.qlIndexFixing(ONIndex1Y,I775,TRUE,_xll.ohTrigger(RecalcTrigger,Trigger1Y)),NA())</f>
        <v>1.0313518459528215E-2</v>
      </c>
    </row>
    <row r="776" spans="2:17" x14ac:dyDescent="0.2">
      <c r="B776" s="39" t="s">
        <v>42</v>
      </c>
      <c r="D776" s="42">
        <f>_xll.qlCalendarAdvance(Calendar,$D775,B776,"f",FALSE)</f>
        <v>45175</v>
      </c>
      <c r="E776" s="140">
        <f>_xll.qlInterestRateIndexValueDate(IndexON,D776)</f>
        <v>45175</v>
      </c>
      <c r="F776" s="156">
        <f>IFERROR(_xll.qlIndexFixing(IndexON,D776,TRUE,_xll.ohTrigger(RecalcTrigger,TriggerON)),NA())</f>
        <v>6.1505499683978115E-3</v>
      </c>
      <c r="H776" s="42">
        <f>_xll.qlCalendarAdvance(Calendar,$H775,B776,"f",FALSE)</f>
        <v>45175</v>
      </c>
      <c r="I776" s="140">
        <f>_xll.qlInterestRateIndexValueDate(Index1M,$H776)</f>
        <v>45175</v>
      </c>
      <c r="J776" s="145">
        <f>IFERROR(_xll.qlIndexFixing(Index1M,$H776,TRUE,_xll.ohTrigger(RecalcTrigger,Trigger1M)),NA())</f>
        <v>7.6193907436026649E-3</v>
      </c>
      <c r="K776" s="44">
        <f>IFERROR(_xll.qlIndexFixing(Index3M,H776,TRUE,_xll.ohTrigger(RecalcTrigger,Trigger3M)),NA())</f>
        <v>8.4937890877815059E-3</v>
      </c>
      <c r="L776" s="44">
        <f>IFERROR(_xll.qlIndexFixing(Index6M,$H776,TRUE,_xll.ohTrigger(RecalcTrigger,Trigger6M)),NA())</f>
        <v>9.6072387694583501E-3</v>
      </c>
      <c r="M776" s="146">
        <f>IFERROR(_xll.qlIndexFixing(Index1Y,$H776,TRUE,_xll.ohTrigger(RecalcTrigger,Trigger1Y)),NA())</f>
        <v>1.0968475493143668E-2</v>
      </c>
      <c r="N776" s="145">
        <f>IFERROR(_xll.qlIndexFixing(ONIndex1M,I776,TRUE,_xll.ohTrigger(RecalcTrigger,Trigger1M)),NA())</f>
        <v>7.5285834324101408E-3</v>
      </c>
      <c r="O776" s="44">
        <f>IFERROR(_xll.qlIndexFixing(ONIndex3M,I776,TRUE,_xll.ohTrigger(RecalcTrigger,Trigger3M)),NA())</f>
        <v>8.2725687452545049E-3</v>
      </c>
      <c r="P776" s="44">
        <f>IFERROR(_xll.qlIndexFixing(ONIndex6M,I776,TRUE,_xll.ohTrigger(RecalcTrigger,Trigger6M)),NA())</f>
        <v>9.2291009507339261E-3</v>
      </c>
      <c r="Q776" s="146">
        <f>IFERROR(_xll.qlIndexFixing(ONIndex1Y,I776,TRUE,_xll.ohTrigger(RecalcTrigger,Trigger1Y)),NA())</f>
        <v>1.0337032631181353E-2</v>
      </c>
    </row>
    <row r="777" spans="2:17" x14ac:dyDescent="0.2">
      <c r="B777" s="39" t="s">
        <v>42</v>
      </c>
      <c r="D777" s="42">
        <f>_xll.qlCalendarAdvance(Calendar,$D776,B777,"f",FALSE)</f>
        <v>45182</v>
      </c>
      <c r="E777" s="140">
        <f>_xll.qlInterestRateIndexValueDate(IndexON,D777)</f>
        <v>45182</v>
      </c>
      <c r="F777" s="156">
        <f>IFERROR(_xll.qlIndexFixing(IndexON,D777,TRUE,_xll.ohTrigger(RecalcTrigger,TriggerON)),NA())</f>
        <v>6.1806363622352034E-3</v>
      </c>
      <c r="H777" s="42">
        <f>_xll.qlCalendarAdvance(Calendar,$H776,B777,"f",FALSE)</f>
        <v>45182</v>
      </c>
      <c r="I777" s="140">
        <f>_xll.qlInterestRateIndexValueDate(Index1M,$H777)</f>
        <v>45182</v>
      </c>
      <c r="J777" s="145">
        <f>IFERROR(_xll.qlIndexFixing(Index1M,$H777,TRUE,_xll.ohTrigger(RecalcTrigger,Trigger1M)),NA())</f>
        <v>7.6622202421308128E-3</v>
      </c>
      <c r="K777" s="44">
        <f>IFERROR(_xll.qlIndexFixing(Index3M,H777,TRUE,_xll.ohTrigger(RecalcTrigger,Trigger3M)),NA())</f>
        <v>8.5261838178745785E-3</v>
      </c>
      <c r="L777" s="44">
        <f>IFERROR(_xll.qlIndexFixing(Index6M,$H777,TRUE,_xll.ohTrigger(RecalcTrigger,Trigger6M)),NA())</f>
        <v>9.6340750993137835E-3</v>
      </c>
      <c r="M777" s="146">
        <f>IFERROR(_xll.qlIndexFixing(Index1Y,$H777,TRUE,_xll.ohTrigger(RecalcTrigger,Trigger1Y)),NA())</f>
        <v>1.0989700246826765E-2</v>
      </c>
      <c r="N777" s="145">
        <f>IFERROR(_xll.qlIndexFixing(ONIndex1M,I777,TRUE,_xll.ohTrigger(RecalcTrigger,Trigger1M)),NA())</f>
        <v>7.5710477727408687E-3</v>
      </c>
      <c r="O777" s="44">
        <f>IFERROR(_xll.qlIndexFixing(ONIndex3M,I777,TRUE,_xll.ohTrigger(RecalcTrigger,Trigger3M)),NA())</f>
        <v>8.3060000499901587E-3</v>
      </c>
      <c r="P777" s="44">
        <f>IFERROR(_xll.qlIndexFixing(ONIndex6M,I777,TRUE,_xll.ohTrigger(RecalcTrigger,Trigger6M)),NA())</f>
        <v>9.257489061171853E-3</v>
      </c>
      <c r="Q777" s="146">
        <f>IFERROR(_xll.qlIndexFixing(ONIndex1Y,I777,TRUE,_xll.ohTrigger(RecalcTrigger,Trigger1Y)),NA())</f>
        <v>1.0360519762553366E-2</v>
      </c>
    </row>
    <row r="778" spans="2:17" x14ac:dyDescent="0.2">
      <c r="B778" s="39" t="s">
        <v>42</v>
      </c>
      <c r="D778" s="42">
        <f>_xll.qlCalendarAdvance(Calendar,$D777,B778,"f",FALSE)</f>
        <v>45189</v>
      </c>
      <c r="E778" s="140">
        <f>_xll.qlInterestRateIndexValueDate(IndexON,D778)</f>
        <v>45189</v>
      </c>
      <c r="F778" s="156">
        <f>IFERROR(_xll.qlIndexFixing(IndexON,D778,TRUE,_xll.ohTrigger(RecalcTrigger,TriggerON)),NA())</f>
        <v>6.210707807896565E-3</v>
      </c>
      <c r="H778" s="42">
        <f>_xll.qlCalendarAdvance(Calendar,$H777,B778,"f",FALSE)</f>
        <v>45189</v>
      </c>
      <c r="I778" s="140">
        <f>_xll.qlInterestRateIndexValueDate(Index1M,$H778)</f>
        <v>45189</v>
      </c>
      <c r="J778" s="145">
        <f>IFERROR(_xll.qlIndexFixing(Index1M,$H778,TRUE,_xll.ohTrigger(RecalcTrigger,Trigger1M)),NA())</f>
        <v>7.7048737121002322E-3</v>
      </c>
      <c r="K778" s="44">
        <f>IFERROR(_xll.qlIndexFixing(Index3M,H778,TRUE,_xll.ohTrigger(RecalcTrigger,Trigger3M)),NA())</f>
        <v>8.5583153405850362E-3</v>
      </c>
      <c r="L778" s="44">
        <f>IFERROR(_xll.qlIndexFixing(Index6M,$H778,TRUE,_xll.ohTrigger(RecalcTrigger,Trigger6M)),NA())</f>
        <v>9.6607575627775128E-3</v>
      </c>
      <c r="M778" s="146">
        <f>IFERROR(_xll.qlIndexFixing(Index1Y,$H778,TRUE,_xll.ohTrigger(RecalcTrigger,Trigger1Y)),NA())</f>
        <v>1.1010824553570768E-2</v>
      </c>
      <c r="N778" s="145">
        <f>IFERROR(_xll.qlIndexFixing(ONIndex1M,I778,TRUE,_xll.ohTrigger(RecalcTrigger,Trigger1M)),NA())</f>
        <v>7.6138309638906776E-3</v>
      </c>
      <c r="O778" s="44">
        <f>IFERROR(_xll.qlIndexFixing(ONIndex3M,I778,TRUE,_xll.ohTrigger(RecalcTrigger,Trigger3M)),NA())</f>
        <v>8.3395629699145601E-3</v>
      </c>
      <c r="P778" s="44">
        <f>IFERROR(_xll.qlIndexFixing(ONIndex6M,I778,TRUE,_xll.ohTrigger(RecalcTrigger,Trigger6M)),NA())</f>
        <v>9.2859280754820084E-3</v>
      </c>
      <c r="Q778" s="146">
        <f>IFERROR(_xll.qlIndexFixing(ONIndex1Y,I778,TRUE,_xll.ohTrigger(RecalcTrigger,Trigger1Y)),NA())</f>
        <v>1.0383979853482161E-2</v>
      </c>
    </row>
    <row r="779" spans="2:17" x14ac:dyDescent="0.2">
      <c r="B779" s="39" t="s">
        <v>42</v>
      </c>
      <c r="D779" s="42">
        <f>_xll.qlCalendarAdvance(Calendar,$D778,B779,"f",FALSE)</f>
        <v>45196</v>
      </c>
      <c r="E779" s="140">
        <f>_xll.qlInterestRateIndexValueDate(IndexON,D779)</f>
        <v>45196</v>
      </c>
      <c r="F779" s="156">
        <f>IFERROR(_xll.qlIndexFixing(IndexON,D779,TRUE,_xll.ohTrigger(RecalcTrigger,TriggerON)),NA())</f>
        <v>6.2407643053008499E-3</v>
      </c>
      <c r="H779" s="42">
        <f>_xll.qlCalendarAdvance(Calendar,$H778,B779,"f",FALSE)</f>
        <v>45196</v>
      </c>
      <c r="I779" s="140">
        <f>_xll.qlInterestRateIndexValueDate(Index1M,$H779)</f>
        <v>45196</v>
      </c>
      <c r="J779" s="145">
        <f>IFERROR(_xll.qlIndexFixing(Index1M,$H779,TRUE,_xll.ohTrigger(RecalcTrigger,Trigger1M)),NA())</f>
        <v>7.7471200479934579E-3</v>
      </c>
      <c r="K779" s="44">
        <f>IFERROR(_xll.qlIndexFixing(Index3M,H779,TRUE,_xll.ohTrigger(RecalcTrigger,Trigger3M)),NA())</f>
        <v>8.5901472347126688E-3</v>
      </c>
      <c r="L779" s="44">
        <f>IFERROR(_xll.qlIndexFixing(Index6M,$H779,TRUE,_xll.ohTrigger(RecalcTrigger,Trigger6M)),NA())</f>
        <v>9.6872775453196759E-3</v>
      </c>
      <c r="M779" s="146">
        <f>IFERROR(_xll.qlIndexFixing(Index1Y,$H779,TRUE,_xll.ohTrigger(RecalcTrigger,Trigger1Y)),NA())</f>
        <v>1.1031846940123692E-2</v>
      </c>
      <c r="N779" s="145">
        <f>IFERROR(_xll.qlIndexFixing(ONIndex1M,I779,TRUE,_xll.ohTrigger(RecalcTrigger,Trigger1M)),NA())</f>
        <v>7.6569330061027063E-3</v>
      </c>
      <c r="O779" s="44">
        <f>IFERROR(_xll.qlIndexFixing(ONIndex3M,I779,TRUE,_xll.ohTrigger(RecalcTrigger,Trigger3M)),NA())</f>
        <v>8.3732575051087554E-3</v>
      </c>
      <c r="P779" s="44">
        <f>IFERROR(_xll.qlIndexFixing(ONIndex6M,I779,TRUE,_xll.ohTrigger(RecalcTrigger,Trigger6M)),NA())</f>
        <v>9.3144179937454386E-3</v>
      </c>
      <c r="Q779" s="146">
        <f>IFERROR(_xll.qlIndexFixing(ONIndex1Y,I779,TRUE,_xll.ohTrigger(RecalcTrigger,Trigger1Y)),NA())</f>
        <v>1.0407412903967739E-2</v>
      </c>
    </row>
    <row r="780" spans="2:17" x14ac:dyDescent="0.2">
      <c r="B780" s="39" t="s">
        <v>42</v>
      </c>
      <c r="D780" s="42">
        <f>_xll.qlCalendarAdvance(Calendar,$D779,B780,"f",FALSE)</f>
        <v>45203</v>
      </c>
      <c r="E780" s="140">
        <f>_xll.qlInterestRateIndexValueDate(IndexON,D780)</f>
        <v>45203</v>
      </c>
      <c r="F780" s="156">
        <f>IFERROR(_xll.qlIndexFixing(IndexON,D780,TRUE,_xll.ohTrigger(RecalcTrigger,TriggerON)),NA())</f>
        <v>6.2708035219360969E-3</v>
      </c>
      <c r="H780" s="42">
        <f>_xll.qlCalendarAdvance(Calendar,$H779,B780,"f",FALSE)</f>
        <v>45203</v>
      </c>
      <c r="I780" s="140">
        <f>_xll.qlInterestRateIndexValueDate(Index1M,$H780)</f>
        <v>45203</v>
      </c>
      <c r="J780" s="145">
        <f>IFERROR(_xll.qlIndexFixing(Index1M,$H780,TRUE,_xll.ohTrigger(RecalcTrigger,Trigger1M)),NA())</f>
        <v>7.7977282194652275E-3</v>
      </c>
      <c r="K780" s="44">
        <f>IFERROR(_xll.qlIndexFixing(Index3M,H780,TRUE,_xll.ohTrigger(RecalcTrigger,Trigger3M)),NA())</f>
        <v>8.6239324817550655E-3</v>
      </c>
      <c r="L780" s="44">
        <f>IFERROR(_xll.qlIndexFixing(Index6M,$H780,TRUE,_xll.ohTrigger(RecalcTrigger,Trigger6M)),NA())</f>
        <v>9.7155783697682584E-3</v>
      </c>
      <c r="M780" s="146">
        <f>IFERROR(_xll.qlIndexFixing(Index1Y,$H780,TRUE,_xll.ohTrigger(RecalcTrigger,Trigger1Y)),NA())</f>
        <v>1.1052766203203808E-2</v>
      </c>
      <c r="N780" s="145">
        <f>IFERROR(_xll.qlIndexFixing(ONIndex1M,I780,TRUE,_xll.ohTrigger(RecalcTrigger,Trigger1M)),NA())</f>
        <v>7.6999263175969723E-3</v>
      </c>
      <c r="O780" s="44">
        <f>IFERROR(_xll.qlIndexFixing(ONIndex3M,I780,TRUE,_xll.ohTrigger(RecalcTrigger,Trigger3M)),NA())</f>
        <v>8.4068795949776565E-3</v>
      </c>
      <c r="P780" s="44">
        <f>IFERROR(_xll.qlIndexFixing(ONIndex6M,I780,TRUE,_xll.ohTrigger(RecalcTrigger,Trigger6M)),NA())</f>
        <v>9.3428625946567756E-3</v>
      </c>
      <c r="Q780" s="146">
        <f>IFERROR(_xll.qlIndexFixing(ONIndex1Y,I780,TRUE,_xll.ohTrigger(RecalcTrigger,Trigger1Y)),NA())</f>
        <v>1.0430786143675874E-2</v>
      </c>
    </row>
    <row r="781" spans="2:17" x14ac:dyDescent="0.2">
      <c r="B781" s="39" t="s">
        <v>42</v>
      </c>
      <c r="D781" s="42">
        <f>_xll.qlCalendarAdvance(Calendar,$D780,B781,"f",FALSE)</f>
        <v>45210</v>
      </c>
      <c r="E781" s="140">
        <f>_xll.qlInterestRateIndexValueDate(IndexON,D781)</f>
        <v>45210</v>
      </c>
      <c r="F781" s="156">
        <f>IFERROR(_xll.qlIndexFixing(IndexON,D781,TRUE,_xll.ohTrigger(RecalcTrigger,TriggerON)),NA())</f>
        <v>6.3008224089222686E-3</v>
      </c>
      <c r="H781" s="42">
        <f>_xll.qlCalendarAdvance(Calendar,$H780,B781,"f",FALSE)</f>
        <v>45210</v>
      </c>
      <c r="I781" s="140">
        <f>_xll.qlInterestRateIndexValueDate(Index1M,$H781)</f>
        <v>45210</v>
      </c>
      <c r="J781" s="145">
        <f>IFERROR(_xll.qlIndexFixing(Index1M,$H781,TRUE,_xll.ohTrigger(RecalcTrigger,Trigger1M)),NA())</f>
        <v>7.8385481950012572E-3</v>
      </c>
      <c r="K781" s="44">
        <f>IFERROR(_xll.qlIndexFixing(Index3M,H781,TRUE,_xll.ohTrigger(RecalcTrigger,Trigger3M)),NA())</f>
        <v>8.6550672634245849E-3</v>
      </c>
      <c r="L781" s="44">
        <f>IFERROR(_xll.qlIndexFixing(Index6M,$H781,TRUE,_xll.ohTrigger(RecalcTrigger,Trigger6M)),NA())</f>
        <v>9.7417442170794517E-3</v>
      </c>
      <c r="M781" s="146">
        <f>IFERROR(_xll.qlIndexFixing(Index1Y,$H781,TRUE,_xll.ohTrigger(RecalcTrigger,Trigger1Y)),NA())</f>
        <v>1.1073584039750169E-2</v>
      </c>
      <c r="N781" s="145">
        <f>IFERROR(_xll.qlIndexFixing(ONIndex1M,I781,TRUE,_xll.ohTrigger(RecalcTrigger,Trigger1M)),NA())</f>
        <v>7.7422520119740934E-3</v>
      </c>
      <c r="O781" s="44">
        <f>IFERROR(_xll.qlIndexFixing(ONIndex3M,I781,TRUE,_xll.ohTrigger(RecalcTrigger,Trigger3M)),NA())</f>
        <v>8.4401625141039549E-3</v>
      </c>
      <c r="P781" s="44">
        <f>IFERROR(_xll.qlIndexFixing(ONIndex6M,I781,TRUE,_xll.ohTrigger(RecalcTrigger,Trigger6M)),NA())</f>
        <v>9.371136108652367E-3</v>
      </c>
      <c r="Q781" s="146">
        <f>IFERROR(_xll.qlIndexFixing(ONIndex1Y,I781,TRUE,_xll.ohTrigger(RecalcTrigger,Trigger1Y)),NA())</f>
        <v>1.0454056739079842E-2</v>
      </c>
    </row>
    <row r="782" spans="2:17" x14ac:dyDescent="0.2">
      <c r="B782" s="39" t="s">
        <v>42</v>
      </c>
      <c r="D782" s="42">
        <f>_xll.qlCalendarAdvance(Calendar,$D781,B782,"f",FALSE)</f>
        <v>45217</v>
      </c>
      <c r="E782" s="140">
        <f>_xll.qlInterestRateIndexValueDate(IndexON,D782)</f>
        <v>45217</v>
      </c>
      <c r="F782" s="156">
        <f>IFERROR(_xll.qlIndexFixing(IndexON,D782,TRUE,_xll.ohTrigger(RecalcTrigger,TriggerON)),NA())</f>
        <v>6.3308209478618593E-3</v>
      </c>
      <c r="H782" s="42">
        <f>_xll.qlCalendarAdvance(Calendar,$H781,B782,"f",FALSE)</f>
        <v>45217</v>
      </c>
      <c r="I782" s="140">
        <f>_xll.qlInterestRateIndexValueDate(Index1M,$H782)</f>
        <v>45217</v>
      </c>
      <c r="J782" s="145">
        <f>IFERROR(_xll.qlIndexFixing(Index1M,$H782,TRUE,_xll.ohTrigger(RecalcTrigger,Trigger1M)),NA())</f>
        <v>7.8786968683710063E-3</v>
      </c>
      <c r="K782" s="44">
        <f>IFERROR(_xll.qlIndexFixing(Index3M,H782,TRUE,_xll.ohTrigger(RecalcTrigger,Trigger3M)),NA())</f>
        <v>8.6858607702076981E-3</v>
      </c>
      <c r="L782" s="44">
        <f>IFERROR(_xll.qlIndexFixing(Index6M,$H782,TRUE,_xll.ohTrigger(RecalcTrigger,Trigger6M)),NA())</f>
        <v>9.7677377220879383E-3</v>
      </c>
      <c r="M782" s="146">
        <f>IFERROR(_xll.qlIndexFixing(Index1Y,$H782,TRUE,_xll.ohTrigger(RecalcTrigger,Trigger1Y)),NA())</f>
        <v>1.1094304127156724E-2</v>
      </c>
      <c r="N782" s="145">
        <f>IFERROR(_xll.qlIndexFixing(ONIndex1M,I782,TRUE,_xll.ohTrigger(RecalcTrigger,Trigger1M)),NA())</f>
        <v>7.7839067221663338E-3</v>
      </c>
      <c r="O782" s="44">
        <f>IFERROR(_xll.qlIndexFixing(ONIndex3M,I782,TRUE,_xll.ohTrigger(RecalcTrigger,Trigger3M)),NA())</f>
        <v>8.4731046557451339E-3</v>
      </c>
      <c r="P782" s="44">
        <f>IFERROR(_xll.qlIndexFixing(ONIndex6M,I782,TRUE,_xll.ohTrigger(RecalcTrigger,Trigger6M)),NA())</f>
        <v>9.3992377780305336E-3</v>
      </c>
      <c r="Q782" s="146">
        <f>IFERROR(_xll.qlIndexFixing(ONIndex1Y,I782,TRUE,_xll.ohTrigger(RecalcTrigger,Trigger1Y)),NA())</f>
        <v>1.0477224431966192E-2</v>
      </c>
    </row>
    <row r="783" spans="2:17" x14ac:dyDescent="0.2">
      <c r="B783" s="39" t="s">
        <v>42</v>
      </c>
      <c r="D783" s="42">
        <f>_xll.qlCalendarAdvance(Calendar,$D782,B783,"f",FALSE)</f>
        <v>45224</v>
      </c>
      <c r="E783" s="140">
        <f>_xll.qlInterestRateIndexValueDate(IndexON,D783)</f>
        <v>45224</v>
      </c>
      <c r="F783" s="156">
        <f>IFERROR(_xll.qlIndexFixing(IndexON,D783,TRUE,_xll.ohTrigger(RecalcTrigger,TriggerON)),NA())</f>
        <v>6.3607991388359153E-3</v>
      </c>
      <c r="H783" s="42">
        <f>_xll.qlCalendarAdvance(Calendar,$H782,B783,"f",FALSE)</f>
        <v>45224</v>
      </c>
      <c r="I783" s="140">
        <f>_xll.qlInterestRateIndexValueDate(Index1M,$H783)</f>
        <v>45224</v>
      </c>
      <c r="J783" s="145">
        <f>IFERROR(_xll.qlIndexFixing(Index1M,$H783,TRUE,_xll.ohTrigger(RecalcTrigger,Trigger1M)),NA())</f>
        <v>7.9181742322631185E-3</v>
      </c>
      <c r="K783" s="44">
        <f>IFERROR(_xll.qlIndexFixing(Index3M,H783,TRUE,_xll.ohTrigger(RecalcTrigger,Trigger3M)),NA())</f>
        <v>8.7163129941689177E-3</v>
      </c>
      <c r="L783" s="44">
        <f>IFERROR(_xll.qlIndexFixing(Index6M,$H783,TRUE,_xll.ohTrigger(RecalcTrigger,Trigger6M)),NA())</f>
        <v>9.7935588780779497E-3</v>
      </c>
      <c r="M783" s="146">
        <f>IFERROR(_xll.qlIndexFixing(Index1Y,$H783,TRUE,_xll.ohTrigger(RecalcTrigger,Trigger1Y)),NA())</f>
        <v>1.1114930192843561E-2</v>
      </c>
      <c r="N783" s="145">
        <f>IFERROR(_xll.qlIndexFixing(ONIndex1M,I783,TRUE,_xll.ohTrigger(RecalcTrigger,Trigger1M)),NA())</f>
        <v>7.8248904480926473E-3</v>
      </c>
      <c r="O783" s="44">
        <f>IFERROR(_xll.qlIndexFixing(ONIndex3M,I783,TRUE,_xll.ohTrigger(RecalcTrigger,Trigger3M)),NA())</f>
        <v>8.5057060198201473E-3</v>
      </c>
      <c r="P783" s="44">
        <f>IFERROR(_xll.qlIndexFixing(ONIndex6M,I783,TRUE,_xll.ohTrigger(RecalcTrigger,Trigger6M)),NA())</f>
        <v>9.4271676028723217E-3</v>
      </c>
      <c r="Q783" s="146">
        <f>IFERROR(_xll.qlIndexFixing(ONIndex1Y,I783,TRUE,_xll.ohTrigger(RecalcTrigger,Trigger1Y)),NA())</f>
        <v>1.0500289222578063E-2</v>
      </c>
    </row>
    <row r="784" spans="2:17" x14ac:dyDescent="0.2">
      <c r="B784" s="39" t="s">
        <v>42</v>
      </c>
      <c r="D784" s="42">
        <f>_xll.qlCalendarAdvance(Calendar,$D783,B784,"f",FALSE)</f>
        <v>45231</v>
      </c>
      <c r="E784" s="140">
        <f>_xll.qlInterestRateIndexValueDate(IndexON,D784)</f>
        <v>45231</v>
      </c>
      <c r="F784" s="156">
        <f>IFERROR(_xll.qlIndexFixing(IndexON,D784,TRUE,_xll.ohTrigger(RecalcTrigger,TriggerON)),NA())</f>
        <v>6.390756981682344E-3</v>
      </c>
      <c r="H784" s="42">
        <f>_xll.qlCalendarAdvance(Calendar,$H783,B784,"f",FALSE)</f>
        <v>45231</v>
      </c>
      <c r="I784" s="140">
        <f>_xll.qlInterestRateIndexValueDate(Index1M,$H784)</f>
        <v>45231</v>
      </c>
      <c r="J784" s="145">
        <f>IFERROR(_xll.qlIndexFixing(Index1M,$H784,TRUE,_xll.ohTrigger(RecalcTrigger,Trigger1M)),NA())</f>
        <v>7.9485695329604145E-3</v>
      </c>
      <c r="K784" s="44">
        <f>IFERROR(_xll.qlIndexFixing(Index3M,H784,TRUE,_xll.ohTrigger(RecalcTrigger,Trigger3M)),NA())</f>
        <v>8.7464239274643706E-3</v>
      </c>
      <c r="L784" s="44">
        <f>IFERROR(_xll.qlIndexFixing(Index6M,$H784,TRUE,_xll.ohTrigger(RecalcTrigger,Trigger6M)),NA())</f>
        <v>9.817303122277455E-3</v>
      </c>
      <c r="M784" s="146">
        <f>IFERROR(_xll.qlIndexFixing(Index1Y,$H784,TRUE,_xll.ohTrigger(RecalcTrigger,Trigger1Y)),NA())</f>
        <v>1.1135465964562937E-2</v>
      </c>
      <c r="N784" s="145">
        <f>IFERROR(_xll.qlIndexFixing(ONIndex1M,I784,TRUE,_xll.ohTrigger(RecalcTrigger,Trigger1M)),NA())</f>
        <v>7.8652031893478025E-3</v>
      </c>
      <c r="O784" s="44">
        <f>IFERROR(_xll.qlIndexFixing(ONIndex3M,I784,TRUE,_xll.ohTrigger(RecalcTrigger,Trigger3M)),NA())</f>
        <v>8.5379666062479487E-3</v>
      </c>
      <c r="P784" s="44">
        <f>IFERROR(_xll.qlIndexFixing(ONIndex6M,I784,TRUE,_xll.ohTrigger(RecalcTrigger,Trigger6M)),NA())</f>
        <v>9.4549255830156387E-3</v>
      </c>
      <c r="Q784" s="146">
        <f>IFERROR(_xll.qlIndexFixing(ONIndex1Y,I784,TRUE,_xll.ohTrigger(RecalcTrigger,Trigger1Y)),NA())</f>
        <v>1.052325111059127E-2</v>
      </c>
    </row>
    <row r="785" spans="2:17" x14ac:dyDescent="0.2">
      <c r="B785" s="39" t="s">
        <v>42</v>
      </c>
      <c r="D785" s="42">
        <f>_xll.qlCalendarAdvance(Calendar,$D784,B785,"f",FALSE)</f>
        <v>45238</v>
      </c>
      <c r="E785" s="140">
        <f>_xll.qlInterestRateIndexValueDate(IndexON,D785)</f>
        <v>45238</v>
      </c>
      <c r="F785" s="156">
        <f>IFERROR(_xll.qlIndexFixing(IndexON,D785,TRUE,_xll.ohTrigger(RecalcTrigger,TriggerON)),NA())</f>
        <v>6.4206944764821916E-3</v>
      </c>
      <c r="H785" s="42">
        <f>_xll.qlCalendarAdvance(Calendar,$H784,B785,"f",FALSE)</f>
        <v>45238</v>
      </c>
      <c r="I785" s="140">
        <f>_xll.qlInterestRateIndexValueDate(Index1M,$H785)</f>
        <v>45238</v>
      </c>
      <c r="J785" s="145">
        <f>IFERROR(_xll.qlIndexFixing(Index1M,$H785,TRUE,_xll.ohTrigger(RecalcTrigger,Trigger1M)),NA())</f>
        <v>7.9868456066303599E-3</v>
      </c>
      <c r="K785" s="44">
        <f>IFERROR(_xll.qlIndexFixing(Index3M,H785,TRUE,_xll.ohTrigger(RecalcTrigger,Trigger3M)),NA())</f>
        <v>8.7761935623365227E-3</v>
      </c>
      <c r="L785" s="44">
        <f>IFERROR(_xll.qlIndexFixing(Index6M,$H785,TRUE,_xll.ohTrigger(RecalcTrigger,Trigger6M)),NA())</f>
        <v>9.8427911879940735E-3</v>
      </c>
      <c r="M785" s="146">
        <f>IFERROR(_xll.qlIndexFixing(Index1Y,$H785,TRUE,_xll.ohTrigger(RecalcTrigger,Trigger1Y)),NA())</f>
        <v>1.1155915170395934E-2</v>
      </c>
      <c r="N785" s="145">
        <f>IFERROR(_xll.qlIndexFixing(ONIndex1M,I785,TRUE,_xll.ohTrigger(RecalcTrigger,Trigger1M)),NA())</f>
        <v>7.9048449457697068E-3</v>
      </c>
      <c r="O785" s="44">
        <f>IFERROR(_xll.qlIndexFixing(ONIndex3M,I785,TRUE,_xll.ohTrigger(RecalcTrigger,Trigger3M)),NA())</f>
        <v>8.5698864148664455E-3</v>
      </c>
      <c r="P785" s="44">
        <f>IFERROR(_xll.qlIndexFixing(ONIndex6M,I785,TRUE,_xll.ohTrigger(RecalcTrigger,Trigger6M)),NA())</f>
        <v>9.4825117184604846E-3</v>
      </c>
      <c r="Q785" s="146">
        <f>IFERROR(_xll.qlIndexFixing(ONIndex1Y,I785,TRUE,_xll.ohTrigger(RecalcTrigger,Trigger1Y)),NA())</f>
        <v>1.0546110096167904E-2</v>
      </c>
    </row>
    <row r="786" spans="2:17" x14ac:dyDescent="0.2">
      <c r="B786" s="39" t="s">
        <v>42</v>
      </c>
      <c r="D786" s="42">
        <f>_xll.qlCalendarAdvance(Calendar,$D785,B786,"f",FALSE)</f>
        <v>45245</v>
      </c>
      <c r="E786" s="140">
        <f>_xll.qlInterestRateIndexValueDate(IndexON,D786)</f>
        <v>45245</v>
      </c>
      <c r="F786" s="156">
        <f>IFERROR(_xll.qlIndexFixing(IndexON,D786,TRUE,_xll.ohTrigger(RecalcTrigger,TriggerON)),NA())</f>
        <v>6.4506116233165045E-3</v>
      </c>
      <c r="H786" s="42">
        <f>_xll.qlCalendarAdvance(Calendar,$H785,B786,"f",FALSE)</f>
        <v>45245</v>
      </c>
      <c r="I786" s="140">
        <f>_xll.qlInterestRateIndexValueDate(Index1M,$H786)</f>
        <v>45245</v>
      </c>
      <c r="J786" s="145">
        <f>IFERROR(_xll.qlIndexFixing(Index1M,$H786,TRUE,_xll.ohTrigger(RecalcTrigger,Trigger1M)),NA())</f>
        <v>8.0244503833416161E-3</v>
      </c>
      <c r="K786" s="44">
        <f>IFERROR(_xll.qlIndexFixing(Index3M,H786,TRUE,_xll.ohTrigger(RecalcTrigger,Trigger3M)),NA())</f>
        <v>8.8056218911168049E-3</v>
      </c>
      <c r="L786" s="44">
        <f>IFERROR(_xll.qlIndexFixing(Index6M,$H786,TRUE,_xll.ohTrigger(RecalcTrigger,Trigger6M)),NA())</f>
        <v>9.8681068881589472E-3</v>
      </c>
      <c r="M786" s="146">
        <f>IFERROR(_xll.qlIndexFixing(Index1Y,$H786,TRUE,_xll.ohTrigger(RecalcTrigger,Trigger1Y)),NA())</f>
        <v>1.1176281538750481E-2</v>
      </c>
      <c r="N786" s="145">
        <f>IFERROR(_xll.qlIndexFixing(ONIndex1M,I786,TRUE,_xll.ohTrigger(RecalcTrigger,Trigger1M)),NA())</f>
        <v>7.9438157171962676E-3</v>
      </c>
      <c r="O786" s="44">
        <f>IFERROR(_xll.qlIndexFixing(ONIndex3M,I786,TRUE,_xll.ohTrigger(RecalcTrigger,Trigger3M)),NA())</f>
        <v>8.6014654456756379E-3</v>
      </c>
      <c r="P786" s="44">
        <f>IFERROR(_xll.qlIndexFixing(ONIndex6M,I786,TRUE,_xll.ohTrigger(RecalcTrigger,Trigger6M)),NA())</f>
        <v>9.5099260091258131E-3</v>
      </c>
      <c r="Q786" s="146">
        <f>IFERROR(_xll.qlIndexFixing(ONIndex1Y,I786,TRUE,_xll.ohTrigger(RecalcTrigger,Trigger1Y)),NA())</f>
        <v>1.0568866179307967E-2</v>
      </c>
    </row>
    <row r="787" spans="2:17" x14ac:dyDescent="0.2">
      <c r="B787" s="39" t="s">
        <v>42</v>
      </c>
      <c r="D787" s="42">
        <f>_xll.qlCalendarAdvance(Calendar,$D786,B787,"f",FALSE)</f>
        <v>45252</v>
      </c>
      <c r="E787" s="140">
        <f>_xll.qlInterestRateIndexValueDate(IndexON,D787)</f>
        <v>45252</v>
      </c>
      <c r="F787" s="156">
        <f>IFERROR(_xll.qlIndexFixing(IndexON,D787,TRUE,_xll.ohTrigger(RecalcTrigger,TriggerON)),NA())</f>
        <v>6.4805084220231901E-3</v>
      </c>
      <c r="H787" s="42">
        <f>_xll.qlCalendarAdvance(Calendar,$H786,B787,"f",FALSE)</f>
        <v>45252</v>
      </c>
      <c r="I787" s="140">
        <f>_xll.qlInterestRateIndexValueDate(Index1M,$H787)</f>
        <v>45252</v>
      </c>
      <c r="J787" s="145">
        <f>IFERROR(_xll.qlIndexFixing(Index1M,$H787,TRUE,_xll.ohTrigger(RecalcTrigger,Trigger1M)),NA())</f>
        <v>8.0613838568698304E-3</v>
      </c>
      <c r="K787" s="44">
        <f>IFERROR(_xll.qlIndexFixing(Index3M,H787,TRUE,_xll.ohTrigger(RecalcTrigger,Trigger3M)),NA())</f>
        <v>8.8347089062229892E-3</v>
      </c>
      <c r="L787" s="44">
        <f>IFERROR(_xll.qlIndexFixing(Index6M,$H787,TRUE,_xll.ohTrigger(RecalcTrigger,Trigger6M)),NA())</f>
        <v>9.8932502162687799E-3</v>
      </c>
      <c r="M787" s="146">
        <f>IFERROR(_xll.qlIndexFixing(Index1Y,$H787,TRUE,_xll.ohTrigger(RecalcTrigger,Trigger1Y)),NA())</f>
        <v>1.1196568798356036E-2</v>
      </c>
      <c r="N787" s="145">
        <f>IFERROR(_xll.qlIndexFixing(ONIndex1M,I787,TRUE,_xll.ohTrigger(RecalcTrigger,Trigger1M)),NA())</f>
        <v>7.9821155033032998E-3</v>
      </c>
      <c r="O787" s="44">
        <f>IFERROR(_xll.qlIndexFixing(ONIndex3M,I787,TRUE,_xll.ohTrigger(RecalcTrigger,Trigger3M)),NA())</f>
        <v>8.6327036984323868E-3</v>
      </c>
      <c r="P787" s="44">
        <f>IFERROR(_xll.qlIndexFixing(ONIndex6M,I787,TRUE,_xll.ohTrigger(RecalcTrigger,Trigger6M)),NA())</f>
        <v>9.5371684551737168E-3</v>
      </c>
      <c r="Q787" s="146">
        <f>IFERROR(_xll.qlIndexFixing(ONIndex1Y,I787,TRUE,_xll.ohTrigger(RecalcTrigger,Trigger1Y)),NA())</f>
        <v>1.0591519359849366E-2</v>
      </c>
    </row>
    <row r="788" spans="2:17" x14ac:dyDescent="0.2">
      <c r="B788" s="39" t="s">
        <v>42</v>
      </c>
      <c r="D788" s="42">
        <f>_xll.qlCalendarAdvance(Calendar,$D787,B788,"f",FALSE)</f>
        <v>45259</v>
      </c>
      <c r="E788" s="140">
        <f>_xll.qlInterestRateIndexValueDate(IndexON,D788)</f>
        <v>45259</v>
      </c>
      <c r="F788" s="156">
        <f>IFERROR(_xll.qlIndexFixing(IndexON,D788,TRUE,_xll.ohTrigger(RecalcTrigger,TriggerON)),NA())</f>
        <v>6.5103848726832947E-3</v>
      </c>
      <c r="H788" s="42">
        <f>_xll.qlCalendarAdvance(Calendar,$H787,B788,"f",FALSE)</f>
        <v>45259</v>
      </c>
      <c r="I788" s="140">
        <f>_xll.qlInterestRateIndexValueDate(Index1M,$H788)</f>
        <v>45259</v>
      </c>
      <c r="J788" s="145">
        <f>IFERROR(_xll.qlIndexFixing(Index1M,$H788,TRUE,_xll.ohTrigger(RecalcTrigger,Trigger1M)),NA())</f>
        <v>8.097646021106816E-3</v>
      </c>
      <c r="K788" s="44">
        <f>IFERROR(_xll.qlIndexFixing(Index3M,H788,TRUE,_xll.ohTrigger(RecalcTrigger,Trigger3M)),NA())</f>
        <v>8.8634546001609381E-3</v>
      </c>
      <c r="L788" s="44">
        <f>IFERROR(_xll.qlIndexFixing(Index6M,$H788,TRUE,_xll.ohTrigger(RecalcTrigger,Trigger6M)),NA())</f>
        <v>9.9182211658639125E-3</v>
      </c>
      <c r="M788" s="146">
        <f>IFERROR(_xll.qlIndexFixing(Index1Y,$H788,TRUE,_xll.ohTrigger(RecalcTrigger,Trigger1Y)),NA())</f>
        <v>1.1216780678262475E-2</v>
      </c>
      <c r="N788" s="145">
        <f>IFERROR(_xll.qlIndexFixing(ONIndex1M,I788,TRUE,_xll.ohTrigger(RecalcTrigger,Trigger1M)),NA())</f>
        <v>8.0197443040097571E-3</v>
      </c>
      <c r="O788" s="44">
        <f>IFERROR(_xll.qlIndexFixing(ONIndex3M,I788,TRUE,_xll.ohTrigger(RecalcTrigger,Trigger3M)),NA())</f>
        <v>8.663601173298785E-3</v>
      </c>
      <c r="P788" s="44">
        <f>IFERROR(_xll.qlIndexFixing(ONIndex6M,I788,TRUE,_xll.ohTrigger(RecalcTrigger,Trigger6M)),NA())</f>
        <v>9.5642390562800106E-3</v>
      </c>
      <c r="Q788" s="146">
        <f>IFERROR(_xll.qlIndexFixing(ONIndex1Y,I788,TRUE,_xll.ohTrigger(RecalcTrigger,Trigger1Y)),NA())</f>
        <v>1.0614069637873147E-2</v>
      </c>
    </row>
    <row r="789" spans="2:17" x14ac:dyDescent="0.2">
      <c r="B789" s="39" t="s">
        <v>42</v>
      </c>
      <c r="D789" s="42">
        <f>_xll.qlCalendarAdvance(Calendar,$D788,B789,"f",FALSE)</f>
        <v>45266</v>
      </c>
      <c r="E789" s="140">
        <f>_xll.qlInterestRateIndexValueDate(IndexON,D789)</f>
        <v>45266</v>
      </c>
      <c r="F789" s="156">
        <f>IFERROR(_xll.qlIndexFixing(IndexON,D789,TRUE,_xll.ohTrigger(RecalcTrigger,TriggerON)),NA())</f>
        <v>6.5402409752968182E-3</v>
      </c>
      <c r="H789" s="42">
        <f>_xll.qlCalendarAdvance(Calendar,$H788,B789,"f",FALSE)</f>
        <v>45266</v>
      </c>
      <c r="I789" s="140">
        <f>_xll.qlInterestRateIndexValueDate(Index1M,$H789)</f>
        <v>45266</v>
      </c>
      <c r="J789" s="145">
        <f>IFERROR(_xll.qlIndexFixing(Index1M,$H789,TRUE,_xll.ohTrigger(RecalcTrigger,Trigger1M)),NA())</f>
        <v>8.1409405228871634E-3</v>
      </c>
      <c r="K789" s="44">
        <f>IFERROR(_xll.qlIndexFixing(Index3M,H789,TRUE,_xll.ohTrigger(RecalcTrigger,Trigger3M)),NA())</f>
        <v>8.8897863702933101E-3</v>
      </c>
      <c r="L789" s="44">
        <f>IFERROR(_xll.qlIndexFixing(Index6M,$H789,TRUE,_xll.ohTrigger(RecalcTrigger,Trigger6M)),NA())</f>
        <v>9.9448661142591648E-3</v>
      </c>
      <c r="M789" s="146">
        <f>IFERROR(_xll.qlIndexFixing(Index1Y,$H789,TRUE,_xll.ohTrigger(RecalcTrigger,Trigger1Y)),NA())</f>
        <v>1.1236920907835667E-2</v>
      </c>
      <c r="N789" s="145">
        <f>IFERROR(_xll.qlIndexFixing(ONIndex1M,I789,TRUE,_xll.ohTrigger(RecalcTrigger,Trigger1M)),NA())</f>
        <v>8.0567021189914545E-3</v>
      </c>
      <c r="O789" s="44">
        <f>IFERROR(_xll.qlIndexFixing(ONIndex3M,I789,TRUE,_xll.ohTrigger(RecalcTrigger,Trigger3M)),NA())</f>
        <v>8.6941578699506472E-3</v>
      </c>
      <c r="P789" s="44">
        <f>IFERROR(_xll.qlIndexFixing(ONIndex6M,I789,TRUE,_xll.ohTrigger(RecalcTrigger,Trigger6M)),NA())</f>
        <v>9.5911378125257407E-3</v>
      </c>
      <c r="Q789" s="146">
        <f>IFERROR(_xll.qlIndexFixing(ONIndex1Y,I789,TRUE,_xll.ohTrigger(RecalcTrigger,Trigger1Y)),NA())</f>
        <v>1.063651701337931E-2</v>
      </c>
    </row>
    <row r="790" spans="2:17" x14ac:dyDescent="0.2">
      <c r="B790" s="39" t="s">
        <v>42</v>
      </c>
      <c r="D790" s="42">
        <f>_xll.qlCalendarAdvance(Calendar,$D789,B790,"f",FALSE)</f>
        <v>45273</v>
      </c>
      <c r="E790" s="140">
        <f>_xll.qlInterestRateIndexValueDate(IndexON,D790)</f>
        <v>45273</v>
      </c>
      <c r="F790" s="156">
        <f>IFERROR(_xll.qlIndexFixing(IndexON,D790,TRUE,_xll.ohTrigger(RecalcTrigger,TriggerON)),NA())</f>
        <v>6.5700767298637608E-3</v>
      </c>
      <c r="H790" s="42">
        <f>_xll.qlCalendarAdvance(Calendar,$H789,B790,"f",FALSE)</f>
        <v>45273</v>
      </c>
      <c r="I790" s="140">
        <f>_xll.qlInterestRateIndexValueDate(Index1M,$H790)</f>
        <v>45273</v>
      </c>
      <c r="J790" s="145">
        <f>IFERROR(_xll.qlIndexFixing(Index1M,$H790,TRUE,_xll.ohTrigger(RecalcTrigger,Trigger1M)),NA())</f>
        <v>8.175718526143327E-3</v>
      </c>
      <c r="K790" s="44">
        <f>IFERROR(_xll.qlIndexFixing(Index3M,H790,TRUE,_xll.ohTrigger(RecalcTrigger,Trigger3M)),NA())</f>
        <v>8.9178730971205926E-3</v>
      </c>
      <c r="L790" s="44">
        <f>IFERROR(_xll.qlIndexFixing(Index6M,$H790,TRUE,_xll.ohTrigger(RecalcTrigger,Trigger6M)),NA())</f>
        <v>9.9694806428648943E-3</v>
      </c>
      <c r="M790" s="146">
        <f>IFERROR(_xll.qlIndexFixing(Index1Y,$H790,TRUE,_xll.ohTrigger(RecalcTrigger,Trigger1Y)),NA())</f>
        <v>1.1256993216756809E-2</v>
      </c>
      <c r="N790" s="145">
        <f>IFERROR(_xll.qlIndexFixing(ONIndex1M,I790,TRUE,_xll.ohTrigger(RecalcTrigger,Trigger1M)),NA())</f>
        <v>8.0929889481673456E-3</v>
      </c>
      <c r="O790" s="44">
        <f>IFERROR(_xll.qlIndexFixing(ONIndex3M,I790,TRUE,_xll.ohTrigger(RecalcTrigger,Trigger3M)),NA())</f>
        <v>8.7243737883879735E-3</v>
      </c>
      <c r="P790" s="44">
        <f>IFERROR(_xll.qlIndexFixing(ONIndex6M,I790,TRUE,_xll.ohTrigger(RecalcTrigger,Trigger6M)),NA())</f>
        <v>9.6178647239919535E-3</v>
      </c>
      <c r="Q790" s="146">
        <f>IFERROR(_xll.qlIndexFixing(ONIndex1Y,I790,TRUE,_xll.ohTrigger(RecalcTrigger,Trigger1Y)),NA())</f>
        <v>1.0658861486205762E-2</v>
      </c>
    </row>
    <row r="791" spans="2:17" x14ac:dyDescent="0.2">
      <c r="B791" s="39" t="s">
        <v>42</v>
      </c>
      <c r="D791" s="42">
        <f>_xll.qlCalendarAdvance(Calendar,$D790,B791,"f",FALSE)</f>
        <v>45280</v>
      </c>
      <c r="E791" s="140">
        <f>_xll.qlInterestRateIndexValueDate(IndexON,D791)</f>
        <v>45280</v>
      </c>
      <c r="F791" s="156">
        <f>IFERROR(_xll.qlIndexFixing(IndexON,D791,TRUE,_xll.ohTrigger(RecalcTrigger,TriggerON)),NA())</f>
        <v>6.5998921363841223E-3</v>
      </c>
      <c r="H791" s="42">
        <f>_xll.qlCalendarAdvance(Calendar,$H790,B791,"f",FALSE)</f>
        <v>45280</v>
      </c>
      <c r="I791" s="140">
        <f>_xll.qlInterestRateIndexValueDate(Index1M,$H791)</f>
        <v>45280</v>
      </c>
      <c r="J791" s="145">
        <f>IFERROR(_xll.qlIndexFixing(Index1M,$H791,TRUE,_xll.ohTrigger(RecalcTrigger,Trigger1M)),NA())</f>
        <v>8.2098251658713536E-3</v>
      </c>
      <c r="K791" s="44">
        <f>IFERROR(_xll.qlIndexFixing(Index3M,H791,TRUE,_xll.ohTrigger(RecalcTrigger,Trigger3M)),NA())</f>
        <v>8.9456184875346505E-3</v>
      </c>
      <c r="L791" s="44">
        <f>IFERROR(_xll.qlIndexFixing(Index6M,$H791,TRUE,_xll.ohTrigger(RecalcTrigger,Trigger6M)),NA())</f>
        <v>9.9939227703398342E-3</v>
      </c>
      <c r="M791" s="146">
        <f>IFERROR(_xll.qlIndexFixing(Index1Y,$H791,TRUE,_xll.ohTrigger(RecalcTrigger,Trigger1Y)),NA())</f>
        <v>1.1277001335017332E-2</v>
      </c>
      <c r="N791" s="145">
        <f>IFERROR(_xll.qlIndexFixing(ONIndex1M,I791,TRUE,_xll.ohTrigger(RecalcTrigger,Trigger1M)),NA())</f>
        <v>8.1286047912132453E-3</v>
      </c>
      <c r="O791" s="44">
        <f>IFERROR(_xll.qlIndexFixing(ONIndex3M,I791,TRUE,_xll.ohTrigger(RecalcTrigger,Trigger3M)),NA())</f>
        <v>8.7542489285297176E-3</v>
      </c>
      <c r="P791" s="44">
        <f>IFERROR(_xll.qlIndexFixing(ONIndex6M,I791,TRUE,_xll.ohTrigger(RecalcTrigger,Trigger6M)),NA())</f>
        <v>9.64441979043551E-3</v>
      </c>
      <c r="Q791" s="146">
        <f>IFERROR(_xll.qlIndexFixing(ONIndex1Y,I791,TRUE,_xll.ohTrigger(RecalcTrigger,Trigger1Y)),NA())</f>
        <v>1.0681103056595642E-2</v>
      </c>
    </row>
    <row r="792" spans="2:17" x14ac:dyDescent="0.2">
      <c r="B792" s="39" t="s">
        <v>42</v>
      </c>
      <c r="D792" s="42">
        <f>_xll.qlCalendarAdvance(Calendar,$D791,B792,"f",FALSE)</f>
        <v>45287</v>
      </c>
      <c r="E792" s="140">
        <f>_xll.qlInterestRateIndexValueDate(IndexON,D792)</f>
        <v>45287</v>
      </c>
      <c r="F792" s="156">
        <f>IFERROR(_xll.qlIndexFixing(IndexON,D792,TRUE,_xll.ohTrigger(RecalcTrigger,TriggerON)),NA())</f>
        <v>6.6296871947768565E-3</v>
      </c>
      <c r="H792" s="42">
        <f>_xll.qlCalendarAdvance(Calendar,$H791,B792,"f",FALSE)</f>
        <v>45287</v>
      </c>
      <c r="I792" s="140">
        <f>_xll.qlInterestRateIndexValueDate(Index1M,$H792)</f>
        <v>45287</v>
      </c>
      <c r="J792" s="145">
        <f>IFERROR(_xll.qlIndexFixing(Index1M,$H792,TRUE,_xll.ohTrigger(RecalcTrigger,Trigger1M)),NA())</f>
        <v>8.2432604358675179E-3</v>
      </c>
      <c r="K792" s="44">
        <f>IFERROR(_xll.qlIndexFixing(Index3M,H792,TRUE,_xll.ohTrigger(RecalcTrigger,Trigger3M)),NA())</f>
        <v>8.9730225344675351E-3</v>
      </c>
      <c r="L792" s="44">
        <f>IFERROR(_xll.qlIndexFixing(Index6M,$H792,TRUE,_xll.ohTrigger(RecalcTrigger,Trigger6M)),NA())</f>
        <v>1.0018192490371673E-2</v>
      </c>
      <c r="M792" s="146">
        <f>IFERROR(_xll.qlIndexFixing(Index1Y,$H792,TRUE,_xll.ohTrigger(RecalcTrigger,Trigger1Y)),NA())</f>
        <v>1.1296948992918677E-2</v>
      </c>
      <c r="N792" s="145">
        <f>IFERROR(_xll.qlIndexFixing(ONIndex1M,I792,TRUE,_xll.ohTrigger(RecalcTrigger,Trigger1M)),NA())</f>
        <v>8.1635496479670611E-3</v>
      </c>
      <c r="O792" s="44">
        <f>IFERROR(_xll.qlIndexFixing(ONIndex3M,I792,TRUE,_xll.ohTrigger(RecalcTrigger,Trigger3M)),NA())</f>
        <v>8.7837832902948332E-3</v>
      </c>
      <c r="P792" s="44">
        <f>IFERROR(_xll.qlIndexFixing(ONIndex6M,I792,TRUE,_xll.ohTrigger(RecalcTrigger,Trigger6M)),NA())</f>
        <v>9.6708030119374566E-3</v>
      </c>
      <c r="Q792" s="146">
        <f>IFERROR(_xll.qlIndexFixing(ONIndex1Y,I792,TRUE,_xll.ohTrigger(RecalcTrigger,Trigger1Y)),NA())</f>
        <v>1.0703241724305812E-2</v>
      </c>
    </row>
    <row r="793" spans="2:17" x14ac:dyDescent="0.2">
      <c r="B793" s="39" t="s">
        <v>42</v>
      </c>
      <c r="D793" s="42">
        <f>_xll.qlCalendarAdvance(Calendar,$D792,B793,"f",FALSE)</f>
        <v>45294</v>
      </c>
      <c r="E793" s="140">
        <f>_xll.qlInterestRateIndexValueDate(IndexON,D793)</f>
        <v>45294</v>
      </c>
      <c r="F793" s="156">
        <f>IFERROR(_xll.qlIndexFixing(IndexON,D793,TRUE,_xll.ohTrigger(RecalcTrigger,TriggerON)),NA())</f>
        <v>6.6594619051230097E-3</v>
      </c>
      <c r="H793" s="42">
        <f>_xll.qlCalendarAdvance(Calendar,$H792,B793,"f",FALSE)</f>
        <v>45294</v>
      </c>
      <c r="I793" s="140">
        <f>_xll.qlInterestRateIndexValueDate(Index1M,$H793)</f>
        <v>45294</v>
      </c>
      <c r="J793" s="145">
        <f>IFERROR(_xll.qlIndexFixing(Index1M,$H793,TRUE,_xll.ohTrigger(RecalcTrigger,Trigger1M)),NA())</f>
        <v>8.2760243300435254E-3</v>
      </c>
      <c r="K793" s="44">
        <f>IFERROR(_xll.qlIndexFixing(Index3M,H793,TRUE,_xll.ohTrigger(RecalcTrigger,Trigger3M)),NA())</f>
        <v>9.0000852309341274E-3</v>
      </c>
      <c r="L793" s="44">
        <f>IFERROR(_xll.qlIndexFixing(Index6M,$H793,TRUE,_xll.ohTrigger(RecalcTrigger,Trigger6M)),NA())</f>
        <v>1.0040490013134964E-2</v>
      </c>
      <c r="M793" s="146">
        <f>IFERROR(_xll.qlIndexFixing(Index1Y,$H793,TRUE,_xll.ohTrigger(RecalcTrigger,Trigger1Y)),NA())</f>
        <v>1.1316839921068099E-2</v>
      </c>
      <c r="N793" s="145">
        <f>IFERROR(_xll.qlIndexFixing(ONIndex1M,I793,TRUE,_xll.ohTrigger(RecalcTrigger,Trigger1M)),NA())</f>
        <v>8.1978235182667003E-3</v>
      </c>
      <c r="O793" s="44">
        <f>IFERROR(_xll.qlIndexFixing(ONIndex3M,I793,TRUE,_xll.ohTrigger(RecalcTrigger,Trigger3M)),NA())</f>
        <v>8.812976873602274E-3</v>
      </c>
      <c r="P793" s="44">
        <f>IFERROR(_xll.qlIndexFixing(ONIndex6M,I793,TRUE,_xll.ohTrigger(RecalcTrigger,Trigger6M)),NA())</f>
        <v>9.6970143884977933E-3</v>
      </c>
      <c r="Q793" s="146">
        <f>IFERROR(_xll.qlIndexFixing(ONIndex1Y,I793,TRUE,_xll.ohTrigger(RecalcTrigger,Trigger1Y)),NA())</f>
        <v>1.0725277489336271E-2</v>
      </c>
    </row>
    <row r="794" spans="2:17" x14ac:dyDescent="0.2">
      <c r="B794" s="39" t="s">
        <v>42</v>
      </c>
      <c r="D794" s="42">
        <f>_xll.qlCalendarAdvance(Calendar,$D793,B794,"f",FALSE)</f>
        <v>45301</v>
      </c>
      <c r="E794" s="140">
        <f>_xll.qlInterestRateIndexValueDate(IndexON,D794)</f>
        <v>45301</v>
      </c>
      <c r="F794" s="156">
        <f>IFERROR(_xll.qlIndexFixing(IndexON,D794,TRUE,_xll.ohTrigger(RecalcTrigger,TriggerON)),NA())</f>
        <v>6.6892162673415356E-3</v>
      </c>
      <c r="H794" s="42">
        <f>_xll.qlCalendarAdvance(Calendar,$H793,B794,"f",FALSE)</f>
        <v>45301</v>
      </c>
      <c r="I794" s="140">
        <f>_xll.qlInterestRateIndexValueDate(Index1M,$H794)</f>
        <v>45301</v>
      </c>
      <c r="J794" s="145">
        <f>IFERROR(_xll.qlIndexFixing(Index1M,$H794,TRUE,_xll.ohTrigger(RecalcTrigger,Trigger1M)),NA())</f>
        <v>8.308116842441246E-3</v>
      </c>
      <c r="K794" s="44">
        <f>IFERROR(_xll.qlIndexFixing(Index3M,H794,TRUE,_xll.ohTrigger(RecalcTrigger,Trigger3M)),NA())</f>
        <v>9.0268065700392572E-3</v>
      </c>
      <c r="L794" s="44">
        <f>IFERROR(_xll.qlIndexFixing(Index6M,$H794,TRUE,_xll.ohTrigger(RecalcTrigger,Trigger6M)),NA())</f>
        <v>1.0064426558471739E-2</v>
      </c>
      <c r="M794" s="146">
        <f>IFERROR(_xll.qlIndexFixing(Index1Y,$H794,TRUE,_xll.ohTrigger(RecalcTrigger,Trigger1Y)),NA())</f>
        <v>1.1336677850378431E-2</v>
      </c>
      <c r="N794" s="145">
        <f>IFERROR(_xll.qlIndexFixing(ONIndex1M,I794,TRUE,_xll.ohTrigger(RecalcTrigger,Trigger1M)),NA())</f>
        <v>8.2314264019500705E-3</v>
      </c>
      <c r="O794" s="44">
        <f>IFERROR(_xll.qlIndexFixing(ONIndex3M,I794,TRUE,_xll.ohTrigger(RecalcTrigger,Trigger3M)),NA())</f>
        <v>8.8418296783709938E-3</v>
      </c>
      <c r="P794" s="44">
        <f>IFERROR(_xll.qlIndexFixing(ONIndex6M,I794,TRUE,_xll.ohTrigger(RecalcTrigger,Trigger6M)),NA())</f>
        <v>9.7230539199544275E-3</v>
      </c>
      <c r="Q794" s="146">
        <f>IFERROR(_xll.qlIndexFixing(ONIndex1Y,I794,TRUE,_xll.ohTrigger(RecalcTrigger,Trigger1Y)),NA())</f>
        <v>1.0747210351768066E-2</v>
      </c>
    </row>
    <row r="795" spans="2:17" x14ac:dyDescent="0.2">
      <c r="B795" s="39" t="s">
        <v>42</v>
      </c>
      <c r="D795" s="42">
        <f>_xll.qlCalendarAdvance(Calendar,$D794,B795,"f",FALSE)</f>
        <v>45308</v>
      </c>
      <c r="E795" s="140">
        <f>_xll.qlInterestRateIndexValueDate(IndexON,D795)</f>
        <v>45308</v>
      </c>
      <c r="F795" s="156">
        <f>IFERROR(_xll.qlIndexFixing(IndexON,D795,TRUE,_xll.ohTrigger(RecalcTrigger,TriggerON)),NA())</f>
        <v>6.7189502815134805E-3</v>
      </c>
      <c r="H795" s="42">
        <f>_xll.qlCalendarAdvance(Calendar,$H794,B795,"f",FALSE)</f>
        <v>45308</v>
      </c>
      <c r="I795" s="140">
        <f>_xll.qlInterestRateIndexValueDate(Index1M,$H795)</f>
        <v>45308</v>
      </c>
      <c r="J795" s="145">
        <f>IFERROR(_xll.qlIndexFixing(Index1M,$H795,TRUE,_xll.ohTrigger(RecalcTrigger,Trigger1M)),NA())</f>
        <v>8.339537967215524E-3</v>
      </c>
      <c r="K795" s="44">
        <f>IFERROR(_xll.qlIndexFixing(Index3M,H795,TRUE,_xll.ohTrigger(RecalcTrigger,Trigger3M)),NA())</f>
        <v>9.0531865449723654E-3</v>
      </c>
      <c r="L795" s="44">
        <f>IFERROR(_xll.qlIndexFixing(Index6M,$H795,TRUE,_xll.ohTrigger(RecalcTrigger,Trigger6M)),NA())</f>
        <v>1.008819068131641E-2</v>
      </c>
      <c r="M795" s="146">
        <f>IFERROR(_xll.qlIndexFixing(Index1Y,$H795,TRUE,_xll.ohTrigger(RecalcTrigger,Trigger1Y)),NA())</f>
        <v>1.1356466512064546E-2</v>
      </c>
      <c r="N795" s="145">
        <f>IFERROR(_xll.qlIndexFixing(ONIndex1M,I795,TRUE,_xll.ohTrigger(RecalcTrigger,Trigger1M)),NA())</f>
        <v>8.2643582987740327E-3</v>
      </c>
      <c r="O795" s="44">
        <f>IFERROR(_xll.qlIndexFixing(ONIndex3M,I795,TRUE,_xll.ohTrigger(RecalcTrigger,Trigger3M)),NA())</f>
        <v>8.8703417046009925E-3</v>
      </c>
      <c r="P795" s="44">
        <f>IFERROR(_xll.qlIndexFixing(ONIndex6M,I795,TRUE,_xll.ohTrigger(RecalcTrigger,Trigger6M)),NA())</f>
        <v>9.7489216063073592E-3</v>
      </c>
      <c r="Q795" s="146">
        <f>IFERROR(_xll.qlIndexFixing(ONIndex1Y,I795,TRUE,_xll.ohTrigger(RecalcTrigger,Trigger1Y)),NA())</f>
        <v>1.0769040311520151E-2</v>
      </c>
    </row>
    <row r="796" spans="2:17" x14ac:dyDescent="0.2">
      <c r="B796" s="39" t="s">
        <v>42</v>
      </c>
      <c r="D796" s="42">
        <f>_xll.qlCalendarAdvance(Calendar,$D795,B796,"f",FALSE)</f>
        <v>45315</v>
      </c>
      <c r="E796" s="140">
        <f>_xll.qlInterestRateIndexValueDate(IndexON,D796)</f>
        <v>45315</v>
      </c>
      <c r="F796" s="156">
        <f>IFERROR(_xll.qlIndexFixing(IndexON,D796,TRUE,_xll.ohTrigger(RecalcTrigger,TriggerON)),NA())</f>
        <v>6.7486639475577981E-3</v>
      </c>
      <c r="H796" s="42">
        <f>_xll.qlCalendarAdvance(Calendar,$H795,B796,"f",FALSE)</f>
        <v>45315</v>
      </c>
      <c r="I796" s="140">
        <f>_xll.qlInterestRateIndexValueDate(Index1M,$H796)</f>
        <v>45315</v>
      </c>
      <c r="J796" s="145">
        <f>IFERROR(_xll.qlIndexFixing(Index1M,$H796,TRUE,_xll.ohTrigger(RecalcTrigger,Trigger1M)),NA())</f>
        <v>8.3702876986513682E-3</v>
      </c>
      <c r="K796" s="44">
        <f>IFERROR(_xll.qlIndexFixing(Index3M,H796,TRUE,_xll.ohTrigger(RecalcTrigger,Trigger3M)),NA())</f>
        <v>9.0792251490101738E-3</v>
      </c>
      <c r="L796" s="44">
        <f>IFERROR(_xll.qlIndexFixing(Index6M,$H796,TRUE,_xll.ohTrigger(RecalcTrigger,Trigger6M)),NA())</f>
        <v>1.011178237556468E-2</v>
      </c>
      <c r="M796" s="146">
        <f>IFERROR(_xll.qlIndexFixing(Index1Y,$H796,TRUE,_xll.ohTrigger(RecalcTrigger,Trigger1Y)),NA())</f>
        <v>1.1376209637641814E-2</v>
      </c>
      <c r="N796" s="145">
        <f>IFERROR(_xll.qlIndexFixing(ONIndex1M,I796,TRUE,_xll.ohTrigger(RecalcTrigger,Trigger1M)),NA())</f>
        <v>8.2966192085764945E-3</v>
      </c>
      <c r="O796" s="44">
        <f>IFERROR(_xll.qlIndexFixing(ONIndex3M,I796,TRUE,_xll.ohTrigger(RecalcTrigger,Trigger3M)),NA())</f>
        <v>8.8985129520491313E-3</v>
      </c>
      <c r="P796" s="44">
        <f>IFERROR(_xll.qlIndexFixing(ONIndex6M,I796,TRUE,_xll.ohTrigger(RecalcTrigger,Trigger6M)),NA())</f>
        <v>9.7746174476376346E-3</v>
      </c>
      <c r="Q796" s="146">
        <f>IFERROR(_xll.qlIndexFixing(ONIndex1Y,I796,TRUE,_xll.ohTrigger(RecalcTrigger,Trigger1Y)),NA())</f>
        <v>1.0790767368592524E-2</v>
      </c>
    </row>
    <row r="797" spans="2:17" x14ac:dyDescent="0.2">
      <c r="B797" s="39" t="s">
        <v>42</v>
      </c>
      <c r="D797" s="42">
        <f>_xll.qlCalendarAdvance(Calendar,$D796,B797,"f",FALSE)</f>
        <v>45322</v>
      </c>
      <c r="E797" s="140">
        <f>_xll.qlInterestRateIndexValueDate(IndexON,D797)</f>
        <v>45322</v>
      </c>
      <c r="F797" s="156">
        <f>IFERROR(_xll.qlIndexFixing(IndexON,D797,TRUE,_xll.ohTrigger(RecalcTrigger,TriggerON)),NA())</f>
        <v>6.7783572654744884E-3</v>
      </c>
      <c r="H797" s="42">
        <f>_xll.qlCalendarAdvance(Calendar,$H796,B797,"f",FALSE)</f>
        <v>45322</v>
      </c>
      <c r="I797" s="140">
        <f>_xll.qlInterestRateIndexValueDate(Index1M,$H797)</f>
        <v>45322</v>
      </c>
      <c r="J797" s="145">
        <f>IFERROR(_xll.qlIndexFixing(Index1M,$H797,TRUE,_xll.ohTrigger(RecalcTrigger,Trigger1M)),NA())</f>
        <v>8.3915965546715286E-3</v>
      </c>
      <c r="K797" s="44">
        <f>IFERROR(_xll.qlIndexFixing(Index3M,H797,TRUE,_xll.ohTrigger(RecalcTrigger,Trigger3M)),NA())</f>
        <v>9.1030373183554406E-3</v>
      </c>
      <c r="L797" s="44">
        <f>IFERROR(_xll.qlIndexFixing(Index6M,$H797,TRUE,_xll.ohTrigger(RecalcTrigger,Trigger6M)),NA())</f>
        <v>1.0135201635153664E-2</v>
      </c>
      <c r="M797" s="146">
        <f>IFERROR(_xll.qlIndexFixing(Index1Y,$H797,TRUE,_xll.ohTrigger(RecalcTrigger,Trigger1Y)),NA())</f>
        <v>1.1395910958924983E-2</v>
      </c>
      <c r="N797" s="145">
        <f>IFERROR(_xll.qlIndexFixing(ONIndex1M,I797,TRUE,_xll.ohTrigger(RecalcTrigger,Trigger1M)),NA())</f>
        <v>8.3282091311143169E-3</v>
      </c>
      <c r="O797" s="44">
        <f>IFERROR(_xll.qlIndexFixing(ONIndex3M,I797,TRUE,_xll.ohTrigger(RecalcTrigger,Trigger3M)),NA())</f>
        <v>8.9263434207154102E-3</v>
      </c>
      <c r="P797" s="44">
        <f>IFERROR(_xll.qlIndexFixing(ONIndex6M,I797,TRUE,_xll.ohTrigger(RecalcTrigger,Trigger6M)),NA())</f>
        <v>9.8001414437831613E-3</v>
      </c>
      <c r="Q797" s="146">
        <f>IFERROR(_xll.qlIndexFixing(ONIndex1Y,I797,TRUE,_xll.ohTrigger(RecalcTrigger,Trigger1Y)),NA())</f>
        <v>1.0812391522904141E-2</v>
      </c>
    </row>
    <row r="798" spans="2:17" x14ac:dyDescent="0.2">
      <c r="B798" s="39" t="s">
        <v>42</v>
      </c>
      <c r="D798" s="42">
        <f>_xll.qlCalendarAdvance(Calendar,$D797,B798,"f",FALSE)</f>
        <v>45329</v>
      </c>
      <c r="E798" s="140">
        <f>_xll.qlInterestRateIndexValueDate(IndexON,D798)</f>
        <v>45329</v>
      </c>
      <c r="F798" s="156">
        <f>IFERROR(_xll.qlIndexFixing(IndexON,D798,TRUE,_xll.ohTrigger(RecalcTrigger,TriggerON)),NA())</f>
        <v>6.8080302353445976E-3</v>
      </c>
      <c r="H798" s="42">
        <f>_xll.qlCalendarAdvance(Calendar,$H797,B798,"f",FALSE)</f>
        <v>45329</v>
      </c>
      <c r="I798" s="140">
        <f>_xll.qlInterestRateIndexValueDate(Index1M,$H798)</f>
        <v>45329</v>
      </c>
      <c r="J798" s="145">
        <f>IFERROR(_xll.qlIndexFixing(Index1M,$H798,TRUE,_xll.ohTrigger(RecalcTrigger,Trigger1M)),NA())</f>
        <v>8.4211925877795812E-3</v>
      </c>
      <c r="K798" s="44">
        <f>IFERROR(_xll.qlIndexFixing(Index3M,H798,TRUE,_xll.ohTrigger(RecalcTrigger,Trigger3M)),NA())</f>
        <v>9.1284169127665692E-3</v>
      </c>
      <c r="L798" s="44">
        <f>IFERROR(_xll.qlIndexFixing(Index6M,$H798,TRUE,_xll.ohTrigger(RecalcTrigger,Trigger6M)),NA())</f>
        <v>1.0158448454068126E-2</v>
      </c>
      <c r="M798" s="146">
        <f>IFERROR(_xll.qlIndexFixing(Index1Y,$H798,TRUE,_xll.ohTrigger(RecalcTrigger,Trigger1Y)),NA())</f>
        <v>1.1415574208025756E-2</v>
      </c>
      <c r="N798" s="145">
        <f>IFERROR(_xll.qlIndexFixing(ONIndex1M,I798,TRUE,_xll.ohTrigger(RecalcTrigger,Trigger1M)),NA())</f>
        <v>8.3591280663064538E-3</v>
      </c>
      <c r="O798" s="44">
        <f>IFERROR(_xll.qlIndexFixing(ONIndex3M,I798,TRUE,_xll.ohTrigger(RecalcTrigger,Trigger3M)),NA())</f>
        <v>8.9538331105187829E-3</v>
      </c>
      <c r="P798" s="44">
        <f>IFERROR(_xll.qlIndexFixing(ONIndex6M,I798,TRUE,_xll.ohTrigger(RecalcTrigger,Trigger6M)),NA())</f>
        <v>9.8254935947439392E-3</v>
      </c>
      <c r="Q798" s="146">
        <f>IFERROR(_xll.qlIndexFixing(ONIndex1Y,I798,TRUE,_xll.ohTrigger(RecalcTrigger,Trigger1Y)),NA())</f>
        <v>1.0833912774536048E-2</v>
      </c>
    </row>
    <row r="799" spans="2:17" x14ac:dyDescent="0.2">
      <c r="B799" s="39" t="s">
        <v>42</v>
      </c>
      <c r="D799" s="42">
        <f>_xll.qlCalendarAdvance(Calendar,$D798,B799,"f",FALSE)</f>
        <v>45336</v>
      </c>
      <c r="E799" s="140">
        <f>_xll.qlInterestRateIndexValueDate(IndexON,D799)</f>
        <v>45336</v>
      </c>
      <c r="F799" s="156">
        <f>IFERROR(_xll.qlIndexFixing(IndexON,D799,TRUE,_xll.ohTrigger(RecalcTrigger,TriggerON)),NA())</f>
        <v>6.8376828570870796E-3</v>
      </c>
      <c r="H799" s="42">
        <f>_xll.qlCalendarAdvance(Calendar,$H798,B799,"f",FALSE)</f>
        <v>45336</v>
      </c>
      <c r="I799" s="140">
        <f>_xll.qlInterestRateIndexValueDate(Index1M,$H799)</f>
        <v>45336</v>
      </c>
      <c r="J799" s="145">
        <f>IFERROR(_xll.qlIndexFixing(Index1M,$H799,TRUE,_xll.ohTrigger(RecalcTrigger,Trigger1M)),NA())</f>
        <v>8.4501172651977804E-3</v>
      </c>
      <c r="K799" s="44">
        <f>IFERROR(_xll.qlIndexFixing(Index3M,H799,TRUE,_xll.ohTrigger(RecalcTrigger,Trigger3M)),NA())</f>
        <v>9.1534551238842393E-3</v>
      </c>
      <c r="L799" s="44">
        <f>IFERROR(_xll.qlIndexFixing(Index6M,$H799,TRUE,_xll.ohTrigger(RecalcTrigger,Trigger6M)),NA())</f>
        <v>1.0181522826334683E-2</v>
      </c>
      <c r="M799" s="146">
        <f>IFERROR(_xll.qlIndexFixing(Index1Y,$H799,TRUE,_xll.ohTrigger(RecalcTrigger,Trigger1Y)),NA())</f>
        <v>1.143520311735167E-2</v>
      </c>
      <c r="N799" s="145">
        <f>IFERROR(_xll.qlIndexFixing(ONIndex1M,I799,TRUE,_xll.ohTrigger(RecalcTrigger,Trigger1M)),NA())</f>
        <v>8.3893760139908125E-3</v>
      </c>
      <c r="O799" s="44">
        <f>IFERROR(_xll.qlIndexFixing(ONIndex3M,I799,TRUE,_xll.ohTrigger(RecalcTrigger,Trigger3M)),NA())</f>
        <v>8.9809820213782032E-3</v>
      </c>
      <c r="P799" s="44">
        <f>IFERROR(_xll.qlIndexFixing(ONIndex6M,I799,TRUE,_xll.ohTrigger(RecalcTrigger,Trigger6M)),NA())</f>
        <v>9.8506739005199684E-3</v>
      </c>
      <c r="Q799" s="146">
        <f>IFERROR(_xll.qlIndexFixing(ONIndex1Y,I799,TRUE,_xll.ohTrigger(RecalcTrigger,Trigger1Y)),NA())</f>
        <v>1.0855331123407197E-2</v>
      </c>
    </row>
    <row r="800" spans="2:17" x14ac:dyDescent="0.2">
      <c r="B800" s="39" t="s">
        <v>42</v>
      </c>
      <c r="D800" s="42">
        <f>_xll.qlCalendarAdvance(Calendar,$D799,B800,"f",FALSE)</f>
        <v>45343</v>
      </c>
      <c r="E800" s="140">
        <f>_xll.qlInterestRateIndexValueDate(IndexON,D800)</f>
        <v>45343</v>
      </c>
      <c r="F800" s="156">
        <f>IFERROR(_xll.qlIndexFixing(IndexON,D800,TRUE,_xll.ohTrigger(RecalcTrigger,TriggerON)),NA())</f>
        <v>6.8673151307019342E-3</v>
      </c>
      <c r="H800" s="42">
        <f>_xll.qlCalendarAdvance(Calendar,$H799,B800,"f",FALSE)</f>
        <v>45343</v>
      </c>
      <c r="I800" s="140">
        <f>_xll.qlInterestRateIndexValueDate(Index1M,$H800)</f>
        <v>45343</v>
      </c>
      <c r="J800" s="145">
        <f>IFERROR(_xll.qlIndexFixing(Index1M,$H800,TRUE,_xll.ohTrigger(RecalcTrigger,Trigger1M)),NA())</f>
        <v>8.4783705822953099E-3</v>
      </c>
      <c r="K800" s="44">
        <f>IFERROR(_xll.qlIndexFixing(Index3M,H800,TRUE,_xll.ohTrigger(RecalcTrigger,Trigger3M)),NA())</f>
        <v>9.1781519453958404E-3</v>
      </c>
      <c r="L800" s="44">
        <f>IFERROR(_xll.qlIndexFixing(Index6M,$H800,TRUE,_xll.ohTrigger(RecalcTrigger,Trigger6M)),NA())</f>
        <v>1.0204424746024494E-2</v>
      </c>
      <c r="M800" s="146">
        <f>IFERROR(_xll.qlIndexFixing(Index1Y,$H800,TRUE,_xll.ohTrigger(RecalcTrigger,Trigger1Y)),NA())</f>
        <v>1.1454801419604999E-2</v>
      </c>
      <c r="N800" s="145">
        <f>IFERROR(_xll.qlIndexFixing(ONIndex1M,I800,TRUE,_xll.ohTrigger(RecalcTrigger,Trigger1M)),NA())</f>
        <v>8.4189529739242541E-3</v>
      </c>
      <c r="O800" s="44">
        <f>IFERROR(_xll.qlIndexFixing(ONIndex3M,I800,TRUE,_xll.ohTrigger(RecalcTrigger,Trigger3M)),NA())</f>
        <v>9.0077901532936711E-3</v>
      </c>
      <c r="P800" s="44">
        <f>IFERROR(_xll.qlIndexFixing(ONIndex6M,I800,TRUE,_xll.ohTrigger(RecalcTrigger,Trigger6M)),NA())</f>
        <v>9.8756823610302025E-3</v>
      </c>
      <c r="Q800" s="146">
        <f>IFERROR(_xll.qlIndexFixing(ONIndex1Y,I800,TRUE,_xll.ohTrigger(RecalcTrigger,Trigger1Y)),NA())</f>
        <v>1.0876646569598636E-2</v>
      </c>
    </row>
    <row r="801" spans="2:17" x14ac:dyDescent="0.2">
      <c r="B801" s="39" t="s">
        <v>42</v>
      </c>
      <c r="D801" s="42">
        <f>_xll.qlCalendarAdvance(Calendar,$D800,B801,"f",FALSE)</f>
        <v>45350</v>
      </c>
      <c r="E801" s="140">
        <f>_xll.qlInterestRateIndexValueDate(IndexON,D801)</f>
        <v>45350</v>
      </c>
      <c r="F801" s="156">
        <f>IFERROR(_xll.qlIndexFixing(IndexON,D801,TRUE,_xll.ohTrigger(RecalcTrigger,TriggerON)),NA())</f>
        <v>6.8969270561891616E-3</v>
      </c>
      <c r="H801" s="42">
        <f>_xll.qlCalendarAdvance(Calendar,$H800,B801,"f",FALSE)</f>
        <v>45350</v>
      </c>
      <c r="I801" s="140">
        <f>_xll.qlInterestRateIndexValueDate(Index1M,$H801)</f>
        <v>45350</v>
      </c>
      <c r="J801" s="145">
        <f>IFERROR(_xll.qlIndexFixing(Index1M,$H801,TRUE,_xll.ohTrigger(RecalcTrigger,Trigger1M)),NA())</f>
        <v>8.5059525345615259E-3</v>
      </c>
      <c r="K801" s="44">
        <f>IFERROR(_xll.qlIndexFixing(Index3M,H801,TRUE,_xll.ohTrigger(RecalcTrigger,Trigger3M)),NA())</f>
        <v>9.2025073710770237E-3</v>
      </c>
      <c r="L801" s="44">
        <f>IFERROR(_xll.qlIndexFixing(Index6M,$H801,TRUE,_xll.ohTrigger(RecalcTrigger,Trigger6M)),NA())</f>
        <v>1.0227154207254131E-2</v>
      </c>
      <c r="M801" s="146">
        <f>IFERROR(_xll.qlIndexFixing(Index1Y,$H801,TRUE,_xll.ohTrigger(RecalcTrigger,Trigger1Y)),NA())</f>
        <v>1.1474372847780761E-2</v>
      </c>
      <c r="N801" s="145">
        <f>IFERROR(_xll.qlIndexFixing(ONIndex1M,I801,TRUE,_xll.ohTrigger(RecalcTrigger,Trigger1M)),NA())</f>
        <v>8.4478589460257325E-3</v>
      </c>
      <c r="O801" s="44">
        <f>IFERROR(_xll.qlIndexFixing(ONIndex3M,I801,TRUE,_xll.ohTrigger(RecalcTrigger,Trigger3M)),NA())</f>
        <v>9.0342575061030939E-3</v>
      </c>
      <c r="P801" s="44">
        <f>IFERROR(_xll.qlIndexFixing(ONIndex6M,I801,TRUE,_xll.ohTrigger(RecalcTrigger,Trigger6M)),NA())</f>
        <v>9.9005189762746415E-3</v>
      </c>
      <c r="Q801" s="146">
        <f>IFERROR(_xll.qlIndexFixing(ONIndex1Y,I801,TRUE,_xll.ohTrigger(RecalcTrigger,Trigger1Y)),NA())</f>
        <v>1.0897859112867225E-2</v>
      </c>
    </row>
    <row r="802" spans="2:17" x14ac:dyDescent="0.2">
      <c r="B802" s="39" t="s">
        <v>42</v>
      </c>
      <c r="D802" s="42">
        <f>_xll.qlCalendarAdvance(Calendar,$D801,B802,"f",FALSE)</f>
        <v>45357</v>
      </c>
      <c r="E802" s="140">
        <f>_xll.qlInterestRateIndexValueDate(IndexON,D802)</f>
        <v>45357</v>
      </c>
      <c r="F802" s="156">
        <f>IFERROR(_xll.qlIndexFixing(IndexON,D802,TRUE,_xll.ohTrigger(RecalcTrigger,TriggerON)),NA())</f>
        <v>6.9265186335487616E-3</v>
      </c>
      <c r="H802" s="42">
        <f>_xll.qlCalendarAdvance(Calendar,$H801,B802,"f",FALSE)</f>
        <v>45357</v>
      </c>
      <c r="I802" s="140">
        <f>_xll.qlInterestRateIndexValueDate(Index1M,$H802)</f>
        <v>45357</v>
      </c>
      <c r="J802" s="145">
        <f>IFERROR(_xll.qlIndexFixing(Index1M,$H802,TRUE,_xll.ohTrigger(RecalcTrigger,Trigger1M)),NA())</f>
        <v>8.5406865223319924E-3</v>
      </c>
      <c r="K802" s="44">
        <f>IFERROR(_xll.qlIndexFixing(Index3M,H802,TRUE,_xll.ohTrigger(RecalcTrigger,Trigger3M)),NA())</f>
        <v>9.2300516055017663E-3</v>
      </c>
      <c r="L802" s="44">
        <f>IFERROR(_xll.qlIndexFixing(Index6M,$H802,TRUE,_xll.ohTrigger(RecalcTrigger,Trigger6M)),NA())</f>
        <v>1.0253099559593016E-2</v>
      </c>
      <c r="M802" s="146">
        <f>IFERROR(_xll.qlIndexFixing(Index1Y,$H802,TRUE,_xll.ohTrigger(RecalcTrigger,Trigger1Y)),NA())</f>
        <v>1.1492361908241211E-2</v>
      </c>
      <c r="N802" s="145">
        <f>IFERROR(_xll.qlIndexFixing(ONIndex1M,I802,TRUE,_xll.ohTrigger(RecalcTrigger,Trigger1M)),NA())</f>
        <v>8.4760939300521088E-3</v>
      </c>
      <c r="O802" s="44">
        <f>IFERROR(_xll.qlIndexFixing(ONIndex3M,I802,TRUE,_xll.ohTrigger(RecalcTrigger,Trigger3M)),NA())</f>
        <v>9.0603840796443791E-3</v>
      </c>
      <c r="P802" s="44">
        <f>IFERROR(_xll.qlIndexFixing(ONIndex6M,I802,TRUE,_xll.ohTrigger(RecalcTrigger,Trigger6M)),NA())</f>
        <v>9.9251837461722392E-3</v>
      </c>
      <c r="Q802" s="146">
        <f>IFERROR(_xll.qlIndexFixing(ONIndex1Y,I802,TRUE,_xll.ohTrigger(RecalcTrigger,Trigger1Y)),NA())</f>
        <v>1.091896875353715E-2</v>
      </c>
    </row>
    <row r="803" spans="2:17" x14ac:dyDescent="0.2">
      <c r="B803" s="39" t="s">
        <v>42</v>
      </c>
      <c r="D803" s="42">
        <f>_xll.qlCalendarAdvance(Calendar,$D802,B803,"f",FALSE)</f>
        <v>45364</v>
      </c>
      <c r="E803" s="140">
        <f>_xll.qlInterestRateIndexValueDate(IndexON,D803)</f>
        <v>45364</v>
      </c>
      <c r="F803" s="156">
        <f>IFERROR(_xll.qlIndexFixing(IndexON,D803,TRUE,_xll.ohTrigger(RecalcTrigger,TriggerON)),NA())</f>
        <v>6.9560898627807344E-3</v>
      </c>
      <c r="H803" s="42">
        <f>_xll.qlCalendarAdvance(Calendar,$H802,B803,"f",FALSE)</f>
        <v>45364</v>
      </c>
      <c r="I803" s="140">
        <f>_xll.qlInterestRateIndexValueDate(Index1M,$H803)</f>
        <v>45364</v>
      </c>
      <c r="J803" s="145">
        <f>IFERROR(_xll.qlIndexFixing(Index1M,$H803,TRUE,_xll.ohTrigger(RecalcTrigger,Trigger1M)),NA())</f>
        <v>8.5667363505515966E-3</v>
      </c>
      <c r="K803" s="44">
        <f>IFERROR(_xll.qlIndexFixing(Index3M,H803,TRUE,_xll.ohTrigger(RecalcTrigger,Trigger3M)),NA())</f>
        <v>9.2536766424731343E-3</v>
      </c>
      <c r="L803" s="44">
        <f>IFERROR(_xll.qlIndexFixing(Index6M,$H803,TRUE,_xll.ohTrigger(RecalcTrigger,Trigger6M)),NA())</f>
        <v>1.0275460700549539E-2</v>
      </c>
      <c r="M803" s="146">
        <f>IFERROR(_xll.qlIndexFixing(Index1Y,$H803,TRUE,_xll.ohTrigger(RecalcTrigger,Trigger1Y)),NA())</f>
        <v>1.1511888003081561E-2</v>
      </c>
      <c r="N803" s="145">
        <f>IFERROR(_xll.qlIndexFixing(ONIndex1M,I803,TRUE,_xll.ohTrigger(RecalcTrigger,Trigger1M)),NA())</f>
        <v>8.5036579259223366E-3</v>
      </c>
      <c r="O803" s="44">
        <f>IFERROR(_xll.qlIndexFixing(ONIndex3M,I803,TRUE,_xll.ohTrigger(RecalcTrigger,Trigger3M)),NA())</f>
        <v>9.0861698740796193E-3</v>
      </c>
      <c r="P803" s="44">
        <f>IFERROR(_xll.qlIndexFixing(ONIndex6M,I803,TRUE,_xll.ohTrigger(RecalcTrigger,Trigger6M)),NA())</f>
        <v>9.9496766706419493E-3</v>
      </c>
      <c r="Q803" s="146">
        <f>IFERROR(_xll.qlIndexFixing(ONIndex1Y,I803,TRUE,_xll.ohTrigger(RecalcTrigger,Trigger1Y)),NA())</f>
        <v>1.093997549120318E-2</v>
      </c>
    </row>
    <row r="804" spans="2:17" x14ac:dyDescent="0.2">
      <c r="B804" s="39" t="s">
        <v>42</v>
      </c>
      <c r="D804" s="42">
        <f>_xll.qlCalendarAdvance(Calendar,$D803,B804,"f",FALSE)</f>
        <v>45371</v>
      </c>
      <c r="E804" s="140">
        <f>_xll.qlInterestRateIndexValueDate(IndexON,D804)</f>
        <v>45371</v>
      </c>
      <c r="F804" s="156">
        <f>IFERROR(_xll.qlIndexFixing(IndexON,D804,TRUE,_xll.ohTrigger(RecalcTrigger,TriggerON)),NA())</f>
        <v>6.9856407438850798E-3</v>
      </c>
      <c r="H804" s="42">
        <f>_xll.qlCalendarAdvance(Calendar,$H803,B804,"f",FALSE)</f>
        <v>45371</v>
      </c>
      <c r="I804" s="140">
        <f>_xll.qlInterestRateIndexValueDate(Index1M,$H804)</f>
        <v>45371</v>
      </c>
      <c r="J804" s="145">
        <f>IFERROR(_xll.qlIndexFixing(Index1M,$H804,TRUE,_xll.ohTrigger(RecalcTrigger,Trigger1M)),NA())</f>
        <v>8.5921147440868855E-3</v>
      </c>
      <c r="K804" s="44">
        <f>IFERROR(_xll.qlIndexFixing(Index3M,H804,TRUE,_xll.ohTrigger(RecalcTrigger,Trigger3M)),NA())</f>
        <v>9.2769602503349532E-3</v>
      </c>
      <c r="L804" s="44">
        <f>IFERROR(_xll.qlIndexFixing(Index6M,$H804,TRUE,_xll.ohTrigger(RecalcTrigger,Trigger6M)),NA())</f>
        <v>1.0297649357868224E-2</v>
      </c>
      <c r="M804" s="146">
        <f>IFERROR(_xll.qlIndexFixing(Index1Y,$H804,TRUE,_xll.ohTrigger(RecalcTrigger,Trigger1Y)),NA())</f>
        <v>1.1531398130157022E-2</v>
      </c>
      <c r="N804" s="145">
        <f>IFERROR(_xll.qlIndexFixing(ONIndex1M,I804,TRUE,_xll.ohTrigger(RecalcTrigger,Trigger1M)),NA())</f>
        <v>8.5305509333932772E-3</v>
      </c>
      <c r="O804" s="44">
        <f>IFERROR(_xll.qlIndexFixing(ONIndex3M,I804,TRUE,_xll.ohTrigger(RecalcTrigger,Trigger3M)),NA())</f>
        <v>9.1116148892467219E-3</v>
      </c>
      <c r="P804" s="44">
        <f>IFERROR(_xll.qlIndexFixing(ONIndex6M,I804,TRUE,_xll.ohTrigger(RecalcTrigger,Trigger6M)),NA())</f>
        <v>9.973997749764818E-3</v>
      </c>
      <c r="Q804" s="146">
        <f>IFERROR(_xll.qlIndexFixing(ONIndex1Y,I804,TRUE,_xll.ohTrigger(RecalcTrigger,Trigger1Y)),NA())</f>
        <v>1.0960879326108453E-2</v>
      </c>
    </row>
    <row r="805" spans="2:17" x14ac:dyDescent="0.2">
      <c r="B805" s="39" t="s">
        <v>42</v>
      </c>
      <c r="D805" s="42">
        <f>_xll.qlCalendarAdvance(Calendar,$D804,B805,"f",FALSE)</f>
        <v>45378</v>
      </c>
      <c r="E805" s="140">
        <f>_xll.qlInterestRateIndexValueDate(IndexON,D805)</f>
        <v>45378</v>
      </c>
      <c r="F805" s="156">
        <f>IFERROR(_xll.qlIndexFixing(IndexON,D805,TRUE,_xll.ohTrigger(RecalcTrigger,TriggerON)),NA())</f>
        <v>7.015171276861798E-3</v>
      </c>
      <c r="H805" s="42">
        <f>_xll.qlCalendarAdvance(Calendar,$H804,B805,"f",FALSE)</f>
        <v>45378</v>
      </c>
      <c r="I805" s="140">
        <f>_xll.qlInterestRateIndexValueDate(Index1M,$H805)</f>
        <v>45378</v>
      </c>
      <c r="J805" s="145">
        <f>IFERROR(_xll.qlIndexFixing(Index1M,$H805,TRUE,_xll.ohTrigger(RecalcTrigger,Trigger1M)),NA())</f>
        <v>8.6168216983157631E-3</v>
      </c>
      <c r="K805" s="44">
        <f>IFERROR(_xll.qlIndexFixing(Index3M,H805,TRUE,_xll.ohTrigger(RecalcTrigger,Trigger3M)),NA())</f>
        <v>9.2999024230897964E-3</v>
      </c>
      <c r="L805" s="44">
        <f>IFERROR(_xll.qlIndexFixing(Index6M,$H805,TRUE,_xll.ohTrigger(RecalcTrigger,Trigger6M)),NA())</f>
        <v>1.0319665525785976E-2</v>
      </c>
      <c r="M805" s="146">
        <f>IFERROR(_xll.qlIndexFixing(Index1Y,$H805,TRUE,_xll.ohTrigger(RecalcTrigger,Trigger1Y)),NA())</f>
        <v>1.1550896033722946E-2</v>
      </c>
      <c r="N805" s="145">
        <f>IFERROR(_xll.qlIndexFixing(ONIndex1M,I805,TRUE,_xll.ohTrigger(RecalcTrigger,Trigger1M)),NA())</f>
        <v>8.5567729524649305E-3</v>
      </c>
      <c r="O805" s="44">
        <f>IFERROR(_xll.qlIndexFixing(ONIndex3M,I805,TRUE,_xll.ohTrigger(RecalcTrigger,Trigger3M)),NA())</f>
        <v>9.1367191249025481E-3</v>
      </c>
      <c r="P805" s="44">
        <f>IFERROR(_xll.qlIndexFixing(ONIndex6M,I805,TRUE,_xll.ohTrigger(RecalcTrigger,Trigger6M)),NA())</f>
        <v>9.9981469834597991E-3</v>
      </c>
      <c r="Q805" s="146">
        <f>IFERROR(_xll.qlIndexFixing(ONIndex1Y,I805,TRUE,_xll.ohTrigger(RecalcTrigger,Trigger1Y)),NA())</f>
        <v>1.0981680258171922E-2</v>
      </c>
    </row>
    <row r="806" spans="2:17" x14ac:dyDescent="0.2">
      <c r="B806" s="39" t="s">
        <v>42</v>
      </c>
      <c r="D806" s="42">
        <f>_xll.qlCalendarAdvance(Calendar,$D805,B806,"f",FALSE)</f>
        <v>45385</v>
      </c>
      <c r="E806" s="140">
        <f>_xll.qlInterestRateIndexValueDate(IndexON,D806)</f>
        <v>45385</v>
      </c>
      <c r="F806" s="156">
        <f>IFERROR(_xll.qlIndexFixing(IndexON,D806,TRUE,_xll.ohTrigger(RecalcTrigger,TriggerON)),NA())</f>
        <v>7.0446814616298425E-3</v>
      </c>
      <c r="H806" s="42">
        <f>_xll.qlCalendarAdvance(Calendar,$H805,B806,"f",FALSE)</f>
        <v>45385</v>
      </c>
      <c r="I806" s="140">
        <f>_xll.qlInterestRateIndexValueDate(Index1M,$H806)</f>
        <v>45385</v>
      </c>
      <c r="J806" s="145">
        <f>IFERROR(_xll.qlIndexFixing(Index1M,$H806,TRUE,_xll.ohTrigger(RecalcTrigger,Trigger1M)),NA())</f>
        <v>8.6355647874103072E-3</v>
      </c>
      <c r="K806" s="44">
        <f>IFERROR(_xll.qlIndexFixing(Index3M,H806,TRUE,_xll.ohTrigger(RecalcTrigger,Trigger3M)),NA())</f>
        <v>9.3208343734176961E-3</v>
      </c>
      <c r="L806" s="44">
        <f>IFERROR(_xll.qlIndexFixing(Index6M,$H806,TRUE,_xll.ohTrigger(RecalcTrigger,Trigger6M)),NA())</f>
        <v>1.0339862434663196E-2</v>
      </c>
      <c r="M806" s="146">
        <f>IFERROR(_xll.qlIndexFixing(Index1Y,$H806,TRUE,_xll.ohTrigger(RecalcTrigger,Trigger1Y)),NA())</f>
        <v>1.1570385458323562E-2</v>
      </c>
      <c r="N806" s="145">
        <f>IFERROR(_xll.qlIndexFixing(ONIndex1M,I806,TRUE,_xll.ohTrigger(RecalcTrigger,Trigger1M)),NA())</f>
        <v>8.5823239828131115E-3</v>
      </c>
      <c r="O806" s="44">
        <f>IFERROR(_xll.qlIndexFixing(ONIndex3M,I806,TRUE,_xll.ohTrigger(RecalcTrigger,Trigger3M)),NA())</f>
        <v>9.1614825812091905E-3</v>
      </c>
      <c r="P806" s="44">
        <f>IFERROR(_xll.qlIndexFixing(ONIndex6M,I806,TRUE,_xll.ohTrigger(RecalcTrigger,Trigger6M)),NA())</f>
        <v>1.0022124371726893E-2</v>
      </c>
      <c r="Q806" s="146">
        <f>IFERROR(_xll.qlIndexFixing(ONIndex1Y,I806,TRUE,_xll.ohTrigger(RecalcTrigger,Trigger1Y)),NA())</f>
        <v>1.1002378287393588E-2</v>
      </c>
    </row>
    <row r="807" spans="2:17" x14ac:dyDescent="0.2">
      <c r="B807" s="39" t="s">
        <v>42</v>
      </c>
      <c r="D807" s="42">
        <f>_xll.qlCalendarAdvance(Calendar,$D806,B807,"f",FALSE)</f>
        <v>45392</v>
      </c>
      <c r="E807" s="140">
        <f>_xll.qlInterestRateIndexValueDate(IndexON,D807)</f>
        <v>45392</v>
      </c>
      <c r="F807" s="156">
        <f>IFERROR(_xll.qlIndexFixing(IndexON,D807,TRUE,_xll.ohTrigger(RecalcTrigger,TriggerON)),NA())</f>
        <v>7.0741712983513061E-3</v>
      </c>
      <c r="H807" s="42">
        <f>_xll.qlCalendarAdvance(Calendar,$H806,B807,"f",FALSE)</f>
        <v>45392</v>
      </c>
      <c r="I807" s="140">
        <f>_xll.qlInterestRateIndexValueDate(Index1M,$H807)</f>
        <v>45392</v>
      </c>
      <c r="J807" s="145">
        <f>IFERROR(_xll.qlIndexFixing(Index1M,$H807,TRUE,_xll.ohTrigger(RecalcTrigger,Trigger1M)),NA())</f>
        <v>8.6590710618625159E-3</v>
      </c>
      <c r="K807" s="44">
        <f>IFERROR(_xll.qlIndexFixing(Index3M,H807,TRUE,_xll.ohTrigger(RecalcTrigger,Trigger3M)),NA())</f>
        <v>9.3431174788009934E-3</v>
      </c>
      <c r="L807" s="44">
        <f>IFERROR(_xll.qlIndexFixing(Index6M,$H807,TRUE,_xll.ohTrigger(RecalcTrigger,Trigger6M)),NA())</f>
        <v>1.0361548031954377E-2</v>
      </c>
      <c r="M807" s="146">
        <f>IFERROR(_xll.qlIndexFixing(Index1Y,$H807,TRUE,_xll.ohTrigger(RecalcTrigger,Trigger1Y)),NA())</f>
        <v>1.1589870148791981E-2</v>
      </c>
      <c r="N807" s="145">
        <f>IFERROR(_xll.qlIndexFixing(ONIndex1M,I807,TRUE,_xll.ohTrigger(RecalcTrigger,Trigger1M)),NA())</f>
        <v>8.6072040244378201E-3</v>
      </c>
      <c r="O807" s="44">
        <f>IFERROR(_xll.qlIndexFixing(ONIndex3M,I807,TRUE,_xll.ohTrigger(RecalcTrigger,Trigger3M)),NA())</f>
        <v>9.1859052579235101E-3</v>
      </c>
      <c r="P807" s="44">
        <f>IFERROR(_xll.qlIndexFixing(ONIndex6M,I807,TRUE,_xll.ohTrigger(RecalcTrigger,Trigger6M)),NA())</f>
        <v>1.0045929914485052E-2</v>
      </c>
      <c r="Q807" s="146">
        <f>IFERROR(_xll.qlIndexFixing(ONIndex1Y,I807,TRUE,_xll.ohTrigger(RecalcTrigger,Trigger1Y)),NA())</f>
        <v>1.1022973413692405E-2</v>
      </c>
    </row>
    <row r="808" spans="2:17" x14ac:dyDescent="0.2">
      <c r="B808" s="39" t="s">
        <v>42</v>
      </c>
      <c r="D808" s="42">
        <f>_xll.qlCalendarAdvance(Calendar,$D807,B808,"f",FALSE)</f>
        <v>45399</v>
      </c>
      <c r="E808" s="140">
        <f>_xll.qlInterestRateIndexValueDate(IndexON,D808)</f>
        <v>45399</v>
      </c>
      <c r="F808" s="156">
        <f>IFERROR(_xll.qlIndexFixing(IndexON,D808,TRUE,_xll.ohTrigger(RecalcTrigger,TriggerON)),NA())</f>
        <v>7.1036407867830498E-3</v>
      </c>
      <c r="H808" s="42">
        <f>_xll.qlCalendarAdvance(Calendar,$H807,B808,"f",FALSE)</f>
        <v>45399</v>
      </c>
      <c r="I808" s="140">
        <f>_xll.qlInterestRateIndexValueDate(Index1M,$H808)</f>
        <v>45399</v>
      </c>
      <c r="J808" s="145">
        <f>IFERROR(_xll.qlIndexFixing(Index1M,$H808,TRUE,_xll.ohTrigger(RecalcTrigger,Trigger1M)),NA())</f>
        <v>8.681905928138927E-3</v>
      </c>
      <c r="K808" s="44">
        <f>IFERROR(_xll.qlIndexFixing(Index3M,H808,TRUE,_xll.ohTrigger(RecalcTrigger,Trigger3M)),NA())</f>
        <v>9.3650591394041742E-3</v>
      </c>
      <c r="L808" s="44">
        <f>IFERROR(_xll.qlIndexFixing(Index6M,$H808,TRUE,_xll.ohTrigger(RecalcTrigger,Trigger6M)),NA())</f>
        <v>1.0383069334600266E-2</v>
      </c>
      <c r="M808" s="146">
        <f>IFERROR(_xll.qlIndexFixing(Index1Y,$H808,TRUE,_xll.ohTrigger(RecalcTrigger,Trigger1Y)),NA())</f>
        <v>1.160935385024997E-2</v>
      </c>
      <c r="N808" s="145">
        <f>IFERROR(_xll.qlIndexFixing(ONIndex1M,I808,TRUE,_xll.ohTrigger(RecalcTrigger,Trigger1M)),NA())</f>
        <v>8.6314130770959174E-3</v>
      </c>
      <c r="O808" s="44">
        <f>IFERROR(_xll.qlIndexFixing(ONIndex3M,I808,TRUE,_xll.ohTrigger(RecalcTrigger,Trigger3M)),NA())</f>
        <v>9.209987155045507E-3</v>
      </c>
      <c r="P808" s="44">
        <f>IFERROR(_xll.qlIndexFixing(ONIndex6M,I808,TRUE,_xll.ohTrigger(RecalcTrigger,Trigger6M)),NA())</f>
        <v>1.0069563611734278E-2</v>
      </c>
      <c r="Q808" s="146">
        <f>IFERROR(_xll.qlIndexFixing(ONIndex1Y,I808,TRUE,_xll.ohTrigger(RecalcTrigger,Trigger1Y)),NA())</f>
        <v>1.1043465637068373E-2</v>
      </c>
    </row>
    <row r="809" spans="2:17" x14ac:dyDescent="0.2">
      <c r="B809" s="39" t="s">
        <v>42</v>
      </c>
      <c r="D809" s="42">
        <f>_xll.qlCalendarAdvance(Calendar,$D808,B809,"f",FALSE)</f>
        <v>45406</v>
      </c>
      <c r="E809" s="140">
        <f>_xll.qlInterestRateIndexValueDate(IndexON,D809)</f>
        <v>45406</v>
      </c>
      <c r="F809" s="156">
        <f>IFERROR(_xll.qlIndexFixing(IndexON,D809,TRUE,_xll.ohTrigger(RecalcTrigger,TriggerON)),NA())</f>
        <v>7.1330899271682124E-3</v>
      </c>
      <c r="H809" s="42">
        <f>_xll.qlCalendarAdvance(Calendar,$H808,B809,"f",FALSE)</f>
        <v>45406</v>
      </c>
      <c r="I809" s="140">
        <f>_xll.qlInterestRateIndexValueDate(Index1M,$H809)</f>
        <v>45406</v>
      </c>
      <c r="J809" s="145">
        <f>IFERROR(_xll.qlIndexFixing(Index1M,$H809,TRUE,_xll.ohTrigger(RecalcTrigger,Trigger1M)),NA())</f>
        <v>8.7040693824654847E-3</v>
      </c>
      <c r="K809" s="44">
        <f>IFERROR(_xll.qlIndexFixing(Index3M,H809,TRUE,_xll.ohTrigger(RecalcTrigger,Trigger3M)),NA())</f>
        <v>9.3866593496341535E-3</v>
      </c>
      <c r="L809" s="44">
        <f>IFERROR(_xll.qlIndexFixing(Index6M,$H809,TRUE,_xll.ohTrigger(RecalcTrigger,Trigger6M)),NA())</f>
        <v>1.0404432082764821E-2</v>
      </c>
      <c r="M809" s="146">
        <f>IFERROR(_xll.qlIndexFixing(Index1Y,$H809,TRUE,_xll.ohTrigger(RecalcTrigger,Trigger1Y)),NA())</f>
        <v>1.1628840308108179E-2</v>
      </c>
      <c r="N809" s="145">
        <f>IFERROR(_xll.qlIndexFixing(ONIndex1M,I809,TRUE,_xll.ohTrigger(RecalcTrigger,Trigger1M)),NA())</f>
        <v>8.6549511407063573E-3</v>
      </c>
      <c r="O809" s="44">
        <f>IFERROR(_xll.qlIndexFixing(ONIndex3M,I809,TRUE,_xll.ohTrigger(RecalcTrigger,Trigger3M)),NA())</f>
        <v>9.2337282725751813E-3</v>
      </c>
      <c r="P809" s="44">
        <f>IFERROR(_xll.qlIndexFixing(ONIndex6M,I809,TRUE,_xll.ohTrigger(RecalcTrigger,Trigger6M)),NA())</f>
        <v>1.0093025463312477E-2</v>
      </c>
      <c r="Q809" s="146">
        <f>IFERROR(_xll.qlIndexFixing(ONIndex1Y,I809,TRUE,_xll.ohTrigger(RecalcTrigger,Trigger1Y)),NA())</f>
        <v>1.1063854957683583E-2</v>
      </c>
    </row>
    <row r="810" spans="2:17" x14ac:dyDescent="0.2">
      <c r="B810" s="39" t="s">
        <v>42</v>
      </c>
      <c r="D810" s="42">
        <f>_xll.qlCalendarAdvance(Calendar,$D809,B810,"f",FALSE)</f>
        <v>45413</v>
      </c>
      <c r="E810" s="140">
        <f>_xll.qlInterestRateIndexValueDate(IndexON,D810)</f>
        <v>45413</v>
      </c>
      <c r="F810" s="156">
        <f>IFERROR(_xll.qlIndexFixing(IndexON,D810,TRUE,_xll.ohTrigger(RecalcTrigger,TriggerON)),NA())</f>
        <v>7.1625187193447015E-3</v>
      </c>
      <c r="H810" s="42">
        <f>_xll.qlCalendarAdvance(Calendar,$H809,B810,"f",FALSE)</f>
        <v>45413</v>
      </c>
      <c r="I810" s="140">
        <f>_xll.qlInterestRateIndexValueDate(Index1M,$H810)</f>
        <v>45413</v>
      </c>
      <c r="J810" s="145">
        <f>IFERROR(_xll.qlIndexFixing(Index1M,$H810,TRUE,_xll.ohTrigger(RecalcTrigger,Trigger1M)),NA())</f>
        <v>8.730284726816695E-3</v>
      </c>
      <c r="K810" s="44">
        <f>IFERROR(_xll.qlIndexFixing(Index3M,H810,TRUE,_xll.ohTrigger(RecalcTrigger,Trigger3M)),NA())</f>
        <v>9.4094915564376849E-3</v>
      </c>
      <c r="L810" s="44">
        <f>IFERROR(_xll.qlIndexFixing(Index6M,$H810,TRUE,_xll.ohTrigger(RecalcTrigger,Trigger6M)),NA())</f>
        <v>1.0427249812864785E-2</v>
      </c>
      <c r="M810" s="146">
        <f>IFERROR(_xll.qlIndexFixing(Index1Y,$H810,TRUE,_xll.ohTrigger(RecalcTrigger,Trigger1Y)),NA())</f>
        <v>1.1648333268065247E-2</v>
      </c>
      <c r="N810" s="145">
        <f>IFERROR(_xll.qlIndexFixing(ONIndex1M,I810,TRUE,_xll.ohTrigger(RecalcTrigger,Trigger1M)),NA())</f>
        <v>8.6778182151880934E-3</v>
      </c>
      <c r="O810" s="44">
        <f>IFERROR(_xll.qlIndexFixing(ONIndex3M,I810,TRUE,_xll.ohTrigger(RecalcTrigger,Trigger3M)),NA())</f>
        <v>9.2571286103504402E-3</v>
      </c>
      <c r="P810" s="44">
        <f>IFERROR(_xll.qlIndexFixing(ONIndex6M,I810,TRUE,_xll.ohTrigger(RecalcTrigger,Trigger6M)),NA())</f>
        <v>1.0116315469381743E-2</v>
      </c>
      <c r="Q810" s="146">
        <f>IFERROR(_xll.qlIndexFixing(ONIndex1Y,I810,TRUE,_xll.ohTrigger(RecalcTrigger,Trigger1Y)),NA())</f>
        <v>1.1084141375132806E-2</v>
      </c>
    </row>
    <row r="811" spans="2:17" x14ac:dyDescent="0.2">
      <c r="B811" s="39" t="s">
        <v>42</v>
      </c>
      <c r="D811" s="42">
        <f>_xll.qlCalendarAdvance(Calendar,$D810,B811,"f",FALSE)</f>
        <v>45420</v>
      </c>
      <c r="E811" s="140">
        <f>_xll.qlInterestRateIndexValueDate(IndexON,D811)</f>
        <v>45420</v>
      </c>
      <c r="F811" s="156">
        <f>IFERROR(_xll.qlIndexFixing(IndexON,D811,TRUE,_xll.ohTrigger(RecalcTrigger,TriggerON)),NA())</f>
        <v>7.191927163312517E-3</v>
      </c>
      <c r="H811" s="42">
        <f>_xll.qlCalendarAdvance(Calendar,$H810,B811,"f",FALSE)</f>
        <v>45420</v>
      </c>
      <c r="I811" s="140">
        <f>_xll.qlInterestRateIndexValueDate(Index1M,$H811)</f>
        <v>45420</v>
      </c>
      <c r="J811" s="145">
        <f>IFERROR(_xll.qlIndexFixing(Index1M,$H811,TRUE,_xll.ohTrigger(RecalcTrigger,Trigger1M)),NA())</f>
        <v>8.7509629550787341E-3</v>
      </c>
      <c r="K811" s="44">
        <f>IFERROR(_xll.qlIndexFixing(Index3M,H811,TRUE,_xll.ohTrigger(RecalcTrigger,Trigger3M)),NA())</f>
        <v>9.4303849974930812E-3</v>
      </c>
      <c r="L811" s="44">
        <f>IFERROR(_xll.qlIndexFixing(Index6M,$H811,TRUE,_xll.ohTrigger(RecalcTrigger,Trigger6M)),NA())</f>
        <v>1.0448304651905022E-2</v>
      </c>
      <c r="M811" s="146">
        <f>IFERROR(_xll.qlIndexFixing(Index1Y,$H811,TRUE,_xll.ohTrigger(RecalcTrigger,Trigger1Y)),NA())</f>
        <v>1.1667836476109361E-2</v>
      </c>
      <c r="N811" s="145">
        <f>IFERROR(_xll.qlIndexFixing(ONIndex1M,I811,TRUE,_xll.ohTrigger(RecalcTrigger,Trigger1M)),NA())</f>
        <v>8.7000143003790331E-3</v>
      </c>
      <c r="O811" s="44">
        <f>IFERROR(_xll.qlIndexFixing(ONIndex3M,I811,TRUE,_xll.ohTrigger(RecalcTrigger,Trigger3M)),NA())</f>
        <v>9.2801881683712839E-3</v>
      </c>
      <c r="P811" s="44">
        <f>IFERROR(_xll.qlIndexFixing(ONIndex6M,I811,TRUE,_xll.ohTrigger(RecalcTrigger,Trigger6M)),NA())</f>
        <v>1.0139433629861028E-2</v>
      </c>
      <c r="Q811" s="146">
        <f>IFERROR(_xll.qlIndexFixing(ONIndex1Y,I811,TRUE,_xll.ohTrigger(RecalcTrigger,Trigger1Y)),NA())</f>
        <v>1.1104324889740225E-2</v>
      </c>
    </row>
    <row r="812" spans="2:17" x14ac:dyDescent="0.2">
      <c r="B812" s="39" t="s">
        <v>42</v>
      </c>
      <c r="D812" s="42">
        <f>_xll.qlCalendarAdvance(Calendar,$D811,B812,"f",FALSE)</f>
        <v>45427</v>
      </c>
      <c r="E812" s="140">
        <f>_xll.qlInterestRateIndexValueDate(IndexON,D812)</f>
        <v>45427</v>
      </c>
      <c r="F812" s="156">
        <f>IFERROR(_xll.qlIndexFixing(IndexON,D812,TRUE,_xll.ohTrigger(RecalcTrigger,TriggerON)),NA())</f>
        <v>7.2213152591527052E-3</v>
      </c>
      <c r="H812" s="42">
        <f>_xll.qlCalendarAdvance(Calendar,$H811,B812,"f",FALSE)</f>
        <v>45427</v>
      </c>
      <c r="I812" s="140">
        <f>_xll.qlInterestRateIndexValueDate(Index1M,$H812)</f>
        <v>45427</v>
      </c>
      <c r="J812" s="145">
        <f>IFERROR(_xll.qlIndexFixing(Index1M,$H812,TRUE,_xll.ohTrigger(RecalcTrigger,Trigger1M)),NA())</f>
        <v>8.770969715127858E-3</v>
      </c>
      <c r="K812" s="44">
        <f>IFERROR(_xll.qlIndexFixing(Index3M,H812,TRUE,_xll.ohTrigger(RecalcTrigger,Trigger3M)),NA())</f>
        <v>9.4509369639103006E-3</v>
      </c>
      <c r="L812" s="44">
        <f>IFERROR(_xll.qlIndexFixing(Index6M,$H812,TRUE,_xll.ohTrigger(RecalcTrigger,Trigger6M)),NA())</f>
        <v>1.0469218802367701E-2</v>
      </c>
      <c r="M812" s="146">
        <f>IFERROR(_xll.qlIndexFixing(Index1Y,$H812,TRUE,_xll.ohTrigger(RecalcTrigger,Trigger1Y)),NA())</f>
        <v>1.1687353678517143E-2</v>
      </c>
      <c r="N812" s="145">
        <f>IFERROR(_xll.qlIndexFixing(ONIndex1M,I812,TRUE,_xll.ohTrigger(RecalcTrigger,Trigger1M)),NA())</f>
        <v>8.721539396117084E-3</v>
      </c>
      <c r="O812" s="44">
        <f>IFERROR(_xll.qlIndexFixing(ONIndex3M,I812,TRUE,_xll.ohTrigger(RecalcTrigger,Trigger3M)),NA())</f>
        <v>9.3029069465566661E-3</v>
      </c>
      <c r="P812" s="44">
        <f>IFERROR(_xll.qlIndexFixing(ONIndex6M,I812,TRUE,_xll.ohTrigger(RecalcTrigger,Trigger6M)),NA())</f>
        <v>1.0162379944669286E-2</v>
      </c>
      <c r="Q812" s="146">
        <f>IFERROR(_xll.qlIndexFixing(ONIndex1Y,I812,TRUE,_xll.ohTrigger(RecalcTrigger,Trigger1Y)),NA())</f>
        <v>1.1124405501424794E-2</v>
      </c>
    </row>
    <row r="813" spans="2:17" x14ac:dyDescent="0.2">
      <c r="B813" s="39" t="s">
        <v>42</v>
      </c>
      <c r="D813" s="42">
        <f>_xll.qlCalendarAdvance(Calendar,$D812,B813,"f",FALSE)</f>
        <v>45434</v>
      </c>
      <c r="E813" s="140">
        <f>_xll.qlInterestRateIndexValueDate(IndexON,D813)</f>
        <v>45434</v>
      </c>
      <c r="F813" s="156">
        <f>IFERROR(_xll.qlIndexFixing(IndexON,D813,TRUE,_xll.ohTrigger(RecalcTrigger,TriggerON)),NA())</f>
        <v>7.2506830067842198E-3</v>
      </c>
      <c r="H813" s="42">
        <f>_xll.qlCalendarAdvance(Calendar,$H812,B813,"f",FALSE)</f>
        <v>45434</v>
      </c>
      <c r="I813" s="140">
        <f>_xll.qlInterestRateIndexValueDate(Index1M,$H813)</f>
        <v>45434</v>
      </c>
      <c r="J813" s="145">
        <f>IFERROR(_xll.qlIndexFixing(Index1M,$H813,TRUE,_xll.ohTrigger(RecalcTrigger,Trigger1M)),NA())</f>
        <v>8.7903050033243495E-3</v>
      </c>
      <c r="K813" s="44">
        <f>IFERROR(_xll.qlIndexFixing(Index3M,H813,TRUE,_xll.ohTrigger(RecalcTrigger,Trigger3M)),NA())</f>
        <v>9.4711474503949029E-3</v>
      </c>
      <c r="L813" s="44">
        <f>IFERROR(_xll.qlIndexFixing(Index6M,$H813,TRUE,_xll.ohTrigger(RecalcTrigger,Trigger6M)),NA())</f>
        <v>1.0489997974463237E-2</v>
      </c>
      <c r="M813" s="146">
        <f>IFERROR(_xll.qlIndexFixing(Index1Y,$H813,TRUE,_xll.ohTrigger(RecalcTrigger,Trigger1Y)),NA())</f>
        <v>1.1706888621855205E-2</v>
      </c>
      <c r="N813" s="145">
        <f>IFERROR(_xll.qlIndexFixing(ONIndex1M,I813,TRUE,_xll.ohTrigger(RecalcTrigger,Trigger1M)),NA())</f>
        <v>8.7423935022401533E-3</v>
      </c>
      <c r="O813" s="44">
        <f>IFERROR(_xll.qlIndexFixing(ONIndex3M,I813,TRUE,_xll.ohTrigger(RecalcTrigger,Trigger3M)),NA())</f>
        <v>9.3252849448255404E-3</v>
      </c>
      <c r="P813" s="44">
        <f>IFERROR(_xll.qlIndexFixing(ONIndex6M,I813,TRUE,_xll.ohTrigger(RecalcTrigger,Trigger6M)),NA())</f>
        <v>1.0185154413644426E-2</v>
      </c>
      <c r="Q813" s="146">
        <f>IFERROR(_xll.qlIndexFixing(ONIndex1Y,I813,TRUE,_xll.ohTrigger(RecalcTrigger,Trigger1Y)),NA())</f>
        <v>1.1144383210024422E-2</v>
      </c>
    </row>
    <row r="814" spans="2:17" x14ac:dyDescent="0.2">
      <c r="B814" s="39" t="s">
        <v>42</v>
      </c>
      <c r="D814" s="42">
        <f>_xll.qlCalendarAdvance(Calendar,$D813,B814,"f",FALSE)</f>
        <v>45441</v>
      </c>
      <c r="E814" s="140">
        <f>_xll.qlInterestRateIndexValueDate(IndexON,D814)</f>
        <v>45441</v>
      </c>
      <c r="F814" s="156">
        <f>IFERROR(_xll.qlIndexFixing(IndexON,D814,TRUE,_xll.ohTrigger(RecalcTrigger,TriggerON)),NA())</f>
        <v>7.2800304062881072E-3</v>
      </c>
      <c r="H814" s="42">
        <f>_xll.qlCalendarAdvance(Calendar,$H813,B814,"f",FALSE)</f>
        <v>45441</v>
      </c>
      <c r="I814" s="140">
        <f>_xll.qlInterestRateIndexValueDate(Index1M,$H814)</f>
        <v>45441</v>
      </c>
      <c r="J814" s="145">
        <f>IFERROR(_xll.qlIndexFixing(Index1M,$H814,TRUE,_xll.ohTrigger(RecalcTrigger,Trigger1M)),NA())</f>
        <v>8.8048153503796182E-3</v>
      </c>
      <c r="K814" s="44">
        <f>IFERROR(_xll.qlIndexFixing(Index3M,H814,TRUE,_xll.ohTrigger(RecalcTrigger,Trigger3M)),NA())</f>
        <v>9.491016451738785E-3</v>
      </c>
      <c r="L814" s="44">
        <f>IFERROR(_xll.qlIndexFixing(Index6M,$H814,TRUE,_xll.ohTrigger(RecalcTrigger,Trigger6M)),NA())</f>
        <v>1.0510647878668527E-2</v>
      </c>
      <c r="M814" s="146">
        <f>IFERROR(_xll.qlIndexFixing(Index1Y,$H814,TRUE,_xll.ohTrigger(RecalcTrigger,Trigger1Y)),NA())</f>
        <v>1.1726445052979928E-2</v>
      </c>
      <c r="N814" s="145">
        <f>IFERROR(_xll.qlIndexFixing(ONIndex1M,I814,TRUE,_xll.ohTrigger(RecalcTrigger,Trigger1M)),NA())</f>
        <v>8.7625766188292875E-3</v>
      </c>
      <c r="O814" s="44">
        <f>IFERROR(_xll.qlIndexFixing(ONIndex3M,I814,TRUE,_xll.ohTrigger(RecalcTrigger,Trigger3M)),NA())</f>
        <v>9.3473221630158143E-3</v>
      </c>
      <c r="P814" s="44">
        <f>IFERROR(_xll.qlIndexFixing(ONIndex6M,I814,TRUE,_xll.ohTrigger(RecalcTrigger,Trigger6M)),NA())</f>
        <v>1.0207757037029586E-2</v>
      </c>
      <c r="Q814" s="146">
        <f>IFERROR(_xll.qlIndexFixing(ONIndex1Y,I814,TRUE,_xll.ohTrigger(RecalcTrigger,Trigger1Y)),NA())</f>
        <v>1.1164258015701201E-2</v>
      </c>
    </row>
    <row r="815" spans="2:17" x14ac:dyDescent="0.2">
      <c r="B815" s="39" t="s">
        <v>42</v>
      </c>
      <c r="D815" s="42">
        <f>_xll.qlCalendarAdvance(Calendar,$D814,B815,"f",FALSE)</f>
        <v>45448</v>
      </c>
      <c r="E815" s="140">
        <f>_xll.qlInterestRateIndexValueDate(IndexON,D815)</f>
        <v>45448</v>
      </c>
      <c r="F815" s="156">
        <f>IFERROR(_xll.qlIndexFixing(IndexON,D815,TRUE,_xll.ohTrigger(RecalcTrigger,TriggerON)),NA())</f>
        <v>7.3093574575833209E-3</v>
      </c>
      <c r="H815" s="42">
        <f>_xll.qlCalendarAdvance(Calendar,$H814,B815,"f",FALSE)</f>
        <v>45448</v>
      </c>
      <c r="I815" s="140">
        <f>_xll.qlInterestRateIndexValueDate(Index1M,$H815)</f>
        <v>45448</v>
      </c>
      <c r="J815" s="145">
        <f>IFERROR(_xll.qlIndexFixing(Index1M,$H815,TRUE,_xll.ohTrigger(RecalcTrigger,Trigger1M)),NA())</f>
        <v>8.822950259881706E-3</v>
      </c>
      <c r="K815" s="44">
        <f>IFERROR(_xll.qlIndexFixing(Index3M,H815,TRUE,_xll.ohTrigger(RecalcTrigger,Trigger3M)),NA())</f>
        <v>9.510543962823699E-3</v>
      </c>
      <c r="L815" s="44">
        <f>IFERROR(_xll.qlIndexFixing(Index6M,$H815,TRUE,_xll.ohTrigger(RecalcTrigger,Trigger6M)),NA())</f>
        <v>1.0529600411952689E-2</v>
      </c>
      <c r="M815" s="146">
        <f>IFERROR(_xll.qlIndexFixing(Index1Y,$H815,TRUE,_xll.ohTrigger(RecalcTrigger,Trigger1Y)),NA())</f>
        <v>1.1746026719038793E-2</v>
      </c>
      <c r="N815" s="145">
        <f>IFERROR(_xll.qlIndexFixing(ONIndex1M,I815,TRUE,_xll.ohTrigger(RecalcTrigger,Trigger1M)),NA())</f>
        <v>8.7820887456413477E-3</v>
      </c>
      <c r="O815" s="44">
        <f>IFERROR(_xll.qlIndexFixing(ONIndex3M,I815,TRUE,_xll.ohTrigger(RecalcTrigger,Trigger3M)),NA())</f>
        <v>9.3690186012085341E-3</v>
      </c>
      <c r="P815" s="44">
        <f>IFERROR(_xll.qlIndexFixing(ONIndex6M,I815,TRUE,_xll.ohTrigger(RecalcTrigger,Trigger6M)),NA())</f>
        <v>1.0230187814581626E-2</v>
      </c>
      <c r="Q815" s="146">
        <f>IFERROR(_xll.qlIndexFixing(ONIndex1Y,I815,TRUE,_xll.ohTrigger(RecalcTrigger,Trigger1Y)),NA())</f>
        <v>1.1184029918374083E-2</v>
      </c>
    </row>
    <row r="816" spans="2:17" x14ac:dyDescent="0.2">
      <c r="B816" s="39" t="s">
        <v>42</v>
      </c>
      <c r="D816" s="42">
        <f>_xll.qlCalendarAdvance(Calendar,$D815,B816,"f",FALSE)</f>
        <v>45455</v>
      </c>
      <c r="E816" s="140">
        <f>_xll.qlInterestRateIndexValueDate(IndexON,D816)</f>
        <v>45455</v>
      </c>
      <c r="F816" s="156">
        <f>IFERROR(_xll.qlIndexFixing(IndexON,D816,TRUE,_xll.ohTrigger(RecalcTrigger,TriggerON)),NA())</f>
        <v>7.338664160669861E-3</v>
      </c>
      <c r="H816" s="42">
        <f>_xll.qlCalendarAdvance(Calendar,$H815,B816,"f",FALSE)</f>
        <v>45455</v>
      </c>
      <c r="I816" s="140">
        <f>_xll.qlInterestRateIndexValueDate(Index1M,$H816)</f>
        <v>45455</v>
      </c>
      <c r="J816" s="145">
        <f>IFERROR(_xll.qlIndexFixing(Index1M,$H816,TRUE,_xll.ohTrigger(RecalcTrigger,Trigger1M)),NA())</f>
        <v>8.8404137341007161E-3</v>
      </c>
      <c r="K816" s="44">
        <f>IFERROR(_xll.qlIndexFixing(Index3M,H816,TRUE,_xll.ohTrigger(RecalcTrigger,Trigger3M)),NA())</f>
        <v>9.5297299786168445E-3</v>
      </c>
      <c r="L816" s="44">
        <f>IFERROR(_xll.qlIndexFixing(Index6M,$H816,TRUE,_xll.ohTrigger(RecalcTrigger,Trigger6M)),NA())</f>
        <v>1.0550014026587827E-2</v>
      </c>
      <c r="M816" s="146">
        <f>IFERROR(_xll.qlIndexFixing(Index1Y,$H816,TRUE,_xll.ohTrigger(RecalcTrigger,Trigger1Y)),NA())</f>
        <v>1.1765637367471049E-2</v>
      </c>
      <c r="N816" s="145">
        <f>IFERROR(_xll.qlIndexFixing(ONIndex1M,I816,TRUE,_xll.ohTrigger(RecalcTrigger,Trigger1M)),NA())</f>
        <v>8.800929882433195E-3</v>
      </c>
      <c r="O816" s="44">
        <f>IFERROR(_xll.qlIndexFixing(ONIndex3M,I816,TRUE,_xll.ohTrigger(RecalcTrigger,Trigger3M)),NA())</f>
        <v>9.3903742594036999E-3</v>
      </c>
      <c r="P816" s="44">
        <f>IFERROR(_xll.qlIndexFixing(ONIndex6M,I816,TRUE,_xll.ohTrigger(RecalcTrigger,Trigger6M)),NA())</f>
        <v>1.025244674646264E-2</v>
      </c>
      <c r="Q816" s="146">
        <f>IFERROR(_xll.qlIndexFixing(ONIndex1Y,I816,TRUE,_xll.ohTrigger(RecalcTrigger,Trigger1Y)),NA())</f>
        <v>1.1203698917880978E-2</v>
      </c>
    </row>
    <row r="817" spans="2:17" x14ac:dyDescent="0.2">
      <c r="B817" s="39" t="s">
        <v>42</v>
      </c>
      <c r="D817" s="42">
        <f>_xll.qlCalendarAdvance(Calendar,$D816,B817,"f",FALSE)</f>
        <v>45462</v>
      </c>
      <c r="E817" s="140">
        <f>_xll.qlInterestRateIndexValueDate(IndexON,D817)</f>
        <v>45462</v>
      </c>
      <c r="F817" s="156">
        <f>IFERROR(_xll.qlIndexFixing(IndexON,D817,TRUE,_xll.ohTrigger(RecalcTrigger,TriggerON)),NA())</f>
        <v>7.3679505155477276E-3</v>
      </c>
      <c r="H817" s="42">
        <f>_xll.qlCalendarAdvance(Calendar,$H816,B817,"f",FALSE)</f>
        <v>45462</v>
      </c>
      <c r="I817" s="140">
        <f>_xll.qlInterestRateIndexValueDate(Index1M,$H817)</f>
        <v>45462</v>
      </c>
      <c r="J817" s="145">
        <f>IFERROR(_xll.qlIndexFixing(Index1M,$H817,TRUE,_xll.ohTrigger(RecalcTrigger,Trigger1M)),NA())</f>
        <v>8.8572057701405971E-3</v>
      </c>
      <c r="K817" s="44">
        <f>IFERROR(_xll.qlIndexFixing(Index3M,H817,TRUE,_xll.ohTrigger(RecalcTrigger,Trigger3M)),NA())</f>
        <v>9.5485744941761642E-3</v>
      </c>
      <c r="L817" s="44">
        <f>IFERROR(_xll.qlIndexFixing(Index6M,$H817,TRUE,_xll.ohTrigger(RecalcTrigger,Trigger6M)),NA())</f>
        <v>1.0570315017898397E-2</v>
      </c>
      <c r="M817" s="146">
        <f>IFERROR(_xll.qlIndexFixing(Index1Y,$H817,TRUE,_xll.ohTrigger(RecalcTrigger,Trigger1Y)),NA())</f>
        <v>1.1785280746008153E-2</v>
      </c>
      <c r="N817" s="145">
        <f>IFERROR(_xll.qlIndexFixing(ONIndex1M,I817,TRUE,_xll.ohTrigger(RecalcTrigger,Trigger1M)),NA())</f>
        <v>8.8191000293669219E-3</v>
      </c>
      <c r="O817" s="44">
        <f>IFERROR(_xll.qlIndexFixing(ONIndex3M,I817,TRUE,_xll.ohTrigger(RecalcTrigger,Trigger3M)),NA())</f>
        <v>9.4113891372771263E-3</v>
      </c>
      <c r="P817" s="44">
        <f>IFERROR(_xll.qlIndexFixing(ONIndex6M,I817,TRUE,_xll.ohTrigger(RecalcTrigger,Trigger6M)),NA())</f>
        <v>1.0274533832429489E-2</v>
      </c>
      <c r="Q817" s="146">
        <f>IFERROR(_xll.qlIndexFixing(ONIndex1Y,I817,TRUE,_xll.ohTrigger(RecalcTrigger,Trigger1Y)),NA())</f>
        <v>1.1223265014465023E-2</v>
      </c>
    </row>
    <row r="818" spans="2:17" x14ac:dyDescent="0.2">
      <c r="B818" s="39" t="s">
        <v>42</v>
      </c>
      <c r="D818" s="42">
        <f>_xll.qlCalendarAdvance(Calendar,$D817,B818,"f",FALSE)</f>
        <v>45469</v>
      </c>
      <c r="E818" s="140">
        <f>_xll.qlInterestRateIndexValueDate(IndexON,D818)</f>
        <v>45469</v>
      </c>
      <c r="F818" s="156">
        <f>IFERROR(_xll.qlIndexFixing(IndexON,D818,TRUE,_xll.ohTrigger(RecalcTrigger,TriggerON)),NA())</f>
        <v>7.3972165222169206E-3</v>
      </c>
      <c r="H818" s="42">
        <f>_xll.qlCalendarAdvance(Calendar,$H817,B818,"f",FALSE)</f>
        <v>45469</v>
      </c>
      <c r="I818" s="140">
        <f>_xll.qlInterestRateIndexValueDate(Index1M,$H818)</f>
        <v>45469</v>
      </c>
      <c r="J818" s="145">
        <f>IFERROR(_xll.qlIndexFixing(Index1M,$H818,TRUE,_xll.ohTrigger(RecalcTrigger,Trigger1M)),NA())</f>
        <v>8.8733263652295662E-3</v>
      </c>
      <c r="K818" s="44">
        <f>IFERROR(_xll.qlIndexFixing(Index3M,H818,TRUE,_xll.ohTrigger(RecalcTrigger,Trigger3M)),NA())</f>
        <v>9.567077504645043E-3</v>
      </c>
      <c r="L818" s="44">
        <f>IFERROR(_xll.qlIndexFixing(Index6M,$H818,TRUE,_xll.ohTrigger(RecalcTrigger,Trigger6M)),NA())</f>
        <v>1.0592069035227056E-2</v>
      </c>
      <c r="M818" s="146">
        <f>IFERROR(_xll.qlIndexFixing(Index1Y,$H818,TRUE,_xll.ohTrigger(RecalcTrigger,Trigger1Y)),NA())</f>
        <v>1.1804960602676218E-2</v>
      </c>
      <c r="N818" s="145">
        <f>IFERROR(_xll.qlIndexFixing(ONIndex1M,I818,TRUE,_xll.ohTrigger(RecalcTrigger,Trigger1M)),NA())</f>
        <v>8.8365991861993898E-3</v>
      </c>
      <c r="O818" s="44">
        <f>IFERROR(_xll.qlIndexFixing(ONIndex3M,I818,TRUE,_xll.ohTrigger(RecalcTrigger,Trigger3M)),NA())</f>
        <v>9.4320632350719524E-3</v>
      </c>
      <c r="P818" s="44">
        <f>IFERROR(_xll.qlIndexFixing(ONIndex6M,I818,TRUE,_xll.ohTrigger(RecalcTrigger,Trigger6M)),NA())</f>
        <v>1.0296449072563219E-2</v>
      </c>
      <c r="Q818" s="146">
        <f>IFERROR(_xll.qlIndexFixing(ONIndex1Y,I818,TRUE,_xll.ohTrigger(RecalcTrigger,Trigger1Y)),NA())</f>
        <v>1.1242728207883079E-2</v>
      </c>
    </row>
    <row r="819" spans="2:17" x14ac:dyDescent="0.2">
      <c r="B819" s="39" t="s">
        <v>42</v>
      </c>
      <c r="D819" s="42">
        <f>_xll.qlCalendarAdvance(Calendar,$D818,B819,"f",FALSE)</f>
        <v>45476</v>
      </c>
      <c r="E819" s="140">
        <f>_xll.qlInterestRateIndexValueDate(IndexON,D819)</f>
        <v>45476</v>
      </c>
      <c r="F819" s="156">
        <f>IFERROR(_xll.qlIndexFixing(IndexON,D819,TRUE,_xll.ohTrigger(RecalcTrigger,TriggerON)),NA())</f>
        <v>7.4264621805963937E-3</v>
      </c>
      <c r="H819" s="42">
        <f>_xll.qlCalendarAdvance(Calendar,$H818,B819,"f",FALSE)</f>
        <v>45476</v>
      </c>
      <c r="I819" s="140">
        <f>_xll.qlInterestRateIndexValueDate(Index1M,$H819)</f>
        <v>45476</v>
      </c>
      <c r="J819" s="145">
        <f>IFERROR(_xll.qlIndexFixing(Index1M,$H819,TRUE,_xll.ohTrigger(RecalcTrigger,Trigger1M)),NA())</f>
        <v>8.8922156350892869E-3</v>
      </c>
      <c r="K819" s="44">
        <f>IFERROR(_xll.qlIndexFixing(Index3M,H819,TRUE,_xll.ohTrigger(RecalcTrigger,Trigger3M)),NA())</f>
        <v>9.5852396075865234E-3</v>
      </c>
      <c r="L819" s="44">
        <f>IFERROR(_xll.qlIndexFixing(Index6M,$H819,TRUE,_xll.ohTrigger(RecalcTrigger,Trigger6M)),NA())</f>
        <v>1.0612158266192398E-2</v>
      </c>
      <c r="M819" s="146">
        <f>IFERROR(_xll.qlIndexFixing(Index1Y,$H819,TRUE,_xll.ohTrigger(RecalcTrigger,Trigger1Y)),NA())</f>
        <v>1.1824680685795785E-2</v>
      </c>
      <c r="N819" s="145">
        <f>IFERROR(_xll.qlIndexFixing(ONIndex1M,I819,TRUE,_xll.ohTrigger(RecalcTrigger,Trigger1M)),NA())</f>
        <v>8.8534273527685059E-3</v>
      </c>
      <c r="O819" s="44">
        <f>IFERROR(_xll.qlIndexFixing(ONIndex3M,I819,TRUE,_xll.ohTrigger(RecalcTrigger,Trigger3M)),NA())</f>
        <v>9.4523965525450393E-3</v>
      </c>
      <c r="P819" s="44">
        <f>IFERROR(_xll.qlIndexFixing(ONIndex6M,I819,TRUE,_xll.ohTrigger(RecalcTrigger,Trigger6M)),NA())</f>
        <v>1.0318192466782783E-2</v>
      </c>
      <c r="Q819" s="146">
        <f>IFERROR(_xll.qlIndexFixing(ONIndex1Y,I819,TRUE,_xll.ohTrigger(RecalcTrigger,Trigger1Y)),NA())</f>
        <v>1.126208849829724E-2</v>
      </c>
    </row>
    <row r="820" spans="2:17" x14ac:dyDescent="0.2">
      <c r="B820" s="39" t="s">
        <v>42</v>
      </c>
      <c r="D820" s="42">
        <f>_xll.qlCalendarAdvance(Calendar,$D819,B820,"f",FALSE)</f>
        <v>45483</v>
      </c>
      <c r="E820" s="140">
        <f>_xll.qlInterestRateIndexValueDate(IndexON,D820)</f>
        <v>45483</v>
      </c>
      <c r="F820" s="156">
        <f>IFERROR(_xll.qlIndexFixing(IndexON,D820,TRUE,_xll.ohTrigger(RecalcTrigger,TriggerON)),NA())</f>
        <v>7.4556874909292858E-3</v>
      </c>
      <c r="H820" s="42">
        <f>_xll.qlCalendarAdvance(Calendar,$H819,B820,"f",FALSE)</f>
        <v>45483</v>
      </c>
      <c r="I820" s="140">
        <f>_xll.qlInterestRateIndexValueDate(Index1M,$H820)</f>
        <v>45483</v>
      </c>
      <c r="J820" s="145">
        <f>IFERROR(_xll.qlIndexFixing(Index1M,$H820,TRUE,_xll.ohTrigger(RecalcTrigger,Trigger1M)),NA())</f>
        <v>8.9068505286319065E-3</v>
      </c>
      <c r="K820" s="44">
        <f>IFERROR(_xll.qlIndexFixing(Index3M,H820,TRUE,_xll.ohTrigger(RecalcTrigger,Trigger3M)),NA())</f>
        <v>9.6030812999027722E-3</v>
      </c>
      <c r="L820" s="44">
        <f>IFERROR(_xll.qlIndexFixing(Index6M,$H820,TRUE,_xll.ohTrigger(RecalcTrigger,Trigger6M)),NA())</f>
        <v>1.0632152497519342E-2</v>
      </c>
      <c r="M820" s="146">
        <f>IFERROR(_xll.qlIndexFixing(Index1Y,$H820,TRUE,_xll.ohTrigger(RecalcTrigger,Trigger1Y)),NA())</f>
        <v>1.1844444743984273E-2</v>
      </c>
      <c r="N820" s="145">
        <f>IFERROR(_xll.qlIndexFixing(ONIndex1M,I820,TRUE,_xll.ohTrigger(RecalcTrigger,Trigger1M)),NA())</f>
        <v>8.8695845291553166E-3</v>
      </c>
      <c r="O820" s="44">
        <f>IFERROR(_xll.qlIndexFixing(ONIndex3M,I820,TRUE,_xll.ohTrigger(RecalcTrigger,Trigger3M)),NA())</f>
        <v>9.4723890896963869E-3</v>
      </c>
      <c r="P820" s="44">
        <f>IFERROR(_xll.qlIndexFixing(ONIndex6M,I820,TRUE,_xll.ohTrigger(RecalcTrigger,Trigger6M)),NA())</f>
        <v>1.0339764015169228E-2</v>
      </c>
      <c r="Q820" s="146">
        <f>IFERROR(_xll.qlIndexFixing(ONIndex1Y,I820,TRUE,_xll.ohTrigger(RecalcTrigger,Trigger1Y)),NA())</f>
        <v>1.1281345885545413E-2</v>
      </c>
    </row>
    <row r="821" spans="2:17" x14ac:dyDescent="0.2">
      <c r="B821" s="39" t="s">
        <v>42</v>
      </c>
      <c r="D821" s="42">
        <f>_xll.qlCalendarAdvance(Calendar,$D820,B821,"f",FALSE)</f>
        <v>45490</v>
      </c>
      <c r="E821" s="140">
        <f>_xll.qlInterestRateIndexValueDate(IndexON,D821)</f>
        <v>45490</v>
      </c>
      <c r="F821" s="156">
        <f>IFERROR(_xll.qlIndexFixing(IndexON,D821,TRUE,_xll.ohTrigger(RecalcTrigger,TriggerON)),NA())</f>
        <v>7.4848924528914118E-3</v>
      </c>
      <c r="H821" s="42">
        <f>_xll.qlCalendarAdvance(Calendar,$H820,B821,"f",FALSE)</f>
        <v>45490</v>
      </c>
      <c r="I821" s="140">
        <f>_xll.qlInterestRateIndexValueDate(Index1M,$H821)</f>
        <v>45490</v>
      </c>
      <c r="J821" s="145">
        <f>IFERROR(_xll.qlIndexFixing(Index1M,$H821,TRUE,_xll.ohTrigger(RecalcTrigger,Trigger1M)),NA())</f>
        <v>8.9208139255954125E-3</v>
      </c>
      <c r="K821" s="44">
        <f>IFERROR(_xll.qlIndexFixing(Index3M,H821,TRUE,_xll.ohTrigger(RecalcTrigger,Trigger3M)),NA())</f>
        <v>9.6206470607652483E-3</v>
      </c>
      <c r="L821" s="44">
        <f>IFERROR(_xll.qlIndexFixing(Index6M,$H821,TRUE,_xll.ohTrigger(RecalcTrigger,Trigger6M)),NA())</f>
        <v>1.0652057441451509E-2</v>
      </c>
      <c r="M821" s="146">
        <f>IFERROR(_xll.qlIndexFixing(Index1Y,$H821,TRUE,_xll.ohTrigger(RecalcTrigger,Trigger1Y)),NA())</f>
        <v>1.1864256526157302E-2</v>
      </c>
      <c r="N821" s="145">
        <f>IFERROR(_xll.qlIndexFixing(ONIndex1M,I821,TRUE,_xll.ohTrigger(RecalcTrigger,Trigger1M)),NA())</f>
        <v>8.8850707151977293E-3</v>
      </c>
      <c r="O821" s="44">
        <f>IFERROR(_xll.qlIndexFixing(ONIndex3M,I821,TRUE,_xll.ohTrigger(RecalcTrigger,Trigger3M)),NA())</f>
        <v>9.4920408465259953E-3</v>
      </c>
      <c r="P821" s="44">
        <f>IFERROR(_xll.qlIndexFixing(ONIndex6M,I821,TRUE,_xll.ohTrigger(RecalcTrigger,Trigger6M)),NA())</f>
        <v>1.0361163717560462E-2</v>
      </c>
      <c r="Q821" s="146">
        <f>IFERROR(_xll.qlIndexFixing(ONIndex1Y,I821,TRUE,_xll.ohTrigger(RecalcTrigger,Trigger1Y)),NA())</f>
        <v>1.1300500369708644E-2</v>
      </c>
    </row>
    <row r="822" spans="2:17" x14ac:dyDescent="0.2">
      <c r="B822" s="39" t="s">
        <v>42</v>
      </c>
      <c r="D822" s="42">
        <f>_xll.qlCalendarAdvance(Calendar,$D821,B822,"f",FALSE)</f>
        <v>45497</v>
      </c>
      <c r="E822" s="140">
        <f>_xll.qlInterestRateIndexValueDate(IndexON,D822)</f>
        <v>45497</v>
      </c>
      <c r="F822" s="156">
        <f>IFERROR(_xll.qlIndexFixing(IndexON,D822,TRUE,_xll.ohTrigger(RecalcTrigger,TriggerON)),NA())</f>
        <v>7.5140770667259105E-3</v>
      </c>
      <c r="H822" s="42">
        <f>_xll.qlCalendarAdvance(Calendar,$H821,B822,"f",FALSE)</f>
        <v>45497</v>
      </c>
      <c r="I822" s="140">
        <f>_xll.qlInterestRateIndexValueDate(Index1M,$H822)</f>
        <v>45497</v>
      </c>
      <c r="J822" s="145">
        <f>IFERROR(_xll.qlIndexFixing(Index1M,$H822,TRUE,_xll.ohTrigger(RecalcTrigger,Trigger1M)),NA())</f>
        <v>8.9351006245330655E-3</v>
      </c>
      <c r="K822" s="44">
        <f>IFERROR(_xll.qlIndexFixing(Index3M,H822,TRUE,_xll.ohTrigger(RecalcTrigger,Trigger3M)),NA())</f>
        <v>9.6379827979561298E-3</v>
      </c>
      <c r="L822" s="44">
        <f>IFERROR(_xll.qlIndexFixing(Index6M,$H822,TRUE,_xll.ohTrigger(RecalcTrigger,Trigger6M)),NA())</f>
        <v>1.0671878810473892E-2</v>
      </c>
      <c r="M822" s="146">
        <f>IFERROR(_xll.qlIndexFixing(Index1Y,$H822,TRUE,_xll.ohTrigger(RecalcTrigger,Trigger1Y)),NA())</f>
        <v>1.1884119781530034E-2</v>
      </c>
      <c r="N822" s="145">
        <f>IFERROR(_xll.qlIndexFixing(ONIndex1M,I822,TRUE,_xll.ohTrigger(RecalcTrigger,Trigger1M)),NA())</f>
        <v>8.8998859107336514E-3</v>
      </c>
      <c r="O822" s="44">
        <f>IFERROR(_xll.qlIndexFixing(ONIndex3M,I822,TRUE,_xll.ohTrigger(RecalcTrigger,Trigger3M)),NA())</f>
        <v>9.5113518227907257E-3</v>
      </c>
      <c r="P822" s="44">
        <f>IFERROR(_xll.qlIndexFixing(ONIndex6M,I822,TRUE,_xll.ohTrigger(RecalcTrigger,Trigger6M)),NA())</f>
        <v>1.0382391573956484E-2</v>
      </c>
      <c r="Q822" s="146">
        <f>IFERROR(_xll.qlIndexFixing(ONIndex1Y,I822,TRUE,_xll.ohTrigger(RecalcTrigger,Trigger1Y)),NA())</f>
        <v>1.1319551950705886E-2</v>
      </c>
    </row>
    <row r="823" spans="2:17" x14ac:dyDescent="0.2">
      <c r="B823" s="39" t="s">
        <v>42</v>
      </c>
      <c r="D823" s="42">
        <f>_xll.qlCalendarAdvance(Calendar,$D822,B823,"f",FALSE)</f>
        <v>45504</v>
      </c>
      <c r="E823" s="140">
        <f>_xll.qlInterestRateIndexValueDate(IndexON,D823)</f>
        <v>45504</v>
      </c>
      <c r="F823" s="156">
        <f>IFERROR(_xll.qlIndexFixing(IndexON,D823,TRUE,_xll.ohTrigger(RecalcTrigger,TriggerON)),NA())</f>
        <v>7.5432413322706893E-3</v>
      </c>
      <c r="H823" s="42">
        <f>_xll.qlCalendarAdvance(Calendar,$H822,B823,"f",FALSE)</f>
        <v>45504</v>
      </c>
      <c r="I823" s="140">
        <f>_xll.qlInterestRateIndexValueDate(Index1M,$H823)</f>
        <v>45504</v>
      </c>
      <c r="J823" s="145">
        <f>IFERROR(_xll.qlIndexFixing(Index1M,$H823,TRUE,_xll.ohTrigger(RecalcTrigger,Trigger1M)),NA())</f>
        <v>8.9438576369058991E-3</v>
      </c>
      <c r="K823" s="44">
        <f>IFERROR(_xll.qlIndexFixing(Index3M,H823,TRUE,_xll.ohTrigger(RecalcTrigger,Trigger3M)),NA())</f>
        <v>9.6551344201032917E-3</v>
      </c>
      <c r="L823" s="44">
        <f>IFERROR(_xll.qlIndexFixing(Index6M,$H823,TRUE,_xll.ohTrigger(RecalcTrigger,Trigger6M)),NA())</f>
        <v>1.0691622317310223E-2</v>
      </c>
      <c r="M823" s="146">
        <f>IFERROR(_xll.qlIndexFixing(Index1Y,$H823,TRUE,_xll.ohTrigger(RecalcTrigger,Trigger1Y)),NA())</f>
        <v>1.1904038259619609E-2</v>
      </c>
      <c r="N823" s="145">
        <f>IFERROR(_xll.qlIndexFixing(ONIndex1M,I823,TRUE,_xll.ohTrigger(RecalcTrigger,Trigger1M)),NA())</f>
        <v>8.9140301156820367E-3</v>
      </c>
      <c r="O823" s="44">
        <f>IFERROR(_xll.qlIndexFixing(ONIndex3M,I823,TRUE,_xll.ohTrigger(RecalcTrigger,Trigger3M)),NA())</f>
        <v>9.5303220185716242E-3</v>
      </c>
      <c r="P823" s="44">
        <f>IFERROR(_xll.qlIndexFixing(ONIndex6M,I823,TRUE,_xll.ohTrigger(RecalcTrigger,Trigger6M)),NA())</f>
        <v>1.0403447584357295E-2</v>
      </c>
      <c r="Q823" s="146">
        <f>IFERROR(_xll.qlIndexFixing(ONIndex1Y,I823,TRUE,_xll.ohTrigger(RecalcTrigger,Trigger1Y)),NA())</f>
        <v>1.133850062853714E-2</v>
      </c>
    </row>
    <row r="824" spans="2:17" x14ac:dyDescent="0.2">
      <c r="B824" s="39" t="s">
        <v>42</v>
      </c>
      <c r="D824" s="42">
        <f>_xll.qlCalendarAdvance(Calendar,$D823,B824,"f",FALSE)</f>
        <v>45511</v>
      </c>
      <c r="E824" s="140">
        <f>_xll.qlInterestRateIndexValueDate(IndexON,D824)</f>
        <v>45511</v>
      </c>
      <c r="F824" s="156">
        <f>IFERROR(_xll.qlIndexFixing(IndexON,D824,TRUE,_xll.ohTrigger(RecalcTrigger,TriggerON)),NA())</f>
        <v>7.5723852496878408E-3</v>
      </c>
      <c r="H824" s="42">
        <f>_xll.qlCalendarAdvance(Calendar,$H823,B824,"f",FALSE)</f>
        <v>45511</v>
      </c>
      <c r="I824" s="140">
        <f>_xll.qlInterestRateIndexValueDate(Index1M,$H824)</f>
        <v>45511</v>
      </c>
      <c r="J824" s="145">
        <f>IFERROR(_xll.qlIndexFixing(Index1M,$H824,TRUE,_xll.ohTrigger(RecalcTrigger,Trigger1M)),NA())</f>
        <v>8.9586751121865128E-3</v>
      </c>
      <c r="K824" s="44">
        <f>IFERROR(_xll.qlIndexFixing(Index3M,H824,TRUE,_xll.ohTrigger(RecalcTrigger,Trigger3M)),NA())</f>
        <v>9.6721478366582903E-3</v>
      </c>
      <c r="L824" s="44">
        <f>IFERROR(_xll.qlIndexFixing(Index6M,$H824,TRUE,_xll.ohTrigger(RecalcTrigger,Trigger6M)),NA())</f>
        <v>1.071129367491856E-2</v>
      </c>
      <c r="M824" s="146">
        <f>IFERROR(_xll.qlIndexFixing(Index1Y,$H824,TRUE,_xll.ohTrigger(RecalcTrigger,Trigger1Y)),NA())</f>
        <v>1.1924015710246705E-2</v>
      </c>
      <c r="N824" s="145">
        <f>IFERROR(_xll.qlIndexFixing(ONIndex1M,I824,TRUE,_xll.ohTrigger(RecalcTrigger,Trigger1M)),NA())</f>
        <v>8.9275033301239315E-3</v>
      </c>
      <c r="O824" s="44">
        <f>IFERROR(_xll.qlIndexFixing(ONIndex3M,I824,TRUE,_xll.ohTrigger(RecalcTrigger,Trigger3M)),NA())</f>
        <v>9.5489514338686909E-3</v>
      </c>
      <c r="P824" s="44">
        <f>IFERROR(_xll.qlIndexFixing(ONIndex6M,I824,TRUE,_xll.ohTrigger(RecalcTrigger,Trigger6M)),NA())</f>
        <v>1.0424331748681848E-2</v>
      </c>
      <c r="Q824" s="146">
        <f>IFERROR(_xll.qlIndexFixing(ONIndex1Y,I824,TRUE,_xll.ohTrigger(RecalcTrigger,Trigger1Y)),NA())</f>
        <v>1.1357346403283453E-2</v>
      </c>
    </row>
    <row r="825" spans="2:17" x14ac:dyDescent="0.2">
      <c r="B825" s="39" t="s">
        <v>42</v>
      </c>
      <c r="D825" s="42">
        <f>_xll.qlCalendarAdvance(Calendar,$D824,B825,"f",FALSE)</f>
        <v>45518</v>
      </c>
      <c r="E825" s="140">
        <f>_xll.qlInterestRateIndexValueDate(IndexON,D825)</f>
        <v>45518</v>
      </c>
      <c r="F825" s="156">
        <f>IFERROR(_xll.qlIndexFixing(IndexON,D825,TRUE,_xll.ohTrigger(RecalcTrigger,TriggerON)),NA())</f>
        <v>7.6015088187342261E-3</v>
      </c>
      <c r="H825" s="42">
        <f>_xll.qlCalendarAdvance(Calendar,$H824,B825,"f",FALSE)</f>
        <v>45518</v>
      </c>
      <c r="I825" s="140">
        <f>_xll.qlInterestRateIndexValueDate(Index1M,$H825)</f>
        <v>45518</v>
      </c>
      <c r="J825" s="145">
        <f>IFERROR(_xll.qlIndexFixing(Index1M,$H825,TRUE,_xll.ohTrigger(RecalcTrigger,Trigger1M)),NA())</f>
        <v>8.969952498630189E-3</v>
      </c>
      <c r="K825" s="44">
        <f>IFERROR(_xll.qlIndexFixing(Index3M,H825,TRUE,_xll.ohTrigger(RecalcTrigger,Trigger3M)),NA())</f>
        <v>9.689068957874334E-3</v>
      </c>
      <c r="L825" s="44">
        <f>IFERROR(_xll.qlIndexFixing(Index6M,$H825,TRUE,_xll.ohTrigger(RecalcTrigger,Trigger6M)),NA())</f>
        <v>1.0730898596492617E-2</v>
      </c>
      <c r="M825" s="146">
        <f>IFERROR(_xll.qlIndexFixing(Index1Y,$H825,TRUE,_xll.ohTrigger(RecalcTrigger,Trigger1Y)),NA())</f>
        <v>1.194405588353753E-2</v>
      </c>
      <c r="N825" s="145">
        <f>IFERROR(_xll.qlIndexFixing(ONIndex1M,I825,TRUE,_xll.ohTrigger(RecalcTrigger,Trigger1M)),NA())</f>
        <v>8.9403055538161968E-3</v>
      </c>
      <c r="O825" s="44">
        <f>IFERROR(_xll.qlIndexFixing(ONIndex3M,I825,TRUE,_xll.ohTrigger(RecalcTrigger,Trigger3M)),NA())</f>
        <v>9.5672400685198333E-3</v>
      </c>
      <c r="P825" s="44">
        <f>IFERROR(_xll.qlIndexFixing(ONIndex6M,I825,TRUE,_xll.ohTrigger(RecalcTrigger,Trigger6M)),NA())</f>
        <v>1.0445044067011189E-2</v>
      </c>
      <c r="Q825" s="146">
        <f>IFERROR(_xll.qlIndexFixing(ONIndex1Y,I825,TRUE,_xll.ohTrigger(RecalcTrigger,Trigger1Y)),NA())</f>
        <v>1.137608927478273E-2</v>
      </c>
    </row>
    <row r="826" spans="2:17" x14ac:dyDescent="0.2">
      <c r="B826" s="39" t="s">
        <v>42</v>
      </c>
      <c r="D826" s="42">
        <f>_xll.qlCalendarAdvance(Calendar,$D825,B826,"f",FALSE)</f>
        <v>45525</v>
      </c>
      <c r="E826" s="140">
        <f>_xll.qlInterestRateIndexValueDate(IndexON,D826)</f>
        <v>45525</v>
      </c>
      <c r="F826" s="156">
        <f>IFERROR(_xll.qlIndexFixing(IndexON,D826,TRUE,_xll.ohTrigger(RecalcTrigger,TriggerON)),NA())</f>
        <v>7.6306120395719379E-3</v>
      </c>
      <c r="H826" s="42">
        <f>_xll.qlCalendarAdvance(Calendar,$H825,B826,"f",FALSE)</f>
        <v>45525</v>
      </c>
      <c r="I826" s="140">
        <f>_xll.qlInterestRateIndexValueDate(Index1M,$H826)</f>
        <v>45525</v>
      </c>
      <c r="J826" s="145">
        <f>IFERROR(_xll.qlIndexFixing(Index1M,$H826,TRUE,_xll.ohTrigger(RecalcTrigger,Trigger1M)),NA())</f>
        <v>8.9805583770082818E-3</v>
      </c>
      <c r="K826" s="44">
        <f>IFERROR(_xll.qlIndexFixing(Index3M,H826,TRUE,_xll.ohTrigger(RecalcTrigger,Trigger3M)),NA())</f>
        <v>9.7059436947965917E-3</v>
      </c>
      <c r="L826" s="44">
        <f>IFERROR(_xll.qlIndexFixing(Index6M,$H826,TRUE,_xll.ohTrigger(RecalcTrigger,Trigger6M)),NA())</f>
        <v>1.0750442795456465E-2</v>
      </c>
      <c r="M826" s="146">
        <f>IFERROR(_xll.qlIndexFixing(Index1Y,$H826,TRUE,_xll.ohTrigger(RecalcTrigger,Trigger1Y)),NA())</f>
        <v>1.196416252992627E-2</v>
      </c>
      <c r="N826" s="145">
        <f>IFERROR(_xll.qlIndexFixing(ONIndex1M,I826,TRUE,_xll.ohTrigger(RecalcTrigger,Trigger1M)),NA())</f>
        <v>8.9524367868398791E-3</v>
      </c>
      <c r="O826" s="44">
        <f>IFERROR(_xll.qlIndexFixing(ONIndex3M,I826,TRUE,_xll.ohTrigger(RecalcTrigger,Trigger3M)),NA())</f>
        <v>9.5851879226060976E-3</v>
      </c>
      <c r="P826" s="44">
        <f>IFERROR(_xll.qlIndexFixing(ONIndex6M,I826,TRUE,_xll.ohTrigger(RecalcTrigger,Trigger6M)),NA())</f>
        <v>1.0465584539264272E-2</v>
      </c>
      <c r="Q826" s="146">
        <f>IFERROR(_xll.qlIndexFixing(ONIndex1Y,I826,TRUE,_xll.ohTrigger(RecalcTrigger,Trigger1Y)),NA())</f>
        <v>1.139472924311602E-2</v>
      </c>
    </row>
    <row r="827" spans="2:17" x14ac:dyDescent="0.2">
      <c r="B827" s="39" t="s">
        <v>42</v>
      </c>
      <c r="D827" s="42">
        <f>_xll.qlCalendarAdvance(Calendar,$D826,B827,"f",FALSE)</f>
        <v>45532</v>
      </c>
      <c r="E827" s="140">
        <f>_xll.qlInterestRateIndexValueDate(IndexON,D827)</f>
        <v>45532</v>
      </c>
      <c r="F827" s="156">
        <f>IFERROR(_xll.qlIndexFixing(IndexON,D827,TRUE,_xll.ohTrigger(RecalcTrigger,TriggerON)),NA())</f>
        <v>7.6596949122009761E-3</v>
      </c>
      <c r="H827" s="42">
        <f>_xll.qlCalendarAdvance(Calendar,$H826,B827,"f",FALSE)</f>
        <v>45532</v>
      </c>
      <c r="I827" s="140">
        <f>_xll.qlInterestRateIndexValueDate(Index1M,$H827)</f>
        <v>45532</v>
      </c>
      <c r="J827" s="145">
        <f>IFERROR(_xll.qlIndexFixing(Index1M,$H827,TRUE,_xll.ohTrigger(RecalcTrigger,Trigger1M)),NA())</f>
        <v>8.9904927453904153E-3</v>
      </c>
      <c r="K827" s="44">
        <f>IFERROR(_xll.qlIndexFixing(Index3M,H827,TRUE,_xll.ohTrigger(RecalcTrigger,Trigger3M)),NA())</f>
        <v>9.7228179592525072E-3</v>
      </c>
      <c r="L827" s="44">
        <f>IFERROR(_xll.qlIndexFixing(Index6M,$H827,TRUE,_xll.ohTrigger(RecalcTrigger,Trigger6M)),NA())</f>
        <v>1.0769931985464547E-2</v>
      </c>
      <c r="M827" s="146">
        <f>IFERROR(_xll.qlIndexFixing(Index1Y,$H827,TRUE,_xll.ohTrigger(RecalcTrigger,Trigger1Y)),NA())</f>
        <v>1.1984339400158195E-2</v>
      </c>
      <c r="N827" s="145">
        <f>IFERROR(_xll.qlIndexFixing(ONIndex1M,I827,TRUE,_xll.ohTrigger(RecalcTrigger,Trigger1M)),NA())</f>
        <v>8.9638970290328857E-3</v>
      </c>
      <c r="O827" s="44">
        <f>IFERROR(_xll.qlIndexFixing(ONIndex3M,I827,TRUE,_xll.ohTrigger(RecalcTrigger,Trigger3M)),NA())</f>
        <v>9.602794995884345E-3</v>
      </c>
      <c r="P827" s="44">
        <f>IFERROR(_xll.qlIndexFixing(ONIndex6M,I827,TRUE,_xll.ohTrigger(RecalcTrigger,Trigger6M)),NA())</f>
        <v>1.0485953165360051E-2</v>
      </c>
      <c r="Q827" s="146">
        <f>IFERROR(_xll.qlIndexFixing(ONIndex1Y,I827,TRUE,_xll.ohTrigger(RecalcTrigger,Trigger1Y)),NA())</f>
        <v>1.1413266308121228E-2</v>
      </c>
    </row>
    <row r="828" spans="2:17" x14ac:dyDescent="0.2">
      <c r="B828" s="39" t="s">
        <v>42</v>
      </c>
      <c r="D828" s="42">
        <f>_xll.qlCalendarAdvance(Calendar,$D827,B828,"f",FALSE)</f>
        <v>45539</v>
      </c>
      <c r="E828" s="140">
        <f>_xll.qlInterestRateIndexValueDate(IndexON,D828)</f>
        <v>45539</v>
      </c>
      <c r="F828" s="156">
        <f>IFERROR(_xll.qlIndexFixing(IndexON,D828,TRUE,_xll.ohTrigger(RecalcTrigger,TriggerON)),NA())</f>
        <v>7.6887574366213407E-3</v>
      </c>
      <c r="H828" s="42">
        <f>_xll.qlCalendarAdvance(Calendar,$H827,B828,"f",FALSE)</f>
        <v>45539</v>
      </c>
      <c r="I828" s="140">
        <f>_xll.qlInterestRateIndexValueDate(Index1M,$H828)</f>
        <v>45539</v>
      </c>
      <c r="J828" s="145">
        <f>IFERROR(_xll.qlIndexFixing(Index1M,$H828,TRUE,_xll.ohTrigger(RecalcTrigger,Trigger1M)),NA())</f>
        <v>8.9976118762837114E-3</v>
      </c>
      <c r="K828" s="44">
        <f>IFERROR(_xll.qlIndexFixing(Index3M,H828,TRUE,_xll.ohTrigger(RecalcTrigger,Trigger3M)),NA())</f>
        <v>9.7383748285328302E-3</v>
      </c>
      <c r="L828" s="44">
        <f>IFERROR(_xll.qlIndexFixing(Index6M,$H828,TRUE,_xll.ohTrigger(RecalcTrigger,Trigger6M)),NA())</f>
        <v>1.0784762021516266E-2</v>
      </c>
      <c r="M828" s="146">
        <f>IFERROR(_xll.qlIndexFixing(Index1Y,$H828,TRUE,_xll.ohTrigger(RecalcTrigger,Trigger1Y)),NA())</f>
        <v>1.2004590245290769E-2</v>
      </c>
      <c r="N828" s="145">
        <f>IFERROR(_xll.qlIndexFixing(ONIndex1M,I828,TRUE,_xll.ohTrigger(RecalcTrigger,Trigger1M)),NA())</f>
        <v>8.9746862803141703E-3</v>
      </c>
      <c r="O828" s="44">
        <f>IFERROR(_xll.qlIndexFixing(ONIndex3M,I828,TRUE,_xll.ohTrigger(RecalcTrigger,Trigger3M)),NA())</f>
        <v>9.6200612884356218E-3</v>
      </c>
      <c r="P828" s="44">
        <f>IFERROR(_xll.qlIndexFixing(ONIndex6M,I828,TRUE,_xll.ohTrigger(RecalcTrigger,Trigger6M)),NA())</f>
        <v>1.0506149945379573E-2</v>
      </c>
      <c r="Q828" s="146">
        <f>IFERROR(_xll.qlIndexFixing(ONIndex1Y,I828,TRUE,_xll.ohTrigger(RecalcTrigger,Trigger1Y)),NA())</f>
        <v>1.1431700470041495E-2</v>
      </c>
    </row>
    <row r="829" spans="2:17" x14ac:dyDescent="0.2">
      <c r="B829" s="39" t="s">
        <v>42</v>
      </c>
      <c r="D829" s="42">
        <f>_xll.qlCalendarAdvance(Calendar,$D828,B829,"f",FALSE)</f>
        <v>45546</v>
      </c>
      <c r="E829" s="140">
        <f>_xll.qlInterestRateIndexValueDate(IndexON,D829)</f>
        <v>45546</v>
      </c>
      <c r="F829" s="156">
        <f>IFERROR(_xll.qlIndexFixing(IndexON,D829,TRUE,_xll.ohTrigger(RecalcTrigger,TriggerON)),NA())</f>
        <v>7.7177996126709392E-3</v>
      </c>
      <c r="H829" s="42">
        <f>_xll.qlCalendarAdvance(Calendar,$H828,B829,"f",FALSE)</f>
        <v>45546</v>
      </c>
      <c r="I829" s="140">
        <f>_xll.qlInterestRateIndexValueDate(Index1M,$H829)</f>
        <v>45546</v>
      </c>
      <c r="J829" s="145">
        <f>IFERROR(_xll.qlIndexFixing(Index1M,$H829,TRUE,_xll.ohTrigger(RecalcTrigger,Trigger1M)),NA())</f>
        <v>9.0065314591021295E-3</v>
      </c>
      <c r="K829" s="44">
        <f>IFERROR(_xll.qlIndexFixing(Index3M,H829,TRUE,_xll.ohTrigger(RecalcTrigger,Trigger3M)),NA())</f>
        <v>9.7553693544206958E-3</v>
      </c>
      <c r="L829" s="44">
        <f>IFERROR(_xll.qlIndexFixing(Index6M,$H829,TRUE,_xll.ohTrigger(RecalcTrigger,Trigger6M)),NA())</f>
        <v>1.0804161902197686E-2</v>
      </c>
      <c r="M829" s="146">
        <f>IFERROR(_xll.qlIndexFixing(Index1Y,$H829,TRUE,_xll.ohTrigger(RecalcTrigger,Trigger1Y)),NA())</f>
        <v>1.2024918816696983E-2</v>
      </c>
      <c r="N829" s="145">
        <f>IFERROR(_xll.qlIndexFixing(ONIndex1M,I829,TRUE,_xll.ohTrigger(RecalcTrigger,Trigger1M)),NA())</f>
        <v>8.9848045406837329E-3</v>
      </c>
      <c r="O829" s="44">
        <f>IFERROR(_xll.qlIndexFixing(ONIndex3M,I829,TRUE,_xll.ohTrigger(RecalcTrigger,Trigger3M)),NA())</f>
        <v>9.6369868001788817E-3</v>
      </c>
      <c r="P829" s="44">
        <f>IFERROR(_xll.qlIndexFixing(ONIndex6M,I829,TRUE,_xll.ohTrigger(RecalcTrigger,Trigger6M)),NA())</f>
        <v>1.0526174879079697E-2</v>
      </c>
      <c r="Q829" s="146">
        <f>IFERROR(_xll.qlIndexFixing(ONIndex1Y,I829,TRUE,_xll.ohTrigger(RecalcTrigger,Trigger1Y)),NA())</f>
        <v>1.1450031728633681E-2</v>
      </c>
    </row>
    <row r="830" spans="2:17" x14ac:dyDescent="0.2">
      <c r="B830" s="39" t="s">
        <v>42</v>
      </c>
      <c r="D830" s="42">
        <f>_xll.qlCalendarAdvance(Calendar,$D829,B830,"f",FALSE)</f>
        <v>45553</v>
      </c>
      <c r="E830" s="140">
        <f>_xll.qlInterestRateIndexValueDate(IndexON,D830)</f>
        <v>45553</v>
      </c>
      <c r="F830" s="156">
        <f>IFERROR(_xll.qlIndexFixing(IndexON,D830,TRUE,_xll.ohTrigger(RecalcTrigger,TriggerON)),NA())</f>
        <v>7.7468214405118641E-3</v>
      </c>
      <c r="H830" s="42">
        <f>_xll.qlCalendarAdvance(Calendar,$H829,B830,"f",FALSE)</f>
        <v>45553</v>
      </c>
      <c r="I830" s="140">
        <f>_xll.qlInterestRateIndexValueDate(Index1M,$H830)</f>
        <v>45553</v>
      </c>
      <c r="J830" s="145">
        <f>IFERROR(_xll.qlIndexFixing(Index1M,$H830,TRUE,_xll.ohTrigger(RecalcTrigger,Trigger1M)),NA())</f>
        <v>9.0152517607759268E-3</v>
      </c>
      <c r="K830" s="44">
        <f>IFERROR(_xll.qlIndexFixing(Index3M,H830,TRUE,_xll.ohTrigger(RecalcTrigger,Trigger3M)),NA())</f>
        <v>9.7724997739527392E-3</v>
      </c>
      <c r="L830" s="44">
        <f>IFERROR(_xll.qlIndexFixing(Index6M,$H830,TRUE,_xll.ohTrigger(RecalcTrigger,Trigger6M)),NA())</f>
        <v>1.082352365960371E-2</v>
      </c>
      <c r="M830" s="146">
        <f>IFERROR(_xll.qlIndexFixing(Index1Y,$H830,TRUE,_xll.ohTrigger(RecalcTrigger,Trigger1Y)),NA())</f>
        <v>1.2045328866069127E-2</v>
      </c>
      <c r="N830" s="145">
        <f>IFERROR(_xll.qlIndexFixing(ONIndex1M,I830,TRUE,_xll.ohTrigger(RecalcTrigger,Trigger1M)),NA())</f>
        <v>8.994251809979481E-3</v>
      </c>
      <c r="O830" s="44">
        <f>IFERROR(_xll.qlIndexFixing(ONIndex3M,I830,TRUE,_xll.ohTrigger(RecalcTrigger,Trigger3M)),NA())</f>
        <v>9.6535715311141246E-3</v>
      </c>
      <c r="P830" s="44">
        <f>IFERROR(_xll.qlIndexFixing(ONIndex6M,I830,TRUE,_xll.ohTrigger(RecalcTrigger,Trigger6M)),NA())</f>
        <v>1.0546027966703564E-2</v>
      </c>
      <c r="Q830" s="146">
        <f>IFERROR(_xll.qlIndexFixing(ONIndex1Y,I830,TRUE,_xll.ohTrigger(RecalcTrigger,Trigger1Y)),NA())</f>
        <v>1.1468260083978832E-2</v>
      </c>
    </row>
    <row r="831" spans="2:17" x14ac:dyDescent="0.2">
      <c r="B831" s="39" t="s">
        <v>42</v>
      </c>
      <c r="D831" s="42">
        <f>_xll.qlCalendarAdvance(Calendar,$D830,B831,"f",FALSE)</f>
        <v>45560</v>
      </c>
      <c r="E831" s="140">
        <f>_xll.qlInterestRateIndexValueDate(IndexON,D831)</f>
        <v>45560</v>
      </c>
      <c r="F831" s="156">
        <f>IFERROR(_xll.qlIndexFixing(IndexON,D831,TRUE,_xll.ohTrigger(RecalcTrigger,TriggerON)),NA())</f>
        <v>7.7758229200630691E-3</v>
      </c>
      <c r="H831" s="42">
        <f>_xll.qlCalendarAdvance(Calendar,$H830,B831,"f",FALSE)</f>
        <v>45560</v>
      </c>
      <c r="I831" s="140">
        <f>_xll.qlInterestRateIndexValueDate(Index1M,$H831)</f>
        <v>45560</v>
      </c>
      <c r="J831" s="145">
        <f>IFERROR(_xll.qlIndexFixing(Index1M,$H831,TRUE,_xll.ohTrigger(RecalcTrigger,Trigger1M)),NA())</f>
        <v>9.0240732619742605E-3</v>
      </c>
      <c r="K831" s="44">
        <f>IFERROR(_xll.qlIndexFixing(Index3M,H831,TRUE,_xll.ohTrigger(RecalcTrigger,Trigger3M)),NA())</f>
        <v>9.7926464593884304E-3</v>
      </c>
      <c r="L831" s="44">
        <f>IFERROR(_xll.qlIndexFixing(Index6M,$H831,TRUE,_xll.ohTrigger(RecalcTrigger,Trigger6M)),NA())</f>
        <v>1.0842853102511136E-2</v>
      </c>
      <c r="M831" s="146">
        <f>IFERROR(_xll.qlIndexFixing(Index1Y,$H831,TRUE,_xll.ohTrigger(RecalcTrigger,Trigger1Y)),NA())</f>
        <v>1.2065824145419679E-2</v>
      </c>
      <c r="N831" s="145">
        <f>IFERROR(_xll.qlIndexFixing(ONIndex1M,I831,TRUE,_xll.ohTrigger(RecalcTrigger,Trigger1M)),NA())</f>
        <v>9.0030280882824609E-3</v>
      </c>
      <c r="O831" s="44">
        <f>IFERROR(_xll.qlIndexFixing(ONIndex3M,I831,TRUE,_xll.ohTrigger(RecalcTrigger,Trigger3M)),NA())</f>
        <v>9.669815481079258E-3</v>
      </c>
      <c r="P831" s="44">
        <f>IFERROR(_xll.qlIndexFixing(ONIndex6M,I831,TRUE,_xll.ohTrigger(RecalcTrigger,Trigger6M)),NA())</f>
        <v>1.0565709207926988E-2</v>
      </c>
      <c r="Q831" s="146">
        <f>IFERROR(_xll.qlIndexFixing(ONIndex1Y,I831,TRUE,_xll.ohTrigger(RecalcTrigger,Trigger1Y)),NA())</f>
        <v>1.1486385536076948E-2</v>
      </c>
    </row>
    <row r="832" spans="2:17" x14ac:dyDescent="0.2">
      <c r="B832" s="39" t="s">
        <v>42</v>
      </c>
      <c r="D832" s="42">
        <f>_xll.qlCalendarAdvance(Calendar,$D831,B832,"f",FALSE)</f>
        <v>45567</v>
      </c>
      <c r="E832" s="140">
        <f>_xll.qlInterestRateIndexValueDate(IndexON,D832)</f>
        <v>45567</v>
      </c>
      <c r="F832" s="156">
        <f>IFERROR(_xll.qlIndexFixing(IndexON,D832,TRUE,_xll.ohTrigger(RecalcTrigger,TriggerON)),NA())</f>
        <v>7.8048042990019884E-3</v>
      </c>
      <c r="H832" s="42">
        <f>_xll.qlCalendarAdvance(Calendar,$H831,B832,"f",FALSE)</f>
        <v>45567</v>
      </c>
      <c r="I832" s="140">
        <f>_xll.qlInterestRateIndexValueDate(Index1M,$H832)</f>
        <v>45567</v>
      </c>
      <c r="J832" s="145">
        <f>IFERROR(_xll.qlIndexFixing(Index1M,$H832,TRUE,_xll.ohTrigger(RecalcTrigger,Trigger1M)),NA())</f>
        <v>9.0357821727173344E-3</v>
      </c>
      <c r="K832" s="44">
        <f>IFERROR(_xll.qlIndexFixing(Index3M,H832,TRUE,_xll.ohTrigger(RecalcTrigger,Trigger3M)),NA())</f>
        <v>9.8087889848851809E-3</v>
      </c>
      <c r="L832" s="44">
        <f>IFERROR(_xll.qlIndexFixing(Index6M,$H832,TRUE,_xll.ohTrigger(RecalcTrigger,Trigger6M)),NA())</f>
        <v>1.0863688336964055E-2</v>
      </c>
      <c r="M832" s="146">
        <f>IFERROR(_xll.qlIndexFixing(Index1Y,$H832,TRUE,_xll.ohTrigger(RecalcTrigger,Trigger1Y)),NA())</f>
        <v>1.2086408230626011E-2</v>
      </c>
      <c r="N832" s="145">
        <f>IFERROR(_xll.qlIndexFixing(ONIndex1M,I832,TRUE,_xll.ohTrigger(RecalcTrigger,Trigger1M)),NA())</f>
        <v>9.0112165395317412E-3</v>
      </c>
      <c r="O832" s="44">
        <f>IFERROR(_xll.qlIndexFixing(ONIndex3M,I832,TRUE,_xll.ohTrigger(RecalcTrigger,Trigger3M)),NA())</f>
        <v>9.6857575523701112E-3</v>
      </c>
      <c r="P832" s="44">
        <f>IFERROR(_xll.qlIndexFixing(ONIndex6M,I832,TRUE,_xll.ohTrigger(RecalcTrigger,Trigger6M)),NA())</f>
        <v>1.0585228259900603E-2</v>
      </c>
      <c r="Q832" s="146">
        <f>IFERROR(_xll.qlIndexFixing(ONIndex1Y,I832,TRUE,_xll.ohTrigger(RecalcTrigger,Trigger1Y)),NA())</f>
        <v>1.1504420561597728E-2</v>
      </c>
    </row>
    <row r="833" spans="2:17" x14ac:dyDescent="0.2">
      <c r="B833" s="39" t="s">
        <v>42</v>
      </c>
      <c r="D833" s="42">
        <f>_xll.qlCalendarAdvance(Calendar,$D832,B833,"f",FALSE)</f>
        <v>45574</v>
      </c>
      <c r="E833" s="140">
        <f>_xll.qlInterestRateIndexValueDate(IndexON,D833)</f>
        <v>45574</v>
      </c>
      <c r="F833" s="156">
        <f>IFERROR(_xll.qlIndexFixing(IndexON,D833,TRUE,_xll.ohTrigger(RecalcTrigger,TriggerON)),NA())</f>
        <v>7.8337683668605607E-3</v>
      </c>
      <c r="H833" s="42">
        <f>_xll.qlCalendarAdvance(Calendar,$H832,B833,"f",FALSE)</f>
        <v>45574</v>
      </c>
      <c r="I833" s="140">
        <f>_xll.qlInterestRateIndexValueDate(Index1M,$H833)</f>
        <v>45574</v>
      </c>
      <c r="J833" s="145">
        <f>IFERROR(_xll.qlIndexFixing(Index1M,$H833,TRUE,_xll.ohTrigger(RecalcTrigger,Trigger1M)),NA())</f>
        <v>9.0457350540838789E-3</v>
      </c>
      <c r="K833" s="44">
        <f>IFERROR(_xll.qlIndexFixing(Index3M,H833,TRUE,_xll.ohTrigger(RecalcTrigger,Trigger3M)),NA())</f>
        <v>9.8266085216739078E-3</v>
      </c>
      <c r="L833" s="44">
        <f>IFERROR(_xll.qlIndexFixing(Index6M,$H833,TRUE,_xll.ohTrigger(RecalcTrigger,Trigger6M)),NA())</f>
        <v>1.0882967518420588E-2</v>
      </c>
      <c r="M833" s="146">
        <f>IFERROR(_xll.qlIndexFixing(Index1Y,$H833,TRUE,_xll.ohTrigger(RecalcTrigger,Trigger1Y)),NA())</f>
        <v>1.2107078080151767E-2</v>
      </c>
      <c r="N833" s="145">
        <f>IFERROR(_xll.qlIndexFixing(ONIndex1M,I833,TRUE,_xll.ohTrigger(RecalcTrigger,Trigger1M)),NA())</f>
        <v>9.0197538528757892E-3</v>
      </c>
      <c r="O833" s="44">
        <f>IFERROR(_xll.qlIndexFixing(ONIndex3M,I833,TRUE,_xll.ohTrigger(RecalcTrigger,Trigger3M)),NA())</f>
        <v>9.7018359071965321E-3</v>
      </c>
      <c r="P833" s="44">
        <f>IFERROR(_xll.qlIndexFixing(ONIndex6M,I833,TRUE,_xll.ohTrigger(RecalcTrigger,Trigger6M)),NA())</f>
        <v>1.0604693889488814E-2</v>
      </c>
      <c r="Q833" s="146">
        <f>IFERROR(_xll.qlIndexFixing(ONIndex1Y,I833,TRUE,_xll.ohTrigger(RecalcTrigger,Trigger1Y)),NA())</f>
        <v>1.1522505688146278E-2</v>
      </c>
    </row>
    <row r="834" spans="2:17" x14ac:dyDescent="0.2">
      <c r="B834" s="39" t="s">
        <v>42</v>
      </c>
      <c r="D834" s="42">
        <f>_xll.qlCalendarAdvance(Calendar,$D833,B834,"f",FALSE)</f>
        <v>45581</v>
      </c>
      <c r="E834" s="140">
        <f>_xll.qlInterestRateIndexValueDate(IndexON,D834)</f>
        <v>45581</v>
      </c>
      <c r="F834" s="156">
        <f>IFERROR(_xll.qlIndexFixing(IndexON,D834,TRUE,_xll.ohTrigger(RecalcTrigger,TriggerON)),NA())</f>
        <v>7.8627159187838469E-3</v>
      </c>
      <c r="H834" s="42">
        <f>_xll.qlCalendarAdvance(Calendar,$H833,B834,"f",FALSE)</f>
        <v>45581</v>
      </c>
      <c r="I834" s="140">
        <f>_xll.qlInterestRateIndexValueDate(Index1M,$H834)</f>
        <v>45581</v>
      </c>
      <c r="J834" s="145">
        <f>IFERROR(_xll.qlIndexFixing(Index1M,$H834,TRUE,_xll.ohTrigger(RecalcTrigger,Trigger1M)),NA())</f>
        <v>9.0563042955963437E-3</v>
      </c>
      <c r="K834" s="44">
        <f>IFERROR(_xll.qlIndexFixing(Index3M,H834,TRUE,_xll.ohTrigger(RecalcTrigger,Trigger3M)),NA())</f>
        <v>9.8446899589270439E-3</v>
      </c>
      <c r="L834" s="44">
        <f>IFERROR(_xll.qlIndexFixing(Index6M,$H834,TRUE,_xll.ohTrigger(RecalcTrigger,Trigger6M)),NA())</f>
        <v>1.0902224343257003E-2</v>
      </c>
      <c r="M834" s="146">
        <f>IFERROR(_xll.qlIndexFixing(Index1Y,$H834,TRUE,_xll.ohTrigger(RecalcTrigger,Trigger1Y)),NA())</f>
        <v>1.2127821970167707E-2</v>
      </c>
      <c r="N834" s="145">
        <f>IFERROR(_xll.qlIndexFixing(ONIndex1M,I834,TRUE,_xll.ohTrigger(RecalcTrigger,Trigger1M)),NA())</f>
        <v>9.0289070285598516E-3</v>
      </c>
      <c r="O834" s="44">
        <f>IFERROR(_xll.qlIndexFixing(ONIndex3M,I834,TRUE,_xll.ohTrigger(RecalcTrigger,Trigger3M)),NA())</f>
        <v>9.7181754422537292E-3</v>
      </c>
      <c r="P834" s="44">
        <f>IFERROR(_xll.qlIndexFixing(ONIndex6M,I834,TRUE,_xll.ohTrigger(RecalcTrigger,Trigger6M)),NA())</f>
        <v>1.0624137100379016E-2</v>
      </c>
      <c r="Q834" s="146">
        <f>IFERROR(_xll.qlIndexFixing(ONIndex1Y,I834,TRUE,_xll.ohTrigger(RecalcTrigger,Trigger1Y)),NA())</f>
        <v>1.1540680972522699E-2</v>
      </c>
    </row>
    <row r="835" spans="2:17" x14ac:dyDescent="0.2">
      <c r="B835" s="39" t="s">
        <v>42</v>
      </c>
      <c r="D835" s="42">
        <f>_xll.qlCalendarAdvance(Calendar,$D834,B835,"f",FALSE)</f>
        <v>45588</v>
      </c>
      <c r="E835" s="140">
        <f>_xll.qlInterestRateIndexValueDate(IndexON,D835)</f>
        <v>45588</v>
      </c>
      <c r="F835" s="156">
        <f>IFERROR(_xll.qlIndexFixing(IndexON,D835,TRUE,_xll.ohTrigger(RecalcTrigger,TriggerON)),NA())</f>
        <v>7.8916469547718471E-3</v>
      </c>
      <c r="H835" s="42">
        <f>_xll.qlCalendarAdvance(Calendar,$H834,B835,"f",FALSE)</f>
        <v>45588</v>
      </c>
      <c r="I835" s="140">
        <f>_xll.qlInterestRateIndexValueDate(Index1M,$H835)</f>
        <v>45588</v>
      </c>
      <c r="J835" s="145">
        <f>IFERROR(_xll.qlIndexFixing(Index1M,$H835,TRUE,_xll.ohTrigger(RecalcTrigger,Trigger1M)),NA())</f>
        <v>9.0674898990180958E-3</v>
      </c>
      <c r="K835" s="44">
        <f>IFERROR(_xll.qlIndexFixing(Index3M,H835,TRUE,_xll.ohTrigger(RecalcTrigger,Trigger3M)),NA())</f>
        <v>9.8630333002159079E-3</v>
      </c>
      <c r="L835" s="44">
        <f>IFERROR(_xll.qlIndexFixing(Index6M,$H835,TRUE,_xll.ohTrigger(RecalcTrigger,Trigger6M)),NA())</f>
        <v>1.0921458810829378E-2</v>
      </c>
      <c r="M835" s="146">
        <f>IFERROR(_xll.qlIndexFixing(Index1Y,$H835,TRUE,_xll.ohTrigger(RecalcTrigger,Trigger1Y)),NA())</f>
        <v>1.2148627564516623E-2</v>
      </c>
      <c r="N835" s="145">
        <f>IFERROR(_xll.qlIndexFixing(ONIndex1M,I835,TRUE,_xll.ohTrigger(RecalcTrigger,Trigger1M)),NA())</f>
        <v>9.0386760667460209E-3</v>
      </c>
      <c r="O835" s="44">
        <f>IFERROR(_xll.qlIndexFixing(ONIndex3M,I835,TRUE,_xll.ohTrigger(RecalcTrigger,Trigger3M)),NA())</f>
        <v>9.7347761575417024E-3</v>
      </c>
      <c r="P835" s="44">
        <f>IFERROR(_xll.qlIndexFixing(ONIndex6M,I835,TRUE,_xll.ohTrigger(RecalcTrigger,Trigger6M)),NA())</f>
        <v>1.0643557892571209E-2</v>
      </c>
      <c r="Q835" s="146">
        <f>IFERROR(_xll.qlIndexFixing(ONIndex1Y,I835,TRUE,_xll.ohTrigger(RecalcTrigger,Trigger1Y)),NA())</f>
        <v>1.1558946414889082E-2</v>
      </c>
    </row>
    <row r="836" spans="2:17" x14ac:dyDescent="0.2">
      <c r="B836" s="39" t="s">
        <v>42</v>
      </c>
      <c r="D836" s="42">
        <f>_xll.qlCalendarAdvance(Calendar,$D835,B836,"f",FALSE)</f>
        <v>45595</v>
      </c>
      <c r="E836" s="140">
        <f>_xll.qlInterestRateIndexValueDate(IndexON,D836)</f>
        <v>45595</v>
      </c>
      <c r="F836" s="156">
        <f>IFERROR(_xll.qlIndexFixing(IndexON,D836,TRUE,_xll.ohTrigger(RecalcTrigger,TriggerON)),NA())</f>
        <v>7.9205614748245612E-3</v>
      </c>
      <c r="H836" s="42">
        <f>_xll.qlCalendarAdvance(Calendar,$H835,B836,"f",FALSE)</f>
        <v>45595</v>
      </c>
      <c r="I836" s="140">
        <f>_xll.qlInterestRateIndexValueDate(Index1M,$H836)</f>
        <v>45595</v>
      </c>
      <c r="J836" s="145">
        <f>IFERROR(_xll.qlIndexFixing(Index1M,$H836,TRUE,_xll.ohTrigger(RecalcTrigger,Trigger1M)),NA())</f>
        <v>9.0762734617269025E-3</v>
      </c>
      <c r="K836" s="44">
        <f>IFERROR(_xll.qlIndexFixing(Index3M,H836,TRUE,_xll.ohTrigger(RecalcTrigger,Trigger3M)),NA())</f>
        <v>9.8816385491637994E-3</v>
      </c>
      <c r="L836" s="44">
        <f>IFERROR(_xll.qlIndexFixing(Index6M,$H836,TRUE,_xll.ohTrigger(RecalcTrigger,Trigger6M)),NA())</f>
        <v>1.0940670920493799E-2</v>
      </c>
      <c r="M836" s="146">
        <f>IFERROR(_xll.qlIndexFixing(Index1Y,$H836,TRUE,_xll.ohTrigger(RecalcTrigger,Trigger1Y)),NA())</f>
        <v>1.2169482526038999E-2</v>
      </c>
      <c r="N836" s="145">
        <f>IFERROR(_xll.qlIndexFixing(ONIndex1M,I836,TRUE,_xll.ohTrigger(RecalcTrigger,Trigger1M)),NA())</f>
        <v>9.049060967434297E-3</v>
      </c>
      <c r="O836" s="44">
        <f>IFERROR(_xll.qlIndexFixing(ONIndex3M,I836,TRUE,_xll.ohTrigger(RecalcTrigger,Trigger3M)),NA())</f>
        <v>9.7516380531414981E-3</v>
      </c>
      <c r="P836" s="44">
        <f>IFERROR(_xll.qlIndexFixing(ONIndex6M,I836,TRUE,_xll.ohTrigger(RecalcTrigger,Trigger6M)),NA())</f>
        <v>1.0662956266065393E-2</v>
      </c>
      <c r="Q836" s="146">
        <f>IFERROR(_xll.qlIndexFixing(ONIndex1Y,I836,TRUE,_xll.ohTrigger(RecalcTrigger,Trigger1Y)),NA())</f>
        <v>1.1577302015245428E-2</v>
      </c>
    </row>
    <row r="837" spans="2:17" x14ac:dyDescent="0.2">
      <c r="B837" s="39" t="s">
        <v>42</v>
      </c>
      <c r="D837" s="42">
        <f>_xll.qlCalendarAdvance(Calendar,$D836,B837,"f",FALSE)</f>
        <v>45602</v>
      </c>
      <c r="E837" s="140">
        <f>_xll.qlInterestRateIndexValueDate(IndexON,D837)</f>
        <v>45602</v>
      </c>
      <c r="F837" s="156">
        <f>IFERROR(_xll.qlIndexFixing(IndexON,D837,TRUE,_xll.ohTrigger(RecalcTrigger,TriggerON)),NA())</f>
        <v>7.9494594789419892E-3</v>
      </c>
      <c r="H837" s="42">
        <f>_xll.qlCalendarAdvance(Calendar,$H836,B837,"f",FALSE)</f>
        <v>45602</v>
      </c>
      <c r="I837" s="140">
        <f>_xll.qlInterestRateIndexValueDate(Index1M,$H837)</f>
        <v>45602</v>
      </c>
      <c r="J837" s="145">
        <f>IFERROR(_xll.qlIndexFixing(Index1M,$H837,TRUE,_xll.ohTrigger(RecalcTrigger,Trigger1M)),NA())</f>
        <v>9.0885587992286521E-3</v>
      </c>
      <c r="K837" s="44">
        <f>IFERROR(_xll.qlIndexFixing(Index3M,H837,TRUE,_xll.ohTrigger(RecalcTrigger,Trigger3M)),NA())</f>
        <v>9.9005057094459902E-3</v>
      </c>
      <c r="L837" s="44">
        <f>IFERROR(_xll.qlIndexFixing(Index6M,$H837,TRUE,_xll.ohTrigger(RecalcTrigger,Trigger6M)),NA())</f>
        <v>1.0958333470011294E-2</v>
      </c>
      <c r="M837" s="146">
        <f>IFERROR(_xll.qlIndexFixing(Index1Y,$H837,TRUE,_xll.ohTrigger(RecalcTrigger,Trigger1Y)),NA())</f>
        <v>1.2190374516567015E-2</v>
      </c>
      <c r="N837" s="145">
        <f>IFERROR(_xll.qlIndexFixing(ONIndex1M,I837,TRUE,_xll.ohTrigger(RecalcTrigger,Trigger1M)),NA())</f>
        <v>9.0600617307057263E-3</v>
      </c>
      <c r="O837" s="44">
        <f>IFERROR(_xll.qlIndexFixing(ONIndex3M,I837,TRUE,_xll.ohTrigger(RecalcTrigger,Trigger3M)),NA())</f>
        <v>9.7687611290531162E-3</v>
      </c>
      <c r="P837" s="44">
        <f>IFERROR(_xll.qlIndexFixing(ONIndex6M,I837,TRUE,_xll.ohTrigger(RecalcTrigger,Trigger6M)),NA())</f>
        <v>1.0682332220780522E-2</v>
      </c>
      <c r="Q837" s="146">
        <f>IFERROR(_xll.qlIndexFixing(ONIndex1Y,I837,TRUE,_xll.ohTrigger(RecalcTrigger,Trigger1Y)),NA())</f>
        <v>1.159574777351069E-2</v>
      </c>
    </row>
    <row r="838" spans="2:17" x14ac:dyDescent="0.2">
      <c r="B838" s="39" t="s">
        <v>42</v>
      </c>
      <c r="D838" s="42">
        <f>_xll.qlCalendarAdvance(Calendar,$D837,B838,"f",FALSE)</f>
        <v>45609</v>
      </c>
      <c r="E838" s="140">
        <f>_xll.qlInterestRateIndexValueDate(IndexON,D838)</f>
        <v>45609</v>
      </c>
      <c r="F838" s="156">
        <f>IFERROR(_xll.qlIndexFixing(IndexON,D838,TRUE,_xll.ohTrigger(RecalcTrigger,TriggerON)),NA())</f>
        <v>7.9783409671241312E-3</v>
      </c>
      <c r="H838" s="42">
        <f>_xll.qlCalendarAdvance(Calendar,$H837,B838,"f",FALSE)</f>
        <v>45609</v>
      </c>
      <c r="I838" s="140">
        <f>_xll.qlInterestRateIndexValueDate(Index1M,$H838)</f>
        <v>45609</v>
      </c>
      <c r="J838" s="145">
        <f>IFERROR(_xll.qlIndexFixing(Index1M,$H838,TRUE,_xll.ohTrigger(RecalcTrigger,Trigger1M)),NA())</f>
        <v>9.1014604567684811E-3</v>
      </c>
      <c r="K838" s="44">
        <f>IFERROR(_xll.qlIndexFixing(Index3M,H838,TRUE,_xll.ohTrigger(RecalcTrigger,Trigger3M)),NA())</f>
        <v>9.9196347847870861E-3</v>
      </c>
      <c r="L838" s="44">
        <f>IFERROR(_xll.qlIndexFixing(Index6M,$H838,TRUE,_xll.ohTrigger(RecalcTrigger,Trigger6M)),NA())</f>
        <v>1.0977501884664946E-2</v>
      </c>
      <c r="M838" s="146">
        <f>IFERROR(_xll.qlIndexFixing(Index1Y,$H838,TRUE,_xll.ohTrigger(RecalcTrigger,Trigger1Y)),NA())</f>
        <v>1.2211291196919216E-2</v>
      </c>
      <c r="N838" s="145">
        <f>IFERROR(_xll.qlIndexFixing(ONIndex1M,I838,TRUE,_xll.ohTrigger(RecalcTrigger,Trigger1M)),NA())</f>
        <v>9.0716783565603087E-3</v>
      </c>
      <c r="O838" s="44">
        <f>IFERROR(_xll.qlIndexFixing(ONIndex3M,I838,TRUE,_xll.ohTrigger(RecalcTrigger,Trigger3M)),NA())</f>
        <v>9.7861453852765568E-3</v>
      </c>
      <c r="P838" s="44">
        <f>IFERROR(_xll.qlIndexFixing(ONIndex6M,I838,TRUE,_xll.ohTrigger(RecalcTrigger,Trigger6M)),NA())</f>
        <v>1.0701685756878687E-2</v>
      </c>
      <c r="Q838" s="146">
        <f>IFERROR(_xll.qlIndexFixing(ONIndex1Y,I838,TRUE,_xll.ohTrigger(RecalcTrigger,Trigger1Y)),NA())</f>
        <v>1.161428368984696E-2</v>
      </c>
    </row>
    <row r="839" spans="2:17" x14ac:dyDescent="0.2">
      <c r="B839" s="39" t="s">
        <v>42</v>
      </c>
      <c r="D839" s="42">
        <f>_xll.qlCalendarAdvance(Calendar,$D838,B839,"f",FALSE)</f>
        <v>45616</v>
      </c>
      <c r="E839" s="140">
        <f>_xll.qlInterestRateIndexValueDate(IndexON,D839)</f>
        <v>45616</v>
      </c>
      <c r="F839" s="156">
        <f>IFERROR(_xll.qlIndexFixing(IndexON,D839,TRUE,_xll.ohTrigger(RecalcTrigger,TriggerON)),NA())</f>
        <v>8.0072059392899408E-3</v>
      </c>
      <c r="H839" s="42">
        <f>_xll.qlCalendarAdvance(Calendar,$H838,B839,"f",FALSE)</f>
        <v>45616</v>
      </c>
      <c r="I839" s="140">
        <f>_xll.qlInterestRateIndexValueDate(Index1M,$H839)</f>
        <v>45616</v>
      </c>
      <c r="J839" s="145">
        <f>IFERROR(_xll.qlIndexFixing(Index1M,$H839,TRUE,_xll.ohTrigger(RecalcTrigger,Trigger1M)),NA())</f>
        <v>9.114978436305007E-3</v>
      </c>
      <c r="K839" s="44">
        <f>IFERROR(_xll.qlIndexFixing(Index3M,H839,TRUE,_xll.ohTrigger(RecalcTrigger,Trigger3M)),NA())</f>
        <v>9.93902577896719E-3</v>
      </c>
      <c r="L839" s="44">
        <f>IFERROR(_xll.qlIndexFixing(Index6M,$H839,TRUE,_xll.ohTrigger(RecalcTrigger,Trigger6M)),NA())</f>
        <v>1.0996647939201824E-2</v>
      </c>
      <c r="M839" s="146">
        <f>IFERROR(_xll.qlIndexFixing(Index1Y,$H839,TRUE,_xll.ohTrigger(RecalcTrigger,Trigger1Y)),NA())</f>
        <v>1.2232220226896295E-2</v>
      </c>
      <c r="N839" s="145">
        <f>IFERROR(_xll.qlIndexFixing(ONIndex1M,I839,TRUE,_xll.ohTrigger(RecalcTrigger,Trigger1M)),NA())</f>
        <v>9.0839108450790906E-3</v>
      </c>
      <c r="O839" s="44">
        <f>IFERROR(_xll.qlIndexFixing(ONIndex3M,I839,TRUE,_xll.ohTrigger(RecalcTrigger,Trigger3M)),NA())</f>
        <v>9.8037908219739123E-3</v>
      </c>
      <c r="P839" s="44">
        <f>IFERROR(_xll.qlIndexFixing(ONIndex6M,I839,TRUE,_xll.ohTrigger(RecalcTrigger,Trigger6M)),NA())</f>
        <v>1.0721016874197797E-2</v>
      </c>
      <c r="Q839" s="146">
        <f>IFERROR(_xll.qlIndexFixing(ONIndex1Y,I839,TRUE,_xll.ohTrigger(RecalcTrigger,Trigger1Y)),NA())</f>
        <v>1.1632909764092147E-2</v>
      </c>
    </row>
    <row r="840" spans="2:17" x14ac:dyDescent="0.2">
      <c r="B840" s="39" t="s">
        <v>42</v>
      </c>
      <c r="D840" s="42">
        <f>_xll.qlCalendarAdvance(Calendar,$D839,B840,"f",FALSE)</f>
        <v>45623</v>
      </c>
      <c r="E840" s="140">
        <f>_xll.qlInterestRateIndexValueDate(IndexON,D840)</f>
        <v>45623</v>
      </c>
      <c r="F840" s="156">
        <f>IFERROR(_xll.qlIndexFixing(IndexON,D840,TRUE,_xll.ohTrigger(RecalcTrigger,TriggerON)),NA())</f>
        <v>8.0360543955204644E-3</v>
      </c>
      <c r="H840" s="42">
        <f>_xll.qlCalendarAdvance(Calendar,$H839,B840,"f",FALSE)</f>
        <v>45623</v>
      </c>
      <c r="I840" s="140">
        <f>_xll.qlInterestRateIndexValueDate(Index1M,$H840)</f>
        <v>45623</v>
      </c>
      <c r="J840" s="145">
        <f>IFERROR(_xll.qlIndexFixing(Index1M,$H840,TRUE,_xll.ohTrigger(RecalcTrigger,Trigger1M)),NA())</f>
        <v>9.1291127398914033E-3</v>
      </c>
      <c r="K840" s="44">
        <f>IFERROR(_xll.qlIndexFixing(Index3M,H840,TRUE,_xll.ohTrigger(RecalcTrigger,Trigger3M)),NA())</f>
        <v>9.9586786958148574E-3</v>
      </c>
      <c r="L840" s="44">
        <f>IFERROR(_xll.qlIndexFixing(Index6M,$H840,TRUE,_xll.ohTrigger(RecalcTrigger,Trigger6M)),NA())</f>
        <v>1.1015771632984754E-2</v>
      </c>
      <c r="M840" s="146">
        <f>IFERROR(_xll.qlIndexFixing(Index1Y,$H840,TRUE,_xll.ohTrigger(RecalcTrigger,Trigger1Y)),NA())</f>
        <v>1.2253149265279539E-2</v>
      </c>
      <c r="N840" s="145">
        <f>IFERROR(_xll.qlIndexFixing(ONIndex1M,I840,TRUE,_xll.ohTrigger(RecalcTrigger,Trigger1M)),NA())</f>
        <v>9.096759196262072E-3</v>
      </c>
      <c r="O840" s="44">
        <f>IFERROR(_xll.qlIndexFixing(ONIndex3M,I840,TRUE,_xll.ohTrigger(RecalcTrigger,Trigger3M)),NA())</f>
        <v>9.8216974390641365E-3</v>
      </c>
      <c r="P840" s="44">
        <f>IFERROR(_xll.qlIndexFixing(ONIndex6M,I840,TRUE,_xll.ohTrigger(RecalcTrigger,Trigger6M)),NA())</f>
        <v>1.0740325572818898E-2</v>
      </c>
      <c r="Q840" s="146">
        <f>IFERROR(_xll.qlIndexFixing(ONIndex1Y,I840,TRUE,_xll.ohTrigger(RecalcTrigger,Trigger1Y)),NA())</f>
        <v>1.1651625996408344E-2</v>
      </c>
    </row>
    <row r="841" spans="2:17" x14ac:dyDescent="0.2">
      <c r="B841" s="39" t="s">
        <v>42</v>
      </c>
      <c r="D841" s="42">
        <f>_xll.qlCalendarAdvance(Calendar,$D840,B841,"f",FALSE)</f>
        <v>45630</v>
      </c>
      <c r="E841" s="140">
        <f>_xll.qlInterestRateIndexValueDate(IndexON,D841)</f>
        <v>45630</v>
      </c>
      <c r="F841" s="156">
        <f>IFERROR(_xll.qlIndexFixing(IndexON,D841,TRUE,_xll.ohTrigger(RecalcTrigger,TriggerON)),NA())</f>
        <v>8.0648863358157019E-3</v>
      </c>
      <c r="H841" s="42">
        <f>_xll.qlCalendarAdvance(Calendar,$H840,B841,"f",FALSE)</f>
        <v>45630</v>
      </c>
      <c r="I841" s="140">
        <f>_xll.qlInterestRateIndexValueDate(Index1M,$H841)</f>
        <v>45630</v>
      </c>
      <c r="J841" s="145">
        <f>IFERROR(_xll.qlIndexFixing(Index1M,$H841,TRUE,_xll.ohTrigger(RecalcTrigger,Trigger1M)),NA())</f>
        <v>9.1475472314949229E-3</v>
      </c>
      <c r="K841" s="44">
        <f>IFERROR(_xll.qlIndexFixing(Index3M,H841,TRUE,_xll.ohTrigger(RecalcTrigger,Trigger3M)),NA())</f>
        <v>9.9753790758474719E-3</v>
      </c>
      <c r="L841" s="44">
        <f>IFERROR(_xll.qlIndexFixing(Index6M,$H841,TRUE,_xll.ohTrigger(RecalcTrigger,Trigger6M)),NA())</f>
        <v>1.1036396077738301E-2</v>
      </c>
      <c r="M841" s="146">
        <f>IFERROR(_xll.qlIndexFixing(Index1Y,$H841,TRUE,_xll.ohTrigger(RecalcTrigger,Trigger1Y)),NA())</f>
        <v>1.2274065969829051E-2</v>
      </c>
      <c r="N841" s="145">
        <f>IFERROR(_xll.qlIndexFixing(ONIndex1M,I841,TRUE,_xll.ohTrigger(RecalcTrigger,Trigger1M)),NA())</f>
        <v>9.1102234102713453E-3</v>
      </c>
      <c r="O841" s="44">
        <f>IFERROR(_xll.qlIndexFixing(ONIndex3M,I841,TRUE,_xll.ohTrigger(RecalcTrigger,Trigger3M)),NA())</f>
        <v>9.839865236709322E-3</v>
      </c>
      <c r="P841" s="44">
        <f>IFERROR(_xll.qlIndexFixing(ONIndex6M,I841,TRUE,_xll.ohTrigger(RecalcTrigger,Trigger6M)),NA())</f>
        <v>1.075961185274199E-2</v>
      </c>
      <c r="Q841" s="146">
        <f>IFERROR(_xll.qlIndexFixing(ONIndex1Y,I841,TRUE,_xll.ohTrigger(RecalcTrigger,Trigger1Y)),NA())</f>
        <v>1.1670432386633456E-2</v>
      </c>
    </row>
    <row r="842" spans="2:17" x14ac:dyDescent="0.2">
      <c r="B842" s="39" t="s">
        <v>42</v>
      </c>
      <c r="D842" s="42">
        <f>_xll.qlCalendarAdvance(Calendar,$D841,B842,"f",FALSE)</f>
        <v>45637</v>
      </c>
      <c r="E842" s="140">
        <f>_xll.qlInterestRateIndexValueDate(IndexON,D842)</f>
        <v>45637</v>
      </c>
      <c r="F842" s="156">
        <f>IFERROR(_xll.qlIndexFixing(IndexON,D842,TRUE,_xll.ohTrigger(RecalcTrigger,TriggerON)),NA())</f>
        <v>8.0937017600946071E-3</v>
      </c>
      <c r="H842" s="42">
        <f>_xll.qlCalendarAdvance(Calendar,$H841,B842,"f",FALSE)</f>
        <v>45637</v>
      </c>
      <c r="I842" s="140">
        <f>_xll.qlInterestRateIndexValueDate(Index1M,$H842)</f>
        <v>45637</v>
      </c>
      <c r="J842" s="145">
        <f>IFERROR(_xll.qlIndexFixing(Index1M,$H842,TRUE,_xll.ohTrigger(RecalcTrigger,Trigger1M)),NA())</f>
        <v>9.1630474263697786E-3</v>
      </c>
      <c r="K842" s="44">
        <f>IFERROR(_xll.qlIndexFixing(Index3M,H842,TRUE,_xll.ohTrigger(RecalcTrigger,Trigger3M)),NA())</f>
        <v>9.9955173298991295E-3</v>
      </c>
      <c r="L842" s="44">
        <f>IFERROR(_xll.qlIndexFixing(Index6M,$H842,TRUE,_xll.ohTrigger(RecalcTrigger,Trigger6M)),NA())</f>
        <v>1.1055474026489286E-2</v>
      </c>
      <c r="M842" s="146">
        <f>IFERROR(_xll.qlIndexFixing(Index1Y,$H842,TRUE,_xll.ohTrigger(RecalcTrigger,Trigger1Y)),NA())</f>
        <v>1.2294957997285971E-2</v>
      </c>
      <c r="N842" s="145">
        <f>IFERROR(_xll.qlIndexFixing(ONIndex1M,I842,TRUE,_xll.ohTrigger(RecalcTrigger,Trigger1M)),NA())</f>
        <v>9.1243034871069106E-3</v>
      </c>
      <c r="O842" s="44">
        <f>IFERROR(_xll.qlIndexFixing(ONIndex3M,I842,TRUE,_xll.ohTrigger(RecalcTrigger,Trigger3M)),NA())</f>
        <v>9.8582942148284225E-3</v>
      </c>
      <c r="P842" s="44">
        <f>IFERROR(_xll.qlIndexFixing(ONIndex6M,I842,TRUE,_xll.ohTrigger(RecalcTrigger,Trigger6M)),NA())</f>
        <v>1.0778875713886027E-2</v>
      </c>
      <c r="Q842" s="146">
        <f>IFERROR(_xll.qlIndexFixing(ONIndex1Y,I842,TRUE,_xll.ohTrigger(RecalcTrigger,Trigger1Y)),NA())</f>
        <v>1.1689328935010623E-2</v>
      </c>
    </row>
    <row r="843" spans="2:17" x14ac:dyDescent="0.2">
      <c r="B843" s="39" t="s">
        <v>42</v>
      </c>
      <c r="D843" s="42">
        <f>_xll.qlCalendarAdvance(Calendar,$D842,B843,"f",FALSE)</f>
        <v>45644</v>
      </c>
      <c r="E843" s="140">
        <f>_xll.qlInterestRateIndexValueDate(IndexON,D843)</f>
        <v>45644</v>
      </c>
      <c r="F843" s="156">
        <f>IFERROR(_xll.qlIndexFixing(IndexON,D843,TRUE,_xll.ohTrigger(RecalcTrigger,TriggerON)),NA())</f>
        <v>8.1225006683571799E-3</v>
      </c>
      <c r="H843" s="42">
        <f>_xll.qlCalendarAdvance(Calendar,$H842,B843,"f",FALSE)</f>
        <v>45644</v>
      </c>
      <c r="I843" s="140">
        <f>_xll.qlInterestRateIndexValueDate(Index1M,$H843)</f>
        <v>45644</v>
      </c>
      <c r="J843" s="145">
        <f>IFERROR(_xll.qlIndexFixing(Index1M,$H843,TRUE,_xll.ohTrigger(RecalcTrigger,Trigger1M)),NA())</f>
        <v>9.1791640009816506E-3</v>
      </c>
      <c r="K843" s="44">
        <f>IFERROR(_xll.qlIndexFixing(Index3M,H843,TRUE,_xll.ohTrigger(RecalcTrigger,Trigger3M)),NA())</f>
        <v>1.0015917501267773E-2</v>
      </c>
      <c r="L843" s="44">
        <f>IFERROR(_xll.qlIndexFixing(Index6M,$H843,TRUE,_xll.ohTrigger(RecalcTrigger,Trigger6M)),NA())</f>
        <v>1.1074529612849835E-2</v>
      </c>
      <c r="M843" s="146">
        <f>IFERROR(_xll.qlIndexFixing(Index1Y,$H843,TRUE,_xll.ohTrigger(RecalcTrigger,Trigger1Y)),NA())</f>
        <v>1.2315813003373144E-2</v>
      </c>
      <c r="N843" s="145">
        <f>IFERROR(_xll.qlIndexFixing(ONIndex1M,I843,TRUE,_xll.ohTrigger(RecalcTrigger,Trigger1M)),NA())</f>
        <v>9.1389994269308605E-3</v>
      </c>
      <c r="O843" s="44">
        <f>IFERROR(_xll.qlIndexFixing(ONIndex3M,I843,TRUE,_xll.ohTrigger(RecalcTrigger,Trigger3M)),NA())</f>
        <v>9.8769843735024843E-3</v>
      </c>
      <c r="P843" s="44">
        <f>IFERROR(_xll.qlIndexFixing(ONIndex6M,I843,TRUE,_xll.ohTrigger(RecalcTrigger,Trigger6M)),NA())</f>
        <v>1.0798117156332054E-2</v>
      </c>
      <c r="Q843" s="146">
        <f>IFERROR(_xll.qlIndexFixing(ONIndex1Y,I843,TRUE,_xll.ohTrigger(RecalcTrigger,Trigger1Y)),NA())</f>
        <v>1.1708315641296707E-2</v>
      </c>
    </row>
    <row r="844" spans="2:17" x14ac:dyDescent="0.2">
      <c r="B844" s="39" t="s">
        <v>42</v>
      </c>
      <c r="D844" s="42">
        <f>_xll.qlCalendarAdvance(Calendar,$D843,B844,"f",FALSE)</f>
        <v>45653</v>
      </c>
      <c r="E844" s="140">
        <f>_xll.qlInterestRateIndexValueDate(IndexON,D844)</f>
        <v>45653</v>
      </c>
      <c r="F844" s="156">
        <f>IFERROR(_xll.qlIndexFixing(IndexON,D844,TRUE,_xll.ohTrigger(RecalcTrigger,TriggerON)),NA())</f>
        <v>8.1637957927079476E-3</v>
      </c>
      <c r="H844" s="42">
        <f>_xll.qlCalendarAdvance(Calendar,$H843,B844,"f",FALSE)</f>
        <v>45653</v>
      </c>
      <c r="I844" s="140">
        <f>_xll.qlInterestRateIndexValueDate(Index1M,$H844)</f>
        <v>45653</v>
      </c>
      <c r="J844" s="145">
        <f>IFERROR(_xll.qlIndexFixing(Index1M,$H844,TRUE,_xll.ohTrigger(RecalcTrigger,Trigger1M)),NA())</f>
        <v>9.1980388757340048E-3</v>
      </c>
      <c r="K844" s="44">
        <f>IFERROR(_xll.qlIndexFixing(Index3M,H844,TRUE,_xll.ohTrigger(RecalcTrigger,Trigger3M)),NA())</f>
        <v>1.0042531157475221E-2</v>
      </c>
      <c r="L844" s="44">
        <f>IFERROR(_xll.qlIndexFixing(Index6M,$H844,TRUE,_xll.ohTrigger(RecalcTrigger,Trigger6M)),NA())</f>
        <v>1.1098996792409142E-2</v>
      </c>
      <c r="M844" s="146">
        <f>IFERROR(_xll.qlIndexFixing(Index1Y,$H844,TRUE,_xll.ohTrigger(RecalcTrigger,Trigger1Y)),NA())</f>
        <v>1.2345923922110069E-2</v>
      </c>
      <c r="N844" s="145">
        <f>IFERROR(_xll.qlIndexFixing(ONIndex1M,I844,TRUE,_xll.ohTrigger(RecalcTrigger,Trigger1M)),NA())</f>
        <v>9.1612960837213677E-3</v>
      </c>
      <c r="O844" s="44">
        <f>IFERROR(_xll.qlIndexFixing(ONIndex3M,I844,TRUE,_xll.ohTrigger(RecalcTrigger,Trigger3M)),NA())</f>
        <v>9.904408192887109E-3</v>
      </c>
      <c r="P844" s="44">
        <f>IFERROR(_xll.qlIndexFixing(ONIndex6M,I844,TRUE,_xll.ohTrigger(RecalcTrigger,Trigger6M)),NA())</f>
        <v>1.0825886968665046E-2</v>
      </c>
      <c r="Q844" s="146">
        <f>IFERROR(_xll.qlIndexFixing(ONIndex1Y,I844,TRUE,_xll.ohTrigger(RecalcTrigger,Trigger1Y)),NA())</f>
        <v>1.1735973848227371E-2</v>
      </c>
    </row>
    <row r="845" spans="2:17" x14ac:dyDescent="0.2">
      <c r="B845" s="39" t="s">
        <v>42</v>
      </c>
      <c r="D845" s="42">
        <f>_xll.qlCalendarAdvance(Calendar,$D844,B845,"f",FALSE)</f>
        <v>45660</v>
      </c>
      <c r="E845" s="140">
        <f>_xll.qlInterestRateIndexValueDate(IndexON,D845)</f>
        <v>45660</v>
      </c>
      <c r="F845" s="156">
        <f>IFERROR(_xll.qlIndexFixing(IndexON,D845,TRUE,_xll.ohTrigger(RecalcTrigger,TriggerON)),NA())</f>
        <v>8.1925558794778332E-3</v>
      </c>
      <c r="H845" s="42">
        <f>_xll.qlCalendarAdvance(Calendar,$H844,B845,"f",FALSE)</f>
        <v>45660</v>
      </c>
      <c r="I845" s="140">
        <f>_xll.qlInterestRateIndexValueDate(Index1M,$H845)</f>
        <v>45660</v>
      </c>
      <c r="J845" s="145">
        <f>IFERROR(_xll.qlIndexFixing(Index1M,$H845,TRUE,_xll.ohTrigger(RecalcTrigger,Trigger1M)),NA())</f>
        <v>9.2154753938542278E-3</v>
      </c>
      <c r="K845" s="44">
        <f>IFERROR(_xll.qlIndexFixing(Index3M,H845,TRUE,_xll.ohTrigger(RecalcTrigger,Trigger3M)),NA())</f>
        <v>1.0063530011881181E-2</v>
      </c>
      <c r="L845" s="44">
        <f>IFERROR(_xll.qlIndexFixing(Index6M,$H845,TRUE,_xll.ohTrigger(RecalcTrigger,Trigger6M)),NA())</f>
        <v>1.1116482526462766E-2</v>
      </c>
      <c r="M845" s="146">
        <f>IFERROR(_xll.qlIndexFixing(Index1Y,$H845,TRUE,_xll.ohTrigger(RecalcTrigger,Trigger1Y)),NA())</f>
        <v>1.23666214662735E-2</v>
      </c>
      <c r="N845" s="145">
        <f>IFERROR(_xll.qlIndexFixing(ONIndex1M,I845,TRUE,_xll.ohTrigger(RecalcTrigger,Trigger1M)),NA())</f>
        <v>9.1774885044341552E-3</v>
      </c>
      <c r="O845" s="44">
        <f>IFERROR(_xll.qlIndexFixing(ONIndex3M,I845,TRUE,_xll.ohTrigger(RecalcTrigger,Trigger3M)),NA())</f>
        <v>9.9237336971569352E-3</v>
      </c>
      <c r="P845" s="44">
        <f>IFERROR(_xll.qlIndexFixing(ONIndex6M,I845,TRUE,_xll.ohTrigger(RecalcTrigger,Trigger6M)),NA())</f>
        <v>1.0845075104783943E-2</v>
      </c>
      <c r="Q845" s="146">
        <f>IFERROR(_xll.qlIndexFixing(ONIndex1Y,I845,TRUE,_xll.ohTrigger(RecalcTrigger,Trigger1Y)),NA())</f>
        <v>1.1755180745992948E-2</v>
      </c>
    </row>
    <row r="846" spans="2:17" x14ac:dyDescent="0.2">
      <c r="B846" s="39" t="s">
        <v>42</v>
      </c>
      <c r="D846" s="42">
        <f>_xll.qlCalendarAdvance(Calendar,$D845,B846,"f",FALSE)</f>
        <v>45667</v>
      </c>
      <c r="E846" s="140">
        <f>_xll.qlInterestRateIndexValueDate(IndexON,D846)</f>
        <v>45667</v>
      </c>
      <c r="F846" s="156">
        <f>IFERROR(_xll.qlIndexFixing(IndexON,D846,TRUE,_xll.ohTrigger(RecalcTrigger,TriggerON)),NA())</f>
        <v>8.2212994540945931E-3</v>
      </c>
      <c r="H846" s="42">
        <f>_xll.qlCalendarAdvance(Calendar,$H845,B846,"f",FALSE)</f>
        <v>45667</v>
      </c>
      <c r="I846" s="140">
        <f>_xll.qlInterestRateIndexValueDate(Index1M,$H846)</f>
        <v>45667</v>
      </c>
      <c r="J846" s="145">
        <f>IFERROR(_xll.qlIndexFixing(Index1M,$H846,TRUE,_xll.ohTrigger(RecalcTrigger,Trigger1M)),NA())</f>
        <v>9.2335282676797754E-3</v>
      </c>
      <c r="K846" s="44">
        <f>IFERROR(_xll.qlIndexFixing(Index3M,H846,TRUE,_xll.ohTrigger(RecalcTrigger,Trigger3M)),NA())</f>
        <v>1.0084790796744429E-2</v>
      </c>
      <c r="L846" s="44">
        <f>IFERROR(_xll.qlIndexFixing(Index6M,$H846,TRUE,_xll.ohTrigger(RecalcTrigger,Trigger6M)),NA())</f>
        <v>1.1135465652400886E-2</v>
      </c>
      <c r="M846" s="146">
        <f>IFERROR(_xll.qlIndexFixing(Index1Y,$H846,TRUE,_xll.ohTrigger(RecalcTrigger,Trigger1Y)),NA())</f>
        <v>1.2387238832742153E-2</v>
      </c>
      <c r="N846" s="145">
        <f>IFERROR(_xll.qlIndexFixing(ONIndex1M,I846,TRUE,_xll.ohTrigger(RecalcTrigger,Trigger1M)),NA())</f>
        <v>9.1942968207969784E-3</v>
      </c>
      <c r="O846" s="44">
        <f>IFERROR(_xll.qlIndexFixing(ONIndex3M,I846,TRUE,_xll.ohTrigger(RecalcTrigger,Trigger3M)),NA())</f>
        <v>9.9433203983800861E-3</v>
      </c>
      <c r="P846" s="44">
        <f>IFERROR(_xll.qlIndexFixing(ONIndex6M,I846,TRUE,_xll.ohTrigger(RecalcTrigger,Trigger6M)),NA())</f>
        <v>1.0864240822826185E-2</v>
      </c>
      <c r="Q846" s="146">
        <f>IFERROR(_xll.qlIndexFixing(ONIndex1Y,I846,TRUE,_xll.ohTrigger(RecalcTrigger,Trigger1Y)),NA())</f>
        <v>1.1774477809636993E-2</v>
      </c>
    </row>
    <row r="847" spans="2:17" x14ac:dyDescent="0.2">
      <c r="B847" s="39" t="s">
        <v>42</v>
      </c>
      <c r="D847" s="42">
        <f>_xll.qlCalendarAdvance(Calendar,$D846,B847,"f",FALSE)</f>
        <v>45674</v>
      </c>
      <c r="E847" s="140">
        <f>_xll.qlInterestRateIndexValueDate(IndexON,D847)</f>
        <v>45674</v>
      </c>
      <c r="F847" s="156">
        <f>IFERROR(_xll.qlIndexFixing(IndexON,D847,TRUE,_xll.ohTrigger(RecalcTrigger,TriggerON)),NA())</f>
        <v>8.2500265164771793E-3</v>
      </c>
      <c r="H847" s="42">
        <f>_xll.qlCalendarAdvance(Calendar,$H846,B847,"f",FALSE)</f>
        <v>45674</v>
      </c>
      <c r="I847" s="140">
        <f>_xll.qlInterestRateIndexValueDate(Index1M,$H847)</f>
        <v>45674</v>
      </c>
      <c r="J847" s="145">
        <f>IFERROR(_xll.qlIndexFixing(Index1M,$H847,TRUE,_xll.ohTrigger(RecalcTrigger,Trigger1M)),NA())</f>
        <v>9.2521975000446587E-3</v>
      </c>
      <c r="K847" s="44">
        <f>IFERROR(_xll.qlIndexFixing(Index3M,H847,TRUE,_xll.ohTrigger(RecalcTrigger,Trigger3M)),NA())</f>
        <v>1.0106313516174909E-2</v>
      </c>
      <c r="L847" s="44">
        <f>IFERROR(_xll.qlIndexFixing(Index6M,$H847,TRUE,_xll.ohTrigger(RecalcTrigger,Trigger6M)),NA())</f>
        <v>1.1154426412968554E-2</v>
      </c>
      <c r="M847" s="146">
        <f>IFERROR(_xll.qlIndexFixing(Index1Y,$H847,TRUE,_xll.ohTrigger(RecalcTrigger,Trigger1Y)),NA())</f>
        <v>1.2407763739165058E-2</v>
      </c>
      <c r="N847" s="145">
        <f>IFERROR(_xll.qlIndexFixing(ONIndex1M,I847,TRUE,_xll.ohTrigger(RecalcTrigger,Trigger1M)),NA())</f>
        <v>9.211721033079991E-3</v>
      </c>
      <c r="O847" s="44">
        <f>IFERROR(_xll.qlIndexFixing(ONIndex3M,I847,TRUE,_xll.ohTrigger(RecalcTrigger,Trigger3M)),NA())</f>
        <v>9.9631682966916397E-3</v>
      </c>
      <c r="P847" s="44">
        <f>IFERROR(_xll.qlIndexFixing(ONIndex6M,I847,TRUE,_xll.ohTrigger(RecalcTrigger,Trigger6M)),NA())</f>
        <v>1.0883384122818789E-2</v>
      </c>
      <c r="Q847" s="146">
        <f>IFERROR(_xll.qlIndexFixing(ONIndex1Y,I847,TRUE,_xll.ohTrigger(RecalcTrigger,Trigger1Y)),NA())</f>
        <v>1.1793865039294584E-2</v>
      </c>
    </row>
    <row r="848" spans="2:17" x14ac:dyDescent="0.2">
      <c r="B848" s="39" t="s">
        <v>42</v>
      </c>
      <c r="D848" s="42">
        <f>_xll.qlCalendarAdvance(Calendar,$D847,B848,"f",FALSE)</f>
        <v>45681</v>
      </c>
      <c r="E848" s="140">
        <f>_xll.qlInterestRateIndexValueDate(IndexON,D848)</f>
        <v>45681</v>
      </c>
      <c r="F848" s="156">
        <f>IFERROR(_xll.qlIndexFixing(IndexON,D848,TRUE,_xll.ohTrigger(RecalcTrigger,TriggerON)),NA())</f>
        <v>8.2787370666526083E-3</v>
      </c>
      <c r="H848" s="42">
        <f>_xll.qlCalendarAdvance(Calendar,$H847,B848,"f",FALSE)</f>
        <v>45681</v>
      </c>
      <c r="I848" s="140">
        <f>_xll.qlInterestRateIndexValueDate(Index1M,$H848)</f>
        <v>45681</v>
      </c>
      <c r="J848" s="145">
        <f>IFERROR(_xll.qlIndexFixing(Index1M,$H848,TRUE,_xll.ohTrigger(RecalcTrigger,Trigger1M)),NA())</f>
        <v>9.2714830938822237E-3</v>
      </c>
      <c r="K848" s="44">
        <f>IFERROR(_xll.qlIndexFixing(Index3M,H848,TRUE,_xll.ohTrigger(RecalcTrigger,Trigger3M)),NA())</f>
        <v>1.0128098174331197E-2</v>
      </c>
      <c r="L848" s="44">
        <f>IFERROR(_xll.qlIndexFixing(Index6M,$H848,TRUE,_xll.ohTrigger(RecalcTrigger,Trigger6M)),NA())</f>
        <v>1.1173364807533967E-2</v>
      </c>
      <c r="M848" s="146">
        <f>IFERROR(_xll.qlIndexFixing(Index1Y,$H848,TRUE,_xll.ohTrigger(RecalcTrigger,Trigger1Y)),NA())</f>
        <v>1.2428183902214935E-2</v>
      </c>
      <c r="N848" s="145">
        <f>IFERROR(_xll.qlIndexFixing(ONIndex1M,I848,TRUE,_xll.ohTrigger(RecalcTrigger,Trigger1M)),NA())</f>
        <v>9.2297611415533467E-3</v>
      </c>
      <c r="O848" s="44">
        <f>IFERROR(_xll.qlIndexFixing(ONIndex3M,I848,TRUE,_xll.ohTrigger(RecalcTrigger,Trigger3M)),NA())</f>
        <v>9.9832773922536883E-3</v>
      </c>
      <c r="P848" s="44">
        <f>IFERROR(_xll.qlIndexFixing(ONIndex6M,I848,TRUE,_xll.ohTrigger(RecalcTrigger,Trigger6M)),NA())</f>
        <v>1.0902505004734738E-2</v>
      </c>
      <c r="Q848" s="146">
        <f>IFERROR(_xll.qlIndexFixing(ONIndex1Y,I848,TRUE,_xll.ohTrigger(RecalcTrigger,Trigger1Y)),NA())</f>
        <v>1.1813342434938702E-2</v>
      </c>
    </row>
    <row r="849" spans="2:17" x14ac:dyDescent="0.2">
      <c r="B849" s="39" t="s">
        <v>42</v>
      </c>
      <c r="D849" s="42">
        <f>_xll.qlCalendarAdvance(Calendar,$D848,B849,"f",FALSE)</f>
        <v>45688</v>
      </c>
      <c r="E849" s="140">
        <f>_xll.qlInterestRateIndexValueDate(IndexON,D849)</f>
        <v>45688</v>
      </c>
      <c r="F849" s="156">
        <f>IFERROR(_xll.qlIndexFixing(IndexON,D849,TRUE,_xll.ohTrigger(RecalcTrigger,TriggerON)),NA())</f>
        <v>8.3074311045938654E-3</v>
      </c>
      <c r="H849" s="42">
        <f>_xll.qlCalendarAdvance(Calendar,$H848,B849,"f",FALSE)</f>
        <v>45688</v>
      </c>
      <c r="I849" s="140">
        <f>_xll.qlInterestRateIndexValueDate(Index1M,$H849)</f>
        <v>45688</v>
      </c>
      <c r="J849" s="145">
        <f>IFERROR(_xll.qlIndexFixing(Index1M,$H849,TRUE,_xll.ohTrigger(RecalcTrigger,Trigger1M)),NA())</f>
        <v>9.2866213531802334E-3</v>
      </c>
      <c r="K849" s="44">
        <f>IFERROR(_xll.qlIndexFixing(Index3M,H849,TRUE,_xll.ohTrigger(RecalcTrigger,Trigger3M)),NA())</f>
        <v>1.014838051168422E-2</v>
      </c>
      <c r="L849" s="44">
        <f>IFERROR(_xll.qlIndexFixing(Index6M,$H849,TRUE,_xll.ohTrigger(RecalcTrigger,Trigger6M)),NA())</f>
        <v>1.1192280835467113E-2</v>
      </c>
      <c r="M849" s="146">
        <f>IFERROR(_xll.qlIndexFixing(Index1Y,$H849,TRUE,_xll.ohTrigger(RecalcTrigger,Trigger1Y)),NA())</f>
        <v>1.2443662494403131E-2</v>
      </c>
      <c r="N849" s="145">
        <f>IFERROR(_xll.qlIndexFixing(ONIndex1M,I849,TRUE,_xll.ohTrigger(RecalcTrigger,Trigger1M)),NA())</f>
        <v>9.2484171464601878E-3</v>
      </c>
      <c r="O849" s="44">
        <f>IFERROR(_xll.qlIndexFixing(ONIndex3M,I849,TRUE,_xll.ohTrigger(RecalcTrigger,Trigger3M)),NA())</f>
        <v>1.0003647685147278E-2</v>
      </c>
      <c r="P849" s="44">
        <f>IFERROR(_xll.qlIndexFixing(ONIndex6M,I849,TRUE,_xll.ohTrigger(RecalcTrigger,Trigger6M)),NA())</f>
        <v>1.0921603468547019E-2</v>
      </c>
      <c r="Q849" s="146">
        <f>IFERROR(_xll.qlIndexFixing(ONIndex1Y,I849,TRUE,_xll.ohTrigger(RecalcTrigger,Trigger1Y)),NA())</f>
        <v>1.1832909996677412E-2</v>
      </c>
    </row>
    <row r="850" spans="2:17" x14ac:dyDescent="0.2">
      <c r="B850" s="39" t="s">
        <v>42</v>
      </c>
      <c r="D850" s="42">
        <f>_xll.qlCalendarAdvance(Calendar,$D849,B850,"f",FALSE)</f>
        <v>45695</v>
      </c>
      <c r="E850" s="140">
        <f>_xll.qlInterestRateIndexValueDate(IndexON,D850)</f>
        <v>45695</v>
      </c>
      <c r="F850" s="156">
        <f>IFERROR(_xll.qlIndexFixing(IndexON,D850,TRUE,_xll.ohTrigger(RecalcTrigger,TriggerON)),NA())</f>
        <v>8.3361086302739355E-3</v>
      </c>
      <c r="H850" s="42">
        <f>_xll.qlCalendarAdvance(Calendar,$H849,B850,"f",FALSE)</f>
        <v>45695</v>
      </c>
      <c r="I850" s="140">
        <f>_xll.qlInterestRateIndexValueDate(Index1M,$H850)</f>
        <v>45695</v>
      </c>
      <c r="J850" s="145">
        <f>IFERROR(_xll.qlIndexFixing(Index1M,$H850,TRUE,_xll.ohTrigger(RecalcTrigger,Trigger1M)),NA())</f>
        <v>9.3070060427820137E-3</v>
      </c>
      <c r="K850" s="44">
        <f>IFERROR(_xll.qlIndexFixing(Index3M,H850,TRUE,_xll.ohTrigger(RecalcTrigger,Trigger3M)),NA())</f>
        <v>1.0170669729448486E-2</v>
      </c>
      <c r="L850" s="44">
        <f>IFERROR(_xll.qlIndexFixing(Index6M,$H850,TRUE,_xll.ohTrigger(RecalcTrigger,Trigger6M)),NA())</f>
        <v>1.1211174496138877E-2</v>
      </c>
      <c r="M850" s="146">
        <f>IFERROR(_xll.qlIndexFixing(Index1Y,$H850,TRUE,_xll.ohTrigger(RecalcTrigger,Trigger1Y)),NA())</f>
        <v>1.2468660860069205E-2</v>
      </c>
      <c r="N850" s="145">
        <f>IFERROR(_xll.qlIndexFixing(ONIndex1M,I850,TRUE,_xll.ohTrigger(RecalcTrigger,Trigger1M)),NA())</f>
        <v>9.2676890480976794E-3</v>
      </c>
      <c r="O850" s="44">
        <f>IFERROR(_xll.qlIndexFixing(ONIndex3M,I850,TRUE,_xll.ohTrigger(RecalcTrigger,Trigger3M)),NA())</f>
        <v>1.0024279175561517E-2</v>
      </c>
      <c r="P850" s="44">
        <f>IFERROR(_xll.qlIndexFixing(ONIndex6M,I850,TRUE,_xll.ohTrigger(RecalcTrigger,Trigger6M)),NA())</f>
        <v>1.0940679514282644E-2</v>
      </c>
      <c r="Q850" s="146">
        <f>IFERROR(_xll.qlIndexFixing(ONIndex1Y,I850,TRUE,_xll.ohTrigger(RecalcTrigger,Trigger1Y)),NA())</f>
        <v>1.1852567724510711E-2</v>
      </c>
    </row>
    <row r="851" spans="2:17" x14ac:dyDescent="0.2">
      <c r="B851" s="39" t="s">
        <v>42</v>
      </c>
      <c r="D851" s="42">
        <f>_xll.qlCalendarAdvance(Calendar,$D850,B851,"f",FALSE)</f>
        <v>45702</v>
      </c>
      <c r="E851" s="140">
        <f>_xll.qlInterestRateIndexValueDate(IndexON,D851)</f>
        <v>45702</v>
      </c>
      <c r="F851" s="156">
        <f>IFERROR(_xll.qlIndexFixing(IndexON,D851,TRUE,_xll.ohTrigger(RecalcTrigger,TriggerON)),NA())</f>
        <v>8.3647696436928154E-3</v>
      </c>
      <c r="H851" s="42">
        <f>_xll.qlCalendarAdvance(Calendar,$H850,B851,"f",FALSE)</f>
        <v>45702</v>
      </c>
      <c r="I851" s="140">
        <f>_xll.qlInterestRateIndexValueDate(Index1M,$H851)</f>
        <v>45702</v>
      </c>
      <c r="J851" s="145">
        <f>IFERROR(_xll.qlIndexFixing(Index1M,$H851,TRUE,_xll.ohTrigger(RecalcTrigger,Trigger1M)),NA())</f>
        <v>9.3280070518769343E-3</v>
      </c>
      <c r="K851" s="44">
        <f>IFERROR(_xll.qlIndexFixing(Index3M,H851,TRUE,_xll.ohTrigger(RecalcTrigger,Trigger3M)),NA())</f>
        <v>1.0193220889741169E-2</v>
      </c>
      <c r="L851" s="44">
        <f>IFERROR(_xll.qlIndexFixing(Index6M,$H851,TRUE,_xll.ohTrigger(RecalcTrigger,Trigger6M)),NA())</f>
        <v>1.1230045788921039E-2</v>
      </c>
      <c r="M851" s="146">
        <f>IFERROR(_xll.qlIndexFixing(Index1Y,$H851,TRUE,_xll.ohTrigger(RecalcTrigger,Trigger1Y)),NA())</f>
        <v>1.2488693083445256E-2</v>
      </c>
      <c r="N851" s="145">
        <f>IFERROR(_xll.qlIndexFixing(ONIndex1M,I851,TRUE,_xll.ohTrigger(RecalcTrigger,Trigger1M)),NA())</f>
        <v>9.2875768467629953E-3</v>
      </c>
      <c r="O851" s="44">
        <f>IFERROR(_xll.qlIndexFixing(ONIndex3M,I851,TRUE,_xll.ohTrigger(RecalcTrigger,Trigger3M)),NA())</f>
        <v>1.0045171863550436E-2</v>
      </c>
      <c r="P851" s="44">
        <f>IFERROR(_xll.qlIndexFixing(ONIndex6M,I851,TRUE,_xll.ohTrigger(RecalcTrigger,Trigger6M)),NA())</f>
        <v>1.0959733141887586E-2</v>
      </c>
      <c r="Q851" s="146">
        <f>IFERROR(_xll.qlIndexFixing(ONIndex1Y,I851,TRUE,_xll.ohTrigger(RecalcTrigger,Trigger1Y)),NA())</f>
        <v>1.1872315618492632E-2</v>
      </c>
    </row>
    <row r="852" spans="2:17" x14ac:dyDescent="0.2">
      <c r="B852" s="39" t="s">
        <v>42</v>
      </c>
      <c r="D852" s="42">
        <f>_xll.qlCalendarAdvance(Calendar,$D851,B852,"f",FALSE)</f>
        <v>45709</v>
      </c>
      <c r="E852" s="140">
        <f>_xll.qlInterestRateIndexValueDate(IndexON,D852)</f>
        <v>45709</v>
      </c>
      <c r="F852" s="156">
        <f>IFERROR(_xll.qlIndexFixing(IndexON,D852,TRUE,_xll.ohTrigger(RecalcTrigger,TriggerON)),NA())</f>
        <v>8.3934141448505084E-3</v>
      </c>
      <c r="H852" s="42">
        <f>_xll.qlCalendarAdvance(Calendar,$H851,B852,"f",FALSE)</f>
        <v>45709</v>
      </c>
      <c r="I852" s="140">
        <f>_xll.qlInterestRateIndexValueDate(Index1M,$H852)</f>
        <v>45709</v>
      </c>
      <c r="J852" s="145">
        <f>IFERROR(_xll.qlIndexFixing(Index1M,$H852,TRUE,_xll.ohTrigger(RecalcTrigger,Trigger1M)),NA())</f>
        <v>9.3496243834289717E-3</v>
      </c>
      <c r="K852" s="44">
        <f>IFERROR(_xll.qlIndexFixing(Index3M,H852,TRUE,_xll.ohTrigger(RecalcTrigger,Trigger3M)),NA())</f>
        <v>1.0216033996873201E-2</v>
      </c>
      <c r="L852" s="44">
        <f>IFERROR(_xll.qlIndexFixing(Index6M,$H852,TRUE,_xll.ohTrigger(RecalcTrigger,Trigger6M)),NA())</f>
        <v>1.1248894713185823E-2</v>
      </c>
      <c r="M852" s="146">
        <f>IFERROR(_xll.qlIndexFixing(Index1Y,$H852,TRUE,_xll.ohTrigger(RecalcTrigger,Trigger1Y)),NA())</f>
        <v>1.2508571420623178E-2</v>
      </c>
      <c r="N852" s="145">
        <f>IFERROR(_xll.qlIndexFixing(ONIndex1M,I852,TRUE,_xll.ohTrigger(RecalcTrigger,Trigger1M)),NA())</f>
        <v>9.3080805427803188E-3</v>
      </c>
      <c r="O852" s="44">
        <f>IFERROR(_xll.qlIndexFixing(ONIndex3M,I852,TRUE,_xll.ohTrigger(RecalcTrigger,Trigger3M)),NA())</f>
        <v>1.006632574933016E-2</v>
      </c>
      <c r="P852" s="44">
        <f>IFERROR(_xll.qlIndexFixing(ONIndex6M,I852,TRUE,_xll.ohTrigger(RecalcTrigger,Trigger6M)),NA())</f>
        <v>1.0978764351361841E-2</v>
      </c>
      <c r="Q852" s="146">
        <f>IFERROR(_xll.qlIndexFixing(ONIndex1Y,I852,TRUE,_xll.ohTrigger(RecalcTrigger,Trigger1Y)),NA())</f>
        <v>1.1892153678650191E-2</v>
      </c>
    </row>
    <row r="853" spans="2:17" x14ac:dyDescent="0.2">
      <c r="B853" s="39" t="s">
        <v>42</v>
      </c>
      <c r="D853" s="42">
        <f>_xll.qlCalendarAdvance(Calendar,$D852,B853,"f",FALSE)</f>
        <v>45716</v>
      </c>
      <c r="E853" s="140">
        <f>_xll.qlInterestRateIndexValueDate(IndexON,D853)</f>
        <v>45716</v>
      </c>
      <c r="F853" s="156">
        <f>IFERROR(_xll.qlIndexFixing(IndexON,D853,TRUE,_xll.ohTrigger(RecalcTrigger,TriggerON)),NA())</f>
        <v>8.422042133719998E-3</v>
      </c>
      <c r="H853" s="42">
        <f>_xll.qlCalendarAdvance(Calendar,$H852,B853,"f",FALSE)</f>
        <v>45716</v>
      </c>
      <c r="I853" s="140">
        <f>_xll.qlInterestRateIndexValueDate(Index1M,$H853)</f>
        <v>45716</v>
      </c>
      <c r="J853" s="145">
        <f>IFERROR(_xll.qlIndexFixing(Index1M,$H853,TRUE,_xll.ohTrigger(RecalcTrigger,Trigger1M)),NA())</f>
        <v>9.3771565944107196E-3</v>
      </c>
      <c r="K853" s="44">
        <f>IFERROR(_xll.qlIndexFixing(Index3M,H853,TRUE,_xll.ohTrigger(RecalcTrigger,Trigger3M)),NA())</f>
        <v>1.0242794214761443E-2</v>
      </c>
      <c r="L853" s="44">
        <f>IFERROR(_xll.qlIndexFixing(Index6M,$H853,TRUE,_xll.ohTrigger(RecalcTrigger,Trigger6M)),NA())</f>
        <v>1.1269231847253907E-2</v>
      </c>
      <c r="M853" s="146">
        <f>IFERROR(_xll.qlIndexFixing(Index1Y,$H853,TRUE,_xll.ohTrigger(RecalcTrigger,Trigger1Y)),NA())</f>
        <v>1.2523710978185465E-2</v>
      </c>
      <c r="N853" s="145">
        <f>IFERROR(_xll.qlIndexFixing(ONIndex1M,I853,TRUE,_xll.ohTrigger(RecalcTrigger,Trigger1M)),NA())</f>
        <v>9.329200136392787E-3</v>
      </c>
      <c r="O853" s="44">
        <f>IFERROR(_xll.qlIndexFixing(ONIndex3M,I853,TRUE,_xll.ohTrigger(RecalcTrigger,Trigger3M)),NA())</f>
        <v>1.0087740832981733E-2</v>
      </c>
      <c r="P853" s="44">
        <f>IFERROR(_xll.qlIndexFixing(ONIndex6M,I853,TRUE,_xll.ohTrigger(RecalcTrigger,Trigger6M)),NA())</f>
        <v>1.0997773142732427E-2</v>
      </c>
      <c r="Q853" s="146">
        <f>IFERROR(_xll.qlIndexFixing(ONIndex1Y,I853,TRUE,_xll.ohTrigger(RecalcTrigger,Trigger1Y)),NA())</f>
        <v>1.1912081905064433E-2</v>
      </c>
    </row>
    <row r="854" spans="2:17" x14ac:dyDescent="0.2">
      <c r="B854" s="39" t="s">
        <v>42</v>
      </c>
      <c r="D854" s="42">
        <f>_xll.qlCalendarAdvance(Calendar,$D853,B854,"f",FALSE)</f>
        <v>45723</v>
      </c>
      <c r="E854" s="140">
        <f>_xll.qlInterestRateIndexValueDate(IndexON,D854)</f>
        <v>45723</v>
      </c>
      <c r="F854" s="156">
        <f>IFERROR(_xll.qlIndexFixing(IndexON,D854,TRUE,_xll.ohTrigger(RecalcTrigger,TriggerON)),NA())</f>
        <v>8.4506536103012841E-3</v>
      </c>
      <c r="H854" s="42">
        <f>_xll.qlCalendarAdvance(Calendar,$H853,B854,"f",FALSE)</f>
        <v>45723</v>
      </c>
      <c r="I854" s="140">
        <f>_xll.qlInterestRateIndexValueDate(Index1M,$H854)</f>
        <v>45723</v>
      </c>
      <c r="J854" s="145">
        <f>IFERROR(_xll.qlIndexFixing(Index1M,$H854,TRUE,_xll.ohTrigger(RecalcTrigger,Trigger1M)),NA())</f>
        <v>9.4001404240024802E-3</v>
      </c>
      <c r="K854" s="44">
        <f>IFERROR(_xll.qlIndexFixing(Index3M,H854,TRUE,_xll.ohTrigger(RecalcTrigger,Trigger3M)),NA())</f>
        <v>1.0271769915048778E-2</v>
      </c>
      <c r="L854" s="44">
        <f>IFERROR(_xll.qlIndexFixing(Index6M,$H854,TRUE,_xll.ohTrigger(RecalcTrigger,Trigger6M)),NA())</f>
        <v>1.1292563296050478E-2</v>
      </c>
      <c r="M854" s="146">
        <f>IFERROR(_xll.qlIndexFixing(Index1Y,$H854,TRUE,_xll.ohTrigger(RecalcTrigger,Trigger1Y)),NA())</f>
        <v>1.2547817283479099E-2</v>
      </c>
      <c r="N854" s="145">
        <f>IFERROR(_xll.qlIndexFixing(ONIndex1M,I854,TRUE,_xll.ohTrigger(RecalcTrigger,Trigger1M)),NA())</f>
        <v>9.3509356280056348E-3</v>
      </c>
      <c r="O854" s="44">
        <f>IFERROR(_xll.qlIndexFixing(ONIndex3M,I854,TRUE,_xll.ohTrigger(RecalcTrigger,Trigger3M)),NA())</f>
        <v>1.0109417114694265E-2</v>
      </c>
      <c r="P854" s="44">
        <f>IFERROR(_xll.qlIndexFixing(ONIndex6M,I854,TRUE,_xll.ohTrigger(RecalcTrigger,Trigger6M)),NA())</f>
        <v>1.1016759515945312E-2</v>
      </c>
      <c r="Q854" s="146">
        <f>IFERROR(_xll.qlIndexFixing(ONIndex1Y,I854,TRUE,_xll.ohTrigger(RecalcTrigger,Trigger1Y)),NA())</f>
        <v>1.1932100297762373E-2</v>
      </c>
    </row>
    <row r="855" spans="2:17" x14ac:dyDescent="0.2">
      <c r="B855" s="39" t="s">
        <v>42</v>
      </c>
      <c r="D855" s="42">
        <f>_xll.qlCalendarAdvance(Calendar,$D854,B855,"f",FALSE)</f>
        <v>45730</v>
      </c>
      <c r="E855" s="140">
        <f>_xll.qlInterestRateIndexValueDate(IndexON,D855)</f>
        <v>45730</v>
      </c>
      <c r="F855" s="156">
        <f>IFERROR(_xll.qlIndexFixing(IndexON,D855,TRUE,_xll.ohTrigger(RecalcTrigger,TriggerON)),NA())</f>
        <v>8.4792485745943669E-3</v>
      </c>
      <c r="H855" s="42">
        <f>_xll.qlCalendarAdvance(Calendar,$H854,B855,"f",FALSE)</f>
        <v>45730</v>
      </c>
      <c r="I855" s="140">
        <f>_xll.qlInterestRateIndexValueDate(Index1M,$H855)</f>
        <v>45730</v>
      </c>
      <c r="J855" s="145">
        <f>IFERROR(_xll.qlIndexFixing(Index1M,$H855,TRUE,_xll.ohTrigger(RecalcTrigger,Trigger1M)),NA())</f>
        <v>9.4237406382801491E-3</v>
      </c>
      <c r="K855" s="44">
        <f>IFERROR(_xll.qlIndexFixing(Index3M,H855,TRUE,_xll.ohTrigger(RecalcTrigger,Trigger3M)),NA())</f>
        <v>1.0295465781905032E-2</v>
      </c>
      <c r="L855" s="44">
        <f>IFERROR(_xll.qlIndexFixing(Index6M,$H855,TRUE,_xll.ohTrigger(RecalcTrigger,Trigger6M)),NA())</f>
        <v>1.1311341038062977E-2</v>
      </c>
      <c r="M855" s="146">
        <f>IFERROR(_xll.qlIndexFixing(Index1Y,$H855,TRUE,_xll.ohTrigger(RecalcTrigger,Trigger1Y)),NA())</f>
        <v>1.2567160230517405E-2</v>
      </c>
      <c r="N855" s="145">
        <f>IFERROR(_xll.qlIndexFixing(ONIndex1M,I855,TRUE,_xll.ohTrigger(RecalcTrigger,Trigger1M)),NA())</f>
        <v>9.3732870178890142E-3</v>
      </c>
      <c r="O855" s="44">
        <f>IFERROR(_xll.qlIndexFixing(ONIndex3M,I855,TRUE,_xll.ohTrigger(RecalcTrigger,Trigger3M)),NA())</f>
        <v>1.0131354594548799E-2</v>
      </c>
      <c r="P855" s="44">
        <f>IFERROR(_xll.qlIndexFixing(ONIndex6M,I855,TRUE,_xll.ohTrigger(RecalcTrigger,Trigger6M)),NA())</f>
        <v>1.1035723471027511E-2</v>
      </c>
      <c r="Q855" s="146">
        <f>IFERROR(_xll.qlIndexFixing(ONIndex1Y,I855,TRUE,_xll.ohTrigger(RecalcTrigger,Trigger1Y)),NA())</f>
        <v>1.1952208856798043E-2</v>
      </c>
    </row>
    <row r="856" spans="2:17" x14ac:dyDescent="0.2">
      <c r="B856" s="39" t="s">
        <v>42</v>
      </c>
      <c r="D856" s="42">
        <f>_xll.qlCalendarAdvance(Calendar,$D855,B856,"f",FALSE)</f>
        <v>45737</v>
      </c>
      <c r="E856" s="140">
        <f>_xll.qlInterestRateIndexValueDate(IndexON,D856)</f>
        <v>45737</v>
      </c>
      <c r="F856" s="156">
        <f>IFERROR(_xll.qlIndexFixing(IndexON,D856,TRUE,_xll.ohTrigger(RecalcTrigger,TriggerON)),NA())</f>
        <v>8.5078270265452165E-3</v>
      </c>
      <c r="H856" s="42">
        <f>_xll.qlCalendarAdvance(Calendar,$H855,B856,"f",FALSE)</f>
        <v>45737</v>
      </c>
      <c r="I856" s="140">
        <f>_xll.qlInterestRateIndexValueDate(Index1M,$H856)</f>
        <v>45737</v>
      </c>
      <c r="J856" s="145">
        <f>IFERROR(_xll.qlIndexFixing(Index1M,$H856,TRUE,_xll.ohTrigger(RecalcTrigger,Trigger1M)),NA())</f>
        <v>9.4498658968432403E-3</v>
      </c>
      <c r="K856" s="44">
        <f>IFERROR(_xll.qlIndexFixing(Index3M,H856,TRUE,_xll.ohTrigger(RecalcTrigger,Trigger3M)),NA())</f>
        <v>1.0319423659629358E-2</v>
      </c>
      <c r="L856" s="44">
        <f>IFERROR(_xll.qlIndexFixing(Index6M,$H856,TRUE,_xll.ohTrigger(RecalcTrigger,Trigger6M)),NA())</f>
        <v>1.1330096409948285E-2</v>
      </c>
      <c r="M856" s="146">
        <f>IFERROR(_xll.qlIndexFixing(Index1Y,$H856,TRUE,_xll.ohTrigger(RecalcTrigger,Trigger1Y)),NA())</f>
        <v>1.2586300134122144E-2</v>
      </c>
      <c r="N856" s="145">
        <f>IFERROR(_xll.qlIndexFixing(ONIndex1M,I856,TRUE,_xll.ohTrigger(RecalcTrigger,Trigger1M)),NA())</f>
        <v>9.3962543064211416E-3</v>
      </c>
      <c r="O856" s="44">
        <f>IFERROR(_xll.qlIndexFixing(ONIndex3M,I856,TRUE,_xll.ohTrigger(RecalcTrigger,Trigger3M)),NA())</f>
        <v>1.0153553272734447E-2</v>
      </c>
      <c r="P856" s="44">
        <f>IFERROR(_xll.qlIndexFixing(ONIndex6M,I856,TRUE,_xll.ohTrigger(RecalcTrigger,Trigger6M)),NA())</f>
        <v>1.1054665007924996E-2</v>
      </c>
      <c r="Q856" s="146">
        <f>IFERROR(_xll.qlIndexFixing(ONIndex1Y,I856,TRUE,_xll.ohTrigger(RecalcTrigger,Trigger1Y)),NA())</f>
        <v>1.1972407582198457E-2</v>
      </c>
    </row>
    <row r="857" spans="2:17" x14ac:dyDescent="0.2">
      <c r="B857" s="39" t="s">
        <v>42</v>
      </c>
      <c r="D857" s="42">
        <f>_xll.qlCalendarAdvance(Calendar,$D856,B857,"f",FALSE)</f>
        <v>45744</v>
      </c>
      <c r="E857" s="140">
        <f>_xll.qlInterestRateIndexValueDate(IndexON,D857)</f>
        <v>45744</v>
      </c>
      <c r="F857" s="156">
        <f>IFERROR(_xll.qlIndexFixing(IndexON,D857,TRUE,_xll.ohTrigger(RecalcTrigger,TriggerON)),NA())</f>
        <v>8.5363889661808461E-3</v>
      </c>
      <c r="H857" s="42">
        <f>_xll.qlCalendarAdvance(Calendar,$H856,B857,"f",FALSE)</f>
        <v>45744</v>
      </c>
      <c r="I857" s="140">
        <f>_xll.qlInterestRateIndexValueDate(Index1M,$H857)</f>
        <v>45744</v>
      </c>
      <c r="J857" s="145">
        <f>IFERROR(_xll.qlIndexFixing(Index1M,$H857,TRUE,_xll.ohTrigger(RecalcTrigger,Trigger1M)),NA())</f>
        <v>9.4727902357952705E-3</v>
      </c>
      <c r="K857" s="44">
        <f>IFERROR(_xll.qlIndexFixing(Index3M,H857,TRUE,_xll.ohTrigger(RecalcTrigger,Trigger3M)),NA())</f>
        <v>1.0343643553056942E-2</v>
      </c>
      <c r="L857" s="44">
        <f>IFERROR(_xll.qlIndexFixing(Index6M,$H857,TRUE,_xll.ohTrigger(RecalcTrigger,Trigger6M)),NA())</f>
        <v>1.1348829411068543E-2</v>
      </c>
      <c r="M857" s="146">
        <f>IFERROR(_xll.qlIndexFixing(Index1Y,$H857,TRUE,_xll.ohTrigger(RecalcTrigger,Trigger1Y)),NA())</f>
        <v>1.2605224702887906E-2</v>
      </c>
      <c r="N857" s="145">
        <f>IFERROR(_xll.qlIndexFixing(ONIndex1M,I857,TRUE,_xll.ohTrigger(RecalcTrigger,Trigger1M)),NA())</f>
        <v>9.4198374938991875E-3</v>
      </c>
      <c r="O857" s="44">
        <f>IFERROR(_xll.qlIndexFixing(ONIndex3M,I857,TRUE,_xll.ohTrigger(RecalcTrigger,Trigger3M)),NA())</f>
        <v>1.0176013149359269E-2</v>
      </c>
      <c r="P857" s="44">
        <f>IFERROR(_xll.qlIndexFixing(ONIndex6M,I857,TRUE,_xll.ohTrigger(RecalcTrigger,Trigger6M)),NA())</f>
        <v>1.1073584126637764E-2</v>
      </c>
      <c r="Q857" s="146">
        <f>IFERROR(_xll.qlIndexFixing(ONIndex1Y,I857,TRUE,_xll.ohTrigger(RecalcTrigger,Trigger1Y)),NA())</f>
        <v>1.1992696474017647E-2</v>
      </c>
    </row>
    <row r="858" spans="2:17" x14ac:dyDescent="0.2">
      <c r="B858" s="39" t="s">
        <v>42</v>
      </c>
      <c r="D858" s="42">
        <f>_xll.qlCalendarAdvance(Calendar,$D857,B858,"f",FALSE)</f>
        <v>45751</v>
      </c>
      <c r="E858" s="140">
        <f>_xll.qlInterestRateIndexValueDate(IndexON,D858)</f>
        <v>45751</v>
      </c>
      <c r="F858" s="156">
        <f>IFERROR(_xll.qlIndexFixing(IndexON,D858,TRUE,_xll.ohTrigger(RecalcTrigger,TriggerON)),NA())</f>
        <v>8.5649343934742408E-3</v>
      </c>
      <c r="H858" s="42">
        <f>_xll.qlCalendarAdvance(Calendar,$H857,B858,"f",FALSE)</f>
        <v>45751</v>
      </c>
      <c r="I858" s="140">
        <f>_xll.qlInterestRateIndexValueDate(Index1M,$H858)</f>
        <v>45751</v>
      </c>
      <c r="J858" s="145">
        <f>IFERROR(_xll.qlIndexFixing(Index1M,$H858,TRUE,_xll.ohTrigger(RecalcTrigger,Trigger1M)),NA())</f>
        <v>9.5002376464210433E-3</v>
      </c>
      <c r="K858" s="44">
        <f>IFERROR(_xll.qlIndexFixing(Index3M,H858,TRUE,_xll.ohTrigger(RecalcTrigger,Trigger3M)),NA())</f>
        <v>1.0362292789346307E-2</v>
      </c>
      <c r="L858" s="44">
        <f>IFERROR(_xll.qlIndexFixing(Index6M,$H858,TRUE,_xll.ohTrigger(RecalcTrigger,Trigger6M)),NA())</f>
        <v>1.1367539528726734E-2</v>
      </c>
      <c r="M858" s="146">
        <f>IFERROR(_xll.qlIndexFixing(Index1Y,$H858,TRUE,_xll.ohTrigger(RecalcTrigger,Trigger1Y)),NA())</f>
        <v>1.2625311551486849E-2</v>
      </c>
      <c r="N858" s="145">
        <f>IFERROR(_xll.qlIndexFixing(ONIndex1M,I858,TRUE,_xll.ohTrigger(RecalcTrigger,Trigger1M)),NA())</f>
        <v>9.4440365807283815E-3</v>
      </c>
      <c r="O858" s="44">
        <f>IFERROR(_xll.qlIndexFixing(ONIndex3M,I858,TRUE,_xll.ohTrigger(RecalcTrigger,Trigger3M)),NA())</f>
        <v>1.0198734224585356E-2</v>
      </c>
      <c r="P858" s="44">
        <f>IFERROR(_xll.qlIndexFixing(ONIndex6M,I858,TRUE,_xll.ohTrigger(RecalcTrigger,Trigger6M)),NA())</f>
        <v>1.1092480827165815E-2</v>
      </c>
      <c r="Q858" s="146">
        <f>IFERROR(_xll.qlIndexFixing(ONIndex1Y,I858,TRUE,_xll.ohTrigger(RecalcTrigger,Trigger1Y)),NA())</f>
        <v>1.2013075532282629E-2</v>
      </c>
    </row>
    <row r="859" spans="2:17" x14ac:dyDescent="0.2">
      <c r="B859" s="39" t="s">
        <v>42</v>
      </c>
      <c r="D859" s="42">
        <f>_xll.qlCalendarAdvance(Calendar,$D858,B859,"f",FALSE)</f>
        <v>45758</v>
      </c>
      <c r="E859" s="140">
        <f>_xll.qlInterestRateIndexValueDate(IndexON,D859)</f>
        <v>45758</v>
      </c>
      <c r="F859" s="156">
        <f>IFERROR(_xll.qlIndexFixing(IndexON,D859,TRUE,_xll.ohTrigger(RecalcTrigger,TriggerON)),NA())</f>
        <v>8.5934633084524172E-3</v>
      </c>
      <c r="H859" s="42">
        <f>_xll.qlCalendarAdvance(Calendar,$H858,B859,"f",FALSE)</f>
        <v>45758</v>
      </c>
      <c r="I859" s="140">
        <f>_xll.qlInterestRateIndexValueDate(Index1M,$H859)</f>
        <v>45758</v>
      </c>
      <c r="J859" s="145">
        <f>IFERROR(_xll.qlIndexFixing(Index1M,$H859,TRUE,_xll.ohTrigger(RecalcTrigger,Trigger1M)),NA())</f>
        <v>9.524305417748442E-3</v>
      </c>
      <c r="K859" s="44">
        <f>IFERROR(_xll.qlIndexFixing(Index3M,H859,TRUE,_xll.ohTrigger(RecalcTrigger,Trigger3M)),NA())</f>
        <v>1.0386978477020904E-2</v>
      </c>
      <c r="L859" s="44">
        <f>IFERROR(_xll.qlIndexFixing(Index6M,$H859,TRUE,_xll.ohTrigger(RecalcTrigger,Trigger6M)),NA())</f>
        <v>1.1386224201944935E-2</v>
      </c>
      <c r="M859" s="146">
        <f>IFERROR(_xll.qlIndexFixing(Index1Y,$H859,TRUE,_xll.ohTrigger(RecalcTrigger,Trigger1Y)),NA())</f>
        <v>1.2642378666356641E-2</v>
      </c>
      <c r="N859" s="145">
        <f>IFERROR(_xll.qlIndexFixing(ONIndex1M,I859,TRUE,_xll.ohTrigger(RecalcTrigger,Trigger1M)),NA())</f>
        <v>9.4688515672869417E-3</v>
      </c>
      <c r="O859" s="44">
        <f>IFERROR(_xll.qlIndexFixing(ONIndex3M,I859,TRUE,_xll.ohTrigger(RecalcTrigger,Trigger3M)),NA())</f>
        <v>1.0221716498547789E-2</v>
      </c>
      <c r="P859" s="44">
        <f>IFERROR(_xll.qlIndexFixing(ONIndex6M,I859,TRUE,_xll.ohTrigger(RecalcTrigger,Trigger6M)),NA())</f>
        <v>1.1111355109536166E-2</v>
      </c>
      <c r="Q859" s="146">
        <f>IFERROR(_xll.qlIndexFixing(ONIndex1Y,I859,TRUE,_xll.ohTrigger(RecalcTrigger,Trigger1Y)),NA())</f>
        <v>1.2033544757074448E-2</v>
      </c>
    </row>
    <row r="860" spans="2:17" x14ac:dyDescent="0.2">
      <c r="B860" s="39" t="s">
        <v>42</v>
      </c>
      <c r="D860" s="42">
        <f>_xll.qlCalendarAdvance(Calendar,$D859,B860,"f",FALSE)</f>
        <v>45769</v>
      </c>
      <c r="E860" s="140">
        <f>_xll.qlInterestRateIndexValueDate(IndexON,D860)</f>
        <v>45769</v>
      </c>
      <c r="F860" s="156">
        <f>IFERROR(_xll.qlIndexFixing(IndexON,D860,TRUE,_xll.ohTrigger(RecalcTrigger,TriggerON)),NA())</f>
        <v>8.6339861332029866E-3</v>
      </c>
      <c r="H860" s="42">
        <f>_xll.qlCalendarAdvance(Calendar,$H859,B860,"f",FALSE)</f>
        <v>45769</v>
      </c>
      <c r="I860" s="140">
        <f>_xll.qlInterestRateIndexValueDate(Index1M,$H860)</f>
        <v>45769</v>
      </c>
      <c r="J860" s="145">
        <f>IFERROR(_xll.qlIndexFixing(Index1M,$H860,TRUE,_xll.ohTrigger(RecalcTrigger,Trigger1M)),NA())</f>
        <v>9.5644026126779184E-3</v>
      </c>
      <c r="K860" s="44">
        <f>IFERROR(_xll.qlIndexFixing(Index3M,H860,TRUE,_xll.ohTrigger(RecalcTrigger,Trigger3M)),NA())</f>
        <v>1.0426299624897332E-2</v>
      </c>
      <c r="L860" s="44">
        <f>IFERROR(_xll.qlIndexFixing(Index6M,$H860,TRUE,_xll.ohTrigger(RecalcTrigger,Trigger6M)),NA())</f>
        <v>1.1412526582338395E-2</v>
      </c>
      <c r="M860" s="146">
        <f>IFERROR(_xll.qlIndexFixing(Index1Y,$H860,TRUE,_xll.ohTrigger(RecalcTrigger,Trigger1Y)),NA())</f>
        <v>1.2668228075739973E-2</v>
      </c>
      <c r="N860" s="145">
        <f>IFERROR(_xll.qlIndexFixing(ONIndex1M,I860,TRUE,_xll.ohTrigger(RecalcTrigger,Trigger1M)),NA())</f>
        <v>9.5051182275285306E-3</v>
      </c>
      <c r="O860" s="44">
        <f>IFERROR(_xll.qlIndexFixing(ONIndex3M,I860,TRUE,_xll.ohTrigger(RecalcTrigger,Trigger3M)),NA())</f>
        <v>1.0254711531937355E-2</v>
      </c>
      <c r="P860" s="44">
        <f>IFERROR(_xll.qlIndexFixing(ONIndex6M,I860,TRUE,_xll.ohTrigger(RecalcTrigger,Trigger6M)),NA())</f>
        <v>1.1137939757250859E-2</v>
      </c>
      <c r="Q860" s="146">
        <f>IFERROR(_xll.qlIndexFixing(ONIndex1Y,I860,TRUE,_xll.ohTrigger(RecalcTrigger,Trigger1Y)),NA())</f>
        <v>1.206254365665238E-2</v>
      </c>
    </row>
    <row r="861" spans="2:17" x14ac:dyDescent="0.2">
      <c r="B861" s="39" t="s">
        <v>42</v>
      </c>
      <c r="D861" s="42">
        <f>_xll.qlCalendarAdvance(Calendar,$D860,B861,"f",FALSE)</f>
        <v>45776</v>
      </c>
      <c r="E861" s="140">
        <f>_xll.qlInterestRateIndexValueDate(IndexON,D861)</f>
        <v>45776</v>
      </c>
      <c r="F861" s="156">
        <f>IFERROR(_xll.qlIndexFixing(IndexON,D861,TRUE,_xll.ohTrigger(RecalcTrigger,TriggerON)),NA())</f>
        <v>8.6624735967366639E-3</v>
      </c>
      <c r="H861" s="42">
        <f>_xll.qlCalendarAdvance(Calendar,$H860,B861,"f",FALSE)</f>
        <v>45776</v>
      </c>
      <c r="I861" s="140">
        <f>_xll.qlInterestRateIndexValueDate(Index1M,$H861)</f>
        <v>45776</v>
      </c>
      <c r="J861" s="145">
        <f>IFERROR(_xll.qlIndexFixing(Index1M,$H861,TRUE,_xll.ohTrigger(RecalcTrigger,Trigger1M)),NA())</f>
        <v>9.5920086977647392E-3</v>
      </c>
      <c r="K861" s="44">
        <f>IFERROR(_xll.qlIndexFixing(Index3M,H861,TRUE,_xll.ohTrigger(RecalcTrigger,Trigger3M)),NA())</f>
        <v>1.0451659042005415E-2</v>
      </c>
      <c r="L861" s="44">
        <f>IFERROR(_xll.qlIndexFixing(Index6M,$H861,TRUE,_xll.ohTrigger(RecalcTrigger,Trigger6M)),NA())</f>
        <v>1.1431136957049627E-2</v>
      </c>
      <c r="M861" s="146">
        <f>IFERROR(_xll.qlIndexFixing(Index1Y,$H861,TRUE,_xll.ohTrigger(RecalcTrigger,Trigger1Y)),NA())</f>
        <v>1.2686072554127792E-2</v>
      </c>
      <c r="N861" s="145">
        <f>IFERROR(_xll.qlIndexFixing(ONIndex1M,I861,TRUE,_xll.ohTrigger(RecalcTrigger,Trigger1M)),NA())</f>
        <v>9.5314275999025533E-3</v>
      </c>
      <c r="O861" s="44">
        <f>IFERROR(_xll.qlIndexFixing(ONIndex3M,I861,TRUE,_xll.ohTrigger(RecalcTrigger,Trigger3M)),NA())</f>
        <v>1.0278326817902972E-2</v>
      </c>
      <c r="P861" s="44">
        <f>IFERROR(_xll.qlIndexFixing(ONIndex6M,I861,TRUE,_xll.ohTrigger(RecalcTrigger,Trigger6M)),NA())</f>
        <v>1.1156758445843851E-2</v>
      </c>
      <c r="Q861" s="146">
        <f>IFERROR(_xll.qlIndexFixing(ONIndex1Y,I861,TRUE,_xll.ohTrigger(RecalcTrigger,Trigger1Y)),NA())</f>
        <v>1.2083230488925123E-2</v>
      </c>
    </row>
    <row r="862" spans="2:17" x14ac:dyDescent="0.2">
      <c r="B862" s="39" t="s">
        <v>42</v>
      </c>
      <c r="D862" s="42">
        <f>_xll.qlCalendarAdvance(Calendar,$D861,B862,"f",FALSE)</f>
        <v>45783</v>
      </c>
      <c r="E862" s="140">
        <f>_xll.qlInterestRateIndexValueDate(IndexON,D862)</f>
        <v>45783</v>
      </c>
      <c r="F862" s="156">
        <f>IFERROR(_xll.qlIndexFixing(IndexON,D862,TRUE,_xll.ohTrigger(RecalcTrigger,TriggerON)),NA())</f>
        <v>8.690944544254009E-3</v>
      </c>
      <c r="H862" s="42">
        <f>_xll.qlCalendarAdvance(Calendar,$H861,B862,"f",FALSE)</f>
        <v>45783</v>
      </c>
      <c r="I862" s="140">
        <f>_xll.qlInterestRateIndexValueDate(Index1M,$H862)</f>
        <v>45783</v>
      </c>
      <c r="J862" s="145">
        <f>IFERROR(_xll.qlIndexFixing(Index1M,$H862,TRUE,_xll.ohTrigger(RecalcTrigger,Trigger1M)),NA())</f>
        <v>9.622429428841367E-3</v>
      </c>
      <c r="K862" s="44">
        <f>IFERROR(_xll.qlIndexFixing(Index3M,H862,TRUE,_xll.ohTrigger(RecalcTrigger,Trigger3M)),NA())</f>
        <v>1.0479311649236467E-2</v>
      </c>
      <c r="L862" s="44">
        <f>IFERROR(_xll.qlIndexFixing(Index6M,$H862,TRUE,_xll.ohTrigger(RecalcTrigger,Trigger6M)),NA())</f>
        <v>1.1451206432801586E-2</v>
      </c>
      <c r="M862" s="146">
        <f>IFERROR(_xll.qlIndexFixing(Index1Y,$H862,TRUE,_xll.ohTrigger(RecalcTrigger,Trigger1Y)),NA())</f>
        <v>1.2703634694746668E-2</v>
      </c>
      <c r="N862" s="145">
        <f>IFERROR(_xll.qlIndexFixing(ONIndex1M,I862,TRUE,_xll.ohTrigger(RecalcTrigger,Trigger1M)),NA())</f>
        <v>9.5583528372911175E-3</v>
      </c>
      <c r="O862" s="44">
        <f>IFERROR(_xll.qlIndexFixing(ONIndex3M,I862,TRUE,_xll.ohTrigger(RecalcTrigger,Trigger3M)),NA())</f>
        <v>1.0302203285315059E-2</v>
      </c>
      <c r="P862" s="44">
        <f>IFERROR(_xll.qlIndexFixing(ONIndex6M,I862,TRUE,_xll.ohTrigger(RecalcTrigger,Trigger6M)),NA())</f>
        <v>1.1175554715657787E-2</v>
      </c>
      <c r="Q862" s="146">
        <f>IFERROR(_xll.qlIndexFixing(ONIndex1Y,I862,TRUE,_xll.ohTrigger(RecalcTrigger,Trigger1Y)),NA())</f>
        <v>1.2104007479512013E-2</v>
      </c>
    </row>
    <row r="863" spans="2:17" x14ac:dyDescent="0.2">
      <c r="B863" s="39" t="s">
        <v>42</v>
      </c>
      <c r="D863" s="42">
        <f>_xll.qlCalendarAdvance(Calendar,$D862,B863,"f",FALSE)</f>
        <v>45790</v>
      </c>
      <c r="E863" s="140">
        <f>_xll.qlInterestRateIndexValueDate(IndexON,D863)</f>
        <v>45790</v>
      </c>
      <c r="F863" s="156">
        <f>IFERROR(_xll.qlIndexFixing(IndexON,D863,TRUE,_xll.ohTrigger(RecalcTrigger,TriggerON)),NA())</f>
        <v>8.7193989755929291E-3</v>
      </c>
      <c r="H863" s="42">
        <f>_xll.qlCalendarAdvance(Calendar,$H862,B863,"f",FALSE)</f>
        <v>45790</v>
      </c>
      <c r="I863" s="140">
        <f>_xll.qlInterestRateIndexValueDate(Index1M,$H863)</f>
        <v>45790</v>
      </c>
      <c r="J863" s="145">
        <f>IFERROR(_xll.qlIndexFixing(Index1M,$H863,TRUE,_xll.ohTrigger(RecalcTrigger,Trigger1M)),NA())</f>
        <v>9.6513131023397373E-3</v>
      </c>
      <c r="K863" s="44">
        <f>IFERROR(_xll.qlIndexFixing(Index3M,H863,TRUE,_xll.ohTrigger(RecalcTrigger,Trigger3M)),NA())</f>
        <v>1.050521456048864E-2</v>
      </c>
      <c r="L863" s="44">
        <f>IFERROR(_xll.qlIndexFixing(Index6M,$H863,TRUE,_xll.ohTrigger(RecalcTrigger,Trigger6M)),NA())</f>
        <v>1.1469739008902606E-2</v>
      </c>
      <c r="M863" s="146">
        <f>IFERROR(_xll.qlIndexFixing(Index1Y,$H863,TRUE,_xll.ohTrigger(RecalcTrigger,Trigger1Y)),NA())</f>
        <v>1.2720902135226808E-2</v>
      </c>
      <c r="N863" s="145">
        <f>IFERROR(_xll.qlIndexFixing(ONIndex1M,I863,TRUE,_xll.ohTrigger(RecalcTrigger,Trigger1M)),NA())</f>
        <v>9.5858939397752696E-3</v>
      </c>
      <c r="O863" s="44">
        <f>IFERROR(_xll.qlIndexFixing(ONIndex3M,I863,TRUE,_xll.ohTrigger(RecalcTrigger,Trigger3M)),NA())</f>
        <v>1.0326340934173617E-2</v>
      </c>
      <c r="P863" s="44">
        <f>IFERROR(_xll.qlIndexFixing(ONIndex6M,I863,TRUE,_xll.ohTrigger(RecalcTrigger,Trigger6M)),NA())</f>
        <v>1.1194328566692668E-2</v>
      </c>
      <c r="Q863" s="146">
        <f>IFERROR(_xll.qlIndexFixing(ONIndex1Y,I863,TRUE,_xll.ohTrigger(RecalcTrigger,Trigger1Y)),NA())</f>
        <v>1.2124874628494098E-2</v>
      </c>
    </row>
    <row r="864" spans="2:17" x14ac:dyDescent="0.2">
      <c r="B864" s="39" t="s">
        <v>42</v>
      </c>
      <c r="D864" s="42">
        <f>_xll.qlCalendarAdvance(Calendar,$D863,B864,"f",FALSE)</f>
        <v>45797</v>
      </c>
      <c r="E864" s="140">
        <f>_xll.qlInterestRateIndexValueDate(IndexON,D864)</f>
        <v>45797</v>
      </c>
      <c r="F864" s="156">
        <f>IFERROR(_xll.qlIndexFixing(IndexON,D864,TRUE,_xll.ohTrigger(RecalcTrigger,TriggerON)),NA())</f>
        <v>8.7478368909155169E-3</v>
      </c>
      <c r="H864" s="42">
        <f>_xll.qlCalendarAdvance(Calendar,$H863,B864,"f",FALSE)</f>
        <v>45797</v>
      </c>
      <c r="I864" s="140">
        <f>_xll.qlInterestRateIndexValueDate(Index1M,$H864)</f>
        <v>45797</v>
      </c>
      <c r="J864" s="145">
        <f>IFERROR(_xll.qlIndexFixing(Index1M,$H864,TRUE,_xll.ohTrigger(RecalcTrigger,Trigger1M)),NA())</f>
        <v>9.6808131999386541E-3</v>
      </c>
      <c r="K864" s="44">
        <f>IFERROR(_xll.qlIndexFixing(Index3M,H864,TRUE,_xll.ohTrigger(RecalcTrigger,Trigger3M)),NA())</f>
        <v>1.0531379506245197E-2</v>
      </c>
      <c r="L864" s="44">
        <f>IFERROR(_xll.qlIndexFixing(Index6M,$H864,TRUE,_xll.ohTrigger(RecalcTrigger,Trigger6M)),NA())</f>
        <v>1.1488229349393196E-2</v>
      </c>
      <c r="M864" s="146">
        <f>IFERROR(_xll.qlIndexFixing(Index1Y,$H864,TRUE,_xll.ohTrigger(RecalcTrigger,Trigger1Y)),NA())</f>
        <v>1.2737862512606224E-2</v>
      </c>
      <c r="N864" s="145">
        <f>IFERROR(_xll.qlIndexFixing(ONIndex1M,I864,TRUE,_xll.ohTrigger(RecalcTrigger,Trigger1M)),NA())</f>
        <v>9.6140509074360558E-3</v>
      </c>
      <c r="O864" s="44">
        <f>IFERROR(_xll.qlIndexFixing(ONIndex3M,I864,TRUE,_xll.ohTrigger(RecalcTrigger,Trigger3M)),NA())</f>
        <v>1.0350739764640737E-2</v>
      </c>
      <c r="P864" s="44">
        <f>IFERROR(_xll.qlIndexFixing(ONIndex6M,I864,TRUE,_xll.ohTrigger(RecalcTrigger,Trigger6M)),NA())</f>
        <v>1.1213079998948494E-2</v>
      </c>
      <c r="Q864" s="146">
        <f>IFERROR(_xll.qlIndexFixing(ONIndex1Y,I864,TRUE,_xll.ohTrigger(RecalcTrigger,Trigger1Y)),NA())</f>
        <v>1.214583193579033E-2</v>
      </c>
    </row>
    <row r="865" spans="2:17" x14ac:dyDescent="0.2">
      <c r="B865" s="39" t="s">
        <v>42</v>
      </c>
      <c r="D865" s="42">
        <f>_xll.qlCalendarAdvance(Calendar,$D864,B865,"f",FALSE)</f>
        <v>45804</v>
      </c>
      <c r="E865" s="140">
        <f>_xll.qlInterestRateIndexValueDate(IndexON,D865)</f>
        <v>45804</v>
      </c>
      <c r="F865" s="156">
        <f>IFERROR(_xll.qlIndexFixing(IndexON,D865,TRUE,_xll.ohTrigger(RecalcTrigger,TriggerON)),NA())</f>
        <v>8.7762582902217723E-3</v>
      </c>
      <c r="H865" s="42">
        <f>_xll.qlCalendarAdvance(Calendar,$H864,B865,"f",FALSE)</f>
        <v>45804</v>
      </c>
      <c r="I865" s="140">
        <f>_xll.qlInterestRateIndexValueDate(Index1M,$H865)</f>
        <v>45804</v>
      </c>
      <c r="J865" s="145">
        <f>IFERROR(_xll.qlIndexFixing(Index1M,$H865,TRUE,_xll.ohTrigger(RecalcTrigger,Trigger1M)),NA())</f>
        <v>9.7109297262629804E-3</v>
      </c>
      <c r="K865" s="44">
        <f>IFERROR(_xll.qlIndexFixing(Index3M,H865,TRUE,_xll.ohTrigger(RecalcTrigger,Trigger3M)),NA())</f>
        <v>1.055780649167372E-2</v>
      </c>
      <c r="L865" s="44">
        <f>IFERROR(_xll.qlIndexFixing(Index6M,$H865,TRUE,_xll.ohTrigger(RecalcTrigger,Trigger6M)),NA())</f>
        <v>1.1506674363914357E-2</v>
      </c>
      <c r="M865" s="146">
        <f>IFERROR(_xll.qlIndexFixing(Index1Y,$H865,TRUE,_xll.ohTrigger(RecalcTrigger,Trigger1Y)),NA())</f>
        <v>1.2754503463367595E-2</v>
      </c>
      <c r="N865" s="145">
        <f>IFERROR(_xll.qlIndexFixing(ONIndex1M,I865,TRUE,_xll.ohTrigger(RecalcTrigger,Trigger1M)),NA())</f>
        <v>9.6428237405976613E-3</v>
      </c>
      <c r="O865" s="44">
        <f>IFERROR(_xll.qlIndexFixing(ONIndex3M,I865,TRUE,_xll.ohTrigger(RecalcTrigger,Trigger3M)),NA())</f>
        <v>1.0375399776635374E-2</v>
      </c>
      <c r="P865" s="44">
        <f>IFERROR(_xll.qlIndexFixing(ONIndex6M,I865,TRUE,_xll.ohTrigger(RecalcTrigger,Trigger6M)),NA())</f>
        <v>1.1231809012344218E-2</v>
      </c>
      <c r="Q865" s="146">
        <f>IFERROR(_xll.qlIndexFixing(ONIndex1Y,I865,TRUE,_xll.ohTrigger(RecalcTrigger,Trigger1Y)),NA())</f>
        <v>1.2166879401481756E-2</v>
      </c>
    </row>
    <row r="866" spans="2:17" x14ac:dyDescent="0.2">
      <c r="B866" s="39" t="s">
        <v>42</v>
      </c>
      <c r="D866" s="42">
        <f>_xll.qlCalendarAdvance(Calendar,$D865,B866,"f",FALSE)</f>
        <v>45811</v>
      </c>
      <c r="E866" s="140">
        <f>_xll.qlInterestRateIndexValueDate(IndexON,D866)</f>
        <v>45811</v>
      </c>
      <c r="F866" s="156">
        <f>IFERROR(_xll.qlIndexFixing(IndexON,D866,TRUE,_xll.ohTrigger(RecalcTrigger,TriggerON)),NA())</f>
        <v>8.8046631734306491E-3</v>
      </c>
      <c r="H866" s="42">
        <f>_xll.qlCalendarAdvance(Calendar,$H865,B866,"f",FALSE)</f>
        <v>45811</v>
      </c>
      <c r="I866" s="140">
        <f>_xll.qlInterestRateIndexValueDate(Index1M,$H866)</f>
        <v>45811</v>
      </c>
      <c r="J866" s="145">
        <f>IFERROR(_xll.qlIndexFixing(Index1M,$H866,TRUE,_xll.ohTrigger(RecalcTrigger,Trigger1M)),NA())</f>
        <v>9.7392851576753418E-3</v>
      </c>
      <c r="K866" s="44">
        <f>IFERROR(_xll.qlIndexFixing(Index3M,H866,TRUE,_xll.ohTrigger(RecalcTrigger,Trigger3M)),NA())</f>
        <v>1.0584495521993767E-2</v>
      </c>
      <c r="L866" s="44">
        <f>IFERROR(_xll.qlIndexFixing(Index6M,$H866,TRUE,_xll.ohTrigger(RecalcTrigger,Trigger6M)),NA())</f>
        <v>1.1523591400644441E-2</v>
      </c>
      <c r="M866" s="146">
        <f>IFERROR(_xll.qlIndexFixing(Index1Y,$H866,TRUE,_xll.ohTrigger(RecalcTrigger,Trigger1Y)),NA())</f>
        <v>1.2770812623476679E-2</v>
      </c>
      <c r="N866" s="145">
        <f>IFERROR(_xll.qlIndexFixing(ONIndex1M,I866,TRUE,_xll.ohTrigger(RecalcTrigger,Trigger1M)),NA())</f>
        <v>9.6722124393411324E-3</v>
      </c>
      <c r="O866" s="44">
        <f>IFERROR(_xll.qlIndexFixing(ONIndex3M,I866,TRUE,_xll.ohTrigger(RecalcTrigger,Trigger3M)),NA())</f>
        <v>1.0400320970319621E-2</v>
      </c>
      <c r="P866" s="44">
        <f>IFERROR(_xll.qlIndexFixing(ONIndex6M,I866,TRUE,_xll.ohTrigger(RecalcTrigger,Trigger6M)),NA())</f>
        <v>1.1250515606960887E-2</v>
      </c>
      <c r="Q866" s="146">
        <f>IFERROR(_xll.qlIndexFixing(ONIndex1Y,I866,TRUE,_xll.ohTrigger(RecalcTrigger,Trigger1Y)),NA())</f>
        <v>1.2188017025649422E-2</v>
      </c>
    </row>
    <row r="867" spans="2:17" x14ac:dyDescent="0.2">
      <c r="B867" s="39" t="s">
        <v>42</v>
      </c>
      <c r="D867" s="42">
        <f>_xll.qlCalendarAdvance(Calendar,$D866,B867,"f",FALSE)</f>
        <v>45818</v>
      </c>
      <c r="E867" s="140">
        <f>_xll.qlInterestRateIndexValueDate(IndexON,D867)</f>
        <v>45818</v>
      </c>
      <c r="F867" s="156">
        <f>IFERROR(_xll.qlIndexFixing(IndexON,D867,TRUE,_xll.ohTrigger(RecalcTrigger,TriggerON)),NA())</f>
        <v>8.8330515405421473E-3</v>
      </c>
      <c r="H867" s="42">
        <f>_xll.qlCalendarAdvance(Calendar,$H866,B867,"f",FALSE)</f>
        <v>45818</v>
      </c>
      <c r="I867" s="140">
        <f>_xll.qlInterestRateIndexValueDate(Index1M,$H867)</f>
        <v>45818</v>
      </c>
      <c r="J867" s="145">
        <f>IFERROR(_xll.qlIndexFixing(Index1M,$H867,TRUE,_xll.ohTrigger(RecalcTrigger,Trigger1M)),NA())</f>
        <v>9.77058968786256E-3</v>
      </c>
      <c r="K867" s="44">
        <f>IFERROR(_xll.qlIndexFixing(Index3M,H867,TRUE,_xll.ohTrigger(RecalcTrigger,Trigger3M)),NA())</f>
        <v>1.0611446602477748E-2</v>
      </c>
      <c r="L867" s="44">
        <f>IFERROR(_xll.qlIndexFixing(Index6M,$H867,TRUE,_xll.ohTrigger(RecalcTrigger,Trigger6M)),NA())</f>
        <v>1.1541941053504059E-2</v>
      </c>
      <c r="M867" s="146">
        <f>IFERROR(_xll.qlIndexFixing(Index1Y,$H867,TRUE,_xll.ohTrigger(RecalcTrigger,Trigger1Y)),NA())</f>
        <v>1.2786777628422508E-2</v>
      </c>
      <c r="N867" s="145">
        <f>IFERROR(_xll.qlIndexFixing(ONIndex1M,I867,TRUE,_xll.ohTrigger(RecalcTrigger,Trigger1M)),NA())</f>
        <v>9.7022170037475153E-3</v>
      </c>
      <c r="O867" s="44">
        <f>IFERROR(_xll.qlIndexFixing(ONIndex3M,I867,TRUE,_xll.ohTrigger(RecalcTrigger,Trigger3M)),NA())</f>
        <v>1.0425503345774523E-2</v>
      </c>
      <c r="P867" s="44">
        <f>IFERROR(_xll.qlIndexFixing(ONIndex6M,I867,TRUE,_xll.ohTrigger(RecalcTrigger,Trigger6M)),NA())</f>
        <v>1.1269199782717454E-2</v>
      </c>
      <c r="Q867" s="146">
        <f>IFERROR(_xll.qlIndexFixing(ONIndex1Y,I867,TRUE,_xll.ohTrigger(RecalcTrigger,Trigger1Y)),NA())</f>
        <v>1.2209244808131237E-2</v>
      </c>
    </row>
    <row r="868" spans="2:17" x14ac:dyDescent="0.2">
      <c r="B868" s="39" t="s">
        <v>42</v>
      </c>
      <c r="D868" s="42">
        <f>_xll.qlCalendarAdvance(Calendar,$D867,B868,"f",FALSE)</f>
        <v>45825</v>
      </c>
      <c r="E868" s="140">
        <f>_xll.qlInterestRateIndexValueDate(IndexON,D868)</f>
        <v>45825</v>
      </c>
      <c r="F868" s="156">
        <f>IFERROR(_xll.qlIndexFixing(IndexON,D868,TRUE,_xll.ohTrigger(RecalcTrigger,TriggerON)),NA())</f>
        <v>8.8614233917183594E-3</v>
      </c>
      <c r="H868" s="42">
        <f>_xll.qlCalendarAdvance(Calendar,$H867,B868,"f",FALSE)</f>
        <v>45825</v>
      </c>
      <c r="I868" s="140">
        <f>_xll.qlInterestRateIndexValueDate(Index1M,$H868)</f>
        <v>45825</v>
      </c>
      <c r="J868" s="145">
        <f>IFERROR(_xll.qlIndexFixing(Index1M,$H868,TRUE,_xll.ohTrigger(RecalcTrigger,Trigger1M)),NA())</f>
        <v>9.8025106416568999E-3</v>
      </c>
      <c r="K868" s="44">
        <f>IFERROR(_xll.qlIndexFixing(Index3M,H868,TRUE,_xll.ohTrigger(RecalcTrigger,Trigger3M)),NA())</f>
        <v>1.0638659738450934E-2</v>
      </c>
      <c r="L868" s="44">
        <f>IFERROR(_xll.qlIndexFixing(Index6M,$H868,TRUE,_xll.ohTrigger(RecalcTrigger,Trigger6M)),NA())</f>
        <v>1.156023637727057E-2</v>
      </c>
      <c r="M868" s="146">
        <f>IFERROR(_xll.qlIndexFixing(Index1Y,$H868,TRUE,_xll.ohTrigger(RecalcTrigger,Trigger1Y)),NA())</f>
        <v>1.2802386113257347E-2</v>
      </c>
      <c r="N868" s="145">
        <f>IFERROR(_xll.qlIndexFixing(ONIndex1M,I868,TRUE,_xll.ohTrigger(RecalcTrigger,Trigger1M)),NA())</f>
        <v>9.7328374339789026E-3</v>
      </c>
      <c r="O868" s="44">
        <f>IFERROR(_xll.qlIndexFixing(ONIndex3M,I868,TRUE,_xll.ohTrigger(RecalcTrigger,Trigger3M)),NA())</f>
        <v>1.0450946903081126E-2</v>
      </c>
      <c r="P868" s="44">
        <f>IFERROR(_xll.qlIndexFixing(ONIndex6M,I868,TRUE,_xll.ohTrigger(RecalcTrigger,Trigger6M)),NA())</f>
        <v>1.1287861539694966E-2</v>
      </c>
      <c r="Q868" s="146">
        <f>IFERROR(_xll.qlIndexFixing(ONIndex1Y,I868,TRUE,_xll.ohTrigger(RecalcTrigger,Trigger1Y)),NA())</f>
        <v>1.2230562749089291E-2</v>
      </c>
    </row>
    <row r="869" spans="2:17" x14ac:dyDescent="0.2">
      <c r="B869" s="39" t="s">
        <v>42</v>
      </c>
      <c r="D869" s="42">
        <f>_xll.qlCalendarAdvance(Calendar,$D868,B869,"f",FALSE)</f>
        <v>45832</v>
      </c>
      <c r="E869" s="140">
        <f>_xll.qlInterestRateIndexValueDate(IndexON,D869)</f>
        <v>45832</v>
      </c>
      <c r="F869" s="156">
        <f>IFERROR(_xll.qlIndexFixing(IndexON,D869,TRUE,_xll.ohTrigger(RecalcTrigger,TriggerON)),NA())</f>
        <v>8.8897787266351003E-3</v>
      </c>
      <c r="H869" s="42">
        <f>_xll.qlCalendarAdvance(Calendar,$H868,B869,"f",FALSE)</f>
        <v>45832</v>
      </c>
      <c r="I869" s="140">
        <f>_xll.qlInterestRateIndexValueDate(Index1M,$H869)</f>
        <v>45832</v>
      </c>
      <c r="J869" s="145">
        <f>IFERROR(_xll.qlIndexFixing(Index1M,$H869,TRUE,_xll.ohTrigger(RecalcTrigger,Trigger1M)),NA())</f>
        <v>9.8350480239103311E-3</v>
      </c>
      <c r="K869" s="44">
        <f>IFERROR(_xll.qlIndexFixing(Index3M,H869,TRUE,_xll.ohTrigger(RecalcTrigger,Trigger3M)),NA())</f>
        <v>1.0666134935286165E-2</v>
      </c>
      <c r="L869" s="44">
        <f>IFERROR(_xll.qlIndexFixing(Index6M,$H869,TRUE,_xll.ohTrigger(RecalcTrigger,Trigger6M)),NA())</f>
        <v>1.1578474264378018E-2</v>
      </c>
      <c r="M869" s="146">
        <f>IFERROR(_xll.qlIndexFixing(Index1Y,$H869,TRUE,_xll.ohTrigger(RecalcTrigger,Trigger1Y)),NA())</f>
        <v>1.281762571264089E-2</v>
      </c>
      <c r="N869" s="145">
        <f>IFERROR(_xll.qlIndexFixing(ONIndex1M,I869,TRUE,_xll.ohTrigger(RecalcTrigger,Trigger1M)),NA())</f>
        <v>9.7640737301973868E-3</v>
      </c>
      <c r="O869" s="44">
        <f>IFERROR(_xll.qlIndexFixing(ONIndex3M,I869,TRUE,_xll.ohTrigger(RecalcTrigger,Trigger3M)),NA())</f>
        <v>1.0476651642077339E-2</v>
      </c>
      <c r="P869" s="44">
        <f>IFERROR(_xll.qlIndexFixing(ONIndex6M,I869,TRUE,_xll.ohTrigger(RecalcTrigger,Trigger6M)),NA())</f>
        <v>1.1306500877812375E-2</v>
      </c>
      <c r="Q869" s="146">
        <f>IFERROR(_xll.qlIndexFixing(ONIndex1Y,I869,TRUE,_xll.ohTrigger(RecalcTrigger,Trigger1Y)),NA())</f>
        <v>1.2251970848523586E-2</v>
      </c>
    </row>
    <row r="870" spans="2:17" x14ac:dyDescent="0.2">
      <c r="B870" s="39" t="s">
        <v>42</v>
      </c>
      <c r="D870" s="42">
        <f>_xll.qlCalendarAdvance(Calendar,$D869,B870,"f",FALSE)</f>
        <v>45839</v>
      </c>
      <c r="E870" s="140">
        <f>_xll.qlInterestRateIndexValueDate(IndexON,D870)</f>
        <v>45839</v>
      </c>
      <c r="F870" s="156">
        <f>IFERROR(_xll.qlIndexFixing(IndexON,D870,TRUE,_xll.ohTrigger(RecalcTrigger,TriggerON)),NA())</f>
        <v>8.9181175455355088E-3</v>
      </c>
      <c r="H870" s="42">
        <f>_xll.qlCalendarAdvance(Calendar,$H869,B870,"f",FALSE)</f>
        <v>45839</v>
      </c>
      <c r="I870" s="140">
        <f>_xll.qlInterestRateIndexValueDate(Index1M,$H870)</f>
        <v>45839</v>
      </c>
      <c r="J870" s="145">
        <f>IFERROR(_xll.qlIndexFixing(Index1M,$H870,TRUE,_xll.ohTrigger(RecalcTrigger,Trigger1M)),NA())</f>
        <v>9.8707589575982684E-3</v>
      </c>
      <c r="K870" s="44">
        <f>IFERROR(_xll.qlIndexFixing(Index3M,H870,TRUE,_xll.ohTrigger(RecalcTrigger,Trigger3M)),NA())</f>
        <v>1.0693871983912227E-2</v>
      </c>
      <c r="L870" s="44">
        <f>IFERROR(_xll.qlIndexFixing(Index6M,$H870,TRUE,_xll.ohTrigger(RecalcTrigger,Trigger6M)),NA())</f>
        <v>1.1599570590566674E-2</v>
      </c>
      <c r="M870" s="146">
        <f>IFERROR(_xll.qlIndexFixing(Index1Y,$H870,TRUE,_xll.ohTrigger(RecalcTrigger,Trigger1Y)),NA())</f>
        <v>1.2832484060883109E-2</v>
      </c>
      <c r="N870" s="145">
        <f>IFERROR(_xll.qlIndexFixing(ONIndex1M,I870,TRUE,_xll.ohTrigger(RecalcTrigger,Trigger1M)),NA())</f>
        <v>9.7959258926461068E-3</v>
      </c>
      <c r="O870" s="44">
        <f>IFERROR(_xll.qlIndexFixing(ONIndex3M,I870,TRUE,_xll.ohTrigger(RecalcTrigger,Trigger3M)),NA())</f>
        <v>1.05026175630063E-2</v>
      </c>
      <c r="P870" s="44">
        <f>IFERROR(_xll.qlIndexFixing(ONIndex6M,I870,TRUE,_xll.ohTrigger(RecalcTrigger,Trigger6M)),NA())</f>
        <v>1.132511779715073E-2</v>
      </c>
      <c r="Q870" s="146">
        <f>IFERROR(_xll.qlIndexFixing(ONIndex1Y,I870,TRUE,_xll.ohTrigger(RecalcTrigger,Trigger1Y)),NA())</f>
        <v>1.2273469106434121E-2</v>
      </c>
    </row>
    <row r="871" spans="2:17" x14ac:dyDescent="0.2">
      <c r="B871" s="39" t="s">
        <v>42</v>
      </c>
      <c r="D871" s="42">
        <f>_xll.qlCalendarAdvance(Calendar,$D870,B871,"f",FALSE)</f>
        <v>45846</v>
      </c>
      <c r="E871" s="140">
        <f>_xll.qlInterestRateIndexValueDate(IndexON,D871)</f>
        <v>45846</v>
      </c>
      <c r="F871" s="156">
        <f>IFERROR(_xll.qlIndexFixing(IndexON,D871,TRUE,_xll.ohTrigger(RecalcTrigger,TriggerON)),NA())</f>
        <v>8.9464398483385388E-3</v>
      </c>
      <c r="H871" s="42">
        <f>_xll.qlCalendarAdvance(Calendar,$H870,B871,"f",FALSE)</f>
        <v>45846</v>
      </c>
      <c r="I871" s="140">
        <f>_xll.qlInterestRateIndexValueDate(Index1M,$H871)</f>
        <v>45846</v>
      </c>
      <c r="J871" s="145">
        <f>IFERROR(_xll.qlIndexFixing(Index1M,$H871,TRUE,_xll.ohTrigger(RecalcTrigger,Trigger1M)),NA())</f>
        <v>9.9045741589214881E-3</v>
      </c>
      <c r="K871" s="44">
        <f>IFERROR(_xll.qlIndexFixing(Index3M,H871,TRUE,_xll.ohTrigger(RecalcTrigger,Trigger3M)),NA())</f>
        <v>1.0721851986861203E-2</v>
      </c>
      <c r="L871" s="44">
        <f>IFERROR(_xll.qlIndexFixing(Index6M,$H871,TRUE,_xll.ohTrigger(RecalcTrigger,Trigger6M)),NA())</f>
        <v>1.1616219531675343E-2</v>
      </c>
      <c r="M871" s="146">
        <f>IFERROR(_xll.qlIndexFixing(Index1Y,$H871,TRUE,_xll.ohTrigger(RecalcTrigger,Trigger1Y)),NA())</f>
        <v>1.2846948791991109E-2</v>
      </c>
      <c r="N871" s="145">
        <f>IFERROR(_xll.qlIndexFixing(ONIndex1M,I871,TRUE,_xll.ohTrigger(RecalcTrigger,Trigger1M)),NA())</f>
        <v>9.8283939214061089E-3</v>
      </c>
      <c r="O871" s="44">
        <f>IFERROR(_xll.qlIndexFixing(ONIndex3M,I871,TRUE,_xll.ohTrigger(RecalcTrigger,Trigger3M)),NA())</f>
        <v>1.0528844665868009E-2</v>
      </c>
      <c r="P871" s="44">
        <f>IFERROR(_xll.qlIndexFixing(ONIndex6M,I871,TRUE,_xll.ohTrigger(RecalcTrigger,Trigger6M)),NA())</f>
        <v>1.1343712297710029E-2</v>
      </c>
      <c r="Q871" s="146">
        <f>IFERROR(_xll.qlIndexFixing(ONIndex1Y,I871,TRUE,_xll.ohTrigger(RecalcTrigger,Trigger1Y)),NA())</f>
        <v>1.229505752273985E-2</v>
      </c>
    </row>
    <row r="872" spans="2:17" x14ac:dyDescent="0.2">
      <c r="B872" s="39" t="s">
        <v>42</v>
      </c>
      <c r="D872" s="42">
        <f>_xll.qlCalendarAdvance(Calendar,$D871,B872,"f",FALSE)</f>
        <v>45853</v>
      </c>
      <c r="E872" s="140">
        <f>_xll.qlInterestRateIndexValueDate(IndexON,D872)</f>
        <v>45853</v>
      </c>
      <c r="F872" s="156">
        <f>IFERROR(_xll.qlIndexFixing(IndexON,D872,TRUE,_xll.ohTrigger(RecalcTrigger,TriggerON)),NA())</f>
        <v>8.9747456351252364E-3</v>
      </c>
      <c r="H872" s="42">
        <f>_xll.qlCalendarAdvance(Calendar,$H871,B872,"f",FALSE)</f>
        <v>45853</v>
      </c>
      <c r="I872" s="140">
        <f>_xll.qlInterestRateIndexValueDate(Index1M,$H872)</f>
        <v>45853</v>
      </c>
      <c r="J872" s="145">
        <f>IFERROR(_xll.qlIndexFixing(Index1M,$H872,TRUE,_xll.ohTrigger(RecalcTrigger,Trigger1M)),NA())</f>
        <v>9.9390058240840743E-3</v>
      </c>
      <c r="K872" s="44">
        <f>IFERROR(_xll.qlIndexFixing(Index3M,H872,TRUE,_xll.ohTrigger(RecalcTrigger,Trigger3M)),NA())</f>
        <v>1.0750023119963611E-2</v>
      </c>
      <c r="L872" s="44">
        <f>IFERROR(_xll.qlIndexFixing(Index6M,$H872,TRUE,_xll.ohTrigger(RecalcTrigger,Trigger6M)),NA())</f>
        <v>1.1634260725119371E-2</v>
      </c>
      <c r="M872" s="146">
        <f>IFERROR(_xll.qlIndexFixing(Index1Y,$H872,TRUE,_xll.ohTrigger(RecalcTrigger,Trigger1Y)),NA())</f>
        <v>1.2861007539716196E-2</v>
      </c>
      <c r="N872" s="145">
        <f>IFERROR(_xll.qlIndexFixing(ONIndex1M,I872,TRUE,_xll.ohTrigger(RecalcTrigger,Trigger1M)),NA())</f>
        <v>9.8614778166394856E-3</v>
      </c>
      <c r="O872" s="44">
        <f>IFERROR(_xll.qlIndexFixing(ONIndex3M,I872,TRUE,_xll.ohTrigger(RecalcTrigger,Trigger3M)),NA())</f>
        <v>1.0555332950743512E-2</v>
      </c>
      <c r="P872" s="44">
        <f>IFERROR(_xll.qlIndexFixing(ONIndex6M,I872,TRUE,_xll.ohTrigger(RecalcTrigger,Trigger6M)),NA())</f>
        <v>1.136228437932818E-2</v>
      </c>
      <c r="Q872" s="146">
        <f>IFERROR(_xll.qlIndexFixing(ONIndex1Y,I872,TRUE,_xll.ohTrigger(RecalcTrigger,Trigger1Y)),NA())</f>
        <v>1.2316736097602865E-2</v>
      </c>
    </row>
    <row r="873" spans="2:17" x14ac:dyDescent="0.2">
      <c r="B873" s="39" t="s">
        <v>42</v>
      </c>
      <c r="D873" s="42">
        <f>_xll.qlCalendarAdvance(Calendar,$D872,B873,"f",FALSE)</f>
        <v>45860</v>
      </c>
      <c r="E873" s="140">
        <f>_xll.qlInterestRateIndexValueDate(IndexON,D873)</f>
        <v>45860</v>
      </c>
      <c r="F873" s="156">
        <f>IFERROR(_xll.qlIndexFixing(IndexON,D873,TRUE,_xll.ohTrigger(RecalcTrigger,TriggerON)),NA())</f>
        <v>9.0030349057335091E-3</v>
      </c>
      <c r="H873" s="42">
        <f>_xll.qlCalendarAdvance(Calendar,$H872,B873,"f",FALSE)</f>
        <v>45860</v>
      </c>
      <c r="I873" s="140">
        <f>_xll.qlInterestRateIndexValueDate(Index1M,$H873)</f>
        <v>45860</v>
      </c>
      <c r="J873" s="145">
        <f>IFERROR(_xll.qlIndexFixing(Index1M,$H873,TRUE,_xll.ohTrigger(RecalcTrigger,Trigger1M)),NA())</f>
        <v>9.9740539584925979E-3</v>
      </c>
      <c r="K873" s="44">
        <f>IFERROR(_xll.qlIndexFixing(Index3M,H873,TRUE,_xll.ohTrigger(RecalcTrigger,Trigger3M)),NA())</f>
        <v>1.0778330205984735E-2</v>
      </c>
      <c r="L873" s="44">
        <f>IFERROR(_xll.qlIndexFixing(Index6M,$H873,TRUE,_xll.ohTrigger(RecalcTrigger,Trigger6M)),NA())</f>
        <v>1.1652231865785541E-2</v>
      </c>
      <c r="M873" s="146">
        <f>IFERROR(_xll.qlIndexFixing(Index1Y,$H873,TRUE,_xll.ohTrigger(RecalcTrigger,Trigger1Y)),NA())</f>
        <v>1.287464793760229E-2</v>
      </c>
      <c r="N873" s="145">
        <f>IFERROR(_xll.qlIndexFixing(ONIndex1M,I873,TRUE,_xll.ohTrigger(RecalcTrigger,Trigger1M)),NA())</f>
        <v>9.8951775785083296E-3</v>
      </c>
      <c r="O873" s="44">
        <f>IFERROR(_xll.qlIndexFixing(ONIndex3M,I873,TRUE,_xll.ohTrigger(RecalcTrigger,Trigger3M)),NA())</f>
        <v>1.058208241763281E-2</v>
      </c>
      <c r="P873" s="44">
        <f>IFERROR(_xll.qlIndexFixing(ONIndex6M,I873,TRUE,_xll.ohTrigger(RecalcTrigger,Trigger6M)),NA())</f>
        <v>1.1380834042167276E-2</v>
      </c>
      <c r="Q873" s="146">
        <f>IFERROR(_xll.qlIndexFixing(ONIndex1Y,I873,TRUE,_xll.ohTrigger(RecalcTrigger,Trigger1Y)),NA())</f>
        <v>1.2338504830942121E-2</v>
      </c>
    </row>
    <row r="874" spans="2:17" x14ac:dyDescent="0.2">
      <c r="B874" s="39" t="s">
        <v>42</v>
      </c>
      <c r="D874" s="42">
        <f>_xll.qlCalendarAdvance(Calendar,$D873,B874,"f",FALSE)</f>
        <v>45867</v>
      </c>
      <c r="E874" s="140">
        <f>_xll.qlInterestRateIndexValueDate(IndexON,D874)</f>
        <v>45867</v>
      </c>
      <c r="F874" s="156">
        <f>IFERROR(_xll.qlIndexFixing(IndexON,D874,TRUE,_xll.ohTrigger(RecalcTrigger,TriggerON)),NA())</f>
        <v>9.0313076603254494E-3</v>
      </c>
      <c r="H874" s="42">
        <f>_xll.qlCalendarAdvance(Calendar,$H873,B874,"f",FALSE)</f>
        <v>45867</v>
      </c>
      <c r="I874" s="140">
        <f>_xll.qlInterestRateIndexValueDate(Index1M,$H874)</f>
        <v>45867</v>
      </c>
      <c r="J874" s="145">
        <f>IFERROR(_xll.qlIndexFixing(Index1M,$H874,TRUE,_xll.ohTrigger(RecalcTrigger,Trigger1M)),NA())</f>
        <v>1.0009718567642521E-2</v>
      </c>
      <c r="K874" s="44">
        <f>IFERROR(_xll.qlIndexFixing(Index3M,H874,TRUE,_xll.ohTrigger(RecalcTrigger,Trigger3M)),NA())</f>
        <v>1.0806718066138534E-2</v>
      </c>
      <c r="L874" s="44">
        <f>IFERROR(_xll.qlIndexFixing(Index6M,$H874,TRUE,_xll.ohTrigger(RecalcTrigger,Trigger6M)),NA())</f>
        <v>1.1670129862344501E-2</v>
      </c>
      <c r="M874" s="146">
        <f>IFERROR(_xll.qlIndexFixing(Index1Y,$H874,TRUE,_xll.ohTrigger(RecalcTrigger,Trigger1Y)),NA())</f>
        <v>1.2887857619035881E-2</v>
      </c>
      <c r="N874" s="145">
        <f>IFERROR(_xll.qlIndexFixing(ONIndex1M,I874,TRUE,_xll.ohTrigger(RecalcTrigger,Trigger1M)),NA())</f>
        <v>9.9294932072557796E-3</v>
      </c>
      <c r="O874" s="44">
        <f>IFERROR(_xll.qlIndexFixing(ONIndex3M,I874,TRUE,_xll.ohTrigger(RecalcTrigger,Trigger3M)),NA())</f>
        <v>1.0609093066697994E-2</v>
      </c>
      <c r="P874" s="44">
        <f>IFERROR(_xll.qlIndexFixing(ONIndex6M,I874,TRUE,_xll.ohTrigger(RecalcTrigger,Trigger6M)),NA())</f>
        <v>1.1399361286065224E-2</v>
      </c>
      <c r="Q874" s="146">
        <f>IFERROR(_xll.qlIndexFixing(ONIndex1Y,I874,TRUE,_xll.ohTrigger(RecalcTrigger,Trigger1Y)),NA())</f>
        <v>1.2360363722838663E-2</v>
      </c>
    </row>
    <row r="875" spans="2:17" x14ac:dyDescent="0.2">
      <c r="B875" s="39" t="s">
        <v>42</v>
      </c>
      <c r="D875" s="42">
        <f>_xll.qlCalendarAdvance(Calendar,$D874,B875,"f",FALSE)</f>
        <v>45874</v>
      </c>
      <c r="E875" s="140">
        <f>_xll.qlInterestRateIndexValueDate(IndexON,D875)</f>
        <v>45874</v>
      </c>
      <c r="F875" s="156">
        <f>IFERROR(_xll.qlIndexFixing(IndexON,D875,TRUE,_xll.ohTrigger(RecalcTrigger,TriggerON)),NA())</f>
        <v>9.0595638987389648E-3</v>
      </c>
      <c r="H875" s="42">
        <f>_xll.qlCalendarAdvance(Calendar,$H874,B875,"f",FALSE)</f>
        <v>45874</v>
      </c>
      <c r="I875" s="140">
        <f>_xll.qlInterestRateIndexValueDate(Index1M,$H875)</f>
        <v>45874</v>
      </c>
      <c r="J875" s="145">
        <f>IFERROR(_xll.qlIndexFixing(Index1M,$H875,TRUE,_xll.ohTrigger(RecalcTrigger,Trigger1M)),NA())</f>
        <v>1.0045999657131263E-2</v>
      </c>
      <c r="K875" s="44">
        <f>IFERROR(_xll.qlIndexFixing(Index3M,H875,TRUE,_xll.ohTrigger(RecalcTrigger,Trigger3M)),NA())</f>
        <v>1.0835131520069128E-2</v>
      </c>
      <c r="L875" s="44">
        <f>IFERROR(_xll.qlIndexFixing(Index6M,$H875,TRUE,_xll.ohTrigger(RecalcTrigger,Trigger6M)),NA())</f>
        <v>1.1687951623362955E-2</v>
      </c>
      <c r="M875" s="146">
        <f>IFERROR(_xll.qlIndexFixing(Index1Y,$H875,TRUE,_xll.ohTrigger(RecalcTrigger,Trigger1Y)),NA())</f>
        <v>1.2900624217299539E-2</v>
      </c>
      <c r="N875" s="145">
        <f>IFERROR(_xll.qlIndexFixing(ONIndex1M,I875,TRUE,_xll.ohTrigger(RecalcTrigger,Trigger1M)),NA())</f>
        <v>9.9644247029628819E-3</v>
      </c>
      <c r="O875" s="44">
        <f>IFERROR(_xll.qlIndexFixing(ONIndex3M,I875,TRUE,_xll.ohTrigger(RecalcTrigger,Trigger3M)),NA())</f>
        <v>1.0636364897939066E-2</v>
      </c>
      <c r="P875" s="44">
        <f>IFERROR(_xll.qlIndexFixing(ONIndex6M,I875,TRUE,_xll.ohTrigger(RecalcTrigger,Trigger6M)),NA())</f>
        <v>1.1417866111265162E-2</v>
      </c>
      <c r="Q875" s="146">
        <f>IFERROR(_xll.qlIndexFixing(ONIndex1Y,I875,TRUE,_xll.ohTrigger(RecalcTrigger,Trigger1Y)),NA())</f>
        <v>1.2382312773292492E-2</v>
      </c>
    </row>
    <row r="876" spans="2:17" x14ac:dyDescent="0.2">
      <c r="B876" s="39" t="s">
        <v>42</v>
      </c>
      <c r="D876" s="42">
        <f>_xll.qlCalendarAdvance(Calendar,$D875,B876,"f",FALSE)</f>
        <v>45881</v>
      </c>
      <c r="E876" s="140">
        <f>_xll.qlInterestRateIndexValueDate(IndexON,D876)</f>
        <v>45881</v>
      </c>
      <c r="F876" s="156">
        <f>IFERROR(_xll.qlIndexFixing(IndexON,D876,TRUE,_xll.ohTrigger(RecalcTrigger,TriggerON)),NA())</f>
        <v>9.0878036210551016E-3</v>
      </c>
      <c r="H876" s="42">
        <f>_xll.qlCalendarAdvance(Calendar,$H875,B876,"f",FALSE)</f>
        <v>45881</v>
      </c>
      <c r="I876" s="140">
        <f>_xll.qlInterestRateIndexValueDate(Index1M,$H876)</f>
        <v>45881</v>
      </c>
      <c r="J876" s="145">
        <f>IFERROR(_xll.qlIndexFixing(Index1M,$H876,TRUE,_xll.ohTrigger(RecalcTrigger,Trigger1M)),NA())</f>
        <v>1.0082897232658209E-2</v>
      </c>
      <c r="K876" s="44">
        <f>IFERROR(_xll.qlIndexFixing(Index3M,H876,TRUE,_xll.ohTrigger(RecalcTrigger,Trigger3M)),NA())</f>
        <v>1.0863515385848167E-2</v>
      </c>
      <c r="L876" s="44">
        <f>IFERROR(_xll.qlIndexFixing(Index6M,$H876,TRUE,_xll.ohTrigger(RecalcTrigger,Trigger6M)),NA())</f>
        <v>1.1705694057306294E-2</v>
      </c>
      <c r="M876" s="146">
        <f>IFERROR(_xll.qlIndexFixing(Index1Y,$H876,TRUE,_xll.ohTrigger(RecalcTrigger,Trigger1Y)),NA())</f>
        <v>1.2912935365622769E-2</v>
      </c>
      <c r="N876" s="145">
        <f>IFERROR(_xll.qlIndexFixing(ONIndex1M,I876,TRUE,_xll.ohTrigger(RecalcTrigger,Trigger1M)),NA())</f>
        <v>9.9999720658727753E-3</v>
      </c>
      <c r="O876" s="44">
        <f>IFERROR(_xll.qlIndexFixing(ONIndex3M,I876,TRUE,_xll.ohTrigger(RecalcTrigger,Trigger3M)),NA())</f>
        <v>1.0663897911356024E-2</v>
      </c>
      <c r="P876" s="44">
        <f>IFERROR(_xll.qlIndexFixing(ONIndex6M,I876,TRUE,_xll.ohTrigger(RecalcTrigger,Trigger6M)),NA())</f>
        <v>1.1436348517604999E-2</v>
      </c>
      <c r="Q876" s="146">
        <f>IFERROR(_xll.qlIndexFixing(ONIndex1Y,I876,TRUE,_xll.ohTrigger(RecalcTrigger,Trigger1Y)),NA())</f>
        <v>1.2404351982303607E-2</v>
      </c>
    </row>
    <row r="877" spans="2:17" x14ac:dyDescent="0.2">
      <c r="B877" s="39" t="s">
        <v>42</v>
      </c>
      <c r="D877" s="42">
        <f>_xll.qlCalendarAdvance(Calendar,$D876,B877,"f",FALSE)</f>
        <v>45888</v>
      </c>
      <c r="E877" s="140">
        <f>_xll.qlInterestRateIndexValueDate(IndexON,D877)</f>
        <v>45888</v>
      </c>
      <c r="F877" s="156">
        <f>IFERROR(_xll.qlIndexFixing(IndexON,D877,TRUE,_xll.ohTrigger(RecalcTrigger,TriggerON)),NA())</f>
        <v>9.1160268273549061E-3</v>
      </c>
      <c r="H877" s="42">
        <f>_xll.qlCalendarAdvance(Calendar,$H876,B877,"f",FALSE)</f>
        <v>45888</v>
      </c>
      <c r="I877" s="140">
        <f>_xll.qlInterestRateIndexValueDate(Index1M,$H877)</f>
        <v>45888</v>
      </c>
      <c r="J877" s="145">
        <f>IFERROR(_xll.qlIndexFixing(Index1M,$H877,TRUE,_xll.ohTrigger(RecalcTrigger,Trigger1M)),NA())</f>
        <v>1.0120411300006404E-2</v>
      </c>
      <c r="K877" s="44">
        <f>IFERROR(_xll.qlIndexFixing(Index3M,H877,TRUE,_xll.ohTrigger(RecalcTrigger,Trigger3M)),NA())</f>
        <v>1.0891814479972183E-2</v>
      </c>
      <c r="L877" s="44">
        <f>IFERROR(_xll.qlIndexFixing(Index6M,$H877,TRUE,_xll.ohTrigger(RecalcTrigger,Trigger6M)),NA())</f>
        <v>1.1723354072538605E-2</v>
      </c>
      <c r="M877" s="146">
        <f>IFERROR(_xll.qlIndexFixing(Index1Y,$H877,TRUE,_xll.ohTrigger(RecalcTrigger,Trigger1Y)),NA())</f>
        <v>1.2924778697238848E-2</v>
      </c>
      <c r="N877" s="145">
        <f>IFERROR(_xll.qlIndexFixing(ONIndex1M,I877,TRUE,_xll.ohTrigger(RecalcTrigger,Trigger1M)),NA())</f>
        <v>1.0036135296066506E-2</v>
      </c>
      <c r="O877" s="44">
        <f>IFERROR(_xll.qlIndexFixing(ONIndex3M,I877,TRUE,_xll.ohTrigger(RecalcTrigger,Trigger3M)),NA())</f>
        <v>1.0691692107110962E-2</v>
      </c>
      <c r="P877" s="44">
        <f>IFERROR(_xll.qlIndexFixing(ONIndex6M,I877,TRUE,_xll.ohTrigger(RecalcTrigger,Trigger6M)),NA())</f>
        <v>1.1454808505084735E-2</v>
      </c>
      <c r="Q877" s="146">
        <f>IFERROR(_xll.qlIndexFixing(ONIndex1Y,I877,TRUE,_xll.ohTrigger(RecalcTrigger,Trigger1Y)),NA())</f>
        <v>1.2426481349872009E-2</v>
      </c>
    </row>
    <row r="878" spans="2:17" x14ac:dyDescent="0.2">
      <c r="B878" s="39" t="s">
        <v>42</v>
      </c>
      <c r="D878" s="42">
        <f>_xll.qlCalendarAdvance(Calendar,$D877,B878,"f",FALSE)</f>
        <v>45895</v>
      </c>
      <c r="E878" s="140">
        <f>_xll.qlInterestRateIndexValueDate(IndexON,D878)</f>
        <v>45895</v>
      </c>
      <c r="F878" s="156">
        <f>IFERROR(_xll.qlIndexFixing(IndexON,D878,TRUE,_xll.ohTrigger(RecalcTrigger,TriggerON)),NA())</f>
        <v>9.1442335173952394E-3</v>
      </c>
      <c r="H878" s="42">
        <f>_xll.qlCalendarAdvance(Calendar,$H877,B878,"f",FALSE)</f>
        <v>45895</v>
      </c>
      <c r="I878" s="140">
        <f>_xll.qlInterestRateIndexValueDate(Index1M,$H878)</f>
        <v>45895</v>
      </c>
      <c r="J878" s="145">
        <f>IFERROR(_xll.qlIndexFixing(Index1M,$H878,TRUE,_xll.ohTrigger(RecalcTrigger,Trigger1M)),NA())</f>
        <v>1.0158541865063469E-2</v>
      </c>
      <c r="K878" s="44">
        <f>IFERROR(_xll.qlIndexFixing(Index3M,H878,TRUE,_xll.ohTrigger(RecalcTrigger,Trigger3M)),NA())</f>
        <v>1.0919973617371405E-2</v>
      </c>
      <c r="L878" s="44">
        <f>IFERROR(_xll.qlIndexFixing(Index6M,$H878,TRUE,_xll.ohTrigger(RecalcTrigger,Trigger6M)),NA())</f>
        <v>1.1740928577324427E-2</v>
      </c>
      <c r="M878" s="146">
        <f>IFERROR(_xll.qlIndexFixing(Index1Y,$H878,TRUE,_xll.ohTrigger(RecalcTrigger,Trigger1Y)),NA())</f>
        <v>1.2936141845440119E-2</v>
      </c>
      <c r="N878" s="145">
        <f>IFERROR(_xll.qlIndexFixing(ONIndex1M,I878,TRUE,_xll.ohTrigger(RecalcTrigger,Trigger1M)),NA())</f>
        <v>1.0072914393949306E-2</v>
      </c>
      <c r="O878" s="44">
        <f>IFERROR(_xll.qlIndexFixing(ONIndex3M,I878,TRUE,_xll.ohTrigger(RecalcTrigger,Trigger3M)),NA())</f>
        <v>1.0719747485203879E-2</v>
      </c>
      <c r="P878" s="44">
        <f>IFERROR(_xll.qlIndexFixing(ONIndex6M,I878,TRUE,_xll.ohTrigger(RecalcTrigger,Trigger6M)),NA())</f>
        <v>1.1473246073623322E-2</v>
      </c>
      <c r="Q878" s="146">
        <f>IFERROR(_xll.qlIndexFixing(ONIndex1Y,I878,TRUE,_xll.ohTrigger(RecalcTrigger,Trigger1Y)),NA())</f>
        <v>1.2448700875997698E-2</v>
      </c>
    </row>
    <row r="879" spans="2:17" x14ac:dyDescent="0.2">
      <c r="B879" s="39" t="s">
        <v>42</v>
      </c>
      <c r="D879" s="42">
        <f>_xll.qlCalendarAdvance(Calendar,$D878,B879,"f",FALSE)</f>
        <v>45902</v>
      </c>
      <c r="E879" s="140">
        <f>_xll.qlInterestRateIndexValueDate(IndexON,D879)</f>
        <v>45902</v>
      </c>
      <c r="F879" s="156">
        <f>IFERROR(_xll.qlIndexFixing(IndexON,D879,TRUE,_xll.ohTrigger(RecalcTrigger,TriggerON)),NA())</f>
        <v>9.1724236914192403E-3</v>
      </c>
      <c r="H879" s="42">
        <f>_xll.qlCalendarAdvance(Calendar,$H878,B879,"f",FALSE)</f>
        <v>45902</v>
      </c>
      <c r="I879" s="140">
        <f>_xll.qlInterestRateIndexValueDate(Index1M,$H879)</f>
        <v>45902</v>
      </c>
      <c r="J879" s="145">
        <f>IFERROR(_xll.qlIndexFixing(Index1M,$H879,TRUE,_xll.ohTrigger(RecalcTrigger,Trigger1M)),NA())</f>
        <v>1.0194322265210628E-2</v>
      </c>
      <c r="K879" s="44">
        <f>IFERROR(_xll.qlIndexFixing(Index3M,H879,TRUE,_xll.ohTrigger(RecalcTrigger,Trigger3M)),NA())</f>
        <v>1.0945831893242211E-2</v>
      </c>
      <c r="L879" s="44">
        <f>IFERROR(_xll.qlIndexFixing(Index6M,$H879,TRUE,_xll.ohTrigger(RecalcTrigger,Trigger6M)),NA())</f>
        <v>1.1754200313072496E-2</v>
      </c>
      <c r="M879" s="146">
        <f>IFERROR(_xll.qlIndexFixing(Index1Y,$H879,TRUE,_xll.ohTrigger(RecalcTrigger,Trigger1Y)),NA())</f>
        <v>1.2947012443636163E-2</v>
      </c>
      <c r="N879" s="145">
        <f>IFERROR(_xll.qlIndexFixing(ONIndex1M,I879,TRUE,_xll.ohTrigger(RecalcTrigger,Trigger1M)),NA())</f>
        <v>1.0110309359440128E-2</v>
      </c>
      <c r="O879" s="44">
        <f>IFERROR(_xll.qlIndexFixing(ONIndex3M,I879,TRUE,_xll.ohTrigger(RecalcTrigger,Trigger3M)),NA())</f>
        <v>1.0748064045634775E-2</v>
      </c>
      <c r="P879" s="44">
        <f>IFERROR(_xll.qlIndexFixing(ONIndex6M,I879,TRUE,_xll.ohTrigger(RecalcTrigger,Trigger6M)),NA())</f>
        <v>1.1491661223301808E-2</v>
      </c>
      <c r="Q879" s="146">
        <f>IFERROR(_xll.qlIndexFixing(ONIndex1Y,I879,TRUE,_xll.ohTrigger(RecalcTrigger,Trigger1Y)),NA())</f>
        <v>1.2471010560761719E-2</v>
      </c>
    </row>
    <row r="880" spans="2:17" x14ac:dyDescent="0.2">
      <c r="B880" s="39" t="s">
        <v>42</v>
      </c>
      <c r="D880" s="42">
        <f>_xll.qlCalendarAdvance(Calendar,$D879,B880,"f",FALSE)</f>
        <v>45909</v>
      </c>
      <c r="E880" s="140">
        <f>_xll.qlInterestRateIndexValueDate(IndexON,D880)</f>
        <v>45909</v>
      </c>
      <c r="F880" s="156">
        <f>IFERROR(_xll.qlIndexFixing(IndexON,D880,TRUE,_xll.ohTrigger(RecalcTrigger,TriggerON)),NA())</f>
        <v>9.2005973493458626E-3</v>
      </c>
      <c r="H880" s="42">
        <f>_xll.qlCalendarAdvance(Calendar,$H879,B880,"f",FALSE)</f>
        <v>45909</v>
      </c>
      <c r="I880" s="140">
        <f>_xll.qlInterestRateIndexValueDate(Index1M,$H880)</f>
        <v>45909</v>
      </c>
      <c r="J880" s="145">
        <f>IFERROR(_xll.qlIndexFixing(Index1M,$H880,TRUE,_xll.ohTrigger(RecalcTrigger,Trigger1M)),NA())</f>
        <v>1.0233486478791706E-2</v>
      </c>
      <c r="K880" s="44">
        <f>IFERROR(_xll.qlIndexFixing(Index3M,H880,TRUE,_xll.ohTrigger(RecalcTrigger,Trigger3M)),NA())</f>
        <v>1.0973574366441705E-2</v>
      </c>
      <c r="L880" s="44">
        <f>IFERROR(_xll.qlIndexFixing(Index6M,$H880,TRUE,_xll.ohTrigger(RecalcTrigger,Trigger6M)),NA())</f>
        <v>1.1771614755228598E-2</v>
      </c>
      <c r="M880" s="146">
        <f>IFERROR(_xll.qlIndexFixing(Index1Y,$H880,TRUE,_xll.ohTrigger(RecalcTrigger,Trigger1Y)),NA())</f>
        <v>1.2957378125413088E-2</v>
      </c>
      <c r="N880" s="145">
        <f>IFERROR(_xll.qlIndexFixing(ONIndex1M,I880,TRUE,_xll.ohTrigger(RecalcTrigger,Trigger1M)),NA())</f>
        <v>1.0148320192944205E-2</v>
      </c>
      <c r="O880" s="44">
        <f>IFERROR(_xll.qlIndexFixing(ONIndex3M,I880,TRUE,_xll.ohTrigger(RecalcTrigger,Trigger3M)),NA())</f>
        <v>1.0776641788565744E-2</v>
      </c>
      <c r="P880" s="44">
        <f>IFERROR(_xll.qlIndexFixing(ONIndex6M,I880,TRUE,_xll.ohTrigger(RecalcTrigger,Trigger6M)),NA())</f>
        <v>1.1510053954282284E-2</v>
      </c>
      <c r="Q880" s="146">
        <f>IFERROR(_xll.qlIndexFixing(ONIndex1Y,I880,TRUE,_xll.ohTrigger(RecalcTrigger,Trigger1Y)),NA())</f>
        <v>1.2493410404164074E-2</v>
      </c>
    </row>
    <row r="881" spans="2:17" x14ac:dyDescent="0.2">
      <c r="B881" s="39" t="s">
        <v>42</v>
      </c>
      <c r="D881" s="42">
        <f>_xll.qlCalendarAdvance(Calendar,$D880,B881,"f",FALSE)</f>
        <v>45916</v>
      </c>
      <c r="E881" s="140">
        <f>_xll.qlInterestRateIndexValueDate(IndexON,D881)</f>
        <v>45916</v>
      </c>
      <c r="F881" s="156">
        <f>IFERROR(_xll.qlIndexFixing(IndexON,D881,TRUE,_xll.ohTrigger(RecalcTrigger,TriggerON)),NA())</f>
        <v>9.2287544910130137E-3</v>
      </c>
      <c r="H881" s="42">
        <f>_xll.qlCalendarAdvance(Calendar,$H880,B881,"f",FALSE)</f>
        <v>45916</v>
      </c>
      <c r="I881" s="140">
        <f>_xll.qlInterestRateIndexValueDate(Index1M,$H881)</f>
        <v>45916</v>
      </c>
      <c r="J881" s="145">
        <f>IFERROR(_xll.qlIndexFixing(Index1M,$H881,TRUE,_xll.ohTrigger(RecalcTrigger,Trigger1M)),NA())</f>
        <v>1.0272801169937933E-2</v>
      </c>
      <c r="K881" s="44">
        <f>IFERROR(_xll.qlIndexFixing(Index3M,H881,TRUE,_xll.ohTrigger(RecalcTrigger,Trigger3M)),NA())</f>
        <v>1.1001013058736785E-2</v>
      </c>
      <c r="L881" s="44">
        <f>IFERROR(_xll.qlIndexFixing(Index6M,$H881,TRUE,_xll.ohTrigger(RecalcTrigger,Trigger6M)),NA())</f>
        <v>1.1788934564680914E-2</v>
      </c>
      <c r="M881" s="146">
        <f>IFERROR(_xll.qlIndexFixing(Index1Y,$H881,TRUE,_xll.ohTrigger(RecalcTrigger,Trigger1Y)),NA())</f>
        <v>1.2967226524594144E-2</v>
      </c>
      <c r="N881" s="145">
        <f>IFERROR(_xll.qlIndexFixing(ONIndex1M,I881,TRUE,_xll.ohTrigger(RecalcTrigger,Trigger1M)),NA())</f>
        <v>1.0186946894461535E-2</v>
      </c>
      <c r="O881" s="44">
        <f>IFERROR(_xll.qlIndexFixing(ONIndex3M,I881,TRUE,_xll.ohTrigger(RecalcTrigger,Trigger3M)),NA())</f>
        <v>1.0805480714077831E-2</v>
      </c>
      <c r="P881" s="44">
        <f>IFERROR(_xll.qlIndexFixing(ONIndex6M,I881,TRUE,_xll.ohTrigger(RecalcTrigger,Trigger6M)),NA())</f>
        <v>1.1528424266240567E-2</v>
      </c>
      <c r="Q881" s="146">
        <f>IFERROR(_xll.qlIndexFixing(ONIndex1Y,I881,TRUE,_xll.ohTrigger(RecalcTrigger,Trigger1Y)),NA())</f>
        <v>1.2515900406204761E-2</v>
      </c>
    </row>
    <row r="882" spans="2:17" x14ac:dyDescent="0.2">
      <c r="B882" s="39" t="s">
        <v>42</v>
      </c>
      <c r="D882" s="42">
        <f>_xll.qlCalendarAdvance(Calendar,$D881,B882,"f",FALSE)</f>
        <v>45923</v>
      </c>
      <c r="E882" s="140">
        <f>_xll.qlInterestRateIndexValueDate(IndexON,D882)</f>
        <v>45923</v>
      </c>
      <c r="F882" s="156">
        <f>IFERROR(_xll.qlIndexFixing(IndexON,D882,TRUE,_xll.ohTrigger(RecalcTrigger,TriggerON)),NA())</f>
        <v>9.2568951166638325E-3</v>
      </c>
      <c r="H882" s="42">
        <f>_xll.qlCalendarAdvance(Calendar,$H881,B882,"f",FALSE)</f>
        <v>45923</v>
      </c>
      <c r="I882" s="140">
        <f>_xll.qlInterestRateIndexValueDate(Index1M,$H882)</f>
        <v>45923</v>
      </c>
      <c r="J882" s="145">
        <f>IFERROR(_xll.qlIndexFixing(Index1M,$H882,TRUE,_xll.ohTrigger(RecalcTrigger,Trigger1M)),NA())</f>
        <v>1.0311940128314639E-2</v>
      </c>
      <c r="K882" s="44">
        <f>IFERROR(_xll.qlIndexFixing(Index3M,H882,TRUE,_xll.ohTrigger(RecalcTrigger,Trigger3M)),NA())</f>
        <v>1.1028092174404137E-2</v>
      </c>
      <c r="L882" s="44">
        <f>IFERROR(_xll.qlIndexFixing(Index6M,$H882,TRUE,_xll.ohTrigger(RecalcTrigger,Trigger6M)),NA())</f>
        <v>1.1806156598452437E-2</v>
      </c>
      <c r="M882" s="146">
        <f>IFERROR(_xll.qlIndexFixing(Index1Y,$H882,TRUE,_xll.ohTrigger(RecalcTrigger,Trigger1Y)),NA())</f>
        <v>1.2976545275302565E-2</v>
      </c>
      <c r="N882" s="145">
        <f>IFERROR(_xll.qlIndexFixing(ONIndex1M,I882,TRUE,_xll.ohTrigger(RecalcTrigger,Trigger1M)),NA())</f>
        <v>1.0226189464316304E-2</v>
      </c>
      <c r="O882" s="44">
        <f>IFERROR(_xll.qlIndexFixing(ONIndex3M,I882,TRUE,_xll.ohTrigger(RecalcTrigger,Trigger3M)),NA())</f>
        <v>1.083458082208999E-2</v>
      </c>
      <c r="P882" s="44">
        <f>IFERROR(_xll.qlIndexFixing(ONIndex6M,I882,TRUE,_xll.ohTrigger(RecalcTrigger,Trigger6M)),NA())</f>
        <v>1.1546772159419794E-2</v>
      </c>
      <c r="Q882" s="146">
        <f>IFERROR(_xll.qlIndexFixing(ONIndex1Y,I882,TRUE,_xll.ohTrigger(RecalcTrigger,Trigger1Y)),NA())</f>
        <v>1.2538480566964827E-2</v>
      </c>
    </row>
    <row r="883" spans="2:17" x14ac:dyDescent="0.2">
      <c r="B883" s="39" t="s">
        <v>42</v>
      </c>
      <c r="D883" s="42">
        <f>_xll.qlCalendarAdvance(Calendar,$D882,B883,"f",FALSE)</f>
        <v>45930</v>
      </c>
      <c r="E883" s="140">
        <f>_xll.qlInterestRateIndexValueDate(IndexON,D883)</f>
        <v>45930</v>
      </c>
      <c r="F883" s="156">
        <f>IFERROR(_xll.qlIndexFixing(IndexON,D883,TRUE,_xll.ohTrigger(RecalcTrigger,TriggerON)),NA())</f>
        <v>9.2850087388285374E-3</v>
      </c>
      <c r="H883" s="42">
        <f>_xll.qlCalendarAdvance(Calendar,$H882,B883,"f",FALSE)</f>
        <v>45930</v>
      </c>
      <c r="I883" s="140">
        <f>_xll.qlInterestRateIndexValueDate(Index1M,$H883)</f>
        <v>45930</v>
      </c>
      <c r="J883" s="145">
        <f>IFERROR(_xll.qlIndexFixing(Index1M,$H883,TRUE,_xll.ohTrigger(RecalcTrigger,Trigger1M)),NA())</f>
        <v>1.0353415883695231E-2</v>
      </c>
      <c r="K883" s="44">
        <f>IFERROR(_xll.qlIndexFixing(Index3M,H883,TRUE,_xll.ohTrigger(RecalcTrigger,Trigger3M)),NA())</f>
        <v>1.1056738395838771E-2</v>
      </c>
      <c r="L883" s="44">
        <f>IFERROR(_xll.qlIndexFixing(Index6M,$H883,TRUE,_xll.ohTrigger(RecalcTrigger,Trigger6M)),NA())</f>
        <v>1.1824655843909532E-2</v>
      </c>
      <c r="M883" s="146">
        <f>IFERROR(_xll.qlIndexFixing(Index1Y,$H883,TRUE,_xll.ohTrigger(RecalcTrigger,Trigger1Y)),NA())</f>
        <v>1.298532206389158E-2</v>
      </c>
      <c r="N883" s="145">
        <f>IFERROR(_xll.qlIndexFixing(ONIndex1M,I883,TRUE,_xll.ohTrigger(RecalcTrigger,Trigger1M)),NA())</f>
        <v>1.0266014642978938E-2</v>
      </c>
      <c r="O883" s="44">
        <f>IFERROR(_xll.qlIndexFixing(ONIndex3M,I883,TRUE,_xll.ohTrigger(RecalcTrigger,Trigger3M)),NA())</f>
        <v>1.0863924891483245E-2</v>
      </c>
      <c r="P883" s="44">
        <f>IFERROR(_xll.qlIndexFixing(ONIndex6M,I883,TRUE,_xll.ohTrigger(RecalcTrigger,Trigger6M)),NA())</f>
        <v>1.1565095711402185E-2</v>
      </c>
      <c r="Q883" s="146">
        <f>IFERROR(_xll.qlIndexFixing(ONIndex1Y,I883,TRUE,_xll.ohTrigger(RecalcTrigger,Trigger1Y)),NA())</f>
        <v>1.2561135748782037E-2</v>
      </c>
    </row>
    <row r="884" spans="2:17" x14ac:dyDescent="0.2">
      <c r="B884" s="39" t="s">
        <v>42</v>
      </c>
      <c r="D884" s="42">
        <f>_xll.qlCalendarAdvance(Calendar,$D883,B884,"f",FALSE)</f>
        <v>45937</v>
      </c>
      <c r="E884" s="140">
        <f>_xll.qlInterestRateIndexValueDate(IndexON,D884)</f>
        <v>45937</v>
      </c>
      <c r="F884" s="156">
        <f>IFERROR(_xll.qlIndexFixing(IndexON,D884,TRUE,_xll.ohTrigger(RecalcTrigger,TriggerON)),NA())</f>
        <v>9.3128017124866069E-3</v>
      </c>
      <c r="H884" s="42">
        <f>_xll.qlCalendarAdvance(Calendar,$H883,B884,"f",FALSE)</f>
        <v>45937</v>
      </c>
      <c r="I884" s="140">
        <f>_xll.qlInterestRateIndexValueDate(Index1M,$H884)</f>
        <v>45937</v>
      </c>
      <c r="J884" s="145">
        <f>IFERROR(_xll.qlIndexFixing(Index1M,$H884,TRUE,_xll.ohTrigger(RecalcTrigger,Trigger1M)),NA())</f>
        <v>1.0391250975842713E-2</v>
      </c>
      <c r="K884" s="44">
        <f>IFERROR(_xll.qlIndexFixing(Index3M,H884,TRUE,_xll.ohTrigger(RecalcTrigger,Trigger3M)),NA())</f>
        <v>1.1082912524168896E-2</v>
      </c>
      <c r="L884" s="44">
        <f>IFERROR(_xll.qlIndexFixing(Index6M,$H884,TRUE,_xll.ohTrigger(RecalcTrigger,Trigger6M)),NA())</f>
        <v>1.1841666825368347E-2</v>
      </c>
      <c r="M884" s="146">
        <f>IFERROR(_xll.qlIndexFixing(Index1Y,$H884,TRUE,_xll.ohTrigger(RecalcTrigger,Trigger1Y)),NA())</f>
        <v>1.2993551621948374E-2</v>
      </c>
      <c r="N884" s="145">
        <f>IFERROR(_xll.qlIndexFixing(ONIndex1M,I884,TRUE,_xll.ohTrigger(RecalcTrigger,Trigger1M)),NA())</f>
        <v>1.0305491160055302E-2</v>
      </c>
      <c r="O884" s="44">
        <f>IFERROR(_xll.qlIndexFixing(ONIndex3M,I884,TRUE,_xll.ohTrigger(RecalcTrigger,Trigger3M)),NA())</f>
        <v>1.0893030724523634E-2</v>
      </c>
      <c r="P884" s="44">
        <f>IFERROR(_xll.qlIndexFixing(ONIndex6M,I884,TRUE,_xll.ohTrigger(RecalcTrigger,Trigger6M)),NA())</f>
        <v>1.1583341098542199E-2</v>
      </c>
      <c r="Q884" s="146">
        <f>IFERROR(_xll.qlIndexFixing(ONIndex1Y,I884,TRUE,_xll.ohTrigger(RecalcTrigger,Trigger1Y)),NA())</f>
        <v>1.2583442100193576E-2</v>
      </c>
    </row>
    <row r="885" spans="2:17" x14ac:dyDescent="0.2">
      <c r="B885" s="39" t="s">
        <v>42</v>
      </c>
      <c r="D885" s="42">
        <f>_xll.qlCalendarAdvance(Calendar,$D884,B885,"f",FALSE)</f>
        <v>45944</v>
      </c>
      <c r="E885" s="140">
        <f>_xll.qlInterestRateIndexValueDate(IndexON,D885)</f>
        <v>45944</v>
      </c>
      <c r="F885" s="156">
        <f>IFERROR(_xll.qlIndexFixing(IndexON,D885,TRUE,_xll.ohTrigger(RecalcTrigger,TriggerON)),NA())</f>
        <v>9.3401377022328536E-3</v>
      </c>
      <c r="H885" s="42">
        <f>_xll.qlCalendarAdvance(Calendar,$H884,B885,"f",FALSE)</f>
        <v>45944</v>
      </c>
      <c r="I885" s="140">
        <f>_xll.qlInterestRateIndexValueDate(Index1M,$H885)</f>
        <v>45944</v>
      </c>
      <c r="J885" s="145">
        <f>IFERROR(_xll.qlIndexFixing(Index1M,$H885,TRUE,_xll.ohTrigger(RecalcTrigger,Trigger1M)),NA())</f>
        <v>1.0428304478058318E-2</v>
      </c>
      <c r="K885" s="44">
        <f>IFERROR(_xll.qlIndexFixing(Index3M,H885,TRUE,_xll.ohTrigger(RecalcTrigger,Trigger3M)),NA())</f>
        <v>1.110862342845083E-2</v>
      </c>
      <c r="L885" s="44">
        <f>IFERROR(_xll.qlIndexFixing(Index6M,$H885,TRUE,_xll.ohTrigger(RecalcTrigger,Trigger6M)),NA())</f>
        <v>1.1858574188212659E-2</v>
      </c>
      <c r="M885" s="146">
        <f>IFERROR(_xll.qlIndexFixing(Index1Y,$H885,TRUE,_xll.ohTrigger(RecalcTrigger,Trigger1Y)),NA())</f>
        <v>1.3001243722233324E-2</v>
      </c>
      <c r="N885" s="145">
        <f>IFERROR(_xll.qlIndexFixing(ONIndex1M,I885,TRUE,_xll.ohTrigger(RecalcTrigger,Trigger1M)),NA())</f>
        <v>1.0344186639634767E-2</v>
      </c>
      <c r="O885" s="44">
        <f>IFERROR(_xll.qlIndexFixing(ONIndex3M,I885,TRUE,_xll.ohTrigger(RecalcTrigger,Trigger3M)),NA())</f>
        <v>1.0921674443827856E-2</v>
      </c>
      <c r="P885" s="44">
        <f>IFERROR(_xll.qlIndexFixing(ONIndex6M,I885,TRUE,_xll.ohTrigger(RecalcTrigger,Trigger6M)),NA())</f>
        <v>1.1601483331110662E-2</v>
      </c>
      <c r="Q885" s="146">
        <f>IFERROR(_xll.qlIndexFixing(ONIndex1Y,I885,TRUE,_xll.ohTrigger(RecalcTrigger,Trigger1Y)),NA())</f>
        <v>1.260520283288713E-2</v>
      </c>
    </row>
    <row r="886" spans="2:17" x14ac:dyDescent="0.2">
      <c r="B886" s="39" t="s">
        <v>42</v>
      </c>
      <c r="D886" s="42">
        <f>_xll.qlCalendarAdvance(Calendar,$D885,B886,"f",FALSE)</f>
        <v>45951</v>
      </c>
      <c r="E886" s="140">
        <f>_xll.qlInterestRateIndexValueDate(IndexON,D886)</f>
        <v>45951</v>
      </c>
      <c r="F886" s="156">
        <f>IFERROR(_xll.qlIndexFixing(IndexON,D886,TRUE,_xll.ohTrigger(RecalcTrigger,TriggerON)),NA())</f>
        <v>9.3670167081483235E-3</v>
      </c>
      <c r="H886" s="42">
        <f>_xll.qlCalendarAdvance(Calendar,$H885,B886,"f",FALSE)</f>
        <v>45951</v>
      </c>
      <c r="I886" s="140">
        <f>_xll.qlInterestRateIndexValueDate(Index1M,$H886)</f>
        <v>45951</v>
      </c>
      <c r="J886" s="145">
        <f>IFERROR(_xll.qlIndexFixing(Index1M,$H886,TRUE,_xll.ohTrigger(RecalcTrigger,Trigger1M)),NA())</f>
        <v>1.046457638297206E-2</v>
      </c>
      <c r="K886" s="44">
        <f>IFERROR(_xll.qlIndexFixing(Index3M,H886,TRUE,_xll.ohTrigger(RecalcTrigger,Trigger3M)),NA())</f>
        <v>1.1133871099699891E-2</v>
      </c>
      <c r="L886" s="44">
        <f>IFERROR(_xll.qlIndexFixing(Index6M,$H886,TRUE,_xll.ohTrigger(RecalcTrigger,Trigger6M)),NA())</f>
        <v>1.1875377929835187E-2</v>
      </c>
      <c r="M886" s="146">
        <f>IFERROR(_xll.qlIndexFixing(Index1Y,$H886,TRUE,_xll.ohTrigger(RecalcTrigger,Trigger1Y)),NA())</f>
        <v>1.3008410151668759E-2</v>
      </c>
      <c r="N886" s="145">
        <f>IFERROR(_xll.qlIndexFixing(ONIndex1M,I886,TRUE,_xll.ohTrigger(RecalcTrigger,Trigger1M)),NA())</f>
        <v>1.0382101081393147E-2</v>
      </c>
      <c r="O886" s="44">
        <f>IFERROR(_xll.qlIndexFixing(ONIndex3M,I886,TRUE,_xll.ohTrigger(RecalcTrigger,Trigger3M)),NA())</f>
        <v>1.0949856049152773E-2</v>
      </c>
      <c r="P886" s="44">
        <f>IFERROR(_xll.qlIndexFixing(ONIndex6M,I886,TRUE,_xll.ohTrigger(RecalcTrigger,Trigger6M)),NA())</f>
        <v>1.1619522409350713E-2</v>
      </c>
      <c r="Q886" s="146">
        <f>IFERROR(_xll.qlIndexFixing(ONIndex1Y,I886,TRUE,_xll.ohTrigger(RecalcTrigger,Trigger1Y)),NA())</f>
        <v>1.2626417946700608E-2</v>
      </c>
    </row>
    <row r="887" spans="2:17" x14ac:dyDescent="0.2">
      <c r="B887" s="39" t="s">
        <v>42</v>
      </c>
      <c r="D887" s="42">
        <f>_xll.qlCalendarAdvance(Calendar,$D886,B887,"f",FALSE)</f>
        <v>45958</v>
      </c>
      <c r="E887" s="140">
        <f>_xll.qlInterestRateIndexValueDate(IndexON,D887)</f>
        <v>45958</v>
      </c>
      <c r="F887" s="156">
        <f>IFERROR(_xll.qlIndexFixing(IndexON,D887,TRUE,_xll.ohTrigger(RecalcTrigger,TriggerON)),NA())</f>
        <v>9.3934387299088318E-3</v>
      </c>
      <c r="H887" s="42">
        <f>_xll.qlCalendarAdvance(Calendar,$H886,B887,"f",FALSE)</f>
        <v>45958</v>
      </c>
      <c r="I887" s="140">
        <f>_xll.qlInterestRateIndexValueDate(Index1M,$H887)</f>
        <v>45958</v>
      </c>
      <c r="J887" s="145">
        <f>IFERROR(_xll.qlIndexFixing(Index1M,$H887,TRUE,_xll.ohTrigger(RecalcTrigger,Trigger1M)),NA())</f>
        <v>1.050006668336298E-2</v>
      </c>
      <c r="K887" s="44">
        <f>IFERROR(_xll.qlIndexFixing(Index3M,H887,TRUE,_xll.ohTrigger(RecalcTrigger,Trigger3M)),NA())</f>
        <v>1.1158655529097007E-2</v>
      </c>
      <c r="L887" s="44">
        <f>IFERROR(_xll.qlIndexFixing(Index6M,$H887,TRUE,_xll.ohTrigger(RecalcTrigger,Trigger6M)),NA())</f>
        <v>1.1892078047643783E-2</v>
      </c>
      <c r="M887" s="146">
        <f>IFERROR(_xll.qlIndexFixing(Index1Y,$H887,TRUE,_xll.ohTrigger(RecalcTrigger,Trigger1Y)),NA())</f>
        <v>1.3015062698340962E-2</v>
      </c>
      <c r="N887" s="145">
        <f>IFERROR(_xll.qlIndexFixing(ONIndex1M,I887,TRUE,_xll.ohTrigger(RecalcTrigger,Trigger1M)),NA())</f>
        <v>1.0419234485249396E-2</v>
      </c>
      <c r="O887" s="44">
        <f>IFERROR(_xll.qlIndexFixing(ONIndex3M,I887,TRUE,_xll.ohTrigger(RecalcTrigger,Trigger3M)),NA())</f>
        <v>1.0977575540336293E-2</v>
      </c>
      <c r="P887" s="44">
        <f>IFERROR(_xll.qlIndexFixing(ONIndex6M,I887,TRUE,_xll.ohTrigger(RecalcTrigger,Trigger6M)),NA())</f>
        <v>1.1637458332938166E-2</v>
      </c>
      <c r="Q887" s="146">
        <f>IFERROR(_xll.qlIndexFixing(ONIndex1Y,I887,TRUE,_xll.ohTrigger(RecalcTrigger,Trigger1Y)),NA())</f>
        <v>1.2647087441715055E-2</v>
      </c>
    </row>
    <row r="888" spans="2:17" x14ac:dyDescent="0.2">
      <c r="B888" s="39" t="s">
        <v>42</v>
      </c>
      <c r="D888" s="42">
        <f>_xll.qlCalendarAdvance(Calendar,$D887,B888,"f",FALSE)</f>
        <v>45965</v>
      </c>
      <c r="E888" s="140">
        <f>_xll.qlInterestRateIndexValueDate(IndexON,D888)</f>
        <v>45965</v>
      </c>
      <c r="F888" s="156">
        <f>IFERROR(_xll.qlIndexFixing(IndexON,D888,TRUE,_xll.ohTrigger(RecalcTrigger,TriggerON)),NA())</f>
        <v>9.4194037675954245E-3</v>
      </c>
      <c r="H888" s="42">
        <f>_xll.qlCalendarAdvance(Calendar,$H887,B888,"f",FALSE)</f>
        <v>45965</v>
      </c>
      <c r="I888" s="140">
        <f>_xll.qlInterestRateIndexValueDate(Index1M,$H888)</f>
        <v>45965</v>
      </c>
      <c r="J888" s="145">
        <f>IFERROR(_xll.qlIndexFixing(Index1M,$H888,TRUE,_xll.ohTrigger(RecalcTrigger,Trigger1M)),NA())</f>
        <v>1.053221073630765E-2</v>
      </c>
      <c r="K888" s="44">
        <f>IFERROR(_xll.qlIndexFixing(Index3M,H888,TRUE,_xll.ohTrigger(RecalcTrigger,Trigger3M)),NA())</f>
        <v>1.1182976707982562E-2</v>
      </c>
      <c r="L888" s="44">
        <f>IFERROR(_xll.qlIndexFixing(Index6M,$H888,TRUE,_xll.ohTrigger(RecalcTrigger,Trigger6M)),NA())</f>
        <v>1.1908674539063224E-2</v>
      </c>
      <c r="M888" s="146">
        <f>IFERROR(_xll.qlIndexFixing(Index1Y,$H888,TRUE,_xll.ohTrigger(RecalcTrigger,Trigger1Y)),NA())</f>
        <v>1.3021213151440447E-2</v>
      </c>
      <c r="N888" s="145">
        <f>IFERROR(_xll.qlIndexFixing(ONIndex1M,I888,TRUE,_xll.ohTrigger(RecalcTrigger,Trigger1M)),NA())</f>
        <v>1.0455586850798282E-2</v>
      </c>
      <c r="O888" s="44">
        <f>IFERROR(_xll.qlIndexFixing(ONIndex3M,I888,TRUE,_xll.ohTrigger(RecalcTrigger,Trigger3M)),NA())</f>
        <v>1.1004832917378415E-2</v>
      </c>
      <c r="P888" s="44">
        <f>IFERROR(_xll.qlIndexFixing(ONIndex6M,I888,TRUE,_xll.ohTrigger(RecalcTrigger,Trigger6M)),NA())</f>
        <v>1.1655291102035115E-2</v>
      </c>
      <c r="Q888" s="146">
        <f>IFERROR(_xll.qlIndexFixing(ONIndex1Y,I888,TRUE,_xll.ohTrigger(RecalcTrigger,Trigger1Y)),NA())</f>
        <v>1.2667211317606286E-2</v>
      </c>
    </row>
    <row r="889" spans="2:17" x14ac:dyDescent="0.2">
      <c r="B889" s="39" t="s">
        <v>42</v>
      </c>
      <c r="D889" s="42">
        <f>_xll.qlCalendarAdvance(Calendar,$D888,B889,"f",FALSE)</f>
        <v>45972</v>
      </c>
      <c r="E889" s="140">
        <f>_xll.qlInterestRateIndexValueDate(IndexON,D889)</f>
        <v>45972</v>
      </c>
      <c r="F889" s="156">
        <f>IFERROR(_xll.qlIndexFixing(IndexON,D889,TRUE,_xll.ohTrigger(RecalcTrigger,TriggerON)),NA())</f>
        <v>9.444911820964963E-3</v>
      </c>
      <c r="H889" s="42">
        <f>_xll.qlCalendarAdvance(Calendar,$H888,B889,"f",FALSE)</f>
        <v>45972</v>
      </c>
      <c r="I889" s="140">
        <f>_xll.qlInterestRateIndexValueDate(Index1M,$H889)</f>
        <v>45972</v>
      </c>
      <c r="J889" s="145">
        <f>IFERROR(_xll.qlIndexFixing(Index1M,$H889,TRUE,_xll.ohTrigger(RecalcTrigger,Trigger1M)),NA())</f>
        <v>1.0566192655127149E-2</v>
      </c>
      <c r="K889" s="44">
        <f>IFERROR(_xll.qlIndexFixing(Index3M,H889,TRUE,_xll.ohTrigger(RecalcTrigger,Trigger3M)),NA())</f>
        <v>1.1206834627858148E-2</v>
      </c>
      <c r="L889" s="44">
        <f>IFERROR(_xll.qlIndexFixing(Index6M,$H889,TRUE,_xll.ohTrigger(RecalcTrigger,Trigger6M)),NA())</f>
        <v>1.1923830422905436E-2</v>
      </c>
      <c r="M889" s="146">
        <f>IFERROR(_xll.qlIndexFixing(Index1Y,$H889,TRUE,_xll.ohTrigger(RecalcTrigger,Trigger1Y)),NA())</f>
        <v>1.3026873301203556E-2</v>
      </c>
      <c r="N889" s="145">
        <f>IFERROR(_xll.qlIndexFixing(ONIndex1M,I889,TRUE,_xll.ohTrigger(RecalcTrigger,Trigger1M)),NA())</f>
        <v>1.0491158177877713E-2</v>
      </c>
      <c r="O889" s="44">
        <f>IFERROR(_xll.qlIndexFixing(ONIndex3M,I889,TRUE,_xll.ohTrigger(RecalcTrigger,Trigger3M)),NA())</f>
        <v>1.1031628180198094E-2</v>
      </c>
      <c r="P889" s="44">
        <f>IFERROR(_xll.qlIndexFixing(ONIndex6M,I889,TRUE,_xll.ohTrigger(RecalcTrigger,Trigger6M)),NA())</f>
        <v>1.1673020716641558E-2</v>
      </c>
      <c r="Q889" s="146">
        <f>IFERROR(_xll.qlIndexFixing(ONIndex1Y,I889,TRUE,_xll.ohTrigger(RecalcTrigger,Trigger1Y)),NA())</f>
        <v>1.2686789574455348E-2</v>
      </c>
    </row>
    <row r="890" spans="2:17" x14ac:dyDescent="0.2">
      <c r="B890" s="39" t="s">
        <v>42</v>
      </c>
      <c r="D890" s="42">
        <f>_xll.qlCalendarAdvance(Calendar,$D889,B890,"f",FALSE)</f>
        <v>45979</v>
      </c>
      <c r="E890" s="140">
        <f>_xll.qlInterestRateIndexValueDate(IndexON,D890)</f>
        <v>45979</v>
      </c>
      <c r="F890" s="156">
        <f>IFERROR(_xll.qlIndexFixing(IndexON,D890,TRUE,_xll.ohTrigger(RecalcTrigger,TriggerON)),NA())</f>
        <v>9.4699628900984933E-3</v>
      </c>
      <c r="H890" s="42">
        <f>_xll.qlCalendarAdvance(Calendar,$H889,B890,"f",FALSE)</f>
        <v>45979</v>
      </c>
      <c r="I890" s="140">
        <f>_xll.qlInterestRateIndexValueDate(Index1M,$H890)</f>
        <v>45979</v>
      </c>
      <c r="J890" s="145">
        <f>IFERROR(_xll.qlIndexFixing(Index1M,$H890,TRUE,_xll.ohTrigger(RecalcTrigger,Trigger1M)),NA())</f>
        <v>1.0599392968707044E-2</v>
      </c>
      <c r="K890" s="44">
        <f>IFERROR(_xll.qlIndexFixing(Index3M,H890,TRUE,_xll.ohTrigger(RecalcTrigger,Trigger3M)),NA())</f>
        <v>1.123022928038833E-2</v>
      </c>
      <c r="L890" s="44">
        <f>IFERROR(_xll.qlIndexFixing(Index6M,$H890,TRUE,_xll.ohTrigger(RecalcTrigger,Trigger6M)),NA())</f>
        <v>1.1940226522050247E-2</v>
      </c>
      <c r="M890" s="146">
        <f>IFERROR(_xll.qlIndexFixing(Index1Y,$H890,TRUE,_xll.ohTrigger(RecalcTrigger,Trigger1Y)),NA())</f>
        <v>1.3032054938852733E-2</v>
      </c>
      <c r="N890" s="145">
        <f>IFERROR(_xll.qlIndexFixing(ONIndex1M,I890,TRUE,_xll.ohTrigger(RecalcTrigger,Trigger1M)),NA())</f>
        <v>1.0525948466325596E-2</v>
      </c>
      <c r="O890" s="44">
        <f>IFERROR(_xll.qlIndexFixing(ONIndex3M,I890,TRUE,_xll.ohTrigger(RecalcTrigger,Trigger3M)),NA())</f>
        <v>1.105796132855219E-2</v>
      </c>
      <c r="P890" s="44">
        <f>IFERROR(_xll.qlIndexFixing(ONIndex6M,I890,TRUE,_xll.ohTrigger(RecalcTrigger,Trigger6M)),NA())</f>
        <v>1.169064717667645E-2</v>
      </c>
      <c r="Q890" s="146">
        <f>IFERROR(_xll.qlIndexFixing(ONIndex1Y,I890,TRUE,_xll.ohTrigger(RecalcTrigger,Trigger1Y)),NA())</f>
        <v>1.2705822212100149E-2</v>
      </c>
    </row>
    <row r="891" spans="2:17" x14ac:dyDescent="0.2">
      <c r="B891" s="39" t="s">
        <v>42</v>
      </c>
      <c r="D891" s="42">
        <f>_xll.qlCalendarAdvance(Calendar,$D890,B891,"f",FALSE)</f>
        <v>45986</v>
      </c>
      <c r="E891" s="140">
        <f>_xll.qlInterestRateIndexValueDate(IndexON,D891)</f>
        <v>45986</v>
      </c>
      <c r="F891" s="156">
        <f>IFERROR(_xll.qlIndexFixing(IndexON,D891,TRUE,_xll.ohTrigger(RecalcTrigger,TriggerON)),NA())</f>
        <v>9.4945569747528769E-3</v>
      </c>
      <c r="H891" s="42">
        <f>_xll.qlCalendarAdvance(Calendar,$H890,B891,"f",FALSE)</f>
        <v>45986</v>
      </c>
      <c r="I891" s="140">
        <f>_xll.qlInterestRateIndexValueDate(Index1M,$H891)</f>
        <v>45986</v>
      </c>
      <c r="J891" s="145">
        <f>IFERROR(_xll.qlIndexFixing(Index1M,$H891,TRUE,_xll.ohTrigger(RecalcTrigger,Trigger1M)),NA())</f>
        <v>1.0641380686713451E-2</v>
      </c>
      <c r="K891" s="44">
        <f>IFERROR(_xll.qlIndexFixing(Index3M,H891,TRUE,_xll.ohTrigger(RecalcTrigger,Trigger3M)),NA())</f>
        <v>1.1253160657398887E-2</v>
      </c>
      <c r="L891" s="44">
        <f>IFERROR(_xll.qlIndexFixing(Index6M,$H891,TRUE,_xll.ohTrigger(RecalcTrigger,Trigger6M)),NA())</f>
        <v>1.1957842229466392E-2</v>
      </c>
      <c r="M891" s="146">
        <f>IFERROR(_xll.qlIndexFixing(Index1Y,$H891,TRUE,_xll.ohTrigger(RecalcTrigger,Trigger1Y)),NA())</f>
        <v>1.303676985654123E-2</v>
      </c>
      <c r="N891" s="145">
        <f>IFERROR(_xll.qlIndexFixing(ONIndex1M,I891,TRUE,_xll.ohTrigger(RecalcTrigger,Trigger1M)),NA())</f>
        <v>1.0559957715817747E-2</v>
      </c>
      <c r="O891" s="44">
        <f>IFERROR(_xll.qlIndexFixing(ONIndex3M,I891,TRUE,_xll.ohTrigger(RecalcTrigger,Trigger3M)),NA())</f>
        <v>1.1083832362440704E-2</v>
      </c>
      <c r="P891" s="44">
        <f>IFERROR(_xll.qlIndexFixing(ONIndex6M,I891,TRUE,_xll.ohTrigger(RecalcTrigger,Trigger6M)),NA())</f>
        <v>1.1708170482058744E-2</v>
      </c>
      <c r="Q891" s="146">
        <f>IFERROR(_xll.qlIndexFixing(ONIndex1Y,I891,TRUE,_xll.ohTrigger(RecalcTrigger,Trigger1Y)),NA())</f>
        <v>1.2724309230540687E-2</v>
      </c>
    </row>
    <row r="892" spans="2:17" x14ac:dyDescent="0.2">
      <c r="B892" s="39" t="s">
        <v>42</v>
      </c>
      <c r="D892" s="42">
        <f>_xll.qlCalendarAdvance(Calendar,$D891,B892,"f",FALSE)</f>
        <v>45993</v>
      </c>
      <c r="E892" s="140">
        <f>_xll.qlInterestRateIndexValueDate(IndexON,D892)</f>
        <v>45993</v>
      </c>
      <c r="F892" s="156">
        <f>IFERROR(_xll.qlIndexFixing(IndexON,D892,TRUE,_xll.ohTrigger(RecalcTrigger,TriggerON)),NA())</f>
        <v>9.5186940748470672E-3</v>
      </c>
      <c r="H892" s="42">
        <f>_xll.qlCalendarAdvance(Calendar,$H891,B892,"f",FALSE)</f>
        <v>45993</v>
      </c>
      <c r="I892" s="140">
        <f>_xll.qlInterestRateIndexValueDate(Index1M,$H892)</f>
        <v>45993</v>
      </c>
      <c r="J892" s="145">
        <f>IFERROR(_xll.qlIndexFixing(Index1M,$H892,TRUE,_xll.ohTrigger(RecalcTrigger,Trigger1M)),NA())</f>
        <v>1.066579387576644E-2</v>
      </c>
      <c r="K892" s="44">
        <f>IFERROR(_xll.qlIndexFixing(Index3M,H892,TRUE,_xll.ohTrigger(RecalcTrigger,Trigger3M)),NA())</f>
        <v>1.1272243021759838E-2</v>
      </c>
      <c r="L892" s="44">
        <f>IFERROR(_xll.qlIndexFixing(Index6M,$H892,TRUE,_xll.ohTrigger(RecalcTrigger,Trigger6M)),NA())</f>
        <v>1.1974024189890034E-2</v>
      </c>
      <c r="M892" s="146">
        <f>IFERROR(_xll.qlIndexFixing(Index1Y,$H892,TRUE,_xll.ohTrigger(RecalcTrigger,Trigger1Y)),NA())</f>
        <v>1.3041029847299157E-2</v>
      </c>
      <c r="N892" s="145">
        <f>IFERROR(_xll.qlIndexFixing(ONIndex1M,I892,TRUE,_xll.ohTrigger(RecalcTrigger,Trigger1M)),NA())</f>
        <v>1.0593185926192072E-2</v>
      </c>
      <c r="O892" s="44">
        <f>IFERROR(_xll.qlIndexFixing(ONIndex3M,I892,TRUE,_xll.ohTrigger(RecalcTrigger,Trigger3M)),NA())</f>
        <v>1.1109241281782589E-2</v>
      </c>
      <c r="P892" s="44">
        <f>IFERROR(_xll.qlIndexFixing(ONIndex6M,I892,TRUE,_xll.ohTrigger(RecalcTrigger,Trigger6M)),NA())</f>
        <v>1.1725590632950533E-2</v>
      </c>
      <c r="Q892" s="146">
        <f>IFERROR(_xll.qlIndexFixing(ONIndex1Y,I892,TRUE,_xll.ohTrigger(RecalcTrigger,Trigger1Y)),NA())</f>
        <v>1.2742250629614871E-2</v>
      </c>
    </row>
    <row r="893" spans="2:17" x14ac:dyDescent="0.2">
      <c r="B893" s="39" t="s">
        <v>42</v>
      </c>
      <c r="D893" s="42">
        <f>_xll.qlCalendarAdvance(Calendar,$D892,B893,"f",FALSE)</f>
        <v>46000</v>
      </c>
      <c r="E893" s="140">
        <f>_xll.qlInterestRateIndexValueDate(IndexON,D893)</f>
        <v>46000</v>
      </c>
      <c r="F893" s="156">
        <f>IFERROR(_xll.qlIndexFixing(IndexON,D893,TRUE,_xll.ohTrigger(RecalcTrigger,TriggerON)),NA())</f>
        <v>9.5423741903810644E-3</v>
      </c>
      <c r="H893" s="42">
        <f>_xll.qlCalendarAdvance(Calendar,$H892,B893,"f",FALSE)</f>
        <v>46000</v>
      </c>
      <c r="I893" s="140">
        <f>_xll.qlInterestRateIndexValueDate(Index1M,$H893)</f>
        <v>46000</v>
      </c>
      <c r="J893" s="145">
        <f>IFERROR(_xll.qlIndexFixing(Index1M,$H893,TRUE,_xll.ohTrigger(RecalcTrigger,Trigger1M)),NA())</f>
        <v>1.0696594406167194E-2</v>
      </c>
      <c r="K893" s="44">
        <f>IFERROR(_xll.qlIndexFixing(Index3M,H893,TRUE,_xll.ohTrigger(RecalcTrigger,Trigger3M)),NA())</f>
        <v>1.1294312646983577E-2</v>
      </c>
      <c r="L893" s="44">
        <f>IFERROR(_xll.qlIndexFixing(Index6M,$H893,TRUE,_xll.ohTrigger(RecalcTrigger,Trigger6M)),NA())</f>
        <v>1.199010251128442E-2</v>
      </c>
      <c r="M893" s="146">
        <f>IFERROR(_xll.qlIndexFixing(Index1Y,$H893,TRUE,_xll.ohTrigger(RecalcTrigger,Trigger1Y)),NA())</f>
        <v>1.3044846704977298E-2</v>
      </c>
      <c r="N893" s="145">
        <f>IFERROR(_xll.qlIndexFixing(ONIndex1M,I893,TRUE,_xll.ohTrigger(RecalcTrigger,Trigger1M)),NA())</f>
        <v>1.0625633097205434E-2</v>
      </c>
      <c r="O893" s="44">
        <f>IFERROR(_xll.qlIndexFixing(ONIndex3M,I893,TRUE,_xll.ohTrigger(RecalcTrigger,Trigger3M)),NA())</f>
        <v>1.1134188086496799E-2</v>
      </c>
      <c r="P893" s="44">
        <f>IFERROR(_xll.qlIndexFixing(ONIndex6M,I893,TRUE,_xll.ohTrigger(RecalcTrigger,Trigger6M)),NA())</f>
        <v>1.1742907629189725E-2</v>
      </c>
      <c r="Q893" s="146">
        <f>IFERROR(_xll.qlIndexFixing(ONIndex1Y,I893,TRUE,_xll.ohTrigger(RecalcTrigger,Trigger1Y)),NA())</f>
        <v>1.2759646409160608E-2</v>
      </c>
    </row>
    <row r="894" spans="2:17" x14ac:dyDescent="0.2">
      <c r="B894" s="39" t="s">
        <v>42</v>
      </c>
      <c r="D894" s="42">
        <f>_xll.qlCalendarAdvance(Calendar,$D893,B894,"f",FALSE)</f>
        <v>46007</v>
      </c>
      <c r="E894" s="140">
        <f>_xll.qlInterestRateIndexValueDate(IndexON,D894)</f>
        <v>46007</v>
      </c>
      <c r="F894" s="156">
        <f>IFERROR(_xll.qlIndexFixing(IndexON,D894,TRUE,_xll.ohTrigger(RecalcTrigger,TriggerON)),NA())</f>
        <v>9.5655973212738221E-3</v>
      </c>
      <c r="H894" s="42">
        <f>_xll.qlCalendarAdvance(Calendar,$H893,B894,"f",FALSE)</f>
        <v>46007</v>
      </c>
      <c r="I894" s="140">
        <f>_xll.qlInterestRateIndexValueDate(Index1M,$H894)</f>
        <v>46007</v>
      </c>
      <c r="J894" s="145">
        <f>IFERROR(_xll.qlIndexFixing(Index1M,$H894,TRUE,_xll.ohTrigger(RecalcTrigger,Trigger1M)),NA())</f>
        <v>1.0726613285874886E-2</v>
      </c>
      <c r="K894" s="44">
        <f>IFERROR(_xll.qlIndexFixing(Index3M,H894,TRUE,_xll.ohTrigger(RecalcTrigger,Trigger3M)),NA())</f>
        <v>1.1315919000234247E-2</v>
      </c>
      <c r="L894" s="44">
        <f>IFERROR(_xll.qlIndexFixing(Index6M,$H894,TRUE,_xll.ohTrigger(RecalcTrigger,Trigger6M)),NA())</f>
        <v>1.200607719117051E-2</v>
      </c>
      <c r="M894" s="146">
        <f>IFERROR(_xll.qlIndexFixing(Index1Y,$H894,TRUE,_xll.ohTrigger(RecalcTrigger,Trigger1Y)),NA())</f>
        <v>1.3048232224197598E-2</v>
      </c>
      <c r="N894" s="145">
        <f>IFERROR(_xll.qlIndexFixing(ONIndex1M,I894,TRUE,_xll.ohTrigger(RecalcTrigger,Trigger1M)),NA())</f>
        <v>1.0657299228695738E-2</v>
      </c>
      <c r="O894" s="44">
        <f>IFERROR(_xll.qlIndexFixing(ONIndex3M,I894,TRUE,_xll.ohTrigger(RecalcTrigger,Trigger3M)),NA())</f>
        <v>1.1158672776421241E-2</v>
      </c>
      <c r="P894" s="44">
        <f>IFERROR(_xll.qlIndexFixing(ONIndex6M,I894,TRUE,_xll.ohTrigger(RecalcTrigger,Trigger6M)),NA())</f>
        <v>1.1760121470857365E-2</v>
      </c>
      <c r="Q894" s="146">
        <f>IFERROR(_xll.qlIndexFixing(ONIndex1Y,I894,TRUE,_xll.ohTrigger(RecalcTrigger,Trigger1Y)),NA())</f>
        <v>1.277649656933999E-2</v>
      </c>
    </row>
    <row r="895" spans="2:17" x14ac:dyDescent="0.2">
      <c r="B895" s="39" t="s">
        <v>42</v>
      </c>
      <c r="D895" s="42">
        <f>_xll.qlCalendarAdvance(Calendar,$D894,B895,"f",FALSE)</f>
        <v>46014</v>
      </c>
      <c r="E895" s="140">
        <f>_xll.qlInterestRateIndexValueDate(IndexON,D895)</f>
        <v>46014</v>
      </c>
      <c r="F895" s="156">
        <f>IFERROR(_xll.qlIndexFixing(IndexON,D895,TRUE,_xll.ohTrigger(RecalcTrigger,TriggerON)),NA())</f>
        <v>9.5883634672822016E-3</v>
      </c>
      <c r="H895" s="42">
        <f>_xll.qlCalendarAdvance(Calendar,$H894,B895,"f",FALSE)</f>
        <v>46014</v>
      </c>
      <c r="I895" s="140">
        <f>_xll.qlInterestRateIndexValueDate(Index1M,$H895)</f>
        <v>46014</v>
      </c>
      <c r="J895" s="145">
        <f>IFERROR(_xll.qlIndexFixing(Index1M,$H895,TRUE,_xll.ohTrigger(RecalcTrigger,Trigger1M)),NA())</f>
        <v>1.0755850508920852E-2</v>
      </c>
      <c r="K895" s="44">
        <f>IFERROR(_xll.qlIndexFixing(Index3M,H895,TRUE,_xll.ohTrigger(RecalcTrigger,Trigger3M)),NA())</f>
        <v>1.1337062074125832E-2</v>
      </c>
      <c r="L895" s="44">
        <f>IFERROR(_xll.qlIndexFixing(Index6M,$H895,TRUE,_xll.ohTrigger(RecalcTrigger,Trigger6M)),NA())</f>
        <v>1.2021948227083967E-2</v>
      </c>
      <c r="M895" s="146">
        <f>IFERROR(_xll.qlIndexFixing(Index1Y,$H895,TRUE,_xll.ohTrigger(RecalcTrigger,Trigger1Y)),NA())</f>
        <v>1.3051198200299652E-2</v>
      </c>
      <c r="N895" s="145">
        <f>IFERROR(_xll.qlIndexFixing(ONIndex1M,I895,TRUE,_xll.ohTrigger(RecalcTrigger,Trigger1M)),NA())</f>
        <v>1.0688184320419847E-2</v>
      </c>
      <c r="O895" s="44">
        <f>IFERROR(_xll.qlIndexFixing(ONIndex3M,I895,TRUE,_xll.ohTrigger(RecalcTrigger,Trigger3M)),NA())</f>
        <v>1.1182695351474869E-2</v>
      </c>
      <c r="P895" s="44">
        <f>IFERROR(_xll.qlIndexFixing(ONIndex6M,I895,TRUE,_xll.ohTrigger(RecalcTrigger,Trigger6M)),NA())</f>
        <v>1.1777232157872408E-2</v>
      </c>
      <c r="Q895" s="146">
        <f>IFERROR(_xll.qlIndexFixing(ONIndex1Y,I895,TRUE,_xll.ohTrigger(RecalcTrigger,Trigger1Y)),NA())</f>
        <v>1.2792801109828833E-2</v>
      </c>
    </row>
    <row r="896" spans="2:17" x14ac:dyDescent="0.2">
      <c r="B896" s="39" t="s">
        <v>42</v>
      </c>
      <c r="D896" s="42">
        <f>_xll.qlCalendarAdvance(Calendar,$D895,B896,"f",FALSE)</f>
        <v>46021</v>
      </c>
      <c r="E896" s="140">
        <f>_xll.qlInterestRateIndexValueDate(IndexON,D896)</f>
        <v>46021</v>
      </c>
      <c r="F896" s="156">
        <f>IFERROR(_xll.qlIndexFixing(IndexON,D896,TRUE,_xll.ohTrigger(RecalcTrigger,TriggerON)),NA())</f>
        <v>9.610672628487249E-3</v>
      </c>
      <c r="H896" s="42">
        <f>_xll.qlCalendarAdvance(Calendar,$H895,B896,"f",FALSE)</f>
        <v>46021</v>
      </c>
      <c r="I896" s="140">
        <f>_xll.qlInterestRateIndexValueDate(Index1M,$H896)</f>
        <v>46021</v>
      </c>
      <c r="J896" s="145">
        <f>IFERROR(_xll.qlIndexFixing(Index1M,$H896,TRUE,_xll.ohTrigger(RecalcTrigger,Trigger1M)),NA())</f>
        <v>1.0784306069482831E-2</v>
      </c>
      <c r="K896" s="44">
        <f>IFERROR(_xll.qlIndexFixing(Index3M,H896,TRUE,_xll.ohTrigger(RecalcTrigger,Trigger3M)),NA())</f>
        <v>1.1357741861433507E-2</v>
      </c>
      <c r="L896" s="44">
        <f>IFERROR(_xll.qlIndexFixing(Index6M,$H896,TRUE,_xll.ohTrigger(RecalcTrigger,Trigger6M)),NA())</f>
        <v>1.2037715616576477E-2</v>
      </c>
      <c r="M896" s="146">
        <f>IFERROR(_xll.qlIndexFixing(Index1Y,$H896,TRUE,_xll.ohTrigger(RecalcTrigger,Trigger1Y)),NA())</f>
        <v>1.3053756429293184E-2</v>
      </c>
      <c r="N896" s="145">
        <f>IFERROR(_xll.qlIndexFixing(ONIndex1M,I896,TRUE,_xll.ohTrigger(RecalcTrigger,Trigger1M)),NA())</f>
        <v>1.0718288372134621E-2</v>
      </c>
      <c r="O896" s="44">
        <f>IFERROR(_xll.qlIndexFixing(ONIndex3M,I896,TRUE,_xll.ohTrigger(RecalcTrigger,Trigger3M)),NA())</f>
        <v>1.1206255811576638E-2</v>
      </c>
      <c r="P896" s="44">
        <f>IFERROR(_xll.qlIndexFixing(ONIndex6M,I896,TRUE,_xll.ohTrigger(RecalcTrigger,Trigger6M)),NA())</f>
        <v>1.1794239690234853E-2</v>
      </c>
      <c r="Q896" s="146">
        <f>IFERROR(_xll.qlIndexFixing(ONIndex1Y,I896,TRUE,_xll.ohTrigger(RecalcTrigger,Trigger1Y)),NA())</f>
        <v>1.2808560030708183E-2</v>
      </c>
    </row>
    <row r="897" spans="2:17" x14ac:dyDescent="0.2">
      <c r="B897" s="39" t="s">
        <v>42</v>
      </c>
      <c r="D897" s="42">
        <f>_xll.qlCalendarAdvance(Calendar,$D896,B897,"f",FALSE)</f>
        <v>46028</v>
      </c>
      <c r="E897" s="140">
        <f>_xll.qlInterestRateIndexValueDate(IndexON,D897)</f>
        <v>46028</v>
      </c>
      <c r="F897" s="156">
        <f>IFERROR(_xll.qlIndexFixing(IndexON,D897,TRUE,_xll.ohTrigger(RecalcTrigger,TriggerON)),NA())</f>
        <v>9.6325248046458256E-3</v>
      </c>
      <c r="H897" s="42">
        <f>_xll.qlCalendarAdvance(Calendar,$H896,B897,"f",FALSE)</f>
        <v>46028</v>
      </c>
      <c r="I897" s="140">
        <f>_xll.qlInterestRateIndexValueDate(Index1M,$H897)</f>
        <v>46028</v>
      </c>
      <c r="J897" s="145">
        <f>IFERROR(_xll.qlIndexFixing(Index1M,$H897,TRUE,_xll.ohTrigger(RecalcTrigger,Trigger1M)),NA())</f>
        <v>1.0811979961898041E-2</v>
      </c>
      <c r="K897" s="44">
        <f>IFERROR(_xll.qlIndexFixing(Index3M,H897,TRUE,_xll.ohTrigger(RecalcTrigger,Trigger3M)),NA())</f>
        <v>1.1379490557685223E-2</v>
      </c>
      <c r="L897" s="44">
        <f>IFERROR(_xll.qlIndexFixing(Index6M,$H897,TRUE,_xll.ohTrigger(RecalcTrigger,Trigger6M)),NA())</f>
        <v>1.2052097403907152E-2</v>
      </c>
      <c r="M897" s="146">
        <f>IFERROR(_xll.qlIndexFixing(Index1Y,$H897,TRUE,_xll.ohTrigger(RecalcTrigger,Trigger1Y)),NA())</f>
        <v>1.3055918707808978E-2</v>
      </c>
      <c r="N897" s="145">
        <f>IFERROR(_xll.qlIndexFixing(ONIndex1M,I897,TRUE,_xll.ohTrigger(RecalcTrigger,Trigger1M)),NA())</f>
        <v>1.0747611383759015E-2</v>
      </c>
      <c r="O897" s="44">
        <f>IFERROR(_xll.qlIndexFixing(ONIndex3M,I897,TRUE,_xll.ohTrigger(RecalcTrigger,Trigger3M)),NA())</f>
        <v>1.1229354156564453E-2</v>
      </c>
      <c r="P897" s="44">
        <f>IFERROR(_xll.qlIndexFixing(ONIndex6M,I897,TRUE,_xll.ohTrigger(RecalcTrigger,Trigger6M)),NA())</f>
        <v>1.1811144067944701E-2</v>
      </c>
      <c r="Q897" s="146">
        <f>IFERROR(_xll.qlIndexFixing(ONIndex1Y,I897,TRUE,_xll.ohTrigger(RecalcTrigger,Trigger1Y)),NA())</f>
        <v>1.2823773331815946E-2</v>
      </c>
    </row>
    <row r="898" spans="2:17" x14ac:dyDescent="0.2">
      <c r="B898" s="39" t="s">
        <v>42</v>
      </c>
      <c r="D898" s="42">
        <f>_xll.qlCalendarAdvance(Calendar,$D897,B898,"f",FALSE)</f>
        <v>46035</v>
      </c>
      <c r="E898" s="140">
        <f>_xll.qlInterestRateIndexValueDate(IndexON,D898)</f>
        <v>46035</v>
      </c>
      <c r="F898" s="156">
        <f>IFERROR(_xll.qlIndexFixing(IndexON,D898,TRUE,_xll.ohTrigger(RecalcTrigger,TriggerON)),NA())</f>
        <v>9.6539199957579314E-3</v>
      </c>
      <c r="H898" s="42">
        <f>_xll.qlCalendarAdvance(Calendar,$H897,B898,"f",FALSE)</f>
        <v>46035</v>
      </c>
      <c r="I898" s="140">
        <f>_xll.qlInterestRateIndexValueDate(Index1M,$H898)</f>
        <v>46035</v>
      </c>
      <c r="J898" s="145">
        <f>IFERROR(_xll.qlIndexFixing(Index1M,$H898,TRUE,_xll.ohTrigger(RecalcTrigger,Trigger1M)),NA())</f>
        <v>1.0838872180660566E-2</v>
      </c>
      <c r="K898" s="44">
        <f>IFERROR(_xll.qlIndexFixing(Index3M,H898,TRUE,_xll.ohTrigger(RecalcTrigger,Trigger3M)),NA())</f>
        <v>1.1397711548179467E-2</v>
      </c>
      <c r="L898" s="44">
        <f>IFERROR(_xll.qlIndexFixing(Index6M,$H898,TRUE,_xll.ohTrigger(RecalcTrigger,Trigger6M)),NA())</f>
        <v>1.2067664384446434E-2</v>
      </c>
      <c r="M898" s="146">
        <f>IFERROR(_xll.qlIndexFixing(Index1Y,$H898,TRUE,_xll.ohTrigger(RecalcTrigger,Trigger1Y)),NA())</f>
        <v>1.3057696833052024E-2</v>
      </c>
      <c r="N898" s="145">
        <f>IFERROR(_xll.qlIndexFixing(ONIndex1M,I898,TRUE,_xll.ohTrigger(RecalcTrigger,Trigger1M)),NA())</f>
        <v>1.0776153354968843E-2</v>
      </c>
      <c r="O898" s="44">
        <f>IFERROR(_xll.qlIndexFixing(ONIndex3M,I898,TRUE,_xll.ohTrigger(RecalcTrigger,Trigger3M)),NA())</f>
        <v>1.1251990386519362E-2</v>
      </c>
      <c r="P898" s="44">
        <f>IFERROR(_xll.qlIndexFixing(ONIndex6M,I898,TRUE,_xll.ohTrigger(RecalcTrigger,Trigger6M)),NA())</f>
        <v>1.1827945291001951E-2</v>
      </c>
      <c r="Q898" s="146">
        <f>IFERROR(_xll.qlIndexFixing(ONIndex1Y,I898,TRUE,_xll.ohTrigger(RecalcTrigger,Trigger1Y)),NA())</f>
        <v>1.2838441013152124E-2</v>
      </c>
    </row>
    <row r="899" spans="2:17" x14ac:dyDescent="0.2">
      <c r="B899" s="39" t="s">
        <v>42</v>
      </c>
      <c r="D899" s="42">
        <f>_xll.qlCalendarAdvance(Calendar,$D898,B899,"f",FALSE)</f>
        <v>46042</v>
      </c>
      <c r="E899" s="140">
        <f>_xll.qlInterestRateIndexValueDate(IndexON,D899)</f>
        <v>46042</v>
      </c>
      <c r="F899" s="156">
        <f>IFERROR(_xll.qlIndexFixing(IndexON,D899,TRUE,_xll.ohTrigger(RecalcTrigger,TriggerON)),NA())</f>
        <v>9.6748582018235663E-3</v>
      </c>
      <c r="H899" s="42">
        <f>_xll.qlCalendarAdvance(Calendar,$H898,B899,"f",FALSE)</f>
        <v>46042</v>
      </c>
      <c r="I899" s="140">
        <f>_xll.qlInterestRateIndexValueDate(Index1M,$H899)</f>
        <v>46042</v>
      </c>
      <c r="J899" s="145">
        <f>IFERROR(_xll.qlIndexFixing(Index1M,$H899,TRUE,_xll.ohTrigger(RecalcTrigger,Trigger1M)),NA())</f>
        <v>1.0864982720423961E-2</v>
      </c>
      <c r="K899" s="44">
        <f>IFERROR(_xll.qlIndexFixing(Index3M,H899,TRUE,_xll.ohTrigger(RecalcTrigger,Trigger3M)),NA())</f>
        <v>1.1417001433955151E-2</v>
      </c>
      <c r="L899" s="44">
        <f>IFERROR(_xll.qlIndexFixing(Index6M,$H899,TRUE,_xll.ohTrigger(RecalcTrigger,Trigger6M)),NA())</f>
        <v>1.2083127714247043E-2</v>
      </c>
      <c r="M899" s="146">
        <f>IFERROR(_xll.qlIndexFixing(Index1Y,$H899,TRUE,_xll.ohTrigger(RecalcTrigger,Trigger1Y)),NA())</f>
        <v>1.3059102602756445E-2</v>
      </c>
      <c r="N899" s="145">
        <f>IFERROR(_xll.qlIndexFixing(ONIndex1M,I899,TRUE,_xll.ohTrigger(RecalcTrigger,Trigger1M)),NA())</f>
        <v>1.0803914285764105E-2</v>
      </c>
      <c r="O899" s="44">
        <f>IFERROR(_xll.qlIndexFixing(ONIndex3M,I899,TRUE,_xll.ohTrigger(RecalcTrigger,Trigger3M)),NA())</f>
        <v>1.1274164501279271E-2</v>
      </c>
      <c r="P899" s="44">
        <f>IFERROR(_xll.qlIndexFixing(ONIndex6M,I899,TRUE,_xll.ohTrigger(RecalcTrigger,Trigger6M)),NA())</f>
        <v>1.1844643359325557E-2</v>
      </c>
      <c r="Q899" s="146">
        <f>IFERROR(_xll.qlIndexFixing(ONIndex1Y,I899,TRUE,_xll.ohTrigger(RecalcTrigger,Trigger1Y)),NA())</f>
        <v>1.285256307463567E-2</v>
      </c>
    </row>
    <row r="900" spans="2:17" x14ac:dyDescent="0.2">
      <c r="B900" s="39" t="s">
        <v>42</v>
      </c>
      <c r="D900" s="42">
        <f>_xll.qlCalendarAdvance(Calendar,$D899,B900,"f",FALSE)</f>
        <v>46049</v>
      </c>
      <c r="E900" s="140">
        <f>_xll.qlInterestRateIndexValueDate(IndexON,D900)</f>
        <v>46049</v>
      </c>
      <c r="F900" s="156">
        <f>IFERROR(_xll.qlIndexFixing(IndexON,D900,TRUE,_xll.ohTrigger(RecalcTrigger,TriggerON)),NA())</f>
        <v>9.6953394225995915E-3</v>
      </c>
      <c r="H900" s="42">
        <f>_xll.qlCalendarAdvance(Calendar,$H899,B900,"f",FALSE)</f>
        <v>46049</v>
      </c>
      <c r="I900" s="140">
        <f>_xll.qlInterestRateIndexValueDate(Index1M,$H900)</f>
        <v>46049</v>
      </c>
      <c r="J900" s="145">
        <f>IFERROR(_xll.qlIndexFixing(Index1M,$H900,TRUE,_xll.ohTrigger(RecalcTrigger,Trigger1M)),NA())</f>
        <v>1.089031157598558E-2</v>
      </c>
      <c r="K900" s="44">
        <f>IFERROR(_xll.qlIndexFixing(Index3M,H900,TRUE,_xll.ohTrigger(RecalcTrigger,Trigger3M)),NA())</f>
        <v>1.143582800582262E-2</v>
      </c>
      <c r="L900" s="44">
        <f>IFERROR(_xll.qlIndexFixing(Index6M,$H900,TRUE,_xll.ohTrigger(RecalcTrigger,Trigger6M)),NA())</f>
        <v>1.2098487390937142E-2</v>
      </c>
      <c r="M900" s="146">
        <f>IFERROR(_xll.qlIndexFixing(Index1Y,$H900,TRUE,_xll.ohTrigger(RecalcTrigger,Trigger1Y)),NA())</f>
        <v>1.3060147815141088E-2</v>
      </c>
      <c r="N900" s="145">
        <f>IFERROR(_xll.qlIndexFixing(ONIndex1M,I900,TRUE,_xll.ohTrigger(RecalcTrigger,Trigger1M)),NA())</f>
        <v>1.0830894175820616E-2</v>
      </c>
      <c r="O900" s="44">
        <f>IFERROR(_xll.qlIndexFixing(ONIndex3M,I900,TRUE,_xll.ohTrigger(RecalcTrigger,Trigger3M)),NA())</f>
        <v>1.1295876500682089E-2</v>
      </c>
      <c r="P900" s="44">
        <f>IFERROR(_xll.qlIndexFixing(ONIndex6M,I900,TRUE,_xll.ohTrigger(RecalcTrigger,Trigger6M)),NA())</f>
        <v>1.186123827291552E-2</v>
      </c>
      <c r="Q900" s="146">
        <f>IFERROR(_xll.qlIndexFixing(ONIndex1Y,I900,TRUE,_xll.ohTrigger(RecalcTrigger,Trigger1Y)),NA())</f>
        <v>1.2866139516104491E-2</v>
      </c>
    </row>
    <row r="901" spans="2:17" x14ac:dyDescent="0.2">
      <c r="B901" s="39" t="s">
        <v>42</v>
      </c>
      <c r="D901" s="42">
        <f>_xll.qlCalendarAdvance(Calendar,$D900,B901,"f",FALSE)</f>
        <v>46056</v>
      </c>
      <c r="E901" s="140">
        <f>_xll.qlInterestRateIndexValueDate(IndexON,D901)</f>
        <v>46056</v>
      </c>
      <c r="F901" s="156">
        <f>IFERROR(_xll.qlIndexFixing(IndexON,D901,TRUE,_xll.ohTrigger(RecalcTrigger,TriggerON)),NA())</f>
        <v>9.7153636582480996E-3</v>
      </c>
      <c r="H901" s="42">
        <f>_xll.qlCalendarAdvance(Calendar,$H900,B901,"f",FALSE)</f>
        <v>46056</v>
      </c>
      <c r="I901" s="140">
        <f>_xll.qlInterestRateIndexValueDate(Index1M,$H901)</f>
        <v>46056</v>
      </c>
      <c r="J901" s="145">
        <f>IFERROR(_xll.qlIndexFixing(Index1M,$H901,TRUE,_xll.ohTrigger(RecalcTrigger,Trigger1M)),NA())</f>
        <v>1.0909293129881814E-2</v>
      </c>
      <c r="K901" s="44">
        <f>IFERROR(_xll.qlIndexFixing(Index3M,H901,TRUE,_xll.ohTrigger(RecalcTrigger,Trigger3M)),NA())</f>
        <v>1.1455593460316989E-2</v>
      </c>
      <c r="L901" s="44">
        <f>IFERROR(_xll.qlIndexFixing(Index6M,$H901,TRUE,_xll.ohTrigger(RecalcTrigger,Trigger6M)),NA())</f>
        <v>1.2113743412161466E-2</v>
      </c>
      <c r="M901" s="146">
        <f>IFERROR(_xll.qlIndexFixing(Index1Y,$H901,TRUE,_xll.ohTrigger(RecalcTrigger,Trigger1Y)),NA())</f>
        <v>1.3060844268866889E-2</v>
      </c>
      <c r="N901" s="145">
        <f>IFERROR(_xll.qlIndexFixing(ONIndex1M,I901,TRUE,_xll.ohTrigger(RecalcTrigger,Trigger1M)),NA())</f>
        <v>1.0857093024976283E-2</v>
      </c>
      <c r="O901" s="44">
        <f>IFERROR(_xll.qlIndexFixing(ONIndex3M,I901,TRUE,_xll.ohTrigger(RecalcTrigger,Trigger3M)),NA())</f>
        <v>1.1317126384727816E-2</v>
      </c>
      <c r="P901" s="44">
        <f>IFERROR(_xll.qlIndexFixing(ONIndex6M,I901,TRUE,_xll.ohTrigger(RecalcTrigger,Trigger6M)),NA())</f>
        <v>1.1877730031933931E-2</v>
      </c>
      <c r="Q901" s="146">
        <f>IFERROR(_xll.qlIndexFixing(ONIndex1Y,I901,TRUE,_xll.ohTrigger(RecalcTrigger,Trigger1Y)),NA())</f>
        <v>1.287917033772068E-2</v>
      </c>
    </row>
    <row r="902" spans="2:17" x14ac:dyDescent="0.2">
      <c r="B902" s="39" t="s">
        <v>42</v>
      </c>
      <c r="D902" s="42">
        <f>_xll.qlCalendarAdvance(Calendar,$D901,B902,"f",FALSE)</f>
        <v>46063</v>
      </c>
      <c r="E902" s="140">
        <f>_xll.qlInterestRateIndexValueDate(IndexON,D902)</f>
        <v>46063</v>
      </c>
      <c r="F902" s="156">
        <f>IFERROR(_xll.qlIndexFixing(IndexON,D902,TRUE,_xll.ohTrigger(RecalcTrigger,TriggerON)),NA())</f>
        <v>9.7349309084449054E-3</v>
      </c>
      <c r="H902" s="42">
        <f>_xll.qlCalendarAdvance(Calendar,$H901,B902,"f",FALSE)</f>
        <v>46063</v>
      </c>
      <c r="I902" s="140">
        <f>_xll.qlInterestRateIndexValueDate(Index1M,$H902)</f>
        <v>46063</v>
      </c>
      <c r="J902" s="145">
        <f>IFERROR(_xll.qlIndexFixing(Index1M,$H902,TRUE,_xll.ohTrigger(RecalcTrigger,Trigger1M)),NA())</f>
        <v>1.0933223961286574E-2</v>
      </c>
      <c r="K902" s="44">
        <f>IFERROR(_xll.qlIndexFixing(Index3M,H902,TRUE,_xll.ohTrigger(RecalcTrigger,Trigger3M)),NA())</f>
        <v>1.1472091182249308E-2</v>
      </c>
      <c r="L902" s="44">
        <f>IFERROR(_xll.qlIndexFixing(Index6M,$H902,TRUE,_xll.ohTrigger(RecalcTrigger,Trigger6M)),NA())</f>
        <v>1.2128895775578628E-2</v>
      </c>
      <c r="M902" s="146">
        <f>IFERROR(_xll.qlIndexFixing(Index1Y,$H902,TRUE,_xll.ohTrigger(RecalcTrigger,Trigger1Y)),NA())</f>
        <v>1.3061203762996243E-2</v>
      </c>
      <c r="N902" s="145">
        <f>IFERROR(_xll.qlIndexFixing(ONIndex1M,I902,TRUE,_xll.ohTrigger(RecalcTrigger,Trigger1M)),NA())</f>
        <v>1.0882510833069015E-2</v>
      </c>
      <c r="O902" s="44">
        <f>IFERROR(_xll.qlIndexFixing(ONIndex3M,I902,TRUE,_xll.ohTrigger(RecalcTrigger,Trigger3M)),NA())</f>
        <v>1.1337914153335404E-2</v>
      </c>
      <c r="P902" s="44">
        <f>IFERROR(_xll.qlIndexFixing(ONIndex6M,I902,TRUE,_xll.ohTrigger(RecalcTrigger,Trigger6M)),NA())</f>
        <v>1.1894118636137652E-2</v>
      </c>
      <c r="Q902" s="146">
        <f>IFERROR(_xll.qlIndexFixing(ONIndex1Y,I902,TRUE,_xll.ohTrigger(RecalcTrigger,Trigger1Y)),NA())</f>
        <v>1.2891655539160052E-2</v>
      </c>
    </row>
    <row r="903" spans="2:17" x14ac:dyDescent="0.2">
      <c r="B903" s="39" t="s">
        <v>42</v>
      </c>
      <c r="D903" s="42">
        <f>_xll.qlCalendarAdvance(Calendar,$D902,B903,"f",FALSE)</f>
        <v>46070</v>
      </c>
      <c r="E903" s="140">
        <f>_xll.qlInterestRateIndexValueDate(IndexON,D903)</f>
        <v>46070</v>
      </c>
      <c r="F903" s="156">
        <f>IFERROR(_xll.qlIndexFixing(IndexON,D903,TRUE,_xll.ohTrigger(RecalcTrigger,TriggerON)),NA())</f>
        <v>9.754041173190009E-3</v>
      </c>
      <c r="H903" s="42">
        <f>_xll.qlCalendarAdvance(Calendar,$H902,B903,"f",FALSE)</f>
        <v>46070</v>
      </c>
      <c r="I903" s="140">
        <f>_xll.qlInterestRateIndexValueDate(Index1M,$H903)</f>
        <v>46070</v>
      </c>
      <c r="J903" s="145">
        <f>IFERROR(_xll.qlIndexFixing(Index1M,$H903,TRUE,_xll.ohTrigger(RecalcTrigger,Trigger1M)),NA())</f>
        <v>1.0956373160491297E-2</v>
      </c>
      <c r="K903" s="44">
        <f>IFERROR(_xll.qlIndexFixing(Index3M,H903,TRUE,_xll.ohTrigger(RecalcTrigger,Trigger3M)),NA())</f>
        <v>1.1489527774414749E-2</v>
      </c>
      <c r="L903" s="44">
        <f>IFERROR(_xll.qlIndexFixing(Index6M,$H903,TRUE,_xll.ohTrigger(RecalcTrigger,Trigger6M)),NA())</f>
        <v>1.2143944478864702E-2</v>
      </c>
      <c r="M903" s="146">
        <f>IFERROR(_xll.qlIndexFixing(Index1Y,$H903,TRUE,_xll.ohTrigger(RecalcTrigger,Trigger1Y)),NA())</f>
        <v>1.3061238096951699E-2</v>
      </c>
      <c r="N903" s="145">
        <f>IFERROR(_xll.qlIndexFixing(ONIndex1M,I903,TRUE,_xll.ohTrigger(RecalcTrigger,Trigger1M)),NA())</f>
        <v>1.0907147600017764E-2</v>
      </c>
      <c r="O903" s="44">
        <f>IFERROR(_xll.qlIndexFixing(ONIndex3M,I903,TRUE,_xll.ohTrigger(RecalcTrigger,Trigger3M)),NA())</f>
        <v>1.1358239806342763E-2</v>
      </c>
      <c r="P903" s="44">
        <f>IFERROR(_xll.qlIndexFixing(ONIndex6M,I903,TRUE,_xll.ohTrigger(RecalcTrigger,Trigger6M)),NA())</f>
        <v>1.1910404085526682E-2</v>
      </c>
      <c r="Q903" s="146">
        <f>IFERROR(_xll.qlIndexFixing(ONIndex1Y,I903,TRUE,_xll.ohTrigger(RecalcTrigger,Trigger1Y)),NA())</f>
        <v>1.2903595120503653E-2</v>
      </c>
    </row>
    <row r="904" spans="2:17" x14ac:dyDescent="0.2">
      <c r="B904" s="39" t="s">
        <v>42</v>
      </c>
      <c r="D904" s="42">
        <f>_xll.qlCalendarAdvance(Calendar,$D903,B904,"f",FALSE)</f>
        <v>46077</v>
      </c>
      <c r="E904" s="140">
        <f>_xll.qlInterestRateIndexValueDate(IndexON,D904)</f>
        <v>46077</v>
      </c>
      <c r="F904" s="156">
        <f>IFERROR(_xll.qlIndexFixing(IndexON,D904,TRUE,_xll.ohTrigger(RecalcTrigger,TriggerON)),NA())</f>
        <v>9.7726944524834103E-3</v>
      </c>
      <c r="H904" s="42">
        <f>_xll.qlCalendarAdvance(Calendar,$H903,B904,"f",FALSE)</f>
        <v>46077</v>
      </c>
      <c r="I904" s="140">
        <f>_xll.qlInterestRateIndexValueDate(Index1M,$H904)</f>
        <v>46077</v>
      </c>
      <c r="J904" s="145">
        <f>IFERROR(_xll.qlIndexFixing(Index1M,$H904,TRUE,_xll.ohTrigger(RecalcTrigger,Trigger1M)),NA())</f>
        <v>1.097874072333368E-2</v>
      </c>
      <c r="K904" s="44">
        <f>IFERROR(_xll.qlIndexFixing(Index3M,H904,TRUE,_xll.ohTrigger(RecalcTrigger,Trigger3M)),NA())</f>
        <v>1.1507805583720892E-2</v>
      </c>
      <c r="L904" s="44">
        <f>IFERROR(_xll.qlIndexFixing(Index6M,$H904,TRUE,_xll.ohTrigger(RecalcTrigger,Trigger6M)),NA())</f>
        <v>1.215888951971099E-2</v>
      </c>
      <c r="M904" s="146">
        <f>IFERROR(_xll.qlIndexFixing(Index1Y,$H904,TRUE,_xll.ohTrigger(RecalcTrigger,Trigger1Y)),NA())</f>
        <v>1.3060959070478884E-2</v>
      </c>
      <c r="N904" s="145">
        <f>IFERROR(_xll.qlIndexFixing(ONIndex1M,I904,TRUE,_xll.ohTrigger(RecalcTrigger,Trigger1M)),NA())</f>
        <v>1.0931003325579391E-2</v>
      </c>
      <c r="O904" s="44">
        <f>IFERROR(_xll.qlIndexFixing(ONIndex3M,I904,TRUE,_xll.ohTrigger(RecalcTrigger,Trigger3M)),NA())</f>
        <v>1.137810334374989E-2</v>
      </c>
      <c r="P904" s="44">
        <f>IFERROR(_xll.qlIndexFixing(ONIndex6M,I904,TRUE,_xll.ohTrigger(RecalcTrigger,Trigger6M)),NA())</f>
        <v>1.1926586380263116E-2</v>
      </c>
      <c r="Q904" s="146">
        <f>IFERROR(_xll.qlIndexFixing(ONIndex1Y,I904,TRUE,_xll.ohTrigger(RecalcTrigger,Trigger1Y)),NA())</f>
        <v>1.2914989081832529E-2</v>
      </c>
    </row>
    <row r="905" spans="2:17" x14ac:dyDescent="0.2">
      <c r="B905" s="39" t="s">
        <v>42</v>
      </c>
      <c r="D905" s="42">
        <f>_xll.qlCalendarAdvance(Calendar,$D904,B905,"f",FALSE)</f>
        <v>46084</v>
      </c>
      <c r="E905" s="140">
        <f>_xll.qlInterestRateIndexValueDate(IndexON,D905)</f>
        <v>46084</v>
      </c>
      <c r="F905" s="156">
        <f>IFERROR(_xll.qlIndexFixing(IndexON,D905,TRUE,_xll.ohTrigger(RecalcTrigger,TriggerON)),NA())</f>
        <v>9.7908907462440631E-3</v>
      </c>
      <c r="H905" s="42">
        <f>_xll.qlCalendarAdvance(Calendar,$H904,B905,"f",FALSE)</f>
        <v>46084</v>
      </c>
      <c r="I905" s="140">
        <f>_xll.qlInterestRateIndexValueDate(Index1M,$H905)</f>
        <v>46084</v>
      </c>
      <c r="J905" s="145">
        <f>IFERROR(_xll.qlIndexFixing(Index1M,$H905,TRUE,_xll.ohTrigger(RecalcTrigger,Trigger1M)),NA())</f>
        <v>1.1011695612677215E-2</v>
      </c>
      <c r="K905" s="44">
        <f>IFERROR(_xll.qlIndexFixing(Index3M,H905,TRUE,_xll.ohTrigger(RecalcTrigger,Trigger3M)),NA())</f>
        <v>1.1525551813860108E-2</v>
      </c>
      <c r="L905" s="44">
        <f>IFERROR(_xll.qlIndexFixing(Index6M,$H905,TRUE,_xll.ohTrigger(RecalcTrigger,Trigger6M)),NA())</f>
        <v>1.2177409220913727E-2</v>
      </c>
      <c r="M905" s="146">
        <f>IFERROR(_xll.qlIndexFixing(Index1Y,$H905,TRUE,_xll.ohTrigger(RecalcTrigger,Trigger1Y)),NA())</f>
        <v>1.3060378483608304E-2</v>
      </c>
      <c r="N905" s="145">
        <f>IFERROR(_xll.qlIndexFixing(ONIndex1M,I905,TRUE,_xll.ohTrigger(RecalcTrigger,Trigger1M)),NA())</f>
        <v>1.0954078009672852E-2</v>
      </c>
      <c r="O905" s="44">
        <f>IFERROR(_xll.qlIndexFixing(ONIndex3M,I905,TRUE,_xll.ohTrigger(RecalcTrigger,Trigger3M)),NA())</f>
        <v>1.1397504765556787E-2</v>
      </c>
      <c r="P905" s="44">
        <f>IFERROR(_xll.qlIndexFixing(ONIndex6M,I905,TRUE,_xll.ohTrigger(RecalcTrigger,Trigger6M)),NA())</f>
        <v>1.1942665520184859E-2</v>
      </c>
      <c r="Q905" s="146">
        <f>IFERROR(_xll.qlIndexFixing(ONIndex1Y,I905,TRUE,_xll.ohTrigger(RecalcTrigger,Trigger1Y)),NA())</f>
        <v>1.2925837422822495E-2</v>
      </c>
    </row>
    <row r="906" spans="2:17" x14ac:dyDescent="0.2">
      <c r="B906" s="39" t="s">
        <v>42</v>
      </c>
      <c r="D906" s="42">
        <f>_xll.qlCalendarAdvance(Calendar,$D905,B906,"f",FALSE)</f>
        <v>46091</v>
      </c>
      <c r="E906" s="140">
        <f>_xll.qlInterestRateIndexValueDate(IndexON,D906)</f>
        <v>46091</v>
      </c>
      <c r="F906" s="156">
        <f>IFERROR(_xll.qlIndexFixing(IndexON,D906,TRUE,_xll.ohTrigger(RecalcTrigger,TriggerON)),NA())</f>
        <v>9.8086300543098748E-3</v>
      </c>
      <c r="H906" s="42">
        <f>_xll.qlCalendarAdvance(Calendar,$H905,B906,"f",FALSE)</f>
        <v>46091</v>
      </c>
      <c r="I906" s="140">
        <f>_xll.qlInterestRateIndexValueDate(Index1M,$H906)</f>
        <v>46091</v>
      </c>
      <c r="J906" s="145">
        <f>IFERROR(_xll.qlIndexFixing(Index1M,$H906,TRUE,_xll.ohTrigger(RecalcTrigger,Trigger1M)),NA())</f>
        <v>1.1025869069801204E-2</v>
      </c>
      <c r="K906" s="44">
        <f>IFERROR(_xll.qlIndexFixing(Index3M,H906,TRUE,_xll.ohTrigger(RecalcTrigger,Trigger3M)),NA())</f>
        <v>1.1541533187275401E-2</v>
      </c>
      <c r="L906" s="44">
        <f>IFERROR(_xll.qlIndexFixing(Index6M,$H906,TRUE,_xll.ohTrigger(RecalcTrigger,Trigger6M)),NA())</f>
        <v>1.2192126183968491E-2</v>
      </c>
      <c r="M906" s="146">
        <f>IFERROR(_xll.qlIndexFixing(Index1Y,$H906,TRUE,_xll.ohTrigger(RecalcTrigger,Trigger1Y)),NA())</f>
        <v>1.3059508136620046E-2</v>
      </c>
      <c r="N906" s="145">
        <f>IFERROR(_xll.qlIndexFixing(ONIndex1M,I906,TRUE,_xll.ohTrigger(RecalcTrigger,Trigger1M)),NA())</f>
        <v>1.097637165197396E-2</v>
      </c>
      <c r="O906" s="44">
        <f>IFERROR(_xll.qlIndexFixing(ONIndex3M,I906,TRUE,_xll.ohTrigger(RecalcTrigger,Trigger3M)),NA())</f>
        <v>1.1416444071520315E-2</v>
      </c>
      <c r="P906" s="44">
        <f>IFERROR(_xll.qlIndexFixing(ONIndex6M,I906,TRUE,_xll.ohTrigger(RecalcTrigger,Trigger6M)),NA())</f>
        <v>1.1958641505372958E-2</v>
      </c>
      <c r="Q906" s="146">
        <f>IFERROR(_xll.qlIndexFixing(ONIndex1Y,I906,TRUE,_xll.ohTrigger(RecalcTrigger,Trigger1Y)),NA())</f>
        <v>1.2936140143635644E-2</v>
      </c>
    </row>
    <row r="907" spans="2:17" x14ac:dyDescent="0.2">
      <c r="B907" s="39" t="s">
        <v>42</v>
      </c>
      <c r="D907" s="42">
        <f>_xll.qlCalendarAdvance(Calendar,$D906,B907,"f",FALSE)</f>
        <v>46098</v>
      </c>
      <c r="E907" s="140">
        <f>_xll.qlInterestRateIndexValueDate(IndexON,D907)</f>
        <v>46098</v>
      </c>
      <c r="F907" s="156">
        <f>IFERROR(_xll.qlIndexFixing(IndexON,D907,TRUE,_xll.ohTrigger(RecalcTrigger,TriggerON)),NA())</f>
        <v>9.8259123766808454E-3</v>
      </c>
      <c r="H907" s="42">
        <f>_xll.qlCalendarAdvance(Calendar,$H906,B907,"f",FALSE)</f>
        <v>46098</v>
      </c>
      <c r="I907" s="140">
        <f>_xll.qlInterestRateIndexValueDate(Index1M,$H907)</f>
        <v>46098</v>
      </c>
      <c r="J907" s="145">
        <f>IFERROR(_xll.qlIndexFixing(Index1M,$H907,TRUE,_xll.ohTrigger(RecalcTrigger,Trigger1M)),NA())</f>
        <v>1.1045726003549529E-2</v>
      </c>
      <c r="K907" s="44">
        <f>IFERROR(_xll.qlIndexFixing(Index3M,H907,TRUE,_xll.ohTrigger(RecalcTrigger,Trigger3M)),NA())</f>
        <v>1.1557051176401677E-2</v>
      </c>
      <c r="L907" s="44">
        <f>IFERROR(_xll.qlIndexFixing(Index6M,$H907,TRUE,_xll.ohTrigger(RecalcTrigger,Trigger6M)),NA())</f>
        <v>1.2206739468675577E-2</v>
      </c>
      <c r="M907" s="146">
        <f>IFERROR(_xll.qlIndexFixing(Index1Y,$H907,TRUE,_xll.ohTrigger(RecalcTrigger,Trigger1Y)),NA())</f>
        <v>1.305835983000958E-2</v>
      </c>
      <c r="N907" s="145">
        <f>IFERROR(_xll.qlIndexFixing(ONIndex1M,I907,TRUE,_xll.ohTrigger(RecalcTrigger,Trigger1M)),NA())</f>
        <v>1.0997884252644807E-2</v>
      </c>
      <c r="O907" s="44">
        <f>IFERROR(_xll.qlIndexFixing(ONIndex3M,I907,TRUE,_xll.ohTrigger(RecalcTrigger,Trigger3M)),NA())</f>
        <v>1.1434921261640474E-2</v>
      </c>
      <c r="P907" s="44">
        <f>IFERROR(_xll.qlIndexFixing(ONIndex6M,I907,TRUE,_xll.ohTrigger(RecalcTrigger,Trigger6M)),NA())</f>
        <v>1.1974514335665321E-2</v>
      </c>
      <c r="Q907" s="146">
        <f>IFERROR(_xll.qlIndexFixing(ONIndex1Y,I907,TRUE,_xll.ohTrigger(RecalcTrigger,Trigger1Y)),NA())</f>
        <v>1.2945897244109883E-2</v>
      </c>
    </row>
    <row r="908" spans="2:17" x14ac:dyDescent="0.2">
      <c r="B908" s="39" t="s">
        <v>42</v>
      </c>
      <c r="D908" s="42">
        <f>_xll.qlCalendarAdvance(Calendar,$D907,B908,"f",FALSE)</f>
        <v>46105</v>
      </c>
      <c r="E908" s="140">
        <f>_xll.qlInterestRateIndexValueDate(IndexON,D908)</f>
        <v>46105</v>
      </c>
      <c r="F908" s="156">
        <f>IFERROR(_xll.qlIndexFixing(IndexON,D908,TRUE,_xll.ohTrigger(RecalcTrigger,TriggerON)),NA())</f>
        <v>9.8427377132759286E-3</v>
      </c>
      <c r="H908" s="42">
        <f>_xll.qlCalendarAdvance(Calendar,$H907,B908,"f",FALSE)</f>
        <v>46105</v>
      </c>
      <c r="I908" s="140">
        <f>_xll.qlInterestRateIndexValueDate(Index1M,$H908)</f>
        <v>46105</v>
      </c>
      <c r="J908" s="145">
        <f>IFERROR(_xll.qlIndexFixing(Index1M,$H908,TRUE,_xll.ohTrigger(RecalcTrigger,Trigger1M)),NA())</f>
        <v>1.1064801217132445E-2</v>
      </c>
      <c r="K908" s="44">
        <f>IFERROR(_xll.qlIndexFixing(Index3M,H908,TRUE,_xll.ohTrigger(RecalcTrigger,Trigger3M)),NA())</f>
        <v>1.157210577581764E-2</v>
      </c>
      <c r="L908" s="44">
        <f>IFERROR(_xll.qlIndexFixing(Index6M,$H908,TRUE,_xll.ohTrigger(RecalcTrigger,Trigger6M)),NA())</f>
        <v>1.2221249072756001E-2</v>
      </c>
      <c r="M908" s="146">
        <f>IFERROR(_xll.qlIndexFixing(Index1Y,$H908,TRUE,_xll.ohTrigger(RecalcTrigger,Trigger1Y)),NA())</f>
        <v>1.3056945364452899E-2</v>
      </c>
      <c r="N908" s="145">
        <f>IFERROR(_xll.qlIndexFixing(ONIndex1M,I908,TRUE,_xll.ohTrigger(RecalcTrigger,Trigger1M)),NA())</f>
        <v>1.1018615811199117E-2</v>
      </c>
      <c r="O908" s="44">
        <f>IFERROR(_xll.qlIndexFixing(ONIndex3M,I908,TRUE,_xll.ohTrigger(RecalcTrigger,Trigger3M)),NA())</f>
        <v>1.1452936335917263E-2</v>
      </c>
      <c r="P908" s="44">
        <f>IFERROR(_xll.qlIndexFixing(ONIndex6M,I908,TRUE,_xll.ohTrigger(RecalcTrigger,Trigger6M)),NA())</f>
        <v>1.1990284011224039E-2</v>
      </c>
      <c r="Q908" s="146">
        <f>IFERROR(_xll.qlIndexFixing(ONIndex1Y,I908,TRUE,_xll.ohTrigger(RecalcTrigger,Trigger1Y)),NA())</f>
        <v>1.2955108724164166E-2</v>
      </c>
    </row>
    <row r="909" spans="2:17" x14ac:dyDescent="0.2">
      <c r="B909" s="39" t="s">
        <v>42</v>
      </c>
      <c r="D909" s="42">
        <f>_xll.qlCalendarAdvance(Calendar,$D908,B909,"f",FALSE)</f>
        <v>46112</v>
      </c>
      <c r="E909" s="140">
        <f>_xll.qlInterestRateIndexValueDate(IndexON,D909)</f>
        <v>46112</v>
      </c>
      <c r="F909" s="156">
        <f>IFERROR(_xll.qlIndexFixing(IndexON,D909,TRUE,_xll.ohTrigger(RecalcTrigger,TriggerON)),NA())</f>
        <v>9.8591060640951245E-3</v>
      </c>
      <c r="H909" s="42">
        <f>_xll.qlCalendarAdvance(Calendar,$H908,B909,"f",FALSE)</f>
        <v>46112</v>
      </c>
      <c r="I909" s="140">
        <f>_xll.qlInterestRateIndexValueDate(Index1M,$H909)</f>
        <v>46112</v>
      </c>
      <c r="J909" s="145">
        <f>IFERROR(_xll.qlIndexFixing(Index1M,$H909,TRUE,_xll.ohTrigger(RecalcTrigger,Trigger1M)),NA())</f>
        <v>1.1081686328726786E-2</v>
      </c>
      <c r="K909" s="44">
        <f>IFERROR(_xll.qlIndexFixing(Index3M,H909,TRUE,_xll.ohTrigger(RecalcTrigger,Trigger3M)),NA())</f>
        <v>1.1585558542691598E-2</v>
      </c>
      <c r="L909" s="44">
        <f>IFERROR(_xll.qlIndexFixing(Index6M,$H909,TRUE,_xll.ohTrigger(RecalcTrigger,Trigger6M)),NA())</f>
        <v>1.2234457144602058E-2</v>
      </c>
      <c r="M909" s="146">
        <f>IFERROR(_xll.qlIndexFixing(Index1Y,$H909,TRUE,_xll.ohTrigger(RecalcTrigger,Trigger1Y)),NA())</f>
        <v>1.3055276540777871E-2</v>
      </c>
      <c r="N909" s="145">
        <f>IFERROR(_xll.qlIndexFixing(ONIndex1M,I909,TRUE,_xll.ohTrigger(RecalcTrigger,Trigger1M)),NA())</f>
        <v>1.1038566327798982E-2</v>
      </c>
      <c r="O909" s="44">
        <f>IFERROR(_xll.qlIndexFixing(ONIndex3M,I909,TRUE,_xll.ohTrigger(RecalcTrigger,Trigger3M)),NA())</f>
        <v>1.1470489294188591E-2</v>
      </c>
      <c r="P909" s="44">
        <f>IFERROR(_xll.qlIndexFixing(ONIndex6M,I909,TRUE,_xll.ohTrigger(RecalcTrigger,Trigger6M)),NA())</f>
        <v>1.2005950531968068E-2</v>
      </c>
      <c r="Q909" s="146">
        <f>IFERROR(_xll.qlIndexFixing(ONIndex1Y,I909,TRUE,_xll.ohTrigger(RecalcTrigger,Trigger1Y)),NA())</f>
        <v>1.2963774583960586E-2</v>
      </c>
    </row>
    <row r="910" spans="2:17" x14ac:dyDescent="0.2">
      <c r="B910" s="39" t="s">
        <v>42</v>
      </c>
      <c r="D910" s="42">
        <f>_xll.qlCalendarAdvance(Calendar,$D909,B910,"f",FALSE)</f>
        <v>46119</v>
      </c>
      <c r="E910" s="140">
        <f>_xll.qlInterestRateIndexValueDate(IndexON,D910)</f>
        <v>46119</v>
      </c>
      <c r="F910" s="156">
        <f>IFERROR(_xll.qlIndexFixing(IndexON,D910,TRUE,_xll.ohTrigger(RecalcTrigger,TriggerON)),NA())</f>
        <v>9.8750174289763404E-3</v>
      </c>
      <c r="H910" s="42">
        <f>_xll.qlCalendarAdvance(Calendar,$H909,B910,"f",FALSE)</f>
        <v>46119</v>
      </c>
      <c r="I910" s="140">
        <f>_xll.qlInterestRateIndexValueDate(Index1M,$H910)</f>
        <v>46119</v>
      </c>
      <c r="J910" s="145">
        <f>IFERROR(_xll.qlIndexFixing(Index1M,$H910,TRUE,_xll.ohTrigger(RecalcTrigger,Trigger1M)),NA())</f>
        <v>1.1099253395070008E-2</v>
      </c>
      <c r="K910" s="44">
        <f>IFERROR(_xll.qlIndexFixing(Index3M,H910,TRUE,_xll.ohTrigger(RecalcTrigger,Trigger3M)),NA())</f>
        <v>1.1599718998389167E-2</v>
      </c>
      <c r="L910" s="44">
        <f>IFERROR(_xll.qlIndexFixing(Index6M,$H910,TRUE,_xll.ohTrigger(RecalcTrigger,Trigger6M)),NA())</f>
        <v>1.2248761339734756E-2</v>
      </c>
      <c r="M910" s="146">
        <f>IFERROR(_xll.qlIndexFixing(Index1Y,$H910,TRUE,_xll.ohTrigger(RecalcTrigger,Trigger1Y)),NA())</f>
        <v>1.3053365159931163E-2</v>
      </c>
      <c r="N910" s="145">
        <f>IFERROR(_xll.qlIndexFixing(ONIndex1M,I910,TRUE,_xll.ohTrigger(RecalcTrigger,Trigger1M)),NA())</f>
        <v>1.1057735802201263E-2</v>
      </c>
      <c r="O910" s="44">
        <f>IFERROR(_xll.qlIndexFixing(ONIndex3M,I910,TRUE,_xll.ohTrigger(RecalcTrigger,Trigger3M)),NA())</f>
        <v>1.148758013637341E-2</v>
      </c>
      <c r="P910" s="44">
        <f>IFERROR(_xll.qlIndexFixing(ONIndex6M,I910,TRUE,_xll.ohTrigger(RecalcTrigger,Trigger6M)),NA())</f>
        <v>1.202151389781636E-2</v>
      </c>
      <c r="Q910" s="146">
        <f>IFERROR(_xll.qlIndexFixing(ONIndex1Y,I910,TRUE,_xll.ohTrigger(RecalcTrigger,Trigger1Y)),NA())</f>
        <v>1.2971894823256003E-2</v>
      </c>
    </row>
    <row r="911" spans="2:17" x14ac:dyDescent="0.2">
      <c r="B911" s="39" t="s">
        <v>42</v>
      </c>
      <c r="D911" s="42">
        <f>_xll.qlCalendarAdvance(Calendar,$D910,B911,"f",FALSE)</f>
        <v>46126</v>
      </c>
      <c r="E911" s="140">
        <f>_xll.qlInterestRateIndexValueDate(IndexON,D911)</f>
        <v>46126</v>
      </c>
      <c r="F911" s="156">
        <f>IFERROR(_xll.qlIndexFixing(IndexON,D911,TRUE,_xll.ohTrigger(RecalcTrigger,TriggerON)),NA())</f>
        <v>9.8904718079195764E-3</v>
      </c>
      <c r="H911" s="42">
        <f>_xll.qlCalendarAdvance(Calendar,$H910,B911,"f",FALSE)</f>
        <v>46126</v>
      </c>
      <c r="I911" s="140">
        <f>_xll.qlInterestRateIndexValueDate(Index1M,$H911)</f>
        <v>46126</v>
      </c>
      <c r="J911" s="145">
        <f>IFERROR(_xll.qlIndexFixing(Index1M,$H911,TRUE,_xll.ohTrigger(RecalcTrigger,Trigger1M)),NA())</f>
        <v>1.1116038753520407E-2</v>
      </c>
      <c r="K911" s="44">
        <f>IFERROR(_xll.qlIndexFixing(Index3M,H911,TRUE,_xll.ohTrigger(RecalcTrigger,Trigger3M)),NA())</f>
        <v>1.1613416063595554E-2</v>
      </c>
      <c r="L911" s="44">
        <f>IFERROR(_xll.qlIndexFixing(Index6M,$H911,TRUE,_xll.ohTrigger(RecalcTrigger,Trigger6M)),NA())</f>
        <v>1.2262943615147402E-2</v>
      </c>
      <c r="M911" s="146">
        <f>IFERROR(_xll.qlIndexFixing(Index1Y,$H911,TRUE,_xll.ohTrigger(RecalcTrigger,Trigger1Y)),NA())</f>
        <v>1.3051223022951142E-2</v>
      </c>
      <c r="N911" s="145">
        <f>IFERROR(_xll.qlIndexFixing(ONIndex1M,I911,TRUE,_xll.ohTrigger(RecalcTrigger,Trigger1M)),NA())</f>
        <v>1.1076124234162821E-2</v>
      </c>
      <c r="O911" s="44">
        <f>IFERROR(_xll.qlIndexFixing(ONIndex3M,I911,TRUE,_xll.ohTrigger(RecalcTrigger,Trigger3M)),NA())</f>
        <v>1.1504208862471721E-2</v>
      </c>
      <c r="P911" s="44">
        <f>IFERROR(_xll.qlIndexFixing(ONIndex6M,I911,TRUE,_xll.ohTrigger(RecalcTrigger,Trigger6M)),NA())</f>
        <v>1.2036974108849963E-2</v>
      </c>
      <c r="Q911" s="146">
        <f>IFERROR(_xll.qlIndexFixing(ONIndex1Y,I911,TRUE,_xll.ohTrigger(RecalcTrigger,Trigger1Y)),NA())</f>
        <v>1.2979469442131464E-2</v>
      </c>
    </row>
    <row r="912" spans="2:17" x14ac:dyDescent="0.2">
      <c r="B912" s="39" t="s">
        <v>42</v>
      </c>
      <c r="D912" s="42">
        <f>_xll.qlCalendarAdvance(Calendar,$D911,B912,"f",FALSE)</f>
        <v>46133</v>
      </c>
      <c r="E912" s="140">
        <f>_xll.qlInterestRateIndexValueDate(IndexON,D912)</f>
        <v>46133</v>
      </c>
      <c r="F912" s="156">
        <f>IFERROR(_xll.qlIndexFixing(IndexON,D912,TRUE,_xll.ohTrigger(RecalcTrigger,TriggerON)),NA())</f>
        <v>9.9054692009248324E-3</v>
      </c>
      <c r="H912" s="42">
        <f>_xll.qlCalendarAdvance(Calendar,$H911,B912,"f",FALSE)</f>
        <v>46133</v>
      </c>
      <c r="I912" s="140">
        <f>_xll.qlInterestRateIndexValueDate(Index1M,$H912)</f>
        <v>46133</v>
      </c>
      <c r="J912" s="145">
        <f>IFERROR(_xll.qlIndexFixing(Index1M,$H912,TRUE,_xll.ohTrigger(RecalcTrigger,Trigger1M)),NA())</f>
        <v>1.1132042400841535E-2</v>
      </c>
      <c r="K912" s="44">
        <f>IFERROR(_xll.qlIndexFixing(Index3M,H912,TRUE,_xll.ohTrigger(RecalcTrigger,Trigger3M)),NA())</f>
        <v>1.1626649733575344E-2</v>
      </c>
      <c r="L912" s="44">
        <f>IFERROR(_xll.qlIndexFixing(Index6M,$H912,TRUE,_xll.ohTrigger(RecalcTrigger,Trigger6M)),NA())</f>
        <v>1.2276989785100433E-2</v>
      </c>
      <c r="M912" s="146">
        <f>IFERROR(_xll.qlIndexFixing(Index1Y,$H912,TRUE,_xll.ohTrigger(RecalcTrigger,Trigger1Y)),NA())</f>
        <v>1.3048861930938793E-2</v>
      </c>
      <c r="N912" s="145">
        <f>IFERROR(_xll.qlIndexFixing(ONIndex1M,I912,TRUE,_xll.ohTrigger(RecalcTrigger,Trigger1M)),NA())</f>
        <v>1.1093731623764702E-2</v>
      </c>
      <c r="O912" s="44">
        <f>IFERROR(_xll.qlIndexFixing(ONIndex3M,I912,TRUE,_xll.ohTrigger(RecalcTrigger,Trigger3M)),NA())</f>
        <v>1.1520375472402478E-2</v>
      </c>
      <c r="P912" s="44">
        <f>IFERROR(_xll.qlIndexFixing(ONIndex6M,I912,TRUE,_xll.ohTrigger(RecalcTrigger,Trigger6M)),NA())</f>
        <v>1.2052331164987828E-2</v>
      </c>
      <c r="Q912" s="146">
        <f>IFERROR(_xll.qlIndexFixing(ONIndex1Y,I912,TRUE,_xll.ohTrigger(RecalcTrigger,Trigger1Y)),NA())</f>
        <v>1.2986498440424876E-2</v>
      </c>
    </row>
    <row r="913" spans="2:17" x14ac:dyDescent="0.2">
      <c r="B913" s="39" t="s">
        <v>42</v>
      </c>
      <c r="D913" s="42">
        <f>_xll.qlCalendarAdvance(Calendar,$D912,B913,"f",FALSE)</f>
        <v>46140</v>
      </c>
      <c r="E913" s="140">
        <f>_xll.qlInterestRateIndexValueDate(IndexON,D913)</f>
        <v>46140</v>
      </c>
      <c r="F913" s="156">
        <f>IFERROR(_xll.qlIndexFixing(IndexON,D913,TRUE,_xll.ohTrigger(RecalcTrigger,TriggerON)),NA())</f>
        <v>9.9200096077489697E-3</v>
      </c>
      <c r="H913" s="42">
        <f>_xll.qlCalendarAdvance(Calendar,$H912,B913,"f",FALSE)</f>
        <v>46140</v>
      </c>
      <c r="I913" s="140">
        <f>_xll.qlInterestRateIndexValueDate(Index1M,$H913)</f>
        <v>46140</v>
      </c>
      <c r="J913" s="145">
        <f>IFERROR(_xll.qlIndexFixing(Index1M,$H913,TRUE,_xll.ohTrigger(RecalcTrigger,Trigger1M)),NA())</f>
        <v>1.1147264333956335E-2</v>
      </c>
      <c r="K913" s="44">
        <f>IFERROR(_xll.qlIndexFixing(Index3M,H913,TRUE,_xll.ohTrigger(RecalcTrigger,Trigger3M)),NA())</f>
        <v>1.1639420003756101E-2</v>
      </c>
      <c r="L913" s="44">
        <f>IFERROR(_xll.qlIndexFixing(Index6M,$H913,TRUE,_xll.ohTrigger(RecalcTrigger,Trigger6M)),NA())</f>
        <v>1.2290885663482708E-2</v>
      </c>
      <c r="M913" s="146">
        <f>IFERROR(_xll.qlIndexFixing(Index1Y,$H913,TRUE,_xll.ohTrigger(RecalcTrigger,Trigger1Y)),NA())</f>
        <v>1.304629368503285E-2</v>
      </c>
      <c r="N913" s="145">
        <f>IFERROR(_xll.qlIndexFixing(ONIndex1M,I913,TRUE,_xll.ohTrigger(RecalcTrigger,Trigger1M)),NA())</f>
        <v>1.1110557970763768E-2</v>
      </c>
      <c r="O913" s="44">
        <f>IFERROR(_xll.qlIndexFixing(ONIndex3M,I913,TRUE,_xll.ohTrigger(RecalcTrigger,Trigger3M)),NA())</f>
        <v>1.153607996616568E-2</v>
      </c>
      <c r="P913" s="44">
        <f>IFERROR(_xll.qlIndexFixing(ONIndex6M,I913,TRUE,_xll.ohTrigger(RecalcTrigger,Trigger6M)),NA())</f>
        <v>1.2067585066229958E-2</v>
      </c>
      <c r="Q913" s="146">
        <f>IFERROR(_xll.qlIndexFixing(ONIndex1Y,I913,TRUE,_xll.ohTrigger(RecalcTrigger,Trigger1Y)),NA())</f>
        <v>1.2992981818217286E-2</v>
      </c>
    </row>
    <row r="914" spans="2:17" x14ac:dyDescent="0.2">
      <c r="B914" s="39" t="s">
        <v>42</v>
      </c>
      <c r="D914" s="42">
        <f>_xll.qlCalendarAdvance(Calendar,$D913,B914,"f",FALSE)</f>
        <v>46147</v>
      </c>
      <c r="E914" s="140">
        <f>_xll.qlInterestRateIndexValueDate(IndexON,D914)</f>
        <v>46147</v>
      </c>
      <c r="F914" s="156">
        <f>IFERROR(_xll.qlIndexFixing(IndexON,D914,TRUE,_xll.ohTrigger(RecalcTrigger,TriggerON)),NA())</f>
        <v>9.9340930285540807E-3</v>
      </c>
      <c r="H914" s="42">
        <f>_xll.qlCalendarAdvance(Calendar,$H913,B914,"f",FALSE)</f>
        <v>46147</v>
      </c>
      <c r="I914" s="140">
        <f>_xll.qlInterestRateIndexValueDate(Index1M,$H914)</f>
        <v>46147</v>
      </c>
      <c r="J914" s="145">
        <f>IFERROR(_xll.qlIndexFixing(Index1M,$H914,TRUE,_xll.ohTrigger(RecalcTrigger,Trigger1M)),NA())</f>
        <v>1.1162836173447838E-2</v>
      </c>
      <c r="K914" s="44">
        <f>IFERROR(_xll.qlIndexFixing(Index3M,H914,TRUE,_xll.ohTrigger(RecalcTrigger,Trigger3M)),NA())</f>
        <v>1.1652701905136611E-2</v>
      </c>
      <c r="L914" s="44">
        <f>IFERROR(_xll.qlIndexFixing(Index6M,$H914,TRUE,_xll.ohTrigger(RecalcTrigger,Trigger6M)),NA())</f>
        <v>1.2305753153403263E-2</v>
      </c>
      <c r="M914" s="146">
        <f>IFERROR(_xll.qlIndexFixing(Index1Y,$H914,TRUE,_xll.ohTrigger(RecalcTrigger,Trigger1Y)),NA())</f>
        <v>1.3043530086384481E-2</v>
      </c>
      <c r="N914" s="145">
        <f>IFERROR(_xll.qlIndexFixing(ONIndex1M,I914,TRUE,_xll.ohTrigger(RecalcTrigger,Trigger1M)),NA())</f>
        <v>1.1126603275160019E-2</v>
      </c>
      <c r="O914" s="44">
        <f>IFERROR(_xll.qlIndexFixing(ONIndex3M,I914,TRUE,_xll.ohTrigger(RecalcTrigger,Trigger3M)),NA())</f>
        <v>1.1551322343518189E-2</v>
      </c>
      <c r="P914" s="44">
        <f>IFERROR(_xll.qlIndexFixing(ONIndex6M,I914,TRUE,_xll.ohTrigger(RecalcTrigger,Trigger6M)),NA())</f>
        <v>1.2082735812657397E-2</v>
      </c>
      <c r="Q914" s="146">
        <f>IFERROR(_xll.qlIndexFixing(ONIndex1Y,I914,TRUE,_xll.ohTrigger(RecalcTrigger,Trigger1Y)),NA())</f>
        <v>1.2998919575508694E-2</v>
      </c>
    </row>
    <row r="915" spans="2:17" x14ac:dyDescent="0.2">
      <c r="B915" s="39" t="s">
        <v>42</v>
      </c>
      <c r="D915" s="42">
        <f>_xll.qlCalendarAdvance(Calendar,$D914,B915,"f",FALSE)</f>
        <v>46154</v>
      </c>
      <c r="E915" s="140">
        <f>_xll.qlInterestRateIndexValueDate(IndexON,D915)</f>
        <v>46154</v>
      </c>
      <c r="F915" s="156">
        <f>IFERROR(_xll.qlIndexFixing(IndexON,D915,TRUE,_xll.ohTrigger(RecalcTrigger,TriggerON)),NA())</f>
        <v>9.9477194630970267E-3</v>
      </c>
      <c r="H915" s="42">
        <f>_xll.qlCalendarAdvance(Calendar,$H914,B915,"f",FALSE)</f>
        <v>46154</v>
      </c>
      <c r="I915" s="140">
        <f>_xll.qlInterestRateIndexValueDate(Index1M,$H915)</f>
        <v>46154</v>
      </c>
      <c r="J915" s="145">
        <f>IFERROR(_xll.qlIndexFixing(Index1M,$H915,TRUE,_xll.ohTrigger(RecalcTrigger,Trigger1M)),NA())</f>
        <v>1.1176439248290553E-2</v>
      </c>
      <c r="K915" s="44">
        <f>IFERROR(_xll.qlIndexFixing(Index3M,H915,TRUE,_xll.ohTrigger(RecalcTrigger,Trigger3M)),NA())</f>
        <v>1.1664512638355084E-2</v>
      </c>
      <c r="L915" s="44">
        <f>IFERROR(_xll.qlIndexFixing(Index6M,$H915,TRUE,_xll.ohTrigger(RecalcTrigger,Trigger6M)),NA())</f>
        <v>1.2319288426898844E-2</v>
      </c>
      <c r="M915" s="146">
        <f>IFERROR(_xll.qlIndexFixing(Index1Y,$H915,TRUE,_xll.ohTrigger(RecalcTrigger,Trigger1Y)),NA())</f>
        <v>1.3040582936133305E-2</v>
      </c>
      <c r="N915" s="145">
        <f>IFERROR(_xll.qlIndexFixing(ONIndex1M,I915,TRUE,_xll.ohTrigger(RecalcTrigger,Trigger1M)),NA())</f>
        <v>1.1141867536710315E-2</v>
      </c>
      <c r="O915" s="44">
        <f>IFERROR(_xll.qlIndexFixing(ONIndex3M,I915,TRUE,_xll.ohTrigger(RecalcTrigger,Trigger3M)),NA())</f>
        <v>1.1566102604622097E-2</v>
      </c>
      <c r="P915" s="44">
        <f>IFERROR(_xll.qlIndexFixing(ONIndex6M,I915,TRUE,_xll.ohTrigger(RecalcTrigger,Trigger6M)),NA())</f>
        <v>1.20977834041891E-2</v>
      </c>
      <c r="Q915" s="146">
        <f>IFERROR(_xll.qlIndexFixing(ONIndex1Y,I915,TRUE,_xll.ohTrigger(RecalcTrigger,Trigger1Y)),NA())</f>
        <v>1.3004311712218053E-2</v>
      </c>
    </row>
    <row r="916" spans="2:17" x14ac:dyDescent="0.2">
      <c r="B916" s="39" t="s">
        <v>42</v>
      </c>
      <c r="D916" s="42">
        <f>_xll.qlCalendarAdvance(Calendar,$D915,B916,"f",FALSE)</f>
        <v>46161</v>
      </c>
      <c r="E916" s="140">
        <f>_xll.qlInterestRateIndexValueDate(IndexON,D916)</f>
        <v>46161</v>
      </c>
      <c r="F916" s="156">
        <f>IFERROR(_xll.qlIndexFixing(IndexON,D916,TRUE,_xll.ohTrigger(RecalcTrigger,TriggerON)),NA())</f>
        <v>9.9608889114588539E-3</v>
      </c>
      <c r="H916" s="42">
        <f>_xll.qlCalendarAdvance(Calendar,$H915,B916,"f",FALSE)</f>
        <v>46161</v>
      </c>
      <c r="I916" s="140">
        <f>_xll.qlInterestRateIndexValueDate(Index1M,$H916)</f>
        <v>46161</v>
      </c>
      <c r="J916" s="145">
        <f>IFERROR(_xll.qlIndexFixing(Index1M,$H916,TRUE,_xll.ohTrigger(RecalcTrigger,Trigger1M)),NA())</f>
        <v>1.1189260576957231E-2</v>
      </c>
      <c r="K916" s="44">
        <f>IFERROR(_xll.qlIndexFixing(Index3M,H916,TRUE,_xll.ohTrigger(RecalcTrigger,Trigger3M)),NA())</f>
        <v>1.167585994431327E-2</v>
      </c>
      <c r="L916" s="44">
        <f>IFERROR(_xll.qlIndexFixing(Index6M,$H916,TRUE,_xll.ohTrigger(RecalcTrigger,Trigger6M)),NA())</f>
        <v>1.2332629311314545E-2</v>
      </c>
      <c r="M916" s="146">
        <f>IFERROR(_xll.qlIndexFixing(Index1Y,$H916,TRUE,_xll.ohTrigger(RecalcTrigger,Trigger1Y)),NA())</f>
        <v>1.3037464035386304E-2</v>
      </c>
      <c r="N916" s="145">
        <f>IFERROR(_xll.qlIndexFixing(ONIndex1M,I916,TRUE,_xll.ohTrigger(RecalcTrigger,Trigger1M)),NA())</f>
        <v>1.1156350755414657E-2</v>
      </c>
      <c r="O916" s="44">
        <f>IFERROR(_xll.qlIndexFixing(ONIndex3M,I916,TRUE,_xll.ohTrigger(RecalcTrigger,Trigger3M)),NA())</f>
        <v>1.1580420749234266E-2</v>
      </c>
      <c r="P916" s="44">
        <f>IFERROR(_xll.qlIndexFixing(ONIndex6M,I916,TRUE,_xll.ohTrigger(RecalcTrigger,Trigger6M)),NA())</f>
        <v>1.211272784074402E-2</v>
      </c>
      <c r="Q916" s="146">
        <f>IFERROR(_xll.qlIndexFixing(ONIndex1Y,I916,TRUE,_xll.ohTrigger(RecalcTrigger,Trigger1Y)),NA())</f>
        <v>1.3009158228264317E-2</v>
      </c>
    </row>
    <row r="917" spans="2:17" x14ac:dyDescent="0.2">
      <c r="B917" s="39" t="s">
        <v>42</v>
      </c>
      <c r="D917" s="42">
        <f>_xll.qlCalendarAdvance(Calendar,$D916,B917,"f",FALSE)</f>
        <v>46168</v>
      </c>
      <c r="E917" s="140">
        <f>_xll.qlInterestRateIndexValueDate(IndexON,D917)</f>
        <v>46168</v>
      </c>
      <c r="F917" s="156">
        <f>IFERROR(_xll.qlIndexFixing(IndexON,D917,TRUE,_xll.ohTrigger(RecalcTrigger,TriggerON)),NA())</f>
        <v>9.9736013735585161E-3</v>
      </c>
      <c r="H917" s="42">
        <f>_xll.qlCalendarAdvance(Calendar,$H916,B917,"f",FALSE)</f>
        <v>46168</v>
      </c>
      <c r="I917" s="140">
        <f>_xll.qlInterestRateIndexValueDate(Index1M,$H917)</f>
        <v>46168</v>
      </c>
      <c r="J917" s="145">
        <f>IFERROR(_xll.qlIndexFixing(Index1M,$H917,TRUE,_xll.ohTrigger(RecalcTrigger,Trigger1M)),NA())</f>
        <v>1.1201300156893608E-2</v>
      </c>
      <c r="K917" s="44">
        <f>IFERROR(_xll.qlIndexFixing(Index3M,H917,TRUE,_xll.ohTrigger(RecalcTrigger,Trigger3M)),NA())</f>
        <v>1.1686743819046949E-2</v>
      </c>
      <c r="L917" s="44">
        <f>IFERROR(_xll.qlIndexFixing(Index6M,$H917,TRUE,_xll.ohTrigger(RecalcTrigger,Trigger6M)),NA())</f>
        <v>1.2345761695722057E-2</v>
      </c>
      <c r="M917" s="146">
        <f>IFERROR(_xll.qlIndexFixing(Index1Y,$H917,TRUE,_xll.ohTrigger(RecalcTrigger,Trigger1Y)),NA())</f>
        <v>1.3034185185196723E-2</v>
      </c>
      <c r="N917" s="145">
        <f>IFERROR(_xll.qlIndexFixing(ONIndex1M,I917,TRUE,_xll.ohTrigger(RecalcTrigger,Trigger1M)),NA())</f>
        <v>1.1170052931191998E-2</v>
      </c>
      <c r="O917" s="44">
        <f>IFERROR(_xll.qlIndexFixing(ONIndex3M,I917,TRUE,_xll.ohTrigger(RecalcTrigger,Trigger3M)),NA())</f>
        <v>1.1594276777516788E-2</v>
      </c>
      <c r="P917" s="44">
        <f>IFERROR(_xll.qlIndexFixing(ONIndex6M,I917,TRUE,_xll.ohTrigger(RecalcTrigger,Trigger6M)),NA())</f>
        <v>1.2127569122322157E-2</v>
      </c>
      <c r="Q917" s="146">
        <f>IFERROR(_xll.qlIndexFixing(ONIndex1Y,I917,TRUE,_xll.ohTrigger(RecalcTrigger,Trigger1Y)),NA())</f>
        <v>1.3013459123728532E-2</v>
      </c>
    </row>
    <row r="918" spans="2:17" x14ac:dyDescent="0.2">
      <c r="B918" s="39" t="s">
        <v>42</v>
      </c>
      <c r="D918" s="42">
        <f>_xll.qlCalendarAdvance(Calendar,$D917,B918,"f",FALSE)</f>
        <v>46175</v>
      </c>
      <c r="E918" s="140">
        <f>_xll.qlInterestRateIndexValueDate(IndexON,D918)</f>
        <v>46175</v>
      </c>
      <c r="F918" s="156">
        <f>IFERROR(_xll.qlIndexFixing(IndexON,D918,TRUE,_xll.ohTrigger(RecalcTrigger,TriggerON)),NA())</f>
        <v>9.9858568493149669E-3</v>
      </c>
      <c r="H918" s="42">
        <f>_xll.qlCalendarAdvance(Calendar,$H917,B918,"f",FALSE)</f>
        <v>46175</v>
      </c>
      <c r="I918" s="140">
        <f>_xll.qlInterestRateIndexValueDate(Index1M,$H918)</f>
        <v>46175</v>
      </c>
      <c r="J918" s="145">
        <f>IFERROR(_xll.qlIndexFixing(Index1M,$H918,TRUE,_xll.ohTrigger(RecalcTrigger,Trigger1M)),NA())</f>
        <v>1.1211648189071796E-2</v>
      </c>
      <c r="K918" s="44">
        <f>IFERROR(_xll.qlIndexFixing(Index3M,H918,TRUE,_xll.ohTrigger(RecalcTrigger,Trigger3M)),NA())</f>
        <v>1.1697164258753114E-2</v>
      </c>
      <c r="L918" s="44">
        <f>IFERROR(_xll.qlIndexFixing(Index6M,$H918,TRUE,_xll.ohTrigger(RecalcTrigger,Trigger6M)),NA())</f>
        <v>1.2357614143309277E-2</v>
      </c>
      <c r="M918" s="146">
        <f>IFERROR(_xll.qlIndexFixing(Index1Y,$H918,TRUE,_xll.ohTrigger(RecalcTrigger,Trigger1Y)),NA())</f>
        <v>1.3030758186543867E-2</v>
      </c>
      <c r="N918" s="145">
        <f>IFERROR(_xll.qlIndexFixing(ONIndex1M,I918,TRUE,_xll.ohTrigger(RecalcTrigger,Trigger1M)),NA())</f>
        <v>1.11829740637992E-2</v>
      </c>
      <c r="O918" s="44">
        <f>IFERROR(_xll.qlIndexFixing(ONIndex3M,I918,TRUE,_xll.ohTrigger(RecalcTrigger,Trigger3M)),NA())</f>
        <v>1.1607670689145477E-2</v>
      </c>
      <c r="P918" s="44">
        <f>IFERROR(_xll.qlIndexFixing(ONIndex6M,I918,TRUE,_xll.ohTrigger(RecalcTrigger,Trigger6M)),NA())</f>
        <v>1.2142307249004558E-2</v>
      </c>
      <c r="Q918" s="146">
        <f>IFERROR(_xll.qlIndexFixing(ONIndex1Y,I918,TRUE,_xll.ohTrigger(RecalcTrigger,Trigger1Y)),NA())</f>
        <v>1.3017214398529653E-2</v>
      </c>
    </row>
    <row r="919" spans="2:17" x14ac:dyDescent="0.2">
      <c r="B919" s="39" t="s">
        <v>42</v>
      </c>
      <c r="D919" s="42">
        <f>_xll.qlCalendarAdvance(Calendar,$D918,B919,"f",FALSE)</f>
        <v>46182</v>
      </c>
      <c r="E919" s="140">
        <f>_xll.qlInterestRateIndexValueDate(IndexON,D919)</f>
        <v>46182</v>
      </c>
      <c r="F919" s="156">
        <f>IFERROR(_xll.qlIndexFixing(IndexON,D919,TRUE,_xll.ohTrigger(RecalcTrigger,TriggerON)),NA())</f>
        <v>9.9976553386471601E-3</v>
      </c>
      <c r="H919" s="42">
        <f>_xll.qlCalendarAdvance(Calendar,$H918,B919,"f",FALSE)</f>
        <v>46182</v>
      </c>
      <c r="I919" s="140">
        <f>_xll.qlInterestRateIndexValueDate(Index1M,$H919)</f>
        <v>46182</v>
      </c>
      <c r="J919" s="145">
        <f>IFERROR(_xll.qlIndexFixing(Index1M,$H919,TRUE,_xll.ohTrigger(RecalcTrigger,Trigger1M)),NA())</f>
        <v>1.1222179780645769E-2</v>
      </c>
      <c r="K919" s="44">
        <f>IFERROR(_xll.qlIndexFixing(Index3M,H919,TRUE,_xll.ohTrigger(RecalcTrigger,Trigger3M)),NA())</f>
        <v>1.1707121259790846E-2</v>
      </c>
      <c r="L919" s="44">
        <f>IFERROR(_xll.qlIndexFixing(Index6M,$H919,TRUE,_xll.ohTrigger(RecalcTrigger,Trigger6M)),NA())</f>
        <v>1.2370310344543571E-2</v>
      </c>
      <c r="M919" s="146">
        <f>IFERROR(_xll.qlIndexFixing(Index1Y,$H919,TRUE,_xll.ohTrigger(RecalcTrigger,Trigger1Y)),NA())</f>
        <v>1.3027194840316891E-2</v>
      </c>
      <c r="N919" s="145">
        <f>IFERROR(_xll.qlIndexFixing(ONIndex1M,I919,TRUE,_xll.ohTrigger(RecalcTrigger,Trigger1M)),NA())</f>
        <v>1.1195114153479402E-2</v>
      </c>
      <c r="O919" s="44">
        <f>IFERROR(_xll.qlIndexFixing(ONIndex3M,I919,TRUE,_xll.ohTrigger(RecalcTrigger,Trigger3M)),NA())</f>
        <v>1.1620602484282427E-2</v>
      </c>
      <c r="P919" s="44">
        <f>IFERROR(_xll.qlIndexFixing(ONIndex6M,I919,TRUE,_xll.ohTrigger(RecalcTrigger,Trigger6M)),NA())</f>
        <v>1.2156942220791223E-2</v>
      </c>
      <c r="Q919" s="146">
        <f>IFERROR(_xll.qlIndexFixing(ONIndex1Y,I919,TRUE,_xll.ohTrigger(RecalcTrigger,Trigger1Y)),NA())</f>
        <v>1.3020424052667678E-2</v>
      </c>
    </row>
    <row r="920" spans="2:17" x14ac:dyDescent="0.2">
      <c r="B920" s="39" t="s">
        <v>42</v>
      </c>
      <c r="D920" s="42">
        <f>_xll.qlCalendarAdvance(Calendar,$D919,B920,"f",FALSE)</f>
        <v>46189</v>
      </c>
      <c r="E920" s="140">
        <f>_xll.qlInterestRateIndexValueDate(IndexON,D920)</f>
        <v>46189</v>
      </c>
      <c r="F920" s="156">
        <f>IFERROR(_xll.qlIndexFixing(IndexON,D920,TRUE,_xll.ohTrigger(RecalcTrigger,TriggerON)),NA())</f>
        <v>1.0008996841636142E-2</v>
      </c>
      <c r="H920" s="42">
        <f>_xll.qlCalendarAdvance(Calendar,$H919,B920,"f",FALSE)</f>
        <v>46189</v>
      </c>
      <c r="I920" s="140">
        <f>_xll.qlInterestRateIndexValueDate(Index1M,$H920)</f>
        <v>46189</v>
      </c>
      <c r="J920" s="145">
        <f>IFERROR(_xll.qlIndexFixing(Index1M,$H920,TRUE,_xll.ohTrigger(RecalcTrigger,Trigger1M)),NA())</f>
        <v>1.12319296406506E-2</v>
      </c>
      <c r="K920" s="44">
        <f>IFERROR(_xll.qlIndexFixing(Index3M,H920,TRUE,_xll.ohTrigger(RecalcTrigger,Trigger3M)),NA())</f>
        <v>1.1716614818680443E-2</v>
      </c>
      <c r="L920" s="44">
        <f>IFERROR(_xll.qlIndexFixing(Index6M,$H920,TRUE,_xll.ohTrigger(RecalcTrigger,Trigger6M)),NA())</f>
        <v>1.2382756942010945E-2</v>
      </c>
      <c r="M920" s="146">
        <f>IFERROR(_xll.qlIndexFixing(Index1Y,$H920,TRUE,_xll.ohTrigger(RecalcTrigger,Trigger1Y)),NA())</f>
        <v>1.3023506947297037E-2</v>
      </c>
      <c r="N920" s="145">
        <f>IFERROR(_xll.qlIndexFixing(ONIndex1M,I920,TRUE,_xll.ohTrigger(RecalcTrigger,Trigger1M)),NA())</f>
        <v>1.1206473199746325E-2</v>
      </c>
      <c r="O920" s="44">
        <f>IFERROR(_xll.qlIndexFixing(ONIndex3M,I920,TRUE,_xll.ohTrigger(RecalcTrigger,Trigger3M)),NA())</f>
        <v>1.1633072162765545E-2</v>
      </c>
      <c r="P920" s="44">
        <f>IFERROR(_xll.qlIndexFixing(ONIndex6M,I920,TRUE,_xll.ohTrigger(RecalcTrigger,Trigger6M)),NA())</f>
        <v>1.2171474037520058E-2</v>
      </c>
      <c r="Q920" s="146">
        <f>IFERROR(_xll.qlIndexFixing(ONIndex1Y,I920,TRUE,_xll.ohTrigger(RecalcTrigger,Trigger1Y)),NA())</f>
        <v>1.3023088086142609E-2</v>
      </c>
    </row>
    <row r="921" spans="2:17" x14ac:dyDescent="0.2">
      <c r="B921" s="39" t="s">
        <v>42</v>
      </c>
      <c r="D921" s="42">
        <f>_xll.qlCalendarAdvance(Calendar,$D920,B921,"f",FALSE)</f>
        <v>46196</v>
      </c>
      <c r="E921" s="140">
        <f>_xll.qlInterestRateIndexValueDate(IndexON,D921)</f>
        <v>46196</v>
      </c>
      <c r="F921" s="156">
        <f>IFERROR(_xll.qlIndexFixing(IndexON,D921,TRUE,_xll.ohTrigger(RecalcTrigger,TriggerON)),NA())</f>
        <v>1.0019881358200866E-2</v>
      </c>
      <c r="H921" s="42">
        <f>_xll.qlCalendarAdvance(Calendar,$H920,B921,"f",FALSE)</f>
        <v>46196</v>
      </c>
      <c r="I921" s="140">
        <f>_xll.qlInterestRateIndexValueDate(Index1M,$H921)</f>
        <v>46196</v>
      </c>
      <c r="J921" s="145">
        <f>IFERROR(_xll.qlIndexFixing(Index1M,$H921,TRUE,_xll.ohTrigger(RecalcTrigger,Trigger1M)),NA())</f>
        <v>1.1240897767211416E-2</v>
      </c>
      <c r="K921" s="44">
        <f>IFERROR(_xll.qlIndexFixing(Index3M,H921,TRUE,_xll.ohTrigger(RecalcTrigger,Trigger3M)),NA())</f>
        <v>1.1725644932106054E-2</v>
      </c>
      <c r="L921" s="44">
        <f>IFERROR(_xll.qlIndexFixing(Index6M,$H921,TRUE,_xll.ohTrigger(RecalcTrigger,Trigger6M)),NA())</f>
        <v>1.2394939747078967E-2</v>
      </c>
      <c r="M921" s="146">
        <f>IFERROR(_xll.qlIndexFixing(Index1Y,$H921,TRUE,_xll.ohTrigger(RecalcTrigger,Trigger1Y)),NA())</f>
        <v>1.3019706308142087E-2</v>
      </c>
      <c r="N921" s="145">
        <f>IFERROR(_xll.qlIndexFixing(ONIndex1M,I921,TRUE,_xll.ohTrigger(RecalcTrigger,Trigger1M)),NA())</f>
        <v>1.1217051202843109E-2</v>
      </c>
      <c r="O921" s="44">
        <f>IFERROR(_xll.qlIndexFixing(ONIndex3M,I921,TRUE,_xll.ohTrigger(RecalcTrigger,Trigger3M)),NA())</f>
        <v>1.1645079724675877E-2</v>
      </c>
      <c r="P921" s="44">
        <f>IFERROR(_xll.qlIndexFixing(ONIndex6M,I921,TRUE,_xll.ohTrigger(RecalcTrigger,Trigger6M)),NA())</f>
        <v>1.2185902699353157E-2</v>
      </c>
      <c r="Q921" s="146">
        <f>IFERROR(_xll.qlIndexFixing(ONIndex1Y,I921,TRUE,_xll.ohTrigger(RecalcTrigger,Trigger1Y)),NA())</f>
        <v>1.3025206498873398E-2</v>
      </c>
    </row>
    <row r="922" spans="2:17" x14ac:dyDescent="0.2">
      <c r="B922" s="39" t="s">
        <v>42</v>
      </c>
      <c r="D922" s="42">
        <f>_xll.qlCalendarAdvance(Calendar,$D921,B922,"f",FALSE)</f>
        <v>46203</v>
      </c>
      <c r="E922" s="140">
        <f>_xll.qlInterestRateIndexValueDate(IndexON,D922)</f>
        <v>46203</v>
      </c>
      <c r="F922" s="156">
        <f>IFERROR(_xll.qlIndexFixing(IndexON,D922,TRUE,_xll.ohTrigger(RecalcTrigger,TriggerON)),NA())</f>
        <v>1.003030888817924E-2</v>
      </c>
      <c r="H922" s="42">
        <f>_xll.qlCalendarAdvance(Calendar,$H921,B922,"f",FALSE)</f>
        <v>46203</v>
      </c>
      <c r="I922" s="140">
        <f>_xll.qlInterestRateIndexValueDate(Index1M,$H922)</f>
        <v>46203</v>
      </c>
      <c r="J922" s="145">
        <f>IFERROR(_xll.qlIndexFixing(Index1M,$H922,TRUE,_xll.ohTrigger(RecalcTrigger,Trigger1M)),NA())</f>
        <v>1.1249771747217838E-2</v>
      </c>
      <c r="K922" s="44">
        <f>IFERROR(_xll.qlIndexFixing(Index3M,H922,TRUE,_xll.ohTrigger(RecalcTrigger,Trigger3M)),NA())</f>
        <v>1.1734211722821082E-2</v>
      </c>
      <c r="L922" s="44">
        <f>IFERROR(_xll.qlIndexFixing(Index6M,$H922,TRUE,_xll.ohTrigger(RecalcTrigger,Trigger6M)),NA())</f>
        <v>1.2407802214435619E-2</v>
      </c>
      <c r="M922" s="146">
        <f>IFERROR(_xll.qlIndexFixing(Index1Y,$H922,TRUE,_xll.ohTrigger(RecalcTrigger,Trigger1Y)),NA())</f>
        <v>1.3015804723374158E-2</v>
      </c>
      <c r="N922" s="145">
        <f>IFERROR(_xll.qlIndexFixing(ONIndex1M,I922,TRUE,_xll.ohTrigger(RecalcTrigger,Trigger1M)),NA())</f>
        <v>1.1226848162607661E-2</v>
      </c>
      <c r="O922" s="44">
        <f>IFERROR(_xll.qlIndexFixing(ONIndex3M,I922,TRUE,_xll.ohTrigger(RecalcTrigger,Trigger3M)),NA())</f>
        <v>1.1656625169770285E-2</v>
      </c>
      <c r="P922" s="44">
        <f>IFERROR(_xll.qlIndexFixing(ONIndex6M,I922,TRUE,_xll.ohTrigger(RecalcTrigger,Trigger6M)),NA())</f>
        <v>1.2200228206128427E-2</v>
      </c>
      <c r="Q922" s="146">
        <f>IFERROR(_xll.qlIndexFixing(ONIndex1Y,I922,TRUE,_xll.ohTrigger(RecalcTrigger,Trigger1Y)),NA())</f>
        <v>1.3026779290941093E-2</v>
      </c>
    </row>
    <row r="923" spans="2:17" x14ac:dyDescent="0.2">
      <c r="B923" s="39" t="s">
        <v>42</v>
      </c>
      <c r="D923" s="42">
        <f>_xll.qlCalendarAdvance(Calendar,$D922,B923,"f",FALSE)</f>
        <v>46210</v>
      </c>
      <c r="E923" s="140">
        <f>_xll.qlInterestRateIndexValueDate(IndexON,D923)</f>
        <v>46210</v>
      </c>
      <c r="F923" s="156">
        <f>IFERROR(_xll.qlIndexFixing(IndexON,D923,TRUE,_xll.ohTrigger(RecalcTrigger,TriggerON)),NA())</f>
        <v>1.004027943165231E-2</v>
      </c>
      <c r="H923" s="42">
        <f>_xll.qlCalendarAdvance(Calendar,$H922,B923,"f",FALSE)</f>
        <v>46210</v>
      </c>
      <c r="I923" s="140">
        <f>_xll.qlInterestRateIndexValueDate(Index1M,$H923)</f>
        <v>46210</v>
      </c>
      <c r="J923" s="145">
        <f>IFERROR(_xll.qlIndexFixing(Index1M,$H923,TRUE,_xll.ohTrigger(RecalcTrigger,Trigger1M)),NA())</f>
        <v>1.1257120789909366E-2</v>
      </c>
      <c r="K923" s="44">
        <f>IFERROR(_xll.qlIndexFixing(Index3M,H923,TRUE,_xll.ohTrigger(RecalcTrigger,Trigger3M)),NA())</f>
        <v>1.1742326283774451E-2</v>
      </c>
      <c r="L923" s="44">
        <f>IFERROR(_xll.qlIndexFixing(Index6M,$H923,TRUE,_xll.ohTrigger(RecalcTrigger,Trigger6M)),NA())</f>
        <v>1.2419387253142263E-2</v>
      </c>
      <c r="M923" s="146">
        <f>IFERROR(_xll.qlIndexFixing(Index1Y,$H923,TRUE,_xll.ohTrigger(RecalcTrigger,Trigger1Y)),NA())</f>
        <v>1.3011813993365484E-2</v>
      </c>
      <c r="N923" s="145">
        <f>IFERROR(_xll.qlIndexFixing(ONIndex1M,I923,TRUE,_xll.ohTrigger(RecalcTrigger,Trigger1M)),NA())</f>
        <v>1.1235864078877889E-2</v>
      </c>
      <c r="O923" s="44">
        <f>IFERROR(_xll.qlIndexFixing(ONIndex3M,I923,TRUE,_xll.ohTrigger(RecalcTrigger,Trigger3M)),NA())</f>
        <v>1.1667708498129814E-2</v>
      </c>
      <c r="P923" s="44">
        <f>IFERROR(_xll.qlIndexFixing(ONIndex6M,I923,TRUE,_xll.ohTrigger(RecalcTrigger,Trigger6M)),NA())</f>
        <v>1.2214450557926915E-2</v>
      </c>
      <c r="Q923" s="146">
        <f>IFERROR(_xll.qlIndexFixing(ONIndex1Y,I923,TRUE,_xll.ohTrigger(RecalcTrigger,Trigger1Y)),NA())</f>
        <v>1.3027806462264646E-2</v>
      </c>
    </row>
    <row r="924" spans="2:17" x14ac:dyDescent="0.2">
      <c r="B924" s="39" t="s">
        <v>42</v>
      </c>
      <c r="D924" s="42">
        <f>_xll.qlCalendarAdvance(Calendar,$D923,B924,"f",FALSE)</f>
        <v>46217</v>
      </c>
      <c r="E924" s="140">
        <f>_xll.qlInterestRateIndexValueDate(IndexON,D924)</f>
        <v>46217</v>
      </c>
      <c r="F924" s="156">
        <f>IFERROR(_xll.qlIndexFixing(IndexON,D924,TRUE,_xll.ohTrigger(RecalcTrigger,TriggerON)),NA())</f>
        <v>1.0049792988620077E-2</v>
      </c>
      <c r="H924" s="42">
        <f>_xll.qlCalendarAdvance(Calendar,$H923,B924,"f",FALSE)</f>
        <v>46217</v>
      </c>
      <c r="I924" s="140">
        <f>_xll.qlInterestRateIndexValueDate(Index1M,$H924)</f>
        <v>46217</v>
      </c>
      <c r="J924" s="145">
        <f>IFERROR(_xll.qlIndexFixing(Index1M,$H924,TRUE,_xll.ohTrigger(RecalcTrigger,Trigger1M)),NA())</f>
        <v>1.1263688070367237E-2</v>
      </c>
      <c r="K924" s="44">
        <f>IFERROR(_xll.qlIndexFixing(Index3M,H924,TRUE,_xll.ohTrigger(RecalcTrigger,Trigger3M)),NA())</f>
        <v>1.1750019035595161E-2</v>
      </c>
      <c r="L924" s="44">
        <f>IFERROR(_xll.qlIndexFixing(Index6M,$H924,TRUE,_xll.ohTrigger(RecalcTrigger,Trigger6M)),NA())</f>
        <v>1.2430665007624228E-2</v>
      </c>
      <c r="M924" s="146">
        <f>IFERROR(_xll.qlIndexFixing(Index1Y,$H924,TRUE,_xll.ohTrigger(RecalcTrigger,Trigger1Y)),NA())</f>
        <v>1.3007745918328206E-2</v>
      </c>
      <c r="N924" s="145">
        <f>IFERROR(_xll.qlIndexFixing(ONIndex1M,I924,TRUE,_xll.ohTrigger(RecalcTrigger,Trigger1M)),NA())</f>
        <v>1.1244098951734838E-2</v>
      </c>
      <c r="O924" s="44">
        <f>IFERROR(_xll.qlIndexFixing(ONIndex3M,I924,TRUE,_xll.ohTrigger(RecalcTrigger,Trigger3M)),NA())</f>
        <v>1.1678329709835511E-2</v>
      </c>
      <c r="P924" s="44">
        <f>IFERROR(_xll.qlIndexFixing(ONIndex6M,I924,TRUE,_xll.ohTrigger(RecalcTrigger,Trigger6M)),NA())</f>
        <v>1.2228569754748619E-2</v>
      </c>
      <c r="Q924" s="146">
        <f>IFERROR(_xll.qlIndexFixing(ONIndex1Y,I924,TRUE,_xll.ohTrigger(RecalcTrigger,Trigger1Y)),NA())</f>
        <v>1.3028288012925104E-2</v>
      </c>
    </row>
    <row r="925" spans="2:17" x14ac:dyDescent="0.2">
      <c r="B925" s="39" t="s">
        <v>42</v>
      </c>
      <c r="D925" s="42">
        <f>_xll.qlCalendarAdvance(Calendar,$D924,B925,"f",FALSE)</f>
        <v>46224</v>
      </c>
      <c r="E925" s="140">
        <f>_xll.qlInterestRateIndexValueDate(IndexON,D925)</f>
        <v>46224</v>
      </c>
      <c r="F925" s="156">
        <f>IFERROR(_xll.qlIndexFixing(IndexON,D925,TRUE,_xll.ohTrigger(RecalcTrigger,TriggerON)),NA())</f>
        <v>1.0058849559001493E-2</v>
      </c>
      <c r="H925" s="42">
        <f>_xll.qlCalendarAdvance(Calendar,$H924,B925,"f",FALSE)</f>
        <v>46224</v>
      </c>
      <c r="I925" s="140">
        <f>_xll.qlInterestRateIndexValueDate(Index1M,$H925)</f>
        <v>46224</v>
      </c>
      <c r="J925" s="145">
        <f>IFERROR(_xll.qlIndexFixing(Index1M,$H925,TRUE,_xll.ohTrigger(RecalcTrigger,Trigger1M)),NA())</f>
        <v>1.1269473587281637E-2</v>
      </c>
      <c r="K925" s="44">
        <f>IFERROR(_xll.qlIndexFixing(Index3M,H925,TRUE,_xll.ohTrigger(RecalcTrigger,Trigger3M)),NA())</f>
        <v>1.175732236665953E-2</v>
      </c>
      <c r="L925" s="44">
        <f>IFERROR(_xll.qlIndexFixing(Index6M,$H925,TRUE,_xll.ohTrigger(RecalcTrigger,Trigger6M)),NA())</f>
        <v>1.2441621364965372E-2</v>
      </c>
      <c r="M925" s="146">
        <f>IFERROR(_xll.qlIndexFixing(Index1Y,$H925,TRUE,_xll.ohTrigger(RecalcTrigger,Trigger1Y)),NA())</f>
        <v>1.3003612298305267E-2</v>
      </c>
      <c r="N925" s="145">
        <f>IFERROR(_xll.qlIndexFixing(ONIndex1M,I925,TRUE,_xll.ohTrigger(RecalcTrigger,Trigger1M)),NA())</f>
        <v>1.1251552781016416E-2</v>
      </c>
      <c r="O925" s="44">
        <f>IFERROR(_xll.qlIndexFixing(ONIndex3M,I925,TRUE,_xll.ohTrigger(RecalcTrigger,Trigger3M)),NA())</f>
        <v>1.1688488804563191E-2</v>
      </c>
      <c r="P925" s="44">
        <f>IFERROR(_xll.qlIndexFixing(ONIndex6M,I925,TRUE,_xll.ohTrigger(RecalcTrigger,Trigger6M)),NA())</f>
        <v>1.2242585796512495E-2</v>
      </c>
      <c r="Q925" s="146">
        <f>IFERROR(_xll.qlIndexFixing(ONIndex1Y,I925,TRUE,_xll.ohTrigger(RecalcTrigger,Trigger1Y)),NA())</f>
        <v>1.3028223942841421E-2</v>
      </c>
    </row>
    <row r="926" spans="2:17" x14ac:dyDescent="0.2">
      <c r="B926" s="39" t="s">
        <v>42</v>
      </c>
      <c r="D926" s="42">
        <f>_xll.qlCalendarAdvance(Calendar,$D925,B926,"f",FALSE)</f>
        <v>46231</v>
      </c>
      <c r="E926" s="140">
        <f>_xll.qlInterestRateIndexValueDate(IndexON,D926)</f>
        <v>46231</v>
      </c>
      <c r="F926" s="156">
        <f>IFERROR(_xll.qlIndexFixing(IndexON,D926,TRUE,_xll.ohTrigger(RecalcTrigger,TriggerON)),NA())</f>
        <v>1.0067449142634466E-2</v>
      </c>
      <c r="H926" s="42">
        <f>_xll.qlCalendarAdvance(Calendar,$H925,B926,"f",FALSE)</f>
        <v>46231</v>
      </c>
      <c r="I926" s="140">
        <f>_xll.qlInterestRateIndexValueDate(Index1M,$H926)</f>
        <v>46231</v>
      </c>
      <c r="J926" s="145">
        <f>IFERROR(_xll.qlIndexFixing(Index1M,$H926,TRUE,_xll.ohTrigger(RecalcTrigger,Trigger1M)),NA())</f>
        <v>1.1274477339507462E-2</v>
      </c>
      <c r="K926" s="44">
        <f>IFERROR(_xll.qlIndexFixing(Index3M,H926,TRUE,_xll.ohTrigger(RecalcTrigger,Trigger3M)),NA())</f>
        <v>1.1764268665702415E-2</v>
      </c>
      <c r="L926" s="44">
        <f>IFERROR(_xll.qlIndexFixing(Index6M,$H926,TRUE,_xll.ohTrigger(RecalcTrigger,Trigger6M)),NA())</f>
        <v>1.2452242212091421E-2</v>
      </c>
      <c r="M926" s="146">
        <f>IFERROR(_xll.qlIndexFixing(Index1Y,$H926,TRUE,_xll.ohTrigger(RecalcTrigger,Trigger1Y)),NA())</f>
        <v>1.2999424933160419E-2</v>
      </c>
      <c r="N926" s="145">
        <f>IFERROR(_xll.qlIndexFixing(ONIndex1M,I926,TRUE,_xll.ohTrigger(RecalcTrigger,Trigger1M)),NA())</f>
        <v>1.125822556680367E-2</v>
      </c>
      <c r="O926" s="44">
        <f>IFERROR(_xll.qlIndexFixing(ONIndex3M,I926,TRUE,_xll.ohTrigger(RecalcTrigger,Trigger3M)),NA())</f>
        <v>1.1698185782474946E-2</v>
      </c>
      <c r="P926" s="44">
        <f>IFERROR(_xll.qlIndexFixing(ONIndex6M,I926,TRUE,_xll.ohTrigger(RecalcTrigger,Trigger6M)),NA())</f>
        <v>1.2256498683218542E-2</v>
      </c>
      <c r="Q926" s="146">
        <f>IFERROR(_xll.qlIndexFixing(ONIndex1Y,I926,TRUE,_xll.ohTrigger(RecalcTrigger,Trigger1Y)),NA())</f>
        <v>1.3027614252013597E-2</v>
      </c>
    </row>
    <row r="927" spans="2:17" x14ac:dyDescent="0.2">
      <c r="B927" s="39" t="s">
        <v>42</v>
      </c>
      <c r="D927" s="42">
        <f>_xll.qlCalendarAdvance(Calendar,$D926,B927,"f",FALSE)</f>
        <v>46238</v>
      </c>
      <c r="E927" s="140">
        <f>_xll.qlInterestRateIndexValueDate(IndexON,D927)</f>
        <v>46238</v>
      </c>
      <c r="F927" s="156">
        <f>IFERROR(_xll.qlIndexFixing(IndexON,D927,TRUE,_xll.ohTrigger(RecalcTrigger,TriggerON)),NA())</f>
        <v>1.0075591739600043E-2</v>
      </c>
      <c r="H927" s="42">
        <f>_xll.qlCalendarAdvance(Calendar,$H926,B927,"f",FALSE)</f>
        <v>46238</v>
      </c>
      <c r="I927" s="140">
        <f>_xll.qlInterestRateIndexValueDate(Index1M,$H927)</f>
        <v>46238</v>
      </c>
      <c r="J927" s="145">
        <f>IFERROR(_xll.qlIndexFixing(Index1M,$H927,TRUE,_xll.ohTrigger(RecalcTrigger,Trigger1M)),NA())</f>
        <v>1.1278699326043397E-2</v>
      </c>
      <c r="K927" s="44">
        <f>IFERROR(_xll.qlIndexFixing(Index3M,H927,TRUE,_xll.ohTrigger(RecalcTrigger,Trigger3M)),NA())</f>
        <v>1.1770890321789027E-2</v>
      </c>
      <c r="L927" s="44">
        <f>IFERROR(_xll.qlIndexFixing(Index6M,$H927,TRUE,_xll.ohTrigger(RecalcTrigger,Trigger6M)),NA())</f>
        <v>1.2462513435792001E-2</v>
      </c>
      <c r="M927" s="146">
        <f>IFERROR(_xll.qlIndexFixing(Index1Y,$H927,TRUE,_xll.ohTrigger(RecalcTrigger,Trigger1Y)),NA())</f>
        <v>1.2995195622573341E-2</v>
      </c>
      <c r="N927" s="145">
        <f>IFERROR(_xll.qlIndexFixing(ONIndex1M,I927,TRUE,_xll.ohTrigger(RecalcTrigger,Trigger1M)),NA())</f>
        <v>1.1264117308934507E-2</v>
      </c>
      <c r="O927" s="44">
        <f>IFERROR(_xll.qlIndexFixing(ONIndex3M,I927,TRUE,_xll.ohTrigger(RecalcTrigger,Trigger3M)),NA())</f>
        <v>1.170742064348973E-2</v>
      </c>
      <c r="P927" s="44">
        <f>IFERROR(_xll.qlIndexFixing(ONIndex6M,I927,TRUE,_xll.ohTrigger(RecalcTrigger,Trigger6M)),NA())</f>
        <v>1.227030841486676E-2</v>
      </c>
      <c r="Q927" s="146">
        <f>IFERROR(_xll.qlIndexFixing(ONIndex1Y,I927,TRUE,_xll.ohTrigger(RecalcTrigger,Trigger1Y)),NA())</f>
        <v>1.3026458940522678E-2</v>
      </c>
    </row>
    <row r="928" spans="2:17" x14ac:dyDescent="0.2">
      <c r="B928" s="39" t="s">
        <v>42</v>
      </c>
      <c r="D928" s="42">
        <f>_xll.qlCalendarAdvance(Calendar,$D927,B928,"f",FALSE)</f>
        <v>46245</v>
      </c>
      <c r="E928" s="140">
        <f>_xll.qlInterestRateIndexValueDate(IndexON,D928)</f>
        <v>46245</v>
      </c>
      <c r="F928" s="156">
        <f>IFERROR(_xll.qlIndexFixing(IndexON,D928,TRUE,_xll.ohTrigger(RecalcTrigger,TriggerON)),NA())</f>
        <v>1.0083277349898223E-2</v>
      </c>
      <c r="H928" s="42">
        <f>_xll.qlCalendarAdvance(Calendar,$H927,B928,"f",FALSE)</f>
        <v>46245</v>
      </c>
      <c r="I928" s="140">
        <f>_xll.qlInterestRateIndexValueDate(Index1M,$H928)</f>
        <v>46245</v>
      </c>
      <c r="J928" s="145">
        <f>IFERROR(_xll.qlIndexFixing(Index1M,$H928,TRUE,_xll.ohTrigger(RecalcTrigger,Trigger1M)),NA())</f>
        <v>1.1282139546055449E-2</v>
      </c>
      <c r="K928" s="44">
        <f>IFERROR(_xll.qlIndexFixing(Index3M,H928,TRUE,_xll.ohTrigger(RecalcTrigger,Trigger3M)),NA())</f>
        <v>1.1777219724284974E-2</v>
      </c>
      <c r="L928" s="44">
        <f>IFERROR(_xll.qlIndexFixing(Index6M,$H928,TRUE,_xll.ohTrigger(RecalcTrigger,Trigger6M)),NA())</f>
        <v>1.2472420922745735E-2</v>
      </c>
      <c r="M928" s="146">
        <f>IFERROR(_xll.qlIndexFixing(Index1Y,$H928,TRUE,_xll.ohTrigger(RecalcTrigger,Trigger1Y)),NA())</f>
        <v>1.2990936166031641E-2</v>
      </c>
      <c r="N928" s="145">
        <f>IFERROR(_xll.qlIndexFixing(ONIndex1M,I928,TRUE,_xll.ohTrigger(RecalcTrigger,Trigger1M)),NA())</f>
        <v>1.1269228007327881E-2</v>
      </c>
      <c r="O928" s="44">
        <f>IFERROR(_xll.qlIndexFixing(ONIndex3M,I928,TRUE,_xll.ohTrigger(RecalcTrigger,Trigger3M)),NA())</f>
        <v>1.1716193387526497E-2</v>
      </c>
      <c r="P928" s="44">
        <f>IFERROR(_xll.qlIndexFixing(ONIndex6M,I928,TRUE,_xll.ohTrigger(RecalcTrigger,Trigger6M)),NA())</f>
        <v>1.2284014991538195E-2</v>
      </c>
      <c r="Q928" s="146">
        <f>IFERROR(_xll.qlIndexFixing(ONIndex1Y,I928,TRUE,_xll.ohTrigger(RecalcTrigger,Trigger1Y)),NA())</f>
        <v>1.3024758008287618E-2</v>
      </c>
    </row>
    <row r="929" spans="2:17" x14ac:dyDescent="0.2">
      <c r="B929" s="39" t="s">
        <v>42</v>
      </c>
      <c r="D929" s="42">
        <f>_xll.qlCalendarAdvance(Calendar,$D928,B929,"f",FALSE)</f>
        <v>46252</v>
      </c>
      <c r="E929" s="140">
        <f>_xll.qlInterestRateIndexValueDate(IndexON,D929)</f>
        <v>46252</v>
      </c>
      <c r="F929" s="156">
        <f>IFERROR(_xll.qlIndexFixing(IndexON,D929,TRUE,_xll.ohTrigger(RecalcTrigger,TriggerON)),NA())</f>
        <v>1.0090505973529007E-2</v>
      </c>
      <c r="H929" s="42">
        <f>_xll.qlCalendarAdvance(Calendar,$H928,B929,"f",FALSE)</f>
        <v>46252</v>
      </c>
      <c r="I929" s="140">
        <f>_xll.qlInterestRateIndexValueDate(Index1M,$H929)</f>
        <v>46252</v>
      </c>
      <c r="J929" s="145">
        <f>IFERROR(_xll.qlIndexFixing(Index1M,$H929,TRUE,_xll.ohTrigger(RecalcTrigger,Trigger1M)),NA())</f>
        <v>1.1284797998850805E-2</v>
      </c>
      <c r="K929" s="44">
        <f>IFERROR(_xll.qlIndexFixing(Index3M,H929,TRUE,_xll.ohTrigger(RecalcTrigger,Trigger3M)),NA())</f>
        <v>1.1783289262828959E-2</v>
      </c>
      <c r="L929" s="44">
        <f>IFERROR(_xll.qlIndexFixing(Index6M,$H929,TRUE,_xll.ohTrigger(RecalcTrigger,Trigger6M)),NA())</f>
        <v>1.2481950559544918E-2</v>
      </c>
      <c r="M929" s="146">
        <f>IFERROR(_xll.qlIndexFixing(Index1Y,$H929,TRUE,_xll.ohTrigger(RecalcTrigger,Trigger1Y)),NA())</f>
        <v>1.2986658362829528E-2</v>
      </c>
      <c r="N929" s="145">
        <f>IFERROR(_xll.qlIndexFixing(ONIndex1M,I929,TRUE,_xll.ohTrigger(RecalcTrigger,Trigger1M)),NA())</f>
        <v>1.1273557662145883E-2</v>
      </c>
      <c r="O929" s="44">
        <f>IFERROR(_xll.qlIndexFixing(ONIndex3M,I929,TRUE,_xll.ohTrigger(RecalcTrigger,Trigger3M)),NA())</f>
        <v>1.1724504014585246E-2</v>
      </c>
      <c r="P929" s="44">
        <f>IFERROR(_xll.qlIndexFixing(ONIndex6M,I929,TRUE,_xll.ohTrigger(RecalcTrigger,Trigger6M)),NA())</f>
        <v>1.2297618413070754E-2</v>
      </c>
      <c r="Q929" s="146">
        <f>IFERROR(_xll.qlIndexFixing(ONIndex1Y,I929,TRUE,_xll.ohTrigger(RecalcTrigger,Trigger1Y)),NA())</f>
        <v>1.3022511455389463E-2</v>
      </c>
    </row>
    <row r="930" spans="2:17" x14ac:dyDescent="0.2">
      <c r="B930" s="39" t="s">
        <v>42</v>
      </c>
      <c r="D930" s="42">
        <f>_xll.qlCalendarAdvance(Calendar,$D929,B930,"f",FALSE)</f>
        <v>46259</v>
      </c>
      <c r="E930" s="140">
        <f>_xll.qlInterestRateIndexValueDate(IndexON,D930)</f>
        <v>46259</v>
      </c>
      <c r="F930" s="156">
        <f>IFERROR(_xll.qlIndexFixing(IndexON,D930,TRUE,_xll.ohTrigger(RecalcTrigger,TriggerON)),NA())</f>
        <v>1.0097277610249256E-2</v>
      </c>
      <c r="H930" s="42">
        <f>_xll.qlCalendarAdvance(Calendar,$H929,B930,"f",FALSE)</f>
        <v>46259</v>
      </c>
      <c r="I930" s="140">
        <f>_xll.qlInterestRateIndexValueDate(Index1M,$H930)</f>
        <v>46259</v>
      </c>
      <c r="J930" s="145">
        <f>IFERROR(_xll.qlIndexFixing(Index1M,$H930,TRUE,_xll.ohTrigger(RecalcTrigger,Trigger1M)),NA())</f>
        <v>1.1286674683906586E-2</v>
      </c>
      <c r="K930" s="44">
        <f>IFERROR(_xll.qlIndexFixing(Index3M,H930,TRUE,_xll.ohTrigger(RecalcTrigger,Trigger3M)),NA())</f>
        <v>1.1789131327316035E-2</v>
      </c>
      <c r="L930" s="44">
        <f>IFERROR(_xll.qlIndexFixing(Index6M,$H930,TRUE,_xll.ohTrigger(RecalcTrigger,Trigger6M)),NA())</f>
        <v>1.2491088232721055E-2</v>
      </c>
      <c r="M930" s="146">
        <f>IFERROR(_xll.qlIndexFixing(Index1Y,$H930,TRUE,_xll.ohTrigger(RecalcTrigger,Trigger1Y)),NA())</f>
        <v>1.2982374012062259E-2</v>
      </c>
      <c r="N930" s="145">
        <f>IFERROR(_xll.qlIndexFixing(ONIndex1M,I930,TRUE,_xll.ohTrigger(RecalcTrigger,Trigger1M)),NA())</f>
        <v>1.1277106273145376E-2</v>
      </c>
      <c r="O930" s="44">
        <f>IFERROR(_xll.qlIndexFixing(ONIndex3M,I930,TRUE,_xll.ohTrigger(RecalcTrigger,Trigger3M)),NA())</f>
        <v>1.1732352524665979E-2</v>
      </c>
      <c r="P930" s="44">
        <f>IFERROR(_xll.qlIndexFixing(ONIndex6M,I930,TRUE,_xll.ohTrigger(RecalcTrigger,Trigger6M)),NA())</f>
        <v>1.2311118679545485E-2</v>
      </c>
      <c r="Q930" s="146">
        <f>IFERROR(_xll.qlIndexFixing(ONIndex1Y,I930,TRUE,_xll.ohTrigger(RecalcTrigger,Trigger1Y)),NA())</f>
        <v>1.3019719281747166E-2</v>
      </c>
    </row>
    <row r="931" spans="2:17" x14ac:dyDescent="0.2">
      <c r="B931" s="39" t="s">
        <v>42</v>
      </c>
      <c r="D931" s="42">
        <f>_xll.qlCalendarAdvance(Calendar,$D930,B931,"f",FALSE)</f>
        <v>46266</v>
      </c>
      <c r="E931" s="140">
        <f>_xll.qlInterestRateIndexValueDate(IndexON,D931)</f>
        <v>46266</v>
      </c>
      <c r="F931" s="156">
        <f>IFERROR(_xll.qlIndexFixing(IndexON,D931,TRUE,_xll.ohTrigger(RecalcTrigger,TriggerON)),NA())</f>
        <v>1.0103592260302108E-2</v>
      </c>
      <c r="H931" s="42">
        <f>_xll.qlCalendarAdvance(Calendar,$H930,B931,"f",FALSE)</f>
        <v>46266</v>
      </c>
      <c r="I931" s="140">
        <f>_xll.qlInterestRateIndexValueDate(Index1M,$H931)</f>
        <v>46266</v>
      </c>
      <c r="J931" s="145">
        <f>IFERROR(_xll.qlIndexFixing(Index1M,$H931,TRUE,_xll.ohTrigger(RecalcTrigger,Trigger1M)),NA())</f>
        <v>1.12875859001134E-2</v>
      </c>
      <c r="K931" s="44">
        <f>IFERROR(_xll.qlIndexFixing(Index3M,H931,TRUE,_xll.ohTrigger(RecalcTrigger,Trigger3M)),NA())</f>
        <v>1.1794210366716124E-2</v>
      </c>
      <c r="L931" s="44">
        <f>IFERROR(_xll.qlIndexFixing(Index6M,$H931,TRUE,_xll.ohTrigger(RecalcTrigger,Trigger6M)),NA())</f>
        <v>1.249776349796455E-2</v>
      </c>
      <c r="M931" s="146">
        <f>IFERROR(_xll.qlIndexFixing(Index1Y,$H931,TRUE,_xll.ohTrigger(RecalcTrigger,Trigger1Y)),NA())</f>
        <v>1.2978094912626137E-2</v>
      </c>
      <c r="N931" s="145">
        <f>IFERROR(_xll.qlIndexFixing(ONIndex1M,I931,TRUE,_xll.ohTrigger(RecalcTrigger,Trigger1M)),NA())</f>
        <v>1.1279873840569499E-2</v>
      </c>
      <c r="O931" s="44">
        <f>IFERROR(_xll.qlIndexFixing(ONIndex3M,I931,TRUE,_xll.ohTrigger(RecalcTrigger,Trigger3M)),NA())</f>
        <v>1.1739738917687648E-2</v>
      </c>
      <c r="P931" s="44">
        <f>IFERROR(_xll.qlIndexFixing(ONIndex6M,I931,TRUE,_xll.ohTrigger(RecalcTrigger,Trigger6M)),NA())</f>
        <v>1.2324515790881341E-2</v>
      </c>
      <c r="Q931" s="146">
        <f>IFERROR(_xll.qlIndexFixing(ONIndex1Y,I931,TRUE,_xll.ohTrigger(RecalcTrigger,Trigger1Y)),NA())</f>
        <v>1.3016381487441775E-2</v>
      </c>
    </row>
    <row r="932" spans="2:17" x14ac:dyDescent="0.2">
      <c r="B932" s="39" t="s">
        <v>42</v>
      </c>
      <c r="D932" s="42">
        <f>_xll.qlCalendarAdvance(Calendar,$D931,B932,"f",FALSE)</f>
        <v>46273</v>
      </c>
      <c r="E932" s="140">
        <f>_xll.qlInterestRateIndexValueDate(IndexON,D932)</f>
        <v>46273</v>
      </c>
      <c r="F932" s="156">
        <f>IFERROR(_xll.qlIndexFixing(IndexON,D932,TRUE,_xll.ohTrigger(RecalcTrigger,TriggerON)),NA())</f>
        <v>1.0109449923525471E-2</v>
      </c>
      <c r="H932" s="42">
        <f>_xll.qlCalendarAdvance(Calendar,$H931,B932,"f",FALSE)</f>
        <v>46273</v>
      </c>
      <c r="I932" s="140">
        <f>_xll.qlInterestRateIndexValueDate(Index1M,$H932)</f>
        <v>46273</v>
      </c>
      <c r="J932" s="145">
        <f>IFERROR(_xll.qlIndexFixing(Index1M,$H932,TRUE,_xll.ohTrigger(RecalcTrigger,Trigger1M)),NA())</f>
        <v>1.1288045409451646E-2</v>
      </c>
      <c r="K932" s="44">
        <f>IFERROR(_xll.qlIndexFixing(Index3M,H932,TRUE,_xll.ohTrigger(RecalcTrigger,Trigger3M)),NA())</f>
        <v>1.1799699194126862E-2</v>
      </c>
      <c r="L932" s="44">
        <f>IFERROR(_xll.qlIndexFixing(Index6M,$H932,TRUE,_xll.ohTrigger(RecalcTrigger,Trigger6M)),NA())</f>
        <v>1.2506174418177099E-2</v>
      </c>
      <c r="M932" s="146">
        <f>IFERROR(_xll.qlIndexFixing(Index1Y,$H932,TRUE,_xll.ohTrigger(RecalcTrigger,Trigger1Y)),NA())</f>
        <v>1.2973832863218959E-2</v>
      </c>
      <c r="N932" s="145">
        <f>IFERROR(_xll.qlIndexFixing(ONIndex1M,I932,TRUE,_xll.ohTrigger(RecalcTrigger,Trigger1M)),NA())</f>
        <v>1.1281860364094065E-2</v>
      </c>
      <c r="O932" s="44">
        <f>IFERROR(_xll.qlIndexFixing(ONIndex3M,I932,TRUE,_xll.ohTrigger(RecalcTrigger,Trigger3M)),NA())</f>
        <v>1.1746663193650253E-2</v>
      </c>
      <c r="P932" s="44">
        <f>IFERROR(_xll.qlIndexFixing(ONIndex6M,I932,TRUE,_xll.ohTrigger(RecalcTrigger,Trigger6M)),NA())</f>
        <v>1.2337809747078321E-2</v>
      </c>
      <c r="Q932" s="146">
        <f>IFERROR(_xll.qlIndexFixing(ONIndex1Y,I932,TRUE,_xll.ohTrigger(RecalcTrigger,Trigger1Y)),NA())</f>
        <v>1.3012498072473289E-2</v>
      </c>
    </row>
    <row r="933" spans="2:17" x14ac:dyDescent="0.2">
      <c r="B933" s="39" t="s">
        <v>42</v>
      </c>
      <c r="D933" s="42">
        <f>_xll.qlCalendarAdvance(Calendar,$D932,B933,"f",FALSE)</f>
        <v>46280</v>
      </c>
      <c r="E933" s="140">
        <f>_xll.qlInterestRateIndexValueDate(IndexON,D933)</f>
        <v>46280</v>
      </c>
      <c r="F933" s="156">
        <f>IFERROR(_xll.qlIndexFixing(IndexON,D933,TRUE,_xll.ohTrigger(RecalcTrigger,TriggerON)),NA())</f>
        <v>1.0114850599838299E-2</v>
      </c>
      <c r="H933" s="42">
        <f>_xll.qlCalendarAdvance(Calendar,$H932,B933,"f",FALSE)</f>
        <v>46280</v>
      </c>
      <c r="I933" s="140">
        <f>_xll.qlInterestRateIndexValueDate(Index1M,$H933)</f>
        <v>46280</v>
      </c>
      <c r="J933" s="145">
        <f>IFERROR(_xll.qlIndexFixing(Index1M,$H933,TRUE,_xll.ohTrigger(RecalcTrigger,Trigger1M)),NA())</f>
        <v>1.1287996723065094E-2</v>
      </c>
      <c r="K933" s="44">
        <f>IFERROR(_xll.qlIndexFixing(Index3M,H933,TRUE,_xll.ohTrigger(RecalcTrigger,Trigger3M)),NA())</f>
        <v>1.180505670568394E-2</v>
      </c>
      <c r="L933" s="44">
        <f>IFERROR(_xll.qlIndexFixing(Index6M,$H933,TRUE,_xll.ohTrigger(RecalcTrigger,Trigger6M)),NA())</f>
        <v>1.2514151747377654E-2</v>
      </c>
      <c r="M933" s="146">
        <f>IFERROR(_xll.qlIndexFixing(Index1Y,$H933,TRUE,_xll.ohTrigger(RecalcTrigger,Trigger1Y)),NA())</f>
        <v>1.2969599662340014E-2</v>
      </c>
      <c r="N933" s="145">
        <f>IFERROR(_xll.qlIndexFixing(ONIndex1M,I933,TRUE,_xll.ohTrigger(RecalcTrigger,Trigger1M)),NA())</f>
        <v>1.1283065843962214E-2</v>
      </c>
      <c r="O933" s="44">
        <f>IFERROR(_xll.qlIndexFixing(ONIndex3M,I933,TRUE,_xll.ohTrigger(RecalcTrigger,Trigger3M)),NA())</f>
        <v>1.1753125352553795E-2</v>
      </c>
      <c r="P933" s="44">
        <f>IFERROR(_xll.qlIndexFixing(ONIndex6M,I933,TRUE,_xll.ohTrigger(RecalcTrigger,Trigger6M)),NA())</f>
        <v>1.2351000548217472E-2</v>
      </c>
      <c r="Q933" s="146">
        <f>IFERROR(_xll.qlIndexFixing(ONIndex1Y,I933,TRUE,_xll.ohTrigger(RecalcTrigger,Trigger1Y)),NA())</f>
        <v>1.30080690370038E-2</v>
      </c>
    </row>
    <row r="934" spans="2:17" x14ac:dyDescent="0.2">
      <c r="B934" s="39" t="s">
        <v>42</v>
      </c>
      <c r="D934" s="42">
        <f>_xll.qlCalendarAdvance(Calendar,$D933,B934,"f",FALSE)</f>
        <v>46287</v>
      </c>
      <c r="E934" s="140">
        <f>_xll.qlInterestRateIndexValueDate(IndexON,D934)</f>
        <v>46287</v>
      </c>
      <c r="F934" s="156">
        <f>IFERROR(_xll.qlIndexFixing(IndexON,D934,TRUE,_xll.ohTrigger(RecalcTrigger,TriggerON)),NA())</f>
        <v>1.0119794289402684E-2</v>
      </c>
      <c r="H934" s="42">
        <f>_xll.qlCalendarAdvance(Calendar,$H933,B934,"f",FALSE)</f>
        <v>46287</v>
      </c>
      <c r="I934" s="140">
        <f>_xll.qlInterestRateIndexValueDate(Index1M,$H934)</f>
        <v>46287</v>
      </c>
      <c r="J934" s="145">
        <f>IFERROR(_xll.qlIndexFixing(Index1M,$H934,TRUE,_xll.ohTrigger(RecalcTrigger,Trigger1M)),NA())</f>
        <v>1.1287631324922054E-2</v>
      </c>
      <c r="K934" s="44">
        <f>IFERROR(_xll.qlIndexFixing(Index3M,H934,TRUE,_xll.ohTrigger(RecalcTrigger,Trigger3M)),NA())</f>
        <v>1.18103156470087E-2</v>
      </c>
      <c r="L934" s="44">
        <f>IFERROR(_xll.qlIndexFixing(Index6M,$H934,TRUE,_xll.ohTrigger(RecalcTrigger,Trigger6M)),NA())</f>
        <v>1.2521681139808083E-2</v>
      </c>
      <c r="M934" s="146">
        <f>IFERROR(_xll.qlIndexFixing(Index1Y,$H934,TRUE,_xll.ohTrigger(RecalcTrigger,Trigger1Y)),NA())</f>
        <v>1.2965407108292526E-2</v>
      </c>
      <c r="N934" s="145">
        <f>IFERROR(_xll.qlIndexFixing(ONIndex1M,I934,TRUE,_xll.ohTrigger(RecalcTrigger,Trigger1M)),NA())</f>
        <v>1.1283490280011854E-2</v>
      </c>
      <c r="O934" s="44">
        <f>IFERROR(_xll.qlIndexFixing(ONIndex3M,I934,TRUE,_xll.ohTrigger(RecalcTrigger,Trigger3M)),NA())</f>
        <v>1.1759125394317227E-2</v>
      </c>
      <c r="P934" s="44">
        <f>IFERROR(_xll.qlIndexFixing(ONIndex6M,I934,TRUE,_xll.ohTrigger(RecalcTrigger,Trigger6M)),NA())</f>
        <v>1.2364088194217748E-2</v>
      </c>
      <c r="Q934" s="146">
        <f>IFERROR(_xll.qlIndexFixing(ONIndex1Y,I934,TRUE,_xll.ohTrigger(RecalcTrigger,Trigger1Y)),NA())</f>
        <v>1.3003094380709124E-2</v>
      </c>
    </row>
    <row r="935" spans="2:17" x14ac:dyDescent="0.2">
      <c r="B935" s="39" t="s">
        <v>42</v>
      </c>
      <c r="D935" s="42">
        <f>_xll.qlCalendarAdvance(Calendar,$D934,B935,"f",FALSE)</f>
        <v>46294</v>
      </c>
      <c r="E935" s="140">
        <f>_xll.qlInterestRateIndexValueDate(IndexON,D935)</f>
        <v>46294</v>
      </c>
      <c r="F935" s="156">
        <f>IFERROR(_xll.qlIndexFixing(IndexON,D935,TRUE,_xll.ohTrigger(RecalcTrigger,TriggerON)),NA())</f>
        <v>1.012429164372608E-2</v>
      </c>
      <c r="H935" s="42">
        <f>_xll.qlCalendarAdvance(Calendar,$H934,B935,"f",FALSE)</f>
        <v>46294</v>
      </c>
      <c r="I935" s="140">
        <f>_xll.qlInterestRateIndexValueDate(Index1M,$H935)</f>
        <v>46294</v>
      </c>
      <c r="J935" s="145">
        <f>IFERROR(_xll.qlIndexFixing(Index1M,$H935,TRUE,_xll.ohTrigger(RecalcTrigger,Trigger1M)),NA())</f>
        <v>1.1287140605955112E-2</v>
      </c>
      <c r="K935" s="44">
        <f>IFERROR(_xll.qlIndexFixing(Index3M,H935,TRUE,_xll.ohTrigger(RecalcTrigger,Trigger3M)),NA())</f>
        <v>1.1815508747991489E-2</v>
      </c>
      <c r="L935" s="44">
        <f>IFERROR(_xll.qlIndexFixing(Index6M,$H935,TRUE,_xll.ohTrigger(RecalcTrigger,Trigger6M)),NA())</f>
        <v>1.2529303098194692E-2</v>
      </c>
      <c r="M935" s="146">
        <f>IFERROR(_xll.qlIndexFixing(Index1Y,$H935,TRUE,_xll.ohTrigger(RecalcTrigger,Trigger1Y)),NA())</f>
        <v>1.2961266993456899E-2</v>
      </c>
      <c r="N935" s="145">
        <f>IFERROR(_xll.qlIndexFixing(ONIndex1M,I935,TRUE,_xll.ohTrigger(RecalcTrigger,Trigger1M)),NA())</f>
        <v>1.1283153193941686E-2</v>
      </c>
      <c r="O935" s="44">
        <f>IFERROR(_xll.qlIndexFixing(ONIndex3M,I935,TRUE,_xll.ohTrigger(RecalcTrigger,Trigger3M)),NA())</f>
        <v>1.1764673425249672E-2</v>
      </c>
      <c r="P935" s="44">
        <f>IFERROR(_xll.qlIndexFixing(ONIndex6M,I935,TRUE,_xll.ohTrigger(RecalcTrigger,Trigger6M)),NA())</f>
        <v>1.2377063910522512E-2</v>
      </c>
      <c r="Q935" s="146">
        <f>IFERROR(_xll.qlIndexFixing(ONIndex1Y,I935,TRUE,_xll.ohTrigger(RecalcTrigger,Trigger1Y)),NA())</f>
        <v>1.2997588564920282E-2</v>
      </c>
    </row>
    <row r="936" spans="2:17" x14ac:dyDescent="0.2">
      <c r="B936" s="39" t="s">
        <v>42</v>
      </c>
      <c r="D936" s="42">
        <f>_xll.qlCalendarAdvance(Calendar,$D935,B936,"f",FALSE)</f>
        <v>46301</v>
      </c>
      <c r="E936" s="140">
        <f>_xll.qlInterestRateIndexValueDate(IndexON,D936)</f>
        <v>46301</v>
      </c>
      <c r="F936" s="156">
        <f>IFERROR(_xll.qlIndexFixing(IndexON,D936,TRUE,_xll.ohTrigger(RecalcTrigger,TriggerON)),NA())</f>
        <v>1.0128640908988462E-2</v>
      </c>
      <c r="H936" s="42">
        <f>_xll.qlCalendarAdvance(Calendar,$H935,B936,"f",FALSE)</f>
        <v>46301</v>
      </c>
      <c r="I936" s="140">
        <f>_xll.qlInterestRateIndexValueDate(Index1M,$H936)</f>
        <v>46301</v>
      </c>
      <c r="J936" s="145">
        <f>IFERROR(_xll.qlIndexFixing(Index1M,$H936,TRUE,_xll.ohTrigger(RecalcTrigger,Trigger1M)),NA())</f>
        <v>1.1286812941321708E-2</v>
      </c>
      <c r="K936" s="44">
        <f>IFERROR(_xll.qlIndexFixing(Index3M,H936,TRUE,_xll.ohTrigger(RecalcTrigger,Trigger3M)),NA())</f>
        <v>1.182121256199618E-2</v>
      </c>
      <c r="L936" s="44">
        <f>IFERROR(_xll.qlIndexFixing(Index6M,$H936,TRUE,_xll.ohTrigger(RecalcTrigger,Trigger6M)),NA())</f>
        <v>1.2535863466320582E-2</v>
      </c>
      <c r="M936" s="146">
        <f>IFERROR(_xll.qlIndexFixing(Index1Y,$H936,TRUE,_xll.ohTrigger(RecalcTrigger,Trigger1Y)),NA())</f>
        <v>1.2957188197649128E-2</v>
      </c>
      <c r="N936" s="145">
        <f>IFERROR(_xll.qlIndexFixing(ONIndex1M,I936,TRUE,_xll.ohTrigger(RecalcTrigger,Trigger1M)),NA())</f>
        <v>1.1282601192504904E-2</v>
      </c>
      <c r="O936" s="44">
        <f>IFERROR(_xll.qlIndexFixing(ONIndex3M,I936,TRUE,_xll.ohTrigger(RecalcTrigger,Trigger3M)),NA())</f>
        <v>1.1770052421115063E-2</v>
      </c>
      <c r="P936" s="44">
        <f>IFERROR(_xll.qlIndexFixing(ONIndex6M,I936,TRUE,_xll.ohTrigger(RecalcTrigger,Trigger6M)),NA())</f>
        <v>1.2389682008816516E-2</v>
      </c>
      <c r="Q936" s="146">
        <f>IFERROR(_xll.qlIndexFixing(ONIndex1Y,I936,TRUE,_xll.ohTrigger(RecalcTrigger,Trigger1Y)),NA())</f>
        <v>1.2991956498477064E-2</v>
      </c>
    </row>
    <row r="937" spans="2:17" x14ac:dyDescent="0.2">
      <c r="B937" s="39" t="s">
        <v>42</v>
      </c>
      <c r="D937" s="42">
        <f>_xll.qlCalendarAdvance(Calendar,$D936,B937,"f",FALSE)</f>
        <v>46308</v>
      </c>
      <c r="E937" s="140">
        <f>_xll.qlInterestRateIndexValueDate(IndexON,D937)</f>
        <v>46308</v>
      </c>
      <c r="F937" s="156">
        <f>IFERROR(_xll.qlIndexFixing(IndexON,D937,TRUE,_xll.ohTrigger(RecalcTrigger,TriggerON)),NA())</f>
        <v>1.0132980556731841E-2</v>
      </c>
      <c r="H937" s="42">
        <f>_xll.qlCalendarAdvance(Calendar,$H936,B937,"f",FALSE)</f>
        <v>46308</v>
      </c>
      <c r="I937" s="140">
        <f>_xll.qlInterestRateIndexValueDate(Index1M,$H937)</f>
        <v>46308</v>
      </c>
      <c r="J937" s="145">
        <f>IFERROR(_xll.qlIndexFixing(Index1M,$H937,TRUE,_xll.ohTrigger(RecalcTrigger,Trigger1M)),NA())</f>
        <v>1.1286382692930851E-2</v>
      </c>
      <c r="K937" s="44">
        <f>IFERROR(_xll.qlIndexFixing(Index3M,H937,TRUE,_xll.ohTrigger(RecalcTrigger,Trigger3M)),NA())</f>
        <v>1.1826324181347513E-2</v>
      </c>
      <c r="L937" s="44">
        <f>IFERROR(_xll.qlIndexFixing(Index6M,$H937,TRUE,_xll.ohTrigger(RecalcTrigger,Trigger6M)),NA())</f>
        <v>1.2541949234061229E-2</v>
      </c>
      <c r="M937" s="146">
        <f>IFERROR(_xll.qlIndexFixing(Index1Y,$H937,TRUE,_xll.ohTrigger(RecalcTrigger,Trigger1Y)),NA())</f>
        <v>1.2953171958457466E-2</v>
      </c>
      <c r="N937" s="145">
        <f>IFERROR(_xll.qlIndexFixing(ONIndex1M,I937,TRUE,_xll.ohTrigger(RecalcTrigger,Trigger1M)),NA())</f>
        <v>1.1282088057622541E-2</v>
      </c>
      <c r="O937" s="44">
        <f>IFERROR(_xll.qlIndexFixing(ONIndex3M,I937,TRUE,_xll.ohTrigger(RecalcTrigger,Trigger3M)),NA())</f>
        <v>1.1775393763607811E-2</v>
      </c>
      <c r="P937" s="44">
        <f>IFERROR(_xll.qlIndexFixing(ONIndex6M,I937,TRUE,_xll.ohTrigger(RecalcTrigger,Trigger6M)),NA())</f>
        <v>1.2401828419620342E-2</v>
      </c>
      <c r="Q937" s="146">
        <f>IFERROR(_xll.qlIndexFixing(ONIndex1Y,I937,TRUE,_xll.ohTrigger(RecalcTrigger,Trigger1Y)),NA())</f>
        <v>1.298638617479253E-2</v>
      </c>
    </row>
    <row r="938" spans="2:17" x14ac:dyDescent="0.2">
      <c r="B938" s="39" t="s">
        <v>42</v>
      </c>
      <c r="D938" s="42">
        <f>_xll.qlCalendarAdvance(Calendar,$D937,B938,"f",FALSE)</f>
        <v>46315</v>
      </c>
      <c r="E938" s="140">
        <f>_xll.qlInterestRateIndexValueDate(IndexON,D938)</f>
        <v>46315</v>
      </c>
      <c r="F938" s="156">
        <f>IFERROR(_xll.qlIndexFixing(IndexON,D938,TRUE,_xll.ohTrigger(RecalcTrigger,TriggerON)),NA())</f>
        <v>1.013731058687517E-2</v>
      </c>
      <c r="H938" s="42">
        <f>_xll.qlCalendarAdvance(Calendar,$H937,B938,"f",FALSE)</f>
        <v>46315</v>
      </c>
      <c r="I938" s="140">
        <f>_xll.qlInterestRateIndexValueDate(Index1M,$H938)</f>
        <v>46315</v>
      </c>
      <c r="J938" s="145">
        <f>IFERROR(_xll.qlIndexFixing(Index1M,$H938,TRUE,_xll.ohTrigger(RecalcTrigger,Trigger1M)),NA())</f>
        <v>1.1285991347063274E-2</v>
      </c>
      <c r="K938" s="44">
        <f>IFERROR(_xll.qlIndexFixing(Index3M,H938,TRUE,_xll.ohTrigger(RecalcTrigger,Trigger3M)),NA())</f>
        <v>1.1831398042754479E-2</v>
      </c>
      <c r="L938" s="44">
        <f>IFERROR(_xll.qlIndexFixing(Index6M,$H938,TRUE,_xll.ohTrigger(RecalcTrigger,Trigger6M)),NA())</f>
        <v>1.2547560397122961E-2</v>
      </c>
      <c r="M938" s="146">
        <f>IFERROR(_xll.qlIndexFixing(Index1Y,$H938,TRUE,_xll.ohTrigger(RecalcTrigger,Trigger1Y)),NA())</f>
        <v>1.2949218275137842E-2</v>
      </c>
      <c r="N938" s="145">
        <f>IFERROR(_xll.qlIndexFixing(ONIndex1M,I938,TRUE,_xll.ohTrigger(RecalcTrigger,Trigger1M)),NA())</f>
        <v>1.1281613789213552E-2</v>
      </c>
      <c r="O938" s="44">
        <f>IFERROR(_xll.qlIndexFixing(ONIndex3M,I938,TRUE,_xll.ohTrigger(RecalcTrigger,Trigger3M)),NA())</f>
        <v>1.1780697452727917E-2</v>
      </c>
      <c r="P938" s="44">
        <f>IFERROR(_xll.qlIndexFixing(ONIndex6M,I938,TRUE,_xll.ohTrigger(RecalcTrigger,Trigger6M)),NA())</f>
        <v>1.241350314293399E-2</v>
      </c>
      <c r="Q938" s="146">
        <f>IFERROR(_xll.qlIndexFixing(ONIndex1Y,I938,TRUE,_xll.ohTrigger(RecalcTrigger,Trigger1Y)),NA())</f>
        <v>1.2980877593785634E-2</v>
      </c>
    </row>
    <row r="939" spans="2:17" x14ac:dyDescent="0.2">
      <c r="B939" s="39" t="s">
        <v>42</v>
      </c>
      <c r="D939" s="42">
        <f>_xll.qlCalendarAdvance(Calendar,$D938,B939,"f",FALSE)</f>
        <v>46322</v>
      </c>
      <c r="E939" s="140">
        <f>_xll.qlInterestRateIndexValueDate(IndexON,D939)</f>
        <v>46322</v>
      </c>
      <c r="F939" s="156">
        <f>IFERROR(_xll.qlIndexFixing(IndexON,D939,TRUE,_xll.ohTrigger(RecalcTrigger,TriggerON)),NA())</f>
        <v>1.0141630999499496E-2</v>
      </c>
      <c r="H939" s="42">
        <f>_xll.qlCalendarAdvance(Calendar,$H938,B939,"f",FALSE)</f>
        <v>46322</v>
      </c>
      <c r="I939" s="140">
        <f>_xll.qlInterestRateIndexValueDate(Index1M,$H939)</f>
        <v>46322</v>
      </c>
      <c r="J939" s="145">
        <f>IFERROR(_xll.qlIndexFixing(Index1M,$H939,TRUE,_xll.ohTrigger(RecalcTrigger,Trigger1M)),NA())</f>
        <v>1.128563890371898E-2</v>
      </c>
      <c r="K939" s="44">
        <f>IFERROR(_xll.qlIndexFixing(Index3M,H939,TRUE,_xll.ohTrigger(RecalcTrigger,Trigger3M)),NA())</f>
        <v>1.1836434146070839E-2</v>
      </c>
      <c r="L939" s="44">
        <f>IFERROR(_xll.qlIndexFixing(Index6M,$H939,TRUE,_xll.ohTrigger(RecalcTrigger,Trigger6M)),NA())</f>
        <v>1.2552696951546533E-2</v>
      </c>
      <c r="M939" s="146">
        <f>IFERROR(_xll.qlIndexFixing(Index1Y,$H939,TRUE,_xll.ohTrigger(RecalcTrigger,Trigger1Y)),NA())</f>
        <v>1.2945327146958396E-2</v>
      </c>
      <c r="N939" s="145">
        <f>IFERROR(_xll.qlIndexFixing(ONIndex1M,I939,TRUE,_xll.ohTrigger(RecalcTrigger,Trigger1M)),NA())</f>
        <v>1.1281178387196888E-2</v>
      </c>
      <c r="O939" s="44">
        <f>IFERROR(_xll.qlIndexFixing(ONIndex3M,I939,TRUE,_xll.ohTrigger(RecalcTrigger,Trigger3M)),NA())</f>
        <v>1.1785963488556428E-2</v>
      </c>
      <c r="P939" s="44">
        <f>IFERROR(_xll.qlIndexFixing(ONIndex6M,I939,TRUE,_xll.ohTrigger(RecalcTrigger,Trigger6M)),NA())</f>
        <v>1.2424706178595368E-2</v>
      </c>
      <c r="Q939" s="146">
        <f>IFERROR(_xll.qlIndexFixing(ONIndex1Y,I939,TRUE,_xll.ohTrigger(RecalcTrigger,Trigger1Y)),NA())</f>
        <v>1.297543075553742E-2</v>
      </c>
    </row>
    <row r="940" spans="2:17" x14ac:dyDescent="0.2">
      <c r="B940" s="39" t="s">
        <v>42</v>
      </c>
      <c r="D940" s="42">
        <f>_xll.qlCalendarAdvance(Calendar,$D939,B940,"f",FALSE)</f>
        <v>46329</v>
      </c>
      <c r="E940" s="140">
        <f>_xll.qlInterestRateIndexValueDate(IndexON,D940)</f>
        <v>46329</v>
      </c>
      <c r="F940" s="156">
        <f>IFERROR(_xll.qlIndexFixing(IndexON,D940,TRUE,_xll.ohTrigger(RecalcTrigger,TriggerON)),NA())</f>
        <v>1.0145941794523772E-2</v>
      </c>
      <c r="H940" s="42">
        <f>_xll.qlCalendarAdvance(Calendar,$H939,B940,"f",FALSE)</f>
        <v>46329</v>
      </c>
      <c r="I940" s="140">
        <f>_xll.qlInterestRateIndexValueDate(Index1M,$H940)</f>
        <v>46329</v>
      </c>
      <c r="J940" s="145">
        <f>IFERROR(_xll.qlIndexFixing(Index1M,$H940,TRUE,_xll.ohTrigger(RecalcTrigger,Trigger1M)),NA())</f>
        <v>1.1285170043749923E-2</v>
      </c>
      <c r="K940" s="44">
        <f>IFERROR(_xll.qlIndexFixing(Index3M,H940,TRUE,_xll.ohTrigger(RecalcTrigger,Trigger3M)),NA())</f>
        <v>1.1841432491152125E-2</v>
      </c>
      <c r="L940" s="44">
        <f>IFERROR(_xll.qlIndexFixing(Index6M,$H940,TRUE,_xll.ohTrigger(RecalcTrigger,Trigger6M)),NA())</f>
        <v>1.2557358893708018E-2</v>
      </c>
      <c r="M940" s="146">
        <f>IFERROR(_xll.qlIndexFixing(Index1Y,$H940,TRUE,_xll.ohTrigger(RecalcTrigger,Trigger1Y)),NA())</f>
        <v>1.2941498573197707E-2</v>
      </c>
      <c r="N940" s="145">
        <f>IFERROR(_xll.qlIndexFixing(ONIndex1M,I940,TRUE,_xll.ohTrigger(RecalcTrigger,Trigger1M)),NA())</f>
        <v>1.1280781851734645E-2</v>
      </c>
      <c r="O940" s="44">
        <f>IFERROR(_xll.qlIndexFixing(ONIndex3M,I940,TRUE,_xll.ohTrigger(RecalcTrigger,Trigger3M)),NA())</f>
        <v>1.1791191871012296E-2</v>
      </c>
      <c r="P940" s="44">
        <f>IFERROR(_xll.qlIndexFixing(ONIndex6M,I940,TRUE,_xll.ohTrigger(RecalcTrigger,Trigger6M)),NA())</f>
        <v>1.2435437526604476E-2</v>
      </c>
      <c r="Q940" s="146">
        <f>IFERROR(_xll.qlIndexFixing(ONIndex1Y,I940,TRUE,_xll.ohTrigger(RecalcTrigger,Trigger1Y)),NA())</f>
        <v>1.2970045660047891E-2</v>
      </c>
    </row>
    <row r="941" spans="2:17" x14ac:dyDescent="0.2">
      <c r="B941" s="39" t="s">
        <v>42</v>
      </c>
      <c r="D941" s="42">
        <f>_xll.qlCalendarAdvance(Calendar,$D940,B941,"f",FALSE)</f>
        <v>46336</v>
      </c>
      <c r="E941" s="140">
        <f>_xll.qlInterestRateIndexValueDate(IndexON,D941)</f>
        <v>46336</v>
      </c>
      <c r="F941" s="156">
        <f>IFERROR(_xll.qlIndexFixing(IndexON,D941,TRUE,_xll.ohTrigger(RecalcTrigger,TriggerON)),NA())</f>
        <v>1.0150242971947998E-2</v>
      </c>
      <c r="H941" s="42">
        <f>_xll.qlCalendarAdvance(Calendar,$H940,B941,"f",FALSE)</f>
        <v>46336</v>
      </c>
      <c r="I941" s="140">
        <f>_xll.qlInterestRateIndexValueDate(Index1M,$H941)</f>
        <v>46336</v>
      </c>
      <c r="J941" s="145">
        <f>IFERROR(_xll.qlIndexFixing(Index1M,$H941,TRUE,_xll.ohTrigger(RecalcTrigger,Trigger1M)),NA())</f>
        <v>1.1284892635254933E-2</v>
      </c>
      <c r="K941" s="44">
        <f>IFERROR(_xll.qlIndexFixing(Index3M,H941,TRUE,_xll.ohTrigger(RecalcTrigger,Trigger3M)),NA())</f>
        <v>1.1846393077858263E-2</v>
      </c>
      <c r="L941" s="44">
        <f>IFERROR(_xll.qlIndexFixing(Index6M,$H941,TRUE,_xll.ohTrigger(RecalcTrigger,Trigger6M)),NA())</f>
        <v>1.2561193672968185E-2</v>
      </c>
      <c r="M941" s="146">
        <f>IFERROR(_xll.qlIndexFixing(Index1Y,$H941,TRUE,_xll.ohTrigger(RecalcTrigger,Trigger1Y)),NA())</f>
        <v>1.2937732553147008E-2</v>
      </c>
      <c r="N941" s="145">
        <f>IFERROR(_xll.qlIndexFixing(ONIndex1M,I941,TRUE,_xll.ohTrigger(RecalcTrigger,Trigger1M)),NA())</f>
        <v>1.1280424182583682E-2</v>
      </c>
      <c r="O941" s="44">
        <f>IFERROR(_xll.qlIndexFixing(ONIndex3M,I941,TRUE,_xll.ohTrigger(RecalcTrigger,Trigger3M)),NA())</f>
        <v>1.1796382600095523E-2</v>
      </c>
      <c r="P941" s="44">
        <f>IFERROR(_xll.qlIndexFixing(ONIndex6M,I941,TRUE,_xll.ohTrigger(RecalcTrigger,Trigger6M)),NA())</f>
        <v>1.2445697186961313E-2</v>
      </c>
      <c r="Q941" s="146">
        <f>IFERROR(_xll.qlIndexFixing(ONIndex1Y,I941,TRUE,_xll.ohTrigger(RecalcTrigger,Trigger1Y)),NA())</f>
        <v>1.2964722307317045E-2</v>
      </c>
    </row>
    <row r="942" spans="2:17" x14ac:dyDescent="0.2">
      <c r="B942" s="39" t="s">
        <v>42</v>
      </c>
      <c r="D942" s="42">
        <f>_xll.qlCalendarAdvance(Calendar,$D941,B942,"f",FALSE)</f>
        <v>46343</v>
      </c>
      <c r="E942" s="140">
        <f>_xll.qlInterestRateIndexValueDate(IndexON,D942)</f>
        <v>46343</v>
      </c>
      <c r="F942" s="156">
        <f>IFERROR(_xll.qlIndexFixing(IndexON,D942,TRUE,_xll.ohTrigger(RecalcTrigger,TriggerON)),NA())</f>
        <v>1.0154534531853221E-2</v>
      </c>
      <c r="H942" s="42">
        <f>_xll.qlCalendarAdvance(Calendar,$H941,B942,"f",FALSE)</f>
        <v>46343</v>
      </c>
      <c r="I942" s="140">
        <f>_xll.qlInterestRateIndexValueDate(Index1M,$H942)</f>
        <v>46343</v>
      </c>
      <c r="J942" s="145">
        <f>IFERROR(_xll.qlIndexFixing(Index1M,$H942,TRUE,_xll.ohTrigger(RecalcTrigger,Trigger1M)),NA())</f>
        <v>1.1284654128064306E-2</v>
      </c>
      <c r="K942" s="44">
        <f>IFERROR(_xll.qlIndexFixing(Index3M,H942,TRUE,_xll.ohTrigger(RecalcTrigger,Trigger3M)),NA())</f>
        <v>1.1851315906045663E-2</v>
      </c>
      <c r="L942" s="44">
        <f>IFERROR(_xll.qlIndexFixing(Index6M,$H942,TRUE,_xll.ohTrigger(RecalcTrigger,Trigger6M)),NA())</f>
        <v>1.2564940154202614E-2</v>
      </c>
      <c r="M942" s="146">
        <f>IFERROR(_xll.qlIndexFixing(Index1Y,$H942,TRUE,_xll.ohTrigger(RecalcTrigger,Trigger1Y)),NA())</f>
        <v>1.2934029086108634E-2</v>
      </c>
      <c r="N942" s="145">
        <f>IFERROR(_xll.qlIndexFixing(ONIndex1M,I942,TRUE,_xll.ohTrigger(RecalcTrigger,Trigger1M)),NA())</f>
        <v>1.1280105379906091E-2</v>
      </c>
      <c r="O942" s="44">
        <f>IFERROR(_xll.qlIndexFixing(ONIndex3M,I942,TRUE,_xll.ohTrigger(RecalcTrigger,Trigger3M)),NA())</f>
        <v>1.1801535675806107E-2</v>
      </c>
      <c r="P942" s="44">
        <f>IFERROR(_xll.qlIndexFixing(ONIndex6M,I942,TRUE,_xll.ohTrigger(RecalcTrigger,Trigger6M)),NA())</f>
        <v>1.2455485159584834E-2</v>
      </c>
      <c r="Q942" s="146">
        <f>IFERROR(_xll.qlIndexFixing(ONIndex1Y,I942,TRUE,_xll.ohTrigger(RecalcTrigger,Trigger1Y)),NA())</f>
        <v>1.2959460697263836E-2</v>
      </c>
    </row>
    <row r="943" spans="2:17" x14ac:dyDescent="0.2">
      <c r="B943" s="39" t="s">
        <v>42</v>
      </c>
      <c r="D943" s="42">
        <f>_xll.qlCalendarAdvance(Calendar,$D942,B943,"f",FALSE)</f>
        <v>46350</v>
      </c>
      <c r="E943" s="140">
        <f>_xll.qlInterestRateIndexValueDate(IndexON,D943)</f>
        <v>46350</v>
      </c>
      <c r="F943" s="156">
        <f>IFERROR(_xll.qlIndexFixing(IndexON,D943,TRUE,_xll.ohTrigger(RecalcTrigger,TriggerON)),NA())</f>
        <v>1.015881647423944E-2</v>
      </c>
      <c r="H943" s="42">
        <f>_xll.qlCalendarAdvance(Calendar,$H942,B943,"f",FALSE)</f>
        <v>46350</v>
      </c>
      <c r="I943" s="140">
        <f>_xll.qlInterestRateIndexValueDate(Index1M,$H943)</f>
        <v>46350</v>
      </c>
      <c r="J943" s="145">
        <f>IFERROR(_xll.qlIndexFixing(Index1M,$H943,TRUE,_xll.ohTrigger(RecalcTrigger,Trigger1M)),NA())</f>
        <v>1.1284454522178041E-2</v>
      </c>
      <c r="K943" s="44">
        <f>IFERROR(_xll.qlIndexFixing(Index3M,H943,TRUE,_xll.ohTrigger(RecalcTrigger,Trigger3M)),NA())</f>
        <v>1.1856200975576896E-2</v>
      </c>
      <c r="L943" s="44">
        <f>IFERROR(_xll.qlIndexFixing(Index6M,$H943,TRUE,_xll.ohTrigger(RecalcTrigger,Trigger6M)),NA())</f>
        <v>1.256821203070748E-2</v>
      </c>
      <c r="M943" s="146">
        <f>IFERROR(_xll.qlIndexFixing(Index1Y,$H943,TRUE,_xll.ohTrigger(RecalcTrigger,Trigger1Y)),NA())</f>
        <v>1.2930388171396245E-2</v>
      </c>
      <c r="N943" s="145">
        <f>IFERROR(_xll.qlIndexFixing(ONIndex1M,I943,TRUE,_xll.ohTrigger(RecalcTrigger,Trigger1M)),NA())</f>
        <v>1.127982544378292E-2</v>
      </c>
      <c r="O943" s="44">
        <f>IFERROR(_xll.qlIndexFixing(ONIndex3M,I943,TRUE,_xll.ohTrigger(RecalcTrigger,Trigger3M)),NA())</f>
        <v>1.180665109814405E-2</v>
      </c>
      <c r="P943" s="44">
        <f>IFERROR(_xll.qlIndexFixing(ONIndex6M,I943,TRUE,_xll.ohTrigger(RecalcTrigger,Trigger6M)),NA())</f>
        <v>1.2464801444393991E-2</v>
      </c>
      <c r="Q943" s="146">
        <f>IFERROR(_xll.qlIndexFixing(ONIndex1Y,I943,TRUE,_xll.ohTrigger(RecalcTrigger,Trigger1Y)),NA())</f>
        <v>1.2954260829969311E-2</v>
      </c>
    </row>
    <row r="944" spans="2:17" x14ac:dyDescent="0.2">
      <c r="B944" s="39" t="s">
        <v>42</v>
      </c>
      <c r="D944" s="42">
        <f>_xll.qlCalendarAdvance(Calendar,$D943,B944,"f",FALSE)</f>
        <v>46357</v>
      </c>
      <c r="E944" s="140">
        <f>_xll.qlInterestRateIndexValueDate(IndexON,D944)</f>
        <v>46357</v>
      </c>
      <c r="F944" s="156">
        <f>IFERROR(_xll.qlIndexFixing(IndexON,D944,TRUE,_xll.ohTrigger(RecalcTrigger,TriggerON)),NA())</f>
        <v>1.016308879902561E-2</v>
      </c>
      <c r="H944" s="42">
        <f>_xll.qlCalendarAdvance(Calendar,$H943,B944,"f",FALSE)</f>
        <v>46357</v>
      </c>
      <c r="I944" s="140">
        <f>_xll.qlInterestRateIndexValueDate(Index1M,$H944)</f>
        <v>46357</v>
      </c>
      <c r="J944" s="145">
        <f>IFERROR(_xll.qlIndexFixing(Index1M,$H944,TRUE,_xll.ohTrigger(RecalcTrigger,Trigger1M)),NA())</f>
        <v>1.1284961052434822E-2</v>
      </c>
      <c r="K944" s="44">
        <f>IFERROR(_xll.qlIndexFixing(Index3M,H944,TRUE,_xll.ohTrigger(RecalcTrigger,Trigger3M)),NA())</f>
        <v>1.1859984813212389E-2</v>
      </c>
      <c r="L944" s="44">
        <f>IFERROR(_xll.qlIndexFixing(Index6M,$H944,TRUE,_xll.ohTrigger(RecalcTrigger,Trigger6M)),NA())</f>
        <v>1.257126047896754E-2</v>
      </c>
      <c r="M944" s="146">
        <f>IFERROR(_xll.qlIndexFixing(Index1Y,$H944,TRUE,_xll.ohTrigger(RecalcTrigger,Trigger1Y)),NA())</f>
        <v>1.2926809808335937E-2</v>
      </c>
      <c r="N944" s="145">
        <f>IFERROR(_xll.qlIndexFixing(ONIndex1M,I944,TRUE,_xll.ohTrigger(RecalcTrigger,Trigger1M)),NA())</f>
        <v>1.1279584374052076E-2</v>
      </c>
      <c r="O944" s="44">
        <f>IFERROR(_xll.qlIndexFixing(ONIndex3M,I944,TRUE,_xll.ohTrigger(RecalcTrigger,Trigger3M)),NA())</f>
        <v>1.1811728867028304E-2</v>
      </c>
      <c r="P944" s="44">
        <f>IFERROR(_xll.qlIndexFixing(ONIndex6M,I944,TRUE,_xll.ohTrigger(RecalcTrigger,Trigger6M)),NA())</f>
        <v>1.2473646041469832E-2</v>
      </c>
      <c r="Q944" s="146">
        <f>IFERROR(_xll.qlIndexFixing(ONIndex1Y,I944,TRUE,_xll.ohTrigger(RecalcTrigger,Trigger1Y)),NA())</f>
        <v>1.2949122705352423E-2</v>
      </c>
    </row>
    <row r="945" spans="2:17" x14ac:dyDescent="0.2">
      <c r="B945" s="39" t="s">
        <v>42</v>
      </c>
      <c r="D945" s="42">
        <f>_xll.qlCalendarAdvance(Calendar,$D944,B945,"f",FALSE)</f>
        <v>46364</v>
      </c>
      <c r="E945" s="140">
        <f>_xll.qlInterestRateIndexValueDate(IndexON,D945)</f>
        <v>46364</v>
      </c>
      <c r="F945" s="156">
        <f>IFERROR(_xll.qlIndexFixing(IndexON,D945,TRUE,_xll.ohTrigger(RecalcTrigger,TriggerON)),NA())</f>
        <v>1.016735150621173E-2</v>
      </c>
      <c r="H945" s="42">
        <f>_xll.qlCalendarAdvance(Calendar,$H944,B945,"f",FALSE)</f>
        <v>46364</v>
      </c>
      <c r="I945" s="140">
        <f>_xll.qlInterestRateIndexValueDate(Index1M,$H945)</f>
        <v>46364</v>
      </c>
      <c r="J945" s="145">
        <f>IFERROR(_xll.qlIndexFixing(Index1M,$H945,TRUE,_xll.ohTrigger(RecalcTrigger,Trigger1M)),NA())</f>
        <v>1.1284341196359775E-2</v>
      </c>
      <c r="K945" s="44">
        <f>IFERROR(_xll.qlIndexFixing(Index3M,H945,TRUE,_xll.ohTrigger(RecalcTrigger,Trigger3M)),NA())</f>
        <v>1.1864799446666668E-2</v>
      </c>
      <c r="L945" s="44">
        <f>IFERROR(_xll.qlIndexFixing(Index6M,$H945,TRUE,_xll.ohTrigger(RecalcTrigger,Trigger6M)),NA())</f>
        <v>1.257354931717534E-2</v>
      </c>
      <c r="M945" s="146">
        <f>IFERROR(_xll.qlIndexFixing(Index1Y,$H945,TRUE,_xll.ohTrigger(RecalcTrigger,Trigger1Y)),NA())</f>
        <v>1.2923293996264462E-2</v>
      </c>
      <c r="N945" s="145">
        <f>IFERROR(_xll.qlIndexFixing(ONIndex1M,I945,TRUE,_xll.ohTrigger(RecalcTrigger,Trigger1M)),NA())</f>
        <v>1.1279382170794605E-2</v>
      </c>
      <c r="O945" s="44">
        <f>IFERROR(_xll.qlIndexFixing(ONIndex3M,I945,TRUE,_xll.ohTrigger(RecalcTrigger,Trigger3M)),NA())</f>
        <v>1.1816768982620962E-2</v>
      </c>
      <c r="P945" s="44">
        <f>IFERROR(_xll.qlIndexFixing(ONIndex6M,I945,TRUE,_xll.ohTrigger(RecalcTrigger,Trigger6M)),NA())</f>
        <v>1.2482018950650264E-2</v>
      </c>
      <c r="Q945" s="146">
        <f>IFERROR(_xll.qlIndexFixing(ONIndex1Y,I945,TRUE,_xll.ohTrigger(RecalcTrigger,Trigger1Y)),NA())</f>
        <v>1.2944046323494218E-2</v>
      </c>
    </row>
    <row r="946" spans="2:17" x14ac:dyDescent="0.2">
      <c r="B946" s="39" t="s">
        <v>42</v>
      </c>
      <c r="D946" s="42">
        <f>_xll.qlCalendarAdvance(Calendar,$D945,B946,"f",FALSE)</f>
        <v>46371</v>
      </c>
      <c r="E946" s="140">
        <f>_xll.qlInterestRateIndexValueDate(IndexON,D946)</f>
        <v>46371</v>
      </c>
      <c r="F946" s="156">
        <f>IFERROR(_xll.qlIndexFixing(IndexON,D946,TRUE,_xll.ohTrigger(RecalcTrigger,TriggerON)),NA())</f>
        <v>1.0171604595797801E-2</v>
      </c>
      <c r="H946" s="42">
        <f>_xll.qlCalendarAdvance(Calendar,$H945,B946,"f",FALSE)</f>
        <v>46371</v>
      </c>
      <c r="I946" s="140">
        <f>_xll.qlInterestRateIndexValueDate(Index1M,$H946)</f>
        <v>46371</v>
      </c>
      <c r="J946" s="145">
        <f>IFERROR(_xll.qlIndexFixing(Index1M,$H946,TRUE,_xll.ohTrigger(RecalcTrigger,Trigger1M)),NA())</f>
        <v>1.1284261070568648E-2</v>
      </c>
      <c r="K946" s="44">
        <f>IFERROR(_xll.qlIndexFixing(Index3M,H946,TRUE,_xll.ohTrigger(RecalcTrigger,Trigger3M)),NA())</f>
        <v>1.1869576323391782E-2</v>
      </c>
      <c r="L946" s="44">
        <f>IFERROR(_xll.qlIndexFixing(Index6M,$H946,TRUE,_xll.ohTrigger(RecalcTrigger,Trigger6M)),NA())</f>
        <v>1.2575363528408479E-2</v>
      </c>
      <c r="M946" s="146">
        <f>IFERROR(_xll.qlIndexFixing(Index1Y,$H946,TRUE,_xll.ohTrigger(RecalcTrigger,Trigger1Y)),NA())</f>
        <v>1.2919840734530785E-2</v>
      </c>
      <c r="N946" s="145">
        <f>IFERROR(_xll.qlIndexFixing(ONIndex1M,I946,TRUE,_xll.ohTrigger(RecalcTrigger,Trigger1M)),NA())</f>
        <v>1.1279218834010507E-2</v>
      </c>
      <c r="O946" s="44">
        <f>IFERROR(_xll.qlIndexFixing(ONIndex3M,I946,TRUE,_xll.ohTrigger(RecalcTrigger,Trigger3M)),NA())</f>
        <v>1.1821771444759932E-2</v>
      </c>
      <c r="P946" s="44">
        <f>IFERROR(_xll.qlIndexFixing(ONIndex6M,I946,TRUE,_xll.ohTrigger(RecalcTrigger,Trigger6M)),NA())</f>
        <v>1.2489920172016333E-2</v>
      </c>
      <c r="Q946" s="146">
        <f>IFERROR(_xll.qlIndexFixing(ONIndex1Y,I946,TRUE,_xll.ohTrigger(RecalcTrigger,Trigger1Y)),NA())</f>
        <v>1.2939031684313651E-2</v>
      </c>
    </row>
    <row r="947" spans="2:17" x14ac:dyDescent="0.2">
      <c r="B947" s="39" t="s">
        <v>42</v>
      </c>
      <c r="D947" s="42">
        <f>_xll.qlCalendarAdvance(Calendar,$D946,B947,"f",FALSE)</f>
        <v>46378</v>
      </c>
      <c r="E947" s="140">
        <f>_xll.qlInterestRateIndexValueDate(IndexON,D947)</f>
        <v>46378</v>
      </c>
      <c r="F947" s="156">
        <f>IFERROR(_xll.qlIndexFixing(IndexON,D947,TRUE,_xll.ohTrigger(RecalcTrigger,TriggerON)),NA())</f>
        <v>1.0175848067864868E-2</v>
      </c>
      <c r="H947" s="42">
        <f>_xll.qlCalendarAdvance(Calendar,$H946,B947,"f",FALSE)</f>
        <v>46378</v>
      </c>
      <c r="I947" s="140">
        <f>_xll.qlInterestRateIndexValueDate(Index1M,$H947)</f>
        <v>46378</v>
      </c>
      <c r="J947" s="145">
        <f>IFERROR(_xll.qlIndexFixing(Index1M,$H947,TRUE,_xll.ohTrigger(RecalcTrigger,Trigger1M)),NA())</f>
        <v>1.1284219847277272E-2</v>
      </c>
      <c r="K947" s="44">
        <f>IFERROR(_xll.qlIndexFixing(Index3M,H947,TRUE,_xll.ohTrigger(RecalcTrigger,Trigger3M)),NA())</f>
        <v>1.1874315443258961E-2</v>
      </c>
      <c r="L947" s="44">
        <f>IFERROR(_xll.qlIndexFixing(Index6M,$H947,TRUE,_xll.ohTrigger(RecalcTrigger,Trigger6M)),NA())</f>
        <v>1.2576703111386254E-2</v>
      </c>
      <c r="M947" s="146">
        <f>IFERROR(_xll.qlIndexFixing(Index1Y,$H947,TRUE,_xll.ohTrigger(RecalcTrigger,Trigger1Y)),NA())</f>
        <v>1.2916450022495196E-2</v>
      </c>
      <c r="N947" s="145">
        <f>IFERROR(_xll.qlIndexFixing(ONIndex1M,I947,TRUE,_xll.ohTrigger(RecalcTrigger,Trigger1M)),NA())</f>
        <v>1.1279094363618736E-2</v>
      </c>
      <c r="O947" s="44">
        <f>IFERROR(_xll.qlIndexFixing(ONIndex3M,I947,TRUE,_xll.ohTrigger(RecalcTrigger,Trigger3M)),NA())</f>
        <v>1.1826736253607306E-2</v>
      </c>
      <c r="P947" s="44">
        <f>IFERROR(_xll.qlIndexFixing(ONIndex6M,I947,TRUE,_xll.ohTrigger(RecalcTrigger,Trigger6M)),NA())</f>
        <v>1.2497349705486993E-2</v>
      </c>
      <c r="Q947" s="146">
        <f>IFERROR(_xll.qlIndexFixing(ONIndex1Y,I947,TRUE,_xll.ohTrigger(RecalcTrigger,Trigger1Y)),NA())</f>
        <v>1.2934078787891767E-2</v>
      </c>
    </row>
    <row r="948" spans="2:17" x14ac:dyDescent="0.2">
      <c r="B948" s="39" t="s">
        <v>42</v>
      </c>
      <c r="D948" s="42">
        <f>_xll.qlCalendarAdvance(Calendar,$D947,B948,"f",FALSE)</f>
        <v>46385</v>
      </c>
      <c r="E948" s="140">
        <f>_xll.qlInterestRateIndexValueDate(IndexON,D948)</f>
        <v>46385</v>
      </c>
      <c r="F948" s="156">
        <f>IFERROR(_xll.qlIndexFixing(IndexON,D948,TRUE,_xll.ohTrigger(RecalcTrigger,TriggerON)),NA())</f>
        <v>1.0180081922412931E-2</v>
      </c>
      <c r="H948" s="42">
        <f>_xll.qlCalendarAdvance(Calendar,$H947,B948,"f",FALSE)</f>
        <v>46385</v>
      </c>
      <c r="I948" s="140">
        <f>_xll.qlInterestRateIndexValueDate(Index1M,$H948)</f>
        <v>46385</v>
      </c>
      <c r="J948" s="145">
        <f>IFERROR(_xll.qlIndexFixing(Index1M,$H948,TRUE,_xll.ohTrigger(RecalcTrigger,Trigger1M)),NA())</f>
        <v>1.1284217526488264E-2</v>
      </c>
      <c r="K948" s="44">
        <f>IFERROR(_xll.qlIndexFixing(Index3M,H948,TRUE,_xll.ohTrigger(RecalcTrigger,Trigger3M)),NA())</f>
        <v>1.187953848800165E-2</v>
      </c>
      <c r="L948" s="44">
        <f>IFERROR(_xll.qlIndexFixing(Index6M,$H948,TRUE,_xll.ohTrigger(RecalcTrigger,Trigger6M)),NA())</f>
        <v>1.2577568065163714E-2</v>
      </c>
      <c r="M948" s="146">
        <f>IFERROR(_xll.qlIndexFixing(Index1Y,$H948,TRUE,_xll.ohTrigger(RecalcTrigger,Trigger1Y)),NA())</f>
        <v>1.2913121859529753E-2</v>
      </c>
      <c r="N948" s="145">
        <f>IFERROR(_xll.qlIndexFixing(ONIndex1M,I948,TRUE,_xll.ohTrigger(RecalcTrigger,Trigger1M)),NA())</f>
        <v>1.1279008759781384E-2</v>
      </c>
      <c r="O948" s="44">
        <f>IFERROR(_xll.qlIndexFixing(ONIndex3M,I948,TRUE,_xll.ohTrigger(RecalcTrigger,Trigger3M)),NA())</f>
        <v>1.1831663409082038E-2</v>
      </c>
      <c r="P948" s="44">
        <f>IFERROR(_xll.qlIndexFixing(ONIndex6M,I948,TRUE,_xll.ohTrigger(RecalcTrigger,Trigger6M)),NA())</f>
        <v>1.2504307551062244E-2</v>
      </c>
      <c r="Q948" s="146">
        <f>IFERROR(_xll.qlIndexFixing(ONIndex1Y,I948,TRUE,_xll.ohTrigger(RecalcTrigger,Trigger1Y)),NA())</f>
        <v>1.2929187634228567E-2</v>
      </c>
    </row>
    <row r="949" spans="2:17" x14ac:dyDescent="0.2">
      <c r="B949" s="39" t="s">
        <v>42</v>
      </c>
      <c r="D949" s="42">
        <f>_xll.qlCalendarAdvance(Calendar,$D948,B949,"f",FALSE)</f>
        <v>46392</v>
      </c>
      <c r="E949" s="140">
        <f>_xll.qlInterestRateIndexValueDate(IndexON,D949)</f>
        <v>46392</v>
      </c>
      <c r="F949" s="156">
        <f>IFERROR(_xll.qlIndexFixing(IndexON,D949,TRUE,_xll.ohTrigger(RecalcTrigger,TriggerON)),NA())</f>
        <v>1.0184306159360945E-2</v>
      </c>
      <c r="H949" s="42">
        <f>_xll.qlCalendarAdvance(Calendar,$H948,B949,"f",FALSE)</f>
        <v>46392</v>
      </c>
      <c r="I949" s="140">
        <f>_xll.qlInterestRateIndexValueDate(Index1M,$H949)</f>
        <v>46392</v>
      </c>
      <c r="J949" s="145">
        <f>IFERROR(_xll.qlIndexFixing(Index1M,$H949,TRUE,_xll.ohTrigger(RecalcTrigger,Trigger1M)),NA())</f>
        <v>1.128425410820162E-2</v>
      </c>
      <c r="K949" s="44">
        <f>IFERROR(_xll.qlIndexFixing(Index3M,H949,TRUE,_xll.ohTrigger(RecalcTrigger,Trigger3M)),NA())</f>
        <v>1.1883680411885504E-2</v>
      </c>
      <c r="L949" s="44">
        <f>IFERROR(_xll.qlIndexFixing(Index6M,$H949,TRUE,_xll.ohTrigger(RecalcTrigger,Trigger6M)),NA())</f>
        <v>1.2577876485148848E-2</v>
      </c>
      <c r="M949" s="146">
        <f>IFERROR(_xll.qlIndexFixing(Index1Y,$H949,TRUE,_xll.ohTrigger(RecalcTrigger,Trigger1Y)),NA())</f>
        <v>1.2909856245017837E-2</v>
      </c>
      <c r="N949" s="145">
        <f>IFERROR(_xll.qlIndexFixing(ONIndex1M,I949,TRUE,_xll.ohTrigger(RecalcTrigger,Trigger1M)),NA())</f>
        <v>1.1278962022336358E-2</v>
      </c>
      <c r="O949" s="44">
        <f>IFERROR(_xll.qlIndexFixing(ONIndex3M,I949,TRUE,_xll.ohTrigger(RecalcTrigger,Trigger3M)),NA())</f>
        <v>1.1836552911103082E-2</v>
      </c>
      <c r="P949" s="44">
        <f>IFERROR(_xll.qlIndexFixing(ONIndex6M,I949,TRUE,_xll.ohTrigger(RecalcTrigger,Trigger6M)),NA())</f>
        <v>1.2510793708579993E-2</v>
      </c>
      <c r="Q949" s="146">
        <f>IFERROR(_xll.qlIndexFixing(ONIndex1Y,I949,TRUE,_xll.ohTrigger(RecalcTrigger,Trigger1Y)),NA())</f>
        <v>1.2924358223243004E-2</v>
      </c>
    </row>
    <row r="950" spans="2:17" x14ac:dyDescent="0.2">
      <c r="B950" s="39" t="s">
        <v>42</v>
      </c>
      <c r="D950" s="42">
        <f>_xll.qlCalendarAdvance(Calendar,$D949,B950,"f",FALSE)</f>
        <v>46399</v>
      </c>
      <c r="E950" s="140">
        <f>_xll.qlInterestRateIndexValueDate(IndexON,D950)</f>
        <v>46399</v>
      </c>
      <c r="F950" s="156">
        <f>IFERROR(_xll.qlIndexFixing(IndexON,D950,TRUE,_xll.ohTrigger(RecalcTrigger,TriggerON)),NA())</f>
        <v>1.0188520778708909E-2</v>
      </c>
      <c r="H950" s="42">
        <f>_xll.qlCalendarAdvance(Calendar,$H949,B950,"f",FALSE)</f>
        <v>46399</v>
      </c>
      <c r="I950" s="140">
        <f>_xll.qlInterestRateIndexValueDate(Index1M,$H950)</f>
        <v>46399</v>
      </c>
      <c r="J950" s="145">
        <f>IFERROR(_xll.qlIndexFixing(Index1M,$H950,TRUE,_xll.ohTrigger(RecalcTrigger,Trigger1M)),NA())</f>
        <v>1.1284329592414731E-2</v>
      </c>
      <c r="K950" s="44">
        <f>IFERROR(_xll.qlIndexFixing(Index3M,H950,TRUE,_xll.ohTrigger(RecalcTrigger,Trigger3M)),NA())</f>
        <v>1.1888306260384618E-2</v>
      </c>
      <c r="L950" s="44">
        <f>IFERROR(_xll.qlIndexFixing(Index6M,$H950,TRUE,_xll.ohTrigger(RecalcTrigger,Trigger6M)),NA())</f>
        <v>1.2577826082908769E-2</v>
      </c>
      <c r="M950" s="146">
        <f>IFERROR(_xll.qlIndexFixing(Index1Y,$H950,TRUE,_xll.ohTrigger(RecalcTrigger,Trigger1Y)),NA())</f>
        <v>1.2906653178354377E-2</v>
      </c>
      <c r="N950" s="145">
        <f>IFERROR(_xll.qlIndexFixing(ONIndex1M,I950,TRUE,_xll.ohTrigger(RecalcTrigger,Trigger1M)),NA())</f>
        <v>1.127895415128366E-2</v>
      </c>
      <c r="O950" s="44">
        <f>IFERROR(_xll.qlIndexFixing(ONIndex3M,I950,TRUE,_xll.ohTrigger(RecalcTrigger,Trigger3M)),NA())</f>
        <v>1.1841404759751484E-2</v>
      </c>
      <c r="P950" s="44">
        <f>IFERROR(_xll.qlIndexFixing(ONIndex6M,I950,TRUE,_xll.ohTrigger(RecalcTrigger,Trigger6M)),NA())</f>
        <v>1.2516808178202332E-2</v>
      </c>
      <c r="Q950" s="146">
        <f>IFERROR(_xll.qlIndexFixing(ONIndex1Y,I950,TRUE,_xll.ohTrigger(RecalcTrigger,Trigger1Y)),NA())</f>
        <v>1.2919590554854032E-2</v>
      </c>
    </row>
    <row r="951" spans="2:17" x14ac:dyDescent="0.2">
      <c r="B951" s="39" t="s">
        <v>42</v>
      </c>
      <c r="D951" s="42">
        <f>_xll.qlCalendarAdvance(Calendar,$D950,B951,"f",FALSE)</f>
        <v>46406</v>
      </c>
      <c r="E951" s="140">
        <f>_xll.qlInterestRateIndexValueDate(IndexON,D951)</f>
        <v>46406</v>
      </c>
      <c r="F951" s="156">
        <f>IFERROR(_xll.qlIndexFixing(IndexON,D951,TRUE,_xll.ohTrigger(RecalcTrigger,TriggerON)),NA())</f>
        <v>1.019272578053787E-2</v>
      </c>
      <c r="H951" s="42">
        <f>_xll.qlCalendarAdvance(Calendar,$H950,B951,"f",FALSE)</f>
        <v>46406</v>
      </c>
      <c r="I951" s="140">
        <f>_xll.qlInterestRateIndexValueDate(Index1M,$H951)</f>
        <v>46406</v>
      </c>
      <c r="J951" s="145">
        <f>IFERROR(_xll.qlIndexFixing(Index1M,$H951,TRUE,_xll.ohTrigger(RecalcTrigger,Trigger1M)),NA())</f>
        <v>1.128444397913282E-2</v>
      </c>
      <c r="K951" s="44">
        <f>IFERROR(_xll.qlIndexFixing(Index3M,H951,TRUE,_xll.ohTrigger(RecalcTrigger,Trigger3M)),NA())</f>
        <v>1.1892894351502599E-2</v>
      </c>
      <c r="L951" s="44">
        <f>IFERROR(_xll.qlIndexFixing(Index6M,$H951,TRUE,_xll.ohTrigger(RecalcTrigger,Trigger6M)),NA())</f>
        <v>1.2577301066896871E-2</v>
      </c>
      <c r="M951" s="146">
        <f>IFERROR(_xll.qlIndexFixing(Index1Y,$H951,TRUE,_xll.ohTrigger(RecalcTrigger,Trigger1Y)),NA())</f>
        <v>1.2903512658946292E-2</v>
      </c>
      <c r="N951" s="145">
        <f>IFERROR(_xll.qlIndexFixing(ONIndex1M,I951,TRUE,_xll.ohTrigger(RecalcTrigger,Trigger1M)),NA())</f>
        <v>1.1278985146785381E-2</v>
      </c>
      <c r="O951" s="44">
        <f>IFERROR(_xll.qlIndexFixing(ONIndex3M,I951,TRUE,_xll.ohTrigger(RecalcTrigger,Trigger3M)),NA())</f>
        <v>1.1846218955027243E-2</v>
      </c>
      <c r="P951" s="44">
        <f>IFERROR(_xll.qlIndexFixing(ONIndex6M,I951,TRUE,_xll.ohTrigger(RecalcTrigger,Trigger6M)),NA())</f>
        <v>1.252235095976717E-2</v>
      </c>
      <c r="Q951" s="146">
        <f>IFERROR(_xll.qlIndexFixing(ONIndex1Y,I951,TRUE,_xll.ohTrigger(RecalcTrigger,Trigger1Y)),NA())</f>
        <v>1.291488462930479E-2</v>
      </c>
    </row>
    <row r="952" spans="2:17" x14ac:dyDescent="0.2">
      <c r="B952" s="39" t="s">
        <v>42</v>
      </c>
      <c r="D952" s="42">
        <f>_xll.qlCalendarAdvance(Calendar,$D951,B952,"f",FALSE)</f>
        <v>46413</v>
      </c>
      <c r="E952" s="140">
        <f>_xll.qlInterestRateIndexValueDate(IndexON,D952)</f>
        <v>46413</v>
      </c>
      <c r="F952" s="156">
        <f>IFERROR(_xll.qlIndexFixing(IndexON,D952,TRUE,_xll.ohTrigger(RecalcTrigger,TriggerON)),NA())</f>
        <v>1.0196921164766781E-2</v>
      </c>
      <c r="H952" s="42">
        <f>_xll.qlCalendarAdvance(Calendar,$H951,B952,"f",FALSE)</f>
        <v>46413</v>
      </c>
      <c r="I952" s="140">
        <f>_xll.qlInterestRateIndexValueDate(Index1M,$H952)</f>
        <v>46413</v>
      </c>
      <c r="J952" s="145">
        <f>IFERROR(_xll.qlIndexFixing(Index1M,$H952,TRUE,_xll.ohTrigger(RecalcTrigger,Trigger1M)),NA())</f>
        <v>1.1284597268353277E-2</v>
      </c>
      <c r="K952" s="44">
        <f>IFERROR(_xll.qlIndexFixing(Index3M,H952,TRUE,_xll.ohTrigger(RecalcTrigger,Trigger3M)),NA())</f>
        <v>1.189744468511067E-2</v>
      </c>
      <c r="L952" s="44">
        <f>IFERROR(_xll.qlIndexFixing(Index6M,$H952,TRUE,_xll.ohTrigger(RecalcTrigger,Trigger6M)),NA())</f>
        <v>1.2576301437481665E-2</v>
      </c>
      <c r="M952" s="146">
        <f>IFERROR(_xll.qlIndexFixing(Index1Y,$H952,TRUE,_xll.ohTrigger(RecalcTrigger,Trigger1Y)),NA())</f>
        <v>1.2900434686212048E-2</v>
      </c>
      <c r="N952" s="145">
        <f>IFERROR(_xll.qlIndexFixing(ONIndex1M,I952,TRUE,_xll.ohTrigger(RecalcTrigger,Trigger1M)),NA())</f>
        <v>1.1279055008760475E-2</v>
      </c>
      <c r="O952" s="44">
        <f>IFERROR(_xll.qlIndexFixing(ONIndex3M,I952,TRUE,_xll.ohTrigger(RecalcTrigger,Trigger3M)),NA())</f>
        <v>1.1850995496930361E-2</v>
      </c>
      <c r="P952" s="44">
        <f>IFERROR(_xll.qlIndexFixing(ONIndex6M,I952,TRUE,_xll.ohTrigger(RecalcTrigger,Trigger6M)),NA())</f>
        <v>1.2527422053436599E-2</v>
      </c>
      <c r="Q952" s="146">
        <f>IFERROR(_xll.qlIndexFixing(ONIndex1Y,I952,TRUE,_xll.ohTrigger(RecalcTrigger,Trigger1Y)),NA())</f>
        <v>1.2910240446433185E-2</v>
      </c>
    </row>
    <row r="953" spans="2:17" x14ac:dyDescent="0.2">
      <c r="B953" s="39" t="s">
        <v>42</v>
      </c>
      <c r="D953" s="42">
        <f>_xll.qlCalendarAdvance(Calendar,$D952,B953,"f",FALSE)</f>
        <v>46420</v>
      </c>
      <c r="E953" s="140">
        <f>_xll.qlInterestRateIndexValueDate(IndexON,D953)</f>
        <v>46420</v>
      </c>
      <c r="F953" s="156">
        <f>IFERROR(_xll.qlIndexFixing(IndexON,D953,TRUE,_xll.ohTrigger(RecalcTrigger,TriggerON)),NA())</f>
        <v>1.0201106931476689E-2</v>
      </c>
      <c r="H953" s="42">
        <f>_xll.qlCalendarAdvance(Calendar,$H952,B953,"f",FALSE)</f>
        <v>46420</v>
      </c>
      <c r="I953" s="140">
        <f>_xll.qlInterestRateIndexValueDate(Index1M,$H953)</f>
        <v>46420</v>
      </c>
      <c r="J953" s="145">
        <f>IFERROR(_xll.qlIndexFixing(Index1M,$H953,TRUE,_xll.ohTrigger(RecalcTrigger,Trigger1M)),NA())</f>
        <v>1.1284215992234828E-2</v>
      </c>
      <c r="K953" s="44">
        <f>IFERROR(_xll.qlIndexFixing(Index3M,H953,TRUE,_xll.ohTrigger(RecalcTrigger,Trigger3M)),NA())</f>
        <v>1.1902466203939784E-2</v>
      </c>
      <c r="L953" s="44">
        <f>IFERROR(_xll.qlIndexFixing(Index6M,$H953,TRUE,_xll.ohTrigger(RecalcTrigger,Trigger6M)),NA())</f>
        <v>1.2574827195363467E-2</v>
      </c>
      <c r="M953" s="146">
        <f>IFERROR(_xll.qlIndexFixing(Index1Y,$H953,TRUE,_xll.ohTrigger(RecalcTrigger,Trigger1Y)),NA())</f>
        <v>1.2897419259581211E-2</v>
      </c>
      <c r="N953" s="145">
        <f>IFERROR(_xll.qlIndexFixing(ONIndex1M,I953,TRUE,_xll.ohTrigger(RecalcTrigger,Trigger1M)),NA())</f>
        <v>1.1279163737046849E-2</v>
      </c>
      <c r="O953" s="44">
        <f>IFERROR(_xll.qlIndexFixing(ONIndex3M,I953,TRUE,_xll.ohTrigger(RecalcTrigger,Trigger3M)),NA())</f>
        <v>1.1855734385460837E-2</v>
      </c>
      <c r="P953" s="44">
        <f>IFERROR(_xll.qlIndexFixing(ONIndex6M,I953,TRUE,_xll.ohTrigger(RecalcTrigger,Trigger6M)),NA())</f>
        <v>1.2532021458886433E-2</v>
      </c>
      <c r="Q953" s="146">
        <f>IFERROR(_xll.qlIndexFixing(ONIndex1Y,I953,TRUE,_xll.ohTrigger(RecalcTrigger,Trigger1Y)),NA())</f>
        <v>1.2905658006239218E-2</v>
      </c>
    </row>
    <row r="954" spans="2:17" x14ac:dyDescent="0.2">
      <c r="B954" s="39" t="s">
        <v>42</v>
      </c>
      <c r="D954" s="42">
        <f>_xll.qlCalendarAdvance(Calendar,$D953,B954,"f",FALSE)</f>
        <v>46427</v>
      </c>
      <c r="E954" s="140">
        <f>_xll.qlInterestRateIndexValueDate(IndexON,D954)</f>
        <v>46427</v>
      </c>
      <c r="F954" s="156">
        <f>IFERROR(_xll.qlIndexFixing(IndexON,D954,TRUE,_xll.ohTrigger(RecalcTrigger,TriggerON)),NA())</f>
        <v>1.0205283080505501E-2</v>
      </c>
      <c r="H954" s="42">
        <f>_xll.qlCalendarAdvance(Calendar,$H953,B954,"f",FALSE)</f>
        <v>46427</v>
      </c>
      <c r="I954" s="140">
        <f>_xll.qlInterestRateIndexValueDate(Index1M,$H954)</f>
        <v>46427</v>
      </c>
      <c r="J954" s="145">
        <f>IFERROR(_xll.qlIndexFixing(Index1M,$H954,TRUE,_xll.ohTrigger(RecalcTrigger,Trigger1M)),NA())</f>
        <v>1.1284438729563251E-2</v>
      </c>
      <c r="K954" s="44">
        <f>IFERROR(_xll.qlIndexFixing(Index3M,H954,TRUE,_xll.ohTrigger(RecalcTrigger,Trigger3M)),NA())</f>
        <v>1.19064320792946E-2</v>
      </c>
      <c r="L954" s="44">
        <f>IFERROR(_xll.qlIndexFixing(Index6M,$H954,TRUE,_xll.ohTrigger(RecalcTrigger,Trigger6M)),NA())</f>
        <v>1.2572878341577966E-2</v>
      </c>
      <c r="M954" s="146">
        <f>IFERROR(_xll.qlIndexFixing(Index1Y,$H954,TRUE,_xll.ohTrigger(RecalcTrigger,Trigger1Y)),NA())</f>
        <v>1.2894466378495117E-2</v>
      </c>
      <c r="N954" s="145">
        <f>IFERROR(_xll.qlIndexFixing(ONIndex1M,I954,TRUE,_xll.ohTrigger(RecalcTrigger,Trigger1M)),NA())</f>
        <v>1.1279311331968689E-2</v>
      </c>
      <c r="O954" s="44">
        <f>IFERROR(_xll.qlIndexFixing(ONIndex3M,I954,TRUE,_xll.ohTrigger(RecalcTrigger,Trigger3M)),NA())</f>
        <v>1.186043562061867E-2</v>
      </c>
      <c r="P954" s="44">
        <f>IFERROR(_xll.qlIndexFixing(ONIndex6M,I954,TRUE,_xll.ohTrigger(RecalcTrigger,Trigger6M)),NA())</f>
        <v>1.2536149176359812E-2</v>
      </c>
      <c r="Q954" s="146">
        <f>IFERROR(_xll.qlIndexFixing(ONIndex1Y,I954,TRUE,_xll.ohTrigger(RecalcTrigger,Trigger1Y)),NA())</f>
        <v>1.2901137308722888E-2</v>
      </c>
    </row>
    <row r="955" spans="2:17" x14ac:dyDescent="0.2">
      <c r="B955" s="39" t="s">
        <v>42</v>
      </c>
      <c r="D955" s="42">
        <f>_xll.qlCalendarAdvance(Calendar,$D954,B955,"f",FALSE)</f>
        <v>46434</v>
      </c>
      <c r="E955" s="140">
        <f>_xll.qlInterestRateIndexValueDate(IndexON,D955)</f>
        <v>46434</v>
      </c>
      <c r="F955" s="156">
        <f>IFERROR(_xll.qlIndexFixing(IndexON,D955,TRUE,_xll.ohTrigger(RecalcTrigger,TriggerON)),NA())</f>
        <v>1.0209449612015309E-2</v>
      </c>
      <c r="H955" s="42">
        <f>_xll.qlCalendarAdvance(Calendar,$H954,B955,"f",FALSE)</f>
        <v>46434</v>
      </c>
      <c r="I955" s="140">
        <f>_xll.qlInterestRateIndexValueDate(Index1M,$H955)</f>
        <v>46434</v>
      </c>
      <c r="J955" s="145">
        <f>IFERROR(_xll.qlIndexFixing(Index1M,$H955,TRUE,_xll.ohTrigger(RecalcTrigger,Trigger1M)),NA())</f>
        <v>1.1284700365795137E-2</v>
      </c>
      <c r="K955" s="44">
        <f>IFERROR(_xll.qlIndexFixing(Index3M,H955,TRUE,_xll.ohTrigger(RecalcTrigger,Trigger3M)),NA())</f>
        <v>1.1910869139618314E-2</v>
      </c>
      <c r="L955" s="44">
        <f>IFERROR(_xll.qlIndexFixing(Index6M,$H955,TRUE,_xll.ohTrigger(RecalcTrigger,Trigger6M)),NA())</f>
        <v>1.257045487749265E-2</v>
      </c>
      <c r="M955" s="146">
        <f>IFERROR(_xll.qlIndexFixing(Index1Y,$H955,TRUE,_xll.ohTrigger(RecalcTrigger,Trigger1Y)),NA())</f>
        <v>1.2891576042407094E-2</v>
      </c>
      <c r="N955" s="145">
        <f>IFERROR(_xll.qlIndexFixing(ONIndex1M,I955,TRUE,_xll.ohTrigger(RecalcTrigger,Trigger1M)),NA())</f>
        <v>1.1279497793201809E-2</v>
      </c>
      <c r="O955" s="44">
        <f>IFERROR(_xll.qlIndexFixing(ONIndex3M,I955,TRUE,_xll.ohTrigger(RecalcTrigger,Trigger3M)),NA())</f>
        <v>1.1865099202322815E-2</v>
      </c>
      <c r="P955" s="44">
        <f>IFERROR(_xll.qlIndexFixing(ONIndex6M,I955,TRUE,_xll.ohTrigger(RecalcTrigger,Trigger6M)),NA())</f>
        <v>1.2539805205856736E-2</v>
      </c>
      <c r="Q955" s="146">
        <f>IFERROR(_xll.qlIndexFixing(ONIndex1Y,I955,TRUE,_xll.ohTrigger(RecalcTrigger,Trigger1Y)),NA())</f>
        <v>1.2896678353965241E-2</v>
      </c>
    </row>
    <row r="956" spans="2:17" x14ac:dyDescent="0.2">
      <c r="B956" s="39" t="s">
        <v>42</v>
      </c>
      <c r="D956" s="42">
        <f>_xll.qlCalendarAdvance(Calendar,$D955,B956,"f",FALSE)</f>
        <v>46441</v>
      </c>
      <c r="E956" s="140">
        <f>_xll.qlInterestRateIndexValueDate(IndexON,D956)</f>
        <v>46441</v>
      </c>
      <c r="F956" s="156">
        <f>IFERROR(_xll.qlIndexFixing(IndexON,D956,TRUE,_xll.ohTrigger(RecalcTrigger,TriggerON)),NA())</f>
        <v>1.0213606526006114E-2</v>
      </c>
      <c r="H956" s="42">
        <f>_xll.qlCalendarAdvance(Calendar,$H955,B956,"f",FALSE)</f>
        <v>46441</v>
      </c>
      <c r="I956" s="140">
        <f>_xll.qlInterestRateIndexValueDate(Index1M,$H956)</f>
        <v>46441</v>
      </c>
      <c r="J956" s="145">
        <f>IFERROR(_xll.qlIndexFixing(Index1M,$H956,TRUE,_xll.ohTrigger(RecalcTrigger,Trigger1M)),NA())</f>
        <v>1.1285000900930486E-2</v>
      </c>
      <c r="K956" s="44">
        <f>IFERROR(_xll.qlIndexFixing(Index3M,H956,TRUE,_xll.ohTrigger(RecalcTrigger,Trigger3M)),NA())</f>
        <v>1.1915268441933234E-2</v>
      </c>
      <c r="L956" s="44">
        <f>IFERROR(_xll.qlIndexFixing(Index6M,$H956,TRUE,_xll.ohTrigger(RecalcTrigger,Trigger6M)),NA())</f>
        <v>1.2567556804807253E-2</v>
      </c>
      <c r="M956" s="146">
        <f>IFERROR(_xll.qlIndexFixing(Index1Y,$H956,TRUE,_xll.ohTrigger(RecalcTrigger,Trigger1Y)),NA())</f>
        <v>1.2888748250781568E-2</v>
      </c>
      <c r="N956" s="145">
        <f>IFERROR(_xll.qlIndexFixing(ONIndex1M,I956,TRUE,_xll.ohTrigger(RecalcTrigger,Trigger1M)),NA())</f>
        <v>1.1279723120908303E-2</v>
      </c>
      <c r="O956" s="44">
        <f>IFERROR(_xll.qlIndexFixing(ONIndex3M,I956,TRUE,_xll.ohTrigger(RecalcTrigger,Trigger3M)),NA())</f>
        <v>1.1869725130654318E-2</v>
      </c>
      <c r="P956" s="44">
        <f>IFERROR(_xll.qlIndexFixing(ONIndex6M,I956,TRUE,_xll.ohTrigger(RecalcTrigger,Trigger6M)),NA())</f>
        <v>1.2542989547134065E-2</v>
      </c>
      <c r="Q956" s="146">
        <f>IFERROR(_xll.qlIndexFixing(ONIndex1Y,I956,TRUE,_xll.ohTrigger(RecalcTrigger,Trigger1Y)),NA())</f>
        <v>1.2892281141885231E-2</v>
      </c>
    </row>
    <row r="957" spans="2:17" x14ac:dyDescent="0.2">
      <c r="B957" s="39" t="s">
        <v>42</v>
      </c>
      <c r="D957" s="42">
        <f>_xll.qlCalendarAdvance(Calendar,$D956,B957,"f",FALSE)</f>
        <v>46448</v>
      </c>
      <c r="E957" s="140">
        <f>_xll.qlInterestRateIndexValueDate(IndexON,D957)</f>
        <v>46448</v>
      </c>
      <c r="F957" s="156">
        <f>IFERROR(_xll.qlIndexFixing(IndexON,D957,TRUE,_xll.ohTrigger(RecalcTrigger,TriggerON)),NA())</f>
        <v>1.0217753822396869E-2</v>
      </c>
      <c r="H957" s="42">
        <f>_xll.qlCalendarAdvance(Calendar,$H956,B957,"f",FALSE)</f>
        <v>46448</v>
      </c>
      <c r="I957" s="140">
        <f>_xll.qlInterestRateIndexValueDate(Index1M,$H957)</f>
        <v>46448</v>
      </c>
      <c r="J957" s="145">
        <f>IFERROR(_xll.qlIndexFixing(Index1M,$H957,TRUE,_xll.ohTrigger(RecalcTrigger,Trigger1M)),NA())</f>
        <v>1.128594725206949E-2</v>
      </c>
      <c r="K957" s="44">
        <f>IFERROR(_xll.qlIndexFixing(Index3M,H957,TRUE,_xll.ohTrigger(RecalcTrigger,Trigger3M)),NA())</f>
        <v>1.1920627214016977E-2</v>
      </c>
      <c r="L957" s="44">
        <f>IFERROR(_xll.qlIndexFixing(Index6M,$H957,TRUE,_xll.ohTrigger(RecalcTrigger,Trigger6M)),NA())</f>
        <v>1.2563605028428741E-2</v>
      </c>
      <c r="M957" s="146">
        <f>IFERROR(_xll.qlIndexFixing(Index1Y,$H957,TRUE,_xll.ohTrigger(RecalcTrigger,Trigger1Y)),NA())</f>
        <v>1.2886053241130253E-2</v>
      </c>
      <c r="N957" s="145">
        <f>IFERROR(_xll.qlIndexFixing(ONIndex1M,I957,TRUE,_xll.ohTrigger(RecalcTrigger,Trigger1M)),NA())</f>
        <v>1.1279987315169215E-2</v>
      </c>
      <c r="O957" s="44">
        <f>IFERROR(_xll.qlIndexFixing(ONIndex3M,I957,TRUE,_xll.ohTrigger(RecalcTrigger,Trigger3M)),NA())</f>
        <v>1.1874313405532133E-2</v>
      </c>
      <c r="P957" s="44">
        <f>IFERROR(_xll.qlIndexFixing(ONIndex6M,I957,TRUE,_xll.ohTrigger(RecalcTrigger,Trigger6M)),NA())</f>
        <v>1.2545702200353892E-2</v>
      </c>
      <c r="Q957" s="146">
        <f>IFERROR(_xll.qlIndexFixing(ONIndex1Y,I957,TRUE,_xll.ohTrigger(RecalcTrigger,Trigger1Y)),NA())</f>
        <v>1.2887945672482859E-2</v>
      </c>
    </row>
    <row r="958" spans="2:17" x14ac:dyDescent="0.2">
      <c r="B958" s="39" t="s">
        <v>42</v>
      </c>
      <c r="D958" s="42">
        <f>_xll.qlCalendarAdvance(Calendar,$D957,B958,"f",FALSE)</f>
        <v>46455</v>
      </c>
      <c r="E958" s="140">
        <f>_xll.qlInterestRateIndexValueDate(IndexON,D958)</f>
        <v>46455</v>
      </c>
      <c r="F958" s="156">
        <f>IFERROR(_xll.qlIndexFixing(IndexON,D958,TRUE,_xll.ohTrigger(RecalcTrigger,TriggerON)),NA())</f>
        <v>1.0221891501187574E-2</v>
      </c>
      <c r="H958" s="42">
        <f>_xll.qlCalendarAdvance(Calendar,$H957,B958,"f",FALSE)</f>
        <v>46455</v>
      </c>
      <c r="I958" s="140">
        <f>_xll.qlInterestRateIndexValueDate(Index1M,$H958)</f>
        <v>46455</v>
      </c>
      <c r="J958" s="145">
        <f>IFERROR(_xll.qlIndexFixing(Index1M,$H958,TRUE,_xll.ohTrigger(RecalcTrigger,Trigger1M)),NA())</f>
        <v>1.1286333956353818E-2</v>
      </c>
      <c r="K958" s="44">
        <f>IFERROR(_xll.qlIndexFixing(Index3M,H958,TRUE,_xll.ohTrigger(RecalcTrigger,Trigger3M)),NA())</f>
        <v>1.1924945887595137E-2</v>
      </c>
      <c r="L958" s="44">
        <f>IFERROR(_xll.qlIndexFixing(Index6M,$H958,TRUE,_xll.ohTrigger(RecalcTrigger,Trigger6M)),NA())</f>
        <v>1.2559655638824649E-2</v>
      </c>
      <c r="M958" s="146">
        <f>IFERROR(_xll.qlIndexFixing(Index1Y,$H958,TRUE,_xll.ohTrigger(RecalcTrigger,Trigger1Y)),NA())</f>
        <v>1.2883354909493966E-2</v>
      </c>
      <c r="N958" s="145">
        <f>IFERROR(_xll.qlIndexFixing(ONIndex1M,I958,TRUE,_xll.ohTrigger(RecalcTrigger,Trigger1M)),NA())</f>
        <v>1.1280290375741409E-2</v>
      </c>
      <c r="O958" s="44">
        <f>IFERROR(_xll.qlIndexFixing(ONIndex3M,I958,TRUE,_xll.ohTrigger(RecalcTrigger,Trigger3M)),NA())</f>
        <v>1.1878864027118352E-2</v>
      </c>
      <c r="P958" s="44">
        <f>IFERROR(_xll.qlIndexFixing(ONIndex6M,I958,TRUE,_xll.ohTrigger(RecalcTrigger,Trigger6M)),NA())</f>
        <v>1.2547943165435171E-2</v>
      </c>
      <c r="Q958" s="146">
        <f>IFERROR(_xll.qlIndexFixing(ONIndex1Y,I958,TRUE,_xll.ohTrigger(RecalcTrigger,Trigger1Y)),NA())</f>
        <v>1.2883671945677078E-2</v>
      </c>
    </row>
    <row r="959" spans="2:17" x14ac:dyDescent="0.2">
      <c r="B959" s="39" t="s">
        <v>42</v>
      </c>
      <c r="D959" s="42">
        <f>_xll.qlCalendarAdvance(Calendar,$D958,B959,"f",FALSE)</f>
        <v>46462</v>
      </c>
      <c r="E959" s="140">
        <f>_xll.qlInterestRateIndexValueDate(IndexON,D959)</f>
        <v>46462</v>
      </c>
      <c r="F959" s="156">
        <f>IFERROR(_xll.qlIndexFixing(IndexON,D959,TRUE,_xll.ohTrigger(RecalcTrigger,TriggerON)),NA())</f>
        <v>1.0226019562459276E-2</v>
      </c>
      <c r="H959" s="42">
        <f>_xll.qlCalendarAdvance(Calendar,$H958,B959,"f",FALSE)</f>
        <v>46462</v>
      </c>
      <c r="I959" s="140">
        <f>_xll.qlInterestRateIndexValueDate(Index1M,$H959)</f>
        <v>46462</v>
      </c>
      <c r="J959" s="145">
        <f>IFERROR(_xll.qlIndexFixing(Index1M,$H959,TRUE,_xll.ohTrigger(RecalcTrigger,Trigger1M)),NA())</f>
        <v>1.1286759563164044E-2</v>
      </c>
      <c r="K959" s="44">
        <f>IFERROR(_xll.qlIndexFixing(Index3M,H959,TRUE,_xll.ohTrigger(RecalcTrigger,Trigger3M)),NA())</f>
        <v>1.1929226800418738E-2</v>
      </c>
      <c r="L959" s="44">
        <f>IFERROR(_xll.qlIndexFixing(Index6M,$H959,TRUE,_xll.ohTrigger(RecalcTrigger,Trigger6M)),NA())</f>
        <v>1.2555231599747814E-2</v>
      </c>
      <c r="M959" s="146">
        <f>IFERROR(_xll.qlIndexFixing(Index1Y,$H959,TRUE,_xll.ohTrigger(RecalcTrigger,Trigger1Y)),NA())</f>
        <v>1.2880719122963912E-2</v>
      </c>
      <c r="N959" s="145">
        <f>IFERROR(_xll.qlIndexFixing(ONIndex1M,I959,TRUE,_xll.ohTrigger(RecalcTrigger,Trigger1M)),NA())</f>
        <v>1.1280632302868021E-2</v>
      </c>
      <c r="O959" s="44">
        <f>IFERROR(_xll.qlIndexFixing(ONIndex3M,I959,TRUE,_xll.ohTrigger(RecalcTrigger,Trigger3M)),NA())</f>
        <v>1.1883376995331929E-2</v>
      </c>
      <c r="P959" s="44">
        <f>IFERROR(_xll.qlIndexFixing(ONIndex6M,I959,TRUE,_xll.ohTrigger(RecalcTrigger,Trigger6M)),NA())</f>
        <v>1.2549712442377903E-2</v>
      </c>
      <c r="Q959" s="146">
        <f>IFERROR(_xll.qlIndexFixing(ONIndex1Y,I959,TRUE,_xll.ohTrigger(RecalcTrigger,Trigger1Y)),NA())</f>
        <v>1.2879459961711026E-2</v>
      </c>
    </row>
    <row r="960" spans="2:17" x14ac:dyDescent="0.2">
      <c r="B960" s="39" t="s">
        <v>42</v>
      </c>
      <c r="D960" s="42">
        <f>_xll.qlCalendarAdvance(Calendar,$D959,B960,"f",FALSE)</f>
        <v>46469</v>
      </c>
      <c r="E960" s="140">
        <f>_xll.qlInterestRateIndexValueDate(IndexON,D960)</f>
        <v>46469</v>
      </c>
      <c r="F960" s="156">
        <f>IFERROR(_xll.qlIndexFixing(IndexON,D960,TRUE,_xll.ohTrigger(RecalcTrigger,TriggerON)),NA())</f>
        <v>1.0230138006130929E-2</v>
      </c>
      <c r="H960" s="42">
        <f>_xll.qlCalendarAdvance(Calendar,$H959,B960,"f",FALSE)</f>
        <v>46469</v>
      </c>
      <c r="I960" s="140">
        <f>_xll.qlInterestRateIndexValueDate(Index1M,$H960)</f>
        <v>46469</v>
      </c>
      <c r="J960" s="145">
        <f>IFERROR(_xll.qlIndexFixing(Index1M,$H960,TRUE,_xll.ohTrigger(RecalcTrigger,Trigger1M)),NA())</f>
        <v>1.1287224072500164E-2</v>
      </c>
      <c r="K960" s="44">
        <f>IFERROR(_xll.qlIndexFixing(Index3M,H960,TRUE,_xll.ohTrigger(RecalcTrigger,Trigger3M)),NA())</f>
        <v>1.1933469952366211E-2</v>
      </c>
      <c r="L960" s="44">
        <f>IFERROR(_xll.qlIndexFixing(Index6M,$H960,TRUE,_xll.ohTrigger(RecalcTrigger,Trigger6M)),NA())</f>
        <v>1.2550332914354635E-2</v>
      </c>
      <c r="M960" s="146">
        <f>IFERROR(_xll.qlIndexFixing(Index1Y,$H960,TRUE,_xll.ohTrigger(RecalcTrigger,Trigger1Y)),NA())</f>
        <v>1.2878145881049609E-2</v>
      </c>
      <c r="N960" s="145">
        <f>IFERROR(_xll.qlIndexFixing(ONIndex1M,I960,TRUE,_xll.ohTrigger(RecalcTrigger,Trigger1M)),NA())</f>
        <v>1.1281013096468007E-2</v>
      </c>
      <c r="O960" s="44">
        <f>IFERROR(_xll.qlIndexFixing(ONIndex3M,I960,TRUE,_xll.ohTrigger(RecalcTrigger,Trigger3M)),NA())</f>
        <v>1.1887852310010771E-2</v>
      </c>
      <c r="P960" s="44">
        <f>IFERROR(_xll.qlIndexFixing(ONIndex6M,I960,TRUE,_xll.ohTrigger(RecalcTrigger,Trigger6M)),NA())</f>
        <v>1.2551010031263132E-2</v>
      </c>
      <c r="Q960" s="146">
        <f>IFERROR(_xll.qlIndexFixing(ONIndex1Y,I960,TRUE,_xll.ohTrigger(RecalcTrigger,Trigger1Y)),NA())</f>
        <v>1.2875309720341566E-2</v>
      </c>
    </row>
    <row r="961" spans="2:17" x14ac:dyDescent="0.2">
      <c r="B961" s="39" t="s">
        <v>42</v>
      </c>
      <c r="D961" s="42">
        <f>_xll.qlCalendarAdvance(Calendar,$D960,B961,"f",FALSE)</f>
        <v>46476</v>
      </c>
      <c r="E961" s="140">
        <f>_xll.qlInterestRateIndexValueDate(IndexON,D961)</f>
        <v>46476</v>
      </c>
      <c r="F961" s="156">
        <f>IFERROR(_xll.qlIndexFixing(IndexON,D961,TRUE,_xll.ohTrigger(RecalcTrigger,TriggerON)),NA())</f>
        <v>1.0234246832283578E-2</v>
      </c>
      <c r="H961" s="42">
        <f>_xll.qlCalendarAdvance(Calendar,$H960,B961,"f",FALSE)</f>
        <v>46476</v>
      </c>
      <c r="I961" s="140">
        <f>_xll.qlInterestRateIndexValueDate(Index1M,$H961)</f>
        <v>46476</v>
      </c>
      <c r="J961" s="145">
        <f>IFERROR(_xll.qlIndexFixing(Index1M,$H961,TRUE,_xll.ohTrigger(RecalcTrigger,Trigger1M)),NA())</f>
        <v>1.1287727484364796E-2</v>
      </c>
      <c r="K961" s="44">
        <f>IFERROR(_xll.qlIndexFixing(Index3M,H961,TRUE,_xll.ohTrigger(RecalcTrigger,Trigger3M)),NA())</f>
        <v>1.1937675343317746E-2</v>
      </c>
      <c r="L961" s="44">
        <f>IFERROR(_xll.qlIndexFixing(Index6M,$H961,TRUE,_xll.ohTrigger(RecalcTrigger,Trigger6M)),NA())</f>
        <v>1.2544959698827596E-2</v>
      </c>
      <c r="M961" s="146">
        <f>IFERROR(_xll.qlIndexFixing(Index1Y,$H961,TRUE,_xll.ohTrigger(RecalcTrigger,Trigger1Y)),NA())</f>
        <v>1.2875635183273854E-2</v>
      </c>
      <c r="N961" s="145">
        <f>IFERROR(_xll.qlIndexFixing(ONIndex1M,I961,TRUE,_xll.ohTrigger(RecalcTrigger,Trigger1M)),NA())</f>
        <v>1.1281432756460319E-2</v>
      </c>
      <c r="O961" s="44">
        <f>IFERROR(_xll.qlIndexFixing(ONIndex3M,I961,TRUE,_xll.ohTrigger(RecalcTrigger,Trigger3M)),NA())</f>
        <v>1.1892289971398018E-2</v>
      </c>
      <c r="P961" s="44">
        <f>IFERROR(_xll.qlIndexFixing(ONIndex6M,I961,TRUE,_xll.ohTrigger(RecalcTrigger,Trigger6M)),NA())</f>
        <v>1.2551835931928768E-2</v>
      </c>
      <c r="Q961" s="146">
        <f>IFERROR(_xll.qlIndexFixing(ONIndex1Y,I961,TRUE,_xll.ohTrigger(RecalcTrigger,Trigger1Y)),NA())</f>
        <v>1.2871221221730789E-2</v>
      </c>
    </row>
    <row r="962" spans="2:17" x14ac:dyDescent="0.2">
      <c r="B962" s="39" t="s">
        <v>42</v>
      </c>
      <c r="D962" s="42">
        <f>_xll.qlCalendarAdvance(Calendar,$D961,B962,"f",FALSE)</f>
        <v>46483</v>
      </c>
      <c r="E962" s="140">
        <f>_xll.qlInterestRateIndexValueDate(IndexON,D962)</f>
        <v>46483</v>
      </c>
      <c r="F962" s="156">
        <f>IFERROR(_xll.qlIndexFixing(IndexON,D962,TRUE,_xll.ohTrigger(RecalcTrigger,TriggerON)),NA())</f>
        <v>1.0238346040755131E-2</v>
      </c>
      <c r="H962" s="42">
        <f>_xll.qlCalendarAdvance(Calendar,$H961,B962,"f",FALSE)</f>
        <v>46483</v>
      </c>
      <c r="I962" s="140">
        <f>_xll.qlInterestRateIndexValueDate(Index1M,$H962)</f>
        <v>46483</v>
      </c>
      <c r="J962" s="145">
        <f>IFERROR(_xll.qlIndexFixing(Index1M,$H962,TRUE,_xll.ohTrigger(RecalcTrigger,Trigger1M)),NA())</f>
        <v>1.1288053257997793E-2</v>
      </c>
      <c r="K962" s="44">
        <f>IFERROR(_xll.qlIndexFixing(Index3M,H962,TRUE,_xll.ohTrigger(RecalcTrigger,Trigger3M)),NA())</f>
        <v>1.1941357268806397E-2</v>
      </c>
      <c r="L962" s="44">
        <f>IFERROR(_xll.qlIndexFixing(Index6M,$H962,TRUE,_xll.ohTrigger(RecalcTrigger,Trigger6M)),NA())</f>
        <v>1.2539485502285072E-2</v>
      </c>
      <c r="M962" s="146">
        <f>IFERROR(_xll.qlIndexFixing(Index1Y,$H962,TRUE,_xll.ohTrigger(RecalcTrigger,Trigger1Y)),NA())</f>
        <v>1.2873187029169862E-2</v>
      </c>
      <c r="N962" s="145">
        <f>IFERROR(_xll.qlIndexFixing(ONIndex1M,I962,TRUE,_xll.ohTrigger(RecalcTrigger,Trigger1M)),NA())</f>
        <v>1.1281891282926004E-2</v>
      </c>
      <c r="O962" s="44">
        <f>IFERROR(_xll.qlIndexFixing(ONIndex3M,I962,TRUE,_xll.ohTrigger(RecalcTrigger,Trigger3M)),NA())</f>
        <v>1.1896689979331576E-2</v>
      </c>
      <c r="P962" s="44">
        <f>IFERROR(_xll.qlIndexFixing(ONIndex6M,I962,TRUE,_xll.ohTrigger(RecalcTrigger,Trigger6M)),NA())</f>
        <v>1.2552190144536901E-2</v>
      </c>
      <c r="Q962" s="146">
        <f>IFERROR(_xll.qlIndexFixing(ONIndex1Y,I962,TRUE,_xll.ohTrigger(RecalcTrigger,Trigger1Y)),NA())</f>
        <v>1.2867194465797649E-2</v>
      </c>
    </row>
    <row r="963" spans="2:17" x14ac:dyDescent="0.2">
      <c r="B963" s="39" t="s">
        <v>42</v>
      </c>
      <c r="D963" s="42">
        <f>_xll.qlCalendarAdvance(Calendar,$D962,B963,"f",FALSE)</f>
        <v>46490</v>
      </c>
      <c r="E963" s="140">
        <f>_xll.qlInterestRateIndexValueDate(IndexON,D963)</f>
        <v>46490</v>
      </c>
      <c r="F963" s="156">
        <f>IFERROR(_xll.qlIndexFixing(IndexON,D963,TRUE,_xll.ohTrigger(RecalcTrigger,TriggerON)),NA())</f>
        <v>1.024243563170768E-2</v>
      </c>
      <c r="H963" s="42">
        <f>_xll.qlCalendarAdvance(Calendar,$H962,B963,"f",FALSE)</f>
        <v>46490</v>
      </c>
      <c r="I963" s="140">
        <f>_xll.qlInterestRateIndexValueDate(Index1M,$H963)</f>
        <v>46490</v>
      </c>
      <c r="J963" s="145">
        <f>IFERROR(_xll.qlIndexFixing(Index1M,$H963,TRUE,_xll.ohTrigger(RecalcTrigger,Trigger1M)),NA())</f>
        <v>1.1288631678306849E-2</v>
      </c>
      <c r="K963" s="44">
        <f>IFERROR(_xll.qlIndexFixing(Index3M,H963,TRUE,_xll.ohTrigger(RecalcTrigger,Trigger3M)),NA())</f>
        <v>1.1945489699625984E-2</v>
      </c>
      <c r="L963" s="44">
        <f>IFERROR(_xll.qlIndexFixing(Index6M,$H963,TRUE,_xll.ohTrigger(RecalcTrigger,Trigger6M)),NA())</f>
        <v>1.2533237564560177E-2</v>
      </c>
      <c r="M963" s="146">
        <f>IFERROR(_xll.qlIndexFixing(Index1Y,$H963,TRUE,_xll.ohTrigger(RecalcTrigger,Trigger1Y)),NA())</f>
        <v>1.2870801418283237E-2</v>
      </c>
      <c r="N963" s="145">
        <f>IFERROR(_xll.qlIndexFixing(ONIndex1M,I963,TRUE,_xll.ohTrigger(RecalcTrigger,Trigger1M)),NA())</f>
        <v>1.1282388675865063E-2</v>
      </c>
      <c r="O963" s="44">
        <f>IFERROR(_xll.qlIndexFixing(ONIndex3M,I963,TRUE,_xll.ohTrigger(RecalcTrigger,Trigger3M)),NA())</f>
        <v>1.1901052333892492E-2</v>
      </c>
      <c r="P963" s="44">
        <f>IFERROR(_xll.qlIndexFixing(ONIndex6M,I963,TRUE,_xll.ohTrigger(RecalcTrigger,Trigger6M)),NA())</f>
        <v>1.2552072669006487E-2</v>
      </c>
      <c r="Q963" s="146">
        <f>IFERROR(_xll.qlIndexFixing(ONIndex1Y,I963,TRUE,_xll.ohTrigger(RecalcTrigger,Trigger1Y)),NA())</f>
        <v>1.28632294524611E-2</v>
      </c>
    </row>
    <row r="964" spans="2:17" x14ac:dyDescent="0.2">
      <c r="B964" s="39" t="s">
        <v>42</v>
      </c>
      <c r="D964" s="42">
        <f>_xll.qlCalendarAdvance(Calendar,$D963,B964,"f",FALSE)</f>
        <v>46497</v>
      </c>
      <c r="E964" s="140">
        <f>_xll.qlInterestRateIndexValueDate(IndexON,D964)</f>
        <v>46497</v>
      </c>
      <c r="F964" s="156">
        <f>IFERROR(_xll.qlIndexFixing(IndexON,D964,TRUE,_xll.ohTrigger(RecalcTrigger,TriggerON)),NA())</f>
        <v>1.0246515605141227E-2</v>
      </c>
      <c r="H964" s="42">
        <f>_xll.qlCalendarAdvance(Calendar,$H963,B964,"f",FALSE)</f>
        <v>46497</v>
      </c>
      <c r="I964" s="140">
        <f>_xll.qlInterestRateIndexValueDate(Index1M,$H964)</f>
        <v>46497</v>
      </c>
      <c r="J964" s="145">
        <f>IFERROR(_xll.qlIndexFixing(Index1M,$H964,TRUE,_xll.ohTrigger(RecalcTrigger,Trigger1M)),NA())</f>
        <v>1.1289248999960793E-2</v>
      </c>
      <c r="K964" s="44">
        <f>IFERROR(_xll.qlIndexFixing(Index3M,H964,TRUE,_xll.ohTrigger(RecalcTrigger,Trigger3M)),NA())</f>
        <v>1.1949584370289557E-2</v>
      </c>
      <c r="L964" s="44">
        <f>IFERROR(_xll.qlIndexFixing(Index6M,$H964,TRUE,_xll.ohTrigger(RecalcTrigger,Trigger6M)),NA())</f>
        <v>1.2526577468270598E-2</v>
      </c>
      <c r="M964" s="146">
        <f>IFERROR(_xll.qlIndexFixing(Index1Y,$H964,TRUE,_xll.ohTrigger(RecalcTrigger,Trigger1Y)),NA())</f>
        <v>1.2868478350170662E-2</v>
      </c>
      <c r="N964" s="145">
        <f>IFERROR(_xll.qlIndexFixing(ONIndex1M,I964,TRUE,_xll.ohTrigger(RecalcTrigger,Trigger1M)),NA())</f>
        <v>1.1282924935196448E-2</v>
      </c>
      <c r="O964" s="44">
        <f>IFERROR(_xll.qlIndexFixing(ONIndex3M,I964,TRUE,_xll.ohTrigger(RecalcTrigger,Trigger3M)),NA())</f>
        <v>1.1905377035080766E-2</v>
      </c>
      <c r="P964" s="44">
        <f>IFERROR(_xll.qlIndexFixing(ONIndex6M,I964,TRUE,_xll.ohTrigger(RecalcTrigger,Trigger6M)),NA())</f>
        <v>1.2551483505256478E-2</v>
      </c>
      <c r="Q964" s="146">
        <f>IFERROR(_xll.qlIndexFixing(ONIndex1Y,I964,TRUE,_xll.ohTrigger(RecalcTrigger,Trigger1Y)),NA())</f>
        <v>1.2859326181883235E-2</v>
      </c>
    </row>
    <row r="965" spans="2:17" x14ac:dyDescent="0.2">
      <c r="B965" s="39" t="s">
        <v>42</v>
      </c>
      <c r="D965" s="42">
        <f>_xll.qlCalendarAdvance(Calendar,$D964,B965,"f",FALSE)</f>
        <v>46504</v>
      </c>
      <c r="E965" s="140">
        <f>_xll.qlInterestRateIndexValueDate(IndexON,D965)</f>
        <v>46504</v>
      </c>
      <c r="F965" s="156">
        <f>IFERROR(_xll.qlIndexFixing(IndexON,D965,TRUE,_xll.ohTrigger(RecalcTrigger,TriggerON)),NA())</f>
        <v>1.0250585960974723E-2</v>
      </c>
      <c r="H965" s="42">
        <f>_xll.qlCalendarAdvance(Calendar,$H964,B965,"f",FALSE)</f>
        <v>46504</v>
      </c>
      <c r="I965" s="140">
        <f>_xll.qlInterestRateIndexValueDate(Index1M,$H965)</f>
        <v>46504</v>
      </c>
      <c r="J965" s="145">
        <f>IFERROR(_xll.qlIndexFixing(Index1M,$H965,TRUE,_xll.ohTrigger(RecalcTrigger,Trigger1M)),NA())</f>
        <v>1.1289905222959622E-2</v>
      </c>
      <c r="K965" s="44">
        <f>IFERROR(_xll.qlIndexFixing(Index3M,H965,TRUE,_xll.ohTrigger(RecalcTrigger,Trigger3M)),NA())</f>
        <v>1.1953641280680443E-2</v>
      </c>
      <c r="L965" s="44">
        <f>IFERROR(_xll.qlIndexFixing(Index6M,$H965,TRUE,_xll.ohTrigger(RecalcTrigger,Trigger6M)),NA())</f>
        <v>1.2519534363670504E-2</v>
      </c>
      <c r="M965" s="146">
        <f>IFERROR(_xll.qlIndexFixing(Index1Y,$H965,TRUE,_xll.ohTrigger(RecalcTrigger,Trigger1Y)),NA())</f>
        <v>1.2866217824400776E-2</v>
      </c>
      <c r="N965" s="145">
        <f>IFERROR(_xll.qlIndexFixing(ONIndex1M,I965,TRUE,_xll.ohTrigger(RecalcTrigger,Trigger1M)),NA())</f>
        <v>1.1283500061001206E-2</v>
      </c>
      <c r="O965" s="44">
        <f>IFERROR(_xll.qlIndexFixing(ONIndex3M,I965,TRUE,_xll.ohTrigger(RecalcTrigger,Trigger3M)),NA())</f>
        <v>1.1909664082815352E-2</v>
      </c>
      <c r="P965" s="44">
        <f>IFERROR(_xll.qlIndexFixing(ONIndex6M,I965,TRUE,_xll.ohTrigger(RecalcTrigger,Trigger6M)),NA())</f>
        <v>1.2550422653448967E-2</v>
      </c>
      <c r="Q965" s="146">
        <f>IFERROR(_xll.qlIndexFixing(ONIndex1Y,I965,TRUE,_xll.ohTrigger(RecalcTrigger,Trigger1Y)),NA())</f>
        <v>1.2855484653901961E-2</v>
      </c>
    </row>
    <row r="966" spans="2:17" x14ac:dyDescent="0.2">
      <c r="B966" s="39" t="s">
        <v>42</v>
      </c>
      <c r="D966" s="42">
        <f>_xll.qlCalendarAdvance(Calendar,$D965,B966,"f",FALSE)</f>
        <v>46511</v>
      </c>
      <c r="E966" s="140">
        <f>_xll.qlInterestRateIndexValueDate(IndexON,D966)</f>
        <v>46511</v>
      </c>
      <c r="F966" s="156">
        <f>IFERROR(_xll.qlIndexFixing(IndexON,D966,TRUE,_xll.ohTrigger(RecalcTrigger,TriggerON)),NA())</f>
        <v>1.025464669920817E-2</v>
      </c>
      <c r="H966" s="42">
        <f>_xll.qlCalendarAdvance(Calendar,$H965,B966,"f",FALSE)</f>
        <v>46511</v>
      </c>
      <c r="I966" s="140">
        <f>_xll.qlInterestRateIndexValueDate(Index1M,$H966)</f>
        <v>46511</v>
      </c>
      <c r="J966" s="145">
        <f>IFERROR(_xll.qlIndexFixing(Index1M,$H966,TRUE,_xll.ohTrigger(RecalcTrigger,Trigger1M)),NA())</f>
        <v>1.1290828081845675E-2</v>
      </c>
      <c r="K966" s="44">
        <f>IFERROR(_xll.qlIndexFixing(Index3M,H966,TRUE,_xll.ohTrigger(RecalcTrigger,Trigger3M)),NA())</f>
        <v>1.1958135878972185E-2</v>
      </c>
      <c r="L966" s="44">
        <f>IFERROR(_xll.qlIndexFixing(Index6M,$H966,TRUE,_xll.ohTrigger(RecalcTrigger,Trigger6M)),NA())</f>
        <v>1.2511686937753185E-2</v>
      </c>
      <c r="M966" s="146">
        <f>IFERROR(_xll.qlIndexFixing(Index1Y,$H966,TRUE,_xll.ohTrigger(RecalcTrigger,Trigger1Y)),NA())</f>
        <v>1.2864019840553955E-2</v>
      </c>
      <c r="N966" s="145">
        <f>IFERROR(_xll.qlIndexFixing(ONIndex1M,I966,TRUE,_xll.ohTrigger(RecalcTrigger,Trigger1M)),NA())</f>
        <v>1.1284114053279337E-2</v>
      </c>
      <c r="O966" s="44">
        <f>IFERROR(_xll.qlIndexFixing(ONIndex3M,I966,TRUE,_xll.ohTrigger(RecalcTrigger,Trigger3M)),NA())</f>
        <v>1.191391347709625E-2</v>
      </c>
      <c r="P966" s="44">
        <f>IFERROR(_xll.qlIndexFixing(ONIndex6M,I966,TRUE,_xll.ohTrigger(RecalcTrigger,Trigger6M)),NA())</f>
        <v>1.2548890113502909E-2</v>
      </c>
      <c r="Q966" s="146">
        <f>IFERROR(_xll.qlIndexFixing(ONIndex1Y,I966,TRUE,_xll.ohTrigger(RecalcTrigger,Trigger1Y)),NA())</f>
        <v>1.285170486867937E-2</v>
      </c>
    </row>
    <row r="967" spans="2:17" x14ac:dyDescent="0.2">
      <c r="B967" s="39" t="s">
        <v>42</v>
      </c>
      <c r="D967" s="42">
        <f>_xll.qlCalendarAdvance(Calendar,$D966,B967,"f",FALSE)</f>
        <v>46518</v>
      </c>
      <c r="E967" s="140">
        <f>_xll.qlInterestRateIndexValueDate(IndexON,D967)</f>
        <v>46518</v>
      </c>
      <c r="F967" s="156">
        <f>IFERROR(_xll.qlIndexFixing(IndexON,D967,TRUE,_xll.ohTrigger(RecalcTrigger,TriggerON)),NA())</f>
        <v>1.0258697819841567E-2</v>
      </c>
      <c r="H967" s="42">
        <f>_xll.qlCalendarAdvance(Calendar,$H966,B967,"f",FALSE)</f>
        <v>46518</v>
      </c>
      <c r="I967" s="140">
        <f>_xll.qlInterestRateIndexValueDate(Index1M,$H967)</f>
        <v>46518</v>
      </c>
      <c r="J967" s="145">
        <f>IFERROR(_xll.qlIndexFixing(Index1M,$H967,TRUE,_xll.ohTrigger(RecalcTrigger,Trigger1M)),NA())</f>
        <v>1.1291564909017318E-2</v>
      </c>
      <c r="K967" s="44">
        <f>IFERROR(_xll.qlIndexFixing(Index3M,H967,TRUE,_xll.ohTrigger(RecalcTrigger,Trigger3M)),NA())</f>
        <v>1.1962114701466499E-2</v>
      </c>
      <c r="L967" s="44">
        <f>IFERROR(_xll.qlIndexFixing(Index6M,$H967,TRUE,_xll.ohTrigger(RecalcTrigger,Trigger6M)),NA())</f>
        <v>1.2503952237588822E-2</v>
      </c>
      <c r="M967" s="146">
        <f>IFERROR(_xll.qlIndexFixing(Index1Y,$H967,TRUE,_xll.ohTrigger(RecalcTrigger,Trigger1Y)),NA())</f>
        <v>1.2861884398221423E-2</v>
      </c>
      <c r="N967" s="145">
        <f>IFERROR(_xll.qlIndexFixing(ONIndex1M,I967,TRUE,_xll.ohTrigger(RecalcTrigger,Trigger1M)),NA())</f>
        <v>1.1284766912111888E-2</v>
      </c>
      <c r="O967" s="44">
        <f>IFERROR(_xll.qlIndexFixing(ONIndex3M,I967,TRUE,_xll.ohTrigger(RecalcTrigger,Trigger3M)),NA())</f>
        <v>1.1918125218085551E-2</v>
      </c>
      <c r="P967" s="44">
        <f>IFERROR(_xll.qlIndexFixing(ONIndex6M,I967,TRUE,_xll.ohTrigger(RecalcTrigger,Trigger6M)),NA())</f>
        <v>1.2546885885418302E-2</v>
      </c>
      <c r="Q967" s="146">
        <f>IFERROR(_xll.qlIndexFixing(ONIndex1Y,I967,TRUE,_xll.ohTrigger(RecalcTrigger,Trigger1Y)),NA())</f>
        <v>1.284798682605337E-2</v>
      </c>
    </row>
    <row r="968" spans="2:17" x14ac:dyDescent="0.2">
      <c r="B968" s="39" t="s">
        <v>42</v>
      </c>
      <c r="D968" s="42">
        <f>_xll.qlCalendarAdvance(Calendar,$D967,B968,"f",FALSE)</f>
        <v>46525</v>
      </c>
      <c r="E968" s="140">
        <f>_xll.qlInterestRateIndexValueDate(IndexON,D968)</f>
        <v>46525</v>
      </c>
      <c r="F968" s="156">
        <f>IFERROR(_xll.qlIndexFixing(IndexON,D968,TRUE,_xll.ohTrigger(RecalcTrigger,TriggerON)),NA())</f>
        <v>1.026273932295596E-2</v>
      </c>
      <c r="H968" s="42">
        <f>_xll.qlCalendarAdvance(Calendar,$H967,B968,"f",FALSE)</f>
        <v>46525</v>
      </c>
      <c r="I968" s="140">
        <f>_xll.qlInterestRateIndexValueDate(Index1M,$H968)</f>
        <v>46525</v>
      </c>
      <c r="J968" s="145">
        <f>IFERROR(_xll.qlIndexFixing(Index1M,$H968,TRUE,_xll.ohTrigger(RecalcTrigger,Trigger1M)),NA())</f>
        <v>1.1292340638759302E-2</v>
      </c>
      <c r="K968" s="44">
        <f>IFERROR(_xll.qlIndexFixing(Index3M,H968,TRUE,_xll.ohTrigger(RecalcTrigger,Trigger3M)),NA())</f>
        <v>1.1966055762150011E-2</v>
      </c>
      <c r="L968" s="44">
        <f>IFERROR(_xll.qlIndexFixing(Index6M,$H968,TRUE,_xll.ohTrigger(RecalcTrigger,Trigger6M)),NA())</f>
        <v>1.2495925137001282E-2</v>
      </c>
      <c r="M968" s="146">
        <f>IFERROR(_xll.qlIndexFixing(Index1Y,$H968,TRUE,_xll.ohTrigger(RecalcTrigger,Trigger1Y)),NA())</f>
        <v>1.285981149700703E-2</v>
      </c>
      <c r="N968" s="145">
        <f>IFERROR(_xll.qlIndexFixing(ONIndex1M,I968,TRUE,_xll.ohTrigger(RecalcTrigger,Trigger1M)),NA())</f>
        <v>1.1285458637255719E-2</v>
      </c>
      <c r="O968" s="44">
        <f>IFERROR(_xll.qlIndexFixing(ONIndex3M,I968,TRUE,_xll.ohTrigger(RecalcTrigger,Trigger3M)),NA())</f>
        <v>1.1922299305621165E-2</v>
      </c>
      <c r="P968" s="44">
        <f>IFERROR(_xll.qlIndexFixing(ONIndex6M,I968,TRUE,_xll.ohTrigger(RecalcTrigger,Trigger6M)),NA())</f>
        <v>1.2544409969195147E-2</v>
      </c>
      <c r="Q968" s="146">
        <f>IFERROR(_xll.qlIndexFixing(ONIndex1Y,I968,TRUE,_xll.ohTrigger(RecalcTrigger,Trigger1Y)),NA())</f>
        <v>1.2844330526105008E-2</v>
      </c>
    </row>
    <row r="969" spans="2:17" x14ac:dyDescent="0.2">
      <c r="B969" s="39" t="s">
        <v>42</v>
      </c>
      <c r="D969" s="42">
        <f>_xll.qlCalendarAdvance(Calendar,$D968,B969,"f",FALSE)</f>
        <v>46532</v>
      </c>
      <c r="E969" s="140">
        <f>_xll.qlInterestRateIndexValueDate(IndexON,D969)</f>
        <v>46532</v>
      </c>
      <c r="F969" s="156">
        <f>IFERROR(_xll.qlIndexFixing(IndexON,D969,TRUE,_xll.ohTrigger(RecalcTrigger,TriggerON)),NA())</f>
        <v>1.0266771208470304E-2</v>
      </c>
      <c r="H969" s="42">
        <f>_xll.qlCalendarAdvance(Calendar,$H968,B969,"f",FALSE)</f>
        <v>46532</v>
      </c>
      <c r="I969" s="140">
        <f>_xll.qlInterestRateIndexValueDate(Index1M,$H969)</f>
        <v>46532</v>
      </c>
      <c r="J969" s="145">
        <f>IFERROR(_xll.qlIndexFixing(Index1M,$H969,TRUE,_xll.ohTrigger(RecalcTrigger,Trigger1M)),NA())</f>
        <v>1.1293155271087311E-2</v>
      </c>
      <c r="K969" s="44">
        <f>IFERROR(_xll.qlIndexFixing(Index3M,H969,TRUE,_xll.ohTrigger(RecalcTrigger,Trigger3M)),NA())</f>
        <v>1.1969959060909077E-2</v>
      </c>
      <c r="L969" s="44">
        <f>IFERROR(_xll.qlIndexFixing(Index6M,$H969,TRUE,_xll.ohTrigger(RecalcTrigger,Trigger6M)),NA())</f>
        <v>1.2487634627792128E-2</v>
      </c>
      <c r="M969" s="146">
        <f>IFERROR(_xll.qlIndexFixing(Index1Y,$H969,TRUE,_xll.ohTrigger(RecalcTrigger,Trigger1Y)),NA())</f>
        <v>1.285780113652547E-2</v>
      </c>
      <c r="N969" s="145">
        <f>IFERROR(_xll.qlIndexFixing(ONIndex1M,I969,TRUE,_xll.ohTrigger(RecalcTrigger,Trigger1M)),NA())</f>
        <v>1.1286189228953969E-2</v>
      </c>
      <c r="O969" s="44">
        <f>IFERROR(_xll.qlIndexFixing(ONIndex3M,I969,TRUE,_xll.ohTrigger(RecalcTrigger,Trigger3M)),NA())</f>
        <v>1.192643573970309E-2</v>
      </c>
      <c r="P969" s="44">
        <f>IFERROR(_xll.qlIndexFixing(ONIndex6M,I969,TRUE,_xll.ohTrigger(RecalcTrigger,Trigger6M)),NA())</f>
        <v>1.2541462364833444E-2</v>
      </c>
      <c r="Q969" s="146">
        <f>IFERROR(_xll.qlIndexFixing(ONIndex1Y,I969,TRUE,_xll.ohTrigger(RecalcTrigger,Trigger1Y)),NA())</f>
        <v>1.2840735968915329E-2</v>
      </c>
    </row>
    <row r="970" spans="2:17" x14ac:dyDescent="0.2">
      <c r="B970" s="39" t="s">
        <v>42</v>
      </c>
      <c r="D970" s="42">
        <f>_xll.qlCalendarAdvance(Calendar,$D969,B970,"f",FALSE)</f>
        <v>46539</v>
      </c>
      <c r="E970" s="140">
        <f>_xll.qlInterestRateIndexValueDate(IndexON,D970)</f>
        <v>46539</v>
      </c>
      <c r="F970" s="156">
        <f>IFERROR(_xll.qlIndexFixing(IndexON,D970,TRUE,_xll.ohTrigger(RecalcTrigger,TriggerON)),NA())</f>
        <v>1.0270793476465645E-2</v>
      </c>
      <c r="H970" s="42">
        <f>_xll.qlCalendarAdvance(Calendar,$H969,B970,"f",FALSE)</f>
        <v>46539</v>
      </c>
      <c r="I970" s="140">
        <f>_xll.qlInterestRateIndexValueDate(Index1M,$H970)</f>
        <v>46539</v>
      </c>
      <c r="J970" s="145">
        <f>IFERROR(_xll.qlIndexFixing(Index1M,$H970,TRUE,_xll.ohTrigger(RecalcTrigger,Trigger1M)),NA())</f>
        <v>1.1293769858435037E-2</v>
      </c>
      <c r="K970" s="44">
        <f>IFERROR(_xll.qlIndexFixing(Index3M,H970,TRUE,_xll.ohTrigger(RecalcTrigger,Trigger3M)),NA())</f>
        <v>1.197382459763182E-2</v>
      </c>
      <c r="L970" s="44">
        <f>IFERROR(_xll.qlIndexFixing(Index6M,$H970,TRUE,_xll.ohTrigger(RecalcTrigger,Trigger6M)),NA())</f>
        <v>1.2479593959540106E-2</v>
      </c>
      <c r="M970" s="146">
        <f>IFERROR(_xll.qlIndexFixing(Index1Y,$H970,TRUE,_xll.ohTrigger(RecalcTrigger,Trigger1Y)),NA())</f>
        <v>1.2855853316403624E-2</v>
      </c>
      <c r="N970" s="145">
        <f>IFERROR(_xll.qlIndexFixing(ONIndex1M,I970,TRUE,_xll.ohTrigger(RecalcTrigger,Trigger1M)),NA())</f>
        <v>1.1286958687044546E-2</v>
      </c>
      <c r="O970" s="44">
        <f>IFERROR(_xll.qlIndexFixing(ONIndex3M,I970,TRUE,_xll.ohTrigger(RecalcTrigger,Trigger3M)),NA())</f>
        <v>1.1930534520412373E-2</v>
      </c>
      <c r="P970" s="44">
        <f>IFERROR(_xll.qlIndexFixing(ONIndex6M,I970,TRUE,_xll.ohTrigger(RecalcTrigger,Trigger6M)),NA())</f>
        <v>1.253804307241424E-2</v>
      </c>
      <c r="Q970" s="146">
        <f>IFERROR(_xll.qlIndexFixing(ONIndex1Y,I970,TRUE,_xll.ohTrigger(RecalcTrigger,Trigger1Y)),NA())</f>
        <v>1.2837203154322241E-2</v>
      </c>
    </row>
    <row r="971" spans="2:17" x14ac:dyDescent="0.2">
      <c r="B971" s="39" t="s">
        <v>42</v>
      </c>
      <c r="D971" s="42">
        <f>_xll.qlCalendarAdvance(Calendar,$D970,B971,"f",FALSE)</f>
        <v>46546</v>
      </c>
      <c r="E971" s="140">
        <f>_xll.qlInterestRateIndexValueDate(IndexON,D971)</f>
        <v>46546</v>
      </c>
      <c r="F971" s="156">
        <f>IFERROR(_xll.qlIndexFixing(IndexON,D971,TRUE,_xll.ohTrigger(RecalcTrigger,TriggerON)),NA())</f>
        <v>1.0274806126860936E-2</v>
      </c>
      <c r="H971" s="42">
        <f>_xll.qlCalendarAdvance(Calendar,$H970,B971,"f",FALSE)</f>
        <v>46546</v>
      </c>
      <c r="I971" s="140">
        <f>_xll.qlInterestRateIndexValueDate(Index1M,$H971)</f>
        <v>46546</v>
      </c>
      <c r="J971" s="145">
        <f>IFERROR(_xll.qlIndexFixing(Index1M,$H971,TRUE,_xll.ohTrigger(RecalcTrigger,Trigger1M)),NA())</f>
        <v>1.129465948967338E-2</v>
      </c>
      <c r="K971" s="44">
        <f>IFERROR(_xll.qlIndexFixing(Index3M,H971,TRUE,_xll.ohTrigger(RecalcTrigger,Trigger3M)),NA())</f>
        <v>1.1977652372209002E-2</v>
      </c>
      <c r="L971" s="44">
        <f>IFERROR(_xll.qlIndexFixing(Index6M,$H971,TRUE,_xll.ohTrigger(RecalcTrigger,Trigger6M)),NA())</f>
        <v>1.2470864946915679E-2</v>
      </c>
      <c r="M971" s="146">
        <f>IFERROR(_xll.qlIndexFixing(Index1Y,$H971,TRUE,_xll.ohTrigger(RecalcTrigger,Trigger1Y)),NA())</f>
        <v>1.285396803627966E-2</v>
      </c>
      <c r="N971" s="145">
        <f>IFERROR(_xll.qlIndexFixing(ONIndex1M,I971,TRUE,_xll.ohTrigger(RecalcTrigger,Trigger1M)),NA())</f>
        <v>1.1287767011608496E-2</v>
      </c>
      <c r="O971" s="44">
        <f>IFERROR(_xll.qlIndexFixing(ONIndex3M,I971,TRUE,_xll.ohTrigger(RecalcTrigger,Trigger3M)),NA())</f>
        <v>1.1934595647749013E-2</v>
      </c>
      <c r="P971" s="44">
        <f>IFERROR(_xll.qlIndexFixing(ONIndex6M,I971,TRUE,_xll.ohTrigger(RecalcTrigger,Trigger6M)),NA())</f>
        <v>1.253415209201858E-2</v>
      </c>
      <c r="Q971" s="146">
        <f>IFERROR(_xll.qlIndexFixing(ONIndex1Y,I971,TRUE,_xll.ohTrigger(RecalcTrigger,Trigger1Y)),NA())</f>
        <v>1.283373208240679E-2</v>
      </c>
    </row>
    <row r="972" spans="2:17" x14ac:dyDescent="0.2">
      <c r="B972" s="39" t="s">
        <v>42</v>
      </c>
      <c r="D972" s="42">
        <f>_xll.qlCalendarAdvance(Calendar,$D971,B972,"f",FALSE)</f>
        <v>46553</v>
      </c>
      <c r="E972" s="140">
        <f>_xll.qlInterestRateIndexValueDate(IndexON,D972)</f>
        <v>46553</v>
      </c>
      <c r="F972" s="156">
        <f>IFERROR(_xll.qlIndexFixing(IndexON,D972,TRUE,_xll.ohTrigger(RecalcTrigger,TriggerON)),NA())</f>
        <v>1.0278809159656177E-2</v>
      </c>
      <c r="H972" s="42">
        <f>_xll.qlCalendarAdvance(Calendar,$H971,B972,"f",FALSE)</f>
        <v>46553</v>
      </c>
      <c r="I972" s="140">
        <f>_xll.qlInterestRateIndexValueDate(Index1M,$H972)</f>
        <v>46553</v>
      </c>
      <c r="J972" s="145">
        <f>IFERROR(_xll.qlIndexFixing(Index1M,$H972,TRUE,_xll.ohTrigger(RecalcTrigger,Trigger1M)),NA())</f>
        <v>1.1295588022318745E-2</v>
      </c>
      <c r="K972" s="44">
        <f>IFERROR(_xll.qlIndexFixing(Index3M,H972,TRUE,_xll.ohTrigger(RecalcTrigger,Trigger3M)),NA())</f>
        <v>1.1981442384532269E-2</v>
      </c>
      <c r="L972" s="44">
        <f>IFERROR(_xll.qlIndexFixing(Index6M,$H972,TRUE,_xll.ohTrigger(RecalcTrigger,Trigger6M)),NA())</f>
        <v>1.2461956970065859E-2</v>
      </c>
      <c r="M972" s="146">
        <f>IFERROR(_xll.qlIndexFixing(Index1Y,$H972,TRUE,_xll.ohTrigger(RecalcTrigger,Trigger1Y)),NA())</f>
        <v>1.2852145295803044E-2</v>
      </c>
      <c r="N972" s="145">
        <f>IFERROR(_xll.qlIndexFixing(ONIndex1M,I972,TRUE,_xll.ohTrigger(RecalcTrigger,Trigger1M)),NA())</f>
        <v>1.1288614202645819E-2</v>
      </c>
      <c r="O972" s="44">
        <f>IFERROR(_xll.qlIndexFixing(ONIndex3M,I972,TRUE,_xll.ohTrigger(RecalcTrigger,Trigger3M)),NA())</f>
        <v>1.1938619121631966E-2</v>
      </c>
      <c r="P972" s="44">
        <f>IFERROR(_xll.qlIndexFixing(ONIndex6M,I972,TRUE,_xll.ohTrigger(RecalcTrigger,Trigger6M)),NA())</f>
        <v>1.2529789423403326E-2</v>
      </c>
      <c r="Q972" s="146">
        <f>IFERROR(_xll.qlIndexFixing(ONIndex1Y,I972,TRUE,_xll.ohTrigger(RecalcTrigger,Trigger1Y)),NA())</f>
        <v>1.283032275308793E-2</v>
      </c>
    </row>
    <row r="973" spans="2:17" x14ac:dyDescent="0.2">
      <c r="B973" s="39" t="s">
        <v>42</v>
      </c>
      <c r="D973" s="42">
        <f>_xll.qlCalendarAdvance(Calendar,$D972,B973,"f",FALSE)</f>
        <v>46560</v>
      </c>
      <c r="E973" s="140">
        <f>_xll.qlInterestRateIndexValueDate(IndexON,D973)</f>
        <v>46560</v>
      </c>
      <c r="F973" s="156">
        <f>IFERROR(_xll.qlIndexFixing(IndexON,D973,TRUE,_xll.ohTrigger(RecalcTrigger,TriggerON)),NA())</f>
        <v>1.0282802574851369E-2</v>
      </c>
      <c r="H973" s="42">
        <f>_xll.qlCalendarAdvance(Calendar,$H972,B973,"f",FALSE)</f>
        <v>46560</v>
      </c>
      <c r="I973" s="140">
        <f>_xll.qlInterestRateIndexValueDate(Index1M,$H973)</f>
        <v>46560</v>
      </c>
      <c r="J973" s="145">
        <f>IFERROR(_xll.qlIndexFixing(Index1M,$H973,TRUE,_xll.ohTrigger(RecalcTrigger,Trigger1M)),NA())</f>
        <v>1.1296555456368429E-2</v>
      </c>
      <c r="K973" s="44">
        <f>IFERROR(_xll.qlIndexFixing(Index3M,H973,TRUE,_xll.ohTrigger(RecalcTrigger,Trigger3M)),NA())</f>
        <v>1.1985194634493265E-2</v>
      </c>
      <c r="L973" s="44">
        <f>IFERROR(_xll.qlIndexFixing(Index6M,$H973,TRUE,_xll.ohTrigger(RecalcTrigger,Trigger6M)),NA())</f>
        <v>1.2452899176556561E-2</v>
      </c>
      <c r="M973" s="146">
        <f>IFERROR(_xll.qlIndexFixing(Index1Y,$H973,TRUE,_xll.ohTrigger(RecalcTrigger,Trigger1Y)),NA())</f>
        <v>1.2850385094635638E-2</v>
      </c>
      <c r="N973" s="145">
        <f>IFERROR(_xll.qlIndexFixing(ONIndex1M,I973,TRUE,_xll.ohTrigger(RecalcTrigger,Trigger1M)),NA())</f>
        <v>1.1289500260156515E-2</v>
      </c>
      <c r="O973" s="44">
        <f>IFERROR(_xll.qlIndexFixing(ONIndex3M,I973,TRUE,_xll.ohTrigger(RecalcTrigger,Trigger3M)),NA())</f>
        <v>1.194260494206123E-2</v>
      </c>
      <c r="P973" s="44">
        <f>IFERROR(_xll.qlIndexFixing(ONIndex6M,I973,TRUE,_xll.ohTrigger(RecalcTrigger,Trigger6M)),NA())</f>
        <v>1.2524955066811616E-2</v>
      </c>
      <c r="Q973" s="146">
        <f>IFERROR(_xll.qlIndexFixing(ONIndex1Y,I973,TRUE,_xll.ohTrigger(RecalcTrigger,Trigger1Y)),NA())</f>
        <v>1.2826975166527754E-2</v>
      </c>
    </row>
    <row r="974" spans="2:17" x14ac:dyDescent="0.2">
      <c r="B974" s="39" t="s">
        <v>42</v>
      </c>
      <c r="D974" s="42">
        <f>_xll.qlCalendarAdvance(Calendar,$D973,B974,"f",FALSE)</f>
        <v>46567</v>
      </c>
      <c r="E974" s="140">
        <f>_xll.qlInterestRateIndexValueDate(IndexON,D974)</f>
        <v>46567</v>
      </c>
      <c r="F974" s="156">
        <f>IFERROR(_xll.qlIndexFixing(IndexON,D974,TRUE,_xll.ohTrigger(RecalcTrigger,TriggerON)),NA())</f>
        <v>1.0286786372527557E-2</v>
      </c>
      <c r="H974" s="42">
        <f>_xll.qlCalendarAdvance(Calendar,$H973,B974,"f",FALSE)</f>
        <v>46567</v>
      </c>
      <c r="I974" s="140">
        <f>_xll.qlInterestRateIndexValueDate(Index1M,$H974)</f>
        <v>46567</v>
      </c>
      <c r="J974" s="145">
        <f>IFERROR(_xll.qlIndexFixing(Index1M,$H974,TRUE,_xll.ohTrigger(RecalcTrigger,Trigger1M)),NA())</f>
        <v>1.1297561791838644E-2</v>
      </c>
      <c r="K974" s="44">
        <f>IFERROR(_xll.qlIndexFixing(Index3M,H974,TRUE,_xll.ohTrigger(RecalcTrigger,Trigger3M)),NA())</f>
        <v>1.1988909121984515E-2</v>
      </c>
      <c r="L974" s="44">
        <f>IFERROR(_xll.qlIndexFixing(Index6M,$H974,TRUE,_xll.ohTrigger(RecalcTrigger,Trigger6M)),NA())</f>
        <v>1.2443720713466534E-2</v>
      </c>
      <c r="M974" s="146">
        <f>IFERROR(_xll.qlIndexFixing(Index1Y,$H974,TRUE,_xll.ohTrigger(RecalcTrigger,Trigger1Y)),NA())</f>
        <v>1.284868743245038E-2</v>
      </c>
      <c r="N974" s="145">
        <f>IFERROR(_xll.qlIndexFixing(ONIndex1M,I974,TRUE,_xll.ohTrigger(RecalcTrigger,Trigger1M)),NA())</f>
        <v>1.1290425184059538E-2</v>
      </c>
      <c r="O974" s="44">
        <f>IFERROR(_xll.qlIndexFixing(ONIndex3M,I974,TRUE,_xll.ohTrigger(RecalcTrigger,Trigger3M)),NA())</f>
        <v>1.1946553109117852E-2</v>
      </c>
      <c r="P974" s="44">
        <f>IFERROR(_xll.qlIndexFixing(ONIndex6M,I974,TRUE,_xll.ohTrigger(RecalcTrigger,Trigger6M)),NA())</f>
        <v>1.2519649022162405E-2</v>
      </c>
      <c r="Q974" s="146">
        <f>IFERROR(_xll.qlIndexFixing(ONIndex1Y,I974,TRUE,_xll.ohTrigger(RecalcTrigger,Trigger1Y)),NA())</f>
        <v>1.2823689322564169E-2</v>
      </c>
    </row>
    <row r="975" spans="2:17" x14ac:dyDescent="0.2">
      <c r="B975" s="39" t="s">
        <v>42</v>
      </c>
      <c r="D975" s="42">
        <f>_xll.qlCalendarAdvance(Calendar,$D974,B975,"f",FALSE)</f>
        <v>46574</v>
      </c>
      <c r="E975" s="140">
        <f>_xll.qlInterestRateIndexValueDate(IndexON,D975)</f>
        <v>46574</v>
      </c>
      <c r="F975" s="156">
        <f>IFERROR(_xll.qlIndexFixing(IndexON,D975,TRUE,_xll.ohTrigger(RecalcTrigger,TriggerON)),NA())</f>
        <v>1.0290760552603695E-2</v>
      </c>
      <c r="H975" s="42">
        <f>_xll.qlCalendarAdvance(Calendar,$H974,B975,"f",FALSE)</f>
        <v>46574</v>
      </c>
      <c r="I975" s="140">
        <f>_xll.qlInterestRateIndexValueDate(Index1M,$H975)</f>
        <v>46574</v>
      </c>
      <c r="J975" s="145">
        <f>IFERROR(_xll.qlIndexFixing(Index1M,$H975,TRUE,_xll.ohTrigger(RecalcTrigger,Trigger1M)),NA())</f>
        <v>1.1298860019733186E-2</v>
      </c>
      <c r="K975" s="44">
        <f>IFERROR(_xll.qlIndexFixing(Index3M,H975,TRUE,_xll.ohTrigger(RecalcTrigger,Trigger3M)),NA())</f>
        <v>1.1992585846900307E-2</v>
      </c>
      <c r="L975" s="44">
        <f>IFERROR(_xll.qlIndexFixing(Index6M,$H975,TRUE,_xll.ohTrigger(RecalcTrigger,Trigger6M)),NA())</f>
        <v>1.2433983481561771E-2</v>
      </c>
      <c r="M975" s="146">
        <f>IFERROR(_xll.qlIndexFixing(Index1Y,$H975,TRUE,_xll.ohTrigger(RecalcTrigger,Trigger1Y)),NA())</f>
        <v>1.284705230893194E-2</v>
      </c>
      <c r="N975" s="145">
        <f>IFERROR(_xll.qlIndexFixing(ONIndex1M,I975,TRUE,_xll.ohTrigger(RecalcTrigger,Trigger1M)),NA())</f>
        <v>1.1291388974435934E-2</v>
      </c>
      <c r="O975" s="44">
        <f>IFERROR(_xll.qlIndexFixing(ONIndex3M,I975,TRUE,_xll.ohTrigger(RecalcTrigger,Trigger3M)),NA())</f>
        <v>1.1950463622720786E-2</v>
      </c>
      <c r="P975" s="44">
        <f>IFERROR(_xll.qlIndexFixing(ONIndex6M,I975,TRUE,_xll.ohTrigger(RecalcTrigger,Trigger6M)),NA())</f>
        <v>1.2513871289455691E-2</v>
      </c>
      <c r="Q975" s="146">
        <f>IFERROR(_xll.qlIndexFixing(ONIndex1Y,I975,TRUE,_xll.ohTrigger(RecalcTrigger,Trigger1Y)),NA())</f>
        <v>1.2820465221278221E-2</v>
      </c>
    </row>
    <row r="976" spans="2:17" x14ac:dyDescent="0.2">
      <c r="B976" s="39" t="s">
        <v>42</v>
      </c>
      <c r="D976" s="42">
        <f>_xll.qlCalendarAdvance(Calendar,$D975,B976,"f",FALSE)</f>
        <v>46581</v>
      </c>
      <c r="E976" s="140">
        <f>_xll.qlInterestRateIndexValueDate(IndexON,D976)</f>
        <v>46581</v>
      </c>
      <c r="F976" s="156">
        <f>IFERROR(_xll.qlIndexFixing(IndexON,D976,TRUE,_xll.ohTrigger(RecalcTrigger,TriggerON)),NA())</f>
        <v>1.0294725115079784E-2</v>
      </c>
      <c r="H976" s="42">
        <f>_xll.qlCalendarAdvance(Calendar,$H975,B976,"f",FALSE)</f>
        <v>46581</v>
      </c>
      <c r="I976" s="140">
        <f>_xll.qlInterestRateIndexValueDate(Index1M,$H976)</f>
        <v>46581</v>
      </c>
      <c r="J976" s="145">
        <f>IFERROR(_xll.qlIndexFixing(Index1M,$H976,TRUE,_xll.ohTrigger(RecalcTrigger,Trigger1M)),NA())</f>
        <v>1.1299946970377768E-2</v>
      </c>
      <c r="K976" s="44">
        <f>IFERROR(_xll.qlIndexFixing(Index3M,H976,TRUE,_xll.ohTrigger(RecalcTrigger,Trigger3M)),NA())</f>
        <v>1.1996224809137573E-2</v>
      </c>
      <c r="L976" s="44">
        <f>IFERROR(_xll.qlIndexFixing(Index6M,$H976,TRUE,_xll.ohTrigger(RecalcTrigger,Trigger6M)),NA())</f>
        <v>1.242466084736542E-2</v>
      </c>
      <c r="M976" s="146">
        <f>IFERROR(_xll.qlIndexFixing(Index1Y,$H976,TRUE,_xll.ohTrigger(RecalcTrigger,Trigger1Y)),NA())</f>
        <v>1.2845479723776951E-2</v>
      </c>
      <c r="N976" s="145">
        <f>IFERROR(_xll.qlIndexFixing(ONIndex1M,I976,TRUE,_xll.ohTrigger(RecalcTrigger,Trigger1M)),NA())</f>
        <v>1.1292391631285703E-2</v>
      </c>
      <c r="O976" s="44">
        <f>IFERROR(_xll.qlIndexFixing(ONIndex3M,I976,TRUE,_xll.ohTrigger(RecalcTrigger,Trigger3M)),NA())</f>
        <v>1.1954336482951078E-2</v>
      </c>
      <c r="P976" s="44">
        <f>IFERROR(_xll.qlIndexFixing(ONIndex6M,I976,TRUE,_xll.ohTrigger(RecalcTrigger,Trigger6M)),NA())</f>
        <v>1.2507621868853569E-2</v>
      </c>
      <c r="Q976" s="146">
        <f>IFERROR(_xll.qlIndexFixing(ONIndex1Y,I976,TRUE,_xll.ohTrigger(RecalcTrigger,Trigger1Y)),NA())</f>
        <v>1.281730286266991E-2</v>
      </c>
    </row>
    <row r="977" spans="2:17" x14ac:dyDescent="0.2">
      <c r="B977" s="39" t="s">
        <v>42</v>
      </c>
      <c r="D977" s="42">
        <f>_xll.qlCalendarAdvance(Calendar,$D976,B977,"f",FALSE)</f>
        <v>46588</v>
      </c>
      <c r="E977" s="140">
        <f>_xll.qlInterestRateIndexValueDate(IndexON,D977)</f>
        <v>46588</v>
      </c>
      <c r="F977" s="156">
        <f>IFERROR(_xll.qlIndexFixing(IndexON,D977,TRUE,_xll.ohTrigger(RecalcTrigger,TriggerON)),NA())</f>
        <v>1.0298680059955823E-2</v>
      </c>
      <c r="H977" s="42">
        <f>_xll.qlCalendarAdvance(Calendar,$H976,B977,"f",FALSE)</f>
        <v>46588</v>
      </c>
      <c r="I977" s="140">
        <f>_xll.qlInterestRateIndexValueDate(Index1M,$H977)</f>
        <v>46588</v>
      </c>
      <c r="J977" s="145">
        <f>IFERROR(_xll.qlIndexFixing(Index1M,$H977,TRUE,_xll.ohTrigger(RecalcTrigger,Trigger1M)),NA())</f>
        <v>1.1301072823681578E-2</v>
      </c>
      <c r="K977" s="44">
        <f>IFERROR(_xll.qlIndexFixing(Index3M,H977,TRUE,_xll.ohTrigger(RecalcTrigger,Trigger3M)),NA())</f>
        <v>1.1999826008591478E-2</v>
      </c>
      <c r="L977" s="44">
        <f>IFERROR(_xll.qlIndexFixing(Index6M,$H977,TRUE,_xll.ohTrigger(RecalcTrigger,Trigger6M)),NA())</f>
        <v>1.2415306723150252E-2</v>
      </c>
      <c r="M977" s="146">
        <f>IFERROR(_xll.qlIndexFixing(Index1Y,$H977,TRUE,_xll.ohTrigger(RecalcTrigger,Trigger1Y)),NA())</f>
        <v>1.2843969676692891E-2</v>
      </c>
      <c r="N977" s="145">
        <f>IFERROR(_xll.qlIndexFixing(ONIndex1M,I977,TRUE,_xll.ohTrigger(RecalcTrigger,Trigger1M)),NA())</f>
        <v>1.1293433154689891E-2</v>
      </c>
      <c r="O977" s="44">
        <f>IFERROR(_xll.qlIndexFixing(ONIndex3M,I977,TRUE,_xll.ohTrigger(RecalcTrigger,Trigger3M)),NA())</f>
        <v>1.1958171689727681E-2</v>
      </c>
      <c r="P977" s="44">
        <f>IFERROR(_xll.qlIndexFixing(ONIndex6M,I977,TRUE,_xll.ohTrigger(RecalcTrigger,Trigger6M)),NA())</f>
        <v>1.2500900760274991E-2</v>
      </c>
      <c r="Q977" s="146">
        <f>IFERROR(_xll.qlIndexFixing(ONIndex1Y,I977,TRUE,_xll.ohTrigger(RecalcTrigger,Trigger1Y)),NA())</f>
        <v>1.2814202246739237E-2</v>
      </c>
    </row>
    <row r="978" spans="2:17" x14ac:dyDescent="0.2">
      <c r="B978" s="39" t="s">
        <v>42</v>
      </c>
      <c r="D978" s="42">
        <f>_xll.qlCalendarAdvance(Calendar,$D977,B978,"f",FALSE)</f>
        <v>46595</v>
      </c>
      <c r="E978" s="140">
        <f>_xll.qlInterestRateIndexValueDate(IndexON,D978)</f>
        <v>46595</v>
      </c>
      <c r="F978" s="156">
        <f>IFERROR(_xll.qlIndexFixing(IndexON,D978,TRUE,_xll.ohTrigger(RecalcTrigger,TriggerON)),NA())</f>
        <v>1.0302625387393904E-2</v>
      </c>
      <c r="H978" s="42">
        <f>_xll.qlCalendarAdvance(Calendar,$H977,B978,"f",FALSE)</f>
        <v>46595</v>
      </c>
      <c r="I978" s="140">
        <f>_xll.qlInterestRateIndexValueDate(Index1M,$H978)</f>
        <v>46595</v>
      </c>
      <c r="J978" s="145">
        <f>IFERROR(_xll.qlIndexFixing(Index1M,$H978,TRUE,_xll.ohTrigger(RecalcTrigger,Trigger1M)),NA())</f>
        <v>1.1302237579649849E-2</v>
      </c>
      <c r="K978" s="44">
        <f>IFERROR(_xll.qlIndexFixing(Index3M,H978,TRUE,_xll.ohTrigger(RecalcTrigger,Trigger3M)),NA())</f>
        <v>1.2003389445158955E-2</v>
      </c>
      <c r="L978" s="44">
        <f>IFERROR(_xll.qlIndexFixing(Index6M,$H978,TRUE,_xll.ohTrigger(RecalcTrigger,Trigger6M)),NA())</f>
        <v>1.2405950096446607E-2</v>
      </c>
      <c r="M978" s="146">
        <f>IFERROR(_xll.qlIndexFixing(Index1Y,$H978,TRUE,_xll.ohTrigger(RecalcTrigger,Trigger1Y)),NA())</f>
        <v>1.2842522167399201E-2</v>
      </c>
      <c r="N978" s="145">
        <f>IFERROR(_xll.qlIndexFixing(ONIndex1M,I978,TRUE,_xll.ohTrigger(RecalcTrigger,Trigger1M)),NA())</f>
        <v>1.129451354440536E-2</v>
      </c>
      <c r="O978" s="44">
        <f>IFERROR(_xll.qlIndexFixing(ONIndex3M,I978,TRUE,_xll.ohTrigger(RecalcTrigger,Trigger3M)),NA())</f>
        <v>1.1961969243050596E-2</v>
      </c>
      <c r="P978" s="44">
        <f>IFERROR(_xll.qlIndexFixing(ONIndex6M,I978,TRUE,_xll.ohTrigger(RecalcTrigger,Trigger6M)),NA())</f>
        <v>1.2493707963638911E-2</v>
      </c>
      <c r="Q978" s="146">
        <f>IFERROR(_xll.qlIndexFixing(ONIndex1Y,I978,TRUE,_xll.ohTrigger(RecalcTrigger,Trigger1Y)),NA())</f>
        <v>1.2811163373324108E-2</v>
      </c>
    </row>
    <row r="979" spans="2:17" x14ac:dyDescent="0.2">
      <c r="B979" s="39" t="s">
        <v>42</v>
      </c>
      <c r="D979" s="42">
        <f>_xll.qlCalendarAdvance(Calendar,$D978,B979,"f",FALSE)</f>
        <v>46602</v>
      </c>
      <c r="E979" s="140">
        <f>_xll.qlInterestRateIndexValueDate(IndexON,D979)</f>
        <v>46602</v>
      </c>
      <c r="F979" s="156">
        <f>IFERROR(_xll.qlIndexFixing(IndexON,D979,TRUE,_xll.ohTrigger(RecalcTrigger,TriggerON)),NA())</f>
        <v>1.030656109715089E-2</v>
      </c>
      <c r="H979" s="42">
        <f>_xll.qlCalendarAdvance(Calendar,$H978,B979,"f",FALSE)</f>
        <v>46602</v>
      </c>
      <c r="I979" s="140">
        <f>_xll.qlInterestRateIndexValueDate(Index1M,$H979)</f>
        <v>46602</v>
      </c>
      <c r="J979" s="145">
        <f>IFERROR(_xll.qlIndexFixing(Index1M,$H979,TRUE,_xll.ohTrigger(RecalcTrigger,Trigger1M)),NA())</f>
        <v>1.1303441238300878E-2</v>
      </c>
      <c r="K979" s="44">
        <f>IFERROR(_xll.qlIndexFixing(Index3M,H979,TRUE,_xll.ohTrigger(RecalcTrigger,Trigger3M)),NA())</f>
        <v>1.2006915118739575E-2</v>
      </c>
      <c r="L979" s="44">
        <f>IFERROR(_xll.qlIndexFixing(Index6M,$H979,TRUE,_xll.ohTrigger(RecalcTrigger,Trigger6M)),NA())</f>
        <v>1.2396619954239968E-2</v>
      </c>
      <c r="M979" s="146">
        <f>IFERROR(_xll.qlIndexFixing(Index1Y,$H979,TRUE,_xll.ohTrigger(RecalcTrigger,Trigger1Y)),NA())</f>
        <v>1.2841137195627716E-2</v>
      </c>
      <c r="N979" s="145">
        <f>IFERROR(_xll.qlIndexFixing(ONIndex1M,I979,TRUE,_xll.ohTrigger(RecalcTrigger,Trigger1M)),NA())</f>
        <v>1.1295632800594202E-2</v>
      </c>
      <c r="O979" s="44">
        <f>IFERROR(_xll.qlIndexFixing(ONIndex3M,I979,TRUE,_xll.ohTrigger(RecalcTrigger,Trigger3M)),NA())</f>
        <v>1.1965729143081916E-2</v>
      </c>
      <c r="P979" s="44">
        <f>IFERROR(_xll.qlIndexFixing(ONIndex6M,I979,TRUE,_xll.ohTrigger(RecalcTrigger,Trigger6M)),NA())</f>
        <v>1.2486043479188469E-2</v>
      </c>
      <c r="Q979" s="146">
        <f>IFERROR(_xll.qlIndexFixing(ONIndex1Y,I979,TRUE,_xll.ohTrigger(RecalcTrigger,Trigger1Y)),NA())</f>
        <v>1.2808186242748709E-2</v>
      </c>
    </row>
    <row r="980" spans="2:17" x14ac:dyDescent="0.2">
      <c r="B980" s="39" t="s">
        <v>42</v>
      </c>
      <c r="D980" s="42">
        <f>_xll.qlCalendarAdvance(Calendar,$D979,B980,"f",FALSE)</f>
        <v>46609</v>
      </c>
      <c r="E980" s="140">
        <f>_xll.qlInterestRateIndexValueDate(IndexON,D980)</f>
        <v>46609</v>
      </c>
      <c r="F980" s="156">
        <f>IFERROR(_xll.qlIndexFixing(IndexON,D980,TRUE,_xll.ohTrigger(RecalcTrigger,TriggerON)),NA())</f>
        <v>1.0310487189307826E-2</v>
      </c>
      <c r="H980" s="42">
        <f>_xll.qlCalendarAdvance(Calendar,$H979,B980,"f",FALSE)</f>
        <v>46609</v>
      </c>
      <c r="I980" s="140">
        <f>_xll.qlInterestRateIndexValueDate(Index1M,$H980)</f>
        <v>46609</v>
      </c>
      <c r="J980" s="145">
        <f>IFERROR(_xll.qlIndexFixing(Index1M,$H980,TRUE,_xll.ohTrigger(RecalcTrigger,Trigger1M)),NA())</f>
        <v>1.130468379964251E-2</v>
      </c>
      <c r="K980" s="44">
        <f>IFERROR(_xll.qlIndexFixing(Index3M,H980,TRUE,_xll.ohTrigger(RecalcTrigger,Trigger3M)),NA())</f>
        <v>1.2010403029232031E-2</v>
      </c>
      <c r="L980" s="44">
        <f>IFERROR(_xll.qlIndexFixing(Index6M,$H980,TRUE,_xll.ohTrigger(RecalcTrigger,Trigger6M)),NA())</f>
        <v>1.238734528297712E-2</v>
      </c>
      <c r="M980" s="146">
        <f>IFERROR(_xll.qlIndexFixing(Index1Y,$H980,TRUE,_xll.ohTrigger(RecalcTrigger,Trigger1Y)),NA())</f>
        <v>1.2839814761120463E-2</v>
      </c>
      <c r="N980" s="145">
        <f>IFERROR(_xll.qlIndexFixing(ONIndex1M,I980,TRUE,_xll.ohTrigger(RecalcTrigger,Trigger1M)),NA())</f>
        <v>1.1296790923337463E-2</v>
      </c>
      <c r="O980" s="44">
        <f>IFERROR(_xll.qlIndexFixing(ONIndex3M,I980,TRUE,_xll.ohTrigger(RecalcTrigger,Trigger3M)),NA())</f>
        <v>1.1969451389497454E-2</v>
      </c>
      <c r="P980" s="44">
        <f>IFERROR(_xll.qlIndexFixing(ONIndex6M,I980,TRUE,_xll.ohTrigger(RecalcTrigger,Trigger6M)),NA())</f>
        <v>1.2477907306923663E-2</v>
      </c>
      <c r="Q980" s="146">
        <f>IFERROR(_xll.qlIndexFixing(ONIndex1Y,I980,TRUE,_xll.ohTrigger(RecalcTrigger,Trigger1Y)),NA())</f>
        <v>1.2805270854688855E-2</v>
      </c>
    </row>
    <row r="981" spans="2:17" x14ac:dyDescent="0.2">
      <c r="B981" s="39" t="s">
        <v>42</v>
      </c>
      <c r="D981" s="42">
        <f>_xll.qlCalendarAdvance(Calendar,$D980,B981,"f",FALSE)</f>
        <v>46616</v>
      </c>
      <c r="E981" s="140">
        <f>_xll.qlInterestRateIndexValueDate(IndexON,D981)</f>
        <v>46616</v>
      </c>
      <c r="F981" s="156">
        <f>IFERROR(_xll.qlIndexFixing(IndexON,D981,TRUE,_xll.ohTrigger(RecalcTrigger,TriggerON)),NA())</f>
        <v>1.0314403663945759E-2</v>
      </c>
      <c r="H981" s="42">
        <f>_xll.qlCalendarAdvance(Calendar,$H980,B981,"f",FALSE)</f>
        <v>46616</v>
      </c>
      <c r="I981" s="140">
        <f>_xll.qlInterestRateIndexValueDate(Index1M,$H981)</f>
        <v>46616</v>
      </c>
      <c r="J981" s="145">
        <f>IFERROR(_xll.qlIndexFixing(Index1M,$H981,TRUE,_xll.ohTrigger(RecalcTrigger,Trigger1M)),NA())</f>
        <v>1.1305965263685203E-2</v>
      </c>
      <c r="K981" s="44">
        <f>IFERROR(_xll.qlIndexFixing(Index3M,H981,TRUE,_xll.ohTrigger(RecalcTrigger,Trigger3M)),NA())</f>
        <v>1.2013853176537659E-2</v>
      </c>
      <c r="L981" s="44">
        <f>IFERROR(_xll.qlIndexFixing(Index6M,$H981,TRUE,_xll.ohTrigger(RecalcTrigger,Trigger6M)),NA())</f>
        <v>1.237815506856616E-2</v>
      </c>
      <c r="M981" s="146">
        <f>IFERROR(_xll.qlIndexFixing(Index1Y,$H981,TRUE,_xll.ohTrigger(RecalcTrigger,Trigger1Y)),NA())</f>
        <v>1.283855486363231E-2</v>
      </c>
      <c r="N981" s="145">
        <f>IFERROR(_xll.qlIndexFixing(ONIndex1M,I981,TRUE,_xll.ohTrigger(RecalcTrigger,Trigger1M)),NA())</f>
        <v>1.1297987912473051E-2</v>
      </c>
      <c r="O981" s="44">
        <f>IFERROR(_xll.qlIndexFixing(ONIndex3M,I981,TRUE,_xll.ohTrigger(RecalcTrigger,Trigger3M)),NA())</f>
        <v>1.1973135982621397E-2</v>
      </c>
      <c r="P981" s="44">
        <f>IFERROR(_xll.qlIndexFixing(ONIndex6M,I981,TRUE,_xll.ohTrigger(RecalcTrigger,Trigger6M)),NA())</f>
        <v>1.2469299446682403E-2</v>
      </c>
      <c r="Q981" s="146">
        <f>IFERROR(_xll.qlIndexFixing(ONIndex1Y,I981,TRUE,_xll.ohTrigger(RecalcTrigger,Trigger1Y)),NA())</f>
        <v>1.2802417209306638E-2</v>
      </c>
    </row>
    <row r="982" spans="2:17" x14ac:dyDescent="0.2">
      <c r="B982" s="39" t="s">
        <v>42</v>
      </c>
      <c r="D982" s="42">
        <f>_xll.qlCalendarAdvance(Calendar,$D981,B982,"f",FALSE)</f>
        <v>46623</v>
      </c>
      <c r="E982" s="140">
        <f>_xll.qlInterestRateIndexValueDate(IndexON,D982)</f>
        <v>46623</v>
      </c>
      <c r="F982" s="156">
        <f>IFERROR(_xll.qlIndexFixing(IndexON,D982,TRUE,_xll.ohTrigger(RecalcTrigger,TriggerON)),NA())</f>
        <v>1.0318310520983642E-2</v>
      </c>
      <c r="H982" s="42">
        <f>_xll.qlCalendarAdvance(Calendar,$H981,B982,"f",FALSE)</f>
        <v>46623</v>
      </c>
      <c r="I982" s="140">
        <f>_xll.qlInterestRateIndexValueDate(Index1M,$H982)</f>
        <v>46623</v>
      </c>
      <c r="J982" s="145">
        <f>IFERROR(_xll.qlIndexFixing(Index1M,$H982,TRUE,_xll.ohTrigger(RecalcTrigger,Trigger1M)),NA())</f>
        <v>1.1307285630447257E-2</v>
      </c>
      <c r="K982" s="44">
        <f>IFERROR(_xll.qlIndexFixing(Index3M,H982,TRUE,_xll.ohTrigger(RecalcTrigger,Trigger3M)),NA())</f>
        <v>1.2017265560558675E-2</v>
      </c>
      <c r="L982" s="44">
        <f>IFERROR(_xll.qlIndexFixing(Index6M,$H982,TRUE,_xll.ohTrigger(RecalcTrigger,Trigger6M)),NA())</f>
        <v>1.2369078296392784E-2</v>
      </c>
      <c r="M982" s="146">
        <f>IFERROR(_xll.qlIndexFixing(Index1Y,$H982,TRUE,_xll.ohTrigger(RecalcTrigger,Trigger1Y)),NA())</f>
        <v>1.2837357502928755E-2</v>
      </c>
      <c r="N982" s="145">
        <f>IFERROR(_xll.qlIndexFixing(ONIndex1M,I982,TRUE,_xll.ohTrigger(RecalcTrigger,Trigger1M)),NA())</f>
        <v>1.1299223768163058E-2</v>
      </c>
      <c r="O982" s="44">
        <f>IFERROR(_xll.qlIndexFixing(ONIndex3M,I982,TRUE,_xll.ohTrigger(RecalcTrigger,Trigger3M)),NA())</f>
        <v>1.1976782922372697E-2</v>
      </c>
      <c r="P982" s="44">
        <f>IFERROR(_xll.qlIndexFixing(ONIndex6M,I982,TRUE,_xll.ohTrigger(RecalcTrigger,Trigger6M)),NA())</f>
        <v>1.2460219898707825E-2</v>
      </c>
      <c r="Q982" s="146">
        <f>IFERROR(_xll.qlIndexFixing(ONIndex1Y,I982,TRUE,_xll.ohTrigger(RecalcTrigger,Trigger1Y)),NA())</f>
        <v>1.2799625306602058E-2</v>
      </c>
    </row>
    <row r="983" spans="2:17" x14ac:dyDescent="0.2">
      <c r="B983" s="39" t="s">
        <v>42</v>
      </c>
      <c r="D983" s="42">
        <f>_xll.qlCalendarAdvance(Calendar,$D982,B983,"f",FALSE)</f>
        <v>46630</v>
      </c>
      <c r="E983" s="140">
        <f>_xll.qlInterestRateIndexValueDate(IndexON,D983)</f>
        <v>46630</v>
      </c>
      <c r="F983" s="156">
        <f>IFERROR(_xll.qlIndexFixing(IndexON,D983,TRUE,_xll.ohTrigger(RecalcTrigger,TriggerON)),NA())</f>
        <v>1.0322207760502522E-2</v>
      </c>
      <c r="H983" s="42">
        <f>_xll.qlCalendarAdvance(Calendar,$H982,B983,"f",FALSE)</f>
        <v>46630</v>
      </c>
      <c r="I983" s="140">
        <f>_xll.qlInterestRateIndexValueDate(Index1M,$H983)</f>
        <v>46630</v>
      </c>
      <c r="J983" s="145">
        <f>IFERROR(_xll.qlIndexFixing(Index1M,$H983,TRUE,_xll.ohTrigger(RecalcTrigger,Trigger1M)),NA())</f>
        <v>1.1308369376642332E-2</v>
      </c>
      <c r="K983" s="44">
        <f>IFERROR(_xll.qlIndexFixing(Index3M,H983,TRUE,_xll.ohTrigger(RecalcTrigger,Trigger3M)),NA())</f>
        <v>1.2020208536152837E-2</v>
      </c>
      <c r="L983" s="44">
        <f>IFERROR(_xll.qlIndexFixing(Index6M,$H983,TRUE,_xll.ohTrigger(RecalcTrigger,Trigger6M)),NA())</f>
        <v>1.2360844797695109E-2</v>
      </c>
      <c r="M983" s="146">
        <f>IFERROR(_xll.qlIndexFixing(Index1Y,$H983,TRUE,_xll.ohTrigger(RecalcTrigger,Trigger1Y)),NA())</f>
        <v>1.2836222678788138E-2</v>
      </c>
      <c r="N983" s="145">
        <f>IFERROR(_xll.qlIndexFixing(ONIndex1M,I983,TRUE,_xll.ohTrigger(RecalcTrigger,Trigger1M)),NA())</f>
        <v>1.1300498490164346E-2</v>
      </c>
      <c r="O983" s="44">
        <f>IFERROR(_xll.qlIndexFixing(ONIndex3M,I983,TRUE,_xll.ohTrigger(RecalcTrigger,Trigger3M)),NA())</f>
        <v>1.1980392208589263E-2</v>
      </c>
      <c r="P983" s="44">
        <f>IFERROR(_xll.qlIndexFixing(ONIndex6M,I983,TRUE,_xll.ohTrigger(RecalcTrigger,Trigger6M)),NA())</f>
        <v>1.2450668662918885E-2</v>
      </c>
      <c r="Q983" s="146">
        <f>IFERROR(_xll.qlIndexFixing(ONIndex1Y,I983,TRUE,_xll.ohTrigger(RecalcTrigger,Trigger1Y)),NA())</f>
        <v>1.2796895146494069E-2</v>
      </c>
    </row>
    <row r="984" spans="2:17" x14ac:dyDescent="0.2">
      <c r="B984" s="39" t="s">
        <v>42</v>
      </c>
      <c r="D984" s="42">
        <f>_xll.qlCalendarAdvance(Calendar,$D983,B984,"f",FALSE)</f>
        <v>46637</v>
      </c>
      <c r="E984" s="140">
        <f>_xll.qlInterestRateIndexValueDate(IndexON,D984)</f>
        <v>46637</v>
      </c>
      <c r="F984" s="156">
        <f>IFERROR(_xll.qlIndexFixing(IndexON,D984,TRUE,_xll.ohTrigger(RecalcTrigger,TriggerON)),NA())</f>
        <v>1.0326095382340306E-2</v>
      </c>
      <c r="H984" s="42">
        <f>_xll.qlCalendarAdvance(Calendar,$H983,B984,"f",FALSE)</f>
        <v>46637</v>
      </c>
      <c r="I984" s="140">
        <f>_xll.qlInterestRateIndexValueDate(Index1M,$H984)</f>
        <v>46637</v>
      </c>
      <c r="J984" s="145">
        <f>IFERROR(_xll.qlIndexFixing(Index1M,$H984,TRUE,_xll.ohTrigger(RecalcTrigger,Trigger1M)),NA())</f>
        <v>1.130976472689597E-2</v>
      </c>
      <c r="K984" s="44">
        <f>IFERROR(_xll.qlIndexFixing(Index3M,H984,TRUE,_xll.ohTrigger(RecalcTrigger,Trigger3M)),NA())</f>
        <v>1.202354798088469E-2</v>
      </c>
      <c r="L984" s="44">
        <f>IFERROR(_xll.qlIndexFixing(Index6M,$H984,TRUE,_xll.ohTrigger(RecalcTrigger,Trigger6M)),NA())</f>
        <v>1.2352043372332085E-2</v>
      </c>
      <c r="M984" s="146">
        <f>IFERROR(_xll.qlIndexFixing(Index1Y,$H984,TRUE,_xll.ohTrigger(RecalcTrigger,Trigger1Y)),NA())</f>
        <v>1.2835150390999205E-2</v>
      </c>
      <c r="N984" s="145">
        <f>IFERROR(_xll.qlIndexFixing(ONIndex1M,I984,TRUE,_xll.ohTrigger(RecalcTrigger,Trigger1M)),NA())</f>
        <v>1.1301812078720053E-2</v>
      </c>
      <c r="O984" s="44">
        <f>IFERROR(_xll.qlIndexFixing(ONIndex3M,I984,TRUE,_xll.ohTrigger(RecalcTrigger,Trigger3M)),NA())</f>
        <v>1.1983963841352141E-2</v>
      </c>
      <c r="P984" s="44">
        <f>IFERROR(_xll.qlIndexFixing(ONIndex6M,I984,TRUE,_xll.ohTrigger(RecalcTrigger,Trigger6M)),NA())</f>
        <v>1.2440645739396627E-2</v>
      </c>
      <c r="Q984" s="146">
        <f>IFERROR(_xll.qlIndexFixing(ONIndex1Y,I984,TRUE,_xll.ohTrigger(RecalcTrigger,Trigger1Y)),NA())</f>
        <v>1.2794226729144764E-2</v>
      </c>
    </row>
    <row r="985" spans="2:17" x14ac:dyDescent="0.2">
      <c r="B985" s="39" t="s">
        <v>42</v>
      </c>
      <c r="D985" s="42">
        <f>_xll.qlCalendarAdvance(Calendar,$D984,B985,"f",FALSE)</f>
        <v>46644</v>
      </c>
      <c r="E985" s="140">
        <f>_xll.qlInterestRateIndexValueDate(IndexON,D985)</f>
        <v>46644</v>
      </c>
      <c r="F985" s="156">
        <f>IFERROR(_xll.qlIndexFixing(IndexON,D985,TRUE,_xll.ohTrigger(RecalcTrigger,TriggerON)),NA())</f>
        <v>1.0329973386659086E-2</v>
      </c>
      <c r="H985" s="42">
        <f>_xll.qlCalendarAdvance(Calendar,$H984,B985,"f",FALSE)</f>
        <v>46644</v>
      </c>
      <c r="I985" s="140">
        <f>_xll.qlInterestRateIndexValueDate(Index1M,$H985)</f>
        <v>46644</v>
      </c>
      <c r="J985" s="145">
        <f>IFERROR(_xll.qlIndexFixing(Index1M,$H985,TRUE,_xll.ohTrigger(RecalcTrigger,Trigger1M)),NA())</f>
        <v>1.1311198978694408E-2</v>
      </c>
      <c r="K985" s="44">
        <f>IFERROR(_xll.qlIndexFixing(Index3M,H985,TRUE,_xll.ohTrigger(RecalcTrigger,Trigger3M)),NA())</f>
        <v>1.2026849663262482E-2</v>
      </c>
      <c r="L985" s="44">
        <f>IFERROR(_xll.qlIndexFixing(Index6M,$H985,TRUE,_xll.ohTrigger(RecalcTrigger,Trigger6M)),NA())</f>
        <v>1.2343441373365422E-2</v>
      </c>
      <c r="M985" s="146">
        <f>IFERROR(_xll.qlIndexFixing(Index1Y,$H985,TRUE,_xll.ohTrigger(RecalcTrigger,Trigger1Y)),NA())</f>
        <v>1.2834140639362888E-2</v>
      </c>
      <c r="N985" s="145">
        <f>IFERROR(_xll.qlIndexFixing(ONIndex1M,I985,TRUE,_xll.ohTrigger(RecalcTrigger,Trigger1M)),NA())</f>
        <v>1.1303164533749133E-2</v>
      </c>
      <c r="O985" s="44">
        <f>IFERROR(_xll.qlIndexFixing(ONIndex3M,I985,TRUE,_xll.ohTrigger(RecalcTrigger,Trigger3M)),NA())</f>
        <v>1.1987497820823423E-2</v>
      </c>
      <c r="P985" s="44">
        <f>IFERROR(_xll.qlIndexFixing(ONIndex6M,I985,TRUE,_xll.ohTrigger(RecalcTrigger,Trigger6M)),NA())</f>
        <v>1.2430151128141054E-2</v>
      </c>
      <c r="Q985" s="146">
        <f>IFERROR(_xll.qlIndexFixing(ONIndex1Y,I985,TRUE,_xll.ohTrigger(RecalcTrigger,Trigger1Y)),NA())</f>
        <v>1.2791620054311004E-2</v>
      </c>
    </row>
    <row r="986" spans="2:17" x14ac:dyDescent="0.2">
      <c r="B986" s="39" t="s">
        <v>42</v>
      </c>
      <c r="D986" s="42">
        <f>_xll.qlCalendarAdvance(Calendar,$D985,B986,"f",FALSE)</f>
        <v>46651</v>
      </c>
      <c r="E986" s="140">
        <f>_xll.qlInterestRateIndexValueDate(IndexON,D986)</f>
        <v>46651</v>
      </c>
      <c r="F986" s="156">
        <f>IFERROR(_xll.qlIndexFixing(IndexON,D986,TRUE,_xll.ohTrigger(RecalcTrigger,TriggerON)),NA())</f>
        <v>1.0333841773377817E-2</v>
      </c>
      <c r="H986" s="42">
        <f>_xll.qlCalendarAdvance(Calendar,$H985,B986,"f",FALSE)</f>
        <v>46651</v>
      </c>
      <c r="I986" s="140">
        <f>_xll.qlInterestRateIndexValueDate(Index1M,$H986)</f>
        <v>46651</v>
      </c>
      <c r="J986" s="145">
        <f>IFERROR(_xll.qlIndexFixing(Index1M,$H986,TRUE,_xll.ohTrigger(RecalcTrigger,Trigger1M)),NA())</f>
        <v>1.1312672132051154E-2</v>
      </c>
      <c r="K986" s="44">
        <f>IFERROR(_xll.qlIndexFixing(Index3M,H986,TRUE,_xll.ohTrigger(RecalcTrigger,Trigger3M)),NA())</f>
        <v>1.2030113583191806E-2</v>
      </c>
      <c r="L986" s="44">
        <f>IFERROR(_xll.qlIndexFixing(Index6M,$H986,TRUE,_xll.ohTrigger(RecalcTrigger,Trigger6M)),NA())</f>
        <v>1.2335068100862084E-2</v>
      </c>
      <c r="M986" s="146">
        <f>IFERROR(_xll.qlIndexFixing(Index1Y,$H986,TRUE,_xll.ohTrigger(RecalcTrigger,Trigger1Y)),NA())</f>
        <v>1.2833193423691403E-2</v>
      </c>
      <c r="N986" s="145">
        <f>IFERROR(_xll.qlIndexFixing(ONIndex1M,I986,TRUE,_xll.ohTrigger(RecalcTrigger,Trigger1M)),NA())</f>
        <v>1.1304555855170539E-2</v>
      </c>
      <c r="O986" s="44">
        <f>IFERROR(_xll.qlIndexFixing(ONIndex3M,I986,TRUE,_xll.ohTrigger(RecalcTrigger,Trigger3M)),NA())</f>
        <v>1.199099414675997E-2</v>
      </c>
      <c r="P986" s="44">
        <f>IFERROR(_xll.qlIndexFixing(ONIndex6M,I986,TRUE,_xll.ohTrigger(RecalcTrigger,Trigger6M)),NA())</f>
        <v>1.241918482923321E-2</v>
      </c>
      <c r="Q986" s="146">
        <f>IFERROR(_xll.qlIndexFixing(ONIndex1Y,I986,TRUE,_xll.ohTrigger(RecalcTrigger,Trigger1Y)),NA())</f>
        <v>1.278907512215488E-2</v>
      </c>
    </row>
    <row r="987" spans="2:17" x14ac:dyDescent="0.2">
      <c r="B987" s="39" t="s">
        <v>42</v>
      </c>
      <c r="D987" s="42">
        <f>_xll.qlCalendarAdvance(Calendar,$D986,B987,"f",FALSE)</f>
        <v>46658</v>
      </c>
      <c r="E987" s="140">
        <f>_xll.qlInterestRateIndexValueDate(IndexON,D987)</f>
        <v>46658</v>
      </c>
      <c r="F987" s="156">
        <f>IFERROR(_xll.qlIndexFixing(IndexON,D987,TRUE,_xll.ohTrigger(RecalcTrigger,TriggerON)),NA())</f>
        <v>1.0337700542496497E-2</v>
      </c>
      <c r="H987" s="42">
        <f>_xll.qlCalendarAdvance(Calendar,$H986,B987,"f",FALSE)</f>
        <v>46658</v>
      </c>
      <c r="I987" s="140">
        <f>_xll.qlInterestRateIndexValueDate(Index1M,$H987)</f>
        <v>46658</v>
      </c>
      <c r="J987" s="145">
        <f>IFERROR(_xll.qlIndexFixing(Index1M,$H987,TRUE,_xll.ohTrigger(RecalcTrigger,Trigger1M)),NA())</f>
        <v>1.1314184186982417E-2</v>
      </c>
      <c r="K987" s="44">
        <f>IFERROR(_xll.qlIndexFixing(Index3M,H987,TRUE,_xll.ohTrigger(RecalcTrigger,Trigger3M)),NA())</f>
        <v>1.2033761028022328E-2</v>
      </c>
      <c r="L987" s="44">
        <f>IFERROR(_xll.qlIndexFixing(Index6M,$H987,TRUE,_xll.ohTrigger(RecalcTrigger,Trigger6M)),NA())</f>
        <v>1.2326952854473114E-2</v>
      </c>
      <c r="M987" s="146">
        <f>IFERROR(_xll.qlIndexFixing(Index1Y,$H987,TRUE,_xll.ohTrigger(RecalcTrigger,Trigger1Y)),NA())</f>
        <v>1.2832308743809152E-2</v>
      </c>
      <c r="N987" s="145">
        <f>IFERROR(_xll.qlIndexFixing(ONIndex1M,I987,TRUE,_xll.ohTrigger(RecalcTrigger,Trigger1M)),NA())</f>
        <v>1.1305986043065319E-2</v>
      </c>
      <c r="O987" s="44">
        <f>IFERROR(_xll.qlIndexFixing(ONIndex3M,I987,TRUE,_xll.ohTrigger(RecalcTrigger,Trigger3M)),NA())</f>
        <v>1.1994452819242829E-2</v>
      </c>
      <c r="P987" s="44">
        <f>IFERROR(_xll.qlIndexFixing(ONIndex6M,I987,TRUE,_xll.ohTrigger(RecalcTrigger,Trigger6M)),NA())</f>
        <v>1.2407749418323899E-2</v>
      </c>
      <c r="Q987" s="146">
        <f>IFERROR(_xll.qlIndexFixing(ONIndex1Y,I987,TRUE,_xll.ohTrigger(RecalcTrigger,Trigger1Y)),NA())</f>
        <v>1.2786591932676394E-2</v>
      </c>
    </row>
    <row r="988" spans="2:17" x14ac:dyDescent="0.2">
      <c r="B988" s="39" t="s">
        <v>42</v>
      </c>
      <c r="D988" s="42">
        <f>_xll.qlCalendarAdvance(Calendar,$D987,B988,"f",FALSE)</f>
        <v>46665</v>
      </c>
      <c r="E988" s="140">
        <f>_xll.qlInterestRateIndexValueDate(IndexON,D988)</f>
        <v>46665</v>
      </c>
      <c r="F988" s="156">
        <f>IFERROR(_xll.qlIndexFixing(IndexON,D988,TRUE,_xll.ohTrigger(RecalcTrigger,TriggerON)),NA())</f>
        <v>1.0341549694096175E-2</v>
      </c>
      <c r="H988" s="42">
        <f>_xll.qlCalendarAdvance(Calendar,$H987,B988,"f",FALSE)</f>
        <v>46665</v>
      </c>
      <c r="I988" s="140">
        <f>_xll.qlInterestRateIndexValueDate(Index1M,$H988)</f>
        <v>46665</v>
      </c>
      <c r="J988" s="145">
        <f>IFERROR(_xll.qlIndexFixing(Index1M,$H988,TRUE,_xll.ohTrigger(RecalcTrigger,Trigger1M)),NA())</f>
        <v>1.1316024788826829E-2</v>
      </c>
      <c r="K988" s="44">
        <f>IFERROR(_xll.qlIndexFixing(Index3M,H988,TRUE,_xll.ohTrigger(RecalcTrigger,Trigger3M)),NA())</f>
        <v>1.203694683032977E-2</v>
      </c>
      <c r="L988" s="44">
        <f>IFERROR(_xll.qlIndexFixing(Index6M,$H988,TRUE,_xll.ohTrigger(RecalcTrigger,Trigger6M)),NA())</f>
        <v>1.2318868180321702E-2</v>
      </c>
      <c r="M988" s="146">
        <f>IFERROR(_xll.qlIndexFixing(Index1Y,$H988,TRUE,_xll.ohTrigger(RecalcTrigger,Trigger1Y)),NA())</f>
        <v>1.2831486226617147E-2</v>
      </c>
      <c r="N988" s="145">
        <f>IFERROR(_xll.qlIndexFixing(ONIndex1M,I988,TRUE,_xll.ohTrigger(RecalcTrigger,Trigger1M)),NA())</f>
        <v>1.1307455097433472E-2</v>
      </c>
      <c r="O988" s="44">
        <f>IFERROR(_xll.qlIndexFixing(ONIndex3M,I988,TRUE,_xll.ohTrigger(RecalcTrigger,Trigger3M)),NA())</f>
        <v>1.1997873838353046E-2</v>
      </c>
      <c r="P988" s="44">
        <f>IFERROR(_xll.qlIndexFixing(ONIndex6M,I988,TRUE,_xll.ohTrigger(RecalcTrigger,Trigger6M)),NA())</f>
        <v>1.2396272450690971E-2</v>
      </c>
      <c r="Q988" s="146">
        <f>IFERROR(_xll.qlIndexFixing(ONIndex1Y,I988,TRUE,_xll.ohTrigger(RecalcTrigger,Trigger1Y)),NA())</f>
        <v>1.2784170485794499E-2</v>
      </c>
    </row>
    <row r="989" spans="2:17" x14ac:dyDescent="0.2">
      <c r="B989" s="39" t="s">
        <v>42</v>
      </c>
      <c r="D989" s="42">
        <f>_xll.qlCalendarAdvance(Calendar,$D988,B989,"f",FALSE)</f>
        <v>46672</v>
      </c>
      <c r="E989" s="140">
        <f>_xll.qlInterestRateIndexValueDate(IndexON,D989)</f>
        <v>46672</v>
      </c>
      <c r="F989" s="156">
        <f>IFERROR(_xll.qlIndexFixing(IndexON,D989,TRUE,_xll.ohTrigger(RecalcTrigger,TriggerON)),NA())</f>
        <v>1.0345389228014756E-2</v>
      </c>
      <c r="H989" s="42">
        <f>_xll.qlCalendarAdvance(Calendar,$H988,B989,"f",FALSE)</f>
        <v>46672</v>
      </c>
      <c r="I989" s="140">
        <f>_xll.qlInterestRateIndexValueDate(Index1M,$H989)</f>
        <v>46672</v>
      </c>
      <c r="J989" s="145">
        <f>IFERROR(_xll.qlIndexFixing(Index1M,$H989,TRUE,_xll.ohTrigger(RecalcTrigger,Trigger1M)),NA())</f>
        <v>1.1317617474993043E-2</v>
      </c>
      <c r="K989" s="44">
        <f>IFERROR(_xll.qlIndexFixing(Index3M,H989,TRUE,_xll.ohTrigger(RecalcTrigger,Trigger3M)),NA())</f>
        <v>1.2040094868694539E-2</v>
      </c>
      <c r="L989" s="44">
        <f>IFERROR(_xll.qlIndexFixing(Index6M,$H989,TRUE,_xll.ohTrigger(RecalcTrigger,Trigger6M)),NA())</f>
        <v>1.2311342967101796E-2</v>
      </c>
      <c r="M989" s="146">
        <f>IFERROR(_xll.qlIndexFixing(Index1Y,$H989,TRUE,_xll.ohTrigger(RecalcTrigger,Trigger1Y)),NA())</f>
        <v>1.2830724007290951E-2</v>
      </c>
      <c r="N989" s="145">
        <f>IFERROR(_xll.qlIndexFixing(ONIndex1M,I989,TRUE,_xll.ohTrigger(RecalcTrigger,Trigger1M)),NA())</f>
        <v>1.1308963018356044E-2</v>
      </c>
      <c r="O989" s="44">
        <f>IFERROR(_xll.qlIndexFixing(ONIndex3M,I989,TRUE,_xll.ohTrigger(RecalcTrigger,Trigger3M)),NA())</f>
        <v>1.2001257204009574E-2</v>
      </c>
      <c r="P989" s="44">
        <f>IFERROR(_xll.qlIndexFixing(ONIndex6M,I989,TRUE,_xll.ohTrigger(RecalcTrigger,Trigger6M)),NA())</f>
        <v>1.238508103204139E-2</v>
      </c>
      <c r="Q989" s="146">
        <f>IFERROR(_xll.qlIndexFixing(ONIndex1Y,I989,TRUE,_xll.ohTrigger(RecalcTrigger,Trigger1Y)),NA())</f>
        <v>1.2781810781590242E-2</v>
      </c>
    </row>
    <row r="990" spans="2:17" x14ac:dyDescent="0.2">
      <c r="B990" s="39" t="s">
        <v>42</v>
      </c>
      <c r="D990" s="42">
        <f>_xll.qlCalendarAdvance(Calendar,$D989,B990,"f",FALSE)</f>
        <v>46679</v>
      </c>
      <c r="E990" s="140">
        <f>_xll.qlInterestRateIndexValueDate(IndexON,D990)</f>
        <v>46679</v>
      </c>
      <c r="F990" s="156">
        <f>IFERROR(_xll.qlIndexFixing(IndexON,D990,TRUE,_xll.ohTrigger(RecalcTrigger,TriggerON)),NA())</f>
        <v>1.0349219144414334E-2</v>
      </c>
      <c r="H990" s="42">
        <f>_xll.qlCalendarAdvance(Calendar,$H989,B990,"f",FALSE)</f>
        <v>46679</v>
      </c>
      <c r="I990" s="140">
        <f>_xll.qlInterestRateIndexValueDate(Index1M,$H990)</f>
        <v>46679</v>
      </c>
      <c r="J990" s="145">
        <f>IFERROR(_xll.qlIndexFixing(Index1M,$H990,TRUE,_xll.ohTrigger(RecalcTrigger,Trigger1M)),NA())</f>
        <v>1.1319249063991038E-2</v>
      </c>
      <c r="K990" s="44">
        <f>IFERROR(_xll.qlIndexFixing(Index3M,H990,TRUE,_xll.ohTrigger(RecalcTrigger,Trigger3M)),NA())</f>
        <v>1.2043205143026779E-2</v>
      </c>
      <c r="L990" s="44">
        <f>IFERROR(_xll.qlIndexFixing(Index6M,$H990,TRUE,_xll.ohTrigger(RecalcTrigger,Trigger6M)),NA())</f>
        <v>1.2304105082335533E-2</v>
      </c>
      <c r="M990" s="146">
        <f>IFERROR(_xll.qlIndexFixing(Index1Y,$H990,TRUE,_xll.ohTrigger(RecalcTrigger,Trigger1Y)),NA())</f>
        <v>1.2830019848088722E-2</v>
      </c>
      <c r="N990" s="145">
        <f>IFERROR(_xll.qlIndexFixing(ONIndex1M,I990,TRUE,_xll.ohTrigger(RecalcTrigger,Trigger1M)),NA())</f>
        <v>1.1310509805670943E-2</v>
      </c>
      <c r="O990" s="44">
        <f>IFERROR(_xll.qlIndexFixing(ONIndex3M,I990,TRUE,_xll.ohTrigger(RecalcTrigger,Trigger3M)),NA())</f>
        <v>1.2004602916293461E-2</v>
      </c>
      <c r="P990" s="44">
        <f>IFERROR(_xll.qlIndexFixing(ONIndex6M,I990,TRUE,_xll.ohTrigger(RecalcTrigger,Trigger6M)),NA())</f>
        <v>1.2374175162132017E-2</v>
      </c>
      <c r="Q990" s="146">
        <f>IFERROR(_xll.qlIndexFixing(ONIndex1Y,I990,TRUE,_xll.ohTrigger(RecalcTrigger,Trigger1Y)),NA())</f>
        <v>1.2779512819982575E-2</v>
      </c>
    </row>
    <row r="991" spans="2:17" x14ac:dyDescent="0.2">
      <c r="B991" s="39" t="s">
        <v>42</v>
      </c>
      <c r="D991" s="42">
        <f>_xll.qlCalendarAdvance(Calendar,$D990,B991,"f",FALSE)</f>
        <v>46686</v>
      </c>
      <c r="E991" s="140">
        <f>_xll.qlInterestRateIndexValueDate(IndexON,D991)</f>
        <v>46686</v>
      </c>
      <c r="F991" s="156">
        <f>IFERROR(_xll.qlIndexFixing(IndexON,D991,TRUE,_xll.ohTrigger(RecalcTrigger,TriggerON)),NA())</f>
        <v>1.0353039443294909E-2</v>
      </c>
      <c r="H991" s="42">
        <f>_xll.qlCalendarAdvance(Calendar,$H990,B991,"f",FALSE)</f>
        <v>46686</v>
      </c>
      <c r="I991" s="140">
        <f>_xll.qlInterestRateIndexValueDate(Index1M,$H991)</f>
        <v>46686</v>
      </c>
      <c r="J991" s="145">
        <f>IFERROR(_xll.qlIndexFixing(Index1M,$H991,TRUE,_xll.ohTrigger(RecalcTrigger,Trigger1M)),NA())</f>
        <v>1.1320919555836499E-2</v>
      </c>
      <c r="K991" s="44">
        <f>IFERROR(_xll.qlIndexFixing(Index3M,H991,TRUE,_xll.ohTrigger(RecalcTrigger,Trigger3M)),NA())</f>
        <v>1.2046277653238397E-2</v>
      </c>
      <c r="L991" s="44">
        <f>IFERROR(_xll.qlIndexFixing(Index6M,$H991,TRUE,_xll.ohTrigger(RecalcTrigger,Trigger6M)),NA())</f>
        <v>1.2297154522914374E-2</v>
      </c>
      <c r="M991" s="146">
        <f>IFERROR(_xll.qlIndexFixing(Index1Y,$H991,TRUE,_xll.ohTrigger(RecalcTrigger,Trigger1Y)),NA())</f>
        <v>1.2829371511285003E-2</v>
      </c>
      <c r="N991" s="145">
        <f>IFERROR(_xll.qlIndexFixing(ONIndex1M,I991,TRUE,_xll.ohTrigger(RecalcTrigger,Trigger1M)),NA())</f>
        <v>1.1312095459459215E-2</v>
      </c>
      <c r="O991" s="44">
        <f>IFERROR(_xll.qlIndexFixing(ONIndex3M,I991,TRUE,_xll.ohTrigger(RecalcTrigger,Trigger3M)),NA())</f>
        <v>1.2007910975042613E-2</v>
      </c>
      <c r="P991" s="44">
        <f>IFERROR(_xll.qlIndexFixing(ONIndex6M,I991,TRUE,_xll.ohTrigger(RecalcTrigger,Trigger6M)),NA())</f>
        <v>1.2363554840962854E-2</v>
      </c>
      <c r="Q991" s="146">
        <f>IFERROR(_xll.qlIndexFixing(ONIndex1Y,I991,TRUE,_xll.ohTrigger(RecalcTrigger,Trigger1Y)),NA())</f>
        <v>1.2777276600971499E-2</v>
      </c>
    </row>
    <row r="992" spans="2:17" x14ac:dyDescent="0.2">
      <c r="B992" s="39" t="s">
        <v>42</v>
      </c>
      <c r="D992" s="42">
        <f>_xll.qlCalendarAdvance(Calendar,$D991,B992,"f",FALSE)</f>
        <v>46693</v>
      </c>
      <c r="E992" s="140">
        <f>_xll.qlInterestRateIndexValueDate(IndexON,D992)</f>
        <v>46693</v>
      </c>
      <c r="F992" s="156">
        <f>IFERROR(_xll.qlIndexFixing(IndexON,D992,TRUE,_xll.ohTrigger(RecalcTrigger,TriggerON)),NA())</f>
        <v>1.0356850124575434E-2</v>
      </c>
      <c r="H992" s="42">
        <f>_xll.qlCalendarAdvance(Calendar,$H991,B992,"f",FALSE)</f>
        <v>46693</v>
      </c>
      <c r="I992" s="140">
        <f>_xll.qlInterestRateIndexValueDate(Index1M,$H992)</f>
        <v>46693</v>
      </c>
      <c r="J992" s="145">
        <f>IFERROR(_xll.qlIndexFixing(Index1M,$H992,TRUE,_xll.ohTrigger(RecalcTrigger,Trigger1M)),NA())</f>
        <v>1.1322327985761679E-2</v>
      </c>
      <c r="K992" s="44">
        <f>IFERROR(_xll.qlIndexFixing(Index3M,H992,TRUE,_xll.ohTrigger(RecalcTrigger,Trigger3M)),NA())</f>
        <v>1.2049312399241296E-2</v>
      </c>
      <c r="L992" s="44">
        <f>IFERROR(_xll.qlIndexFixing(Index6M,$H992,TRUE,_xll.ohTrigger(RecalcTrigger,Trigger6M)),NA())</f>
        <v>1.2290662019992253E-2</v>
      </c>
      <c r="M992" s="146">
        <f>IFERROR(_xll.qlIndexFixing(Index1Y,$H992,TRUE,_xll.ohTrigger(RecalcTrigger,Trigger1Y)),NA())</f>
        <v>1.2828776759170282E-2</v>
      </c>
      <c r="N992" s="145">
        <f>IFERROR(_xll.qlIndexFixing(ONIndex1M,I992,TRUE,_xll.ohTrigger(RecalcTrigger,Trigger1M)),NA())</f>
        <v>1.1313719979639814E-2</v>
      </c>
      <c r="O992" s="44">
        <f>IFERROR(_xll.qlIndexFixing(ONIndex3M,I992,TRUE,_xll.ohTrigger(RecalcTrigger,Trigger3M)),NA())</f>
        <v>1.2011181380419123E-2</v>
      </c>
      <c r="P992" s="44">
        <f>IFERROR(_xll.qlIndexFixing(ONIndex6M,I992,TRUE,_xll.ohTrigger(RecalcTrigger,Trigger6M)),NA())</f>
        <v>1.2353220068614945E-2</v>
      </c>
      <c r="Q992" s="146">
        <f>IFERROR(_xll.qlIndexFixing(ONIndex1Y,I992,TRUE,_xll.ohTrigger(RecalcTrigger,Trigger1Y)),NA())</f>
        <v>1.2775102124719107E-2</v>
      </c>
    </row>
    <row r="993" spans="2:17" x14ac:dyDescent="0.2">
      <c r="B993" s="39" t="s">
        <v>42</v>
      </c>
      <c r="D993" s="42">
        <f>_xll.qlCalendarAdvance(Calendar,$D992,B993,"f",FALSE)</f>
        <v>46700</v>
      </c>
      <c r="E993" s="140">
        <f>_xll.qlInterestRateIndexValueDate(IndexON,D993)</f>
        <v>46700</v>
      </c>
      <c r="F993" s="156">
        <f>IFERROR(_xll.qlIndexFixing(IndexON,D993,TRUE,_xll.ohTrigger(RecalcTrigger,TriggerON)),NA())</f>
        <v>1.0360651188174863E-2</v>
      </c>
      <c r="H993" s="42">
        <f>_xll.qlCalendarAdvance(Calendar,$H992,B993,"f",FALSE)</f>
        <v>46700</v>
      </c>
      <c r="I993" s="140">
        <f>_xll.qlInterestRateIndexValueDate(Index1M,$H993)</f>
        <v>46700</v>
      </c>
      <c r="J993" s="145">
        <f>IFERROR(_xll.qlIndexFixing(Index1M,$H993,TRUE,_xll.ohTrigger(RecalcTrigger,Trigger1M)),NA())</f>
        <v>1.1324073450453425E-2</v>
      </c>
      <c r="K993" s="44">
        <f>IFERROR(_xll.qlIndexFixing(Index3M,H993,TRUE,_xll.ohTrigger(RecalcTrigger,Trigger3M)),NA())</f>
        <v>1.2052309380950029E-2</v>
      </c>
      <c r="L993" s="44">
        <f>IFERROR(_xll.qlIndexFixing(Index6M,$H993,TRUE,_xll.ohTrigger(RecalcTrigger,Trigger6M)),NA())</f>
        <v>1.228426579465617E-2</v>
      </c>
      <c r="M993" s="146">
        <f>IFERROR(_xll.qlIndexFixing(Index1Y,$H993,TRUE,_xll.ohTrigger(RecalcTrigger,Trigger1Y)),NA())</f>
        <v>1.2828233354047886E-2</v>
      </c>
      <c r="N993" s="145">
        <f>IFERROR(_xll.qlIndexFixing(ONIndex1M,I993,TRUE,_xll.ohTrigger(RecalcTrigger,Trigger1M)),NA())</f>
        <v>1.1315383366374832E-2</v>
      </c>
      <c r="O993" s="44">
        <f>IFERROR(_xll.qlIndexFixing(ONIndex3M,I993,TRUE,_xll.ohTrigger(RecalcTrigger,Trigger3M)),NA())</f>
        <v>1.2014414132341944E-2</v>
      </c>
      <c r="P993" s="44">
        <f>IFERROR(_xll.qlIndexFixing(ONIndex6M,I993,TRUE,_xll.ohTrigger(RecalcTrigger,Trigger6M)),NA())</f>
        <v>1.2343170845007245E-2</v>
      </c>
      <c r="Q993" s="146">
        <f>IFERROR(_xll.qlIndexFixing(ONIndex1Y,I993,TRUE,_xll.ohTrigger(RecalcTrigger,Trigger1Y)),NA())</f>
        <v>1.2772989390982259E-2</v>
      </c>
    </row>
    <row r="994" spans="2:17" x14ac:dyDescent="0.2">
      <c r="B994" s="39" t="s">
        <v>42</v>
      </c>
      <c r="D994" s="42">
        <f>_xll.qlCalendarAdvance(Calendar,$D993,B994,"f",FALSE)</f>
        <v>46707</v>
      </c>
      <c r="E994" s="140">
        <f>_xll.qlInterestRateIndexValueDate(IndexON,D994)</f>
        <v>46707</v>
      </c>
      <c r="F994" s="156">
        <f>IFERROR(_xll.qlIndexFixing(IndexON,D994,TRUE,_xll.ohTrigger(RecalcTrigger,TriggerON)),NA())</f>
        <v>1.0364442634255289E-2</v>
      </c>
      <c r="H994" s="42">
        <f>_xll.qlCalendarAdvance(Calendar,$H993,B994,"f",FALSE)</f>
        <v>46707</v>
      </c>
      <c r="I994" s="140">
        <f>_xll.qlInterestRateIndexValueDate(Index1M,$H994)</f>
        <v>46707</v>
      </c>
      <c r="J994" s="145">
        <f>IFERROR(_xll.qlIndexFixing(Index1M,$H994,TRUE,_xll.ohTrigger(RecalcTrigger,Trigger1M)),NA())</f>
        <v>1.1325857816825047E-2</v>
      </c>
      <c r="K994" s="44">
        <f>IFERROR(_xll.qlIndexFixing(Index3M,H994,TRUE,_xll.ohTrigger(RecalcTrigger,Trigger3M)),NA())</f>
        <v>1.2055268598278263E-2</v>
      </c>
      <c r="L994" s="44">
        <f>IFERROR(_xll.qlIndexFixing(Index6M,$H994,TRUE,_xll.ohTrigger(RecalcTrigger,Trigger6M)),NA())</f>
        <v>1.2278156876512097E-2</v>
      </c>
      <c r="M994" s="146">
        <f>IFERROR(_xll.qlIndexFixing(Index1Y,$H994,TRUE,_xll.ohTrigger(RecalcTrigger,Trigger1Y)),NA())</f>
        <v>1.2827739058235095E-2</v>
      </c>
      <c r="N994" s="145">
        <f>IFERROR(_xll.qlIndexFixing(ONIndex1M,I994,TRUE,_xll.ohTrigger(RecalcTrigger,Trigger1M)),NA())</f>
        <v>1.1317085619502176E-2</v>
      </c>
      <c r="O994" s="44">
        <f>IFERROR(_xll.qlIndexFixing(ONIndex3M,I994,TRUE,_xll.ohTrigger(RecalcTrigger,Trigger3M)),NA())</f>
        <v>1.2017609230811077E-2</v>
      </c>
      <c r="P994" s="44">
        <f>IFERROR(_xll.qlIndexFixing(ONIndex6M,I994,TRUE,_xll.ohTrigger(RecalcTrigger,Trigger6M)),NA())</f>
        <v>1.2333407170139754E-2</v>
      </c>
      <c r="Q994" s="146">
        <f>IFERROR(_xll.qlIndexFixing(ONIndex1Y,I994,TRUE,_xll.ohTrigger(RecalcTrigger,Trigger1Y)),NA())</f>
        <v>1.2770938399923049E-2</v>
      </c>
    </row>
    <row r="995" spans="2:17" x14ac:dyDescent="0.2">
      <c r="B995" s="39" t="s">
        <v>42</v>
      </c>
      <c r="D995" s="42">
        <f>_xll.qlCalendarAdvance(Calendar,$D994,B995,"f",FALSE)</f>
        <v>46714</v>
      </c>
      <c r="E995" s="140">
        <f>_xll.qlInterestRateIndexValueDate(IndexON,D995)</f>
        <v>46714</v>
      </c>
      <c r="F995" s="156">
        <f>IFERROR(_xll.qlIndexFixing(IndexON,D995,TRUE,_xll.ohTrigger(RecalcTrigger,TriggerON)),NA())</f>
        <v>1.0368224462816711E-2</v>
      </c>
      <c r="H995" s="42">
        <f>_xll.qlCalendarAdvance(Calendar,$H994,B995,"f",FALSE)</f>
        <v>46714</v>
      </c>
      <c r="I995" s="140">
        <f>_xll.qlInterestRateIndexValueDate(Index1M,$H995)</f>
        <v>46714</v>
      </c>
      <c r="J995" s="145">
        <f>IFERROR(_xll.qlIndexFixing(Index1M,$H995,TRUE,_xll.ohTrigger(RecalcTrigger,Trigger1M)),NA())</f>
        <v>1.1327681084898161E-2</v>
      </c>
      <c r="K995" s="44">
        <f>IFERROR(_xll.qlIndexFixing(Index3M,H995,TRUE,_xll.ohTrigger(RecalcTrigger,Trigger3M)),NA())</f>
        <v>1.2058190051143189E-2</v>
      </c>
      <c r="L995" s="44">
        <f>IFERROR(_xll.qlIndexFixing(Index6M,$H995,TRUE,_xll.ohTrigger(RecalcTrigger,Trigger6M)),NA())</f>
        <v>1.2272335262950969E-2</v>
      </c>
      <c r="M995" s="146">
        <f>IFERROR(_xll.qlIndexFixing(Index1Y,$H995,TRUE,_xll.ohTrigger(RecalcTrigger,Trigger1Y)),NA())</f>
        <v>1.2827291634060486E-2</v>
      </c>
      <c r="N995" s="145">
        <f>IFERROR(_xll.qlIndexFixing(ONIndex1M,I995,TRUE,_xll.ohTrigger(RecalcTrigger,Trigger1M)),NA())</f>
        <v>1.131882673918394E-2</v>
      </c>
      <c r="O995" s="44">
        <f>IFERROR(_xll.qlIndexFixing(ONIndex3M,I995,TRUE,_xll.ohTrigger(RecalcTrigger,Trigger3M)),NA())</f>
        <v>1.2020766675826522E-2</v>
      </c>
      <c r="P995" s="44">
        <f>IFERROR(_xll.qlIndexFixing(ONIndex6M,I995,TRUE,_xll.ohTrigger(RecalcTrigger,Trigger6M)),NA())</f>
        <v>1.2323929043931425E-2</v>
      </c>
      <c r="Q995" s="146">
        <f>IFERROR(_xll.qlIndexFixing(ONIndex1Y,I995,TRUE,_xll.ohTrigger(RecalcTrigger,Trigger1Y)),NA())</f>
        <v>1.2768949151460429E-2</v>
      </c>
    </row>
    <row r="996" spans="2:17" x14ac:dyDescent="0.2">
      <c r="B996" s="39" t="s">
        <v>42</v>
      </c>
      <c r="D996" s="42">
        <f>_xll.qlCalendarAdvance(Calendar,$D995,B996,"f",FALSE)</f>
        <v>46721</v>
      </c>
      <c r="E996" s="140">
        <f>_xll.qlInterestRateIndexValueDate(IndexON,D996)</f>
        <v>46721</v>
      </c>
      <c r="F996" s="156">
        <f>IFERROR(_xll.qlIndexFixing(IndexON,D996,TRUE,_xll.ohTrigger(RecalcTrigger,TriggerON)),NA())</f>
        <v>1.0371996673697037E-2</v>
      </c>
      <c r="H996" s="42">
        <f>_xll.qlCalendarAdvance(Calendar,$H995,B996,"f",FALSE)</f>
        <v>46721</v>
      </c>
      <c r="I996" s="140">
        <f>_xll.qlInterestRateIndexValueDate(Index1M,$H996)</f>
        <v>46721</v>
      </c>
      <c r="J996" s="145">
        <f>IFERROR(_xll.qlIndexFixing(Index1M,$H996,TRUE,_xll.ohTrigger(RecalcTrigger,Trigger1M)),NA())</f>
        <v>1.1329855558379728E-2</v>
      </c>
      <c r="K996" s="44">
        <f>IFERROR(_xll.qlIndexFixing(Index3M,H996,TRUE,_xll.ohTrigger(RecalcTrigger,Trigger3M)),NA())</f>
        <v>1.2060675828170522E-2</v>
      </c>
      <c r="L996" s="44">
        <f>IFERROR(_xll.qlIndexFixing(Index6M,$H996,TRUE,_xll.ohTrigger(RecalcTrigger,Trigger6M)),NA())</f>
        <v>1.2266711505827831E-2</v>
      </c>
      <c r="M996" s="146">
        <f>IFERROR(_xll.qlIndexFixing(Index1Y,$H996,TRUE,_xll.ohTrigger(RecalcTrigger,Trigger1Y)),NA())</f>
        <v>1.2826888843863257E-2</v>
      </c>
      <c r="N996" s="145">
        <f>IFERROR(_xll.qlIndexFixing(ONIndex1M,I996,TRUE,_xll.ohTrigger(RecalcTrigger,Trigger1M)),NA())</f>
        <v>1.1320606725339077E-2</v>
      </c>
      <c r="O996" s="44">
        <f>IFERROR(_xll.qlIndexFixing(ONIndex3M,I996,TRUE,_xll.ohTrigger(RecalcTrigger,Trigger3M)),NA())</f>
        <v>1.2023886467469325E-2</v>
      </c>
      <c r="P996" s="44">
        <f>IFERROR(_xll.qlIndexFixing(ONIndex6M,I996,TRUE,_xll.ohTrigger(RecalcTrigger,Trigger6M)),NA())</f>
        <v>1.2314736466382259E-2</v>
      </c>
      <c r="Q996" s="146">
        <f>IFERROR(_xll.qlIndexFixing(ONIndex1Y,I996,TRUE,_xll.ohTrigger(RecalcTrigger,Trigger1Y)),NA())</f>
        <v>1.2767021645675447E-2</v>
      </c>
    </row>
    <row r="997" spans="2:17" x14ac:dyDescent="0.2">
      <c r="B997" s="39" t="s">
        <v>42</v>
      </c>
      <c r="D997" s="42">
        <f>_xll.qlCalendarAdvance(Calendar,$D996,B997,"f",FALSE)</f>
        <v>46728</v>
      </c>
      <c r="E997" s="140">
        <f>_xll.qlInterestRateIndexValueDate(IndexON,D997)</f>
        <v>46728</v>
      </c>
      <c r="F997" s="156">
        <f>IFERROR(_xll.qlIndexFixing(IndexON,D997,TRUE,_xll.ohTrigger(RecalcTrigger,TriggerON)),NA())</f>
        <v>1.0375759266977314E-2</v>
      </c>
      <c r="H997" s="42">
        <f>_xll.qlCalendarAdvance(Calendar,$H996,B997,"f",FALSE)</f>
        <v>46728</v>
      </c>
      <c r="I997" s="140">
        <f>_xll.qlInterestRateIndexValueDate(Index1M,$H997)</f>
        <v>46728</v>
      </c>
      <c r="J997" s="145">
        <f>IFERROR(_xll.qlIndexFixing(Index1M,$H997,TRUE,_xll.ohTrigger(RecalcTrigger,Trigger1M)),NA())</f>
        <v>1.1331759467676004E-2</v>
      </c>
      <c r="K997" s="44">
        <f>IFERROR(_xll.qlIndexFixing(Index3M,H997,TRUE,_xll.ohTrigger(RecalcTrigger,Trigger3M)),NA())</f>
        <v>1.206352435534295E-2</v>
      </c>
      <c r="L997" s="44">
        <f>IFERROR(_xll.qlIndexFixing(Index6M,$H997,TRUE,_xll.ohTrigger(RecalcTrigger,Trigger6M)),NA())</f>
        <v>1.2261484840108895E-2</v>
      </c>
      <c r="M997" s="146">
        <f>IFERROR(_xll.qlIndexFixing(Index1Y,$H997,TRUE,_xll.ohTrigger(RecalcTrigger,Trigger1Y)),NA())</f>
        <v>1.2826528449992578E-2</v>
      </c>
      <c r="N997" s="145">
        <f>IFERROR(_xll.qlIndexFixing(ONIndex1M,I997,TRUE,_xll.ohTrigger(RecalcTrigger,Trigger1M)),NA())</f>
        <v>1.1322425577886541E-2</v>
      </c>
      <c r="O997" s="44">
        <f>IFERROR(_xll.qlIndexFixing(ONIndex3M,I997,TRUE,_xll.ohTrigger(RecalcTrigger,Trigger3M)),NA())</f>
        <v>1.2026968605577393E-2</v>
      </c>
      <c r="P997" s="44">
        <f>IFERROR(_xll.qlIndexFixing(ONIndex6M,I997,TRUE,_xll.ohTrigger(RecalcTrigger,Trigger6M)),NA())</f>
        <v>1.2305829437573301E-2</v>
      </c>
      <c r="Q997" s="146">
        <f>IFERROR(_xll.qlIndexFixing(ONIndex1Y,I997,TRUE,_xll.ohTrigger(RecalcTrigger,Trigger1Y)),NA())</f>
        <v>1.2765155882568102E-2</v>
      </c>
    </row>
    <row r="998" spans="2:17" x14ac:dyDescent="0.2">
      <c r="B998" s="39" t="s">
        <v>42</v>
      </c>
      <c r="D998" s="42">
        <f>_xll.qlCalendarAdvance(Calendar,$D997,B998,"f",FALSE)</f>
        <v>46735</v>
      </c>
      <c r="E998" s="140">
        <f>_xll.qlInterestRateIndexValueDate(IndexON,D998)</f>
        <v>46735</v>
      </c>
      <c r="F998" s="156">
        <f>IFERROR(_xll.qlIndexFixing(IndexON,D998,TRUE,_xll.ohTrigger(RecalcTrigger,TriggerON)),NA())</f>
        <v>1.0379512242819633E-2</v>
      </c>
      <c r="H998" s="42">
        <f>_xll.qlCalendarAdvance(Calendar,$H997,B998,"f",FALSE)</f>
        <v>46735</v>
      </c>
      <c r="I998" s="140">
        <f>_xll.qlInterestRateIndexValueDate(Index1M,$H998)</f>
        <v>46735</v>
      </c>
      <c r="J998" s="145">
        <f>IFERROR(_xll.qlIndexFixing(Index1M,$H998,TRUE,_xll.ohTrigger(RecalcTrigger,Trigger1M)),NA())</f>
        <v>1.1333702279942624E-2</v>
      </c>
      <c r="K998" s="44">
        <f>IFERROR(_xll.qlIndexFixing(Index3M,H998,TRUE,_xll.ohTrigger(RecalcTrigger,Trigger3M)),NA())</f>
        <v>1.2066335119034686E-2</v>
      </c>
      <c r="L998" s="44">
        <f>IFERROR(_xll.qlIndexFixing(Index6M,$H998,TRUE,_xll.ohTrigger(RecalcTrigger,Trigger6M)),NA())</f>
        <v>1.2256545481430119E-2</v>
      </c>
      <c r="M998" s="146">
        <f>IFERROR(_xll.qlIndexFixing(Index1Y,$H998,TRUE,_xll.ohTrigger(RecalcTrigger,Trigger1Y)),NA())</f>
        <v>1.2826208214806253E-2</v>
      </c>
      <c r="N998" s="145">
        <f>IFERROR(_xll.qlIndexFixing(ONIndex1M,I998,TRUE,_xll.ohTrigger(RecalcTrigger,Trigger1M)),NA())</f>
        <v>1.1324283296907378E-2</v>
      </c>
      <c r="O998" s="44">
        <f>IFERROR(_xll.qlIndexFixing(ONIndex3M,I998,TRUE,_xll.ohTrigger(RecalcTrigger,Trigger3M)),NA())</f>
        <v>1.2030013090312819E-2</v>
      </c>
      <c r="P998" s="44">
        <f>IFERROR(_xll.qlIndexFixing(ONIndex6M,I998,TRUE,_xll.ohTrigger(RecalcTrigger,Trigger6M)),NA())</f>
        <v>1.229720795734246E-2</v>
      </c>
      <c r="Q998" s="146">
        <f>IFERROR(_xll.qlIndexFixing(ONIndex1Y,I998,TRUE,_xll.ohTrigger(RecalcTrigger,Trigger1Y)),NA())</f>
        <v>1.2763351862057348E-2</v>
      </c>
    </row>
    <row r="999" spans="2:17" x14ac:dyDescent="0.2">
      <c r="B999" s="39" t="s">
        <v>42</v>
      </c>
      <c r="D999" s="42">
        <f>_xll.qlCalendarAdvance(Calendar,$D998,B999,"f",FALSE)</f>
        <v>46742</v>
      </c>
      <c r="E999" s="140">
        <f>_xll.qlInterestRateIndexValueDate(IndexON,D999)</f>
        <v>46742</v>
      </c>
      <c r="F999" s="156">
        <f>IFERROR(_xll.qlIndexFixing(IndexON,D999,TRUE,_xll.ohTrigger(RecalcTrigger,TriggerON)),NA())</f>
        <v>1.0383255600980856E-2</v>
      </c>
      <c r="H999" s="42">
        <f>_xll.qlCalendarAdvance(Calendar,$H998,B999,"f",FALSE)</f>
        <v>46742</v>
      </c>
      <c r="I999" s="140">
        <f>_xll.qlInterestRateIndexValueDate(Index1M,$H999)</f>
        <v>46742</v>
      </c>
      <c r="J999" s="145">
        <f>IFERROR(_xll.qlIndexFixing(Index1M,$H999,TRUE,_xll.ohTrigger(RecalcTrigger,Trigger1M)),NA())</f>
        <v>1.1335683995200503E-2</v>
      </c>
      <c r="K999" s="44">
        <f>IFERROR(_xll.qlIndexFixing(Index3M,H999,TRUE,_xll.ohTrigger(RecalcTrigger,Trigger3M)),NA())</f>
        <v>1.2069108119167353E-2</v>
      </c>
      <c r="L999" s="44">
        <f>IFERROR(_xll.qlIndexFixing(Index6M,$H999,TRUE,_xll.ohTrigger(RecalcTrigger,Trigger6M)),NA())</f>
        <v>1.2251893427670565E-2</v>
      </c>
      <c r="M999" s="146">
        <f>IFERROR(_xll.qlIndexFixing(Index1Y,$H999,TRUE,_xll.ohTrigger(RecalcTrigger,Trigger1Y)),NA())</f>
        <v>1.2825925900669392E-2</v>
      </c>
      <c r="N999" s="145">
        <f>IFERROR(_xll.qlIndexFixing(ONIndex1M,I999,TRUE,_xll.ohTrigger(RecalcTrigger,Trigger1M)),NA())</f>
        <v>1.1326179882401588E-2</v>
      </c>
      <c r="O999" s="44">
        <f>IFERROR(_xll.qlIndexFixing(ONIndex3M,I999,TRUE,_xll.ohTrigger(RecalcTrigger,Trigger3M)),NA())</f>
        <v>1.2033019921594557E-2</v>
      </c>
      <c r="P999" s="44">
        <f>IFERROR(_xll.qlIndexFixing(ONIndex6M,I999,TRUE,_xll.ohTrigger(RecalcTrigger,Trigger6M)),NA())</f>
        <v>1.2288872025689734E-2</v>
      </c>
      <c r="Q999" s="146">
        <f>IFERROR(_xll.qlIndexFixing(ONIndex1Y,I999,TRUE,_xll.ohTrigger(RecalcTrigger,Trigger1Y)),NA())</f>
        <v>1.2761609584143185E-2</v>
      </c>
    </row>
    <row r="1000" spans="2:17" x14ac:dyDescent="0.2">
      <c r="B1000" s="39" t="s">
        <v>42</v>
      </c>
      <c r="D1000" s="42">
        <f>_xll.qlCalendarAdvance(Calendar,$D999,B1000,"f",FALSE)</f>
        <v>46750</v>
      </c>
      <c r="E1000" s="140">
        <f>_xll.qlInterestRateIndexValueDate(IndexON,D1000)</f>
        <v>46750</v>
      </c>
      <c r="F1000" s="156">
        <f>IFERROR(_xll.qlIndexFixing(IndexON,D1000,TRUE,_xll.ohTrigger(RecalcTrigger,TriggerON)),NA())</f>
        <v>1.0387521947955447E-2</v>
      </c>
      <c r="H1000" s="42">
        <f>_xll.qlCalendarAdvance(Calendar,$H999,B1000,"f",FALSE)</f>
        <v>46750</v>
      </c>
      <c r="I1000" s="140">
        <f>_xll.qlInterestRateIndexValueDate(Index1M,$H1000)</f>
        <v>46750</v>
      </c>
      <c r="J1000" s="145">
        <f>IFERROR(_xll.qlIndexFixing(Index1M,$H1000,TRUE,_xll.ohTrigger(RecalcTrigger,Trigger1M)),NA())</f>
        <v>1.1338645417695681E-2</v>
      </c>
      <c r="K1000" s="44">
        <f>IFERROR(_xll.qlIndexFixing(Index3M,H1000,TRUE,_xll.ohTrigger(RecalcTrigger,Trigger3M)),NA())</f>
        <v>1.2072231020982555E-2</v>
      </c>
      <c r="L1000" s="44">
        <f>IFERROR(_xll.qlIndexFixing(Index6M,$H1000,TRUE,_xll.ohTrigger(RecalcTrigger,Trigger6M)),NA())</f>
        <v>1.2246928594186893E-2</v>
      </c>
      <c r="M1000" s="146">
        <f>IFERROR(_xll.qlIndexFixing(Index1Y,$H1000,TRUE,_xll.ohTrigger(RecalcTrigger,Trigger1Y)),NA())</f>
        <v>1.2825646819454499E-2</v>
      </c>
      <c r="N1000" s="145">
        <f>IFERROR(_xll.qlIndexFixing(ONIndex1M,I1000,TRUE,_xll.ohTrigger(RecalcTrigger,Trigger1M)),NA())</f>
        <v>1.1328395000284042E-2</v>
      </c>
      <c r="O1000" s="44">
        <f>IFERROR(_xll.qlIndexFixing(ONIndex3M,I1000,TRUE,_xll.ohTrigger(RecalcTrigger,Trigger3M)),NA())</f>
        <v>1.2036410193934088E-2</v>
      </c>
      <c r="P1000" s="44">
        <f>IFERROR(_xll.qlIndexFixing(ONIndex6M,I1000,TRUE,_xll.ohTrigger(RecalcTrigger,Trigger6M)),NA())</f>
        <v>1.2279694898074123E-2</v>
      </c>
      <c r="Q1000" s="146">
        <f>IFERROR(_xll.qlIndexFixing(ONIndex1Y,I1000,TRUE,_xll.ohTrigger(RecalcTrigger,Trigger1Y)),NA())</f>
        <v>1.2759694012504097E-2</v>
      </c>
    </row>
    <row r="1001" spans="2:17" x14ac:dyDescent="0.2">
      <c r="B1001" s="39" t="s">
        <v>42</v>
      </c>
      <c r="D1001" s="42">
        <f>_xll.qlCalendarAdvance(Calendar,$D1000,B1001,"f",FALSE)</f>
        <v>46757</v>
      </c>
      <c r="E1001" s="140">
        <f>_xll.qlInterestRateIndexValueDate(IndexON,D1001)</f>
        <v>46757</v>
      </c>
      <c r="F1001" s="156">
        <f>IFERROR(_xll.qlIndexFixing(IndexON,D1001,TRUE,_xll.ohTrigger(RecalcTrigger,TriggerON)),NA())</f>
        <v>1.0391244696938973E-2</v>
      </c>
      <c r="H1001" s="42">
        <f>_xll.qlCalendarAdvance(Calendar,$H1000,B1001,"f",FALSE)</f>
        <v>46757</v>
      </c>
      <c r="I1001" s="140">
        <f>_xll.qlInterestRateIndexValueDate(Index1M,$H1001)</f>
        <v>46757</v>
      </c>
      <c r="J1001" s="145">
        <f>IFERROR(_xll.qlIndexFixing(Index1M,$H1001,TRUE,_xll.ohTrigger(RecalcTrigger,Trigger1M)),NA())</f>
        <v>1.1340716182750666E-2</v>
      </c>
      <c r="K1001" s="44">
        <f>IFERROR(_xll.qlIndexFixing(Index3M,H1001,TRUE,_xll.ohTrigger(RecalcTrigger,Trigger3M)),NA())</f>
        <v>1.2074923098939438E-2</v>
      </c>
      <c r="L1001" s="44">
        <f>IFERROR(_xll.qlIndexFixing(Index6M,$H1001,TRUE,_xll.ohTrigger(RecalcTrigger,Trigger6M)),NA())</f>
        <v>1.2242876894563244E-2</v>
      </c>
      <c r="M1001" s="146">
        <f>IFERROR(_xll.qlIndexFixing(Index1Y,$H1001,TRUE,_xll.ohTrigger(RecalcTrigger,Trigger1Y)),NA())</f>
        <v>1.2825438229849969E-2</v>
      </c>
      <c r="N1001" s="145">
        <f>IFERROR(_xll.qlIndexFixing(ONIndex1M,I1001,TRUE,_xll.ohTrigger(RecalcTrigger,Trigger1M)),NA())</f>
        <v>1.1330374871124649E-2</v>
      </c>
      <c r="O1001" s="44">
        <f>IFERROR(_xll.qlIndexFixing(ONIndex3M,I1001,TRUE,_xll.ohTrigger(RecalcTrigger,Trigger3M)),NA())</f>
        <v>1.2039336339266793E-2</v>
      </c>
      <c r="P1001" s="44">
        <f>IFERROR(_xll.qlIndexFixing(ONIndex6M,I1001,TRUE,_xll.ohTrigger(RecalcTrigger,Trigger6M)),NA())</f>
        <v>1.2271970856196912E-2</v>
      </c>
      <c r="Q1001" s="146">
        <f>IFERROR(_xll.qlIndexFixing(ONIndex1Y,I1001,TRUE,_xll.ohTrigger(RecalcTrigger,Trigger1Y)),NA())</f>
        <v>1.2758084040211948E-2</v>
      </c>
    </row>
    <row r="1002" spans="2:17" x14ac:dyDescent="0.2">
      <c r="B1002" s="39" t="s">
        <v>42</v>
      </c>
      <c r="D1002" s="42">
        <f>_xll.qlCalendarAdvance(Calendar,$D1001,B1002,"f",FALSE)</f>
        <v>46764</v>
      </c>
      <c r="E1002" s="140">
        <f>_xll.qlInterestRateIndexValueDate(IndexON,D1002)</f>
        <v>46764</v>
      </c>
      <c r="F1002" s="156">
        <f>IFERROR(_xll.qlIndexFixing(IndexON,D1002,TRUE,_xll.ohTrigger(RecalcTrigger,TriggerON)),NA())</f>
        <v>1.0394957828484541E-2</v>
      </c>
      <c r="H1002" s="42">
        <f>_xll.qlCalendarAdvance(Calendar,$H1001,B1002,"f",FALSE)</f>
        <v>46764</v>
      </c>
      <c r="I1002" s="140">
        <f>_xll.qlInterestRateIndexValueDate(Index1M,$H1002)</f>
        <v>46764</v>
      </c>
      <c r="J1002" s="145">
        <f>IFERROR(_xll.qlIndexFixing(Index1M,$H1002,TRUE,_xll.ohTrigger(RecalcTrigger,Trigger1M)),NA())</f>
        <v>1.134282585330158E-2</v>
      </c>
      <c r="K1002" s="44">
        <f>IFERROR(_xll.qlIndexFixing(Index3M,H1002,TRUE,_xll.ohTrigger(RecalcTrigger,Trigger3M)),NA())</f>
        <v>1.2077577413095002E-2</v>
      </c>
      <c r="L1002" s="44">
        <f>IFERROR(_xll.qlIndexFixing(Index6M,$H1002,TRUE,_xll.ohTrigger(RecalcTrigger,Trigger6M)),NA())</f>
        <v>1.223910739158344E-2</v>
      </c>
      <c r="M1002" s="146">
        <f>IFERROR(_xll.qlIndexFixing(Index1Y,$H1002,TRUE,_xll.ohTrigger(RecalcTrigger,Trigger1Y)),NA())</f>
        <v>1.2825260528771164E-2</v>
      </c>
      <c r="N1002" s="145">
        <f>IFERROR(_xll.qlIndexFixing(ONIndex1M,I1002,TRUE,_xll.ohTrigger(RecalcTrigger,Trigger1M)),NA())</f>
        <v>1.1332393608438629E-2</v>
      </c>
      <c r="O1002" s="44">
        <f>IFERROR(_xll.qlIndexFixing(ONIndex3M,I1002,TRUE,_xll.ohTrigger(RecalcTrigger,Trigger3M)),NA())</f>
        <v>1.2042224831064763E-2</v>
      </c>
      <c r="P1002" s="44">
        <f>IFERROR(_xll.qlIndexFixing(ONIndex6M,I1002,TRUE,_xll.ohTrigger(RecalcTrigger,Trigger6M)),NA())</f>
        <v>1.2264532362978864E-2</v>
      </c>
      <c r="Q1002" s="146">
        <f>IFERROR(_xll.qlIndexFixing(ONIndex1Y,I1002,TRUE,_xll.ohTrigger(RecalcTrigger,Trigger1Y)),NA())</f>
        <v>1.2756535810597436E-2</v>
      </c>
    </row>
    <row r="1003" spans="2:17" x14ac:dyDescent="0.2">
      <c r="B1003" s="39" t="s">
        <v>42</v>
      </c>
      <c r="D1003" s="42">
        <f>_xll.qlCalendarAdvance(Calendar,$D1002,B1003,"f",FALSE)</f>
        <v>46771</v>
      </c>
      <c r="E1003" s="140">
        <f>_xll.qlInterestRateIndexValueDate(IndexON,D1003)</f>
        <v>46771</v>
      </c>
      <c r="F1003" s="156">
        <f>IFERROR(_xll.qlIndexFixing(IndexON,D1003,TRUE,_xll.ohTrigger(RecalcTrigger,TriggerON)),NA())</f>
        <v>1.0398661342349014E-2</v>
      </c>
      <c r="H1003" s="42">
        <f>_xll.qlCalendarAdvance(Calendar,$H1002,B1003,"f",FALSE)</f>
        <v>46771</v>
      </c>
      <c r="I1003" s="140">
        <f>_xll.qlInterestRateIndexValueDate(Index1M,$H1003)</f>
        <v>46771</v>
      </c>
      <c r="J1003" s="145">
        <f>IFERROR(_xll.qlIndexFixing(Index1M,$H1003,TRUE,_xll.ohTrigger(RecalcTrigger,Trigger1M)),NA())</f>
        <v>1.1344974429372982E-2</v>
      </c>
      <c r="K1003" s="44">
        <f>IFERROR(_xll.qlIndexFixing(Index3M,H1003,TRUE,_xll.ohTrigger(RecalcTrigger,Trigger3M)),NA())</f>
        <v>1.2080193963374437E-2</v>
      </c>
      <c r="L1003" s="44">
        <f>IFERROR(_xll.qlIndexFixing(Index6M,$H1003,TRUE,_xll.ohTrigger(RecalcTrigger,Trigger6M)),NA())</f>
        <v>1.2235625176507078E-2</v>
      </c>
      <c r="M1003" s="146">
        <f>IFERROR(_xll.qlIndexFixing(Index1Y,$H1003,TRUE,_xll.ohTrigger(RecalcTrigger,Trigger1Y)),NA())</f>
        <v>1.282511147860755E-2</v>
      </c>
      <c r="N1003" s="145">
        <f>IFERROR(_xll.qlIndexFixing(ONIndex1M,I1003,TRUE,_xll.ohTrigger(RecalcTrigger,Trigger1M)),NA())</f>
        <v>1.1334451212144936E-2</v>
      </c>
      <c r="O1003" s="44">
        <f>IFERROR(_xll.qlIndexFixing(ONIndex3M,I1003,TRUE,_xll.ohTrigger(RecalcTrigger,Trigger3M)),NA())</f>
        <v>1.2045075669571137E-2</v>
      </c>
      <c r="P1003" s="44">
        <f>IFERROR(_xll.qlIndexFixing(ONIndex6M,I1003,TRUE,_xll.ohTrigger(RecalcTrigger,Trigger6M)),NA())</f>
        <v>1.2257379418257885E-2</v>
      </c>
      <c r="Q1003" s="146">
        <f>IFERROR(_xll.qlIndexFixing(ONIndex1Y,I1003,TRUE,_xll.ohTrigger(RecalcTrigger,Trigger1Y)),NA())</f>
        <v>1.2755049323579515E-2</v>
      </c>
    </row>
    <row r="1004" spans="2:17" x14ac:dyDescent="0.2">
      <c r="B1004" s="39" t="s">
        <v>42</v>
      </c>
      <c r="D1004" s="42">
        <f>_xll.qlCalendarAdvance(Calendar,$D1003,B1004,"f",FALSE)</f>
        <v>46778</v>
      </c>
      <c r="E1004" s="140">
        <f>_xll.qlInterestRateIndexValueDate(IndexON,D1004)</f>
        <v>46778</v>
      </c>
      <c r="F1004" s="156">
        <f>IFERROR(_xll.qlIndexFixing(IndexON,D1004,TRUE,_xll.ohTrigger(RecalcTrigger,TriggerON)),NA())</f>
        <v>1.0402355238694483E-2</v>
      </c>
      <c r="H1004" s="42">
        <f>_xll.qlCalendarAdvance(Calendar,$H1003,B1004,"f",FALSE)</f>
        <v>46778</v>
      </c>
      <c r="I1004" s="140">
        <f>_xll.qlInterestRateIndexValueDate(Index1M,$H1004)</f>
        <v>46778</v>
      </c>
      <c r="J1004" s="145">
        <f>IFERROR(_xll.qlIndexFixing(Index1M,$H1004,TRUE,_xll.ohTrigger(RecalcTrigger,Trigger1M)),NA())</f>
        <v>1.1347161910986977E-2</v>
      </c>
      <c r="K1004" s="44">
        <f>IFERROR(_xll.qlIndexFixing(Index3M,H1004,TRUE,_xll.ohTrigger(RecalcTrigger,Trigger3M)),NA())</f>
        <v>1.2082772749704712E-2</v>
      </c>
      <c r="L1004" s="44">
        <f>IFERROR(_xll.qlIndexFixing(Index6M,$H1004,TRUE,_xll.ohTrigger(RecalcTrigger,Trigger6M)),NA())</f>
        <v>1.2232430247845934E-2</v>
      </c>
      <c r="M1004" s="146">
        <f>IFERROR(_xll.qlIndexFixing(Index1Y,$H1004,TRUE,_xll.ohTrigger(RecalcTrigger,Trigger1Y)),NA())</f>
        <v>1.2824988841752139E-2</v>
      </c>
      <c r="N1004" s="145">
        <f>IFERROR(_xll.qlIndexFixing(ONIndex1M,I1004,TRUE,_xll.ohTrigger(RecalcTrigger,Trigger1M)),NA())</f>
        <v>1.1336547682324616E-2</v>
      </c>
      <c r="O1004" s="44">
        <f>IFERROR(_xll.qlIndexFixing(ONIndex3M,I1004,TRUE,_xll.ohTrigger(RecalcTrigger,Trigger3M)),NA())</f>
        <v>1.2047888854542776E-2</v>
      </c>
      <c r="P1004" s="44">
        <f>IFERROR(_xll.qlIndexFixing(ONIndex6M,I1004,TRUE,_xll.ohTrigger(RecalcTrigger,Trigger6M)),NA())</f>
        <v>1.2250512022033977E-2</v>
      </c>
      <c r="Q1004" s="146">
        <f>IFERROR(_xll.qlIndexFixing(ONIndex1Y,I1004,TRUE,_xll.ohTrigger(RecalcTrigger,Trigger1Y)),NA())</f>
        <v>1.2753624579158185E-2</v>
      </c>
    </row>
    <row r="1005" spans="2:17" x14ac:dyDescent="0.2">
      <c r="B1005" s="39" t="s">
        <v>42</v>
      </c>
      <c r="D1005" s="42">
        <f>_xll.qlCalendarAdvance(Calendar,$D1004,B1005,"f",FALSE)</f>
        <v>46785</v>
      </c>
      <c r="E1005" s="140">
        <f>_xll.qlInterestRateIndexValueDate(IndexON,D1005)</f>
        <v>46785</v>
      </c>
      <c r="F1005" s="156">
        <f>IFERROR(_xll.qlIndexFixing(IndexON,D1005,TRUE,_xll.ohTrigger(RecalcTrigger,TriggerON)),NA())</f>
        <v>1.0406039517439902E-2</v>
      </c>
      <c r="H1005" s="42">
        <f>_xll.qlCalendarAdvance(Calendar,$H1004,B1005,"f",FALSE)</f>
        <v>46785</v>
      </c>
      <c r="I1005" s="140">
        <f>_xll.qlInterestRateIndexValueDate(Index1M,$H1005)</f>
        <v>46785</v>
      </c>
      <c r="J1005" s="145">
        <f>IFERROR(_xll.qlIndexFixing(Index1M,$H1005,TRUE,_xll.ohTrigger(RecalcTrigger,Trigger1M)),NA())</f>
        <v>1.1348034563580531E-2</v>
      </c>
      <c r="K1005" s="44">
        <f>IFERROR(_xll.qlIndexFixing(Index3M,H1005,TRUE,_xll.ohTrigger(RecalcTrigger,Trigger3M)),NA())</f>
        <v>1.2084939468904581E-2</v>
      </c>
      <c r="L1005" s="44">
        <f>IFERROR(_xll.qlIndexFixing(Index6M,$H1005,TRUE,_xll.ohTrigger(RecalcTrigger,Trigger6M)),NA())</f>
        <v>1.2229522604236471E-2</v>
      </c>
      <c r="M1005" s="146">
        <f>IFERROR(_xll.qlIndexFixing(Index1Y,$H1005,TRUE,_xll.ohTrigger(RecalcTrigger,Trigger1Y)),NA())</f>
        <v>1.282489038060149E-2</v>
      </c>
      <c r="N1005" s="145">
        <f>IFERROR(_xll.qlIndexFixing(ONIndex1M,I1005,TRUE,_xll.ohTrigger(RecalcTrigger,Trigger1M)),NA())</f>
        <v>1.1338683019058715E-2</v>
      </c>
      <c r="O1005" s="44">
        <f>IFERROR(_xll.qlIndexFixing(ONIndex3M,I1005,TRUE,_xll.ohTrigger(RecalcTrigger,Trigger3M)),NA())</f>
        <v>1.2050664386060728E-2</v>
      </c>
      <c r="P1005" s="44">
        <f>IFERROR(_xll.qlIndexFixing(ONIndex6M,I1005,TRUE,_xll.ohTrigger(RecalcTrigger,Trigger6M)),NA())</f>
        <v>1.2243930174388185E-2</v>
      </c>
      <c r="Q1005" s="146">
        <f>IFERROR(_xll.qlIndexFixing(ONIndex1Y,I1005,TRUE,_xll.ohTrigger(RecalcTrigger,Trigger1Y)),NA())</f>
        <v>1.2752261577333446E-2</v>
      </c>
    </row>
    <row r="1006" spans="2:17" x14ac:dyDescent="0.2">
      <c r="B1006" s="39" t="s">
        <v>42</v>
      </c>
      <c r="D1006" s="42">
        <f>_xll.qlCalendarAdvance(Calendar,$D1005,B1006,"f",FALSE)</f>
        <v>46792</v>
      </c>
      <c r="E1006" s="140">
        <f>_xll.qlInterestRateIndexValueDate(IndexON,D1006)</f>
        <v>46792</v>
      </c>
      <c r="F1006" s="156">
        <f>IFERROR(_xll.qlIndexFixing(IndexON,D1006,TRUE,_xll.ohTrigger(RecalcTrigger,TriggerON)),NA())</f>
        <v>1.0409714178504226E-2</v>
      </c>
      <c r="H1006" s="42">
        <f>_xll.qlCalendarAdvance(Calendar,$H1005,B1006,"f",FALSE)</f>
        <v>46792</v>
      </c>
      <c r="I1006" s="140">
        <f>_xll.qlInterestRateIndexValueDate(Index1M,$H1006)</f>
        <v>46792</v>
      </c>
      <c r="J1006" s="145">
        <f>IFERROR(_xll.qlIndexFixing(Index1M,$H1006,TRUE,_xll.ohTrigger(RecalcTrigger,Trigger1M)),NA())</f>
        <v>1.1350288460244282E-2</v>
      </c>
      <c r="K1006" s="44">
        <f>IFERROR(_xll.qlIndexFixing(Index3M,H1006,TRUE,_xll.ohTrigger(RecalcTrigger,Trigger3M)),NA())</f>
        <v>1.2087445341704387E-2</v>
      </c>
      <c r="L1006" s="44">
        <f>IFERROR(_xll.qlIndexFixing(Index6M,$H1006,TRUE,_xll.ohTrigger(RecalcTrigger,Trigger6M)),NA())</f>
        <v>1.2226902244435388E-2</v>
      </c>
      <c r="M1006" s="146">
        <f>IFERROR(_xll.qlIndexFixing(Index1Y,$H1006,TRUE,_xll.ohTrigger(RecalcTrigger,Trigger1Y)),NA())</f>
        <v>1.2824813857554811E-2</v>
      </c>
      <c r="N1006" s="145">
        <f>IFERROR(_xll.qlIndexFixing(ONIndex1M,I1006,TRUE,_xll.ohTrigger(RecalcTrigger,Trigger1M)),NA())</f>
        <v>1.1340857222185141E-2</v>
      </c>
      <c r="O1006" s="44">
        <f>IFERROR(_xll.qlIndexFixing(ONIndex3M,I1006,TRUE,_xll.ohTrigger(RecalcTrigger,Trigger3M)),NA())</f>
        <v>1.2053402264206037E-2</v>
      </c>
      <c r="P1006" s="44">
        <f>IFERROR(_xll.qlIndexFixing(ONIndex6M,I1006,TRUE,_xll.ohTrigger(RecalcTrigger,Trigger6M)),NA())</f>
        <v>1.2237633875158416E-2</v>
      </c>
      <c r="Q1006" s="146">
        <f>IFERROR(_xll.qlIndexFixing(ONIndex1Y,I1006,TRUE,_xll.ohTrigger(RecalcTrigger,Trigger1Y)),NA())</f>
        <v>1.2750960318186344E-2</v>
      </c>
    </row>
    <row r="1007" spans="2:17" x14ac:dyDescent="0.2">
      <c r="B1007" s="39" t="s">
        <v>42</v>
      </c>
      <c r="D1007" s="42">
        <f>_xll.qlCalendarAdvance(Calendar,$D1006,B1007,"f",FALSE)</f>
        <v>46799</v>
      </c>
      <c r="E1007" s="140">
        <f>_xll.qlInterestRateIndexValueDate(IndexON,D1007)</f>
        <v>46799</v>
      </c>
      <c r="F1007" s="156">
        <f>IFERROR(_xll.qlIndexFixing(IndexON,D1007,TRUE,_xll.ohTrigger(RecalcTrigger,TriggerON)),NA())</f>
        <v>1.0413379222130592E-2</v>
      </c>
      <c r="H1007" s="42">
        <f>_xll.qlCalendarAdvance(Calendar,$H1006,B1007,"f",FALSE)</f>
        <v>46799</v>
      </c>
      <c r="I1007" s="140">
        <f>_xll.qlInterestRateIndexValueDate(Index1M,$H1007)</f>
        <v>46799</v>
      </c>
      <c r="J1007" s="145">
        <f>IFERROR(_xll.qlIndexFixing(Index1M,$H1007,TRUE,_xll.ohTrigger(RecalcTrigger,Trigger1M)),NA())</f>
        <v>1.1352581257622061E-2</v>
      </c>
      <c r="K1007" s="44">
        <f>IFERROR(_xll.qlIndexFixing(Index3M,H1007,TRUE,_xll.ohTrigger(RecalcTrigger,Trigger3M)),NA())</f>
        <v>1.208991345157589E-2</v>
      </c>
      <c r="L1007" s="44">
        <f>IFERROR(_xll.qlIndexFixing(Index6M,$H1007,TRUE,_xll.ohTrigger(RecalcTrigger,Trigger6M)),NA())</f>
        <v>1.2224569167324067E-2</v>
      </c>
      <c r="M1007" s="146">
        <f>IFERROR(_xll.qlIndexFixing(Index1Y,$H1007,TRUE,_xll.ohTrigger(RecalcTrigger,Trigger1Y)),NA())</f>
        <v>1.2824757035013087E-2</v>
      </c>
      <c r="N1007" s="145">
        <f>IFERROR(_xll.qlIndexFixing(ONIndex1M,I1007,TRUE,_xll.ohTrigger(RecalcTrigger,Trigger1M)),NA())</f>
        <v>1.1343070291865986E-2</v>
      </c>
      <c r="O1007" s="44">
        <f>IFERROR(_xll.qlIndexFixing(ONIndex3M,I1007,TRUE,_xll.ohTrigger(RecalcTrigger,Trigger3M)),NA())</f>
        <v>1.2056102488816611E-2</v>
      </c>
      <c r="P1007" s="44">
        <f>IFERROR(_xll.qlIndexFixing(ONIndex6M,I1007,TRUE,_xll.ohTrigger(RecalcTrigger,Trigger6M)),NA())</f>
        <v>1.2231623124425717E-2</v>
      </c>
      <c r="Q1007" s="146">
        <f>IFERROR(_xll.qlIndexFixing(ONIndex1Y,I1007,TRUE,_xll.ohTrigger(RecalcTrigger,Trigger1Y)),NA())</f>
        <v>1.2749720801635833E-2</v>
      </c>
    </row>
    <row r="1008" spans="2:17" x14ac:dyDescent="0.2">
      <c r="B1008" s="39" t="s">
        <v>42</v>
      </c>
      <c r="D1008" s="42">
        <f>_xll.qlCalendarAdvance(Calendar,$D1007,B1008,"f",FALSE)</f>
        <v>46806</v>
      </c>
      <c r="E1008" s="140">
        <f>_xll.qlInterestRateIndexValueDate(IndexON,D1008)</f>
        <v>46806</v>
      </c>
      <c r="F1008" s="156">
        <f>IFERROR(_xll.qlIndexFixing(IndexON,D1008,TRUE,_xll.ohTrigger(RecalcTrigger,TriggerON)),NA())</f>
        <v>1.0417034648075862E-2</v>
      </c>
      <c r="H1008" s="42">
        <f>_xll.qlCalendarAdvance(Calendar,$H1007,B1008,"f",FALSE)</f>
        <v>46806</v>
      </c>
      <c r="I1008" s="140">
        <f>_xll.qlInterestRateIndexValueDate(Index1M,$H1008)</f>
        <v>46806</v>
      </c>
      <c r="J1008" s="145">
        <f>IFERROR(_xll.qlIndexFixing(Index1M,$H1008,TRUE,_xll.ohTrigger(RecalcTrigger,Trigger1M)),NA())</f>
        <v>1.135491295573064E-2</v>
      </c>
      <c r="K1008" s="44">
        <f>IFERROR(_xll.qlIndexFixing(Index3M,H1008,TRUE,_xll.ohTrigger(RecalcTrigger,Trigger3M)),NA())</f>
        <v>1.2092343798451552E-2</v>
      </c>
      <c r="L1008" s="44">
        <f>IFERROR(_xll.qlIndexFixing(Index6M,$H1008,TRUE,_xll.ohTrigger(RecalcTrigger,Trigger6M)),NA())</f>
        <v>1.2222523371905904E-2</v>
      </c>
      <c r="M1008" s="146">
        <f>IFERROR(_xll.qlIndexFixing(Index1Y,$H1008,TRUE,_xll.ohTrigger(RecalcTrigger,Trigger1Y)),NA())</f>
        <v>1.282471767537996E-2</v>
      </c>
      <c r="N1008" s="145">
        <f>IFERROR(_xll.qlIndexFixing(ONIndex1M,I1008,TRUE,_xll.ohTrigger(RecalcTrigger,Trigger1M)),NA())</f>
        <v>1.1345322227939159E-2</v>
      </c>
      <c r="O1008" s="44">
        <f>IFERROR(_xll.qlIndexFixing(ONIndex3M,I1008,TRUE,_xll.ohTrigger(RecalcTrigger,Trigger3M)),NA())</f>
        <v>1.2058765059973497E-2</v>
      </c>
      <c r="P1008" s="44">
        <f>IFERROR(_xll.qlIndexFixing(ONIndex6M,I1008,TRUE,_xll.ohTrigger(RecalcTrigger,Trigger6M)),NA())</f>
        <v>1.2225897922109041E-2</v>
      </c>
      <c r="Q1008" s="146">
        <f>IFERROR(_xll.qlIndexFixing(ONIndex1Y,I1008,TRUE,_xll.ohTrigger(RecalcTrigger,Trigger1Y)),NA())</f>
        <v>1.2748543027681913E-2</v>
      </c>
    </row>
    <row r="1009" spans="2:17" x14ac:dyDescent="0.2">
      <c r="B1009" s="39" t="s">
        <v>42</v>
      </c>
      <c r="D1009" s="42">
        <f>_xll.qlCalendarAdvance(Calendar,$D1008,B1009,"f",FALSE)</f>
        <v>46813</v>
      </c>
      <c r="E1009" s="140">
        <f>_xll.qlInterestRateIndexValueDate(IndexON,D1009)</f>
        <v>46813</v>
      </c>
      <c r="F1009" s="156">
        <f>IFERROR(_xll.qlIndexFixing(IndexON,D1009,TRUE,_xll.ohTrigger(RecalcTrigger,TriggerON)),NA())</f>
        <v>1.0420680456421083E-2</v>
      </c>
      <c r="H1009" s="42">
        <f>_xll.qlCalendarAdvance(Calendar,$H1008,B1009,"f",FALSE)</f>
        <v>46813</v>
      </c>
      <c r="I1009" s="140">
        <f>_xll.qlInterestRateIndexValueDate(Index1M,$H1009)</f>
        <v>46813</v>
      </c>
      <c r="J1009" s="145">
        <f>IFERROR(_xll.qlIndexFixing(Index1M,$H1009,TRUE,_xll.ohTrigger(RecalcTrigger,Trigger1M)),NA())</f>
        <v>1.1358682903013666E-2</v>
      </c>
      <c r="K1009" s="44">
        <f>IFERROR(_xll.qlIndexFixing(Index3M,H1009,TRUE,_xll.ohTrigger(RecalcTrigger,Trigger3M)),NA())</f>
        <v>1.2095463815270402E-2</v>
      </c>
      <c r="L1009" s="44">
        <f>IFERROR(_xll.qlIndexFixing(Index6M,$H1009,TRUE,_xll.ohTrigger(RecalcTrigger,Trigger6M)),NA())</f>
        <v>1.2221124256103244E-2</v>
      </c>
      <c r="M1009" s="146">
        <f>IFERROR(_xll.qlIndexFixing(Index1Y,$H1009,TRUE,_xll.ohTrigger(RecalcTrigger,Trigger1Y)),NA())</f>
        <v>1.2824459518545162E-2</v>
      </c>
      <c r="N1009" s="145">
        <f>IFERROR(_xll.qlIndexFixing(ONIndex1M,I1009,TRUE,_xll.ohTrigger(RecalcTrigger,Trigger1M)),NA())</f>
        <v>1.134761303056675E-2</v>
      </c>
      <c r="O1009" s="44">
        <f>IFERROR(_xll.qlIndexFixing(ONIndex3M,I1009,TRUE,_xll.ohTrigger(RecalcTrigger,Trigger3M)),NA())</f>
        <v>1.2061389977676695E-2</v>
      </c>
      <c r="P1009" s="44">
        <f>IFERROR(_xll.qlIndexFixing(ONIndex6M,I1009,TRUE,_xll.ohTrigger(RecalcTrigger,Trigger6M)),NA())</f>
        <v>1.2220458268289436E-2</v>
      </c>
      <c r="Q1009" s="146">
        <f>IFERROR(_xll.qlIndexFixing(ONIndex1Y,I1009,TRUE,_xll.ohTrigger(RecalcTrigger,Trigger1Y)),NA())</f>
        <v>1.2747426996405631E-2</v>
      </c>
    </row>
    <row r="1010" spans="2:17" x14ac:dyDescent="0.2">
      <c r="B1010" s="39" t="s">
        <v>42</v>
      </c>
      <c r="D1010" s="42">
        <f>_xll.qlCalendarAdvance(Calendar,$D1009,B1010,"f",FALSE)</f>
        <v>46820</v>
      </c>
      <c r="E1010" s="140">
        <f>_xll.qlInterestRateIndexValueDate(IndexON,D1010)</f>
        <v>46820</v>
      </c>
      <c r="F1010" s="156">
        <f>IFERROR(_xll.qlIndexFixing(IndexON,D1010,TRUE,_xll.ohTrigger(RecalcTrigger,TriggerON)),NA())</f>
        <v>1.04243166472473E-2</v>
      </c>
      <c r="H1010" s="42">
        <f>_xll.qlCalendarAdvance(Calendar,$H1009,B1010,"f",FALSE)</f>
        <v>46820</v>
      </c>
      <c r="I1010" s="140">
        <f>_xll.qlInterestRateIndexValueDate(Index1M,$H1010)</f>
        <v>46820</v>
      </c>
      <c r="J1010" s="145">
        <f>IFERROR(_xll.qlIndexFixing(Index1M,$H1010,TRUE,_xll.ohTrigger(RecalcTrigger,Trigger1M)),NA())</f>
        <v>1.1361103818379315E-2</v>
      </c>
      <c r="K1010" s="44">
        <f>IFERROR(_xll.qlIndexFixing(Index3M,H1010,TRUE,_xll.ohTrigger(RecalcTrigger,Trigger3M)),NA())</f>
        <v>1.209781339670081E-2</v>
      </c>
      <c r="L1010" s="44">
        <f>IFERROR(_xll.qlIndexFixing(Index6M,$H1010,TRUE,_xll.ohTrigger(RecalcTrigger,Trigger6M)),NA())</f>
        <v>1.2219693965924535E-2</v>
      </c>
      <c r="M1010" s="146">
        <f>IFERROR(_xll.qlIndexFixing(Index1Y,$H1010,TRUE,_xll.ohTrigger(RecalcTrigger,Trigger1Y)),NA())</f>
        <v>1.282444956863138E-2</v>
      </c>
      <c r="N1010" s="145">
        <f>IFERROR(_xll.qlIndexFixing(ONIndex1M,I1010,TRUE,_xll.ohTrigger(RecalcTrigger,Trigger1M)),NA())</f>
        <v>1.1349942699586668E-2</v>
      </c>
      <c r="O1010" s="44">
        <f>IFERROR(_xll.qlIndexFixing(ONIndex3M,I1010,TRUE,_xll.ohTrigger(RecalcTrigger,Trigger3M)),NA())</f>
        <v>1.2063977242007251E-2</v>
      </c>
      <c r="P1010" s="44">
        <f>IFERROR(_xll.qlIndexFixing(ONIndex6M,I1010,TRUE,_xll.ohTrigger(RecalcTrigger,Trigger6M)),NA())</f>
        <v>1.2215304162804808E-2</v>
      </c>
      <c r="Q1010" s="146">
        <f>IFERROR(_xll.qlIndexFixing(ONIndex1Y,I1010,TRUE,_xll.ohTrigger(RecalcTrigger,Trigger1Y)),NA())</f>
        <v>1.2746372707644893E-2</v>
      </c>
    </row>
    <row r="1011" spans="2:17" x14ac:dyDescent="0.2">
      <c r="B1011" s="39" t="s">
        <v>42</v>
      </c>
      <c r="D1011" s="42">
        <f>_xll.qlCalendarAdvance(Calendar,$D1010,B1011,"f",FALSE)</f>
        <v>46827</v>
      </c>
      <c r="E1011" s="140">
        <f>_xll.qlInterestRateIndexValueDate(IndexON,D1011)</f>
        <v>46827</v>
      </c>
      <c r="F1011" s="156">
        <f>IFERROR(_xll.qlIndexFixing(IndexON,D1011,TRUE,_xll.ohTrigger(RecalcTrigger,TriggerON)),NA())</f>
        <v>1.0427943220473468E-2</v>
      </c>
      <c r="H1011" s="42">
        <f>_xll.qlCalendarAdvance(Calendar,$H1010,B1011,"f",FALSE)</f>
        <v>46827</v>
      </c>
      <c r="I1011" s="140">
        <f>_xll.qlInterestRateIndexValueDate(Index1M,$H1011)</f>
        <v>46827</v>
      </c>
      <c r="J1011" s="145">
        <f>IFERROR(_xll.qlIndexFixing(Index1M,$H1011,TRUE,_xll.ohTrigger(RecalcTrigger,Trigger1M)),NA())</f>
        <v>1.136391988431191E-2</v>
      </c>
      <c r="K1011" s="44">
        <f>IFERROR(_xll.qlIndexFixing(Index3M,H1011,TRUE,_xll.ohTrigger(RecalcTrigger,Trigger3M)),NA())</f>
        <v>1.2100125212454857E-2</v>
      </c>
      <c r="L1011" s="44">
        <f>IFERROR(_xll.qlIndexFixing(Index6M,$H1011,TRUE,_xll.ohTrigger(RecalcTrigger,Trigger6M)),NA())</f>
        <v>1.2218550974317961E-2</v>
      </c>
      <c r="M1011" s="146">
        <f>IFERROR(_xll.qlIndexFixing(Index1Y,$H1011,TRUE,_xll.ohTrigger(RecalcTrigger,Trigger1Y)),NA())</f>
        <v>1.2824450547117339E-2</v>
      </c>
      <c r="N1011" s="145">
        <f>IFERROR(_xll.qlIndexFixing(ONIndex1M,I1011,TRUE,_xll.ohTrigger(RecalcTrigger,Trigger1M)),NA())</f>
        <v>1.1352311235161006E-2</v>
      </c>
      <c r="O1011" s="44">
        <f>IFERROR(_xll.qlIndexFixing(ONIndex3M,I1011,TRUE,_xll.ohTrigger(RecalcTrigger,Trigger3M)),NA())</f>
        <v>1.2066526852803072E-2</v>
      </c>
      <c r="P1011" s="44">
        <f>IFERROR(_xll.qlIndexFixing(ONIndex6M,I1011,TRUE,_xll.ohTrigger(RecalcTrigger,Trigger6M)),NA())</f>
        <v>1.2210435605898295E-2</v>
      </c>
      <c r="Q1011" s="146">
        <f>IFERROR(_xll.qlIndexFixing(ONIndex1Y,I1011,TRUE,_xll.ohTrigger(RecalcTrigger,Trigger1Y)),NA())</f>
        <v>1.2745380161642839E-2</v>
      </c>
    </row>
    <row r="1012" spans="2:17" x14ac:dyDescent="0.2">
      <c r="B1012" s="39" t="s">
        <v>42</v>
      </c>
      <c r="D1012" s="42">
        <f>_xll.qlCalendarAdvance(Calendar,$D1011,B1012,"f",FALSE)</f>
        <v>46834</v>
      </c>
      <c r="E1012" s="140">
        <f>_xll.qlInterestRateIndexValueDate(IndexON,D1012)</f>
        <v>46834</v>
      </c>
      <c r="F1012" s="156">
        <f>IFERROR(_xll.qlIndexFixing(IndexON,D1012,TRUE,_xll.ohTrigger(RecalcTrigger,TriggerON)),NA())</f>
        <v>1.0431560176018539E-2</v>
      </c>
      <c r="H1012" s="42">
        <f>_xll.qlCalendarAdvance(Calendar,$H1011,B1012,"f",FALSE)</f>
        <v>46834</v>
      </c>
      <c r="I1012" s="140">
        <f>_xll.qlInterestRateIndexValueDate(Index1M,$H1012)</f>
        <v>46834</v>
      </c>
      <c r="J1012" s="145">
        <f>IFERROR(_xll.qlIndexFixing(Index1M,$H1012,TRUE,_xll.ohTrigger(RecalcTrigger,Trigger1M)),NA())</f>
        <v>1.1366062366273789E-2</v>
      </c>
      <c r="K1012" s="44">
        <f>IFERROR(_xll.qlIndexFixing(Index3M,H1012,TRUE,_xll.ohTrigger(RecalcTrigger,Trigger3M)),NA())</f>
        <v>1.2102399262468238E-2</v>
      </c>
      <c r="L1012" s="44">
        <f>IFERROR(_xll.qlIndexFixing(Index6M,$H1012,TRUE,_xll.ohTrigger(RecalcTrigger,Trigger6M)),NA())</f>
        <v>1.221769528078932E-2</v>
      </c>
      <c r="M1012" s="146">
        <f>IFERROR(_xll.qlIndexFixing(Index1Y,$H1012,TRUE,_xll.ohTrigger(RecalcTrigger,Trigger1Y)),NA())</f>
        <v>1.2824460210357547E-2</v>
      </c>
      <c r="N1012" s="145">
        <f>IFERROR(_xll.qlIndexFixing(ONIndex1M,I1012,TRUE,_xll.ohTrigger(RecalcTrigger,Trigger1M)),NA())</f>
        <v>1.135471863712767E-2</v>
      </c>
      <c r="O1012" s="44">
        <f>IFERROR(_xll.qlIndexFixing(ONIndex3M,I1012,TRUE,_xll.ohTrigger(RecalcTrigger,Trigger3M)),NA())</f>
        <v>1.2069038810145205E-2</v>
      </c>
      <c r="P1012" s="44">
        <f>IFERROR(_xll.qlIndexFixing(ONIndex6M,I1012,TRUE,_xll.ohTrigger(RecalcTrigger,Trigger6M)),NA())</f>
        <v>1.2205852597326761E-2</v>
      </c>
      <c r="Q1012" s="146">
        <f>IFERROR(_xll.qlIndexFixing(ONIndex1Y,I1012,TRUE,_xll.ohTrigger(RecalcTrigger,Trigger1Y)),NA())</f>
        <v>1.2744449358156329E-2</v>
      </c>
    </row>
    <row r="1013" spans="2:17" x14ac:dyDescent="0.2">
      <c r="B1013" s="39" t="s">
        <v>42</v>
      </c>
      <c r="D1013" s="42">
        <f>_xll.qlCalendarAdvance(Calendar,$D1012,B1013,"f",FALSE)</f>
        <v>46841</v>
      </c>
      <c r="E1013" s="140">
        <f>_xll.qlInterestRateIndexValueDate(IndexON,D1013)</f>
        <v>46841</v>
      </c>
      <c r="F1013" s="156">
        <f>IFERROR(_xll.qlIndexFixing(IndexON,D1013,TRUE,_xll.ohTrigger(RecalcTrigger,TriggerON)),NA())</f>
        <v>1.0435167514125654E-2</v>
      </c>
      <c r="H1013" s="42">
        <f>_xll.qlCalendarAdvance(Calendar,$H1012,B1013,"f",FALSE)</f>
        <v>46841</v>
      </c>
      <c r="I1013" s="140">
        <f>_xll.qlInterestRateIndexValueDate(Index1M,$H1013)</f>
        <v>46841</v>
      </c>
      <c r="J1013" s="145">
        <f>IFERROR(_xll.qlIndexFixing(Index1M,$H1013,TRUE,_xll.ohTrigger(RecalcTrigger,Trigger1M)),NA())</f>
        <v>1.1367515798571981E-2</v>
      </c>
      <c r="K1013" s="44">
        <f>IFERROR(_xll.qlIndexFixing(Index3M,H1013,TRUE,_xll.ohTrigger(RecalcTrigger,Trigger3M)),NA())</f>
        <v>1.210463554667488E-2</v>
      </c>
      <c r="L1013" s="44">
        <f>IFERROR(_xll.qlIndexFixing(Index6M,$H1013,TRUE,_xll.ohTrigger(RecalcTrigger,Trigger6M)),NA())</f>
        <v>1.2217126878260272E-2</v>
      </c>
      <c r="M1013" s="146">
        <f>IFERROR(_xll.qlIndexFixing(Index1Y,$H1013,TRUE,_xll.ohTrigger(RecalcTrigger,Trigger1Y)),NA())</f>
        <v>1.282447631470629E-2</v>
      </c>
      <c r="N1013" s="145">
        <f>IFERROR(_xll.qlIndexFixing(ONIndex1M,I1013,TRUE,_xll.ohTrigger(RecalcTrigger,Trigger1M)),NA())</f>
        <v>1.1357164905648753E-2</v>
      </c>
      <c r="O1013" s="44">
        <f>IFERROR(_xll.qlIndexFixing(ONIndex3M,I1013,TRUE,_xll.ohTrigger(RecalcTrigger,Trigger3M)),NA())</f>
        <v>1.207151311403365E-2</v>
      </c>
      <c r="P1013" s="44">
        <f>IFERROR(_xll.qlIndexFixing(ONIndex6M,I1013,TRUE,_xll.ohTrigger(RecalcTrigger,Trigger6M)),NA())</f>
        <v>1.2201555137090203E-2</v>
      </c>
      <c r="Q1013" s="146">
        <f>IFERROR(_xll.qlIndexFixing(ONIndex1Y,I1013,TRUE,_xll.ohTrigger(RecalcTrigger,Trigger1Y)),NA())</f>
        <v>1.2743580297347457E-2</v>
      </c>
    </row>
    <row r="1014" spans="2:17" x14ac:dyDescent="0.2">
      <c r="B1014" s="39" t="s">
        <v>42</v>
      </c>
      <c r="D1014" s="42">
        <f>_xll.qlCalendarAdvance(Calendar,$D1013,B1014,"f",FALSE)</f>
        <v>46848</v>
      </c>
      <c r="E1014" s="140">
        <f>_xll.qlInterestRateIndexValueDate(IndexON,D1014)</f>
        <v>46848</v>
      </c>
      <c r="F1014" s="156">
        <f>IFERROR(_xll.qlIndexFixing(IndexON,D1014,TRUE,_xll.ohTrigger(RecalcTrigger,TriggerON)),NA())</f>
        <v>1.0438765234551672E-2</v>
      </c>
      <c r="H1014" s="42">
        <f>_xll.qlCalendarAdvance(Calendar,$H1013,B1014,"f",FALSE)</f>
        <v>46848</v>
      </c>
      <c r="I1014" s="140">
        <f>_xll.qlInterestRateIndexValueDate(Index1M,$H1014)</f>
        <v>46848</v>
      </c>
      <c r="J1014" s="145">
        <f>IFERROR(_xll.qlIndexFixing(Index1M,$H1014,TRUE,_xll.ohTrigger(RecalcTrigger,Trigger1M)),NA())</f>
        <v>1.1370083760131452E-2</v>
      </c>
      <c r="K1014" s="44">
        <f>IFERROR(_xll.qlIndexFixing(Index3M,H1014,TRUE,_xll.ohTrigger(RecalcTrigger,Trigger3M)),NA())</f>
        <v>1.2106483580304268E-2</v>
      </c>
      <c r="L1014" s="44">
        <f>IFERROR(_xll.qlIndexFixing(Index6M,$H1014,TRUE,_xll.ohTrigger(RecalcTrigger,Trigger6M)),NA())</f>
        <v>1.2216560334777896E-2</v>
      </c>
      <c r="M1014" s="146">
        <f>IFERROR(_xll.qlIndexFixing(Index1Y,$H1014,TRUE,_xll.ohTrigger(RecalcTrigger,Trigger1Y)),NA())</f>
        <v>1.2824496616519188E-2</v>
      </c>
      <c r="N1014" s="145">
        <f>IFERROR(_xll.qlIndexFixing(ONIndex1M,I1014,TRUE,_xll.ohTrigger(RecalcTrigger,Trigger1M)),NA())</f>
        <v>1.135965004064321E-2</v>
      </c>
      <c r="O1014" s="44">
        <f>IFERROR(_xll.qlIndexFixing(ONIndex3M,I1014,TRUE,_xll.ohTrigger(RecalcTrigger,Trigger3M)),NA())</f>
        <v>1.2073949764549452E-2</v>
      </c>
      <c r="P1014" s="44">
        <f>IFERROR(_xll.qlIndexFixing(ONIndex6M,I1014,TRUE,_xll.ohTrigger(RecalcTrigger,Trigger6M)),NA())</f>
        <v>1.2197543225350715E-2</v>
      </c>
      <c r="Q1014" s="146">
        <f>IFERROR(_xll.qlIndexFixing(ONIndex1Y,I1014,TRUE,_xll.ohTrigger(RecalcTrigger,Trigger1Y)),NA())</f>
        <v>1.2742772979135175E-2</v>
      </c>
    </row>
    <row r="1015" spans="2:17" x14ac:dyDescent="0.2">
      <c r="B1015" s="39" t="s">
        <v>42</v>
      </c>
      <c r="D1015" s="42">
        <f>_xll.qlCalendarAdvance(Calendar,$D1014,B1015,"f",FALSE)</f>
        <v>46855</v>
      </c>
      <c r="E1015" s="140">
        <f>_xll.qlInterestRateIndexValueDate(IndexON,D1015)</f>
        <v>46855</v>
      </c>
      <c r="F1015" s="156">
        <f>IFERROR(_xll.qlIndexFixing(IndexON,D1015,TRUE,_xll.ohTrigger(RecalcTrigger,TriggerON)),NA())</f>
        <v>1.0442353337458687E-2</v>
      </c>
      <c r="H1015" s="42">
        <f>_xll.qlCalendarAdvance(Calendar,$H1014,B1015,"f",FALSE)</f>
        <v>46855</v>
      </c>
      <c r="I1015" s="140">
        <f>_xll.qlInterestRateIndexValueDate(Index1M,$H1015)</f>
        <v>46855</v>
      </c>
      <c r="J1015" s="145">
        <f>IFERROR(_xll.qlIndexFixing(Index1M,$H1015,TRUE,_xll.ohTrigger(RecalcTrigger,Trigger1M)),NA())</f>
        <v>1.1372690623813853E-2</v>
      </c>
      <c r="K1015" s="44">
        <f>IFERROR(_xll.qlIndexFixing(Index3M,H1015,TRUE,_xll.ohTrigger(RecalcTrigger,Trigger3M)),NA())</f>
        <v>1.2108646958625808E-2</v>
      </c>
      <c r="L1015" s="44">
        <f>IFERROR(_xll.qlIndexFixing(Index6M,$H1015,TRUE,_xll.ohTrigger(RecalcTrigger,Trigger6M)),NA())</f>
        <v>1.2216529816503249E-2</v>
      </c>
      <c r="M1015" s="146">
        <f>IFERROR(_xll.qlIndexFixing(Index1Y,$H1015,TRUE,_xll.ohTrigger(RecalcTrigger,Trigger1Y)),NA())</f>
        <v>1.2824518872149637E-2</v>
      </c>
      <c r="N1015" s="145">
        <f>IFERROR(_xll.qlIndexFixing(ONIndex1M,I1015,TRUE,_xll.ohTrigger(RecalcTrigger,Trigger1M)),NA())</f>
        <v>1.1362174042029993E-2</v>
      </c>
      <c r="O1015" s="44">
        <f>IFERROR(_xll.qlIndexFixing(ONIndex3M,I1015,TRUE,_xll.ohTrigger(RecalcTrigger,Trigger3M)),NA())</f>
        <v>1.207634876153052E-2</v>
      </c>
      <c r="P1015" s="44">
        <f>IFERROR(_xll.qlIndexFixing(ONIndex6M,I1015,TRUE,_xll.ohTrigger(RecalcTrigger,Trigger6M)),NA())</f>
        <v>1.2193816861946205E-2</v>
      </c>
      <c r="Q1015" s="146">
        <f>IFERROR(_xll.qlIndexFixing(ONIndex1Y,I1015,TRUE,_xll.ohTrigger(RecalcTrigger,Trigger1Y)),NA())</f>
        <v>1.2742027403519485E-2</v>
      </c>
    </row>
    <row r="1016" spans="2:17" x14ac:dyDescent="0.2">
      <c r="B1016" s="39" t="s">
        <v>42</v>
      </c>
      <c r="D1016" s="42">
        <f>_xll.qlCalendarAdvance(Calendar,$D1015,B1016,"f",FALSE)</f>
        <v>46862</v>
      </c>
      <c r="E1016" s="140">
        <f>_xll.qlInterestRateIndexValueDate(IndexON,D1016)</f>
        <v>46862</v>
      </c>
      <c r="F1016" s="156">
        <f>IFERROR(_xll.qlIndexFixing(IndexON,D1016,TRUE,_xll.ohTrigger(RecalcTrigger,TriggerON)),NA())</f>
        <v>1.0445931822684607E-2</v>
      </c>
      <c r="H1016" s="42">
        <f>_xll.qlCalendarAdvance(Calendar,$H1015,B1016,"f",FALSE)</f>
        <v>46862</v>
      </c>
      <c r="I1016" s="140">
        <f>_xll.qlInterestRateIndexValueDate(Index1M,$H1016)</f>
        <v>46862</v>
      </c>
      <c r="J1016" s="145">
        <f>IFERROR(_xll.qlIndexFixing(Index1M,$H1016,TRUE,_xll.ohTrigger(RecalcTrigger,Trigger1M)),NA())</f>
        <v>1.1375336389646201E-2</v>
      </c>
      <c r="K1016" s="44">
        <f>IFERROR(_xll.qlIndexFixing(Index3M,H1016,TRUE,_xll.ohTrigger(RecalcTrigger,Trigger3M)),NA())</f>
        <v>1.2110772572194849E-2</v>
      </c>
      <c r="L1016" s="44">
        <f>IFERROR(_xll.qlIndexFixing(Index6M,$H1016,TRUE,_xll.ohTrigger(RecalcTrigger,Trigger6M)),NA())</f>
        <v>1.2216758820533255E-2</v>
      </c>
      <c r="M1016" s="146">
        <f>IFERROR(_xll.qlIndexFixing(Index1Y,$H1016,TRUE,_xll.ohTrigger(RecalcTrigger,Trigger1Y)),NA())</f>
        <v>1.2824540837952814E-2</v>
      </c>
      <c r="N1016" s="145">
        <f>IFERROR(_xll.qlIndexFixing(ONIndex1M,I1016,TRUE,_xll.ohTrigger(RecalcTrigger,Trigger1M)),NA())</f>
        <v>1.1364736909971196E-2</v>
      </c>
      <c r="O1016" s="44">
        <f>IFERROR(_xll.qlIndexFixing(ONIndex3M,I1016,TRUE,_xll.ohTrigger(RecalcTrigger,Trigger3M)),NA())</f>
        <v>1.2078710105057899E-2</v>
      </c>
      <c r="P1016" s="44">
        <f>IFERROR(_xll.qlIndexFixing(ONIndex6M,I1016,TRUE,_xll.ohTrigger(RecalcTrigger,Trigger6M)),NA())</f>
        <v>1.2190376046876672E-2</v>
      </c>
      <c r="Q1016" s="146">
        <f>IFERROR(_xll.qlIndexFixing(ONIndex1Y,I1016,TRUE,_xll.ohTrigger(RecalcTrigger,Trigger1Y)),NA())</f>
        <v>1.2741343570500385E-2</v>
      </c>
    </row>
    <row r="1017" spans="2:17" x14ac:dyDescent="0.2">
      <c r="B1017" s="39" t="s">
        <v>42</v>
      </c>
      <c r="D1017" s="42">
        <f>_xll.qlCalendarAdvance(Calendar,$D1016,B1017,"f",FALSE)</f>
        <v>46869</v>
      </c>
      <c r="E1017" s="140">
        <f>_xll.qlInterestRateIndexValueDate(IndexON,D1017)</f>
        <v>46869</v>
      </c>
      <c r="F1017" s="156">
        <f>IFERROR(_xll.qlIndexFixing(IndexON,D1017,TRUE,_xll.ohTrigger(RecalcTrigger,TriggerON)),NA())</f>
        <v>1.0449500690391522E-2</v>
      </c>
      <c r="H1017" s="42">
        <f>_xll.qlCalendarAdvance(Calendar,$H1016,B1017,"f",FALSE)</f>
        <v>46869</v>
      </c>
      <c r="I1017" s="140">
        <f>_xll.qlInterestRateIndexValueDate(Index1M,$H1017)</f>
        <v>46869</v>
      </c>
      <c r="J1017" s="145">
        <f>IFERROR(_xll.qlIndexFixing(Index1M,$H1017,TRUE,_xll.ohTrigger(RecalcTrigger,Trigger1M)),NA())</f>
        <v>1.1378021057652806E-2</v>
      </c>
      <c r="K1017" s="44">
        <f>IFERROR(_xll.qlIndexFixing(Index3M,H1017,TRUE,_xll.ohTrigger(RecalcTrigger,Trigger3M)),NA())</f>
        <v>1.2112860420954396E-2</v>
      </c>
      <c r="L1017" s="44">
        <f>IFERROR(_xll.qlIndexFixing(Index6M,$H1017,TRUE,_xll.ohTrigger(RecalcTrigger,Trigger6M)),NA())</f>
        <v>1.2217233464235686E-2</v>
      </c>
      <c r="M1017" s="146">
        <f>IFERROR(_xll.qlIndexFixing(Index1Y,$H1017,TRUE,_xll.ohTrigger(RecalcTrigger,Trigger1Y)),NA())</f>
        <v>1.2824560270282781E-2</v>
      </c>
      <c r="N1017" s="145">
        <f>IFERROR(_xll.qlIndexFixing(ONIndex1M,I1017,TRUE,_xll.ohTrigger(RecalcTrigger,Trigger1M)),NA())</f>
        <v>1.1367338644466818E-2</v>
      </c>
      <c r="O1017" s="44">
        <f>IFERROR(_xll.qlIndexFixing(ONIndex3M,I1017,TRUE,_xll.ohTrigger(RecalcTrigger,Trigger3M)),NA())</f>
        <v>1.208103379513159E-2</v>
      </c>
      <c r="P1017" s="44">
        <f>IFERROR(_xll.qlIndexFixing(ONIndex6M,I1017,TRUE,_xll.ohTrigger(RecalcTrigger,Trigger6M)),NA())</f>
        <v>1.2187220780142116E-2</v>
      </c>
      <c r="Q1017" s="146">
        <f>IFERROR(_xll.qlIndexFixing(ONIndex1Y,I1017,TRUE,_xll.ohTrigger(RecalcTrigger,Trigger1Y)),NA())</f>
        <v>1.2740721480158923E-2</v>
      </c>
    </row>
    <row r="1018" spans="2:17" x14ac:dyDescent="0.2">
      <c r="B1018" s="39" t="s">
        <v>42</v>
      </c>
      <c r="D1018" s="42">
        <f>_xll.qlCalendarAdvance(Calendar,$D1017,B1018,"f",FALSE)</f>
        <v>46876</v>
      </c>
      <c r="E1018" s="140">
        <f>_xll.qlInterestRateIndexValueDate(IndexON,D1018)</f>
        <v>46876</v>
      </c>
      <c r="F1018" s="156">
        <f>IFERROR(_xll.qlIndexFixing(IndexON,D1018,TRUE,_xll.ohTrigger(RecalcTrigger,TriggerON)),NA())</f>
        <v>1.0453059940498388E-2</v>
      </c>
      <c r="H1018" s="42">
        <f>_xll.qlCalendarAdvance(Calendar,$H1017,B1018,"f",FALSE)</f>
        <v>46876</v>
      </c>
      <c r="I1018" s="140">
        <f>_xll.qlInterestRateIndexValueDate(Index1M,$H1018)</f>
        <v>46876</v>
      </c>
      <c r="J1018" s="145">
        <f>IFERROR(_xll.qlIndexFixing(Index1M,$H1018,TRUE,_xll.ohTrigger(RecalcTrigger,Trigger1M)),NA())</f>
        <v>1.1381871749185604E-2</v>
      </c>
      <c r="K1018" s="44">
        <f>IFERROR(_xll.qlIndexFixing(Index3M,H1018,TRUE,_xll.ohTrigger(RecalcTrigger,Trigger3M)),NA())</f>
        <v>1.2115250478427582E-2</v>
      </c>
      <c r="L1018" s="44">
        <f>IFERROR(_xll.qlIndexFixing(Index6M,$H1018,TRUE,_xll.ohTrigger(RecalcTrigger,Trigger6M)),NA())</f>
        <v>1.2218281338191311E-2</v>
      </c>
      <c r="M1018" s="146">
        <f>IFERROR(_xll.qlIndexFixing(Index1Y,$H1018,TRUE,_xll.ohTrigger(RecalcTrigger,Trigger1Y)),NA())</f>
        <v>1.2824574925493382E-2</v>
      </c>
      <c r="N1018" s="145">
        <f>IFERROR(_xll.qlIndexFixing(ONIndex1M,I1018,TRUE,_xll.ohTrigger(RecalcTrigger,Trigger1M)),NA())</f>
        <v>1.1369979245354767E-2</v>
      </c>
      <c r="O1018" s="44">
        <f>IFERROR(_xll.qlIndexFixing(ONIndex3M,I1018,TRUE,_xll.ohTrigger(RecalcTrigger,Trigger3M)),NA())</f>
        <v>1.2083319831751593E-2</v>
      </c>
      <c r="P1018" s="44">
        <f>IFERROR(_xll.qlIndexFixing(ONIndex6M,I1018,TRUE,_xll.ohTrigger(RecalcTrigger,Trigger6M)),NA())</f>
        <v>1.2184351061823584E-2</v>
      </c>
      <c r="Q1018" s="146">
        <f>IFERROR(_xll.qlIndexFixing(ONIndex1Y,I1018,TRUE,_xll.ohTrigger(RecalcTrigger,Trigger1Y)),NA())</f>
        <v>1.2740161132414052E-2</v>
      </c>
    </row>
    <row r="1019" spans="2:17" x14ac:dyDescent="0.2">
      <c r="B1019" s="39" t="s">
        <v>42</v>
      </c>
      <c r="D1019" s="42">
        <f>_xll.qlCalendarAdvance(Calendar,$D1018,B1019,"f",FALSE)</f>
        <v>46883</v>
      </c>
      <c r="E1019" s="140">
        <f>_xll.qlInterestRateIndexValueDate(IndexON,D1019)</f>
        <v>46883</v>
      </c>
      <c r="F1019" s="156">
        <f>IFERROR(_xll.qlIndexFixing(IndexON,D1019,TRUE,_xll.ohTrigger(RecalcTrigger,TriggerON)),NA())</f>
        <v>1.0456609573005204E-2</v>
      </c>
      <c r="H1019" s="42">
        <f>_xll.qlCalendarAdvance(Calendar,$H1018,B1019,"f",FALSE)</f>
        <v>46883</v>
      </c>
      <c r="I1019" s="140">
        <f>_xll.qlInterestRateIndexValueDate(Index1M,$H1019)</f>
        <v>46883</v>
      </c>
      <c r="J1019" s="145">
        <f>IFERROR(_xll.qlIndexFixing(Index1M,$H1019,TRUE,_xll.ohTrigger(RecalcTrigger,Trigger1M)),NA())</f>
        <v>1.1384642816932283E-2</v>
      </c>
      <c r="K1019" s="44">
        <f>IFERROR(_xll.qlIndexFixing(Index3M,H1019,TRUE,_xll.ohTrigger(RecalcTrigger,Trigger3M)),NA())</f>
        <v>1.2117260166497936E-2</v>
      </c>
      <c r="L1019" s="44">
        <f>IFERROR(_xll.qlIndexFixing(Index6M,$H1019,TRUE,_xll.ohTrigger(RecalcTrigger,Trigger6M)),NA())</f>
        <v>1.2219216320346536E-2</v>
      </c>
      <c r="M1019" s="146">
        <f>IFERROR(_xll.qlIndexFixing(Index1Y,$H1019,TRUE,_xll.ohTrigger(RecalcTrigger,Trigger1Y)),NA())</f>
        <v>1.282458255993868E-2</v>
      </c>
      <c r="N1019" s="145">
        <f>IFERROR(_xll.qlIndexFixing(ONIndex1M,I1019,TRUE,_xll.ohTrigger(RecalcTrigger,Trigger1M)),NA())</f>
        <v>1.1372658712716088E-2</v>
      </c>
      <c r="O1019" s="44">
        <f>IFERROR(_xll.qlIndexFixing(ONIndex3M,I1019,TRUE,_xll.ohTrigger(RecalcTrigger,Trigger3M)),NA())</f>
        <v>1.2085568214917908E-2</v>
      </c>
      <c r="P1019" s="44">
        <f>IFERROR(_xll.qlIndexFixing(ONIndex6M,I1019,TRUE,_xll.ohTrigger(RecalcTrigger,Trigger6M)),NA())</f>
        <v>1.2181766891840029E-2</v>
      </c>
      <c r="Q1019" s="146">
        <f>IFERROR(_xll.qlIndexFixing(ONIndex1Y,I1019,TRUE,_xll.ohTrigger(RecalcTrigger,Trigger1Y)),NA())</f>
        <v>1.2739662527265772E-2</v>
      </c>
    </row>
    <row r="1020" spans="2:17" x14ac:dyDescent="0.2">
      <c r="B1020" s="39" t="s">
        <v>42</v>
      </c>
      <c r="D1020" s="42">
        <f>_xll.qlCalendarAdvance(Calendar,$D1019,B1020,"f",FALSE)</f>
        <v>46890</v>
      </c>
      <c r="E1020" s="140">
        <f>_xll.qlInterestRateIndexValueDate(IndexON,D1020)</f>
        <v>46890</v>
      </c>
      <c r="F1020" s="156">
        <f>IFERROR(_xll.qlIndexFixing(IndexON,D1020,TRUE,_xll.ohTrigger(RecalcTrigger,TriggerON)),NA())</f>
        <v>1.0460149587911971E-2</v>
      </c>
      <c r="H1020" s="42">
        <f>_xll.qlCalendarAdvance(Calendar,$H1019,B1020,"f",FALSE)</f>
        <v>46890</v>
      </c>
      <c r="I1020" s="140">
        <f>_xll.qlInterestRateIndexValueDate(Index1M,$H1020)</f>
        <v>46890</v>
      </c>
      <c r="J1020" s="145">
        <f>IFERROR(_xll.qlIndexFixing(Index1M,$H1020,TRUE,_xll.ohTrigger(RecalcTrigger,Trigger1M)),NA())</f>
        <v>1.1387452790636609E-2</v>
      </c>
      <c r="K1020" s="44">
        <f>IFERROR(_xll.qlIndexFixing(Index3M,H1020,TRUE,_xll.ohTrigger(RecalcTrigger,Trigger3M)),NA())</f>
        <v>1.2119232088339585E-2</v>
      </c>
      <c r="L1020" s="44">
        <f>IFERROR(_xll.qlIndexFixing(Index6M,$H1020,TRUE,_xll.ohTrigger(RecalcTrigger,Trigger6M)),NA())</f>
        <v>1.2220353781715652E-2</v>
      </c>
      <c r="M1020" s="146">
        <f>IFERROR(_xll.qlIndexFixing(Index1Y,$H1020,TRUE,_xll.ohTrigger(RecalcTrigger,Trigger1Y)),NA())</f>
        <v>1.2824580929972518E-2</v>
      </c>
      <c r="N1020" s="145">
        <f>IFERROR(_xll.qlIndexFixing(ONIndex1M,I1020,TRUE,_xll.ohTrigger(RecalcTrigger,Trigger1M)),NA())</f>
        <v>1.1375377046550783E-2</v>
      </c>
      <c r="O1020" s="44">
        <f>IFERROR(_xll.qlIndexFixing(ONIndex3M,I1020,TRUE,_xll.ohTrigger(RecalcTrigger,Trigger3M)),NA())</f>
        <v>1.2087778944630534E-2</v>
      </c>
      <c r="P1020" s="44">
        <f>IFERROR(_xll.qlIndexFixing(ONIndex6M,I1020,TRUE,_xll.ohTrigger(RecalcTrigger,Trigger6M)),NA())</f>
        <v>1.2179468270191451E-2</v>
      </c>
      <c r="Q1020" s="146">
        <f>IFERROR(_xll.qlIndexFixing(ONIndex1Y,I1020,TRUE,_xll.ohTrigger(RecalcTrigger,Trigger1Y)),NA())</f>
        <v>1.2739225664714082E-2</v>
      </c>
    </row>
    <row r="1021" spans="2:17" x14ac:dyDescent="0.2">
      <c r="B1021" s="39" t="s">
        <v>42</v>
      </c>
      <c r="D1021" s="42">
        <f>_xll.qlCalendarAdvance(Calendar,$D1020,B1021,"f",FALSE)</f>
        <v>46897</v>
      </c>
      <c r="E1021" s="140">
        <f>_xll.qlInterestRateIndexValueDate(IndexON,D1021)</f>
        <v>46897</v>
      </c>
      <c r="F1021" s="156">
        <f>IFERROR(_xll.qlIndexFixing(IndexON,D1021,TRUE,_xll.ohTrigger(RecalcTrigger,TriggerON)),NA())</f>
        <v>1.0463679985218688E-2</v>
      </c>
      <c r="H1021" s="42">
        <f>_xll.qlCalendarAdvance(Calendar,$H1020,B1021,"f",FALSE)</f>
        <v>46897</v>
      </c>
      <c r="I1021" s="140">
        <f>_xll.qlInterestRateIndexValueDate(Index1M,$H1021)</f>
        <v>46897</v>
      </c>
      <c r="J1021" s="145">
        <f>IFERROR(_xll.qlIndexFixing(Index1M,$H1021,TRUE,_xll.ohTrigger(RecalcTrigger,Trigger1M)),NA())</f>
        <v>1.1390301670335423E-2</v>
      </c>
      <c r="K1021" s="44">
        <f>IFERROR(_xll.qlIndexFixing(Index3M,H1021,TRUE,_xll.ohTrigger(RecalcTrigger,Trigger3M)),NA())</f>
        <v>1.2121166243896146E-2</v>
      </c>
      <c r="L1021" s="44">
        <f>IFERROR(_xll.qlIndexFixing(Index6M,$H1021,TRUE,_xll.ohTrigger(RecalcTrigger,Trigger6M)),NA())</f>
        <v>1.2221679914884707E-2</v>
      </c>
      <c r="M1021" s="146">
        <f>IFERROR(_xll.qlIndexFixing(Index1Y,$H1021,TRUE,_xll.ohTrigger(RecalcTrigger,Trigger1Y)),NA())</f>
        <v>1.2824567791949404E-2</v>
      </c>
      <c r="N1021" s="145">
        <f>IFERROR(_xll.qlIndexFixing(ONIndex1M,I1021,TRUE,_xll.ohTrigger(RecalcTrigger,Trigger1M)),NA())</f>
        <v>1.1378134246939897E-2</v>
      </c>
      <c r="O1021" s="44">
        <f>IFERROR(_xll.qlIndexFixing(ONIndex3M,I1021,TRUE,_xll.ohTrigger(RecalcTrigger,Trigger3M)),NA())</f>
        <v>1.2089952020889472E-2</v>
      </c>
      <c r="P1021" s="44">
        <f>IFERROR(_xll.qlIndexFixing(ONIndex6M,I1021,TRUE,_xll.ohTrigger(RecalcTrigger,Trigger6M)),NA())</f>
        <v>1.2177455196877851E-2</v>
      </c>
      <c r="Q1021" s="146">
        <f>IFERROR(_xll.qlIndexFixing(ONIndex1Y,I1021,TRUE,_xll.ohTrigger(RecalcTrigger,Trigger1Y)),NA())</f>
        <v>1.273885054484003E-2</v>
      </c>
    </row>
    <row r="1022" spans="2:17" x14ac:dyDescent="0.2">
      <c r="B1022" s="39" t="s">
        <v>42</v>
      </c>
      <c r="D1022" s="42">
        <f>_xll.qlCalendarAdvance(Calendar,$D1021,B1022,"f",FALSE)</f>
        <v>46904</v>
      </c>
      <c r="E1022" s="140">
        <f>_xll.qlInterestRateIndexValueDate(IndexON,D1022)</f>
        <v>46904</v>
      </c>
      <c r="F1022" s="156">
        <f>IFERROR(_xll.qlIndexFixing(IndexON,D1022,TRUE,_xll.ohTrigger(RecalcTrigger,TriggerON)),NA())</f>
        <v>1.0467200765006401E-2</v>
      </c>
      <c r="H1022" s="42">
        <f>_xll.qlCalendarAdvance(Calendar,$H1021,B1022,"f",FALSE)</f>
        <v>46904</v>
      </c>
      <c r="I1022" s="140">
        <f>_xll.qlInterestRateIndexValueDate(Index1M,$H1022)</f>
        <v>46904</v>
      </c>
      <c r="J1022" s="145">
        <f>IFERROR(_xll.qlIndexFixing(Index1M,$H1022,TRUE,_xll.ohTrigger(RecalcTrigger,Trigger1M)),NA())</f>
        <v>1.1392027931204751E-2</v>
      </c>
      <c r="K1022" s="44">
        <f>IFERROR(_xll.qlIndexFixing(Index3M,H1022,TRUE,_xll.ohTrigger(RecalcTrigger,Trigger3M)),NA())</f>
        <v>1.212306263311212E-2</v>
      </c>
      <c r="L1022" s="44">
        <f>IFERROR(_xll.qlIndexFixing(Index6M,$H1022,TRUE,_xll.ohTrigger(RecalcTrigger,Trigger6M)),NA())</f>
        <v>1.2222805390511217E-2</v>
      </c>
      <c r="M1022" s="146">
        <f>IFERROR(_xll.qlIndexFixing(Index1Y,$H1022,TRUE,_xll.ohTrigger(RecalcTrigger,Trigger1Y)),NA())</f>
        <v>1.2824540902224069E-2</v>
      </c>
      <c r="N1022" s="145">
        <f>IFERROR(_xll.qlIndexFixing(ONIndex1M,I1022,TRUE,_xll.ohTrigger(RecalcTrigger,Trigger1M)),NA())</f>
        <v>1.1380930313802384E-2</v>
      </c>
      <c r="O1022" s="44">
        <f>IFERROR(_xll.qlIndexFixing(ONIndex3M,I1022,TRUE,_xll.ohTrigger(RecalcTrigger,Trigger3M)),NA())</f>
        <v>1.2092087443613675E-2</v>
      </c>
      <c r="P1022" s="44">
        <f>IFERROR(_xll.qlIndexFixing(ONIndex6M,I1022,TRUE,_xll.ohTrigger(RecalcTrigger,Trigger6M)),NA())</f>
        <v>1.2175727671899228E-2</v>
      </c>
      <c r="Q1022" s="146">
        <f>IFERROR(_xll.qlIndexFixing(ONIndex1Y,I1022,TRUE,_xll.ohTrigger(RecalcTrigger,Trigger1Y)),NA())</f>
        <v>1.2738537167481523E-2</v>
      </c>
    </row>
    <row r="1023" spans="2:17" x14ac:dyDescent="0.2">
      <c r="B1023" s="39" t="s">
        <v>42</v>
      </c>
      <c r="D1023" s="42">
        <f>_xll.qlCalendarAdvance(Calendar,$D1022,B1023,"f",FALSE)</f>
        <v>46911</v>
      </c>
      <c r="E1023" s="140">
        <f>_xll.qlInterestRateIndexValueDate(IndexON,D1023)</f>
        <v>46911</v>
      </c>
      <c r="F1023" s="156">
        <f>IFERROR(_xll.qlIndexFixing(IndexON,D1023,TRUE,_xll.ohTrigger(RecalcTrigger,TriggerON)),NA())</f>
        <v>1.0470711927194065E-2</v>
      </c>
      <c r="H1023" s="42">
        <f>_xll.qlCalendarAdvance(Calendar,$H1022,B1023,"f",FALSE)</f>
        <v>46911</v>
      </c>
      <c r="I1023" s="140">
        <f>_xll.qlInterestRateIndexValueDate(Index1M,$H1023)</f>
        <v>46911</v>
      </c>
      <c r="J1023" s="145">
        <f>IFERROR(_xll.qlIndexFixing(Index1M,$H1023,TRUE,_xll.ohTrigger(RecalcTrigger,Trigger1M)),NA())</f>
        <v>1.1394946012805329E-2</v>
      </c>
      <c r="K1023" s="44">
        <f>IFERROR(_xll.qlIndexFixing(Index3M,H1023,TRUE,_xll.ohTrigger(RecalcTrigger,Trigger3M)),NA())</f>
        <v>1.2124921255932892E-2</v>
      </c>
      <c r="L1023" s="44">
        <f>IFERROR(_xll.qlIndexFixing(Index6M,$H1023,TRUE,_xll.ohTrigger(RecalcTrigger,Trigger6M)),NA())</f>
        <v>1.2224462340416867E-2</v>
      </c>
      <c r="M1023" s="146">
        <f>IFERROR(_xll.qlIndexFixing(Index1Y,$H1023,TRUE,_xll.ohTrigger(RecalcTrigger,Trigger1Y)),NA())</f>
        <v>1.2824498017151686E-2</v>
      </c>
      <c r="N1023" s="145">
        <f>IFERROR(_xll.qlIndexFixing(ONIndex1M,I1023,TRUE,_xll.ohTrigger(RecalcTrigger,Trigger1M)),NA())</f>
        <v>1.1383765247057198E-2</v>
      </c>
      <c r="O1023" s="44">
        <f>IFERROR(_xll.qlIndexFixing(ONIndex3M,I1023,TRUE,_xll.ohTrigger(RecalcTrigger,Trigger3M)),NA())</f>
        <v>1.2094185212965236E-2</v>
      </c>
      <c r="P1023" s="44">
        <f>IFERROR(_xll.qlIndexFixing(ONIndex6M,I1023,TRUE,_xll.ohTrigger(RecalcTrigger,Trigger6M)),NA())</f>
        <v>1.2174285695174536E-2</v>
      </c>
      <c r="Q1023" s="146">
        <f>IFERROR(_xll.qlIndexFixing(ONIndex1Y,I1023,TRUE,_xll.ohTrigger(RecalcTrigger,Trigger1Y)),NA())</f>
        <v>1.2738285532800653E-2</v>
      </c>
    </row>
    <row r="1024" spans="2:17" x14ac:dyDescent="0.2">
      <c r="B1024" s="39" t="s">
        <v>42</v>
      </c>
      <c r="D1024" s="42">
        <f>_xll.qlCalendarAdvance(Calendar,$D1023,B1024,"f",FALSE)</f>
        <v>46918</v>
      </c>
      <c r="E1024" s="140">
        <f>_xll.qlInterestRateIndexValueDate(IndexON,D1024)</f>
        <v>46918</v>
      </c>
      <c r="F1024" s="156">
        <f>IFERROR(_xll.qlIndexFixing(IndexON,D1024,TRUE,_xll.ohTrigger(RecalcTrigger,TriggerON)),NA())</f>
        <v>1.0474213471700633E-2</v>
      </c>
      <c r="H1024" s="42">
        <f>_xll.qlCalendarAdvance(Calendar,$H1023,B1024,"f",FALSE)</f>
        <v>46918</v>
      </c>
      <c r="I1024" s="140">
        <f>_xll.qlInterestRateIndexValueDate(Index1M,$H1024)</f>
        <v>46918</v>
      </c>
      <c r="J1024" s="145">
        <f>IFERROR(_xll.qlIndexFixing(Index1M,$H1024,TRUE,_xll.ohTrigger(RecalcTrigger,Trigger1M)),NA())</f>
        <v>1.1397902996771977E-2</v>
      </c>
      <c r="K1024" s="44">
        <f>IFERROR(_xll.qlIndexFixing(Index3M,H1024,TRUE,_xll.ohTrigger(RecalcTrigger,Trigger3M)),NA())</f>
        <v>1.2126742112307362E-2</v>
      </c>
      <c r="L1024" s="44">
        <f>IFERROR(_xll.qlIndexFixing(Index6M,$H1024,TRUE,_xll.ohTrigger(RecalcTrigger,Trigger6M)),NA())</f>
        <v>1.2226267752979868E-2</v>
      </c>
      <c r="M1024" s="146">
        <f>IFERROR(_xll.qlIndexFixing(Index1Y,$H1024,TRUE,_xll.ohTrigger(RecalcTrigger,Trigger1Y)),NA())</f>
        <v>1.2824436893088986E-2</v>
      </c>
      <c r="N1024" s="145">
        <f>IFERROR(_xll.qlIndexFixing(ONIndex1M,I1024,TRUE,_xll.ohTrigger(RecalcTrigger,Trigger1M)),NA())</f>
        <v>1.1386639046947478E-2</v>
      </c>
      <c r="O1024" s="44">
        <f>IFERROR(_xll.qlIndexFixing(ONIndex3M,I1024,TRUE,_xll.ohTrigger(RecalcTrigger,Trigger3M)),NA())</f>
        <v>1.2096245328863109E-2</v>
      </c>
      <c r="P1024" s="44">
        <f>IFERROR(_xll.qlIndexFixing(ONIndex6M,I1024,TRUE,_xll.ohTrigger(RecalcTrigger,Trigger6M)),NA())</f>
        <v>1.2173129266946914E-2</v>
      </c>
      <c r="Q1024" s="146">
        <f>IFERROR(_xll.qlIndexFixing(ONIndex1Y,I1024,TRUE,_xll.ohTrigger(RecalcTrigger,Trigger1Y)),NA())</f>
        <v>1.273809564079742E-2</v>
      </c>
    </row>
    <row r="1025" spans="2:17" x14ac:dyDescent="0.2">
      <c r="B1025" s="39" t="s">
        <v>42</v>
      </c>
      <c r="D1025" s="42">
        <f>_xll.qlCalendarAdvance(Calendar,$D1024,B1025,"f",FALSE)</f>
        <v>46925</v>
      </c>
      <c r="E1025" s="140">
        <f>_xll.qlInterestRateIndexValueDate(IndexON,D1025)</f>
        <v>46925</v>
      </c>
      <c r="F1025" s="156">
        <f>IFERROR(_xll.qlIndexFixing(IndexON,D1025,TRUE,_xll.ohTrigger(RecalcTrigger,TriggerON)),NA())</f>
        <v>1.0477705398688197E-2</v>
      </c>
      <c r="H1025" s="42">
        <f>_xll.qlCalendarAdvance(Calendar,$H1024,B1025,"f",FALSE)</f>
        <v>46925</v>
      </c>
      <c r="I1025" s="140">
        <f>_xll.qlInterestRateIndexValueDate(Index1M,$H1025)</f>
        <v>46925</v>
      </c>
      <c r="J1025" s="145">
        <f>IFERROR(_xll.qlIndexFixing(Index1M,$H1025,TRUE,_xll.ohTrigger(RecalcTrigger,Trigger1M)),NA())</f>
        <v>1.1400898883126306E-2</v>
      </c>
      <c r="K1025" s="44">
        <f>IFERROR(_xll.qlIndexFixing(Index3M,H1025,TRUE,_xll.ohTrigger(RecalcTrigger,Trigger3M)),NA())</f>
        <v>1.2128525202181798E-2</v>
      </c>
      <c r="L1025" s="44">
        <f>IFERROR(_xll.qlIndexFixing(Index6M,$H1025,TRUE,_xll.ohTrigger(RecalcTrigger,Trigger6M)),NA())</f>
        <v>1.2228207745804043E-2</v>
      </c>
      <c r="M1025" s="146">
        <f>IFERROR(_xll.qlIndexFixing(Index1Y,$H1025,TRUE,_xll.ohTrigger(RecalcTrigger,Trigger1Y)),NA())</f>
        <v>1.2824355286394029E-2</v>
      </c>
      <c r="N1025" s="145">
        <f>IFERROR(_xll.qlIndexFixing(ONIndex1M,I1025,TRUE,_xll.ohTrigger(RecalcTrigger,Trigger1M)),NA())</f>
        <v>1.1389551713230084E-2</v>
      </c>
      <c r="O1025" s="44">
        <f>IFERROR(_xll.qlIndexFixing(ONIndex3M,I1025,TRUE,_xll.ohTrigger(RecalcTrigger,Trigger3M)),NA())</f>
        <v>1.2098267791226247E-2</v>
      </c>
      <c r="P1025" s="44">
        <f>IFERROR(_xll.qlIndexFixing(ONIndex6M,I1025,TRUE,_xll.ohTrigger(RecalcTrigger,Trigger6M)),NA())</f>
        <v>1.2172258386892176E-2</v>
      </c>
      <c r="Q1025" s="146">
        <f>IFERROR(_xll.qlIndexFixing(ONIndex1Y,I1025,TRUE,_xll.ohTrigger(RecalcTrigger,Trigger1Y)),NA())</f>
        <v>1.2737967491309732E-2</v>
      </c>
    </row>
    <row r="1026" spans="2:17" x14ac:dyDescent="0.2">
      <c r="B1026" s="39" t="s">
        <v>42</v>
      </c>
      <c r="D1026" s="42">
        <f>_xll.qlCalendarAdvance(Calendar,$D1025,B1026,"f",FALSE)</f>
        <v>46932</v>
      </c>
      <c r="E1026" s="140">
        <f>_xll.qlInterestRateIndexValueDate(IndexON,D1026)</f>
        <v>46932</v>
      </c>
      <c r="F1026" s="156">
        <f>IFERROR(_xll.qlIndexFixing(IndexON,D1026,TRUE,_xll.ohTrigger(RecalcTrigger,TriggerON)),NA())</f>
        <v>1.0481187707994666E-2</v>
      </c>
      <c r="H1026" s="42">
        <f>_xll.qlCalendarAdvance(Calendar,$H1025,B1026,"f",FALSE)</f>
        <v>46932</v>
      </c>
      <c r="I1026" s="140">
        <f>_xll.qlInterestRateIndexValueDate(Index1M,$H1026)</f>
        <v>46932</v>
      </c>
      <c r="J1026" s="145">
        <f>IFERROR(_xll.qlIndexFixing(Index1M,$H1026,TRUE,_xll.ohTrigger(RecalcTrigger,Trigger1M)),NA())</f>
        <v>1.1403933671900734E-2</v>
      </c>
      <c r="K1026" s="44">
        <f>IFERROR(_xll.qlIndexFixing(Index3M,H1026,TRUE,_xll.ohTrigger(RecalcTrigger,Trigger3M)),NA())</f>
        <v>1.2130270525506866E-2</v>
      </c>
      <c r="L1026" s="44">
        <f>IFERROR(_xll.qlIndexFixing(Index6M,$H1026,TRUE,_xll.ohTrigger(RecalcTrigger,Trigger6M)),NA())</f>
        <v>1.2230268436471067E-2</v>
      </c>
      <c r="M1026" s="146">
        <f>IFERROR(_xll.qlIndexFixing(Index1Y,$H1026,TRUE,_xll.ohTrigger(RecalcTrigger,Trigger1Y)),NA())</f>
        <v>1.282425095342643E-2</v>
      </c>
      <c r="N1026" s="145">
        <f>IFERROR(_xll.qlIndexFixing(ONIndex1M,I1026,TRUE,_xll.ohTrigger(RecalcTrigger,Trigger1M)),NA())</f>
        <v>1.1392503245986063E-2</v>
      </c>
      <c r="O1026" s="44">
        <f>IFERROR(_xll.qlIndexFixing(ONIndex3M,I1026,TRUE,_xll.ohTrigger(RecalcTrigger,Trigger3M)),NA())</f>
        <v>1.2100252600135697E-2</v>
      </c>
      <c r="P1026" s="44">
        <f>IFERROR(_xll.qlIndexFixing(ONIndex6M,I1026,TRUE,_xll.ohTrigger(RecalcTrigger,Trigger6M)),NA())</f>
        <v>1.2171673055172416E-2</v>
      </c>
      <c r="Q1026" s="146">
        <f>IFERROR(_xll.qlIndexFixing(ONIndex1Y,I1026,TRUE,_xll.ohTrigger(RecalcTrigger,Trigger1Y)),NA())</f>
        <v>1.2737901084418635E-2</v>
      </c>
    </row>
    <row r="1027" spans="2:17" x14ac:dyDescent="0.2">
      <c r="B1027" s="39" t="s">
        <v>42</v>
      </c>
      <c r="D1027" s="42">
        <f>_xll.qlCalendarAdvance(Calendar,$D1026,B1027,"f",FALSE)</f>
        <v>46939</v>
      </c>
      <c r="E1027" s="140">
        <f>_xll.qlInterestRateIndexValueDate(IndexON,D1027)</f>
        <v>46939</v>
      </c>
      <c r="F1027" s="156">
        <f>IFERROR(_xll.qlIndexFixing(IndexON,D1027,TRUE,_xll.ohTrigger(RecalcTrigger,TriggerON)),NA())</f>
        <v>1.0484660399863177E-2</v>
      </c>
      <c r="H1027" s="42">
        <f>_xll.qlCalendarAdvance(Calendar,$H1026,B1027,"f",FALSE)</f>
        <v>46939</v>
      </c>
      <c r="I1027" s="140">
        <f>_xll.qlInterestRateIndexValueDate(Index1M,$H1027)</f>
        <v>46939</v>
      </c>
      <c r="J1027" s="145">
        <f>IFERROR(_xll.qlIndexFixing(Index1M,$H1027,TRUE,_xll.ohTrigger(RecalcTrigger,Trigger1M)),NA())</f>
        <v>1.1408211976013802E-2</v>
      </c>
      <c r="K1027" s="44">
        <f>IFERROR(_xll.qlIndexFixing(Index3M,H1027,TRUE,_xll.ohTrigger(RecalcTrigger,Trigger3M)),NA())</f>
        <v>1.2131977870507751E-2</v>
      </c>
      <c r="L1027" s="44">
        <f>IFERROR(_xll.qlIndexFixing(Index6M,$H1027,TRUE,_xll.ohTrigger(RecalcTrigger,Trigger6M)),NA())</f>
        <v>1.2232825607475052E-2</v>
      </c>
      <c r="M1027" s="146">
        <f>IFERROR(_xll.qlIndexFixing(Index1Y,$H1027,TRUE,_xll.ohTrigger(RecalcTrigger,Trigger1Y)),NA())</f>
        <v>1.282412165054847E-2</v>
      </c>
      <c r="N1027" s="145">
        <f>IFERROR(_xll.qlIndexFixing(ONIndex1M,I1027,TRUE,_xll.ohTrigger(RecalcTrigger,Trigger1M)),NA())</f>
        <v>1.1395493645296462E-2</v>
      </c>
      <c r="O1027" s="44">
        <f>IFERROR(_xll.qlIndexFixing(ONIndex3M,I1027,TRUE,_xll.ohTrigger(RecalcTrigger,Trigger3M)),NA())</f>
        <v>1.2102199755591458E-2</v>
      </c>
      <c r="P1027" s="44">
        <f>IFERROR(_xll.qlIndexFixing(ONIndex6M,I1027,TRUE,_xll.ohTrigger(RecalcTrigger,Trigger6M)),NA())</f>
        <v>1.2171373271787633E-2</v>
      </c>
      <c r="Q1027" s="146">
        <f>IFERROR(_xll.qlIndexFixing(ONIndex1Y,I1027,TRUE,_xll.ohTrigger(RecalcTrigger,Trigger1Y)),NA())</f>
        <v>1.2737896420205175E-2</v>
      </c>
    </row>
    <row r="1028" spans="2:17" x14ac:dyDescent="0.2">
      <c r="B1028" s="39" t="s">
        <v>42</v>
      </c>
      <c r="D1028" s="42">
        <f>_xll.qlCalendarAdvance(Calendar,$D1027,B1028,"f",FALSE)</f>
        <v>46946</v>
      </c>
      <c r="E1028" s="140">
        <f>_xll.qlInterestRateIndexValueDate(IndexON,D1028)</f>
        <v>46946</v>
      </c>
      <c r="F1028" s="156">
        <f>IFERROR(_xll.qlIndexFixing(IndexON,D1028,TRUE,_xll.ohTrigger(RecalcTrigger,TriggerON)),NA())</f>
        <v>1.0488123474050592E-2</v>
      </c>
      <c r="H1028" s="42">
        <f>_xll.qlCalendarAdvance(Calendar,$H1027,B1028,"f",FALSE)</f>
        <v>46946</v>
      </c>
      <c r="I1028" s="140">
        <f>_xll.qlInterestRateIndexValueDate(Index1M,$H1028)</f>
        <v>46946</v>
      </c>
      <c r="J1028" s="145">
        <f>IFERROR(_xll.qlIndexFixing(Index1M,$H1028,TRUE,_xll.ohTrigger(RecalcTrigger,Trigger1M)),NA())</f>
        <v>1.1411333198506589E-2</v>
      </c>
      <c r="K1028" s="44">
        <f>IFERROR(_xll.qlIndexFixing(Index3M,H1028,TRUE,_xll.ohTrigger(RecalcTrigger,Trigger3M)),NA())</f>
        <v>1.2133646178519175E-2</v>
      </c>
      <c r="L1028" s="44">
        <f>IFERROR(_xll.qlIndexFixing(Index6M,$H1028,TRUE,_xll.ohTrigger(RecalcTrigger,Trigger6M)),NA())</f>
        <v>1.2235085835831038E-2</v>
      </c>
      <c r="M1028" s="146">
        <f>IFERROR(_xll.qlIndexFixing(Index1Y,$H1028,TRUE,_xll.ohTrigger(RecalcTrigger,Trigger1Y)),NA())</f>
        <v>1.2823965134125315E-2</v>
      </c>
      <c r="N1028" s="145">
        <f>IFERROR(_xll.qlIndexFixing(ONIndex1M,I1028,TRUE,_xll.ohTrigger(RecalcTrigger,Trigger1M)),NA())</f>
        <v>1.1398522911080233E-2</v>
      </c>
      <c r="O1028" s="44">
        <f>IFERROR(_xll.qlIndexFixing(ONIndex3M,I1028,TRUE,_xll.ohTrigger(RecalcTrigger,Trigger3M)),NA())</f>
        <v>1.2104109257593532E-2</v>
      </c>
      <c r="P1028" s="44">
        <f>IFERROR(_xll.qlIndexFixing(ONIndex6M,I1028,TRUE,_xll.ohTrigger(RecalcTrigger,Trigger6M)),NA())</f>
        <v>1.2171359036737828E-2</v>
      </c>
      <c r="Q1028" s="146">
        <f>IFERROR(_xll.qlIndexFixing(ONIndex1Y,I1028,TRUE,_xll.ohTrigger(RecalcTrigger,Trigger1Y)),NA())</f>
        <v>1.2737953498588306E-2</v>
      </c>
    </row>
    <row r="1029" spans="2:17" x14ac:dyDescent="0.2">
      <c r="B1029" s="39" t="s">
        <v>42</v>
      </c>
      <c r="D1029" s="42">
        <f>_xll.qlCalendarAdvance(Calendar,$D1028,B1029,"f",FALSE)</f>
        <v>46953</v>
      </c>
      <c r="E1029" s="140">
        <f>_xll.qlInterestRateIndexValueDate(IndexON,D1029)</f>
        <v>46953</v>
      </c>
      <c r="F1029" s="156">
        <f>IFERROR(_xll.qlIndexFixing(IndexON,D1029,TRUE,_xll.ohTrigger(RecalcTrigger,TriggerON)),NA())</f>
        <v>1.0491576930637958E-2</v>
      </c>
      <c r="H1029" s="42">
        <f>_xll.qlCalendarAdvance(Calendar,$H1028,B1029,"f",FALSE)</f>
        <v>46953</v>
      </c>
      <c r="I1029" s="140">
        <f>_xll.qlInterestRateIndexValueDate(Index1M,$H1029)</f>
        <v>46953</v>
      </c>
      <c r="J1029" s="145">
        <f>IFERROR(_xll.qlIndexFixing(Index1M,$H1029,TRUE,_xll.ohTrigger(RecalcTrigger,Trigger1M)),NA())</f>
        <v>1.1414493327239457E-2</v>
      </c>
      <c r="K1029" s="44">
        <f>IFERROR(_xll.qlIndexFixing(Index3M,H1029,TRUE,_xll.ohTrigger(RecalcTrigger,Trigger3M)),NA())</f>
        <v>1.213527417914597E-2</v>
      </c>
      <c r="L1029" s="44">
        <f>IFERROR(_xll.qlIndexFixing(Index6M,$H1029,TRUE,_xll.ohTrigger(RecalcTrigger,Trigger6M)),NA())</f>
        <v>1.2237424276441916E-2</v>
      </c>
      <c r="M1029" s="146">
        <f>IFERROR(_xll.qlIndexFixing(Index1Y,$H1029,TRUE,_xll.ohTrigger(RecalcTrigger,Trigger1Y)),NA())</f>
        <v>1.2823779160525461E-2</v>
      </c>
      <c r="N1029" s="145">
        <f>IFERROR(_xll.qlIndexFixing(ONIndex1M,I1029,TRUE,_xll.ohTrigger(RecalcTrigger,Trigger1M)),NA())</f>
        <v>1.1401591043337378E-2</v>
      </c>
      <c r="O1029" s="44">
        <f>IFERROR(_xll.qlIndexFixing(ONIndex3M,I1029,TRUE,_xll.ohTrigger(RecalcTrigger,Trigger3M)),NA())</f>
        <v>1.2105981106141916E-2</v>
      </c>
      <c r="P1029" s="44">
        <f>IFERROR(_xll.qlIndexFixing(ONIndex6M,I1029,TRUE,_xll.ohTrigger(RecalcTrigger,Trigger6M)),NA())</f>
        <v>1.2171630350022999E-2</v>
      </c>
      <c r="Q1029" s="146">
        <f>IFERROR(_xll.qlIndexFixing(ONIndex1Y,I1029,TRUE,_xll.ohTrigger(RecalcTrigger,Trigger1Y)),NA())</f>
        <v>1.2738072319649074E-2</v>
      </c>
    </row>
    <row r="1030" spans="2:17" x14ac:dyDescent="0.2">
      <c r="B1030" s="39" t="s">
        <v>42</v>
      </c>
      <c r="D1030" s="42">
        <f>_xll.qlCalendarAdvance(Calendar,$D1029,B1030,"f",FALSE)</f>
        <v>46960</v>
      </c>
      <c r="E1030" s="140">
        <f>_xll.qlInterestRateIndexValueDate(IndexON,D1030)</f>
        <v>46960</v>
      </c>
      <c r="F1030" s="156">
        <f>IFERROR(_xll.qlIndexFixing(IndexON,D1030,TRUE,_xll.ohTrigger(RecalcTrigger,TriggerON)),NA())</f>
        <v>1.049502076970632E-2</v>
      </c>
      <c r="H1030" s="42">
        <f>_xll.qlCalendarAdvance(Calendar,$H1029,B1030,"f",FALSE)</f>
        <v>46960</v>
      </c>
      <c r="I1030" s="140">
        <f>_xll.qlInterestRateIndexValueDate(Index1M,$H1030)</f>
        <v>46960</v>
      </c>
      <c r="J1030" s="145">
        <f>IFERROR(_xll.qlIndexFixing(Index1M,$H1030,TRUE,_xll.ohTrigger(RecalcTrigger,Trigger1M)),NA())</f>
        <v>1.1418103098170426E-2</v>
      </c>
      <c r="K1030" s="44">
        <f>IFERROR(_xll.qlIndexFixing(Index3M,H1030,TRUE,_xll.ohTrigger(RecalcTrigger,Trigger3M)),NA())</f>
        <v>1.2136860601996495E-2</v>
      </c>
      <c r="L1030" s="44">
        <f>IFERROR(_xll.qlIndexFixing(Index6M,$H1030,TRUE,_xll.ohTrigger(RecalcTrigger,Trigger6M)),NA())</f>
        <v>1.2239827121697727E-2</v>
      </c>
      <c r="M1030" s="146">
        <f>IFERROR(_xll.qlIndexFixing(Index1Y,$H1030,TRUE,_xll.ohTrigger(RecalcTrigger,Trigger1Y)),NA())</f>
        <v>1.2823561486121848E-2</v>
      </c>
      <c r="N1030" s="145">
        <f>IFERROR(_xll.qlIndexFixing(ONIndex1M,I1030,TRUE,_xll.ohTrigger(RecalcTrigger,Trigger1M)),NA())</f>
        <v>1.1404698042067896E-2</v>
      </c>
      <c r="O1030" s="44">
        <f>IFERROR(_xll.qlIndexFixing(ONIndex3M,I1030,TRUE,_xll.ohTrigger(RecalcTrigger,Trigger3M)),NA())</f>
        <v>1.2107815301155567E-2</v>
      </c>
      <c r="P1030" s="44">
        <f>IFERROR(_xll.qlIndexFixing(ONIndex6M,I1030,TRUE,_xll.ohTrigger(RecalcTrigger,Trigger6M)),NA())</f>
        <v>1.2172187211562102E-2</v>
      </c>
      <c r="Q1030" s="146">
        <f>IFERROR(_xll.qlIndexFixing(ONIndex1Y,I1030,TRUE,_xll.ohTrigger(RecalcTrigger,Trigger1Y)),NA())</f>
        <v>1.2738252883225387E-2</v>
      </c>
    </row>
    <row r="1031" spans="2:17" x14ac:dyDescent="0.2">
      <c r="B1031" s="39" t="s">
        <v>42</v>
      </c>
      <c r="D1031" s="42">
        <f>_xll.qlCalendarAdvance(Calendar,$D1030,B1031,"f",FALSE)</f>
        <v>46967</v>
      </c>
      <c r="E1031" s="140">
        <f>_xll.qlInterestRateIndexValueDate(IndexON,D1031)</f>
        <v>46967</v>
      </c>
      <c r="F1031" s="156">
        <f>IFERROR(_xll.qlIndexFixing(IndexON,D1031,TRUE,_xll.ohTrigger(RecalcTrigger,TriggerON)),NA())</f>
        <v>1.0498454991093586E-2</v>
      </c>
      <c r="H1031" s="42">
        <f>_xll.qlCalendarAdvance(Calendar,$H1030,B1031,"f",FALSE)</f>
        <v>46967</v>
      </c>
      <c r="I1031" s="140">
        <f>_xll.qlInterestRateIndexValueDate(Index1M,$H1031)</f>
        <v>46967</v>
      </c>
      <c r="J1031" s="145">
        <f>IFERROR(_xll.qlIndexFixing(Index1M,$H1031,TRUE,_xll.ohTrigger(RecalcTrigger,Trigger1M)),NA())</f>
        <v>1.1420930303562971E-2</v>
      </c>
      <c r="K1031" s="44">
        <f>IFERROR(_xll.qlIndexFixing(Index3M,H1031,TRUE,_xll.ohTrigger(RecalcTrigger,Trigger3M)),NA())</f>
        <v>1.2138404176677347E-2</v>
      </c>
      <c r="L1031" s="44">
        <f>IFERROR(_xll.qlIndexFixing(Index6M,$H1031,TRUE,_xll.ohTrigger(RecalcTrigger,Trigger6M)),NA())</f>
        <v>1.2242280563928166E-2</v>
      </c>
      <c r="M1031" s="146">
        <f>IFERROR(_xll.qlIndexFixing(Index1Y,$H1031,TRUE,_xll.ohTrigger(RecalcTrigger,Trigger1Y)),NA())</f>
        <v>1.282330986729141E-2</v>
      </c>
      <c r="N1031" s="145">
        <f>IFERROR(_xll.qlIndexFixing(ONIndex1M,I1031,TRUE,_xll.ohTrigger(RecalcTrigger,Trigger1M)),NA())</f>
        <v>1.1407843907352833E-2</v>
      </c>
      <c r="O1031" s="44">
        <f>IFERROR(_xll.qlIndexFixing(ONIndex3M,I1031,TRUE,_xll.ohTrigger(RecalcTrigger,Trigger3M)),NA())</f>
        <v>1.2109611842796575E-2</v>
      </c>
      <c r="P1031" s="44">
        <f>IFERROR(_xll.qlIndexFixing(ONIndex6M,I1031,TRUE,_xll.ohTrigger(RecalcTrigger,Trigger6M)),NA())</f>
        <v>1.2173029621436182E-2</v>
      </c>
      <c r="Q1031" s="146">
        <f>IFERROR(_xll.qlIndexFixing(ONIndex1Y,I1031,TRUE,_xll.ohTrigger(RecalcTrigger,Trigger1Y)),NA())</f>
        <v>1.2738495189560384E-2</v>
      </c>
    </row>
    <row r="1032" spans="2:17" x14ac:dyDescent="0.2">
      <c r="B1032" s="39" t="s">
        <v>42</v>
      </c>
      <c r="D1032" s="42">
        <f>_xll.qlCalendarAdvance(Calendar,$D1031,B1032,"f",FALSE)</f>
        <v>46974</v>
      </c>
      <c r="E1032" s="140">
        <f>_xll.qlInterestRateIndexValueDate(IndexON,D1032)</f>
        <v>46974</v>
      </c>
      <c r="F1032" s="156">
        <f>IFERROR(_xll.qlIndexFixing(IndexON,D1032,TRUE,_xll.ohTrigger(RecalcTrigger,TriggerON)),NA())</f>
        <v>1.0501879594961849E-2</v>
      </c>
      <c r="H1032" s="42">
        <f>_xll.qlCalendarAdvance(Calendar,$H1031,B1032,"f",FALSE)</f>
        <v>46974</v>
      </c>
      <c r="I1032" s="140">
        <f>_xll.qlInterestRateIndexValueDate(Index1M,$H1032)</f>
        <v>46974</v>
      </c>
      <c r="J1032" s="145">
        <f>IFERROR(_xll.qlIndexFixing(Index1M,$H1032,TRUE,_xll.ohTrigger(RecalcTrigger,Trigger1M)),NA())</f>
        <v>1.1424207151222384E-2</v>
      </c>
      <c r="K1032" s="44">
        <f>IFERROR(_xll.qlIndexFixing(Index3M,H1032,TRUE,_xll.ohTrigger(RecalcTrigger,Trigger3M)),NA())</f>
        <v>1.2139903632794239E-2</v>
      </c>
      <c r="L1032" s="44">
        <f>IFERROR(_xll.qlIndexFixing(Index6M,$H1032,TRUE,_xll.ohTrigger(RecalcTrigger,Trigger6M)),NA())</f>
        <v>1.2244770795400385E-2</v>
      </c>
      <c r="M1032" s="146">
        <f>IFERROR(_xll.qlIndexFixing(Index1Y,$H1032,TRUE,_xll.ohTrigger(RecalcTrigger,Trigger1Y)),NA())</f>
        <v>1.28230220604173E-2</v>
      </c>
      <c r="N1032" s="145">
        <f>IFERROR(_xll.qlIndexFixing(ONIndex1M,I1032,TRUE,_xll.ohTrigger(RecalcTrigger,Trigger1M)),NA())</f>
        <v>1.1411028639111143E-2</v>
      </c>
      <c r="O1032" s="44">
        <f>IFERROR(_xll.qlIndexFixing(ONIndex3M,I1032,TRUE,_xll.ohTrigger(RecalcTrigger,Trigger3M)),NA())</f>
        <v>1.2111370730902848E-2</v>
      </c>
      <c r="P1032" s="44">
        <f>IFERROR(_xll.qlIndexFixing(ONIndex6M,I1032,TRUE,_xll.ohTrigger(RecalcTrigger,Trigger6M)),NA())</f>
        <v>1.2174157579645239E-2</v>
      </c>
      <c r="Q1032" s="146">
        <f>IFERROR(_xll.qlIndexFixing(ONIndex1Y,I1032,TRUE,_xll.ohTrigger(RecalcTrigger,Trigger1Y)),NA())</f>
        <v>1.2738799238329879E-2</v>
      </c>
    </row>
    <row r="1033" spans="2:17" x14ac:dyDescent="0.2">
      <c r="B1033" s="39" t="s">
        <v>42</v>
      </c>
      <c r="D1033" s="42">
        <f>_xll.qlCalendarAdvance(Calendar,$D1032,B1033,"f",FALSE)</f>
        <v>46981</v>
      </c>
      <c r="E1033" s="140">
        <f>_xll.qlInterestRateIndexValueDate(IndexON,D1033)</f>
        <v>46981</v>
      </c>
      <c r="F1033" s="156">
        <f>IFERROR(_xll.qlIndexFixing(IndexON,D1033,TRUE,_xll.ohTrigger(RecalcTrigger,TriggerON)),NA())</f>
        <v>1.0505294581149016E-2</v>
      </c>
      <c r="H1033" s="42">
        <f>_xll.qlCalendarAdvance(Calendar,$H1032,B1033,"f",FALSE)</f>
        <v>46981</v>
      </c>
      <c r="I1033" s="140">
        <f>_xll.qlInterestRateIndexValueDate(Index1M,$H1033)</f>
        <v>46981</v>
      </c>
      <c r="J1033" s="145">
        <f>IFERROR(_xll.qlIndexFixing(Index1M,$H1033,TRUE,_xll.ohTrigger(RecalcTrigger,Trigger1M)),NA())</f>
        <v>1.142752290525941E-2</v>
      </c>
      <c r="K1033" s="44">
        <f>IFERROR(_xll.qlIndexFixing(Index3M,H1033,TRUE,_xll.ohTrigger(RecalcTrigger,Trigger3M)),NA())</f>
        <v>1.2141357699951125E-2</v>
      </c>
      <c r="L1033" s="44">
        <f>IFERROR(_xll.qlIndexFixing(Index6M,$H1033,TRUE,_xll.ohTrigger(RecalcTrigger,Trigger6M)),NA())</f>
        <v>1.2247284008315023E-2</v>
      </c>
      <c r="M1033" s="146">
        <f>IFERROR(_xll.qlIndexFixing(Index1Y,$H1033,TRUE,_xll.ohTrigger(RecalcTrigger,Trigger1Y)),NA())</f>
        <v>1.2822695821888663E-2</v>
      </c>
      <c r="N1033" s="145">
        <f>IFERROR(_xll.qlIndexFixing(ONIndex1M,I1033,TRUE,_xll.ohTrigger(RecalcTrigger,Trigger1M)),NA())</f>
        <v>1.1414252237342826E-2</v>
      </c>
      <c r="O1033" s="44">
        <f>IFERROR(_xll.qlIndexFixing(ONIndex3M,I1033,TRUE,_xll.ohTrigger(RecalcTrigger,Trigger3M)),NA())</f>
        <v>1.2113091965555434E-2</v>
      </c>
      <c r="P1033" s="44">
        <f>IFERROR(_xll.qlIndexFixing(ONIndex6M,I1033,TRUE,_xll.ohTrigger(RecalcTrigger,Trigger6M)),NA())</f>
        <v>1.2175571086189274E-2</v>
      </c>
      <c r="Q1033" s="146">
        <f>IFERROR(_xll.qlIndexFixing(ONIndex1Y,I1033,TRUE,_xll.ohTrigger(RecalcTrigger,Trigger1Y)),NA())</f>
        <v>1.2739165029777011E-2</v>
      </c>
    </row>
    <row r="1034" spans="2:17" x14ac:dyDescent="0.2">
      <c r="B1034" s="39" t="s">
        <v>42</v>
      </c>
      <c r="D1034" s="42">
        <f>_xll.qlCalendarAdvance(Calendar,$D1033,B1034,"f",FALSE)</f>
        <v>46988</v>
      </c>
      <c r="E1034" s="140">
        <f>_xll.qlInterestRateIndexValueDate(IndexON,D1034)</f>
        <v>46988</v>
      </c>
      <c r="F1034" s="156">
        <f>IFERROR(_xll.qlIndexFixing(IndexON,D1034,TRUE,_xll.ohTrigger(RecalcTrigger,TriggerON)),NA())</f>
        <v>1.050869994981718E-2</v>
      </c>
      <c r="H1034" s="42">
        <f>_xll.qlCalendarAdvance(Calendar,$H1033,B1034,"f",FALSE)</f>
        <v>46988</v>
      </c>
      <c r="I1034" s="140">
        <f>_xll.qlInterestRateIndexValueDate(Index1M,$H1034)</f>
        <v>46988</v>
      </c>
      <c r="J1034" s="145">
        <f>IFERROR(_xll.qlIndexFixing(Index1M,$H1034,TRUE,_xll.ohTrigger(RecalcTrigger,Trigger1M)),NA())</f>
        <v>1.143087756571089E-2</v>
      </c>
      <c r="K1034" s="44">
        <f>IFERROR(_xll.qlIndexFixing(Index3M,H1034,TRUE,_xll.ohTrigger(RecalcTrigger,Trigger3M)),NA())</f>
        <v>1.2142765107752839E-2</v>
      </c>
      <c r="L1034" s="44">
        <f>IFERROR(_xll.qlIndexFixing(Index6M,$H1034,TRUE,_xll.ohTrigger(RecalcTrigger,Trigger6M)),NA())</f>
        <v>1.2249806394803569E-2</v>
      </c>
      <c r="M1034" s="146">
        <f>IFERROR(_xll.qlIndexFixing(Index1Y,$H1034,TRUE,_xll.ohTrigger(RecalcTrigger,Trigger1Y)),NA())</f>
        <v>1.2822328908101976E-2</v>
      </c>
      <c r="N1034" s="145">
        <f>IFERROR(_xll.qlIndexFixing(ONIndex1M,I1034,TRUE,_xll.ohTrigger(RecalcTrigger,Trigger1M)),NA())</f>
        <v>1.1417514702128928E-2</v>
      </c>
      <c r="O1034" s="44">
        <f>IFERROR(_xll.qlIndexFixing(ONIndex3M,I1034,TRUE,_xll.ohTrigger(RecalcTrigger,Trigger3M)),NA())</f>
        <v>1.2114775546835377E-2</v>
      </c>
      <c r="P1034" s="44">
        <f>IFERROR(_xll.qlIndexFixing(ONIndex6M,I1034,TRUE,_xll.ohTrigger(RecalcTrigger,Trigger6M)),NA())</f>
        <v>1.2177270141068286E-2</v>
      </c>
      <c r="Q1034" s="146">
        <f>IFERROR(_xll.qlIndexFixing(ONIndex1Y,I1034,TRUE,_xll.ohTrigger(RecalcTrigger,Trigger1Y)),NA())</f>
        <v>1.273959256390178E-2</v>
      </c>
    </row>
    <row r="1035" spans="2:17" x14ac:dyDescent="0.2">
      <c r="B1035" s="39" t="s">
        <v>42</v>
      </c>
      <c r="D1035" s="42">
        <f>_xll.qlCalendarAdvance(Calendar,$D1034,B1035,"f",FALSE)</f>
        <v>46995</v>
      </c>
      <c r="E1035" s="140">
        <f>_xll.qlInterestRateIndexValueDate(IndexON,D1035)</f>
        <v>46995</v>
      </c>
      <c r="F1035" s="156">
        <f>IFERROR(_xll.qlIndexFixing(IndexON,D1035,TRUE,_xll.ohTrigger(RecalcTrigger,TriggerON)),NA())</f>
        <v>1.0512095700885293E-2</v>
      </c>
      <c r="H1035" s="42">
        <f>_xll.qlCalendarAdvance(Calendar,$H1034,B1035,"f",FALSE)</f>
        <v>46995</v>
      </c>
      <c r="I1035" s="140">
        <f>_xll.qlInterestRateIndexValueDate(Index1M,$H1035)</f>
        <v>46995</v>
      </c>
      <c r="J1035" s="145">
        <f>IFERROR(_xll.qlIndexFixing(Index1M,$H1035,TRUE,_xll.ohTrigger(RecalcTrigger,Trigger1M)),NA())</f>
        <v>1.1432997373658809E-2</v>
      </c>
      <c r="K1035" s="44">
        <f>IFERROR(_xll.qlIndexFixing(Index3M,H1035,TRUE,_xll.ohTrigger(RecalcTrigger,Trigger3M)),NA())</f>
        <v>1.2144124585804215E-2</v>
      </c>
      <c r="L1035" s="44">
        <f>IFERROR(_xll.qlIndexFixing(Index6M,$H1035,TRUE,_xll.ohTrigger(RecalcTrigger,Trigger6M)),NA())</f>
        <v>1.2251586232381555E-2</v>
      </c>
      <c r="M1035" s="146">
        <f>IFERROR(_xll.qlIndexFixing(Index1Y,$H1035,TRUE,_xll.ohTrigger(RecalcTrigger,Trigger1Y)),NA())</f>
        <v>1.2821919075461485E-2</v>
      </c>
      <c r="N1035" s="145">
        <f>IFERROR(_xll.qlIndexFixing(ONIndex1M,I1035,TRUE,_xll.ohTrigger(RecalcTrigger,Trigger1M)),NA())</f>
        <v>1.1420816033388403E-2</v>
      </c>
      <c r="O1035" s="44">
        <f>IFERROR(_xll.qlIndexFixing(ONIndex3M,I1035,TRUE,_xll.ohTrigger(RecalcTrigger,Trigger3M)),NA())</f>
        <v>1.2116421474499539E-2</v>
      </c>
      <c r="P1035" s="44">
        <f>IFERROR(_xll.qlIndexFixing(ONIndex6M,I1035,TRUE,_xll.ohTrigger(RecalcTrigger,Trigger6M)),NA())</f>
        <v>1.2179254744282275E-2</v>
      </c>
      <c r="Q1035" s="146">
        <f>IFERROR(_xll.qlIndexFixing(ONIndex1Y,I1035,TRUE,_xll.ohTrigger(RecalcTrigger,Trigger1Y)),NA())</f>
        <v>1.2740081840623141E-2</v>
      </c>
    </row>
    <row r="1036" spans="2:17" x14ac:dyDescent="0.2">
      <c r="B1036" s="39" t="s">
        <v>42</v>
      </c>
      <c r="D1036" s="42">
        <f>_xll.qlCalendarAdvance(Calendar,$D1035,B1036,"f",FALSE)</f>
        <v>47002</v>
      </c>
      <c r="E1036" s="140">
        <f>_xll.qlInterestRateIndexValueDate(IndexON,D1036)</f>
        <v>47002</v>
      </c>
      <c r="F1036" s="156">
        <f>IFERROR(_xll.qlIndexFixing(IndexON,D1036,TRUE,_xll.ohTrigger(RecalcTrigger,TriggerON)),NA())</f>
        <v>1.0515481834353357E-2</v>
      </c>
      <c r="H1036" s="42">
        <f>_xll.qlCalendarAdvance(Calendar,$H1035,B1036,"f",FALSE)</f>
        <v>47002</v>
      </c>
      <c r="I1036" s="140">
        <f>_xll.qlInterestRateIndexValueDate(Index1M,$H1036)</f>
        <v>47002</v>
      </c>
      <c r="J1036" s="145">
        <f>IFERROR(_xll.qlIndexFixing(Index1M,$H1036,TRUE,_xll.ohTrigger(RecalcTrigger,Trigger1M)),NA())</f>
        <v>1.1436415573717329E-2</v>
      </c>
      <c r="K1036" s="44">
        <f>IFERROR(_xll.qlIndexFixing(Index3M,H1036,TRUE,_xll.ohTrigger(RecalcTrigger,Trigger3M)),NA())</f>
        <v>1.2145149160401148E-2</v>
      </c>
      <c r="L1036" s="44">
        <f>IFERROR(_xll.qlIndexFixing(Index6M,$H1036,TRUE,_xll.ohTrigger(RecalcTrigger,Trigger6M)),NA())</f>
        <v>1.2253730280868172E-2</v>
      </c>
      <c r="M1036" s="146">
        <f>IFERROR(_xll.qlIndexFixing(Index1Y,$H1036,TRUE,_xll.ohTrigger(RecalcTrigger,Trigger1Y)),NA())</f>
        <v>1.2821464080380318E-2</v>
      </c>
      <c r="N1036" s="145">
        <f>IFERROR(_xll.qlIndexFixing(ONIndex1M,I1036,TRUE,_xll.ohTrigger(RecalcTrigger,Trigger1M)),NA())</f>
        <v>1.1424156231121252E-2</v>
      </c>
      <c r="O1036" s="44">
        <f>IFERROR(_xll.qlIndexFixing(ONIndex3M,I1036,TRUE,_xll.ohTrigger(RecalcTrigger,Trigger3M)),NA())</f>
        <v>1.2118029748791059E-2</v>
      </c>
      <c r="P1036" s="44">
        <f>IFERROR(_xll.qlIndexFixing(ONIndex6M,I1036,TRUE,_xll.ohTrigger(RecalcTrigger,Trigger6M)),NA())</f>
        <v>1.2181524895750195E-2</v>
      </c>
      <c r="Q1036" s="146">
        <f>IFERROR(_xll.qlIndexFixing(ONIndex1Y,I1036,TRUE,_xll.ohTrigger(RecalcTrigger,Trigger1Y)),NA())</f>
        <v>1.2740632859860046E-2</v>
      </c>
    </row>
    <row r="1037" spans="2:17" x14ac:dyDescent="0.2">
      <c r="B1037" s="39" t="s">
        <v>42</v>
      </c>
      <c r="D1037" s="42">
        <f>_xll.qlCalendarAdvance(Calendar,$D1036,B1037,"f",FALSE)</f>
        <v>47009</v>
      </c>
      <c r="E1037" s="140">
        <f>_xll.qlInterestRateIndexValueDate(IndexON,D1037)</f>
        <v>47009</v>
      </c>
      <c r="F1037" s="156">
        <f>IFERROR(_xll.qlIndexFixing(IndexON,D1037,TRUE,_xll.ohTrigger(RecalcTrigger,TriggerON)),NA())</f>
        <v>1.0518858350221372E-2</v>
      </c>
      <c r="H1037" s="42">
        <f>_xll.qlCalendarAdvance(Calendar,$H1036,B1037,"f",FALSE)</f>
        <v>47009</v>
      </c>
      <c r="I1037" s="140">
        <f>_xll.qlInterestRateIndexValueDate(Index1M,$H1037)</f>
        <v>47009</v>
      </c>
      <c r="J1037" s="145">
        <f>IFERROR(_xll.qlIndexFixing(Index1M,$H1037,TRUE,_xll.ohTrigger(RecalcTrigger,Trigger1M)),NA())</f>
        <v>1.1439846834146266E-2</v>
      </c>
      <c r="K1037" s="44">
        <f>IFERROR(_xll.qlIndexFixing(Index3M,H1037,TRUE,_xll.ohTrigger(RecalcTrigger,Trigger3M)),NA())</f>
        <v>1.214641276666901E-2</v>
      </c>
      <c r="L1037" s="44">
        <f>IFERROR(_xll.qlIndexFixing(Index6M,$H1037,TRUE,_xll.ohTrigger(RecalcTrigger,Trigger6M)),NA())</f>
        <v>1.2256212492255513E-2</v>
      </c>
      <c r="M1037" s="146">
        <f>IFERROR(_xll.qlIndexFixing(Index1Y,$H1037,TRUE,_xll.ohTrigger(RecalcTrigger,Trigger1Y)),NA())</f>
        <v>1.2820961679281151E-2</v>
      </c>
      <c r="N1037" s="145">
        <f>IFERROR(_xll.qlIndexFixing(ONIndex1M,I1037,TRUE,_xll.ohTrigger(RecalcTrigger,Trigger1M)),NA())</f>
        <v>1.1427535295327473E-2</v>
      </c>
      <c r="O1037" s="44">
        <f>IFERROR(_xll.qlIndexFixing(ONIndex3M,I1037,TRUE,_xll.ohTrigger(RecalcTrigger,Trigger3M)),NA())</f>
        <v>1.2119600369547845E-2</v>
      </c>
      <c r="P1037" s="44">
        <f>IFERROR(_xll.qlIndexFixing(ONIndex6M,I1037,TRUE,_xll.ohTrigger(RecalcTrigger,Trigger6M)),NA())</f>
        <v>1.2184080595634139E-2</v>
      </c>
      <c r="Q1037" s="146">
        <f>IFERROR(_xll.qlIndexFixing(ONIndex1Y,I1037,TRUE,_xll.ohTrigger(RecalcTrigger,Trigger1Y)),NA())</f>
        <v>1.2741245621855635E-2</v>
      </c>
    </row>
    <row r="1038" spans="2:17" x14ac:dyDescent="0.2">
      <c r="B1038" s="39" t="s">
        <v>42</v>
      </c>
      <c r="D1038" s="42">
        <f>_xll.qlCalendarAdvance(Calendar,$D1037,B1038,"f",FALSE)</f>
        <v>47016</v>
      </c>
      <c r="E1038" s="140">
        <f>_xll.qlInterestRateIndexValueDate(IndexON,D1038)</f>
        <v>47016</v>
      </c>
      <c r="F1038" s="156">
        <f>IFERROR(_xll.qlIndexFixing(IndexON,D1038,TRUE,_xll.ohTrigger(RecalcTrigger,TriggerON)),NA())</f>
        <v>1.052222524840829E-2</v>
      </c>
      <c r="H1038" s="42">
        <f>_xll.qlCalendarAdvance(Calendar,$H1037,B1038,"f",FALSE)</f>
        <v>47016</v>
      </c>
      <c r="I1038" s="140">
        <f>_xll.qlInterestRateIndexValueDate(Index1M,$H1038)</f>
        <v>47016</v>
      </c>
      <c r="J1038" s="145">
        <f>IFERROR(_xll.qlIndexFixing(Index1M,$H1038,TRUE,_xll.ohTrigger(RecalcTrigger,Trigger1M)),NA())</f>
        <v>1.1443268542857673E-2</v>
      </c>
      <c r="K1038" s="44">
        <f>IFERROR(_xll.qlIndexFixing(Index3M,H1038,TRUE,_xll.ohTrigger(RecalcTrigger,Trigger3M)),NA())</f>
        <v>1.2147624663632939E-2</v>
      </c>
      <c r="L1038" s="44">
        <f>IFERROR(_xll.qlIndexFixing(Index6M,$H1038,TRUE,_xll.ohTrigger(RecalcTrigger,Trigger6M)),NA())</f>
        <v>1.2258649140048429E-2</v>
      </c>
      <c r="M1038" s="146">
        <f>IFERROR(_xll.qlIndexFixing(Index1Y,$H1038,TRUE,_xll.ohTrigger(RecalcTrigger,Trigger1Y)),NA())</f>
        <v>1.282040962859865E-2</v>
      </c>
      <c r="N1038" s="145">
        <f>IFERROR(_xll.qlIndexFixing(ONIndex1M,I1038,TRUE,_xll.ohTrigger(RecalcTrigger,Trigger1M)),NA())</f>
        <v>1.1430953226088114E-2</v>
      </c>
      <c r="O1038" s="44">
        <f>IFERROR(_xll.qlIndexFixing(ONIndex3M,I1038,TRUE,_xll.ohTrigger(RecalcTrigger,Trigger3M)),NA())</f>
        <v>1.2121133336850942E-2</v>
      </c>
      <c r="P1038" s="44">
        <f>IFERROR(_xll.qlIndexFixing(ONIndex6M,I1038,TRUE,_xll.ohTrigger(RecalcTrigger,Trigger6M)),NA())</f>
        <v>1.218692184385306E-2</v>
      </c>
      <c r="Q1038" s="146">
        <f>IFERROR(_xll.qlIndexFixing(ONIndex1Y,I1038,TRUE,_xll.ohTrigger(RecalcTrigger,Trigger1Y)),NA())</f>
        <v>1.2741920126366768E-2</v>
      </c>
    </row>
    <row r="1039" spans="2:17" x14ac:dyDescent="0.2">
      <c r="B1039" s="39" t="s">
        <v>42</v>
      </c>
      <c r="D1039" s="42">
        <f>_xll.qlCalendarAdvance(Calendar,$D1038,B1039,"f",FALSE)</f>
        <v>47023</v>
      </c>
      <c r="E1039" s="140">
        <f>_xll.qlInterestRateIndexValueDate(IndexON,D1039)</f>
        <v>47023</v>
      </c>
      <c r="F1039" s="156">
        <f>IFERROR(_xll.qlIndexFixing(IndexON,D1039,TRUE,_xll.ohTrigger(RecalcTrigger,TriggerON)),NA())</f>
        <v>1.0525582529076205E-2</v>
      </c>
      <c r="H1039" s="42">
        <f>_xll.qlCalendarAdvance(Calendar,$H1038,B1039,"f",FALSE)</f>
        <v>47023</v>
      </c>
      <c r="I1039" s="140">
        <f>_xll.qlInterestRateIndexValueDate(Index1M,$H1039)</f>
        <v>47023</v>
      </c>
      <c r="J1039" s="145">
        <f>IFERROR(_xll.qlIndexFixing(Index1M,$H1039,TRUE,_xll.ohTrigger(RecalcTrigger,Trigger1M)),NA())</f>
        <v>1.1446658087741998E-2</v>
      </c>
      <c r="K1039" s="44">
        <f>IFERROR(_xll.qlIndexFixing(Index3M,H1039,TRUE,_xll.ohTrigger(RecalcTrigger,Trigger3M)),NA())</f>
        <v>1.2148783566980135E-2</v>
      </c>
      <c r="L1039" s="44">
        <f>IFERROR(_xll.qlIndexFixing(Index6M,$H1039,TRUE,_xll.ohTrigger(RecalcTrigger,Trigger6M)),NA())</f>
        <v>1.2261026188594249E-2</v>
      </c>
      <c r="M1039" s="146">
        <f>IFERROR(_xll.qlIndexFixing(Index1Y,$H1039,TRUE,_xll.ohTrigger(RecalcTrigger,Trigger1Y)),NA())</f>
        <v>1.2819805684778363E-2</v>
      </c>
      <c r="N1039" s="145">
        <f>IFERROR(_xll.qlIndexFixing(ONIndex1M,I1039,TRUE,_xll.ohTrigger(RecalcTrigger,Trigger1M)),NA())</f>
        <v>1.1434410023322128E-2</v>
      </c>
      <c r="O1039" s="44">
        <f>IFERROR(_xll.qlIndexFixing(ONIndex3M,I1039,TRUE,_xll.ohTrigger(RecalcTrigger,Trigger3M)),NA())</f>
        <v>1.2122628650700351E-2</v>
      </c>
      <c r="P1039" s="44">
        <f>IFERROR(_xll.qlIndexFixing(ONIndex6M,I1039,TRUE,_xll.ohTrigger(RecalcTrigger,Trigger6M)),NA())</f>
        <v>1.2190048640406959E-2</v>
      </c>
      <c r="Q1039" s="146">
        <f>IFERROR(_xll.qlIndexFixing(ONIndex1Y,I1039,TRUE,_xll.ohTrigger(RecalcTrigger,Trigger1Y)),NA())</f>
        <v>1.2742656373474492E-2</v>
      </c>
    </row>
    <row r="1040" spans="2:17" x14ac:dyDescent="0.2">
      <c r="B1040" s="39" t="s">
        <v>42</v>
      </c>
      <c r="D1040" s="42">
        <f>_xll.qlCalendarAdvance(Calendar,$D1039,B1040,"f",FALSE)</f>
        <v>47030</v>
      </c>
      <c r="E1040" s="140">
        <f>_xll.qlInterestRateIndexValueDate(IndexON,D1040)</f>
        <v>47030</v>
      </c>
      <c r="F1040" s="156">
        <f>IFERROR(_xll.qlIndexFixing(IndexON,D1040,TRUE,_xll.ohTrigger(RecalcTrigger,TriggerON)),NA())</f>
        <v>1.0528906867105503E-2</v>
      </c>
      <c r="H1040" s="42">
        <f>_xll.qlCalendarAdvance(Calendar,$H1039,B1040,"f",FALSE)</f>
        <v>47030</v>
      </c>
      <c r="I1040" s="140">
        <f>_xll.qlInterestRateIndexValueDate(Index1M,$H1040)</f>
        <v>47030</v>
      </c>
      <c r="J1040" s="145">
        <f>IFERROR(_xll.qlIndexFixing(Index1M,$H1040,TRUE,_xll.ohTrigger(RecalcTrigger,Trigger1M)),NA())</f>
        <v>1.1451232155460242E-2</v>
      </c>
      <c r="K1040" s="44">
        <f>IFERROR(_xll.qlIndexFixing(Index3M,H1040,TRUE,_xll.ohTrigger(RecalcTrigger,Trigger3M)),NA())</f>
        <v>1.2150158699306931E-2</v>
      </c>
      <c r="L1040" s="44">
        <f>IFERROR(_xll.qlIndexFixing(Index6M,$H1040,TRUE,_xll.ohTrigger(RecalcTrigger,Trigger6M)),NA())</f>
        <v>1.2263675070533046E-2</v>
      </c>
      <c r="M1040" s="146">
        <f>IFERROR(_xll.qlIndexFixing(Index1Y,$H1040,TRUE,_xll.ohTrigger(RecalcTrigger,Trigger1Y)),NA())</f>
        <v>1.2819147839762568E-2</v>
      </c>
      <c r="N1040" s="145">
        <f>IFERROR(_xll.qlIndexFixing(ONIndex1M,I1040,TRUE,_xll.ohTrigger(RecalcTrigger,Trigger1M)),NA())</f>
        <v>1.1437863863015263E-2</v>
      </c>
      <c r="O1040" s="44">
        <f>IFERROR(_xll.qlIndexFixing(ONIndex3M,I1040,TRUE,_xll.ohTrigger(RecalcTrigger,Trigger3M)),NA())</f>
        <v>1.2124079120588993E-2</v>
      </c>
      <c r="P1040" s="44">
        <f>IFERROR(_xll.qlIndexFixing(ONIndex6M,I1040,TRUE,_xll.ohTrigger(RecalcTrigger,Trigger6M)),NA())</f>
        <v>1.2193305157044421E-2</v>
      </c>
      <c r="Q1040" s="146">
        <f>IFERROR(_xll.qlIndexFixing(ONIndex1Y,I1040,TRUE,_xll.ohTrigger(RecalcTrigger,Trigger1Y)),NA())</f>
        <v>1.2743404464847785E-2</v>
      </c>
    </row>
    <row r="1041" spans="2:17" x14ac:dyDescent="0.2">
      <c r="B1041" s="39" t="s">
        <v>42</v>
      </c>
      <c r="D1041" s="42">
        <f>_xll.qlCalendarAdvance(Calendar,$D1040,B1041,"f",FALSE)</f>
        <v>47037</v>
      </c>
      <c r="E1041" s="140">
        <f>_xll.qlInterestRateIndexValueDate(IndexON,D1041)</f>
        <v>47037</v>
      </c>
      <c r="F1041" s="156">
        <f>IFERROR(_xll.qlIndexFixing(IndexON,D1041,TRUE,_xll.ohTrigger(RecalcTrigger,TriggerON)),NA())</f>
        <v>1.0532167774506274E-2</v>
      </c>
      <c r="H1041" s="42">
        <f>_xll.qlCalendarAdvance(Calendar,$H1040,B1041,"f",FALSE)</f>
        <v>47037</v>
      </c>
      <c r="I1041" s="140">
        <f>_xll.qlInterestRateIndexValueDate(Index1M,$H1041)</f>
        <v>47037</v>
      </c>
      <c r="J1041" s="145">
        <f>IFERROR(_xll.qlIndexFixing(Index1M,$H1041,TRUE,_xll.ohTrigger(RecalcTrigger,Trigger1M)),NA())</f>
        <v>1.1454499179770112E-2</v>
      </c>
      <c r="K1041" s="44">
        <f>IFERROR(_xll.qlIndexFixing(Index3M,H1041,TRUE,_xll.ohTrigger(RecalcTrigger,Trigger3M)),NA())</f>
        <v>1.2151205143381439E-2</v>
      </c>
      <c r="L1041" s="44">
        <f>IFERROR(_xll.qlIndexFixing(Index6M,$H1041,TRUE,_xll.ohTrigger(RecalcTrigger,Trigger6M)),NA())</f>
        <v>1.2265898995356805E-2</v>
      </c>
      <c r="M1041" s="146">
        <f>IFERROR(_xll.qlIndexFixing(Index1Y,$H1041,TRUE,_xll.ohTrigger(RecalcTrigger,Trigger1Y)),NA())</f>
        <v>1.2818435538744621E-2</v>
      </c>
      <c r="N1041" s="145">
        <f>IFERROR(_xll.qlIndexFixing(ONIndex1M,I1041,TRUE,_xll.ohTrigger(RecalcTrigger,Trigger1M)),NA())</f>
        <v>1.1441260077668103E-2</v>
      </c>
      <c r="O1041" s="44">
        <f>IFERROR(_xll.qlIndexFixing(ONIndex3M,I1041,TRUE,_xll.ohTrigger(RecalcTrigger,Trigger3M)),NA())</f>
        <v>1.2125475348147008E-2</v>
      </c>
      <c r="P1041" s="44">
        <f>IFERROR(_xll.qlIndexFixing(ONIndex6M,I1041,TRUE,_xll.ohTrigger(RecalcTrigger,Trigger6M)),NA())</f>
        <v>1.2196487712547999E-2</v>
      </c>
      <c r="Q1041" s="146">
        <f>IFERROR(_xll.qlIndexFixing(ONIndex1Y,I1041,TRUE,_xll.ohTrigger(RecalcTrigger,Trigger1Y)),NA())</f>
        <v>1.2744099178978452E-2</v>
      </c>
    </row>
    <row r="1042" spans="2:17" x14ac:dyDescent="0.2">
      <c r="B1042" s="39" t="s">
        <v>42</v>
      </c>
      <c r="D1042" s="42">
        <f>_xll.qlCalendarAdvance(Calendar,$D1041,B1042,"f",FALSE)</f>
        <v>47044</v>
      </c>
      <c r="E1042" s="140">
        <f>_xll.qlInterestRateIndexValueDate(IndexON,D1042)</f>
        <v>47044</v>
      </c>
      <c r="F1042" s="156">
        <f>IFERROR(_xll.qlIndexFixing(IndexON,D1042,TRUE,_xll.ohTrigger(RecalcTrigger,TriggerON)),NA())</f>
        <v>1.0535365067708691E-2</v>
      </c>
      <c r="H1042" s="42">
        <f>_xll.qlCalendarAdvance(Calendar,$H1041,B1042,"f",FALSE)</f>
        <v>47044</v>
      </c>
      <c r="I1042" s="140">
        <f>_xll.qlInterestRateIndexValueDate(Index1M,$H1042)</f>
        <v>47044</v>
      </c>
      <c r="J1042" s="145">
        <f>IFERROR(_xll.qlIndexFixing(Index1M,$H1042,TRUE,_xll.ohTrigger(RecalcTrigger,Trigger1M)),NA())</f>
        <v>1.1457708192340868E-2</v>
      </c>
      <c r="K1042" s="44">
        <f>IFERROR(_xll.qlIndexFixing(Index3M,H1042,TRUE,_xll.ohTrigger(RecalcTrigger,Trigger3M)),NA())</f>
        <v>1.2152197124164089E-2</v>
      </c>
      <c r="L1042" s="44">
        <f>IFERROR(_xll.qlIndexFixing(Index6M,$H1042,TRUE,_xll.ohTrigger(RecalcTrigger,Trigger6M)),NA())</f>
        <v>1.2268047277109692E-2</v>
      </c>
      <c r="M1042" s="146">
        <f>IFERROR(_xll.qlIndexFixing(Index1Y,$H1042,TRUE,_xll.ohTrigger(RecalcTrigger,Trigger1Y)),NA())</f>
        <v>1.2817668780749303E-2</v>
      </c>
      <c r="N1042" s="145">
        <f>IFERROR(_xll.qlIndexFixing(ONIndex1M,I1042,TRUE,_xll.ohTrigger(RecalcTrigger,Trigger1M)),NA())</f>
        <v>1.1444598337827516E-2</v>
      </c>
      <c r="O1042" s="44">
        <f>IFERROR(_xll.qlIndexFixing(ONIndex3M,I1042,TRUE,_xll.ohTrigger(RecalcTrigger,Trigger3M)),NA())</f>
        <v>1.2126817276560953E-2</v>
      </c>
      <c r="P1042" s="44">
        <f>IFERROR(_xll.qlIndexFixing(ONIndex6M,I1042,TRUE,_xll.ohTrigger(RecalcTrigger,Trigger6M)),NA())</f>
        <v>1.2199595079958048E-2</v>
      </c>
      <c r="Q1042" s="146">
        <f>IFERROR(_xll.qlIndexFixing(ONIndex1Y,I1042,TRUE,_xll.ohTrigger(RecalcTrigger,Trigger1Y)),NA())</f>
        <v>1.2744740122954124E-2</v>
      </c>
    </row>
    <row r="1043" spans="2:17" x14ac:dyDescent="0.2">
      <c r="B1043" s="39" t="s">
        <v>42</v>
      </c>
      <c r="D1043" s="42">
        <f>_xll.qlCalendarAdvance(Calendar,$D1042,B1043,"f",FALSE)</f>
        <v>47051</v>
      </c>
      <c r="E1043" s="140">
        <f>_xll.qlInterestRateIndexValueDate(IndexON,D1043)</f>
        <v>47051</v>
      </c>
      <c r="F1043" s="156">
        <f>IFERROR(_xll.qlIndexFixing(IndexON,D1043,TRUE,_xll.ohTrigger(RecalcTrigger,TriggerON)),NA())</f>
        <v>1.0538498746631708E-2</v>
      </c>
      <c r="H1043" s="42">
        <f>_xll.qlCalendarAdvance(Calendar,$H1042,B1043,"f",FALSE)</f>
        <v>47051</v>
      </c>
      <c r="I1043" s="140">
        <f>_xll.qlInterestRateIndexValueDate(Index1M,$H1043)</f>
        <v>47051</v>
      </c>
      <c r="J1043" s="145">
        <f>IFERROR(_xll.qlIndexFixing(Index1M,$H1043,TRUE,_xll.ohTrigger(RecalcTrigger,Trigger1M)),NA())</f>
        <v>1.1460859193125844E-2</v>
      </c>
      <c r="K1043" s="44">
        <f>IFERROR(_xll.qlIndexFixing(Index3M,H1043,TRUE,_xll.ohTrigger(RecalcTrigger,Trigger3M)),NA())</f>
        <v>1.2153134641615236E-2</v>
      </c>
      <c r="L1043" s="44">
        <f>IFERROR(_xll.qlIndexFixing(Index6M,$H1043,TRUE,_xll.ohTrigger(RecalcTrigger,Trigger6M)),NA())</f>
        <v>1.2270119915551683E-2</v>
      </c>
      <c r="M1043" s="146">
        <f>IFERROR(_xll.qlIndexFixing(Index1Y,$H1043,TRUE,_xll.ohTrigger(RecalcTrigger,Trigger1Y)),NA())</f>
        <v>1.2816847565900069E-2</v>
      </c>
      <c r="N1043" s="145">
        <f>IFERROR(_xll.qlIndexFixing(ONIndex1M,I1043,TRUE,_xll.ohTrigger(RecalcTrigger,Trigger1M)),NA())</f>
        <v>1.1447878643493503E-2</v>
      </c>
      <c r="O1043" s="44">
        <f>IFERROR(_xll.qlIndexFixing(ONIndex3M,I1043,TRUE,_xll.ohTrigger(RecalcTrigger,Trigger3M)),NA())</f>
        <v>1.212810490599292E-2</v>
      </c>
      <c r="P1043" s="44">
        <f>IFERROR(_xll.qlIndexFixing(ONIndex6M,I1043,TRUE,_xll.ohTrigger(RecalcTrigger,Trigger6M)),NA())</f>
        <v>1.2202627259355614E-2</v>
      </c>
      <c r="Q1043" s="146">
        <f>IFERROR(_xll.qlIndexFixing(ONIndex1Y,I1043,TRUE,_xll.ohTrigger(RecalcTrigger,Trigger1Y)),NA())</f>
        <v>1.27453272967748E-2</v>
      </c>
    </row>
    <row r="1044" spans="2:17" x14ac:dyDescent="0.2">
      <c r="B1044" s="39" t="s">
        <v>42</v>
      </c>
      <c r="D1044" s="42">
        <f>_xll.qlCalendarAdvance(Calendar,$D1043,B1044,"f",FALSE)</f>
        <v>47058</v>
      </c>
      <c r="E1044" s="140">
        <f>_xll.qlInterestRateIndexValueDate(IndexON,D1044)</f>
        <v>47058</v>
      </c>
      <c r="F1044" s="156">
        <f>IFERROR(_xll.qlIndexFixing(IndexON,D1044,TRUE,_xll.ohTrigger(RecalcTrigger,TriggerON)),NA())</f>
        <v>1.0541568811275326E-2</v>
      </c>
      <c r="H1044" s="42">
        <f>_xll.qlCalendarAdvance(Calendar,$H1043,B1044,"f",FALSE)</f>
        <v>47058</v>
      </c>
      <c r="I1044" s="140">
        <f>_xll.qlInterestRateIndexValueDate(Index1M,$H1044)</f>
        <v>47058</v>
      </c>
      <c r="J1044" s="145">
        <f>IFERROR(_xll.qlIndexFixing(Index1M,$H1044,TRUE,_xll.ohTrigger(RecalcTrigger,Trigger1M)),NA())</f>
        <v>1.1462763779143941E-2</v>
      </c>
      <c r="K1044" s="44">
        <f>IFERROR(_xll.qlIndexFixing(Index3M,H1044,TRUE,_xll.ohTrigger(RecalcTrigger,Trigger3M)),NA())</f>
        <v>1.2154017695695239E-2</v>
      </c>
      <c r="L1044" s="44">
        <f>IFERROR(_xll.qlIndexFixing(Index6M,$H1044,TRUE,_xll.ohTrigger(RecalcTrigger,Trigger6M)),NA())</f>
        <v>1.227179424408978E-2</v>
      </c>
      <c r="M1044" s="146">
        <f>IFERROR(_xll.qlIndexFixing(Index1Y,$H1044,TRUE,_xll.ohTrigger(RecalcTrigger,Trigger1Y)),NA())</f>
        <v>1.2815971894329481E-2</v>
      </c>
      <c r="N1044" s="145">
        <f>IFERROR(_xll.qlIndexFixing(ONIndex1M,I1044,TRUE,_xll.ohTrigger(RecalcTrigger,Trigger1M)),NA())</f>
        <v>1.145110099474711E-2</v>
      </c>
      <c r="O1044" s="44">
        <f>IFERROR(_xll.qlIndexFixing(ONIndex3M,I1044,TRUE,_xll.ohTrigger(RecalcTrigger,Trigger3M)),NA())</f>
        <v>1.2129338236280818E-2</v>
      </c>
      <c r="P1044" s="44">
        <f>IFERROR(_xll.qlIndexFixing(ONIndex6M,I1044,TRUE,_xll.ohTrigger(RecalcTrigger,Trigger6M)),NA())</f>
        <v>1.2205584250578605E-2</v>
      </c>
      <c r="Q1044" s="146">
        <f>IFERROR(_xll.qlIndexFixing(ONIndex1Y,I1044,TRUE,_xll.ohTrigger(RecalcTrigger,Trigger1Y)),NA())</f>
        <v>1.2745860700359435E-2</v>
      </c>
    </row>
    <row r="1045" spans="2:17" x14ac:dyDescent="0.2">
      <c r="B1045" s="39" t="s">
        <v>42</v>
      </c>
      <c r="D1045" s="42">
        <f>_xll.qlCalendarAdvance(Calendar,$D1044,B1045,"f",FALSE)</f>
        <v>47065</v>
      </c>
      <c r="E1045" s="140">
        <f>_xll.qlInterestRateIndexValueDate(IndexON,D1045)</f>
        <v>47065</v>
      </c>
      <c r="F1045" s="156">
        <f>IFERROR(_xll.qlIndexFixing(IndexON,D1045,TRUE,_xll.ohTrigger(RecalcTrigger,TriggerON)),NA())</f>
        <v>1.054457526172059E-2</v>
      </c>
      <c r="H1045" s="42">
        <f>_xll.qlCalendarAdvance(Calendar,$H1044,B1045,"f",FALSE)</f>
        <v>47065</v>
      </c>
      <c r="I1045" s="140">
        <f>_xll.qlInterestRateIndexValueDate(Index1M,$H1045)</f>
        <v>47065</v>
      </c>
      <c r="J1045" s="145">
        <f>IFERROR(_xll.qlIndexFixing(Index1M,$H1045,TRUE,_xll.ohTrigger(RecalcTrigger,Trigger1M)),NA())</f>
        <v>1.1465810900325687E-2</v>
      </c>
      <c r="K1045" s="44">
        <f>IFERROR(_xll.qlIndexFixing(Index3M,H1045,TRUE,_xll.ohTrigger(RecalcTrigger,Trigger3M)),NA())</f>
        <v>1.2154846286369743E-2</v>
      </c>
      <c r="L1045" s="44">
        <f>IFERROR(_xll.qlIndexFixing(Index6M,$H1045,TRUE,_xll.ohTrigger(RecalcTrigger,Trigger6M)),NA())</f>
        <v>1.2273720933785284E-2</v>
      </c>
      <c r="M1045" s="146">
        <f>IFERROR(_xll.qlIndexFixing(Index1Y,$H1045,TRUE,_xll.ohTrigger(RecalcTrigger,Trigger1Y)),NA())</f>
        <v>1.2815041766178759E-2</v>
      </c>
      <c r="N1045" s="145">
        <f>IFERROR(_xll.qlIndexFixing(ONIndex1M,I1045,TRUE,_xll.ohTrigger(RecalcTrigger,Trigger1M)),NA())</f>
        <v>1.145426539150729E-2</v>
      </c>
      <c r="O1045" s="44">
        <f>IFERROR(_xll.qlIndexFixing(ONIndex3M,I1045,TRUE,_xll.ohTrigger(RecalcTrigger,Trigger3M)),NA())</f>
        <v>1.2130517267586738E-2</v>
      </c>
      <c r="P1045" s="44">
        <f>IFERROR(_xll.qlIndexFixing(ONIndex6M,I1045,TRUE,_xll.ohTrigger(RecalcTrigger,Trigger6M)),NA())</f>
        <v>1.2208466053789113E-2</v>
      </c>
      <c r="Q1045" s="146">
        <f>IFERROR(_xll.qlIndexFixing(ONIndex1Y,I1045,TRUE,_xll.ohTrigger(RecalcTrigger,Trigger1Y)),NA())</f>
        <v>1.2746340333789075E-2</v>
      </c>
    </row>
    <row r="1046" spans="2:17" x14ac:dyDescent="0.2">
      <c r="B1046" s="39" t="s">
        <v>42</v>
      </c>
      <c r="D1046" s="42">
        <f>_xll.qlCalendarAdvance(Calendar,$D1045,B1046,"f",FALSE)</f>
        <v>47072</v>
      </c>
      <c r="E1046" s="140">
        <f>_xll.qlInterestRateIndexValueDate(IndexON,D1046)</f>
        <v>47072</v>
      </c>
      <c r="F1046" s="156">
        <f>IFERROR(_xll.qlIndexFixing(IndexON,D1046,TRUE,_xll.ohTrigger(RecalcTrigger,TriggerON)),NA())</f>
        <v>1.0547518097886455E-2</v>
      </c>
      <c r="H1046" s="42">
        <f>_xll.qlCalendarAdvance(Calendar,$H1045,B1046,"f",FALSE)</f>
        <v>47072</v>
      </c>
      <c r="I1046" s="140">
        <f>_xll.qlInterestRateIndexValueDate(Index1M,$H1046)</f>
        <v>47072</v>
      </c>
      <c r="J1046" s="145">
        <f>IFERROR(_xll.qlIndexFixing(Index1M,$H1046,TRUE,_xll.ohTrigger(RecalcTrigger,Trigger1M)),NA())</f>
        <v>1.1468800014971489E-2</v>
      </c>
      <c r="K1046" s="44">
        <f>IFERROR(_xll.qlIndexFixing(Index3M,H1046,TRUE,_xll.ohTrigger(RecalcTrigger,Trigger3M)),NA())</f>
        <v>1.2155620413603508E-2</v>
      </c>
      <c r="L1046" s="44">
        <f>IFERROR(_xll.qlIndexFixing(Index6M,$H1046,TRUE,_xll.ohTrigger(RecalcTrigger,Trigger6M)),NA())</f>
        <v>1.2275571982035856E-2</v>
      </c>
      <c r="M1046" s="146">
        <f>IFERROR(_xll.qlIndexFixing(Index1Y,$H1046,TRUE,_xll.ohTrigger(RecalcTrigger,Trigger1Y)),NA())</f>
        <v>1.2814057181597782E-2</v>
      </c>
      <c r="N1046" s="145">
        <f>IFERROR(_xll.qlIndexFixing(ONIndex1M,I1046,TRUE,_xll.ohTrigger(RecalcTrigger,Trigger1M)),NA())</f>
        <v>1.1457371833774044E-2</v>
      </c>
      <c r="O1046" s="44">
        <f>IFERROR(_xll.qlIndexFixing(ONIndex3M,I1046,TRUE,_xll.ohTrigger(RecalcTrigger,Trigger3M)),NA())</f>
        <v>1.2131641999829634E-2</v>
      </c>
      <c r="P1046" s="44">
        <f>IFERROR(_xll.qlIndexFixing(ONIndex6M,I1046,TRUE,_xll.ohTrigger(RecalcTrigger,Trigger6M)),NA())</f>
        <v>1.2211272668906092E-2</v>
      </c>
      <c r="Q1046" s="146">
        <f>IFERROR(_xll.qlIndexFixing(ONIndex1Y,I1046,TRUE,_xll.ohTrigger(RecalcTrigger,Trigger1Y)),NA())</f>
        <v>1.2746766197063719E-2</v>
      </c>
    </row>
    <row r="1047" spans="2:17" x14ac:dyDescent="0.2">
      <c r="B1047" s="39" t="s">
        <v>42</v>
      </c>
      <c r="D1047" s="42">
        <f>_xll.qlCalendarAdvance(Calendar,$D1046,B1047,"f",FALSE)</f>
        <v>47079</v>
      </c>
      <c r="E1047" s="140">
        <f>_xll.qlInterestRateIndexValueDate(IndexON,D1047)</f>
        <v>47079</v>
      </c>
      <c r="F1047" s="156">
        <f>IFERROR(_xll.qlIndexFixing(IndexON,D1047,TRUE,_xll.ohTrigger(RecalcTrigger,TriggerON)),NA())</f>
        <v>1.055039731977292E-2</v>
      </c>
      <c r="H1047" s="42">
        <f>_xll.qlCalendarAdvance(Calendar,$H1046,B1047,"f",FALSE)</f>
        <v>47079</v>
      </c>
      <c r="I1047" s="140">
        <f>_xll.qlInterestRateIndexValueDate(Index1M,$H1047)</f>
        <v>47079</v>
      </c>
      <c r="J1047" s="145">
        <f>IFERROR(_xll.qlIndexFixing(Index1M,$H1047,TRUE,_xll.ohTrigger(RecalcTrigger,Trigger1M)),NA())</f>
        <v>1.1471731123040823E-2</v>
      </c>
      <c r="K1047" s="44">
        <f>IFERROR(_xll.qlIndexFixing(Index3M,H1047,TRUE,_xll.ohTrigger(RecalcTrigger,Trigger3M)),NA())</f>
        <v>1.2156340077364821E-2</v>
      </c>
      <c r="L1047" s="44">
        <f>IFERROR(_xll.qlIndexFixing(Index6M,$H1047,TRUE,_xll.ohTrigger(RecalcTrigger,Trigger6M)),NA())</f>
        <v>1.227734738863418E-2</v>
      </c>
      <c r="M1047" s="146">
        <f>IFERROR(_xll.qlIndexFixing(Index1Y,$H1047,TRUE,_xll.ohTrigger(RecalcTrigger,Trigger1Y)),NA())</f>
        <v>1.281301814074598E-2</v>
      </c>
      <c r="N1047" s="145">
        <f>IFERROR(_xll.qlIndexFixing(ONIndex1M,I1047,TRUE,_xll.ohTrigger(RecalcTrigger,Trigger1M)),NA())</f>
        <v>1.1460420321628417E-2</v>
      </c>
      <c r="O1047" s="44">
        <f>IFERROR(_xll.qlIndexFixing(ONIndex3M,I1047,TRUE,_xll.ohTrigger(RecalcTrigger,Trigger3M)),NA())</f>
        <v>1.2132712433009507E-2</v>
      </c>
      <c r="P1047" s="44">
        <f>IFERROR(_xll.qlIndexFixing(ONIndex6M,I1047,TRUE,_xll.ohTrigger(RecalcTrigger,Trigger6M)),NA())</f>
        <v>1.2214004095929543E-2</v>
      </c>
      <c r="Q1047" s="146">
        <f>IFERROR(_xll.qlIndexFixing(ONIndex1Y,I1047,TRUE,_xll.ohTrigger(RecalcTrigger,Trigger1Y)),NA())</f>
        <v>1.2747138290183369E-2</v>
      </c>
    </row>
    <row r="1048" spans="2:17" x14ac:dyDescent="0.2">
      <c r="B1048" s="39" t="s">
        <v>42</v>
      </c>
      <c r="D1048" s="42">
        <f>_xll.qlCalendarAdvance(Calendar,$D1047,B1048,"f",FALSE)</f>
        <v>47086</v>
      </c>
      <c r="E1048" s="140">
        <f>_xll.qlInterestRateIndexValueDate(IndexON,D1048)</f>
        <v>47086</v>
      </c>
      <c r="F1048" s="156">
        <f>IFERROR(_xll.qlIndexFixing(IndexON,D1048,TRUE,_xll.ohTrigger(RecalcTrigger,TriggerON)),NA())</f>
        <v>1.0553212927461031E-2</v>
      </c>
      <c r="H1048" s="42">
        <f>_xll.qlCalendarAdvance(Calendar,$H1047,B1048,"f",FALSE)</f>
        <v>47086</v>
      </c>
      <c r="I1048" s="140">
        <f>_xll.qlInterestRateIndexValueDate(Index1M,$H1048)</f>
        <v>47086</v>
      </c>
      <c r="J1048" s="145">
        <f>IFERROR(_xll.qlIndexFixing(Index1M,$H1048,TRUE,_xll.ohTrigger(RecalcTrigger,Trigger1M)),NA())</f>
        <v>1.1474604224490464E-2</v>
      </c>
      <c r="K1048" s="44">
        <f>IFERROR(_xll.qlIndexFixing(Index3M,H1048,TRUE,_xll.ohTrigger(RecalcTrigger,Trigger3M)),NA())</f>
        <v>1.2156765798812561E-2</v>
      </c>
      <c r="L1048" s="44">
        <f>IFERROR(_xll.qlIndexFixing(Index6M,$H1048,TRUE,_xll.ohTrigger(RecalcTrigger,Trigger6M)),NA())</f>
        <v>1.2279047153382339E-2</v>
      </c>
      <c r="M1048" s="146">
        <f>IFERROR(_xll.qlIndexFixing(Index1Y,$H1048,TRUE,_xll.ohTrigger(RecalcTrigger,Trigger1Y)),NA())</f>
        <v>1.2811924643790107E-2</v>
      </c>
      <c r="N1048" s="145">
        <f>IFERROR(_xll.qlIndexFixing(ONIndex1M,I1048,TRUE,_xll.ohTrigger(RecalcTrigger,Trigger1M)),NA())</f>
        <v>1.1463410855070411E-2</v>
      </c>
      <c r="O1048" s="44">
        <f>IFERROR(_xll.qlIndexFixing(ONIndex3M,I1048,TRUE,_xll.ohTrigger(RecalcTrigger,Trigger3M)),NA())</f>
        <v>1.2133728567126356E-2</v>
      </c>
      <c r="P1048" s="44">
        <f>IFERROR(_xll.qlIndexFixing(ONIndex6M,I1048,TRUE,_xll.ohTrigger(RecalcTrigger,Trigger6M)),NA())</f>
        <v>1.2216660334859464E-2</v>
      </c>
      <c r="Q1048" s="146">
        <f>IFERROR(_xll.qlIndexFixing(ONIndex1Y,I1048,TRUE,_xll.ohTrigger(RecalcTrigger,Trigger1Y)),NA())</f>
        <v>1.2747456613148023E-2</v>
      </c>
    </row>
    <row r="1049" spans="2:17" x14ac:dyDescent="0.2">
      <c r="B1049" s="39" t="s">
        <v>42</v>
      </c>
      <c r="D1049" s="42">
        <f>_xll.qlCalendarAdvance(Calendar,$D1048,B1049,"f",FALSE)</f>
        <v>47093</v>
      </c>
      <c r="E1049" s="140">
        <f>_xll.qlInterestRateIndexValueDate(IndexON,D1049)</f>
        <v>47093</v>
      </c>
      <c r="F1049" s="156">
        <f>IFERROR(_xll.qlIndexFixing(IndexON,D1049,TRUE,_xll.ohTrigger(RecalcTrigger,TriggerON)),NA())</f>
        <v>1.0555964920869743E-2</v>
      </c>
      <c r="H1049" s="42">
        <f>_xll.qlCalendarAdvance(Calendar,$H1048,B1049,"f",FALSE)</f>
        <v>47093</v>
      </c>
      <c r="I1049" s="140">
        <f>_xll.qlInterestRateIndexValueDate(Index1M,$H1049)</f>
        <v>47093</v>
      </c>
      <c r="J1049" s="145">
        <f>IFERROR(_xll.qlIndexFixing(Index1M,$H1049,TRUE,_xll.ohTrigger(RecalcTrigger,Trigger1M)),NA())</f>
        <v>1.1478546947539466E-2</v>
      </c>
      <c r="K1049" s="44">
        <f>IFERROR(_xll.qlIndexFixing(Index3M,H1049,TRUE,_xll.ohTrigger(RecalcTrigger,Trigger3M)),NA())</f>
        <v>1.215714443258557E-2</v>
      </c>
      <c r="L1049" s="44">
        <f>IFERROR(_xll.qlIndexFixing(Index6M,$H1049,TRUE,_xll.ohTrigger(RecalcTrigger,Trigger6M)),NA())</f>
        <v>1.2280967224196835E-2</v>
      </c>
      <c r="M1049" s="146">
        <f>IFERROR(_xll.qlIndexFixing(Index1Y,$H1049,TRUE,_xll.ohTrigger(RecalcTrigger,Trigger1Y)),NA())</f>
        <v>1.2810776690907133E-2</v>
      </c>
      <c r="N1049" s="145">
        <f>IFERROR(_xll.qlIndexFixing(ONIndex1M,I1049,TRUE,_xll.ohTrigger(RecalcTrigger,Trigger1M)),NA())</f>
        <v>1.1466343433937931E-2</v>
      </c>
      <c r="O1049" s="44">
        <f>IFERROR(_xll.qlIndexFixing(ONIndex3M,I1049,TRUE,_xll.ohTrigger(RecalcTrigger,Trigger3M)),NA())</f>
        <v>1.2134690402261228E-2</v>
      </c>
      <c r="P1049" s="44">
        <f>IFERROR(_xll.qlIndexFixing(ONIndex6M,I1049,TRUE,_xll.ohTrigger(RecalcTrigger,Trigger6M)),NA())</f>
        <v>1.221924138561481E-2</v>
      </c>
      <c r="Q1049" s="146">
        <f>IFERROR(_xll.qlIndexFixing(ONIndex1Y,I1049,TRUE,_xll.ohTrigger(RecalcTrigger,Trigger1Y)),NA())</f>
        <v>1.2747721165876635E-2</v>
      </c>
    </row>
    <row r="1050" spans="2:17" x14ac:dyDescent="0.2">
      <c r="B1050" s="39" t="s">
        <v>42</v>
      </c>
      <c r="D1050" s="42">
        <f>_xll.qlCalendarAdvance(Calendar,$D1049,B1050,"f",FALSE)</f>
        <v>47100</v>
      </c>
      <c r="E1050" s="140">
        <f>_xll.qlInterestRateIndexValueDate(IndexON,D1050)</f>
        <v>47100</v>
      </c>
      <c r="F1050" s="156">
        <f>IFERROR(_xll.qlIndexFixing(IndexON,D1050,TRUE,_xll.ohTrigger(RecalcTrigger,TriggerON)),NA())</f>
        <v>1.0558653299999055E-2</v>
      </c>
      <c r="H1050" s="42">
        <f>_xll.qlCalendarAdvance(Calendar,$H1049,B1050,"f",FALSE)</f>
        <v>47100</v>
      </c>
      <c r="I1050" s="140">
        <f>_xll.qlInterestRateIndexValueDate(Index1M,$H1050)</f>
        <v>47100</v>
      </c>
      <c r="J1050" s="145">
        <f>IFERROR(_xll.qlIndexFixing(Index1M,$H1050,TRUE,_xll.ohTrigger(RecalcTrigger,Trigger1M)),NA())</f>
        <v>1.1481291864465849E-2</v>
      </c>
      <c r="K1050" s="44">
        <f>IFERROR(_xll.qlIndexFixing(Index3M,H1050,TRUE,_xll.ohTrigger(RecalcTrigger,Trigger3M)),NA())</f>
        <v>1.2157708448756164E-2</v>
      </c>
      <c r="L1050" s="44">
        <f>IFERROR(_xll.qlIndexFixing(Index6M,$H1050,TRUE,_xll.ohTrigger(RecalcTrigger,Trigger6M)),NA())</f>
        <v>1.2282510353405914E-2</v>
      </c>
      <c r="M1050" s="146">
        <f>IFERROR(_xll.qlIndexFixing(Index1Y,$H1050,TRUE,_xll.ohTrigger(RecalcTrigger,Trigger1Y)),NA())</f>
        <v>1.2809574282282021E-2</v>
      </c>
      <c r="N1050" s="145">
        <f>IFERROR(_xll.qlIndexFixing(ONIndex1M,I1050,TRUE,_xll.ohTrigger(RecalcTrigger,Trigger1M)),NA())</f>
        <v>1.1469218058393071E-2</v>
      </c>
      <c r="O1050" s="44">
        <f>IFERROR(_xll.qlIndexFixing(ONIndex3M,I1050,TRUE,_xll.ohTrigger(RecalcTrigger,Trigger3M)),NA())</f>
        <v>1.213559793825203E-2</v>
      </c>
      <c r="P1050" s="44">
        <f>IFERROR(_xll.qlIndexFixing(ONIndex6M,I1050,TRUE,_xll.ohTrigger(RecalcTrigger,Trigger6M)),NA())</f>
        <v>1.2221747248438719E-2</v>
      </c>
      <c r="Q1050" s="146">
        <f>IFERROR(_xll.qlIndexFixing(ONIndex1Y,I1050,TRUE,_xll.ohTrigger(RecalcTrigger,Trigger1Y)),NA())</f>
        <v>1.2747931948531299E-2</v>
      </c>
    </row>
    <row r="1051" spans="2:17" x14ac:dyDescent="0.2">
      <c r="B1051" s="39" t="s">
        <v>42</v>
      </c>
      <c r="D1051" s="42">
        <f>_xll.qlCalendarAdvance(Calendar,$D1050,B1051,"f",FALSE)</f>
        <v>47107</v>
      </c>
      <c r="E1051" s="140">
        <f>_xll.qlInterestRateIndexValueDate(IndexON,D1051)</f>
        <v>47107</v>
      </c>
      <c r="F1051" s="156">
        <f>IFERROR(_xll.qlIndexFixing(IndexON,D1051,TRUE,_xll.ohTrigger(RecalcTrigger,TriggerON)),NA())</f>
        <v>1.0561278064930013E-2</v>
      </c>
      <c r="H1051" s="42">
        <f>_xll.qlCalendarAdvance(Calendar,$H1050,B1051,"f",FALSE)</f>
        <v>47107</v>
      </c>
      <c r="I1051" s="140">
        <f>_xll.qlInterestRateIndexValueDate(Index1M,$H1051)</f>
        <v>47107</v>
      </c>
      <c r="J1051" s="145">
        <f>IFERROR(_xll.qlIndexFixing(Index1M,$H1051,TRUE,_xll.ohTrigger(RecalcTrigger,Trigger1M)),NA())</f>
        <v>1.1483978769230692E-2</v>
      </c>
      <c r="K1051" s="44">
        <f>IFERROR(_xll.qlIndexFixing(Index3M,H1051,TRUE,_xll.ohTrigger(RecalcTrigger,Trigger3M)),NA())</f>
        <v>1.215821800497336E-2</v>
      </c>
      <c r="L1051" s="44">
        <f>IFERROR(_xll.qlIndexFixing(Index6M,$H1051,TRUE,_xll.ohTrigger(RecalcTrigger,Trigger6M)),NA())</f>
        <v>1.2283977837676936E-2</v>
      </c>
      <c r="M1051" s="146">
        <f>IFERROR(_xll.qlIndexFixing(Index1Y,$H1051,TRUE,_xll.ohTrigger(RecalcTrigger,Trigger1Y)),NA())</f>
        <v>1.2808317418108617E-2</v>
      </c>
      <c r="N1051" s="145">
        <f>IFERROR(_xll.qlIndexFixing(ONIndex1M,I1051,TRUE,_xll.ohTrigger(RecalcTrigger,Trigger1M)),NA())</f>
        <v>1.1472034728435831E-2</v>
      </c>
      <c r="O1051" s="44">
        <f>IFERROR(_xll.qlIndexFixing(ONIndex3M,I1051,TRUE,_xll.ohTrigger(RecalcTrigger,Trigger3M)),NA())</f>
        <v>1.2136451175260854E-2</v>
      </c>
      <c r="P1051" s="44">
        <f>IFERROR(_xll.qlIndexFixing(ONIndex6M,I1051,TRUE,_xll.ohTrigger(RecalcTrigger,Trigger6M)),NA())</f>
        <v>1.2224177923088053E-2</v>
      </c>
      <c r="Q1051" s="146">
        <f>IFERROR(_xll.qlIndexFixing(ONIndex1Y,I1051,TRUE,_xll.ohTrigger(RecalcTrigger,Trigger1Y)),NA())</f>
        <v>1.2748088960868875E-2</v>
      </c>
    </row>
    <row r="1052" spans="2:17" x14ac:dyDescent="0.2">
      <c r="B1052" s="39" t="s">
        <v>42</v>
      </c>
      <c r="D1052" s="42">
        <f>_xll.qlCalendarAdvance(Calendar,$D1051,B1052,"f",FALSE)</f>
        <v>47114</v>
      </c>
      <c r="E1052" s="140">
        <f>_xll.qlInterestRateIndexValueDate(IndexON,D1052)</f>
        <v>47114</v>
      </c>
      <c r="F1052" s="156">
        <f>IFERROR(_xll.qlIndexFixing(IndexON,D1052,TRUE,_xll.ohTrigger(RecalcTrigger,TriggerON)),NA())</f>
        <v>1.0563839215581572E-2</v>
      </c>
      <c r="H1052" s="42">
        <f>_xll.qlCalendarAdvance(Calendar,$H1051,B1052,"f",FALSE)</f>
        <v>47114</v>
      </c>
      <c r="I1052" s="140">
        <f>_xll.qlInterestRateIndexValueDate(Index1M,$H1052)</f>
        <v>47114</v>
      </c>
      <c r="J1052" s="145">
        <f>IFERROR(_xll.qlIndexFixing(Index1M,$H1052,TRUE,_xll.ohTrigger(RecalcTrigger,Trigger1M)),NA())</f>
        <v>1.1486607661792244E-2</v>
      </c>
      <c r="K1052" s="44">
        <f>IFERROR(_xll.qlIndexFixing(Index3M,H1052,TRUE,_xll.ohTrigger(RecalcTrigger,Trigger3M)),NA())</f>
        <v>1.2158673101217347E-2</v>
      </c>
      <c r="L1052" s="44">
        <f>IFERROR(_xll.qlIndexFixing(Index6M,$H1052,TRUE,_xll.ohTrigger(RecalcTrigger,Trigger6M)),NA())</f>
        <v>1.2285369676844252E-2</v>
      </c>
      <c r="M1052" s="146">
        <f>IFERROR(_xll.qlIndexFixing(Index1Y,$H1052,TRUE,_xll.ohTrigger(RecalcTrigger,Trigger1Y)),NA())</f>
        <v>1.2807006098589868E-2</v>
      </c>
      <c r="N1052" s="145">
        <f>IFERROR(_xll.qlIndexFixing(ONIndex1M,I1052,TRUE,_xll.ohTrigger(RecalcTrigger,Trigger1M)),NA())</f>
        <v>1.1474793443985165E-2</v>
      </c>
      <c r="O1052" s="44">
        <f>IFERROR(_xll.qlIndexFixing(ONIndex3M,I1052,TRUE,_xll.ohTrigger(RecalcTrigger,Trigger3M)),NA())</f>
        <v>1.2137250113206655E-2</v>
      </c>
      <c r="P1052" s="44">
        <f>IFERROR(_xll.qlIndexFixing(ONIndex6M,I1052,TRUE,_xll.ohTrigger(RecalcTrigger,Trigger6M)),NA())</f>
        <v>1.2226533409643858E-2</v>
      </c>
      <c r="Q1052" s="146">
        <f>IFERROR(_xll.qlIndexFixing(ONIndex1Y,I1052,TRUE,_xll.ohTrigger(RecalcTrigger,Trigger1Y)),NA())</f>
        <v>1.2748192203132502E-2</v>
      </c>
    </row>
    <row r="1053" spans="2:17" x14ac:dyDescent="0.2">
      <c r="B1053" s="39" t="s">
        <v>42</v>
      </c>
      <c r="D1053" s="42">
        <f>_xll.qlCalendarAdvance(Calendar,$D1052,B1053,"f",FALSE)</f>
        <v>47121</v>
      </c>
      <c r="E1053" s="140">
        <f>_xll.qlInterestRateIndexValueDate(IndexON,D1053)</f>
        <v>47121</v>
      </c>
      <c r="F1053" s="156">
        <f>IFERROR(_xll.qlIndexFixing(IndexON,D1053,TRUE,_xll.ohTrigger(RecalcTrigger,TriggerON)),NA())</f>
        <v>1.0566336751872685E-2</v>
      </c>
      <c r="H1053" s="42">
        <f>_xll.qlCalendarAdvance(Calendar,$H1052,B1053,"f",FALSE)</f>
        <v>47121</v>
      </c>
      <c r="I1053" s="140">
        <f>_xll.qlInterestRateIndexValueDate(Index1M,$H1053)</f>
        <v>47121</v>
      </c>
      <c r="J1053" s="145">
        <f>IFERROR(_xll.qlIndexFixing(Index1M,$H1053,TRUE,_xll.ohTrigger(RecalcTrigger,Trigger1M)),NA())</f>
        <v>1.1489178542111211E-2</v>
      </c>
      <c r="K1053" s="44">
        <f>IFERROR(_xll.qlIndexFixing(Index3M,H1053,TRUE,_xll.ohTrigger(RecalcTrigger,Trigger3M)),NA())</f>
        <v>1.2159073737469212E-2</v>
      </c>
      <c r="L1053" s="44">
        <f>IFERROR(_xll.qlIndexFixing(Index6M,$H1053,TRUE,_xll.ohTrigger(RecalcTrigger,Trigger6M)),NA())</f>
        <v>1.2286411343002535E-2</v>
      </c>
      <c r="M1053" s="146">
        <f>IFERROR(_xll.qlIndexFixing(Index1Y,$H1053,TRUE,_xll.ohTrigger(RecalcTrigger,Trigger1Y)),NA())</f>
        <v>1.2805640323937384E-2</v>
      </c>
      <c r="N1053" s="145">
        <f>IFERROR(_xll.qlIndexFixing(ONIndex1M,I1053,TRUE,_xll.ohTrigger(RecalcTrigger,Trigger1M)),NA())</f>
        <v>1.1477494204960026E-2</v>
      </c>
      <c r="O1053" s="44">
        <f>IFERROR(_xll.qlIndexFixing(ONIndex3M,I1053,TRUE,_xll.ohTrigger(RecalcTrigger,Trigger3M)),NA())</f>
        <v>1.2137994752008385E-2</v>
      </c>
      <c r="P1053" s="44">
        <f>IFERROR(_xll.qlIndexFixing(ONIndex6M,I1053,TRUE,_xll.ohTrigger(RecalcTrigger,Trigger6M)),NA())</f>
        <v>1.2228813708106134E-2</v>
      </c>
      <c r="Q1053" s="146">
        <f>IFERROR(_xll.qlIndexFixing(ONIndex1Y,I1053,TRUE,_xll.ohTrigger(RecalcTrigger,Trigger1Y)),NA())</f>
        <v>1.2748241675241134E-2</v>
      </c>
    </row>
    <row r="1054" spans="2:17" x14ac:dyDescent="0.2">
      <c r="B1054" s="39" t="s">
        <v>42</v>
      </c>
      <c r="D1054" s="42">
        <f>_xll.qlCalendarAdvance(Calendar,$D1053,B1054,"f",FALSE)</f>
        <v>47128</v>
      </c>
      <c r="E1054" s="140">
        <f>_xll.qlInterestRateIndexValueDate(IndexON,D1054)</f>
        <v>47128</v>
      </c>
      <c r="F1054" s="156">
        <f>IFERROR(_xll.qlIndexFixing(IndexON,D1054,TRUE,_xll.ohTrigger(RecalcTrigger,TriggerON)),NA())</f>
        <v>1.0568770673965444E-2</v>
      </c>
      <c r="H1054" s="42">
        <f>_xll.qlCalendarAdvance(Calendar,$H1053,B1054,"f",FALSE)</f>
        <v>47128</v>
      </c>
      <c r="I1054" s="140">
        <f>_xll.qlInterestRateIndexValueDate(Index1M,$H1054)</f>
        <v>47128</v>
      </c>
      <c r="J1054" s="145">
        <f>IFERROR(_xll.qlIndexFixing(Index1M,$H1054,TRUE,_xll.ohTrigger(RecalcTrigger,Trigger1M)),NA())</f>
        <v>1.1491691410148297E-2</v>
      </c>
      <c r="K1054" s="44">
        <f>IFERROR(_xll.qlIndexFixing(Index3M,H1054,TRUE,_xll.ohTrigger(RecalcTrigger,Trigger3M)),NA())</f>
        <v>1.2159419913713648E-2</v>
      </c>
      <c r="L1054" s="44">
        <f>IFERROR(_xll.qlIndexFixing(Index6M,$H1054,TRUE,_xll.ohTrigger(RecalcTrigger,Trigger6M)),NA())</f>
        <v>1.2287657252949802E-2</v>
      </c>
      <c r="M1054" s="146">
        <f>IFERROR(_xll.qlIndexFixing(Index1Y,$H1054,TRUE,_xll.ohTrigger(RecalcTrigger,Trigger1Y)),NA())</f>
        <v>1.280422009437121E-2</v>
      </c>
      <c r="N1054" s="145">
        <f>IFERROR(_xll.qlIndexFixing(ONIndex1M,I1054,TRUE,_xll.ohTrigger(RecalcTrigger,Trigger1M)),NA())</f>
        <v>1.1480137011603553E-2</v>
      </c>
      <c r="O1054" s="44">
        <f>IFERROR(_xll.qlIndexFixing(ONIndex3M,I1054,TRUE,_xll.ohTrigger(RecalcTrigger,Trigger3M)),NA())</f>
        <v>1.2138685091747092E-2</v>
      </c>
      <c r="P1054" s="44">
        <f>IFERROR(_xll.qlIndexFixing(ONIndex6M,I1054,TRUE,_xll.ohTrigger(RecalcTrigger,Trigger6M)),NA())</f>
        <v>1.2231018818474881E-2</v>
      </c>
      <c r="Q1054" s="146">
        <f>IFERROR(_xll.qlIndexFixing(ONIndex1Y,I1054,TRUE,_xll.ohTrigger(RecalcTrigger,Trigger1Y)),NA())</f>
        <v>1.2748237377194771E-2</v>
      </c>
    </row>
    <row r="1055" spans="2:17" x14ac:dyDescent="0.2">
      <c r="B1055" s="39" t="s">
        <v>42</v>
      </c>
      <c r="D1055" s="42">
        <f>_xll.qlCalendarAdvance(Calendar,$D1054,B1055,"f",FALSE)</f>
        <v>47135</v>
      </c>
      <c r="E1055" s="140">
        <f>_xll.qlInterestRateIndexValueDate(IndexON,D1055)</f>
        <v>47135</v>
      </c>
      <c r="F1055" s="156">
        <f>IFERROR(_xll.qlIndexFixing(IndexON,D1055,TRUE,_xll.ohTrigger(RecalcTrigger,TriggerON)),NA())</f>
        <v>1.0571140981778804E-2</v>
      </c>
      <c r="H1055" s="42">
        <f>_xll.qlCalendarAdvance(Calendar,$H1054,B1055,"f",FALSE)</f>
        <v>47135</v>
      </c>
      <c r="I1055" s="140">
        <f>_xll.qlInterestRateIndexValueDate(Index1M,$H1055)</f>
        <v>47135</v>
      </c>
      <c r="J1055" s="145">
        <f>IFERROR(_xll.qlIndexFixing(Index1M,$H1055,TRUE,_xll.ohTrigger(RecalcTrigger,Trigger1M)),NA())</f>
        <v>1.1494146265859297E-2</v>
      </c>
      <c r="K1055" s="44">
        <f>IFERROR(_xll.qlIndexFixing(Index3M,H1055,TRUE,_xll.ohTrigger(RecalcTrigger,Trigger3M)),NA())</f>
        <v>1.2159711629936246E-2</v>
      </c>
      <c r="L1055" s="44">
        <f>IFERROR(_xll.qlIndexFixing(Index6M,$H1055,TRUE,_xll.ohTrigger(RecalcTrigger,Trigger6M)),NA())</f>
        <v>1.2288827519893453E-2</v>
      </c>
      <c r="M1055" s="146">
        <f>IFERROR(_xll.qlIndexFixing(Index1Y,$H1055,TRUE,_xll.ohTrigger(RecalcTrigger,Trigger1Y)),NA())</f>
        <v>1.2802745410120497E-2</v>
      </c>
      <c r="N1055" s="145">
        <f>IFERROR(_xll.qlIndexFixing(ONIndex1M,I1055,TRUE,_xll.ohTrigger(RecalcTrigger,Trigger1M)),NA())</f>
        <v>1.1482721863672607E-2</v>
      </c>
      <c r="O1055" s="44">
        <f>IFERROR(_xll.qlIndexFixing(ONIndex3M,I1055,TRUE,_xll.ohTrigger(RecalcTrigger,Trigger3M)),NA())</f>
        <v>1.2139321132503822E-2</v>
      </c>
      <c r="P1055" s="44">
        <f>IFERROR(_xll.qlIndexFixing(ONIndex6M,I1055,TRUE,_xll.ohTrigger(RecalcTrigger,Trigger6M)),NA())</f>
        <v>1.2233148740750099E-2</v>
      </c>
      <c r="Q1055" s="146">
        <f>IFERROR(_xll.qlIndexFixing(ONIndex1Y,I1055,TRUE,_xll.ohTrigger(RecalcTrigger,Trigger1Y)),NA())</f>
        <v>1.2748179308912366E-2</v>
      </c>
    </row>
    <row r="1056" spans="2:17" x14ac:dyDescent="0.2">
      <c r="B1056" s="39" t="s">
        <v>42</v>
      </c>
      <c r="D1056" s="42">
        <f>_xll.qlCalendarAdvance(Calendar,$D1055,B1056,"f",FALSE)</f>
        <v>47142</v>
      </c>
      <c r="E1056" s="140">
        <f>_xll.qlInterestRateIndexValueDate(IndexON,D1056)</f>
        <v>47142</v>
      </c>
      <c r="F1056" s="156">
        <f>IFERROR(_xll.qlIndexFixing(IndexON,D1056,TRUE,_xll.ohTrigger(RecalcTrigger,TriggerON)),NA())</f>
        <v>1.057344767539381E-2</v>
      </c>
      <c r="H1056" s="42">
        <f>_xll.qlCalendarAdvance(Calendar,$H1055,B1056,"f",FALSE)</f>
        <v>47142</v>
      </c>
      <c r="I1056" s="140">
        <f>_xll.qlInterestRateIndexValueDate(Index1M,$H1056)</f>
        <v>47142</v>
      </c>
      <c r="J1056" s="145">
        <f>IFERROR(_xll.qlIndexFixing(Index1M,$H1056,TRUE,_xll.ohTrigger(RecalcTrigger,Trigger1M)),NA())</f>
        <v>1.1496543109209825E-2</v>
      </c>
      <c r="K1056" s="44">
        <f>IFERROR(_xll.qlIndexFixing(Index3M,H1056,TRUE,_xll.ohTrigger(RecalcTrigger,Trigger3M)),NA())</f>
        <v>1.2159948886125298E-2</v>
      </c>
      <c r="L1056" s="44">
        <f>IFERROR(_xll.qlIndexFixing(Index6M,$H1056,TRUE,_xll.ohTrigger(RecalcTrigger,Trigger6M)),NA())</f>
        <v>1.2289922143701846E-2</v>
      </c>
      <c r="M1056" s="146">
        <f>IFERROR(_xll.qlIndexFixing(Index1Y,$H1056,TRUE,_xll.ohTrigger(RecalcTrigger,Trigger1Y)),NA())</f>
        <v>1.2801216271423055E-2</v>
      </c>
      <c r="N1056" s="145">
        <f>IFERROR(_xll.qlIndexFixing(ONIndex1M,I1056,TRUE,_xll.ohTrigger(RecalcTrigger,Trigger1M)),NA())</f>
        <v>1.1485248761248235E-2</v>
      </c>
      <c r="O1056" s="44">
        <f>IFERROR(_xll.qlIndexFixing(ONIndex3M,I1056,TRUE,_xll.ohTrigger(RecalcTrigger,Trigger3M)),NA())</f>
        <v>1.2139902874197528E-2</v>
      </c>
      <c r="P1056" s="44">
        <f>IFERROR(_xll.qlIndexFixing(ONIndex6M,I1056,TRUE,_xll.ohTrigger(RecalcTrigger,Trigger6M)),NA())</f>
        <v>1.2235203474850742E-2</v>
      </c>
      <c r="Q1056" s="146">
        <f>IFERROR(_xll.qlIndexFixing(ONIndex1Y,I1056,TRUE,_xll.ohTrigger(RecalcTrigger,Trigger1Y)),NA())</f>
        <v>1.2748067470474966E-2</v>
      </c>
    </row>
    <row r="1057" spans="2:17" x14ac:dyDescent="0.2">
      <c r="B1057" s="39" t="s">
        <v>42</v>
      </c>
      <c r="D1057" s="42">
        <f>_xll.qlCalendarAdvance(Calendar,$D1056,B1057,"f",FALSE)</f>
        <v>47149</v>
      </c>
      <c r="E1057" s="140">
        <f>_xll.qlInterestRateIndexValueDate(IndexON,D1057)</f>
        <v>47149</v>
      </c>
      <c r="F1057" s="156">
        <f>IFERROR(_xll.qlIndexFixing(IndexON,D1057,TRUE,_xll.ohTrigger(RecalcTrigger,TriggerON)),NA())</f>
        <v>1.0575690754729417E-2</v>
      </c>
      <c r="H1057" s="42">
        <f>_xll.qlCalendarAdvance(Calendar,$H1056,B1057,"f",FALSE)</f>
        <v>47149</v>
      </c>
      <c r="I1057" s="140">
        <f>_xll.qlInterestRateIndexValueDate(Index1M,$H1057)</f>
        <v>47149</v>
      </c>
      <c r="J1057" s="145">
        <f>IFERROR(_xll.qlIndexFixing(Index1M,$H1057,TRUE,_xll.ohTrigger(RecalcTrigger,Trigger1M)),NA())</f>
        <v>1.1497163192324451E-2</v>
      </c>
      <c r="K1057" s="44">
        <f>IFERROR(_xll.qlIndexFixing(Index3M,H1057,TRUE,_xll.ohTrigger(RecalcTrigger,Trigger3M)),NA())</f>
        <v>1.2159926365376756E-2</v>
      </c>
      <c r="L1057" s="44">
        <f>IFERROR(_xll.qlIndexFixing(Index6M,$H1057,TRUE,_xll.ohTrigger(RecalcTrigger,Trigger6M)),NA())</f>
        <v>1.229094112425363E-2</v>
      </c>
      <c r="M1057" s="146">
        <f>IFERROR(_xll.qlIndexFixing(Index1Y,$H1057,TRUE,_xll.ohTrigger(RecalcTrigger,Trigger1Y)),NA())</f>
        <v>1.2799632678525574E-2</v>
      </c>
      <c r="N1057" s="145">
        <f>IFERROR(_xll.qlIndexFixing(ONIndex1M,I1057,TRUE,_xll.ohTrigger(RecalcTrigger,Trigger1M)),NA())</f>
        <v>1.1487717704492528E-2</v>
      </c>
      <c r="O1057" s="44">
        <f>IFERROR(_xll.qlIndexFixing(ONIndex3M,I1057,TRUE,_xll.ohTrigger(RecalcTrigger,Trigger3M)),NA())</f>
        <v>1.214043031682821E-2</v>
      </c>
      <c r="P1057" s="44">
        <f>IFERROR(_xll.qlIndexFixing(ONIndex6M,I1057,TRUE,_xll.ohTrigger(RecalcTrigger,Trigger6M)),NA())</f>
        <v>1.2237183020938902E-2</v>
      </c>
      <c r="Q1057" s="146">
        <f>IFERROR(_xll.qlIndexFixing(ONIndex1Y,I1057,TRUE,_xll.ohTrigger(RecalcTrigger,Trigger1Y)),NA())</f>
        <v>1.2747901861882571E-2</v>
      </c>
    </row>
    <row r="1058" spans="2:17" x14ac:dyDescent="0.2">
      <c r="B1058" s="39" t="s">
        <v>42</v>
      </c>
      <c r="D1058" s="42">
        <f>_xll.qlCalendarAdvance(Calendar,$D1057,B1058,"f",FALSE)</f>
        <v>47156</v>
      </c>
      <c r="E1058" s="140">
        <f>_xll.qlInterestRateIndexValueDate(IndexON,D1058)</f>
        <v>47156</v>
      </c>
      <c r="F1058" s="156">
        <f>IFERROR(_xll.qlIndexFixing(IndexON,D1058,TRUE,_xll.ohTrigger(RecalcTrigger,TriggerON)),NA())</f>
        <v>1.0577870219704577E-2</v>
      </c>
      <c r="H1058" s="42">
        <f>_xll.qlCalendarAdvance(Calendar,$H1057,B1058,"f",FALSE)</f>
        <v>47156</v>
      </c>
      <c r="I1058" s="140">
        <f>_xll.qlInterestRateIndexValueDate(Index1M,$H1058)</f>
        <v>47156</v>
      </c>
      <c r="J1058" s="145">
        <f>IFERROR(_xll.qlIndexFixing(Index1M,$H1058,TRUE,_xll.ohTrigger(RecalcTrigger,Trigger1M)),NA())</f>
        <v>1.149946436724348E-2</v>
      </c>
      <c r="K1058" s="44">
        <f>IFERROR(_xll.qlIndexFixing(Index3M,H1058,TRUE,_xll.ohTrigger(RecalcTrigger,Trigger3M)),NA())</f>
        <v>1.216026001836585E-2</v>
      </c>
      <c r="L1058" s="44">
        <f>IFERROR(_xll.qlIndexFixing(Index6M,$H1058,TRUE,_xll.ohTrigger(RecalcTrigger,Trigger6M)),NA())</f>
        <v>1.2291884461434179E-2</v>
      </c>
      <c r="M1058" s="146">
        <f>IFERROR(_xll.qlIndexFixing(Index1Y,$H1058,TRUE,_xll.ohTrigger(RecalcTrigger,Trigger1Y)),NA())</f>
        <v>1.2797994631683851E-2</v>
      </c>
      <c r="N1058" s="145">
        <f>IFERROR(_xll.qlIndexFixing(ONIndex1M,I1058,TRUE,_xll.ohTrigger(RecalcTrigger,Trigger1M)),NA())</f>
        <v>1.1490128693162349E-2</v>
      </c>
      <c r="O1058" s="44">
        <f>IFERROR(_xll.qlIndexFixing(ONIndex3M,I1058,TRUE,_xll.ohTrigger(RecalcTrigger,Trigger3M)),NA())</f>
        <v>1.2140903460395869E-2</v>
      </c>
      <c r="P1058" s="44">
        <f>IFERROR(_xll.qlIndexFixing(ONIndex6M,I1058,TRUE,_xll.ohTrigger(RecalcTrigger,Trigger6M)),NA())</f>
        <v>1.2239087378933533E-2</v>
      </c>
      <c r="Q1058" s="146">
        <f>IFERROR(_xll.qlIndexFixing(ONIndex1Y,I1058,TRUE,_xll.ohTrigger(RecalcTrigger,Trigger1Y)),NA())</f>
        <v>1.2747682483135181E-2</v>
      </c>
    </row>
    <row r="1059" spans="2:17" x14ac:dyDescent="0.2">
      <c r="B1059" s="39" t="s">
        <v>42</v>
      </c>
      <c r="D1059" s="42">
        <f>_xll.qlCalendarAdvance(Calendar,$D1058,B1059,"f",FALSE)</f>
        <v>47163</v>
      </c>
      <c r="E1059" s="140">
        <f>_xll.qlInterestRateIndexValueDate(IndexON,D1059)</f>
        <v>47163</v>
      </c>
      <c r="F1059" s="156">
        <f>IFERROR(_xll.qlIndexFixing(IndexON,D1059,TRUE,_xll.ohTrigger(RecalcTrigger,TriggerON)),NA())</f>
        <v>1.057998607056243E-2</v>
      </c>
      <c r="H1059" s="42">
        <f>_xll.qlCalendarAdvance(Calendar,$H1058,B1059,"f",FALSE)</f>
        <v>47163</v>
      </c>
      <c r="I1059" s="140">
        <f>_xll.qlInterestRateIndexValueDate(Index1M,$H1059)</f>
        <v>47163</v>
      </c>
      <c r="J1059" s="145">
        <f>IFERROR(_xll.qlIndexFixing(Index1M,$H1059,TRUE,_xll.ohTrigger(RecalcTrigger,Trigger1M)),NA())</f>
        <v>1.1501707538769231E-2</v>
      </c>
      <c r="K1059" s="44">
        <f>IFERROR(_xll.qlIndexFixing(Index3M,H1059,TRUE,_xll.ohTrigger(RecalcTrigger,Trigger3M)),NA())</f>
        <v>1.2160136350535106E-2</v>
      </c>
      <c r="L1059" s="44">
        <f>IFERROR(_xll.qlIndexFixing(Index6M,$H1059,TRUE,_xll.ohTrigger(RecalcTrigger,Trigger6M)),NA())</f>
        <v>1.229275215513782E-2</v>
      </c>
      <c r="M1059" s="146">
        <f>IFERROR(_xll.qlIndexFixing(Index1Y,$H1059,TRUE,_xll.ohTrigger(RecalcTrigger,Trigger1Y)),NA())</f>
        <v>1.2796302131161452E-2</v>
      </c>
      <c r="N1059" s="145">
        <f>IFERROR(_xll.qlIndexFixing(ONIndex1M,I1059,TRUE,_xll.ohTrigger(RecalcTrigger,Trigger1M)),NA())</f>
        <v>1.1492481727338744E-2</v>
      </c>
      <c r="O1059" s="44">
        <f>IFERROR(_xll.qlIndexFixing(ONIndex3M,I1059,TRUE,_xll.ohTrigger(RecalcTrigger,Trigger3M)),NA())</f>
        <v>1.2141322304900504E-2</v>
      </c>
      <c r="P1059" s="44">
        <f>IFERROR(_xll.qlIndexFixing(ONIndex6M,I1059,TRUE,_xll.ohTrigger(RecalcTrigger,Trigger6M)),NA())</f>
        <v>1.2240916548672542E-2</v>
      </c>
      <c r="Q1059" s="146">
        <f>IFERROR(_xll.qlIndexFixing(ONIndex1Y,I1059,TRUE,_xll.ohTrigger(RecalcTrigger,Trigger1Y)),NA())</f>
        <v>1.2747409334151749E-2</v>
      </c>
    </row>
    <row r="1060" spans="2:17" x14ac:dyDescent="0.2">
      <c r="B1060" s="39" t="s">
        <v>42</v>
      </c>
      <c r="D1060" s="42">
        <f>_xll.qlCalendarAdvance(Calendar,$D1059,B1060,"f",FALSE)</f>
        <v>47170</v>
      </c>
      <c r="E1060" s="140">
        <f>_xll.qlInterestRateIndexValueDate(IndexON,D1060)</f>
        <v>47170</v>
      </c>
      <c r="F1060" s="156">
        <f>IFERROR(_xll.qlIndexFixing(IndexON,D1060,TRUE,_xll.ohTrigger(RecalcTrigger,TriggerON)),NA())</f>
        <v>1.0582038306978792E-2</v>
      </c>
      <c r="H1060" s="42">
        <f>_xll.qlCalendarAdvance(Calendar,$H1059,B1060,"f",FALSE)</f>
        <v>47170</v>
      </c>
      <c r="I1060" s="140">
        <f>_xll.qlInterestRateIndexValueDate(Index1M,$H1060)</f>
        <v>47170</v>
      </c>
      <c r="J1060" s="145">
        <f>IFERROR(_xll.qlIndexFixing(Index1M,$H1060,TRUE,_xll.ohTrigger(RecalcTrigger,Trigger1M)),NA())</f>
        <v>1.1503892706866969E-2</v>
      </c>
      <c r="K1060" s="44">
        <f>IFERROR(_xll.qlIndexFixing(Index3M,H1060,TRUE,_xll.ohTrigger(RecalcTrigger,Trigger3M)),NA())</f>
        <v>1.2160159655745564E-2</v>
      </c>
      <c r="L1060" s="44">
        <f>IFERROR(_xll.qlIndexFixing(Index6M,$H1060,TRUE,_xll.ohTrigger(RecalcTrigger,Trigger6M)),NA())</f>
        <v>1.2293544205267832E-2</v>
      </c>
      <c r="M1060" s="146">
        <f>IFERROR(_xll.qlIndexFixing(Index1Y,$H1060,TRUE,_xll.ohTrigger(RecalcTrigger,Trigger1Y)),NA())</f>
        <v>1.2794555177231937E-2</v>
      </c>
      <c r="N1060" s="145">
        <f>IFERROR(_xll.qlIndexFixing(ONIndex1M,I1060,TRUE,_xll.ohTrigger(RecalcTrigger,Trigger1M)),NA())</f>
        <v>1.1494776807021712E-2</v>
      </c>
      <c r="O1060" s="44">
        <f>IFERROR(_xll.qlIndexFixing(ONIndex3M,I1060,TRUE,_xll.ohTrigger(RecalcTrigger,Trigger3M)),NA())</f>
        <v>1.2141686850423161E-2</v>
      </c>
      <c r="P1060" s="44">
        <f>IFERROR(_xll.qlIndexFixing(ONIndex6M,I1060,TRUE,_xll.ohTrigger(RecalcTrigger,Trigger6M)),NA())</f>
        <v>1.2242670530480115E-2</v>
      </c>
      <c r="Q1060" s="146">
        <f>IFERROR(_xll.qlIndexFixing(ONIndex1Y,I1060,TRUE,_xll.ohTrigger(RecalcTrigger,Trigger1Y)),NA())</f>
        <v>1.2747082415013322E-2</v>
      </c>
    </row>
    <row r="1061" spans="2:17" x14ac:dyDescent="0.2">
      <c r="B1061" s="39" t="s">
        <v>42</v>
      </c>
      <c r="D1061" s="42">
        <f>_xll.qlCalendarAdvance(Calendar,$D1060,B1061,"f",FALSE)</f>
        <v>47177</v>
      </c>
      <c r="E1061" s="140">
        <f>_xll.qlInterestRateIndexValueDate(IndexON,D1061)</f>
        <v>47177</v>
      </c>
      <c r="F1061" s="156">
        <f>IFERROR(_xll.qlIndexFixing(IndexON,D1061,TRUE,_xll.ohTrigger(RecalcTrigger,TriggerON)),NA())</f>
        <v>1.0584026929196799E-2</v>
      </c>
      <c r="H1061" s="42">
        <f>_xll.qlCalendarAdvance(Calendar,$H1060,B1061,"f",FALSE)</f>
        <v>47177</v>
      </c>
      <c r="I1061" s="140">
        <f>_xll.qlInterestRateIndexValueDate(Index1M,$H1061)</f>
        <v>47177</v>
      </c>
      <c r="J1061" s="145">
        <f>IFERROR(_xll.qlIndexFixing(Index1M,$H1061,TRUE,_xll.ohTrigger(RecalcTrigger,Trigger1M)),NA())</f>
        <v>1.1506348088211603E-2</v>
      </c>
      <c r="K1061" s="44">
        <f>IFERROR(_xll.qlIndexFixing(Index3M,H1061,TRUE,_xll.ohTrigger(RecalcTrigger,Trigger3M)),NA())</f>
        <v>1.2160696692960191E-2</v>
      </c>
      <c r="L1061" s="44">
        <f>IFERROR(_xll.qlIndexFixing(Index6M,$H1061,TRUE,_xll.ohTrigger(RecalcTrigger,Trigger6M)),NA())</f>
        <v>1.2294953781553555E-2</v>
      </c>
      <c r="M1061" s="146">
        <f>IFERROR(_xll.qlIndexFixing(Index1Y,$H1061,TRUE,_xll.ohTrigger(RecalcTrigger,Trigger1Y)),NA())</f>
        <v>1.2792753770176857E-2</v>
      </c>
      <c r="N1061" s="145">
        <f>IFERROR(_xll.qlIndexFixing(ONIndex1M,I1061,TRUE,_xll.ohTrigger(RecalcTrigger,Trigger1M)),NA())</f>
        <v>1.1497013932292299E-2</v>
      </c>
      <c r="O1061" s="44">
        <f>IFERROR(_xll.qlIndexFixing(ONIndex3M,I1061,TRUE,_xll.ohTrigger(RecalcTrigger,Trigger3M)),NA())</f>
        <v>1.2141997096801749E-2</v>
      </c>
      <c r="P1061" s="44">
        <f>IFERROR(_xll.qlIndexFixing(ONIndex6M,I1061,TRUE,_xll.ohTrigger(RecalcTrigger,Trigger6M)),NA())</f>
        <v>1.2244349324113113E-2</v>
      </c>
      <c r="Q1061" s="146">
        <f>IFERROR(_xll.qlIndexFixing(ONIndex1Y,I1061,TRUE,_xll.ohTrigger(RecalcTrigger,Trigger1Y)),NA())</f>
        <v>1.2746701725800946E-2</v>
      </c>
    </row>
    <row r="1062" spans="2:17" x14ac:dyDescent="0.2">
      <c r="B1062" s="39" t="s">
        <v>42</v>
      </c>
      <c r="D1062" s="42">
        <f>_xll.qlCalendarAdvance(Calendar,$D1061,B1062,"f",FALSE)</f>
        <v>47184</v>
      </c>
      <c r="E1062" s="140">
        <f>_xll.qlInterestRateIndexValueDate(IndexON,D1062)</f>
        <v>47184</v>
      </c>
      <c r="F1062" s="156">
        <f>IFERROR(_xll.qlIndexFixing(IndexON,D1062,TRUE,_xll.ohTrigger(RecalcTrigger,TriggerON)),NA())</f>
        <v>1.0585951937135407E-2</v>
      </c>
      <c r="H1062" s="42">
        <f>_xll.qlCalendarAdvance(Calendar,$H1061,B1062,"f",FALSE)</f>
        <v>47184</v>
      </c>
      <c r="I1062" s="140">
        <f>_xll.qlInterestRateIndexValueDate(Index1M,$H1062)</f>
        <v>47184</v>
      </c>
      <c r="J1062" s="145">
        <f>IFERROR(_xll.qlIndexFixing(Index1M,$H1062,TRUE,_xll.ohTrigger(RecalcTrigger,Trigger1M)),NA())</f>
        <v>1.1509705907675194E-2</v>
      </c>
      <c r="K1062" s="44">
        <f>IFERROR(_xll.qlIndexFixing(Index3M,H1062,TRUE,_xll.ohTrigger(RecalcTrigger,Trigger3M)),NA())</f>
        <v>1.2160599402344289E-2</v>
      </c>
      <c r="L1062" s="44">
        <f>IFERROR(_xll.qlIndexFixing(Index6M,$H1062,TRUE,_xll.ohTrigger(RecalcTrigger,Trigger6M)),NA())</f>
        <v>1.229557839779794E-2</v>
      </c>
      <c r="M1062" s="146">
        <f>IFERROR(_xll.qlIndexFixing(Index1Y,$H1062,TRUE,_xll.ohTrigger(RecalcTrigger,Trigger1Y)),NA())</f>
        <v>1.2790897910286647E-2</v>
      </c>
      <c r="N1062" s="145">
        <f>IFERROR(_xll.qlIndexFixing(ONIndex1M,I1062,TRUE,_xll.ohTrigger(RecalcTrigger,Trigger1M)),NA())</f>
        <v>1.1499193103069461E-2</v>
      </c>
      <c r="O1062" s="44">
        <f>IFERROR(_xll.qlIndexFixing(ONIndex3M,I1062,TRUE,_xll.ohTrigger(RecalcTrigger,Trigger3M)),NA())</f>
        <v>1.2142253044117313E-2</v>
      </c>
      <c r="P1062" s="44">
        <f>IFERROR(_xll.qlIndexFixing(ONIndex6M,I1062,TRUE,_xll.ohTrigger(RecalcTrigger,Trigger6M)),NA())</f>
        <v>1.2245952929652582E-2</v>
      </c>
      <c r="Q1062" s="146">
        <f>IFERROR(_xll.qlIndexFixing(ONIndex1Y,I1062,TRUE,_xll.ohTrigger(RecalcTrigger,Trigger1Y)),NA())</f>
        <v>1.2746267266271483E-2</v>
      </c>
    </row>
    <row r="1063" spans="2:17" x14ac:dyDescent="0.2">
      <c r="B1063" s="39" t="s">
        <v>42</v>
      </c>
      <c r="D1063" s="42">
        <f>_xll.qlCalendarAdvance(Calendar,$D1062,B1063,"f",FALSE)</f>
        <v>47191</v>
      </c>
      <c r="E1063" s="140">
        <f>_xll.qlInterestRateIndexValueDate(IndexON,D1063)</f>
        <v>47191</v>
      </c>
      <c r="F1063" s="156">
        <f>IFERROR(_xll.qlIndexFixing(IndexON,D1063,TRUE,_xll.ohTrigger(RecalcTrigger,TriggerON)),NA())</f>
        <v>1.0587813330794615E-2</v>
      </c>
      <c r="H1063" s="42">
        <f>_xll.qlCalendarAdvance(Calendar,$H1062,B1063,"f",FALSE)</f>
        <v>47191</v>
      </c>
      <c r="I1063" s="140">
        <f>_xll.qlInterestRateIndexValueDate(Index1M,$H1063)</f>
        <v>47191</v>
      </c>
      <c r="J1063" s="145">
        <f>IFERROR(_xll.qlIndexFixing(Index1M,$H1063,TRUE,_xll.ohTrigger(RecalcTrigger,Trigger1M)),NA())</f>
        <v>1.1511696663490573E-2</v>
      </c>
      <c r="K1063" s="44">
        <f>IFERROR(_xll.qlIndexFixing(Index3M,H1063,TRUE,_xll.ohTrigger(RecalcTrigger,Trigger3M)),NA())</f>
        <v>1.2160447648051558E-2</v>
      </c>
      <c r="L1063" s="44">
        <f>IFERROR(_xll.qlIndexFixing(Index6M,$H1063,TRUE,_xll.ohTrigger(RecalcTrigger,Trigger6M)),NA())</f>
        <v>1.22961273625984E-2</v>
      </c>
      <c r="M1063" s="146">
        <f>IFERROR(_xll.qlIndexFixing(Index1Y,$H1063,TRUE,_xll.ohTrigger(RecalcTrigger,Trigger1Y)),NA())</f>
        <v>1.2788987597860846E-2</v>
      </c>
      <c r="N1063" s="145">
        <f>IFERROR(_xll.qlIndexFixing(ONIndex1M,I1063,TRUE,_xll.ohTrigger(RecalcTrigger,Trigger1M)),NA())</f>
        <v>1.1501314319353195E-2</v>
      </c>
      <c r="O1063" s="44">
        <f>IFERROR(_xll.qlIndexFixing(ONIndex3M,I1063,TRUE,_xll.ohTrigger(RecalcTrigger,Trigger3M)),NA())</f>
        <v>1.2142454692369853E-2</v>
      </c>
      <c r="P1063" s="44">
        <f>IFERROR(_xll.qlIndexFixing(ONIndex6M,I1063,TRUE,_xll.ohTrigger(RecalcTrigger,Trigger6M)),NA())</f>
        <v>1.2247481347017475E-2</v>
      </c>
      <c r="Q1063" s="146">
        <f>IFERROR(_xll.qlIndexFixing(ONIndex1Y,I1063,TRUE,_xll.ohTrigger(RecalcTrigger,Trigger1Y)),NA())</f>
        <v>1.274577903666807E-2</v>
      </c>
    </row>
    <row r="1064" spans="2:17" x14ac:dyDescent="0.2">
      <c r="B1064" s="39" t="s">
        <v>42</v>
      </c>
      <c r="D1064" s="42">
        <f>_xll.qlCalendarAdvance(Calendar,$D1063,B1064,"f",FALSE)</f>
        <v>47198</v>
      </c>
      <c r="E1064" s="140">
        <f>_xll.qlInterestRateIndexValueDate(IndexON,D1064)</f>
        <v>47198</v>
      </c>
      <c r="F1064" s="156">
        <f>IFERROR(_xll.qlIndexFixing(IndexON,D1064,TRUE,_xll.ohTrigger(RecalcTrigger,TriggerON)),NA())</f>
        <v>1.058961111025547E-2</v>
      </c>
      <c r="H1064" s="42">
        <f>_xll.qlCalendarAdvance(Calendar,$H1063,B1064,"f",FALSE)</f>
        <v>47198</v>
      </c>
      <c r="I1064" s="140">
        <f>_xll.qlInterestRateIndexValueDate(Index1M,$H1064)</f>
        <v>47198</v>
      </c>
      <c r="J1064" s="145">
        <f>IFERROR(_xll.qlIndexFixing(Index1M,$H1064,TRUE,_xll.ohTrigger(RecalcTrigger,Trigger1M)),NA())</f>
        <v>1.1513629406667961E-2</v>
      </c>
      <c r="K1064" s="44">
        <f>IFERROR(_xll.qlIndexFixing(Index3M,H1064,TRUE,_xll.ohTrigger(RecalcTrigger,Trigger3M)),NA())</f>
        <v>1.2160241430089045E-2</v>
      </c>
      <c r="L1064" s="44">
        <f>IFERROR(_xll.qlIndexFixing(Index6M,$H1064,TRUE,_xll.ohTrigger(RecalcTrigger,Trigger6M)),NA())</f>
        <v>1.2296600675891946E-2</v>
      </c>
      <c r="M1064" s="146">
        <f>IFERROR(_xll.qlIndexFixing(Index1Y,$H1064,TRUE,_xll.ohTrigger(RecalcTrigger,Trigger1Y)),NA())</f>
        <v>1.2787022833207873E-2</v>
      </c>
      <c r="N1064" s="145">
        <f>IFERROR(_xll.qlIndexFixing(ONIndex1M,I1064,TRUE,_xll.ohTrigger(RecalcTrigger,Trigger1M)),NA())</f>
        <v>1.1503377581143504E-2</v>
      </c>
      <c r="O1064" s="44">
        <f>IFERROR(_xll.qlIndexFixing(ONIndex3M,I1064,TRUE,_xll.ohTrigger(RecalcTrigger,Trigger3M)),NA())</f>
        <v>1.2142602041640416E-2</v>
      </c>
      <c r="P1064" s="44">
        <f>IFERROR(_xll.qlIndexFixing(ONIndex6M,I1064,TRUE,_xll.ohTrigger(RecalcTrigger,Trigger6M)),NA())</f>
        <v>1.2248934576369885E-2</v>
      </c>
      <c r="Q1064" s="146">
        <f>IFERROR(_xll.qlIndexFixing(ONIndex1Y,I1064,TRUE,_xll.ohTrigger(RecalcTrigger,Trigger1Y)),NA())</f>
        <v>1.2745237036909662E-2</v>
      </c>
    </row>
    <row r="1065" spans="2:17" x14ac:dyDescent="0.2">
      <c r="B1065" s="39" t="s">
        <v>42</v>
      </c>
      <c r="D1065" s="42">
        <f>_xll.qlCalendarAdvance(Calendar,$D1064,B1065,"f",FALSE)</f>
        <v>47205</v>
      </c>
      <c r="E1065" s="140">
        <f>_xll.qlInterestRateIndexValueDate(IndexON,D1065)</f>
        <v>47205</v>
      </c>
      <c r="F1065" s="156">
        <f>IFERROR(_xll.qlIndexFixing(IndexON,D1065,TRUE,_xll.ohTrigger(RecalcTrigger,TriggerON)),NA())</f>
        <v>1.0591345275355879E-2</v>
      </c>
      <c r="H1065" s="42">
        <f>_xll.qlCalendarAdvance(Calendar,$H1064,B1065,"f",FALSE)</f>
        <v>47205</v>
      </c>
      <c r="I1065" s="140">
        <f>_xll.qlInterestRateIndexValueDate(Index1M,$H1065)</f>
        <v>47205</v>
      </c>
      <c r="J1065" s="145">
        <f>IFERROR(_xll.qlIndexFixing(Index1M,$H1065,TRUE,_xll.ohTrigger(RecalcTrigger,Trigger1M)),NA())</f>
        <v>1.1515504137177885E-2</v>
      </c>
      <c r="K1065" s="44">
        <f>IFERROR(_xll.qlIndexFixing(Index3M,H1065,TRUE,_xll.ohTrigger(RecalcTrigger,Trigger3M)),NA())</f>
        <v>1.2159980748463797E-2</v>
      </c>
      <c r="L1065" s="44">
        <f>IFERROR(_xll.qlIndexFixing(Index6M,$H1065,TRUE,_xll.ohTrigger(RecalcTrigger,Trigger6M)),NA())</f>
        <v>1.2296998337624843E-2</v>
      </c>
      <c r="M1065" s="146">
        <f>IFERROR(_xll.qlIndexFixing(Index1Y,$H1065,TRUE,_xll.ohTrigger(RecalcTrigger,Trigger1Y)),NA())</f>
        <v>1.2785003616644142E-2</v>
      </c>
      <c r="N1065" s="145">
        <f>IFERROR(_xll.qlIndexFixing(ONIndex1M,I1065,TRUE,_xll.ohTrigger(RecalcTrigger,Trigger1M)),NA())</f>
        <v>1.1505382888440385E-2</v>
      </c>
      <c r="O1065" s="44">
        <f>IFERROR(_xll.qlIndexFixing(ONIndex3M,I1065,TRUE,_xll.ohTrigger(RecalcTrigger,Trigger3M)),NA())</f>
        <v>1.2142695091766909E-2</v>
      </c>
      <c r="P1065" s="44">
        <f>IFERROR(_xll.qlIndexFixing(ONIndex6M,I1065,TRUE,_xll.ohTrigger(RecalcTrigger,Trigger6M)),NA())</f>
        <v>1.2250312617547721E-2</v>
      </c>
      <c r="Q1065" s="146">
        <f>IFERROR(_xll.qlIndexFixing(ONIndex1Y,I1065,TRUE,_xll.ohTrigger(RecalcTrigger,Trigger1Y)),NA())</f>
        <v>1.2744641266915213E-2</v>
      </c>
    </row>
    <row r="1066" spans="2:17" x14ac:dyDescent="0.2">
      <c r="B1066" s="39" t="s">
        <v>42</v>
      </c>
      <c r="D1066" s="42">
        <f>_xll.qlCalendarAdvance(Calendar,$D1065,B1066,"f",FALSE)</f>
        <v>47212</v>
      </c>
      <c r="E1066" s="140">
        <f>_xll.qlInterestRateIndexValueDate(IndexON,D1066)</f>
        <v>47212</v>
      </c>
      <c r="F1066" s="156">
        <f>IFERROR(_xll.qlIndexFixing(IndexON,D1066,TRUE,_xll.ohTrigger(RecalcTrigger,TriggerON)),NA())</f>
        <v>1.0593015826176888E-2</v>
      </c>
      <c r="H1066" s="42">
        <f>_xll.qlCalendarAdvance(Calendar,$H1065,B1066,"f",FALSE)</f>
        <v>47212</v>
      </c>
      <c r="I1066" s="140">
        <f>_xll.qlInterestRateIndexValueDate(Index1M,$H1066)</f>
        <v>47212</v>
      </c>
      <c r="J1066" s="145">
        <f>IFERROR(_xll.qlIndexFixing(Index1M,$H1066,TRUE,_xll.ohTrigger(RecalcTrigger,Trigger1M)),NA())</f>
        <v>1.1516400875786278E-2</v>
      </c>
      <c r="K1066" s="44">
        <f>IFERROR(_xll.qlIndexFixing(Index3M,H1066,TRUE,_xll.ohTrigger(RecalcTrigger,Trigger3M)),NA())</f>
        <v>1.215949605825657E-2</v>
      </c>
      <c r="L1066" s="44">
        <f>IFERROR(_xll.qlIndexFixing(Index6M,$H1066,TRUE,_xll.ohTrigger(RecalcTrigger,Trigger6M)),NA())</f>
        <v>1.2297116737542142E-2</v>
      </c>
      <c r="M1066" s="146">
        <f>IFERROR(_xll.qlIndexFixing(Index1Y,$H1066,TRUE,_xll.ohTrigger(RecalcTrigger,Trigger1Y)),NA())</f>
        <v>1.2782929948495614E-2</v>
      </c>
      <c r="N1066" s="145">
        <f>IFERROR(_xll.qlIndexFixing(ONIndex1M,I1066,TRUE,_xll.ohTrigger(RecalcTrigger,Trigger1M)),NA())</f>
        <v>1.1507330241243841E-2</v>
      </c>
      <c r="O1066" s="44">
        <f>IFERROR(_xll.qlIndexFixing(ONIndex3M,I1066,TRUE,_xll.ohTrigger(RecalcTrigger,Trigger3M)),NA())</f>
        <v>1.2142733842911424E-2</v>
      </c>
      <c r="P1066" s="44">
        <f>IFERROR(_xll.qlIndexFixing(ONIndex6M,I1066,TRUE,_xll.ohTrigger(RecalcTrigger,Trigger6M)),NA())</f>
        <v>1.2251615470632027E-2</v>
      </c>
      <c r="Q1066" s="146">
        <f>IFERROR(_xll.qlIndexFixing(ONIndex1Y,I1066,TRUE,_xll.ohTrigger(RecalcTrigger,Trigger1Y)),NA())</f>
        <v>1.2743991726846815E-2</v>
      </c>
    </row>
    <row r="1067" spans="2:17" x14ac:dyDescent="0.2">
      <c r="B1067" s="39" t="s">
        <v>42</v>
      </c>
      <c r="D1067" s="42">
        <f>_xll.qlCalendarAdvance(Calendar,$D1066,B1067,"f",FALSE)</f>
        <v>47219</v>
      </c>
      <c r="E1067" s="140">
        <f>_xll.qlInterestRateIndexValueDate(IndexON,D1067)</f>
        <v>47219</v>
      </c>
      <c r="F1067" s="156">
        <f>IFERROR(_xll.qlIndexFixing(IndexON,D1067,TRUE,_xll.ohTrigger(RecalcTrigger,TriggerON)),NA())</f>
        <v>1.0594622762799544E-2</v>
      </c>
      <c r="H1067" s="42">
        <f>_xll.qlCalendarAdvance(Calendar,$H1066,B1067,"f",FALSE)</f>
        <v>47219</v>
      </c>
      <c r="I1067" s="140">
        <f>_xll.qlInterestRateIndexValueDate(Index1M,$H1067)</f>
        <v>47219</v>
      </c>
      <c r="J1067" s="145">
        <f>IFERROR(_xll.qlIndexFixing(Index1M,$H1067,TRUE,_xll.ohTrigger(RecalcTrigger,Trigger1M)),NA())</f>
        <v>1.151817184460254E-2</v>
      </c>
      <c r="K1067" s="44">
        <f>IFERROR(_xll.qlIndexFixing(Index3M,H1067,TRUE,_xll.ohTrigger(RecalcTrigger,Trigger3M)),NA())</f>
        <v>1.2159130351764644E-2</v>
      </c>
      <c r="L1067" s="44">
        <f>IFERROR(_xll.qlIndexFixing(Index6M,$H1067,TRUE,_xll.ohTrigger(RecalcTrigger,Trigger6M)),NA())</f>
        <v>1.2297368491264055E-2</v>
      </c>
      <c r="M1067" s="146">
        <f>IFERROR(_xll.qlIndexFixing(Index1Y,$H1067,TRUE,_xll.ohTrigger(RecalcTrigger,Trigger1Y)),NA())</f>
        <v>1.2780801829096466E-2</v>
      </c>
      <c r="N1067" s="145">
        <f>IFERROR(_xll.qlIndexFixing(ONIndex1M,I1067,TRUE,_xll.ohTrigger(RecalcTrigger,Trigger1M)),NA())</f>
        <v>1.1509219639553869E-2</v>
      </c>
      <c r="O1067" s="44">
        <f>IFERROR(_xll.qlIndexFixing(ONIndex3M,I1067,TRUE,_xll.ohTrigger(RecalcTrigger,Trigger3M)),NA())</f>
        <v>1.2142718294911869E-2</v>
      </c>
      <c r="P1067" s="44">
        <f>IFERROR(_xll.qlIndexFixing(ONIndex6M,I1067,TRUE,_xll.ohTrigger(RecalcTrigger,Trigger6M)),NA())</f>
        <v>1.2252843135622804E-2</v>
      </c>
      <c r="Q1067" s="146">
        <f>IFERROR(_xll.qlIndexFixing(ONIndex1Y,I1067,TRUE,_xll.ohTrigger(RecalcTrigger,Trigger1Y)),NA())</f>
        <v>1.2743288416542375E-2</v>
      </c>
    </row>
    <row r="1068" spans="2:17" x14ac:dyDescent="0.2">
      <c r="B1068" s="39" t="s">
        <v>42</v>
      </c>
      <c r="D1068" s="42">
        <f>_xll.qlCalendarAdvance(Calendar,$D1067,B1068,"f",FALSE)</f>
        <v>47226</v>
      </c>
      <c r="E1068" s="140">
        <f>_xll.qlInterestRateIndexValueDate(IndexON,D1068)</f>
        <v>47226</v>
      </c>
      <c r="F1068" s="156">
        <f>IFERROR(_xll.qlIndexFixing(IndexON,D1068,TRUE,_xll.ohTrigger(RecalcTrigger,TriggerON)),NA())</f>
        <v>1.0596166085061753E-2</v>
      </c>
      <c r="H1068" s="42">
        <f>_xll.qlCalendarAdvance(Calendar,$H1067,B1068,"f",FALSE)</f>
        <v>47226</v>
      </c>
      <c r="I1068" s="140">
        <f>_xll.qlInterestRateIndexValueDate(Index1M,$H1068)</f>
        <v>47226</v>
      </c>
      <c r="J1068" s="145">
        <f>IFERROR(_xll.qlIndexFixing(Index1M,$H1068,TRUE,_xll.ohTrigger(RecalcTrigger,Trigger1M)),NA())</f>
        <v>1.1519884806134528E-2</v>
      </c>
      <c r="K1068" s="44">
        <f>IFERROR(_xll.qlIndexFixing(Index3M,H1068,TRUE,_xll.ohTrigger(RecalcTrigger,Trigger3M)),NA())</f>
        <v>1.2158710183460746E-2</v>
      </c>
      <c r="L1068" s="44">
        <f>IFERROR(_xll.qlIndexFixing(Index6M,$H1068,TRUE,_xll.ohTrigger(RecalcTrigger,Trigger6M)),NA())</f>
        <v>1.2297544595857348E-2</v>
      </c>
      <c r="M1068" s="146">
        <f>IFERROR(_xll.qlIndexFixing(Index1Y,$H1068,TRUE,_xll.ohTrigger(RecalcTrigger,Trigger1Y)),NA())</f>
        <v>1.2778619258790425E-2</v>
      </c>
      <c r="N1068" s="145">
        <f>IFERROR(_xll.qlIndexFixing(ONIndex1M,I1068,TRUE,_xll.ohTrigger(RecalcTrigger,Trigger1M)),NA())</f>
        <v>1.1511051083451518E-2</v>
      </c>
      <c r="O1068" s="44">
        <f>IFERROR(_xll.qlIndexFixing(ONIndex3M,I1068,TRUE,_xll.ohTrigger(RecalcTrigger,Trigger3M)),NA())</f>
        <v>1.2142648447930338E-2</v>
      </c>
      <c r="P1068" s="44">
        <f>IFERROR(_xll.qlIndexFixing(ONIndex6M,I1068,TRUE,_xll.ohTrigger(RecalcTrigger,Trigger6M)),NA())</f>
        <v>1.2253995612520052E-2</v>
      </c>
      <c r="Q1068" s="146">
        <f>IFERROR(_xll.qlIndexFixing(ONIndex1Y,I1068,TRUE,_xll.ohTrigger(RecalcTrigger,Trigger1Y)),NA())</f>
        <v>1.2742531336082941E-2</v>
      </c>
    </row>
    <row r="1069" spans="2:17" x14ac:dyDescent="0.2">
      <c r="B1069" s="39" t="s">
        <v>42</v>
      </c>
      <c r="D1069" s="42">
        <f>_xll.qlCalendarAdvance(Calendar,$D1068,B1069,"f",FALSE)</f>
        <v>47233</v>
      </c>
      <c r="E1069" s="140">
        <f>_xll.qlInterestRateIndexValueDate(IndexON,D1069)</f>
        <v>47233</v>
      </c>
      <c r="F1069" s="156">
        <f>IFERROR(_xll.qlIndexFixing(IndexON,D1069,TRUE,_xll.ohTrigger(RecalcTrigger,TriggerON)),NA())</f>
        <v>1.0597645793044563E-2</v>
      </c>
      <c r="H1069" s="42">
        <f>_xll.qlCalendarAdvance(Calendar,$H1068,B1069,"f",FALSE)</f>
        <v>47233</v>
      </c>
      <c r="I1069" s="140">
        <f>_xll.qlInterestRateIndexValueDate(Index1M,$H1069)</f>
        <v>47233</v>
      </c>
      <c r="J1069" s="145">
        <f>IFERROR(_xll.qlIndexFixing(Index1M,$H1069,TRUE,_xll.ohTrigger(RecalcTrigger,Trigger1M)),NA())</f>
        <v>1.1521539760360633E-2</v>
      </c>
      <c r="K1069" s="44">
        <f>IFERROR(_xll.qlIndexFixing(Index3M,H1069,TRUE,_xll.ohTrigger(RecalcTrigger,Trigger3M)),NA())</f>
        <v>1.2158235553359126E-2</v>
      </c>
      <c r="L1069" s="44">
        <f>IFERROR(_xll.qlIndexFixing(Index6M,$H1069,TRUE,_xll.ohTrigger(RecalcTrigger,Trigger6M)),NA())</f>
        <v>1.2297645051302094E-2</v>
      </c>
      <c r="M1069" s="146">
        <f>IFERROR(_xll.qlIndexFixing(Index1Y,$H1069,TRUE,_xll.ohTrigger(RecalcTrigger,Trigger1Y)),NA())</f>
        <v>1.2776382237929429E-2</v>
      </c>
      <c r="N1069" s="145">
        <f>IFERROR(_xll.qlIndexFixing(ONIndex1M,I1069,TRUE,_xll.ohTrigger(RecalcTrigger,Trigger1M)),NA())</f>
        <v>1.151282457285574E-2</v>
      </c>
      <c r="O1069" s="44">
        <f>IFERROR(_xll.qlIndexFixing(ONIndex3M,I1069,TRUE,_xll.ohTrigger(RecalcTrigger,Trigger3M)),NA())</f>
        <v>1.2142524301804736E-2</v>
      </c>
      <c r="P1069" s="44">
        <f>IFERROR(_xll.qlIndexFixing(ONIndex6M,I1069,TRUE,_xll.ohTrigger(RecalcTrigger,Trigger6M)),NA())</f>
        <v>1.2255072901242725E-2</v>
      </c>
      <c r="Q1069" s="146">
        <f>IFERROR(_xll.qlIndexFixing(ONIndex1Y,I1069,TRUE,_xll.ohTrigger(RecalcTrigger,Trigger1Y)),NA())</f>
        <v>1.2741720485468511E-2</v>
      </c>
    </row>
    <row r="1070" spans="2:17" x14ac:dyDescent="0.2">
      <c r="B1070" s="39" t="s">
        <v>42</v>
      </c>
      <c r="D1070" s="42">
        <f>_xll.qlCalendarAdvance(Calendar,$D1069,B1070,"f",FALSE)</f>
        <v>47240</v>
      </c>
      <c r="E1070" s="140">
        <f>_xll.qlInterestRateIndexValueDate(IndexON,D1070)</f>
        <v>47240</v>
      </c>
      <c r="F1070" s="156">
        <f>IFERROR(_xll.qlIndexFixing(IndexON,D1070,TRUE,_xll.ohTrigger(RecalcTrigger,TriggerON)),NA())</f>
        <v>1.0599061886747974E-2</v>
      </c>
      <c r="H1070" s="42">
        <f>_xll.qlCalendarAdvance(Calendar,$H1069,B1070,"f",FALSE)</f>
        <v>47240</v>
      </c>
      <c r="I1070" s="140">
        <f>_xll.qlInterestRateIndexValueDate(Index1M,$H1070)</f>
        <v>47240</v>
      </c>
      <c r="J1070" s="145">
        <f>IFERROR(_xll.qlIndexFixing(Index1M,$H1070,TRUE,_xll.ohTrigger(RecalcTrigger,Trigger1M)),NA())</f>
        <v>1.1524007598708594E-2</v>
      </c>
      <c r="K1070" s="44">
        <f>IFERROR(_xll.qlIndexFixing(Index3M,H1070,TRUE,_xll.ohTrigger(RecalcTrigger,Trigger3M)),NA())</f>
        <v>1.2157860385859918E-2</v>
      </c>
      <c r="L1070" s="44">
        <f>IFERROR(_xll.qlIndexFixing(Index6M,$H1070,TRUE,_xll.ohTrigger(RecalcTrigger,Trigger6M)),NA())</f>
        <v>1.2297851871601775E-2</v>
      </c>
      <c r="M1070" s="146">
        <f>IFERROR(_xll.qlIndexFixing(Index1Y,$H1070,TRUE,_xll.ohTrigger(RecalcTrigger,Trigger1Y)),NA())</f>
        <v>1.2774090766873858E-2</v>
      </c>
      <c r="N1070" s="145">
        <f>IFERROR(_xll.qlIndexFixing(ONIndex1M,I1070,TRUE,_xll.ohTrigger(RecalcTrigger,Trigger1M)),NA())</f>
        <v>1.1514540107766535E-2</v>
      </c>
      <c r="O1070" s="44">
        <f>IFERROR(_xll.qlIndexFixing(ONIndex3M,I1070,TRUE,_xll.ohTrigger(RecalcTrigger,Trigger3M)),NA())</f>
        <v>1.2142345856697156E-2</v>
      </c>
      <c r="P1070" s="44">
        <f>IFERROR(_xll.qlIndexFixing(ONIndex6M,I1070,TRUE,_xll.ohTrigger(RecalcTrigger,Trigger6M)),NA())</f>
        <v>1.2256075001871869E-2</v>
      </c>
      <c r="Q1070" s="146">
        <f>IFERROR(_xll.qlIndexFixing(ONIndex1Y,I1070,TRUE,_xll.ohTrigger(RecalcTrigger,Trigger1Y)),NA())</f>
        <v>1.2740855864618039E-2</v>
      </c>
    </row>
    <row r="1071" spans="2:17" x14ac:dyDescent="0.2">
      <c r="B1071" s="39" t="s">
        <v>42</v>
      </c>
      <c r="D1071" s="42">
        <f>_xll.qlCalendarAdvance(Calendar,$D1070,B1071,"f",FALSE)</f>
        <v>47247</v>
      </c>
      <c r="E1071" s="140">
        <f>_xll.qlInterestRateIndexValueDate(IndexON,D1071)</f>
        <v>47247</v>
      </c>
      <c r="F1071" s="156">
        <f>IFERROR(_xll.qlIndexFixing(IndexON,D1071,TRUE,_xll.ohTrigger(RecalcTrigger,TriggerON)),NA())</f>
        <v>1.060041436625303E-2</v>
      </c>
      <c r="H1071" s="42">
        <f>_xll.qlCalendarAdvance(Calendar,$H1070,B1071,"f",FALSE)</f>
        <v>47247</v>
      </c>
      <c r="I1071" s="140">
        <f>_xll.qlInterestRateIndexValueDate(Index1M,$H1071)</f>
        <v>47247</v>
      </c>
      <c r="J1071" s="145">
        <f>IFERROR(_xll.qlIndexFixing(Index1M,$H1071,TRUE,_xll.ohTrigger(RecalcTrigger,Trigger1M)),NA())</f>
        <v>1.1525534252624302E-2</v>
      </c>
      <c r="K1071" s="44">
        <f>IFERROR(_xll.qlIndexFixing(Index3M,H1071,TRUE,_xll.ohTrigger(RecalcTrigger,Trigger3M)),NA())</f>
        <v>1.2157272922565713E-2</v>
      </c>
      <c r="L1071" s="44">
        <f>IFERROR(_xll.qlIndexFixing(Index6M,$H1071,TRUE,_xll.ohTrigger(RecalcTrigger,Trigger6M)),NA())</f>
        <v>1.2297795623323723E-2</v>
      </c>
      <c r="M1071" s="146">
        <f>IFERROR(_xll.qlIndexFixing(Index1Y,$H1071,TRUE,_xll.ohTrigger(RecalcTrigger,Trigger1Y)),NA())</f>
        <v>1.277174484599386E-2</v>
      </c>
      <c r="N1071" s="145">
        <f>IFERROR(_xll.qlIndexFixing(ONIndex1M,I1071,TRUE,_xll.ohTrigger(RecalcTrigger,Trigger1M)),NA())</f>
        <v>1.1516197688102858E-2</v>
      </c>
      <c r="O1071" s="44">
        <f>IFERROR(_xll.qlIndexFixing(ONIndex3M,I1071,TRUE,_xll.ohTrigger(RecalcTrigger,Trigger3M)),NA())</f>
        <v>1.2142113112526554E-2</v>
      </c>
      <c r="P1071" s="44">
        <f>IFERROR(_xll.qlIndexFixing(ONIndex6M,I1071,TRUE,_xll.ohTrigger(RecalcTrigger,Trigger6M)),NA())</f>
        <v>1.2257001914326437E-2</v>
      </c>
      <c r="Q1071" s="146">
        <f>IFERROR(_xll.qlIndexFixing(ONIndex1Y,I1071,TRUE,_xll.ohTrigger(RecalcTrigger,Trigger1Y)),NA())</f>
        <v>1.2739937473612573E-2</v>
      </c>
    </row>
    <row r="1072" spans="2:17" x14ac:dyDescent="0.2">
      <c r="B1072" s="39" t="s">
        <v>42</v>
      </c>
      <c r="D1072" s="42">
        <f>_xll.qlCalendarAdvance(Calendar,$D1071,B1072,"f",FALSE)</f>
        <v>47254</v>
      </c>
      <c r="E1072" s="140">
        <f>_xll.qlInterestRateIndexValueDate(IndexON,D1072)</f>
        <v>47254</v>
      </c>
      <c r="F1072" s="156">
        <f>IFERROR(_xll.qlIndexFixing(IndexON,D1072,TRUE,_xll.ohTrigger(RecalcTrigger,TriggerON)),NA())</f>
        <v>1.0601703231397641E-2</v>
      </c>
      <c r="H1072" s="42">
        <f>_xll.qlCalendarAdvance(Calendar,$H1071,B1072,"f",FALSE)</f>
        <v>47254</v>
      </c>
      <c r="I1072" s="140">
        <f>_xll.qlInterestRateIndexValueDate(Index1M,$H1072)</f>
        <v>47254</v>
      </c>
      <c r="J1072" s="145">
        <f>IFERROR(_xll.qlIndexFixing(Index1M,$H1072,TRUE,_xll.ohTrigger(RecalcTrigger,Trigger1M)),NA())</f>
        <v>1.1527002893683438E-2</v>
      </c>
      <c r="K1072" s="44">
        <f>IFERROR(_xll.qlIndexFixing(Index3M,H1072,TRUE,_xll.ohTrigger(RecalcTrigger,Trigger3M)),NA())</f>
        <v>1.2156630995732104E-2</v>
      </c>
      <c r="L1072" s="44">
        <f>IFERROR(_xll.qlIndexFixing(Index6M,$H1072,TRUE,_xll.ohTrigger(RecalcTrigger,Trigger6M)),NA())</f>
        <v>1.2297663723348916E-2</v>
      </c>
      <c r="M1072" s="146">
        <f>IFERROR(_xll.qlIndexFixing(Index1Y,$H1072,TRUE,_xll.ohTrigger(RecalcTrigger,Trigger1Y)),NA())</f>
        <v>1.2769344475667799E-2</v>
      </c>
      <c r="N1072" s="145">
        <f>IFERROR(_xll.qlIndexFixing(ONIndex1M,I1072,TRUE,_xll.ohTrigger(RecalcTrigger,Trigger1M)),NA())</f>
        <v>1.1517797313945755E-2</v>
      </c>
      <c r="O1072" s="44">
        <f>IFERROR(_xll.qlIndexFixing(ONIndex3M,I1072,TRUE,_xll.ohTrigger(RecalcTrigger,Trigger3M)),NA())</f>
        <v>1.2141826069292927E-2</v>
      </c>
      <c r="P1072" s="44">
        <f>IFERROR(_xll.qlIndexFixing(ONIndex6M,I1072,TRUE,_xll.ohTrigger(RecalcTrigger,Trigger6M)),NA())</f>
        <v>1.2257853638768523E-2</v>
      </c>
      <c r="Q1072" s="146">
        <f>IFERROR(_xll.qlIndexFixing(ONIndex1Y,I1072,TRUE,_xll.ohTrigger(RecalcTrigger,Trigger1Y)),NA())</f>
        <v>1.2738965312533157E-2</v>
      </c>
    </row>
    <row r="1073" spans="2:17" x14ac:dyDescent="0.2">
      <c r="B1073" s="39" t="s">
        <v>42</v>
      </c>
      <c r="D1073" s="42">
        <f>_xll.qlCalendarAdvance(Calendar,$D1072,B1073,"f",FALSE)</f>
        <v>47261</v>
      </c>
      <c r="E1073" s="140">
        <f>_xll.qlInterestRateIndexValueDate(IndexON,D1073)</f>
        <v>47261</v>
      </c>
      <c r="F1073" s="156">
        <f>IFERROR(_xll.qlIndexFixing(IndexON,D1073,TRUE,_xll.ohTrigger(RecalcTrigger,TriggerON)),NA())</f>
        <v>1.0602928482262852E-2</v>
      </c>
      <c r="H1073" s="42">
        <f>_xll.qlCalendarAdvance(Calendar,$H1072,B1073,"f",FALSE)</f>
        <v>47261</v>
      </c>
      <c r="I1073" s="140">
        <f>_xll.qlInterestRateIndexValueDate(Index1M,$H1073)</f>
        <v>47261</v>
      </c>
      <c r="J1073" s="145">
        <f>IFERROR(_xll.qlIndexFixing(Index1M,$H1073,TRUE,_xll.ohTrigger(RecalcTrigger,Trigger1M)),NA())</f>
        <v>1.1528413521866355E-2</v>
      </c>
      <c r="K1073" s="44">
        <f>IFERROR(_xll.qlIndexFixing(Index3M,H1073,TRUE,_xll.ohTrigger(RecalcTrigger,Trigger3M)),NA())</f>
        <v>1.2155934605382878E-2</v>
      </c>
      <c r="L1073" s="44">
        <f>IFERROR(_xll.qlIndexFixing(Index6M,$H1073,TRUE,_xll.ohTrigger(RecalcTrigger,Trigger6M)),NA())</f>
        <v>1.2297456171692771E-2</v>
      </c>
      <c r="M1073" s="146">
        <f>IFERROR(_xll.qlIndexFixing(Index1Y,$H1073,TRUE,_xll.ohTrigger(RecalcTrigger,Trigger1Y)),NA())</f>
        <v>1.2766889656282476E-2</v>
      </c>
      <c r="N1073" s="145">
        <f>IFERROR(_xll.qlIndexFixing(ONIndex1M,I1073,TRUE,_xll.ohTrigger(RecalcTrigger,Trigger1M)),NA())</f>
        <v>1.1519338985376271E-2</v>
      </c>
      <c r="O1073" s="44">
        <f>IFERROR(_xll.qlIndexFixing(ONIndex3M,I1073,TRUE,_xll.ohTrigger(RecalcTrigger,Trigger3M)),NA())</f>
        <v>1.2141484726996277E-2</v>
      </c>
      <c r="P1073" s="44">
        <f>IFERROR(_xll.qlIndexFixing(ONIndex6M,I1073,TRUE,_xll.ohTrigger(RecalcTrigger,Trigger6M)),NA())</f>
        <v>1.2258630175036034E-2</v>
      </c>
      <c r="Q1073" s="146">
        <f>IFERROR(_xll.qlIndexFixing(ONIndex1Y,I1073,TRUE,_xll.ohTrigger(RecalcTrigger,Trigger1Y)),NA())</f>
        <v>1.27379393812177E-2</v>
      </c>
    </row>
    <row r="1074" spans="2:17" x14ac:dyDescent="0.2">
      <c r="B1074" s="39" t="s">
        <v>42</v>
      </c>
      <c r="D1074" s="42">
        <f>_xll.qlCalendarAdvance(Calendar,$D1073,B1074,"f",FALSE)</f>
        <v>47268</v>
      </c>
      <c r="E1074" s="140">
        <f>_xll.qlInterestRateIndexValueDate(IndexON,D1074)</f>
        <v>47268</v>
      </c>
      <c r="F1074" s="156">
        <f>IFERROR(_xll.qlIndexFixing(IndexON,D1074,TRUE,_xll.ohTrigger(RecalcTrigger,TriggerON)),NA())</f>
        <v>1.0604090118848664E-2</v>
      </c>
      <c r="H1074" s="42">
        <f>_xll.qlCalendarAdvance(Calendar,$H1073,B1074,"f",FALSE)</f>
        <v>47268</v>
      </c>
      <c r="I1074" s="140">
        <f>_xll.qlInterestRateIndexValueDate(Index1M,$H1074)</f>
        <v>47268</v>
      </c>
      <c r="J1074" s="145">
        <f>IFERROR(_xll.qlIndexFixing(Index1M,$H1074,TRUE,_xll.ohTrigger(RecalcTrigger,Trigger1M)),NA())</f>
        <v>1.1528944421060006E-2</v>
      </c>
      <c r="K1074" s="44">
        <f>IFERROR(_xll.qlIndexFixing(Index3M,H1074,TRUE,_xll.ohTrigger(RecalcTrigger,Trigger3M)),NA())</f>
        <v>1.2155183751549746E-2</v>
      </c>
      <c r="L1074" s="44">
        <f>IFERROR(_xll.qlIndexFixing(Index6M,$H1074,TRUE,_xll.ohTrigger(RecalcTrigger,Trigger6M)),NA())</f>
        <v>1.2297172968379512E-2</v>
      </c>
      <c r="M1074" s="146">
        <f>IFERROR(_xll.qlIndexFixing(Index1Y,$H1074,TRUE,_xll.ohTrigger(RecalcTrigger,Trigger1Y)),NA())</f>
        <v>1.2764380388234242E-2</v>
      </c>
      <c r="N1074" s="145">
        <f>IFERROR(_xll.qlIndexFixing(ONIndex1M,I1074,TRUE,_xll.ohTrigger(RecalcTrigger,Trigger1M)),NA())</f>
        <v>1.152082270231336E-2</v>
      </c>
      <c r="O1074" s="44">
        <f>IFERROR(_xll.qlIndexFixing(ONIndex3M,I1074,TRUE,_xll.ohTrigger(RecalcTrigger,Trigger3M)),NA())</f>
        <v>1.2141089085555556E-2</v>
      </c>
      <c r="P1074" s="44">
        <f>IFERROR(_xll.qlIndexFixing(ONIndex6M,I1074,TRUE,_xll.ohTrigger(RecalcTrigger,Trigger6M)),NA())</f>
        <v>1.2259331523210015E-2</v>
      </c>
      <c r="Q1074" s="146">
        <f>IFERROR(_xll.qlIndexFixing(ONIndex1Y,I1074,TRUE,_xll.ohTrigger(RecalcTrigger,Trigger1Y)),NA())</f>
        <v>1.2736859679666201E-2</v>
      </c>
    </row>
    <row r="1075" spans="2:17" x14ac:dyDescent="0.2">
      <c r="B1075" s="39" t="s">
        <v>42</v>
      </c>
      <c r="D1075" s="42">
        <f>_xll.qlCalendarAdvance(Calendar,$D1074,B1075,"f",FALSE)</f>
        <v>47275</v>
      </c>
      <c r="E1075" s="140">
        <f>_xll.qlInterestRateIndexValueDate(IndexON,D1075)</f>
        <v>47275</v>
      </c>
      <c r="F1075" s="156">
        <f>IFERROR(_xll.qlIndexFixing(IndexON,D1075,TRUE,_xll.ohTrigger(RecalcTrigger,TriggerON)),NA())</f>
        <v>1.0605188141155075E-2</v>
      </c>
      <c r="H1075" s="42">
        <f>_xll.qlCalendarAdvance(Calendar,$H1074,B1075,"f",FALSE)</f>
        <v>47275</v>
      </c>
      <c r="I1075" s="140">
        <f>_xll.qlInterestRateIndexValueDate(Index1M,$H1075)</f>
        <v>47275</v>
      </c>
      <c r="J1075" s="145">
        <f>IFERROR(_xll.qlIndexFixing(Index1M,$H1075,TRUE,_xll.ohTrigger(RecalcTrigger,Trigger1M)),NA())</f>
        <v>1.1530251330967228E-2</v>
      </c>
      <c r="K1075" s="44">
        <f>IFERROR(_xll.qlIndexFixing(Index3M,H1075,TRUE,_xll.ohTrigger(RecalcTrigger,Trigger3M)),NA())</f>
        <v>1.2154378434262663E-2</v>
      </c>
      <c r="L1075" s="44">
        <f>IFERROR(_xll.qlIndexFixing(Index6M,$H1075,TRUE,_xll.ohTrigger(RecalcTrigger,Trigger6M)),NA())</f>
        <v>1.2296659151811639E-2</v>
      </c>
      <c r="M1075" s="146">
        <f>IFERROR(_xll.qlIndexFixing(Index1Y,$H1075,TRUE,_xll.ohTrigger(RecalcTrigger,Trigger1Y)),NA())</f>
        <v>1.276181667192744E-2</v>
      </c>
      <c r="N1075" s="145">
        <f>IFERROR(_xll.qlIndexFixing(ONIndex1M,I1075,TRUE,_xll.ohTrigger(RecalcTrigger,Trigger1M)),NA())</f>
        <v>1.1522248464757023E-2</v>
      </c>
      <c r="O1075" s="44">
        <f>IFERROR(_xll.qlIndexFixing(ONIndex3M,I1075,TRUE,_xll.ohTrigger(RecalcTrigger,Trigger3M)),NA())</f>
        <v>1.2140639145132859E-2</v>
      </c>
      <c r="P1075" s="44">
        <f>IFERROR(_xll.qlIndexFixing(ONIndex6M,I1075,TRUE,_xll.ohTrigger(RecalcTrigger,Trigger6M)),NA())</f>
        <v>1.2259957683209421E-2</v>
      </c>
      <c r="Q1075" s="146">
        <f>IFERROR(_xll.qlIndexFixing(ONIndex1Y,I1075,TRUE,_xll.ohTrigger(RecalcTrigger,Trigger1Y)),NA())</f>
        <v>1.2735726208040754E-2</v>
      </c>
    </row>
    <row r="1076" spans="2:17" x14ac:dyDescent="0.2">
      <c r="B1076" s="39" t="s">
        <v>42</v>
      </c>
      <c r="D1076" s="42">
        <f>_xll.qlCalendarAdvance(Calendar,$D1075,B1076,"f",FALSE)</f>
        <v>47282</v>
      </c>
      <c r="E1076" s="140">
        <f>_xll.qlInterestRateIndexValueDate(IndexON,D1076)</f>
        <v>47282</v>
      </c>
      <c r="F1076" s="156">
        <f>IFERROR(_xll.qlIndexFixing(IndexON,D1076,TRUE,_xll.ohTrigger(RecalcTrigger,TriggerON)),NA())</f>
        <v>1.0606222549263133E-2</v>
      </c>
      <c r="H1076" s="42">
        <f>_xll.qlCalendarAdvance(Calendar,$H1075,B1076,"f",FALSE)</f>
        <v>47282</v>
      </c>
      <c r="I1076" s="140">
        <f>_xll.qlInterestRateIndexValueDate(Index1M,$H1076)</f>
        <v>47282</v>
      </c>
      <c r="J1076" s="145">
        <f>IFERROR(_xll.qlIndexFixing(Index1M,$H1076,TRUE,_xll.ohTrigger(RecalcTrigger,Trigger1M)),NA())</f>
        <v>1.1531500233419978E-2</v>
      </c>
      <c r="K1076" s="44">
        <f>IFERROR(_xll.qlIndexFixing(Index3M,H1076,TRUE,_xll.ohTrigger(RecalcTrigger,Trigger3M)),NA())</f>
        <v>1.2153518653554223E-2</v>
      </c>
      <c r="L1076" s="44">
        <f>IFERROR(_xll.qlIndexFixing(Index6M,$H1076,TRUE,_xll.ohTrigger(RecalcTrigger,Trigger6M)),NA())</f>
        <v>1.229623006337731E-2</v>
      </c>
      <c r="M1076" s="146">
        <f>IFERROR(_xll.qlIndexFixing(Index1Y,$H1076,TRUE,_xll.ohTrigger(RecalcTrigger,Trigger1Y)),NA())</f>
        <v>1.2759198507776182E-2</v>
      </c>
      <c r="N1076" s="145">
        <f>IFERROR(_xll.qlIndexFixing(ONIndex1M,I1076,TRUE,_xll.ohTrigger(RecalcTrigger,Trigger1M)),NA())</f>
        <v>1.1523616272626214E-2</v>
      </c>
      <c r="O1076" s="44">
        <f>IFERROR(_xll.qlIndexFixing(ONIndex3M,I1076,TRUE,_xll.ohTrigger(RecalcTrigger,Trigger3M)),NA())</f>
        <v>1.2140134905647137E-2</v>
      </c>
      <c r="P1076" s="44">
        <f>IFERROR(_xll.qlIndexFixing(ONIndex6M,I1076,TRUE,_xll.ohTrigger(RecalcTrigger,Trigger6M)),NA())</f>
        <v>1.2260508655196345E-2</v>
      </c>
      <c r="Q1076" s="146">
        <f>IFERROR(_xll.qlIndexFixing(ONIndex1Y,I1076,TRUE,_xll.ohTrigger(RecalcTrigger,Trigger1Y)),NA())</f>
        <v>1.2734538966260311E-2</v>
      </c>
    </row>
    <row r="1077" spans="2:17" x14ac:dyDescent="0.2">
      <c r="B1077" s="39" t="s">
        <v>42</v>
      </c>
      <c r="D1077" s="42">
        <f>_xll.qlCalendarAdvance(Calendar,$D1076,B1077,"f",FALSE)</f>
        <v>47289</v>
      </c>
      <c r="E1077" s="140">
        <f>_xll.qlInterestRateIndexValueDate(IndexON,D1077)</f>
        <v>47289</v>
      </c>
      <c r="F1077" s="156">
        <f>IFERROR(_xll.qlIndexFixing(IndexON,D1077,TRUE,_xll.ohTrigger(RecalcTrigger,TriggerON)),NA())</f>
        <v>1.0607193343010746E-2</v>
      </c>
      <c r="H1077" s="42">
        <f>_xll.qlCalendarAdvance(Calendar,$H1076,B1077,"f",FALSE)</f>
        <v>47289</v>
      </c>
      <c r="I1077" s="140">
        <f>_xll.qlInterestRateIndexValueDate(Index1M,$H1077)</f>
        <v>47289</v>
      </c>
      <c r="J1077" s="145">
        <f>IFERROR(_xll.qlIndexFixing(Index1M,$H1077,TRUE,_xll.ohTrigger(RecalcTrigger,Trigger1M)),NA())</f>
        <v>1.153269112839935E-2</v>
      </c>
      <c r="K1077" s="44">
        <f>IFERROR(_xll.qlIndexFixing(Index3M,H1077,TRUE,_xll.ohTrigger(RecalcTrigger,Trigger3M)),NA())</f>
        <v>1.2152604409458782E-2</v>
      </c>
      <c r="L1077" s="44">
        <f>IFERROR(_xll.qlIndexFixing(Index6M,$H1077,TRUE,_xll.ohTrigger(RecalcTrigger,Trigger6M)),NA())</f>
        <v>1.2295725325942797E-2</v>
      </c>
      <c r="M1077" s="146">
        <f>IFERROR(_xll.qlIndexFixing(Index1Y,$H1077,TRUE,_xll.ohTrigger(RecalcTrigger,Trigger1Y)),NA())</f>
        <v>1.2756525896202131E-2</v>
      </c>
      <c r="N1077" s="145">
        <f>IFERROR(_xll.qlIndexFixing(ONIndex1M,I1077,TRUE,_xll.ohTrigger(RecalcTrigger,Trigger1M)),NA())</f>
        <v>1.1524926126083024E-2</v>
      </c>
      <c r="O1077" s="44">
        <f>IFERROR(_xll.qlIndexFixing(ONIndex3M,I1077,TRUE,_xll.ohTrigger(RecalcTrigger,Trigger3M)),NA())</f>
        <v>1.2139576367179439E-2</v>
      </c>
      <c r="P1077" s="44">
        <f>IFERROR(_xll.qlIndexFixing(ONIndex6M,I1077,TRUE,_xll.ohTrigger(RecalcTrigger,Trigger6M)),NA())</f>
        <v>1.2260984439008693E-2</v>
      </c>
      <c r="Q1077" s="146">
        <f>IFERROR(_xll.qlIndexFixing(ONIndex1Y,I1077,TRUE,_xll.ohTrigger(RecalcTrigger,Trigger1Y)),NA())</f>
        <v>1.2733297954324874E-2</v>
      </c>
    </row>
    <row r="1078" spans="2:17" x14ac:dyDescent="0.2">
      <c r="B1078" s="39" t="s">
        <v>42</v>
      </c>
      <c r="D1078" s="42">
        <f>_xll.qlCalendarAdvance(Calendar,$D1077,B1078,"f",FALSE)</f>
        <v>47296</v>
      </c>
      <c r="E1078" s="140">
        <f>_xll.qlInterestRateIndexValueDate(IndexON,D1078)</f>
        <v>47296</v>
      </c>
      <c r="F1078" s="156">
        <f>IFERROR(_xll.qlIndexFixing(IndexON,D1078,TRUE,_xll.ohTrigger(RecalcTrigger,TriggerON)),NA())</f>
        <v>1.0608100522478958E-2</v>
      </c>
      <c r="H1078" s="42">
        <f>_xll.qlCalendarAdvance(Calendar,$H1077,B1078,"f",FALSE)</f>
        <v>47296</v>
      </c>
      <c r="I1078" s="140">
        <f>_xll.qlInterestRateIndexValueDate(Index1M,$H1078)</f>
        <v>47296</v>
      </c>
      <c r="J1078" s="145">
        <f>IFERROR(_xll.qlIndexFixing(Index1M,$H1078,TRUE,_xll.ohTrigger(RecalcTrigger,Trigger1M)),NA())</f>
        <v>1.1533824015886429E-2</v>
      </c>
      <c r="K1078" s="44">
        <f>IFERROR(_xll.qlIndexFixing(Index3M,H1078,TRUE,_xll.ohTrigger(RecalcTrigger,Trigger3M)),NA())</f>
        <v>1.2151635702015101E-2</v>
      </c>
      <c r="L1078" s="44">
        <f>IFERROR(_xll.qlIndexFixing(Index6M,$H1078,TRUE,_xll.ohTrigger(RecalcTrigger,Trigger6M)),NA())</f>
        <v>1.229514493956523E-2</v>
      </c>
      <c r="M1078" s="146">
        <f>IFERROR(_xll.qlIndexFixing(Index1Y,$H1078,TRUE,_xll.ohTrigger(RecalcTrigger,Trigger1Y)),NA())</f>
        <v>1.2753798837636721E-2</v>
      </c>
      <c r="N1078" s="145">
        <f>IFERROR(_xll.qlIndexFixing(ONIndex1M,I1078,TRUE,_xll.ohTrigger(RecalcTrigger,Trigger1M)),NA())</f>
        <v>1.1526178025046407E-2</v>
      </c>
      <c r="O1078" s="44">
        <f>IFERROR(_xll.qlIndexFixing(ONIndex3M,I1078,TRUE,_xll.ohTrigger(RecalcTrigger,Trigger3M)),NA())</f>
        <v>1.213896352956767E-2</v>
      </c>
      <c r="P1078" s="44">
        <f>IFERROR(_xll.qlIndexFixing(ONIndex6M,I1078,TRUE,_xll.ohTrigger(RecalcTrigger,Trigger6M)),NA())</f>
        <v>1.2261385034727512E-2</v>
      </c>
      <c r="Q1078" s="146">
        <f>IFERROR(_xll.qlIndexFixing(ONIndex1Y,I1078,TRUE,_xll.ohTrigger(RecalcTrigger,Trigger1Y)),NA())</f>
        <v>1.2732003172153394E-2</v>
      </c>
    </row>
    <row r="1079" spans="2:17" x14ac:dyDescent="0.2">
      <c r="B1079" s="39" t="s">
        <v>42</v>
      </c>
      <c r="D1079" s="42">
        <f>_xll.qlCalendarAdvance(Calendar,$D1078,B1079,"f",FALSE)</f>
        <v>47303</v>
      </c>
      <c r="E1079" s="140">
        <f>_xll.qlInterestRateIndexValueDate(IndexON,D1079)</f>
        <v>47303</v>
      </c>
      <c r="F1079" s="156">
        <f>IFERROR(_xll.qlIndexFixing(IndexON,D1079,TRUE,_xll.ohTrigger(RecalcTrigger,TriggerON)),NA())</f>
        <v>1.0608944087667771E-2</v>
      </c>
      <c r="H1079" s="42">
        <f>_xll.qlCalendarAdvance(Calendar,$H1078,B1079,"f",FALSE)</f>
        <v>47303</v>
      </c>
      <c r="I1079" s="140">
        <f>_xll.qlInterestRateIndexValueDate(Index1M,$H1079)</f>
        <v>47303</v>
      </c>
      <c r="J1079" s="145">
        <f>IFERROR(_xll.qlIndexFixing(Index1M,$H1079,TRUE,_xll.ohTrigger(RecalcTrigger,Trigger1M)),NA())</f>
        <v>1.1535659019340169E-2</v>
      </c>
      <c r="K1079" s="44">
        <f>IFERROR(_xll.qlIndexFixing(Index3M,H1079,TRUE,_xll.ohTrigger(RecalcTrigger,Trigger3M)),NA())</f>
        <v>1.2150612531262824E-2</v>
      </c>
      <c r="L1079" s="44">
        <f>IFERROR(_xll.qlIndexFixing(Index6M,$H1079,TRUE,_xll.ohTrigger(RecalcTrigger,Trigger6M)),NA())</f>
        <v>1.2294622178373078E-2</v>
      </c>
      <c r="M1079" s="146">
        <f>IFERROR(_xll.qlIndexFixing(Index1Y,$H1079,TRUE,_xll.ohTrigger(RecalcTrigger,Trigger1Y)),NA())</f>
        <v>1.2751017332519599E-2</v>
      </c>
      <c r="N1079" s="145">
        <f>IFERROR(_xll.qlIndexFixing(ONIndex1M,I1079,TRUE,_xll.ohTrigger(RecalcTrigger,Trigger1M)),NA())</f>
        <v>1.1527371969516365E-2</v>
      </c>
      <c r="O1079" s="44">
        <f>IFERROR(_xll.qlIndexFixing(ONIndex3M,I1079,TRUE,_xll.ohTrigger(RecalcTrigger,Trigger3M)),NA())</f>
        <v>1.2138296392892878E-2</v>
      </c>
      <c r="P1079" s="44">
        <f>IFERROR(_xll.qlIndexFixing(ONIndex6M,I1079,TRUE,_xll.ohTrigger(RecalcTrigger,Trigger6M)),NA())</f>
        <v>1.2261710442271756E-2</v>
      </c>
      <c r="Q1079" s="146">
        <f>IFERROR(_xll.qlIndexFixing(ONIndex1Y,I1079,TRUE,_xll.ohTrigger(RecalcTrigger,Trigger1Y)),NA())</f>
        <v>1.2730654619907966E-2</v>
      </c>
    </row>
    <row r="1080" spans="2:17" x14ac:dyDescent="0.2">
      <c r="B1080" s="39" t="s">
        <v>42</v>
      </c>
      <c r="D1080" s="42">
        <f>_xll.qlCalendarAdvance(Calendar,$D1079,B1080,"f",FALSE)</f>
        <v>47310</v>
      </c>
      <c r="E1080" s="140">
        <f>_xll.qlInterestRateIndexValueDate(IndexON,D1080)</f>
        <v>47310</v>
      </c>
      <c r="F1080" s="156">
        <f>IFERROR(_xll.qlIndexFixing(IndexON,D1080,TRUE,_xll.ohTrigger(RecalcTrigger,TriggerON)),NA())</f>
        <v>1.0609724038577184E-2</v>
      </c>
      <c r="H1080" s="42">
        <f>_xll.qlCalendarAdvance(Calendar,$H1079,B1080,"f",FALSE)</f>
        <v>47310</v>
      </c>
      <c r="I1080" s="140">
        <f>_xll.qlInterestRateIndexValueDate(Index1M,$H1080)</f>
        <v>47310</v>
      </c>
      <c r="J1080" s="145">
        <f>IFERROR(_xll.qlIndexFixing(Index1M,$H1080,TRUE,_xll.ohTrigger(RecalcTrigger,Trigger1M)),NA())</f>
        <v>1.1536663556805028E-2</v>
      </c>
      <c r="K1080" s="44">
        <f>IFERROR(_xll.qlIndexFixing(Index3M,H1080,TRUE,_xll.ohTrigger(RecalcTrigger,Trigger3M)),NA())</f>
        <v>1.2149534897244232E-2</v>
      </c>
      <c r="L1080" s="44">
        <f>IFERROR(_xll.qlIndexFixing(Index6M,$H1080,TRUE,_xll.ohTrigger(RecalcTrigger,Trigger6M)),NA())</f>
        <v>1.2293885066090141E-2</v>
      </c>
      <c r="M1080" s="146">
        <f>IFERROR(_xll.qlIndexFixing(Index1Y,$H1080,TRUE,_xll.ohTrigger(RecalcTrigger,Trigger1Y)),NA())</f>
        <v>1.2748181381299739E-2</v>
      </c>
      <c r="N1080" s="145">
        <f>IFERROR(_xll.qlIndexFixing(ONIndex1M,I1080,TRUE,_xll.ohTrigger(RecalcTrigger,Trigger1M)),NA())</f>
        <v>1.1528507959492895E-2</v>
      </c>
      <c r="O1080" s="44">
        <f>IFERROR(_xll.qlIndexFixing(ONIndex3M,I1080,TRUE,_xll.ohTrigger(RecalcTrigger,Trigger3M)),NA())</f>
        <v>1.2137574957155062E-2</v>
      </c>
      <c r="P1080" s="44">
        <f>IFERROR(_xll.qlIndexFixing(ONIndex6M,I1080,TRUE,_xll.ohTrigger(RecalcTrigger,Trigger6M)),NA())</f>
        <v>1.2261960661722471E-2</v>
      </c>
      <c r="Q1080" s="146">
        <f>IFERROR(_xll.qlIndexFixing(ONIndex1Y,I1080,TRUE,_xll.ohTrigger(RecalcTrigger,Trigger1Y)),NA())</f>
        <v>1.2729252297426497E-2</v>
      </c>
    </row>
    <row r="1081" spans="2:17" x14ac:dyDescent="0.2">
      <c r="B1081" s="39" t="s">
        <v>42</v>
      </c>
      <c r="D1081" s="42">
        <f>_xll.qlCalendarAdvance(Calendar,$D1080,B1081,"f",FALSE)</f>
        <v>47317</v>
      </c>
      <c r="E1081" s="140">
        <f>_xll.qlInterestRateIndexValueDate(IndexON,D1081)</f>
        <v>47317</v>
      </c>
      <c r="F1081" s="156">
        <f>IFERROR(_xll.qlIndexFixing(IndexON,D1081,TRUE,_xll.ohTrigger(RecalcTrigger,TriggerON)),NA())</f>
        <v>1.0610440375207197E-2</v>
      </c>
      <c r="H1081" s="42">
        <f>_xll.qlCalendarAdvance(Calendar,$H1080,B1081,"f",FALSE)</f>
        <v>47317</v>
      </c>
      <c r="I1081" s="140">
        <f>_xll.qlInterestRateIndexValueDate(Index1M,$H1081)</f>
        <v>47317</v>
      </c>
      <c r="J1081" s="145">
        <f>IFERROR(_xll.qlIndexFixing(Index1M,$H1081,TRUE,_xll.ohTrigger(RecalcTrigger,Trigger1M)),NA())</f>
        <v>1.1537610081238945E-2</v>
      </c>
      <c r="K1081" s="44">
        <f>IFERROR(_xll.qlIndexFixing(Index3M,H1081,TRUE,_xll.ohTrigger(RecalcTrigger,Trigger3M)),NA())</f>
        <v>1.2148402800003377E-2</v>
      </c>
      <c r="L1081" s="44">
        <f>IFERROR(_xll.qlIndexFixing(Index6M,$H1081,TRUE,_xll.ohTrigger(RecalcTrigger,Trigger6M)),NA())</f>
        <v>1.2293072302555762E-2</v>
      </c>
      <c r="M1081" s="146">
        <f>IFERROR(_xll.qlIndexFixing(Index1Y,$H1081,TRUE,_xll.ohTrigger(RecalcTrigger,Trigger1Y)),NA())</f>
        <v>1.2745290984434332E-2</v>
      </c>
      <c r="N1081" s="145">
        <f>IFERROR(_xll.qlIndexFixing(ONIndex1M,I1081,TRUE,_xll.ohTrigger(RecalcTrigger,Trigger1M)),NA())</f>
        <v>1.1529585994975999E-2</v>
      </c>
      <c r="O1081" s="44">
        <f>IFERROR(_xll.qlIndexFixing(ONIndex3M,I1081,TRUE,_xll.ohTrigger(RecalcTrigger,Trigger3M)),NA())</f>
        <v>1.2136799222435268E-2</v>
      </c>
      <c r="P1081" s="44">
        <f>IFERROR(_xll.qlIndexFixing(ONIndex6M,I1081,TRUE,_xll.ohTrigger(RecalcTrigger,Trigger6M)),NA())</f>
        <v>1.2262135693160703E-2</v>
      </c>
      <c r="Q1081" s="146">
        <f>IFERROR(_xll.qlIndexFixing(ONIndex1Y,I1081,TRUE,_xll.ohTrigger(RecalcTrigger,Trigger1Y)),NA())</f>
        <v>1.2727796204790032E-2</v>
      </c>
    </row>
    <row r="1082" spans="2:17" x14ac:dyDescent="0.2">
      <c r="B1082" s="39" t="s">
        <v>42</v>
      </c>
      <c r="D1082" s="42">
        <f>_xll.qlCalendarAdvance(Calendar,$D1081,B1082,"f",FALSE)</f>
        <v>47324</v>
      </c>
      <c r="E1082" s="140">
        <f>_xll.qlInterestRateIndexValueDate(IndexON,D1082)</f>
        <v>47324</v>
      </c>
      <c r="F1082" s="156">
        <f>IFERROR(_xll.qlIndexFixing(IndexON,D1082,TRUE,_xll.ohTrigger(RecalcTrigger,TriggerON)),NA())</f>
        <v>1.0611093097476765E-2</v>
      </c>
      <c r="H1082" s="42">
        <f>_xll.qlCalendarAdvance(Calendar,$H1081,B1082,"f",FALSE)</f>
        <v>47324</v>
      </c>
      <c r="I1082" s="140">
        <f>_xll.qlInterestRateIndexValueDate(Index1M,$H1082)</f>
        <v>47324</v>
      </c>
      <c r="J1082" s="145">
        <f>IFERROR(_xll.qlIndexFixing(Index1M,$H1082,TRUE,_xll.ohTrigger(RecalcTrigger,Trigger1M)),NA())</f>
        <v>1.1538738852419921E-2</v>
      </c>
      <c r="K1082" s="44">
        <f>IFERROR(_xll.qlIndexFixing(Index3M,H1082,TRUE,_xll.ohTrigger(RecalcTrigger,Trigger3M)),NA())</f>
        <v>1.2147216239586065E-2</v>
      </c>
      <c r="L1082" s="44">
        <f>IFERROR(_xll.qlIndexFixing(Index6M,$H1082,TRUE,_xll.ohTrigger(RecalcTrigger,Trigger6M)),NA())</f>
        <v>1.2292183887861999E-2</v>
      </c>
      <c r="M1082" s="146">
        <f>IFERROR(_xll.qlIndexFixing(Index1Y,$H1082,TRUE,_xll.ohTrigger(RecalcTrigger,Trigger1Y)),NA())</f>
        <v>1.2742346142389893E-2</v>
      </c>
      <c r="N1082" s="145">
        <f>IFERROR(_xll.qlIndexFixing(ONIndex1M,I1082,TRUE,_xll.ohTrigger(RecalcTrigger,Trigger1M)),NA())</f>
        <v>1.1530606075884631E-2</v>
      </c>
      <c r="O1082" s="44">
        <f>IFERROR(_xll.qlIndexFixing(ONIndex3M,I1082,TRUE,_xll.ohTrigger(RecalcTrigger,Trigger3M)),NA())</f>
        <v>1.2135969188652451E-2</v>
      </c>
      <c r="P1082" s="44">
        <f>IFERROR(_xll.qlIndexFixing(ONIndex6M,I1082,TRUE,_xll.ohTrigger(RecalcTrigger,Trigger6M)),NA())</f>
        <v>1.2262235536343313E-2</v>
      </c>
      <c r="Q1082" s="146">
        <f>IFERROR(_xll.qlIndexFixing(ONIndex1Y,I1082,TRUE,_xll.ohTrigger(RecalcTrigger,Trigger1Y)),NA())</f>
        <v>1.2726286341998572E-2</v>
      </c>
    </row>
    <row r="1083" spans="2:17" x14ac:dyDescent="0.2">
      <c r="B1083" s="39" t="s">
        <v>42</v>
      </c>
      <c r="D1083" s="42">
        <f>_xll.qlCalendarAdvance(Calendar,$D1082,B1083,"f",FALSE)</f>
        <v>47331</v>
      </c>
      <c r="E1083" s="140">
        <f>_xll.qlInterestRateIndexValueDate(IndexON,D1083)</f>
        <v>47331</v>
      </c>
      <c r="F1083" s="156">
        <f>IFERROR(_xll.qlIndexFixing(IndexON,D1083,TRUE,_xll.ohTrigger(RecalcTrigger,TriggerON)),NA())</f>
        <v>1.0611682205466932E-2</v>
      </c>
      <c r="H1083" s="42">
        <f>_xll.qlCalendarAdvance(Calendar,$H1082,B1083,"f",FALSE)</f>
        <v>47331</v>
      </c>
      <c r="I1083" s="140">
        <f>_xll.qlInterestRateIndexValueDate(Index1M,$H1083)</f>
        <v>47331</v>
      </c>
      <c r="J1083" s="145">
        <f>IFERROR(_xll.qlIndexFixing(Index1M,$H1083,TRUE,_xll.ohTrigger(RecalcTrigger,Trigger1M)),NA())</f>
        <v>1.1539329090959909E-2</v>
      </c>
      <c r="K1083" s="44">
        <f>IFERROR(_xll.qlIndexFixing(Index3M,H1083,TRUE,_xll.ohTrigger(RecalcTrigger,Trigger3M)),NA())</f>
        <v>1.2145975216041627E-2</v>
      </c>
      <c r="L1083" s="44">
        <f>IFERROR(_xll.qlIndexFixing(Index6M,$H1083,TRUE,_xll.ohTrigger(RecalcTrigger,Trigger6M)),NA())</f>
        <v>1.2291219822109721E-2</v>
      </c>
      <c r="M1083" s="146">
        <f>IFERROR(_xll.qlIndexFixing(Index1Y,$H1083,TRUE,_xll.ohTrigger(RecalcTrigger,Trigger1Y)),NA())</f>
        <v>1.273934685564071E-2</v>
      </c>
      <c r="N1083" s="145">
        <f>IFERROR(_xll.qlIndexFixing(ONIndex1M,I1083,TRUE,_xll.ohTrigger(RecalcTrigger,Trigger1M)),NA())</f>
        <v>1.1531568202299836E-2</v>
      </c>
      <c r="O1083" s="44">
        <f>IFERROR(_xll.qlIndexFixing(ONIndex3M,I1083,TRUE,_xll.ohTrigger(RecalcTrigger,Trigger3M)),NA())</f>
        <v>1.2135084855725564E-2</v>
      </c>
      <c r="P1083" s="44">
        <f>IFERROR(_xll.qlIndexFixing(ONIndex6M,I1083,TRUE,_xll.ohTrigger(RecalcTrigger,Trigger6M)),NA())</f>
        <v>1.2262260191432395E-2</v>
      </c>
      <c r="Q1083" s="146">
        <f>IFERROR(_xll.qlIndexFixing(ONIndex1Y,I1083,TRUE,_xll.ohTrigger(RecalcTrigger,Trigger1Y)),NA())</f>
        <v>1.2724722709052116E-2</v>
      </c>
    </row>
    <row r="1084" spans="2:17" x14ac:dyDescent="0.2">
      <c r="B1084" s="39" t="s">
        <v>42</v>
      </c>
      <c r="D1084" s="42">
        <f>_xll.qlCalendarAdvance(Calendar,$D1083,B1084,"f",FALSE)</f>
        <v>47338</v>
      </c>
      <c r="E1084" s="140">
        <f>_xll.qlInterestRateIndexValueDate(IndexON,D1084)</f>
        <v>47338</v>
      </c>
      <c r="F1084" s="156">
        <f>IFERROR(_xll.qlIndexFixing(IndexON,D1084,TRUE,_xll.ohTrigger(RecalcTrigger,TriggerON)),NA())</f>
        <v>1.0612207699258747E-2</v>
      </c>
      <c r="H1084" s="42">
        <f>_xll.qlCalendarAdvance(Calendar,$H1083,B1084,"f",FALSE)</f>
        <v>47338</v>
      </c>
      <c r="I1084" s="140">
        <f>_xll.qlInterestRateIndexValueDate(Index1M,$H1084)</f>
        <v>47338</v>
      </c>
      <c r="J1084" s="145">
        <f>IFERROR(_xll.qlIndexFixing(Index1M,$H1084,TRUE,_xll.ohTrigger(RecalcTrigger,Trigger1M)),NA())</f>
        <v>1.1540101576219944E-2</v>
      </c>
      <c r="K1084" s="44">
        <f>IFERROR(_xll.qlIndexFixing(Index3M,H1084,TRUE,_xll.ohTrigger(RecalcTrigger,Trigger3M)),NA())</f>
        <v>1.2144679729421161E-2</v>
      </c>
      <c r="L1084" s="44">
        <f>IFERROR(_xll.qlIndexFixing(Index6M,$H1084,TRUE,_xll.ohTrigger(RecalcTrigger,Trigger6M)),NA())</f>
        <v>1.2290180105409046E-2</v>
      </c>
      <c r="M1084" s="146">
        <f>IFERROR(_xll.qlIndexFixing(Index1Y,$H1084,TRUE,_xll.ohTrigger(RecalcTrigger,Trigger1Y)),NA())</f>
        <v>1.2736293124671505E-2</v>
      </c>
      <c r="N1084" s="145">
        <f>IFERROR(_xll.qlIndexFixing(ONIndex1M,I1084,TRUE,_xll.ohTrigger(RecalcTrigger,Trigger1M)),NA())</f>
        <v>1.1532472374221614E-2</v>
      </c>
      <c r="O1084" s="44">
        <f>IFERROR(_xll.qlIndexFixing(ONIndex3M,I1084,TRUE,_xll.ohTrigger(RecalcTrigger,Trigger3M)),NA())</f>
        <v>1.2134146223735653E-2</v>
      </c>
      <c r="P1084" s="44">
        <f>IFERROR(_xll.qlIndexFixing(ONIndex6M,I1084,TRUE,_xll.ohTrigger(RecalcTrigger,Trigger6M)),NA())</f>
        <v>1.2262209658427947E-2</v>
      </c>
      <c r="Q1084" s="146">
        <f>IFERROR(_xll.qlIndexFixing(ONIndex1Y,I1084,TRUE,_xll.ohTrigger(RecalcTrigger,Trigger1Y)),NA())</f>
        <v>1.2723105305950666E-2</v>
      </c>
    </row>
    <row r="1085" spans="2:17" x14ac:dyDescent="0.2">
      <c r="B1085" s="39" t="s">
        <v>42</v>
      </c>
      <c r="D1085" s="42">
        <f>_xll.qlCalendarAdvance(Calendar,$D1084,B1085,"f",FALSE)</f>
        <v>47345</v>
      </c>
      <c r="E1085" s="140">
        <f>_xll.qlInterestRateIndexValueDate(IndexON,D1085)</f>
        <v>47345</v>
      </c>
      <c r="F1085" s="156">
        <f>IFERROR(_xll.qlIndexFixing(IndexON,D1085,TRUE,_xll.ohTrigger(RecalcTrigger,TriggerON)),NA())</f>
        <v>1.0612669578690115E-2</v>
      </c>
      <c r="H1085" s="42">
        <f>_xll.qlCalendarAdvance(Calendar,$H1084,B1085,"f",FALSE)</f>
        <v>47345</v>
      </c>
      <c r="I1085" s="140">
        <f>_xll.qlInterestRateIndexValueDate(Index1M,$H1085)</f>
        <v>47345</v>
      </c>
      <c r="J1085" s="145">
        <f>IFERROR(_xll.qlIndexFixing(Index1M,$H1085,TRUE,_xll.ohTrigger(RecalcTrigger,Trigger1M)),NA())</f>
        <v>1.1540816048395004E-2</v>
      </c>
      <c r="K1085" s="44">
        <f>IFERROR(_xll.qlIndexFixing(Index3M,H1085,TRUE,_xll.ohTrigger(RecalcTrigger,Trigger3M)),NA())</f>
        <v>1.2143329779777522E-2</v>
      </c>
      <c r="L1085" s="44">
        <f>IFERROR(_xll.qlIndexFixing(Index6M,$H1085,TRUE,_xll.ohTrigger(RecalcTrigger,Trigger6M)),NA())</f>
        <v>1.2289064737877577E-2</v>
      </c>
      <c r="M1085" s="146">
        <f>IFERROR(_xll.qlIndexFixing(Index1Y,$H1085,TRUE,_xll.ohTrigger(RecalcTrigger,Trigger1Y)),NA())</f>
        <v>1.2733184949974108E-2</v>
      </c>
      <c r="N1085" s="145">
        <f>IFERROR(_xll.qlIndexFixing(ONIndex1M,I1085,TRUE,_xll.ohTrigger(RecalcTrigger,Trigger1M)),NA())</f>
        <v>1.1533318591731012E-2</v>
      </c>
      <c r="O1085" s="44">
        <f>IFERROR(_xll.qlIndexFixing(ONIndex3M,I1085,TRUE,_xll.ohTrigger(RecalcTrigger,Trigger3M)),NA())</f>
        <v>1.2133153292844812E-2</v>
      </c>
      <c r="P1085" s="44">
        <f>IFERROR(_xll.qlIndexFixing(ONIndex6M,I1085,TRUE,_xll.ohTrigger(RecalcTrigger,Trigger6M)),NA())</f>
        <v>1.2262083937248924E-2</v>
      </c>
      <c r="Q1085" s="146">
        <f>IFERROR(_xll.qlIndexFixing(ONIndex1Y,I1085,TRUE,_xll.ohTrigger(RecalcTrigger,Trigger1Y)),NA())</f>
        <v>1.272143413269422E-2</v>
      </c>
    </row>
    <row r="1086" spans="2:17" x14ac:dyDescent="0.2">
      <c r="B1086" s="39" t="s">
        <v>42</v>
      </c>
      <c r="D1086" s="42">
        <f>_xll.qlCalendarAdvance(Calendar,$D1085,B1086,"f",FALSE)</f>
        <v>47352</v>
      </c>
      <c r="E1086" s="140">
        <f>_xll.qlInterestRateIndexValueDate(IndexON,D1086)</f>
        <v>47352</v>
      </c>
      <c r="F1086" s="156">
        <f>IFERROR(_xll.qlIndexFixing(IndexON,D1086,TRUE,_xll.ohTrigger(RecalcTrigger,TriggerON)),NA())</f>
        <v>1.061306784392313E-2</v>
      </c>
      <c r="H1086" s="42">
        <f>_xll.qlCalendarAdvance(Calendar,$H1085,B1086,"f",FALSE)</f>
        <v>47352</v>
      </c>
      <c r="I1086" s="140">
        <f>_xll.qlInterestRateIndexValueDate(Index1M,$H1086)</f>
        <v>47352</v>
      </c>
      <c r="J1086" s="145">
        <f>IFERROR(_xll.qlIndexFixing(Index1M,$H1086,TRUE,_xll.ohTrigger(RecalcTrigger,Trigger1M)),NA())</f>
        <v>1.1541472507475264E-2</v>
      </c>
      <c r="K1086" s="44">
        <f>IFERROR(_xll.qlIndexFixing(Index3M,H1086,TRUE,_xll.ohTrigger(RecalcTrigger,Trigger3M)),NA())</f>
        <v>1.2141925367166207E-2</v>
      </c>
      <c r="L1086" s="44">
        <f>IFERROR(_xll.qlIndexFixing(Index6M,$H1086,TRUE,_xll.ohTrigger(RecalcTrigger,Trigger6M)),NA())</f>
        <v>1.2287873719643051E-2</v>
      </c>
      <c r="M1086" s="146">
        <f>IFERROR(_xll.qlIndexFixing(Index1Y,$H1086,TRUE,_xll.ohTrigger(RecalcTrigger,Trigger1Y)),NA())</f>
        <v>1.2730022332050339E-2</v>
      </c>
      <c r="N1086" s="145">
        <f>IFERROR(_xll.qlIndexFixing(ONIndex1M,I1086,TRUE,_xll.ohTrigger(RecalcTrigger,Trigger1M)),NA())</f>
        <v>1.1534106854746984E-2</v>
      </c>
      <c r="O1086" s="44">
        <f>IFERROR(_xll.qlIndexFixing(ONIndex3M,I1086,TRUE,_xll.ohTrigger(RecalcTrigger,Trigger3M)),NA())</f>
        <v>1.2132106062728854E-2</v>
      </c>
      <c r="P1086" s="44">
        <f>IFERROR(_xll.qlIndexFixing(ONIndex6M,I1086,TRUE,_xll.ohTrigger(RecalcTrigger,Trigger6M)),NA())</f>
        <v>1.2261883027976372E-2</v>
      </c>
      <c r="Q1086" s="146">
        <f>IFERROR(_xll.qlIndexFixing(ONIndex1Y,I1086,TRUE,_xll.ohTrigger(RecalcTrigger,Trigger1Y)),NA())</f>
        <v>1.271970918928278E-2</v>
      </c>
    </row>
    <row r="1087" spans="2:17" x14ac:dyDescent="0.2">
      <c r="B1087" s="39" t="s">
        <v>42</v>
      </c>
      <c r="D1087" s="42">
        <f>_xll.qlCalendarAdvance(Calendar,$D1086,B1087,"f",FALSE)</f>
        <v>47359</v>
      </c>
      <c r="E1087" s="140">
        <f>_xll.qlInterestRateIndexValueDate(IndexON,D1087)</f>
        <v>47359</v>
      </c>
      <c r="F1087" s="156">
        <f>IFERROR(_xll.qlIndexFixing(IndexON,D1087,TRUE,_xll.ohTrigger(RecalcTrigger,TriggerON)),NA())</f>
        <v>1.0613402494714652E-2</v>
      </c>
      <c r="H1087" s="42">
        <f>_xll.qlCalendarAdvance(Calendar,$H1086,B1087,"f",FALSE)</f>
        <v>47359</v>
      </c>
      <c r="I1087" s="140">
        <f>_xll.qlInterestRateIndexValueDate(Index1M,$H1087)</f>
        <v>47359</v>
      </c>
      <c r="J1087" s="145">
        <f>IFERROR(_xll.qlIndexFixing(Index1M,$H1087,TRUE,_xll.ohTrigger(RecalcTrigger,Trigger1M)),NA())</f>
        <v>1.1541409663777518E-2</v>
      </c>
      <c r="K1087" s="44">
        <f>IFERROR(_xll.qlIndexFixing(Index3M,H1087,TRUE,_xll.ohTrigger(RecalcTrigger,Trigger3M)),NA())</f>
        <v>1.2140466491645361E-2</v>
      </c>
      <c r="L1087" s="44">
        <f>IFERROR(_xll.qlIndexFixing(Index6M,$H1087,TRUE,_xll.ohTrigger(RecalcTrigger,Trigger6M)),NA())</f>
        <v>1.2286517273393303E-2</v>
      </c>
      <c r="M1087" s="146">
        <f>IFERROR(_xll.qlIndexFixing(Index1Y,$H1087,TRUE,_xll.ohTrigger(RecalcTrigger,Trigger1Y)),NA())</f>
        <v>1.2726805271409791E-2</v>
      </c>
      <c r="N1087" s="145">
        <f>IFERROR(_xll.qlIndexFixing(ONIndex1M,I1087,TRUE,_xll.ohTrigger(RecalcTrigger,Trigger1M)),NA())</f>
        <v>1.1534837163188483E-2</v>
      </c>
      <c r="O1087" s="44">
        <f>IFERROR(_xll.qlIndexFixing(ONIndex3M,I1087,TRUE,_xll.ohTrigger(RecalcTrigger,Trigger3M)),NA())</f>
        <v>1.2131004533630918E-2</v>
      </c>
      <c r="P1087" s="44">
        <f>IFERROR(_xll.qlIndexFixing(ONIndex6M,I1087,TRUE,_xll.ohTrigger(RecalcTrigger,Trigger6M)),NA())</f>
        <v>1.2261606930691338E-2</v>
      </c>
      <c r="Q1087" s="146">
        <f>IFERROR(_xll.qlIndexFixing(ONIndex1Y,I1087,TRUE,_xll.ohTrigger(RecalcTrigger,Trigger1Y)),NA())</f>
        <v>1.2717930475716344E-2</v>
      </c>
    </row>
    <row r="1088" spans="2:17" x14ac:dyDescent="0.2">
      <c r="B1088" s="39" t="s">
        <v>42</v>
      </c>
      <c r="D1088" s="42">
        <f>_xll.qlCalendarAdvance(Calendar,$D1087,B1088,"f",FALSE)</f>
        <v>47366</v>
      </c>
      <c r="E1088" s="140">
        <f>_xll.qlInterestRateIndexValueDate(IndexON,D1088)</f>
        <v>47366</v>
      </c>
      <c r="F1088" s="156">
        <f>IFERROR(_xll.qlIndexFixing(IndexON,D1088,TRUE,_xll.ohTrigger(RecalcTrigger,TriggerON)),NA())</f>
        <v>1.0613673531388867E-2</v>
      </c>
      <c r="H1088" s="42">
        <f>_xll.qlCalendarAdvance(Calendar,$H1087,B1088,"f",FALSE)</f>
        <v>47366</v>
      </c>
      <c r="I1088" s="140">
        <f>_xll.qlInterestRateIndexValueDate(Index1M,$H1088)</f>
        <v>47366</v>
      </c>
      <c r="J1088" s="145">
        <f>IFERROR(_xll.qlIndexFixing(Index1M,$H1088,TRUE,_xll.ohTrigger(RecalcTrigger,Trigger1M)),NA())</f>
        <v>1.1541962475601464E-2</v>
      </c>
      <c r="K1088" s="44">
        <f>IFERROR(_xll.qlIndexFixing(Index3M,H1088,TRUE,_xll.ohTrigger(RecalcTrigger,Trigger3M)),NA())</f>
        <v>1.2138869879018266E-2</v>
      </c>
      <c r="L1088" s="44">
        <f>IFERROR(_xll.qlIndexFixing(Index6M,$H1088,TRUE,_xll.ohTrigger(RecalcTrigger,Trigger6M)),NA())</f>
        <v>1.2285010190167556E-2</v>
      </c>
      <c r="M1088" s="146">
        <f>IFERROR(_xll.qlIndexFixing(Index1Y,$H1088,TRUE,_xll.ohTrigger(RecalcTrigger,Trigger1Y)),NA())</f>
        <v>1.2723533768571826E-2</v>
      </c>
      <c r="N1088" s="145">
        <f>IFERROR(_xll.qlIndexFixing(ONIndex1M,I1088,TRUE,_xll.ohTrigger(RecalcTrigger,Trigger1M)),NA())</f>
        <v>1.1535509517136555E-2</v>
      </c>
      <c r="O1088" s="44">
        <f>IFERROR(_xll.qlIndexFixing(ONIndex3M,I1088,TRUE,_xll.ohTrigger(RecalcTrigger,Trigger3M)),NA())</f>
        <v>1.2129848705551005E-2</v>
      </c>
      <c r="P1088" s="44">
        <f>IFERROR(_xll.qlIndexFixing(ONIndex6M,I1088,TRUE,_xll.ohTrigger(RecalcTrigger,Trigger6M)),NA())</f>
        <v>1.2261255645150682E-2</v>
      </c>
      <c r="Q1088" s="146">
        <f>IFERROR(_xll.qlIndexFixing(ONIndex1Y,I1088,TRUE,_xll.ohTrigger(RecalcTrigger,Trigger1Y)),NA())</f>
        <v>1.2716097991994912E-2</v>
      </c>
    </row>
    <row r="1089" spans="2:17" x14ac:dyDescent="0.2">
      <c r="B1089" s="39" t="s">
        <v>42</v>
      </c>
      <c r="D1089" s="42">
        <f>_xll.qlCalendarAdvance(Calendar,$D1088,B1089,"f",FALSE)</f>
        <v>47373</v>
      </c>
      <c r="E1089" s="140">
        <f>_xll.qlInterestRateIndexValueDate(IndexON,D1089)</f>
        <v>47373</v>
      </c>
      <c r="F1089" s="156">
        <f>IFERROR(_xll.qlIndexFixing(IndexON,D1089,TRUE,_xll.ohTrigger(RecalcTrigger,TriggerON)),NA())</f>
        <v>1.0613880953621591E-2</v>
      </c>
      <c r="H1089" s="42">
        <f>_xll.qlCalendarAdvance(Calendar,$H1088,B1089,"f",FALSE)</f>
        <v>47373</v>
      </c>
      <c r="I1089" s="140">
        <f>_xll.qlInterestRateIndexValueDate(Index1M,$H1089)</f>
        <v>47373</v>
      </c>
      <c r="J1089" s="145">
        <f>IFERROR(_xll.qlIndexFixing(Index1M,$H1089,TRUE,_xll.ohTrigger(RecalcTrigger,Trigger1M)),NA())</f>
        <v>1.1542457279800744E-2</v>
      </c>
      <c r="K1089" s="44">
        <f>IFERROR(_xll.qlIndexFixing(Index3M,H1089,TRUE,_xll.ohTrigger(RecalcTrigger,Trigger3M)),NA())</f>
        <v>1.2137306019981187E-2</v>
      </c>
      <c r="L1089" s="44">
        <f>IFERROR(_xll.qlIndexFixing(Index6M,$H1089,TRUE,_xll.ohTrigger(RecalcTrigger,Trigger6M)),NA())</f>
        <v>1.2283608572473948E-2</v>
      </c>
      <c r="M1089" s="146">
        <f>IFERROR(_xll.qlIndexFixing(Index1Y,$H1089,TRUE,_xll.ohTrigger(RecalcTrigger,Trigger1Y)),NA())</f>
        <v>1.2720207824063801E-2</v>
      </c>
      <c r="N1089" s="145">
        <f>IFERROR(_xll.qlIndexFixing(ONIndex1M,I1089,TRUE,_xll.ohTrigger(RecalcTrigger,Trigger1M)),NA())</f>
        <v>1.1536123916591201E-2</v>
      </c>
      <c r="O1089" s="44">
        <f>IFERROR(_xll.qlIndexFixing(ONIndex3M,I1089,TRUE,_xll.ohTrigger(RecalcTrigger,Trigger3M)),NA())</f>
        <v>1.2128638578327022E-2</v>
      </c>
      <c r="P1089" s="44">
        <f>IFERROR(_xll.qlIndexFixing(ONIndex6M,I1089,TRUE,_xll.ohTrigger(RecalcTrigger,Trigger6M)),NA())</f>
        <v>1.2260829171516496E-2</v>
      </c>
      <c r="Q1089" s="146">
        <f>IFERROR(_xll.qlIndexFixing(ONIndex1Y,I1089,TRUE,_xll.ohTrigger(RecalcTrigger,Trigger1Y)),NA())</f>
        <v>1.2714211738118486E-2</v>
      </c>
    </row>
    <row r="1090" spans="2:17" x14ac:dyDescent="0.2">
      <c r="B1090" s="39" t="s">
        <v>42</v>
      </c>
      <c r="D1090" s="42">
        <f>_xll.qlCalendarAdvance(Calendar,$D1089,B1090,"f",FALSE)</f>
        <v>47380</v>
      </c>
      <c r="E1090" s="140">
        <f>_xll.qlInterestRateIndexValueDate(IndexON,D1090)</f>
        <v>47380</v>
      </c>
      <c r="F1090" s="156">
        <f>IFERROR(_xll.qlIndexFixing(IndexON,D1090,TRUE,_xll.ohTrigger(RecalcTrigger,TriggerON)),NA())</f>
        <v>1.061402476165596E-2</v>
      </c>
      <c r="H1090" s="42">
        <f>_xll.qlCalendarAdvance(Calendar,$H1089,B1090,"f",FALSE)</f>
        <v>47380</v>
      </c>
      <c r="I1090" s="140">
        <f>_xll.qlInterestRateIndexValueDate(Index1M,$H1090)</f>
        <v>47380</v>
      </c>
      <c r="J1090" s="145">
        <f>IFERROR(_xll.qlIndexFixing(Index1M,$H1090,TRUE,_xll.ohTrigger(RecalcTrigger,Trigger1M)),NA())</f>
        <v>1.1542894076369955E-2</v>
      </c>
      <c r="K1090" s="44">
        <f>IFERROR(_xll.qlIndexFixing(Index3M,H1090,TRUE,_xll.ohTrigger(RecalcTrigger,Trigger3M)),NA())</f>
        <v>1.2135687700017413E-2</v>
      </c>
      <c r="L1090" s="44">
        <f>IFERROR(_xll.qlIndexFixing(Index6M,$H1090,TRUE,_xll.ohTrigger(RecalcTrigger,Trigger6M)),NA())</f>
        <v>1.2282131312228521E-2</v>
      </c>
      <c r="M1090" s="146">
        <f>IFERROR(_xll.qlIndexFixing(Index1Y,$H1090,TRUE,_xll.ohTrigger(RecalcTrigger,Trigger1Y)),NA())</f>
        <v>1.2716827438422396E-2</v>
      </c>
      <c r="N1090" s="145">
        <f>IFERROR(_xll.qlIndexFixing(ONIndex1M,I1090,TRUE,_xll.ohTrigger(RecalcTrigger,Trigger1M)),NA())</f>
        <v>1.153668036155242E-2</v>
      </c>
      <c r="O1090" s="44">
        <f>IFERROR(_xll.qlIndexFixing(ONIndex3M,I1090,TRUE,_xll.ohTrigger(RecalcTrigger,Trigger3M)),NA())</f>
        <v>1.2127374152121062E-2</v>
      </c>
      <c r="P1090" s="44">
        <f>IFERROR(_xll.qlIndexFixing(ONIndex6M,I1090,TRUE,_xll.ohTrigger(RecalcTrigger,Trigger6M)),NA())</f>
        <v>1.2260327509788782E-2</v>
      </c>
      <c r="Q1090" s="146">
        <f>IFERROR(_xll.qlIndexFixing(ONIndex1Y,I1090,TRUE,_xll.ohTrigger(RecalcTrigger,Trigger1Y)),NA())</f>
        <v>1.2712271714006018E-2</v>
      </c>
    </row>
    <row r="1091" spans="2:17" x14ac:dyDescent="0.2">
      <c r="B1091" s="39" t="s">
        <v>42</v>
      </c>
      <c r="D1091" s="42">
        <f>_xll.qlCalendarAdvance(Calendar,$D1090,B1091,"f",FALSE)</f>
        <v>47387</v>
      </c>
      <c r="E1091" s="140">
        <f>_xll.qlInterestRateIndexValueDate(IndexON,D1091)</f>
        <v>47387</v>
      </c>
      <c r="F1091" s="156">
        <f>IFERROR(_xll.qlIndexFixing(IndexON,D1091,TRUE,_xll.ohTrigger(RecalcTrigger,TriggerON)),NA())</f>
        <v>1.0614104955329884E-2</v>
      </c>
      <c r="H1091" s="42">
        <f>_xll.qlCalendarAdvance(Calendar,$H1090,B1091,"f",FALSE)</f>
        <v>47387</v>
      </c>
      <c r="I1091" s="140">
        <f>_xll.qlInterestRateIndexValueDate(Index1M,$H1091)</f>
        <v>47387</v>
      </c>
      <c r="J1091" s="145">
        <f>IFERROR(_xll.qlIndexFixing(Index1M,$H1091,TRUE,_xll.ohTrigger(RecalcTrigger,Trigger1M)),NA())</f>
        <v>1.1543272865303694E-2</v>
      </c>
      <c r="K1091" s="44">
        <f>IFERROR(_xll.qlIndexFixing(Index3M,H1091,TRUE,_xll.ohTrigger(RecalcTrigger,Trigger3M)),NA())</f>
        <v>1.2134086361692033E-2</v>
      </c>
      <c r="L1091" s="44">
        <f>IFERROR(_xll.qlIndexFixing(Index6M,$H1091,TRUE,_xll.ohTrigger(RecalcTrigger,Trigger6M)),NA())</f>
        <v>1.2280578409597849E-2</v>
      </c>
      <c r="M1091" s="146">
        <f>IFERROR(_xll.qlIndexFixing(Index1Y,$H1091,TRUE,_xll.ohTrigger(RecalcTrigger,Trigger1Y)),NA())</f>
        <v>1.2713392612192731E-2</v>
      </c>
      <c r="N1091" s="145">
        <f>IFERROR(_xll.qlIndexFixing(ONIndex1M,I1091,TRUE,_xll.ohTrigger(RecalcTrigger,Trigger1M)),NA())</f>
        <v>1.1537178852020213E-2</v>
      </c>
      <c r="O1091" s="44">
        <f>IFERROR(_xll.qlIndexFixing(ONIndex3M,I1091,TRUE,_xll.ohTrigger(RecalcTrigger,Trigger3M)),NA())</f>
        <v>1.2126055426771032E-2</v>
      </c>
      <c r="P1091" s="44">
        <f>IFERROR(_xll.qlIndexFixing(ONIndex6M,I1091,TRUE,_xll.ohTrigger(RecalcTrigger,Trigger6M)),NA())</f>
        <v>1.2259750659967539E-2</v>
      </c>
      <c r="Q1091" s="146">
        <f>IFERROR(_xll.qlIndexFixing(ONIndex1Y,I1091,TRUE,_xll.ohTrigger(RecalcTrigger,Trigger1Y)),NA())</f>
        <v>1.2710277919819601E-2</v>
      </c>
    </row>
    <row r="1092" spans="2:17" x14ac:dyDescent="0.2">
      <c r="B1092" s="39" t="s">
        <v>42</v>
      </c>
      <c r="D1092" s="42">
        <f>_xll.qlCalendarAdvance(Calendar,$D1091,B1092,"f",FALSE)</f>
        <v>47394</v>
      </c>
      <c r="E1092" s="140">
        <f>_xll.qlInterestRateIndexValueDate(IndexON,D1092)</f>
        <v>47394</v>
      </c>
      <c r="F1092" s="156">
        <f>IFERROR(_xll.qlIndexFixing(IndexON,D1092,TRUE,_xll.ohTrigger(RecalcTrigger,TriggerON)),NA())</f>
        <v>1.0614121534805454E-2</v>
      </c>
      <c r="H1092" s="42">
        <f>_xll.qlCalendarAdvance(Calendar,$H1091,B1092,"f",FALSE)</f>
        <v>47394</v>
      </c>
      <c r="I1092" s="140">
        <f>_xll.qlInterestRateIndexValueDate(Index1M,$H1092)</f>
        <v>47394</v>
      </c>
      <c r="J1092" s="145">
        <f>IFERROR(_xll.qlIndexFixing(Index1M,$H1092,TRUE,_xll.ohTrigger(RecalcTrigger,Trigger1M)),NA())</f>
        <v>1.1544192986442919E-2</v>
      </c>
      <c r="K1092" s="44">
        <f>IFERROR(_xll.qlIndexFixing(Index3M,H1092,TRUE,_xll.ohTrigger(RecalcTrigger,Trigger3M)),NA())</f>
        <v>1.2132355172563485E-2</v>
      </c>
      <c r="L1092" s="44">
        <f>IFERROR(_xll.qlIndexFixing(Index6M,$H1092,TRUE,_xll.ohTrigger(RecalcTrigger,Trigger6M)),NA())</f>
        <v>1.2279013413959709E-2</v>
      </c>
      <c r="M1092" s="146">
        <f>IFERROR(_xll.qlIndexFixing(Index1Y,$H1092,TRUE,_xll.ohTrigger(RecalcTrigger,Trigger1Y)),NA())</f>
        <v>1.2709903345928808E-2</v>
      </c>
      <c r="N1092" s="145">
        <f>IFERROR(_xll.qlIndexFixing(ONIndex1M,I1092,TRUE,_xll.ohTrigger(RecalcTrigger,Trigger1M)),NA())</f>
        <v>1.1537619388075626E-2</v>
      </c>
      <c r="O1092" s="44">
        <f>IFERROR(_xll.qlIndexFixing(ONIndex3M,I1092,TRUE,_xll.ohTrigger(RecalcTrigger,Trigger3M)),NA())</f>
        <v>1.2124682402439024E-2</v>
      </c>
      <c r="P1092" s="44">
        <f>IFERROR(_xll.qlIndexFixing(ONIndex6M,I1092,TRUE,_xll.ohTrigger(RecalcTrigger,Trigger6M)),NA())</f>
        <v>1.225909862197172E-2</v>
      </c>
      <c r="Q1092" s="146">
        <f>IFERROR(_xll.qlIndexFixing(ONIndex1Y,I1092,TRUE,_xll.ohTrigger(RecalcTrigger,Trigger1Y)),NA())</f>
        <v>1.2708230355478189E-2</v>
      </c>
    </row>
    <row r="1093" spans="2:17" x14ac:dyDescent="0.2">
      <c r="B1093" s="39" t="s">
        <v>42</v>
      </c>
      <c r="D1093" s="42">
        <f>_xll.qlCalendarAdvance(Calendar,$D1092,B1093,"f",FALSE)</f>
        <v>47401</v>
      </c>
      <c r="E1093" s="140">
        <f>_xll.qlInterestRateIndexValueDate(IndexON,D1093)</f>
        <v>47401</v>
      </c>
      <c r="F1093" s="156">
        <f>IFERROR(_xll.qlIndexFixing(IndexON,D1093,TRUE,_xll.ohTrigger(RecalcTrigger,TriggerON)),NA())</f>
        <v>1.0614074500001625E-2</v>
      </c>
      <c r="H1093" s="42">
        <f>_xll.qlCalendarAdvance(Calendar,$H1092,B1093,"f",FALSE)</f>
        <v>47401</v>
      </c>
      <c r="I1093" s="140">
        <f>_xll.qlInterestRateIndexValueDate(Index1M,$H1093)</f>
        <v>47401</v>
      </c>
      <c r="J1093" s="145">
        <f>IFERROR(_xll.qlIndexFixing(Index1M,$H1093,TRUE,_xll.ohTrigger(RecalcTrigger,Trigger1M)),NA())</f>
        <v>1.15444433536189E-2</v>
      </c>
      <c r="K1093" s="44">
        <f>IFERROR(_xll.qlIndexFixing(Index3M,H1093,TRUE,_xll.ohTrigger(RecalcTrigger,Trigger3M)),NA())</f>
        <v>1.2130569520919184E-2</v>
      </c>
      <c r="L1093" s="44">
        <f>IFERROR(_xll.qlIndexFixing(Index6M,$H1093,TRUE,_xll.ohTrigger(RecalcTrigger,Trigger6M)),NA())</f>
        <v>1.2277303766777551E-2</v>
      </c>
      <c r="M1093" s="146">
        <f>IFERROR(_xll.qlIndexFixing(Index1Y,$H1093,TRUE,_xll.ohTrigger(RecalcTrigger,Trigger1Y)),NA())</f>
        <v>1.2706359640193288E-2</v>
      </c>
      <c r="N1093" s="145">
        <f>IFERROR(_xll.qlIndexFixing(ONIndex1M,I1093,TRUE,_xll.ohTrigger(RecalcTrigger,Trigger1M)),NA())</f>
        <v>1.153800196947552E-2</v>
      </c>
      <c r="O1093" s="44">
        <f>IFERROR(_xll.qlIndexFixing(ONIndex3M,I1093,TRUE,_xll.ohTrigger(RecalcTrigger,Trigger3M)),NA())</f>
        <v>1.2123255079043993E-2</v>
      </c>
      <c r="P1093" s="44">
        <f>IFERROR(_xll.qlIndexFixing(ONIndex6M,I1093,TRUE,_xll.ohTrigger(RecalcTrigger,Trigger6M)),NA())</f>
        <v>1.2258371395882373E-2</v>
      </c>
      <c r="Q1093" s="146">
        <f>IFERROR(_xll.qlIndexFixing(ONIndex1Y,I1093,TRUE,_xll.ohTrigger(RecalcTrigger,Trigger1Y)),NA())</f>
        <v>1.2706129020900736E-2</v>
      </c>
    </row>
    <row r="1094" spans="2:17" x14ac:dyDescent="0.2">
      <c r="B1094" s="39" t="s">
        <v>42</v>
      </c>
      <c r="D1094" s="42">
        <f>_xll.qlCalendarAdvance(Calendar,$D1093,B1094,"f",FALSE)</f>
        <v>47408</v>
      </c>
      <c r="E1094" s="140">
        <f>_xll.qlInterestRateIndexValueDate(IndexON,D1094)</f>
        <v>47408</v>
      </c>
      <c r="F1094" s="156">
        <f>IFERROR(_xll.qlIndexFixing(IndexON,D1094,TRUE,_xll.ohTrigger(RecalcTrigger,TriggerON)),NA())</f>
        <v>1.0613963850837349E-2</v>
      </c>
      <c r="H1094" s="42">
        <f>_xll.qlCalendarAdvance(Calendar,$H1093,B1094,"f",FALSE)</f>
        <v>47408</v>
      </c>
      <c r="I1094" s="140">
        <f>_xll.qlInterestRateIndexValueDate(Index1M,$H1094)</f>
        <v>47408</v>
      </c>
      <c r="J1094" s="145">
        <f>IFERROR(_xll.qlIndexFixing(Index1M,$H1094,TRUE,_xll.ohTrigger(RecalcTrigger,Trigger1M)),NA())</f>
        <v>1.1544635707641139E-2</v>
      </c>
      <c r="K1094" s="44">
        <f>IFERROR(_xll.qlIndexFixing(Index3M,H1094,TRUE,_xll.ohTrigger(RecalcTrigger,Trigger3M)),NA())</f>
        <v>1.2128729406829603E-2</v>
      </c>
      <c r="L1094" s="44">
        <f>IFERROR(_xll.qlIndexFixing(Index6M,$H1094,TRUE,_xll.ohTrigger(RecalcTrigger,Trigger6M)),NA())</f>
        <v>1.2275518475242475E-2</v>
      </c>
      <c r="M1094" s="146">
        <f>IFERROR(_xll.qlIndexFixing(Index1Y,$H1094,TRUE,_xll.ohTrigger(RecalcTrigger,Trigger1Y)),NA())</f>
        <v>1.2702761495558379E-2</v>
      </c>
      <c r="N1094" s="145">
        <f>IFERROR(_xll.qlIndexFixing(ONIndex1M,I1094,TRUE,_xll.ohTrigger(RecalcTrigger,Trigger1M)),NA())</f>
        <v>1.1538326596463033E-2</v>
      </c>
      <c r="O1094" s="44">
        <f>IFERROR(_xll.qlIndexFixing(ONIndex3M,I1094,TRUE,_xll.ohTrigger(RecalcTrigger,Trigger3M)),NA())</f>
        <v>1.2121773456585938E-2</v>
      </c>
      <c r="P1094" s="44">
        <f>IFERROR(_xll.qlIndexFixing(ONIndex6M,I1094,TRUE,_xll.ohTrigger(RecalcTrigger,Trigger6M)),NA())</f>
        <v>1.2257568981699496E-2</v>
      </c>
      <c r="Q1094" s="146">
        <f>IFERROR(_xll.qlIndexFixing(ONIndex1Y,I1094,TRUE,_xll.ohTrigger(RecalcTrigger,Trigger1Y)),NA())</f>
        <v>1.2703973916249334E-2</v>
      </c>
    </row>
    <row r="1095" spans="2:17" x14ac:dyDescent="0.2">
      <c r="B1095" s="39" t="s">
        <v>42</v>
      </c>
      <c r="D1095" s="42">
        <f>_xll.qlCalendarAdvance(Calendar,$D1094,B1095,"f",FALSE)</f>
        <v>47415</v>
      </c>
      <c r="E1095" s="140">
        <f>_xll.qlInterestRateIndexValueDate(IndexON,D1095)</f>
        <v>47415</v>
      </c>
      <c r="F1095" s="156">
        <f>IFERROR(_xll.qlIndexFixing(IndexON,D1095,TRUE,_xll.ohTrigger(RecalcTrigger,TriggerON)),NA())</f>
        <v>1.0613789587393674E-2</v>
      </c>
      <c r="H1095" s="42">
        <f>_xll.qlCalendarAdvance(Calendar,$H1094,B1095,"f",FALSE)</f>
        <v>47415</v>
      </c>
      <c r="I1095" s="140">
        <f>_xll.qlInterestRateIndexValueDate(Index1M,$H1095)</f>
        <v>47415</v>
      </c>
      <c r="J1095" s="145">
        <f>IFERROR(_xll.qlIndexFixing(Index1M,$H1095,TRUE,_xll.ohTrigger(RecalcTrigger,Trigger1M)),NA())</f>
        <v>1.154477004850718E-2</v>
      </c>
      <c r="K1095" s="44">
        <f>IFERROR(_xll.qlIndexFixing(Index3M,H1095,TRUE,_xll.ohTrigger(RecalcTrigger,Trigger3M)),NA())</f>
        <v>1.2126834830373148E-2</v>
      </c>
      <c r="L1095" s="44">
        <f>IFERROR(_xll.qlIndexFixing(Index6M,$H1095,TRUE,_xll.ohTrigger(RecalcTrigger,Trigger6M)),NA())</f>
        <v>1.2273657539555316E-2</v>
      </c>
      <c r="M1095" s="146">
        <f>IFERROR(_xll.qlIndexFixing(Index1Y,$H1095,TRUE,_xll.ohTrigger(RecalcTrigger,Trigger1Y)),NA())</f>
        <v>1.2699108912603618E-2</v>
      </c>
      <c r="N1095" s="145">
        <f>IFERROR(_xll.qlIndexFixing(ONIndex1M,I1095,TRUE,_xll.ohTrigger(RecalcTrigger,Trigger1M)),NA())</f>
        <v>1.153859326895712E-2</v>
      </c>
      <c r="O1095" s="44">
        <f>IFERROR(_xll.qlIndexFixing(ONIndex3M,I1095,TRUE,_xll.ohTrigger(RecalcTrigger,Trigger3M)),NA())</f>
        <v>1.2120237535064859E-2</v>
      </c>
      <c r="P1095" s="44">
        <f>IFERROR(_xll.qlIndexFixing(ONIndex6M,I1095,TRUE,_xll.ohTrigger(RecalcTrigger,Trigger6M)),NA())</f>
        <v>1.225669137942309E-2</v>
      </c>
      <c r="Q1095" s="146">
        <f>IFERROR(_xll.qlIndexFixing(ONIndex1Y,I1095,TRUE,_xll.ohTrigger(RecalcTrigger,Trigger1Y)),NA())</f>
        <v>1.2701765041442936E-2</v>
      </c>
    </row>
    <row r="1096" spans="2:17" x14ac:dyDescent="0.2">
      <c r="B1096" s="39" t="s">
        <v>42</v>
      </c>
      <c r="D1096" s="42">
        <f>_xll.qlCalendarAdvance(Calendar,$D1095,B1096,"f",FALSE)</f>
        <v>47422</v>
      </c>
      <c r="E1096" s="140">
        <f>_xll.qlInterestRateIndexValueDate(IndexON,D1096)</f>
        <v>47422</v>
      </c>
      <c r="F1096" s="156">
        <f>IFERROR(_xll.qlIndexFixing(IndexON,D1096,TRUE,_xll.ohTrigger(RecalcTrigger,TriggerON)),NA())</f>
        <v>1.0613551709670599E-2</v>
      </c>
      <c r="H1096" s="42">
        <f>_xll.qlCalendarAdvance(Calendar,$H1095,B1096,"f",FALSE)</f>
        <v>47422</v>
      </c>
      <c r="I1096" s="140">
        <f>_xll.qlInterestRateIndexValueDate(Index1M,$H1096)</f>
        <v>47422</v>
      </c>
      <c r="J1096" s="145">
        <f>IFERROR(_xll.qlIndexFixing(Index1M,$H1096,TRUE,_xll.ohTrigger(RecalcTrigger,Trigger1M)),NA())</f>
        <v>1.1544296695253883E-2</v>
      </c>
      <c r="K1096" s="44">
        <f>IFERROR(_xll.qlIndexFixing(Index3M,H1096,TRUE,_xll.ohTrigger(RecalcTrigger,Trigger3M)),NA())</f>
        <v>1.212488579162558E-2</v>
      </c>
      <c r="L1096" s="44">
        <f>IFERROR(_xll.qlIndexFixing(Index6M,$H1096,TRUE,_xll.ohTrigger(RecalcTrigger,Trigger6M)),NA())</f>
        <v>1.2271679267032619E-2</v>
      </c>
      <c r="M1096" s="146">
        <f>IFERROR(_xll.qlIndexFixing(Index1Y,$H1096,TRUE,_xll.ohTrigger(RecalcTrigger,Trigger1Y)),NA())</f>
        <v>1.2695401891918534E-2</v>
      </c>
      <c r="N1096" s="145">
        <f>IFERROR(_xll.qlIndexFixing(ONIndex1M,I1096,TRUE,_xll.ohTrigger(RecalcTrigger,Trigger1M)),NA())</f>
        <v>1.1538801986876734E-2</v>
      </c>
      <c r="O1096" s="44">
        <f>IFERROR(_xll.qlIndexFixing(ONIndex3M,I1096,TRUE,_xll.ohTrigger(RecalcTrigger,Trigger3M)),NA())</f>
        <v>1.2118647314480757E-2</v>
      </c>
      <c r="P1096" s="44">
        <f>IFERROR(_xll.qlIndexFixing(ONIndex6M,I1096,TRUE,_xll.ohTrigger(RecalcTrigger,Trigger6M)),NA())</f>
        <v>1.2255738589053156E-2</v>
      </c>
      <c r="Q1096" s="146">
        <f>IFERROR(_xll.qlIndexFixing(ONIndex1Y,I1096,TRUE,_xll.ohTrigger(RecalcTrigger,Trigger1Y)),NA())</f>
        <v>1.2699502396481543E-2</v>
      </c>
    </row>
    <row r="1097" spans="2:17" x14ac:dyDescent="0.2">
      <c r="B1097" s="39" t="s">
        <v>42</v>
      </c>
      <c r="D1097" s="42">
        <f>_xll.qlCalendarAdvance(Calendar,$D1096,B1097,"f",FALSE)</f>
        <v>47429</v>
      </c>
      <c r="E1097" s="140">
        <f>_xll.qlInterestRateIndexValueDate(IndexON,D1097)</f>
        <v>47429</v>
      </c>
      <c r="F1097" s="156">
        <f>IFERROR(_xll.qlIndexFixing(IndexON,D1097,TRUE,_xll.ohTrigger(RecalcTrigger,TriggerON)),NA())</f>
        <v>1.0613250217749171E-2</v>
      </c>
      <c r="H1097" s="42">
        <f>_xll.qlCalendarAdvance(Calendar,$H1096,B1097,"f",FALSE)</f>
        <v>47429</v>
      </c>
      <c r="I1097" s="140">
        <f>_xll.qlInterestRateIndexValueDate(Index1M,$H1097)</f>
        <v>47429</v>
      </c>
      <c r="J1097" s="145">
        <f>IFERROR(_xll.qlIndexFixing(Index1M,$H1097,TRUE,_xll.ohTrigger(RecalcTrigger,Trigger1M)),NA())</f>
        <v>1.154432743828023E-2</v>
      </c>
      <c r="K1097" s="44">
        <f>IFERROR(_xll.qlIndexFixing(Index3M,H1097,TRUE,_xll.ohTrigger(RecalcTrigger,Trigger3M)),NA())</f>
        <v>1.2122882290667943E-2</v>
      </c>
      <c r="L1097" s="44">
        <f>IFERROR(_xll.qlIndexFixing(Index6M,$H1097,TRUE,_xll.ohTrigger(RecalcTrigger,Trigger6M)),NA())</f>
        <v>1.2269672514030836E-2</v>
      </c>
      <c r="M1097" s="146">
        <f>IFERROR(_xll.qlIndexFixing(Index1Y,$H1097,TRUE,_xll.ohTrigger(RecalcTrigger,Trigger1Y)),NA())</f>
        <v>1.2691640434101092E-2</v>
      </c>
      <c r="N1097" s="145">
        <f>IFERROR(_xll.qlIndexFixing(ONIndex1M,I1097,TRUE,_xll.ohTrigger(RecalcTrigger,Trigger1M)),NA())</f>
        <v>1.1538952750383968E-2</v>
      </c>
      <c r="O1097" s="44">
        <f>IFERROR(_xll.qlIndexFixing(ONIndex3M,I1097,TRUE,_xll.ohTrigger(RecalcTrigger,Trigger3M)),NA())</f>
        <v>1.2117002794833631E-2</v>
      </c>
      <c r="P1097" s="44">
        <f>IFERROR(_xll.qlIndexFixing(ONIndex6M,I1097,TRUE,_xll.ohTrigger(RecalcTrigger,Trigger6M)),NA())</f>
        <v>1.2254710610427599E-2</v>
      </c>
      <c r="Q1097" s="146">
        <f>IFERROR(_xll.qlIndexFixing(ONIndex1Y,I1097,TRUE,_xll.ohTrigger(RecalcTrigger,Trigger1Y)),NA())</f>
        <v>1.2697185981446202E-2</v>
      </c>
    </row>
    <row r="1098" spans="2:17" x14ac:dyDescent="0.2">
      <c r="B1098" s="39" t="s">
        <v>42</v>
      </c>
      <c r="D1098" s="42">
        <f>_xll.qlCalendarAdvance(Calendar,$D1097,B1098,"f",FALSE)</f>
        <v>47436</v>
      </c>
      <c r="E1098" s="140">
        <f>_xll.qlInterestRateIndexValueDate(IndexON,D1098)</f>
        <v>47436</v>
      </c>
      <c r="F1098" s="156">
        <f>IFERROR(_xll.qlIndexFixing(IndexON,D1098,TRUE,_xll.ohTrigger(RecalcTrigger,TriggerON)),NA())</f>
        <v>1.061288511138625E-2</v>
      </c>
      <c r="H1098" s="42">
        <f>_xll.qlCalendarAdvance(Calendar,$H1097,B1098,"f",FALSE)</f>
        <v>47436</v>
      </c>
      <c r="I1098" s="140">
        <f>_xll.qlInterestRateIndexValueDate(Index1M,$H1098)</f>
        <v>47436</v>
      </c>
      <c r="J1098" s="145">
        <f>IFERROR(_xll.qlIndexFixing(Index1M,$H1098,TRUE,_xll.ohTrigger(RecalcTrigger,Trigger1M)),NA())</f>
        <v>1.1544300173652194E-2</v>
      </c>
      <c r="K1098" s="44">
        <f>IFERROR(_xll.qlIndexFixing(Index3M,H1098,TRUE,_xll.ohTrigger(RecalcTrigger,Trigger3M)),NA())</f>
        <v>1.2120824327582165E-2</v>
      </c>
      <c r="L1098" s="44">
        <f>IFERROR(_xll.qlIndexFixing(Index6M,$H1098,TRUE,_xll.ohTrigger(RecalcTrigger,Trigger6M)),NA())</f>
        <v>1.2267590120037267E-2</v>
      </c>
      <c r="M1098" s="146">
        <f>IFERROR(_xll.qlIndexFixing(Index1Y,$H1098,TRUE,_xll.ohTrigger(RecalcTrigger,Trigger1Y)),NA())</f>
        <v>1.2687824539757697E-2</v>
      </c>
      <c r="N1098" s="145">
        <f>IFERROR(_xll.qlIndexFixing(ONIndex1M,I1098,TRUE,_xll.ohTrigger(RecalcTrigger,Trigger1M)),NA())</f>
        <v>1.153904555931673E-2</v>
      </c>
      <c r="O1098" s="44">
        <f>IFERROR(_xll.qlIndexFixing(ONIndex3M,I1098,TRUE,_xll.ohTrigger(RecalcTrigger,Trigger3M)),NA())</f>
        <v>1.2115303976285574E-2</v>
      </c>
      <c r="P1098" s="44">
        <f>IFERROR(_xll.qlIndexFixing(ONIndex6M,I1098,TRUE,_xll.ohTrigger(RecalcTrigger,Trigger6M)),NA())</f>
        <v>1.225360744378956E-2</v>
      </c>
      <c r="Q1098" s="146">
        <f>IFERROR(_xll.qlIndexFixing(ONIndex1Y,I1098,TRUE,_xll.ohTrigger(RecalcTrigger,Trigger1Y)),NA())</f>
        <v>1.2694815796093772E-2</v>
      </c>
    </row>
    <row r="1099" spans="2:17" x14ac:dyDescent="0.2">
      <c r="B1099" s="39" t="s">
        <v>42</v>
      </c>
      <c r="D1099" s="42">
        <f>_xll.qlCalendarAdvance(Calendar,$D1098,B1099,"f",FALSE)</f>
        <v>47443</v>
      </c>
      <c r="E1099" s="140">
        <f>_xll.qlInterestRateIndexValueDate(IndexON,D1099)</f>
        <v>47443</v>
      </c>
      <c r="F1099" s="156">
        <f>IFERROR(_xll.qlIndexFixing(IndexON,D1099,TRUE,_xll.ohTrigger(RecalcTrigger,TriggerON)),NA())</f>
        <v>1.0612456390824976E-2</v>
      </c>
      <c r="H1099" s="42">
        <f>_xll.qlCalendarAdvance(Calendar,$H1098,B1099,"f",FALSE)</f>
        <v>47443</v>
      </c>
      <c r="I1099" s="140">
        <f>_xll.qlInterestRateIndexValueDate(Index1M,$H1099)</f>
        <v>47443</v>
      </c>
      <c r="J1099" s="145">
        <f>IFERROR(_xll.qlIndexFixing(Index1M,$H1099,TRUE,_xll.ohTrigger(RecalcTrigger,Trigger1M)),NA())</f>
        <v>1.1544214901364369E-2</v>
      </c>
      <c r="K1099" s="44">
        <f>IFERROR(_xll.qlIndexFixing(Index3M,H1099,TRUE,_xll.ohTrigger(RecalcTrigger,Trigger3M)),NA())</f>
        <v>1.2118711902451935E-2</v>
      </c>
      <c r="L1099" s="44">
        <f>IFERROR(_xll.qlIndexFixing(Index6M,$H1099,TRUE,_xll.ohTrigger(RecalcTrigger,Trigger6M)),NA())</f>
        <v>1.2265432085283853E-2</v>
      </c>
      <c r="M1099" s="146">
        <f>IFERROR(_xll.qlIndexFixing(Index1Y,$H1099,TRUE,_xll.ohTrigger(RecalcTrigger,Trigger1Y)),NA())</f>
        <v>1.26839542095043E-2</v>
      </c>
      <c r="N1099" s="145">
        <f>IFERROR(_xll.qlIndexFixing(ONIndex1M,I1099,TRUE,_xll.ohTrigger(RecalcTrigger,Trigger1M)),NA())</f>
        <v>1.1539080413756064E-2</v>
      </c>
      <c r="O1099" s="44">
        <f>IFERROR(_xll.qlIndexFixing(ONIndex3M,I1099,TRUE,_xll.ohTrigger(RecalcTrigger,Trigger3M)),NA())</f>
        <v>1.2113550858512401E-2</v>
      </c>
      <c r="P1099" s="44">
        <f>IFERROR(_xll.qlIndexFixing(ONIndex6M,I1099,TRUE,_xll.ohTrigger(RecalcTrigger,Trigger6M)),NA())</f>
        <v>1.2252429088976946E-2</v>
      </c>
      <c r="Q1099" s="146">
        <f>IFERROR(_xll.qlIndexFixing(ONIndex1Y,I1099,TRUE,_xll.ohTrigger(RecalcTrigger,Trigger1Y)),NA())</f>
        <v>1.269239184074844E-2</v>
      </c>
    </row>
    <row r="1100" spans="2:17" x14ac:dyDescent="0.2">
      <c r="B1100" s="39" t="s">
        <v>42</v>
      </c>
      <c r="D1100" s="42">
        <f>_xll.qlCalendarAdvance(Calendar,$D1099,B1100,"f",FALSE)</f>
        <v>47450</v>
      </c>
      <c r="E1100" s="140">
        <f>_xll.qlInterestRateIndexValueDate(IndexON,D1100)</f>
        <v>47450</v>
      </c>
      <c r="F1100" s="156">
        <f>IFERROR(_xll.qlIndexFixing(IndexON,D1100,TRUE,_xll.ohTrigger(RecalcTrigger,TriggerON)),NA())</f>
        <v>1.0611964055903256E-2</v>
      </c>
      <c r="H1100" s="42">
        <f>_xll.qlCalendarAdvance(Calendar,$H1099,B1100,"f",FALSE)</f>
        <v>47450</v>
      </c>
      <c r="I1100" s="140">
        <f>_xll.qlInterestRateIndexValueDate(Index1M,$H1100)</f>
        <v>47450</v>
      </c>
      <c r="J1100" s="145">
        <f>IFERROR(_xll.qlIndexFixing(Index1M,$H1100,TRUE,_xll.ohTrigger(RecalcTrigger,Trigger1M)),NA())</f>
        <v>1.1544071621422163E-2</v>
      </c>
      <c r="K1100" s="44">
        <f>IFERROR(_xll.qlIndexFixing(Index3M,H1100,TRUE,_xll.ohTrigger(RecalcTrigger,Trigger3M)),NA())</f>
        <v>1.211654501536623E-2</v>
      </c>
      <c r="L1100" s="44">
        <f>IFERROR(_xll.qlIndexFixing(Index6M,$H1100,TRUE,_xll.ohTrigger(RecalcTrigger,Trigger6M)),NA())</f>
        <v>1.2263198410012392E-2</v>
      </c>
      <c r="M1100" s="146">
        <f>IFERROR(_xll.qlIndexFixing(Index1Y,$H1100,TRUE,_xll.ohTrigger(RecalcTrigger,Trigger1Y)),NA())</f>
        <v>1.2680029443964624E-2</v>
      </c>
      <c r="N1100" s="145">
        <f>IFERROR(_xll.qlIndexFixing(ONIndex1M,I1100,TRUE,_xll.ohTrigger(RecalcTrigger,Trigger1M)),NA())</f>
        <v>1.1539057313701973E-2</v>
      </c>
      <c r="O1100" s="44">
        <f>IFERROR(_xll.qlIndexFixing(ONIndex3M,I1100,TRUE,_xll.ohTrigger(RecalcTrigger,Trigger3M)),NA())</f>
        <v>1.2111743441838296E-2</v>
      </c>
      <c r="P1100" s="44">
        <f>IFERROR(_xll.qlIndexFixing(ONIndex6M,I1100,TRUE,_xll.ohTrigger(RecalcTrigger,Trigger6M)),NA())</f>
        <v>1.2251175546070803E-2</v>
      </c>
      <c r="Q1100" s="146">
        <f>IFERROR(_xll.qlIndexFixing(ONIndex1Y,I1100,TRUE,_xll.ohTrigger(RecalcTrigger,Trigger1Y)),NA())</f>
        <v>1.2689914115167067E-2</v>
      </c>
    </row>
    <row r="1101" spans="2:17" x14ac:dyDescent="0.2">
      <c r="B1101" s="39" t="s">
        <v>42</v>
      </c>
      <c r="D1101" s="42">
        <f>_xll.qlCalendarAdvance(Calendar,$D1100,B1101,"f",FALSE)</f>
        <v>47457</v>
      </c>
      <c r="E1101" s="140">
        <f>_xll.qlInterestRateIndexValueDate(IndexON,D1101)</f>
        <v>47457</v>
      </c>
      <c r="F1101" s="156">
        <f>IFERROR(_xll.qlIndexFixing(IndexON,D1101,TRUE,_xll.ohTrigger(RecalcTrigger,TriggerON)),NA())</f>
        <v>1.0611408106783182E-2</v>
      </c>
      <c r="H1101" s="42">
        <f>_xll.qlCalendarAdvance(Calendar,$H1100,B1101,"f",FALSE)</f>
        <v>47457</v>
      </c>
      <c r="I1101" s="140">
        <f>_xll.qlInterestRateIndexValueDate(Index1M,$H1101)</f>
        <v>47457</v>
      </c>
      <c r="J1101" s="145">
        <f>IFERROR(_xll.qlIndexFixing(Index1M,$H1101,TRUE,_xll.ohTrigger(RecalcTrigger,Trigger1M)),NA())</f>
        <v>1.1544357817398706E-2</v>
      </c>
      <c r="K1101" s="44">
        <f>IFERROR(_xll.qlIndexFixing(Index3M,H1101,TRUE,_xll.ohTrigger(RecalcTrigger,Trigger3M)),NA())</f>
        <v>1.2114259515577763E-2</v>
      </c>
      <c r="L1101" s="44">
        <f>IFERROR(_xll.qlIndexFixing(Index6M,$H1101,TRUE,_xll.ohTrigger(RecalcTrigger,Trigger6M)),NA())</f>
        <v>1.2260903410558077E-2</v>
      </c>
      <c r="M1101" s="146">
        <f>IFERROR(_xll.qlIndexFixing(Index1Y,$H1101,TRUE,_xll.ohTrigger(RecalcTrigger,Trigger1Y)),NA())</f>
        <v>1.2676050243771941E-2</v>
      </c>
      <c r="N1101" s="145">
        <f>IFERROR(_xll.qlIndexFixing(ONIndex1M,I1101,TRUE,_xll.ohTrigger(RecalcTrigger,Trigger1M)),NA())</f>
        <v>1.1538976259154454E-2</v>
      </c>
      <c r="O1101" s="44">
        <f>IFERROR(_xll.qlIndexFixing(ONIndex3M,I1101,TRUE,_xll.ohTrigger(RecalcTrigger,Trigger3M)),NA())</f>
        <v>1.2109881726020122E-2</v>
      </c>
      <c r="P1101" s="44">
        <f>IFERROR(_xll.qlIndexFixing(ONIndex6M,I1101,TRUE,_xll.ohTrigger(RecalcTrigger,Trigger6M)),NA())</f>
        <v>1.2249846815152177E-2</v>
      </c>
      <c r="Q1101" s="146">
        <f>IFERROR(_xll.qlIndexFixing(ONIndex1Y,I1101,TRUE,_xll.ohTrigger(RecalcTrigger,Trigger1Y)),NA())</f>
        <v>1.2687382619511745E-2</v>
      </c>
    </row>
    <row r="1102" spans="2:17" x14ac:dyDescent="0.2">
      <c r="B1102" s="39" t="s">
        <v>42</v>
      </c>
      <c r="D1102" s="42">
        <f>_xll.qlCalendarAdvance(Calendar,$D1101,B1102,"f",FALSE)</f>
        <v>47464</v>
      </c>
      <c r="E1102" s="140">
        <f>_xll.qlInterestRateIndexValueDate(IndexON,D1102)</f>
        <v>47464</v>
      </c>
      <c r="F1102" s="156">
        <f>IFERROR(_xll.qlIndexFixing(IndexON,D1102,TRUE,_xll.ohTrigger(RecalcTrigger,TriggerON)),NA())</f>
        <v>1.0610788543383709E-2</v>
      </c>
      <c r="H1102" s="42">
        <f>_xll.qlCalendarAdvance(Calendar,$H1101,B1102,"f",FALSE)</f>
        <v>47464</v>
      </c>
      <c r="I1102" s="140">
        <f>_xll.qlInterestRateIndexValueDate(Index1M,$H1102)</f>
        <v>47464</v>
      </c>
      <c r="J1102" s="145">
        <f>IFERROR(_xll.qlIndexFixing(Index1M,$H1102,TRUE,_xll.ohTrigger(RecalcTrigger,Trigger1M)),NA())</f>
        <v>1.1544086066173815E-2</v>
      </c>
      <c r="K1102" s="44">
        <f>IFERROR(_xll.qlIndexFixing(Index3M,H1102,TRUE,_xll.ohTrigger(RecalcTrigger,Trigger3M)),NA())</f>
        <v>1.2111991635393142E-2</v>
      </c>
      <c r="L1102" s="44">
        <f>IFERROR(_xll.qlIndexFixing(Index6M,$H1102,TRUE,_xll.ohTrigger(RecalcTrigger,Trigger6M)),NA())</f>
        <v>1.2258512972143972E-2</v>
      </c>
      <c r="M1102" s="146">
        <f>IFERROR(_xll.qlIndexFixing(Index1Y,$H1102,TRUE,_xll.ohTrigger(RecalcTrigger,Trigger1Y)),NA())</f>
        <v>1.2672016609568182E-2</v>
      </c>
      <c r="N1102" s="145">
        <f>IFERROR(_xll.qlIndexFixing(ONIndex1M,I1102,TRUE,_xll.ohTrigger(RecalcTrigger,Trigger1M)),NA())</f>
        <v>1.1538837250194556E-2</v>
      </c>
      <c r="O1102" s="44">
        <f>IFERROR(_xll.qlIndexFixing(ONIndex3M,I1102,TRUE,_xll.ohTrigger(RecalcTrigger,Trigger3M)),NA())</f>
        <v>1.210796571121997E-2</v>
      </c>
      <c r="P1102" s="44">
        <f>IFERROR(_xll.qlIndexFixing(ONIndex6M,I1102,TRUE,_xll.ohTrigger(RecalcTrigger,Trigger6M)),NA())</f>
        <v>1.2248442896058975E-2</v>
      </c>
      <c r="Q1102" s="146">
        <f>IFERROR(_xll.qlIndexFixing(ONIndex1Y,I1102,TRUE,_xll.ohTrigger(RecalcTrigger,Trigger1Y)),NA())</f>
        <v>1.2684797353620381E-2</v>
      </c>
    </row>
    <row r="1103" spans="2:17" x14ac:dyDescent="0.2">
      <c r="B1103" s="39" t="s">
        <v>42</v>
      </c>
      <c r="D1103" s="42">
        <f>_xll.qlCalendarAdvance(Calendar,$D1102,B1103,"f",FALSE)</f>
        <v>47471</v>
      </c>
      <c r="E1103" s="140">
        <f>_xll.qlInterestRateIndexValueDate(IndexON,D1103)</f>
        <v>47471</v>
      </c>
      <c r="F1103" s="156">
        <f>IFERROR(_xll.qlIndexFixing(IndexON,D1103,TRUE,_xll.ohTrigger(RecalcTrigger,TriggerON)),NA())</f>
        <v>1.061010536562379E-2</v>
      </c>
      <c r="H1103" s="42">
        <f>_xll.qlCalendarAdvance(Calendar,$H1102,B1103,"f",FALSE)</f>
        <v>47471</v>
      </c>
      <c r="I1103" s="140">
        <f>_xll.qlInterestRateIndexValueDate(Index1M,$H1103)</f>
        <v>47471</v>
      </c>
      <c r="J1103" s="145">
        <f>IFERROR(_xll.qlIndexFixing(Index1M,$H1103,TRUE,_xll.ohTrigger(RecalcTrigger,Trigger1M)),NA())</f>
        <v>1.1543756301797639E-2</v>
      </c>
      <c r="K1103" s="44">
        <f>IFERROR(_xll.qlIndexFixing(Index3M,H1103,TRUE,_xll.ohTrigger(RecalcTrigger,Trigger3M)),NA())</f>
        <v>1.2109669297090368E-2</v>
      </c>
      <c r="L1103" s="44">
        <f>IFERROR(_xll.qlIndexFixing(Index6M,$H1103,TRUE,_xll.ohTrigger(RecalcTrigger,Trigger6M)),NA())</f>
        <v>1.2256046891490386E-2</v>
      </c>
      <c r="M1103" s="146">
        <f>IFERROR(_xll.qlIndexFixing(Index1Y,$H1103,TRUE,_xll.ohTrigger(RecalcTrigger,Trigger1Y)),NA())</f>
        <v>1.2667928542003715E-2</v>
      </c>
      <c r="N1103" s="145">
        <f>IFERROR(_xll.qlIndexFixing(ONIndex1M,I1103,TRUE,_xll.ohTrigger(RecalcTrigger,Trigger1M)),NA())</f>
        <v>1.1538640286660184E-2</v>
      </c>
      <c r="O1103" s="44">
        <f>IFERROR(_xll.qlIndexFixing(ONIndex3M,I1103,TRUE,_xll.ohTrigger(RecalcTrigger,Trigger3M)),NA())</f>
        <v>1.2105995397356795E-2</v>
      </c>
      <c r="P1103" s="44">
        <f>IFERROR(_xll.qlIndexFixing(ONIndex6M,I1103,TRUE,_xll.ohTrigger(RecalcTrigger,Trigger6M)),NA())</f>
        <v>1.2246963788791199E-2</v>
      </c>
      <c r="Q1103" s="146">
        <f>IFERROR(_xll.qlIndexFixing(ONIndex1Y,I1103,TRUE,_xll.ohTrigger(RecalcTrigger,Trigger1Y)),NA())</f>
        <v>1.2682158317655068E-2</v>
      </c>
    </row>
    <row r="1104" spans="2:17" x14ac:dyDescent="0.2">
      <c r="B1104" s="39" t="s">
        <v>42</v>
      </c>
      <c r="D1104" s="42">
        <f>_xll.qlCalendarAdvance(Calendar,$D1103,B1104,"f",FALSE)</f>
        <v>47479</v>
      </c>
      <c r="E1104" s="140">
        <f>_xll.qlInterestRateIndexValueDate(IndexON,D1104)</f>
        <v>47479</v>
      </c>
      <c r="F1104" s="156">
        <f>IFERROR(_xll.qlIndexFixing(IndexON,D1104,TRUE,_xll.ohTrigger(RecalcTrigger,TriggerON)),NA())</f>
        <v>1.0609246696001717E-2</v>
      </c>
      <c r="H1104" s="42">
        <f>_xll.qlCalendarAdvance(Calendar,$H1103,B1104,"f",FALSE)</f>
        <v>47479</v>
      </c>
      <c r="I1104" s="140">
        <f>_xll.qlInterestRateIndexValueDate(Index1M,$H1104)</f>
        <v>47479</v>
      </c>
      <c r="J1104" s="145">
        <f>IFERROR(_xll.qlIndexFixing(Index1M,$H1104,TRUE,_xll.ohTrigger(RecalcTrigger,Trigger1M)),NA())</f>
        <v>1.1543159345375129E-2</v>
      </c>
      <c r="K1104" s="44">
        <f>IFERROR(_xll.qlIndexFixing(Index3M,H1104,TRUE,_xll.ohTrigger(RecalcTrigger,Trigger3M)),NA())</f>
        <v>1.2106948512885308E-2</v>
      </c>
      <c r="L1104" s="44">
        <f>IFERROR(_xll.qlIndexFixing(Index6M,$H1104,TRUE,_xll.ohTrigger(RecalcTrigger,Trigger6M)),NA())</f>
        <v>1.2253135890806373E-2</v>
      </c>
      <c r="M1104" s="146">
        <f>IFERROR(_xll.qlIndexFixing(Index1Y,$H1104,TRUE,_xll.ohTrigger(RecalcTrigger,Trigger1Y)),NA())</f>
        <v>1.2663189812538667E-2</v>
      </c>
      <c r="N1104" s="145">
        <f>IFERROR(_xll.qlIndexFixing(ONIndex1M,I1104,TRUE,_xll.ohTrigger(RecalcTrigger,Trigger1M)),NA())</f>
        <v>1.1538344220787256E-2</v>
      </c>
      <c r="O1104" s="44">
        <f>IFERROR(_xll.qlIndexFixing(ONIndex3M,I1104,TRUE,_xll.ohTrigger(RecalcTrigger,Trigger3M)),NA())</f>
        <v>1.21036771214178E-2</v>
      </c>
      <c r="P1104" s="44">
        <f>IFERROR(_xll.qlIndexFixing(ONIndex6M,I1104,TRUE,_xll.ohTrigger(RecalcTrigger,Trigger6M)),NA())</f>
        <v>1.2245181313461639E-2</v>
      </c>
      <c r="Q1104" s="146">
        <f>IFERROR(_xll.qlIndexFixing(ONIndex1Y,I1104,TRUE,_xll.ohTrigger(RecalcTrigger,Trigger1Y)),NA())</f>
        <v>1.2679076435491154E-2</v>
      </c>
    </row>
    <row r="1105" spans="2:17" x14ac:dyDescent="0.2">
      <c r="B1105" s="39" t="s">
        <v>42</v>
      </c>
      <c r="D1105" s="42">
        <f>_xll.qlCalendarAdvance(Calendar,$D1104,B1105,"f",FALSE)</f>
        <v>47486</v>
      </c>
      <c r="E1105" s="140">
        <f>_xll.qlInterestRateIndexValueDate(IndexON,D1105)</f>
        <v>47486</v>
      </c>
      <c r="F1105" s="156">
        <f>IFERROR(_xll.qlIndexFixing(IndexON,D1105,TRUE,_xll.ohTrigger(RecalcTrigger,TriggerON)),NA())</f>
        <v>1.0608427202044579E-2</v>
      </c>
      <c r="H1105" s="42">
        <f>_xll.qlCalendarAdvance(Calendar,$H1104,B1105,"f",FALSE)</f>
        <v>47486</v>
      </c>
      <c r="I1105" s="140">
        <f>_xll.qlInterestRateIndexValueDate(Index1M,$H1105)</f>
        <v>47486</v>
      </c>
      <c r="J1105" s="145">
        <f>IFERROR(_xll.qlIndexFixing(Index1M,$H1105,TRUE,_xll.ohTrigger(RecalcTrigger,Trigger1M)),NA())</f>
        <v>1.1542709425150684E-2</v>
      </c>
      <c r="K1105" s="44">
        <f>IFERROR(_xll.qlIndexFixing(Index3M,H1105,TRUE,_xll.ohTrigger(RecalcTrigger,Trigger3M)),NA())</f>
        <v>1.2104509478935266E-2</v>
      </c>
      <c r="L1105" s="44">
        <f>IFERROR(_xll.qlIndexFixing(Index6M,$H1105,TRUE,_xll.ohTrigger(RecalcTrigger,Trigger6M)),NA())</f>
        <v>1.2250516135468554E-2</v>
      </c>
      <c r="M1105" s="146">
        <f>IFERROR(_xll.qlIndexFixing(Index1Y,$H1105,TRUE,_xll.ohTrigger(RecalcTrigger,Trigger1Y)),NA())</f>
        <v>1.2658985104289977E-2</v>
      </c>
      <c r="N1105" s="145">
        <f>IFERROR(_xll.qlIndexFixing(ONIndex1M,I1105,TRUE,_xll.ohTrigger(RecalcTrigger,Trigger1M)),NA())</f>
        <v>1.1538023068983216E-2</v>
      </c>
      <c r="O1105" s="44">
        <f>IFERROR(_xll.qlIndexFixing(ONIndex3M,I1105,TRUE,_xll.ohTrigger(RecalcTrigger,Trigger3M)),NA())</f>
        <v>1.2101590452489042E-2</v>
      </c>
      <c r="P1105" s="44">
        <f>IFERROR(_xll.qlIndexFixing(ONIndex6M,I1105,TRUE,_xll.ohTrigger(RecalcTrigger,Trigger6M)),NA())</f>
        <v>1.2243541088862164E-2</v>
      </c>
      <c r="Q1105" s="146">
        <f>IFERROR(_xll.qlIndexFixing(ONIndex1Y,I1105,TRUE,_xll.ohTrigger(RecalcTrigger,Trigger1Y)),NA())</f>
        <v>1.267632217781145E-2</v>
      </c>
    </row>
    <row r="1106" spans="2:17" x14ac:dyDescent="0.2">
      <c r="B1106" s="39" t="s">
        <v>42</v>
      </c>
      <c r="D1106" s="42">
        <f>_xll.qlCalendarAdvance(Calendar,$D1105,B1106,"f",FALSE)</f>
        <v>47493</v>
      </c>
      <c r="E1106" s="140">
        <f>_xll.qlInterestRateIndexValueDate(IndexON,D1106)</f>
        <v>47493</v>
      </c>
      <c r="F1106" s="156">
        <f>IFERROR(_xll.qlIndexFixing(IndexON,D1106,TRUE,_xll.ohTrigger(RecalcTrigger,TriggerON)),NA())</f>
        <v>1.0607544093564902E-2</v>
      </c>
      <c r="H1106" s="42">
        <f>_xll.qlCalendarAdvance(Calendar,$H1105,B1106,"f",FALSE)</f>
        <v>47493</v>
      </c>
      <c r="I1106" s="140">
        <f>_xll.qlInterestRateIndexValueDate(Index1M,$H1106)</f>
        <v>47493</v>
      </c>
      <c r="J1106" s="145">
        <f>IFERROR(_xll.qlIndexFixing(Index1M,$H1106,TRUE,_xll.ohTrigger(RecalcTrigger,Trigger1M)),NA())</f>
        <v>1.1542201493632033E-2</v>
      </c>
      <c r="K1106" s="44">
        <f>IFERROR(_xll.qlIndexFixing(Index3M,H1106,TRUE,_xll.ohTrigger(RecalcTrigger,Trigger3M)),NA())</f>
        <v>1.2102015987168745E-2</v>
      </c>
      <c r="L1106" s="44">
        <f>IFERROR(_xll.qlIndexFixing(Index6M,$H1106,TRUE,_xll.ohTrigger(RecalcTrigger,Trigger6M)),NA())</f>
        <v>1.2247817817100534E-2</v>
      </c>
      <c r="M1106" s="146">
        <f>IFERROR(_xll.qlIndexFixing(Index1Y,$H1106,TRUE,_xll.ohTrigger(RecalcTrigger,Trigger1Y)),NA())</f>
        <v>1.2654725964782676E-2</v>
      </c>
      <c r="N1106" s="145">
        <f>IFERROR(_xll.qlIndexFixing(ONIndex1M,I1106,TRUE,_xll.ohTrigger(RecalcTrigger,Trigger1M)),NA())</f>
        <v>1.1537643962685751E-2</v>
      </c>
      <c r="O1106" s="44">
        <f>IFERROR(_xll.qlIndexFixing(ONIndex3M,I1106,TRUE,_xll.ohTrigger(RecalcTrigger,Trigger3M)),NA())</f>
        <v>1.2099449484416214E-2</v>
      </c>
      <c r="P1106" s="44">
        <f>IFERROR(_xll.qlIndexFixing(ONIndex6M,I1106,TRUE,_xll.ohTrigger(RecalcTrigger,Trigger6M)),NA())</f>
        <v>1.224182567616916E-2</v>
      </c>
      <c r="Q1106" s="146">
        <f>IFERROR(_xll.qlIndexFixing(ONIndex1Y,I1106,TRUE,_xll.ohTrigger(RecalcTrigger,Trigger1Y)),NA())</f>
        <v>1.267351414997675E-2</v>
      </c>
    </row>
    <row r="1107" spans="2:17" x14ac:dyDescent="0.2">
      <c r="B1107" s="39" t="s">
        <v>42</v>
      </c>
      <c r="D1107" s="42">
        <f>_xll.qlCalendarAdvance(Calendar,$D1106,B1107,"f",FALSE)</f>
        <v>47500</v>
      </c>
      <c r="E1107" s="140">
        <f>_xll.qlInterestRateIndexValueDate(IndexON,D1107)</f>
        <v>47500</v>
      </c>
      <c r="F1107" s="156">
        <f>IFERROR(_xll.qlIndexFixing(IndexON,D1107,TRUE,_xll.ohTrigger(RecalcTrigger,TriggerON)),NA())</f>
        <v>1.0606597370967918E-2</v>
      </c>
      <c r="H1107" s="42">
        <f>_xll.qlCalendarAdvance(Calendar,$H1106,B1107,"f",FALSE)</f>
        <v>47500</v>
      </c>
      <c r="I1107" s="140">
        <f>_xll.qlInterestRateIndexValueDate(Index1M,$H1107)</f>
        <v>47500</v>
      </c>
      <c r="J1107" s="145">
        <f>IFERROR(_xll.qlIndexFixing(Index1M,$H1107,TRUE,_xll.ohTrigger(RecalcTrigger,Trigger1M)),NA())</f>
        <v>1.1541635550824242E-2</v>
      </c>
      <c r="K1107" s="44">
        <f>IFERROR(_xll.qlIndexFixing(Index3M,H1107,TRUE,_xll.ohTrigger(RecalcTrigger,Trigger3M)),NA())</f>
        <v>1.2099468037686604E-2</v>
      </c>
      <c r="L1107" s="44">
        <f>IFERROR(_xll.qlIndexFixing(Index6M,$H1107,TRUE,_xll.ohTrigger(RecalcTrigger,Trigger6M)),NA())</f>
        <v>1.2245043860185101E-2</v>
      </c>
      <c r="M1107" s="146">
        <f>IFERROR(_xll.qlIndexFixing(Index1Y,$H1107,TRUE,_xll.ohTrigger(RecalcTrigger,Trigger1Y)),NA())</f>
        <v>1.2650412394703103E-2</v>
      </c>
      <c r="N1107" s="145">
        <f>IFERROR(_xll.qlIndexFixing(ONIndex1M,I1107,TRUE,_xll.ohTrigger(RecalcTrigger,Trigger1M)),NA())</f>
        <v>1.1537206901894859E-2</v>
      </c>
      <c r="O1107" s="44">
        <f>IFERROR(_xll.qlIndexFixing(ONIndex3M,I1107,TRUE,_xll.ohTrigger(RecalcTrigger,Trigger3M)),NA())</f>
        <v>1.2097254217442455E-2</v>
      </c>
      <c r="P1107" s="44">
        <f>IFERROR(_xll.qlIndexFixing(ONIndex6M,I1107,TRUE,_xll.ohTrigger(RecalcTrigger,Trigger6M)),NA())</f>
        <v>1.2240035075382627E-2</v>
      </c>
      <c r="Q1107" s="146">
        <f>IFERROR(_xll.qlIndexFixing(ONIndex1Y,I1107,TRUE,_xll.ohTrigger(RecalcTrigger,Trigger1Y)),NA())</f>
        <v>1.2670652351906009E-2</v>
      </c>
    </row>
    <row r="1108" spans="2:17" x14ac:dyDescent="0.2">
      <c r="B1108" s="39" t="s">
        <v>42</v>
      </c>
      <c r="D1108" s="42">
        <f>_xll.qlCalendarAdvance(Calendar,$D1107,B1108,"f",FALSE)</f>
        <v>47507</v>
      </c>
      <c r="E1108" s="140">
        <f>_xll.qlInterestRateIndexValueDate(IndexON,D1108)</f>
        <v>47507</v>
      </c>
      <c r="F1108" s="156">
        <f>IFERROR(_xll.qlIndexFixing(IndexON,D1108,TRUE,_xll.ohTrigger(RecalcTrigger,TriggerON)),NA())</f>
        <v>1.0605587034091535E-2</v>
      </c>
      <c r="H1108" s="42">
        <f>_xll.qlCalendarAdvance(Calendar,$H1107,B1108,"f",FALSE)</f>
        <v>47507</v>
      </c>
      <c r="I1108" s="140">
        <f>_xll.qlInterestRateIndexValueDate(Index1M,$H1108)</f>
        <v>47507</v>
      </c>
      <c r="J1108" s="145">
        <f>IFERROR(_xll.qlIndexFixing(Index1M,$H1108,TRUE,_xll.ohTrigger(RecalcTrigger,Trigger1M)),NA())</f>
        <v>1.1541011596737441E-2</v>
      </c>
      <c r="K1108" s="44">
        <f>IFERROR(_xll.qlIndexFixing(Index3M,H1108,TRUE,_xll.ohTrigger(RecalcTrigger,Trigger3M)),NA())</f>
        <v>1.2096865630590599E-2</v>
      </c>
      <c r="L1108" s="44">
        <f>IFERROR(_xll.qlIndexFixing(Index6M,$H1108,TRUE,_xll.ohTrigger(RecalcTrigger,Trigger6M)),NA())</f>
        <v>1.2242194265031661E-2</v>
      </c>
      <c r="M1108" s="146">
        <f>IFERROR(_xll.qlIndexFixing(Index1Y,$H1108,TRUE,_xll.ohTrigger(RecalcTrigger,Trigger1Y)),NA())</f>
        <v>1.2646044394747591E-2</v>
      </c>
      <c r="N1108" s="145">
        <f>IFERROR(_xll.qlIndexFixing(ONIndex1M,I1108,TRUE,_xll.ohTrigger(RecalcTrigger,Trigger1M)),NA())</f>
        <v>1.1536711886691586E-2</v>
      </c>
      <c r="O1108" s="44">
        <f>IFERROR(_xll.qlIndexFixing(ONIndex3M,I1108,TRUE,_xll.ohTrigger(RecalcTrigger,Trigger3M)),NA())</f>
        <v>1.2095004651324626E-2</v>
      </c>
      <c r="P1108" s="44">
        <f>IFERROR(_xll.qlIndexFixing(ONIndex6M,I1108,TRUE,_xll.ohTrigger(RecalcTrigger,Trigger6M)),NA())</f>
        <v>1.2238169286421519E-2</v>
      </c>
      <c r="Q1108" s="146">
        <f>IFERROR(_xll.qlIndexFixing(ONIndex1Y,I1108,TRUE,_xll.ohTrigger(RecalcTrigger,Trigger1Y)),NA())</f>
        <v>1.2667736783761319E-2</v>
      </c>
    </row>
    <row r="1109" spans="2:17" x14ac:dyDescent="0.2">
      <c r="B1109" s="39" t="s">
        <v>42</v>
      </c>
      <c r="D1109" s="42">
        <f>_xll.qlCalendarAdvance(Calendar,$D1108,B1109,"f",FALSE)</f>
        <v>47514</v>
      </c>
      <c r="E1109" s="140">
        <f>_xll.qlInterestRateIndexValueDate(IndexON,D1109)</f>
        <v>47514</v>
      </c>
      <c r="F1109" s="156">
        <f>IFERROR(_xll.qlIndexFixing(IndexON,D1109,TRUE,_xll.ohTrigger(RecalcTrigger,TriggerON)),NA())</f>
        <v>1.0604513082854705E-2</v>
      </c>
      <c r="H1109" s="42">
        <f>_xll.qlCalendarAdvance(Calendar,$H1108,B1109,"f",FALSE)</f>
        <v>47514</v>
      </c>
      <c r="I1109" s="140">
        <f>_xll.qlInterestRateIndexValueDate(Index1M,$H1109)</f>
        <v>47514</v>
      </c>
      <c r="J1109" s="145">
        <f>IFERROR(_xll.qlIndexFixing(Index1M,$H1109,TRUE,_xll.ohTrigger(RecalcTrigger,Trigger1M)),NA())</f>
        <v>1.1539812737951714E-2</v>
      </c>
      <c r="K1109" s="44">
        <f>IFERROR(_xll.qlIndexFixing(Index3M,H1109,TRUE,_xll.ohTrigger(RecalcTrigger,Trigger3M)),NA())</f>
        <v>1.2094208462063438E-2</v>
      </c>
      <c r="L1109" s="44">
        <f>IFERROR(_xll.qlIndexFixing(Index6M,$H1109,TRUE,_xll.ohTrigger(RecalcTrigger,Trigger6M)),NA())</f>
        <v>1.2239269031959923E-2</v>
      </c>
      <c r="M1109" s="146">
        <f>IFERROR(_xll.qlIndexFixing(Index1Y,$H1109,TRUE,_xll.ohTrigger(RecalcTrigger,Trigger1Y)),NA())</f>
        <v>1.2641621965620686E-2</v>
      </c>
      <c r="N1109" s="145">
        <f>IFERROR(_xll.qlIndexFixing(ONIndex1M,I1109,TRUE,_xll.ohTrigger(RecalcTrigger,Trigger1M)),NA())</f>
        <v>1.1536158916913841E-2</v>
      </c>
      <c r="O1109" s="44">
        <f>IFERROR(_xll.qlIndexFixing(ONIndex3M,I1109,TRUE,_xll.ohTrigger(RecalcTrigger,Trigger3M)),NA())</f>
        <v>1.2092700786224819E-2</v>
      </c>
      <c r="P1109" s="44">
        <f>IFERROR(_xll.qlIndexFixing(ONIndex6M,I1109,TRUE,_xll.ohTrigger(RecalcTrigger,Trigger6M)),NA())</f>
        <v>1.2236228309447927E-2</v>
      </c>
      <c r="Q1109" s="146">
        <f>IFERROR(_xll.qlIndexFixing(ONIndex1Y,I1109,TRUE,_xll.ohTrigger(RecalcTrigger,Trigger1Y)),NA())</f>
        <v>1.266476744554268E-2</v>
      </c>
    </row>
    <row r="1110" spans="2:17" x14ac:dyDescent="0.2">
      <c r="B1110" s="39" t="s">
        <v>42</v>
      </c>
      <c r="D1110" s="42">
        <f>_xll.qlCalendarAdvance(Calendar,$D1109,B1110,"f",FALSE)</f>
        <v>47521</v>
      </c>
      <c r="E1110" s="140">
        <f>_xll.qlInterestRateIndexValueDate(IndexON,D1110)</f>
        <v>47521</v>
      </c>
      <c r="F1110" s="156">
        <f>IFERROR(_xll.qlIndexFixing(IndexON,D1110,TRUE,_xll.ohTrigger(RecalcTrigger,TriggerON)),NA())</f>
        <v>1.0603375517338476E-2</v>
      </c>
      <c r="H1110" s="42">
        <f>_xll.qlCalendarAdvance(Calendar,$H1109,B1110,"f",FALSE)</f>
        <v>47521</v>
      </c>
      <c r="I1110" s="140">
        <f>_xll.qlInterestRateIndexValueDate(Index1M,$H1110)</f>
        <v>47521</v>
      </c>
      <c r="J1110" s="145">
        <f>IFERROR(_xll.qlIndexFixing(Index1M,$H1110,TRUE,_xll.ohTrigger(RecalcTrigger,Trigger1M)),NA())</f>
        <v>1.1539089427419491E-2</v>
      </c>
      <c r="K1110" s="44">
        <f>IFERROR(_xll.qlIndexFixing(Index3M,H1110,TRUE,_xll.ohTrigger(RecalcTrigger,Trigger3M)),NA())</f>
        <v>1.2091501119426657E-2</v>
      </c>
      <c r="L1110" s="44">
        <f>IFERROR(_xll.qlIndexFixing(Index6M,$H1110,TRUE,_xll.ohTrigger(RecalcTrigger,Trigger6M)),NA())</f>
        <v>1.2236268161296311E-2</v>
      </c>
      <c r="M1110" s="146">
        <f>IFERROR(_xll.qlIndexFixing(Index1Y,$H1110,TRUE,_xll.ohTrigger(RecalcTrigger,Trigger1Y)),NA())</f>
        <v>1.2637145108034931E-2</v>
      </c>
      <c r="N1110" s="145">
        <f>IFERROR(_xll.qlIndexFixing(ONIndex1M,I1110,TRUE,_xll.ohTrigger(RecalcTrigger,Trigger1M)),NA())</f>
        <v>1.153554799264267E-2</v>
      </c>
      <c r="O1110" s="44">
        <f>IFERROR(_xll.qlIndexFixing(ONIndex3M,I1110,TRUE,_xll.ohTrigger(RecalcTrigger,Trigger3M)),NA())</f>
        <v>1.2090342622061989E-2</v>
      </c>
      <c r="P1110" s="44">
        <f>IFERROR(_xll.qlIndexFixing(ONIndex6M,I1110,TRUE,_xll.ohTrigger(RecalcTrigger,Trigger6M)),NA())</f>
        <v>1.2234212144299761E-2</v>
      </c>
      <c r="Q1110" s="146">
        <f>IFERROR(_xll.qlIndexFixing(ONIndex1Y,I1110,TRUE,_xll.ohTrigger(RecalcTrigger,Trigger1Y)),NA())</f>
        <v>1.2661744337169045E-2</v>
      </c>
    </row>
    <row r="1111" spans="2:17" x14ac:dyDescent="0.2">
      <c r="B1111" s="39" t="s">
        <v>42</v>
      </c>
      <c r="D1111" s="42">
        <f>_xll.qlCalendarAdvance(Calendar,$D1110,B1111,"f",FALSE)</f>
        <v>47528</v>
      </c>
      <c r="E1111" s="140">
        <f>_xll.qlInterestRateIndexValueDate(IndexON,D1111)</f>
        <v>47528</v>
      </c>
      <c r="F1111" s="156">
        <f>IFERROR(_xll.qlIndexFixing(IndexON,D1111,TRUE,_xll.ohTrigger(RecalcTrigger,TriggerON)),NA())</f>
        <v>1.0602174337623893E-2</v>
      </c>
      <c r="H1111" s="42">
        <f>_xll.qlCalendarAdvance(Calendar,$H1110,B1111,"f",FALSE)</f>
        <v>47528</v>
      </c>
      <c r="I1111" s="140">
        <f>_xll.qlInterestRateIndexValueDate(Index1M,$H1111)</f>
        <v>47528</v>
      </c>
      <c r="J1111" s="145">
        <f>IFERROR(_xll.qlIndexFixing(Index1M,$H1111,TRUE,_xll.ohTrigger(RecalcTrigger,Trigger1M)),NA())</f>
        <v>1.1538308112958504E-2</v>
      </c>
      <c r="K1111" s="44">
        <f>IFERROR(_xll.qlIndexFixing(Index3M,H1111,TRUE,_xll.ohTrigger(RecalcTrigger,Trigger3M)),NA())</f>
        <v>1.2088739321270196E-2</v>
      </c>
      <c r="L1111" s="44">
        <f>IFERROR(_xll.qlIndexFixing(Index6M,$H1111,TRUE,_xll.ohTrigger(RecalcTrigger,Trigger6M)),NA())</f>
        <v>1.2233191653376651E-2</v>
      </c>
      <c r="M1111" s="146">
        <f>IFERROR(_xll.qlIndexFixing(Index1Y,$H1111,TRUE,_xll.ohTrigger(RecalcTrigger,Trigger1Y)),NA())</f>
        <v>1.2632613822713301E-2</v>
      </c>
      <c r="N1111" s="145">
        <f>IFERROR(_xll.qlIndexFixing(ONIndex1M,I1111,TRUE,_xll.ohTrigger(RecalcTrigger,Trigger1M)),NA())</f>
        <v>1.1534879113878072E-2</v>
      </c>
      <c r="O1111" s="44">
        <f>IFERROR(_xll.qlIndexFixing(ONIndex3M,I1111,TRUE,_xll.ohTrigger(RecalcTrigger,Trigger3M)),NA())</f>
        <v>1.2087930158836135E-2</v>
      </c>
      <c r="P1111" s="44">
        <f>IFERROR(_xll.qlIndexFixing(ONIndex6M,I1111,TRUE,_xll.ohTrigger(RecalcTrigger,Trigger6M)),NA())</f>
        <v>1.2232120791058065E-2</v>
      </c>
      <c r="Q1111" s="146">
        <f>IFERROR(_xll.qlIndexFixing(ONIndex1Y,I1111,TRUE,_xll.ohTrigger(RecalcTrigger,Trigger1Y)),NA())</f>
        <v>1.2658667458640416E-2</v>
      </c>
    </row>
    <row r="1112" spans="2:17" x14ac:dyDescent="0.2">
      <c r="B1112" s="39" t="s">
        <v>42</v>
      </c>
      <c r="D1112" s="42">
        <f>_xll.qlCalendarAdvance(Calendar,$D1111,B1112,"f",FALSE)</f>
        <v>47535</v>
      </c>
      <c r="E1112" s="140">
        <f>_xll.qlInterestRateIndexValueDate(IndexON,D1112)</f>
        <v>47535</v>
      </c>
      <c r="F1112" s="156">
        <f>IFERROR(_xll.qlIndexFixing(IndexON,D1112,TRUE,_xll.ohTrigger(RecalcTrigger,TriggerON)),NA())</f>
        <v>1.0600909543629911E-2</v>
      </c>
      <c r="H1112" s="42">
        <f>_xll.qlCalendarAdvance(Calendar,$H1111,B1112,"f",FALSE)</f>
        <v>47535</v>
      </c>
      <c r="I1112" s="140">
        <f>_xll.qlInterestRateIndexValueDate(Index1M,$H1112)</f>
        <v>47535</v>
      </c>
      <c r="J1112" s="145">
        <f>IFERROR(_xll.qlIndexFixing(Index1M,$H1112,TRUE,_xll.ohTrigger(RecalcTrigger,Trigger1M)),NA())</f>
        <v>1.1537468794586121E-2</v>
      </c>
      <c r="K1112" s="44">
        <f>IFERROR(_xll.qlIndexFixing(Index3M,H1112,TRUE,_xll.ohTrigger(RecalcTrigger,Trigger3M)),NA())</f>
        <v>1.2085923067702418E-2</v>
      </c>
      <c r="L1112" s="44">
        <f>IFERROR(_xll.qlIndexFixing(Index6M,$H1112,TRUE,_xll.ohTrigger(RecalcTrigger,Trigger6M)),NA())</f>
        <v>1.223003950854528E-2</v>
      </c>
      <c r="M1112" s="146">
        <f>IFERROR(_xll.qlIndexFixing(Index1Y,$H1112,TRUE,_xll.ohTrigger(RecalcTrigger,Trigger1Y)),NA())</f>
        <v>1.262802811038588E-2</v>
      </c>
      <c r="N1112" s="145">
        <f>IFERROR(_xll.qlIndexFixing(ONIndex1M,I1112,TRUE,_xll.ohTrigger(RecalcTrigger,Trigger1M)),NA())</f>
        <v>1.1534152280701093E-2</v>
      </c>
      <c r="O1112" s="44">
        <f>IFERROR(_xll.qlIndexFixing(ONIndex3M,I1112,TRUE,_xll.ohTrigger(RecalcTrigger,Trigger3M)),NA())</f>
        <v>1.2085463396709351E-2</v>
      </c>
      <c r="P1112" s="44">
        <f>IFERROR(_xll.qlIndexFixing(ONIndex6M,I1112,TRUE,_xll.ohTrigger(RecalcTrigger,Trigger6M)),NA())</f>
        <v>1.2229954249803887E-2</v>
      </c>
      <c r="Q1112" s="146">
        <f>IFERROR(_xll.qlIndexFixing(ONIndex1Y,I1112,TRUE,_xll.ohTrigger(RecalcTrigger,Trigger1Y)),NA())</f>
        <v>1.2655536809956791E-2</v>
      </c>
    </row>
    <row r="1113" spans="2:17" x14ac:dyDescent="0.2">
      <c r="B1113" s="39" t="s">
        <v>42</v>
      </c>
      <c r="D1113" s="42">
        <f>_xll.qlCalendarAdvance(Calendar,$D1112,B1113,"f",FALSE)</f>
        <v>47542</v>
      </c>
      <c r="E1113" s="140">
        <f>_xll.qlInterestRateIndexValueDate(IndexON,D1113)</f>
        <v>47542</v>
      </c>
      <c r="F1113" s="156">
        <f>IFERROR(_xll.qlIndexFixing(IndexON,D1113,TRUE,_xll.ohTrigger(RecalcTrigger,TriggerON)),NA())</f>
        <v>1.0599581135275482E-2</v>
      </c>
      <c r="H1113" s="42">
        <f>_xll.qlCalendarAdvance(Calendar,$H1112,B1113,"f",FALSE)</f>
        <v>47542</v>
      </c>
      <c r="I1113" s="140">
        <f>_xll.qlInterestRateIndexValueDate(Index1M,$H1113)</f>
        <v>47542</v>
      </c>
      <c r="J1113" s="145">
        <f>IFERROR(_xll.qlIndexFixing(Index1M,$H1113,TRUE,_xll.ohTrigger(RecalcTrigger,Trigger1M)),NA())</f>
        <v>1.1536684611351093E-2</v>
      </c>
      <c r="K1113" s="44">
        <f>IFERROR(_xll.qlIndexFixing(Index3M,H1113,TRUE,_xll.ohTrigger(RecalcTrigger,Trigger3M)),NA())</f>
        <v>1.2083004345277268E-2</v>
      </c>
      <c r="L1113" s="44">
        <f>IFERROR(_xll.qlIndexFixing(Index6M,$H1113,TRUE,_xll.ohTrigger(RecalcTrigger,Trigger6M)),NA())</f>
        <v>1.2226706340113594E-2</v>
      </c>
      <c r="M1113" s="146">
        <f>IFERROR(_xll.qlIndexFixing(Index1Y,$H1113,TRUE,_xll.ohTrigger(RecalcTrigger,Trigger1Y)),NA())</f>
        <v>1.2623387971792743E-2</v>
      </c>
      <c r="N1113" s="145">
        <f>IFERROR(_xll.qlIndexFixing(ONIndex1M,I1113,TRUE,_xll.ohTrigger(RecalcTrigger,Trigger1M)),NA())</f>
        <v>1.1533367492949642E-2</v>
      </c>
      <c r="O1113" s="44">
        <f>IFERROR(_xll.qlIndexFixing(ONIndex3M,I1113,TRUE,_xll.ohTrigger(RecalcTrigger,Trigger3M)),NA())</f>
        <v>1.2082942335438496E-2</v>
      </c>
      <c r="P1113" s="44">
        <f>IFERROR(_xll.qlIndexFixing(ONIndex6M,I1113,TRUE,_xll.ohTrigger(RecalcTrigger,Trigger6M)),NA())</f>
        <v>1.2227712520375134E-2</v>
      </c>
      <c r="Q1113" s="146">
        <f>IFERROR(_xll.qlIndexFixing(ONIndex1Y,I1113,TRUE,_xll.ohTrigger(RecalcTrigger,Trigger1Y)),NA())</f>
        <v>1.2652352391199218E-2</v>
      </c>
    </row>
    <row r="1114" spans="2:17" x14ac:dyDescent="0.2">
      <c r="B1114" s="39" t="s">
        <v>42</v>
      </c>
      <c r="D1114" s="42">
        <f>_xll.qlCalendarAdvance(Calendar,$D1113,B1114,"f",FALSE)</f>
        <v>47549</v>
      </c>
      <c r="E1114" s="140">
        <f>_xll.qlInterestRateIndexValueDate(IndexON,D1114)</f>
        <v>47549</v>
      </c>
      <c r="F1114" s="156">
        <f>IFERROR(_xll.qlIndexFixing(IndexON,D1114,TRUE,_xll.ohTrigger(RecalcTrigger,TriggerON)),NA())</f>
        <v>1.0598189112641654E-2</v>
      </c>
      <c r="H1114" s="42">
        <f>_xll.qlCalendarAdvance(Calendar,$H1113,B1114,"f",FALSE)</f>
        <v>47549</v>
      </c>
      <c r="I1114" s="140">
        <f>_xll.qlInterestRateIndexValueDate(Index1M,$H1114)</f>
        <v>47549</v>
      </c>
      <c r="J1114" s="145">
        <f>IFERROR(_xll.qlIndexFixing(Index1M,$H1114,TRUE,_xll.ohTrigger(RecalcTrigger,Trigger1M)),NA())</f>
        <v>1.1536049635972878E-2</v>
      </c>
      <c r="K1114" s="44">
        <f>IFERROR(_xll.qlIndexFixing(Index3M,H1114,TRUE,_xll.ohTrigger(RecalcTrigger,Trigger3M)),NA())</f>
        <v>1.20800672210903E-2</v>
      </c>
      <c r="L1114" s="44">
        <f>IFERROR(_xll.qlIndexFixing(Index6M,$H1114,TRUE,_xll.ohTrigger(RecalcTrigger,Trigger6M)),NA())</f>
        <v>1.2223213318986518E-2</v>
      </c>
      <c r="M1114" s="146">
        <f>IFERROR(_xll.qlIndexFixing(Index1Y,$H1114,TRUE,_xll.ohTrigger(RecalcTrigger,Trigger1Y)),NA())</f>
        <v>1.2618693407681958E-2</v>
      </c>
      <c r="N1114" s="145">
        <f>IFERROR(_xll.qlIndexFixing(ONIndex1M,I1114,TRUE,_xll.ohTrigger(RecalcTrigger,Trigger1M)),NA())</f>
        <v>1.1532524750623718E-2</v>
      </c>
      <c r="O1114" s="44">
        <f>IFERROR(_xll.qlIndexFixing(ONIndex3M,I1114,TRUE,_xll.ohTrigger(RecalcTrigger,Trigger3M)),NA())</f>
        <v>1.2080366975104617E-2</v>
      </c>
      <c r="P1114" s="44">
        <f>IFERROR(_xll.qlIndexFixing(ONIndex6M,I1114,TRUE,_xll.ohTrigger(RecalcTrigger,Trigger6M)),NA())</f>
        <v>1.2225395602771805E-2</v>
      </c>
      <c r="Q1114" s="146">
        <f>IFERROR(_xll.qlIndexFixing(ONIndex1Y,I1114,TRUE,_xll.ohTrigger(RecalcTrigger,Trigger1Y)),NA())</f>
        <v>1.2649114202205602E-2</v>
      </c>
    </row>
    <row r="1115" spans="2:17" x14ac:dyDescent="0.2">
      <c r="B1115" s="39" t="s">
        <v>42</v>
      </c>
      <c r="D1115" s="42">
        <f>_xll.qlCalendarAdvance(Calendar,$D1114,B1115,"f",FALSE)</f>
        <v>47556</v>
      </c>
      <c r="E1115" s="140">
        <f>_xll.qlInterestRateIndexValueDate(IndexON,D1115)</f>
        <v>47556</v>
      </c>
      <c r="F1115" s="156">
        <f>IFERROR(_xll.qlIndexFixing(IndexON,D1115,TRUE,_xll.ohTrigger(RecalcTrigger,TriggerON)),NA())</f>
        <v>1.0596733475809472E-2</v>
      </c>
      <c r="H1115" s="42">
        <f>_xll.qlCalendarAdvance(Calendar,$H1114,B1115,"f",FALSE)</f>
        <v>47556</v>
      </c>
      <c r="I1115" s="140">
        <f>_xll.qlInterestRateIndexValueDate(Index1M,$H1115)</f>
        <v>47556</v>
      </c>
      <c r="J1115" s="145">
        <f>IFERROR(_xll.qlIndexFixing(Index1M,$H1115,TRUE,_xll.ohTrigger(RecalcTrigger,Trigger1M)),NA())</f>
        <v>1.1535019603254662E-2</v>
      </c>
      <c r="K1115" s="44">
        <f>IFERROR(_xll.qlIndexFixing(Index3M,H1115,TRUE,_xll.ohTrigger(RecalcTrigger,Trigger3M)),NA())</f>
        <v>1.2077075636532663E-2</v>
      </c>
      <c r="L1115" s="44">
        <f>IFERROR(_xll.qlIndexFixing(Index6M,$H1115,TRUE,_xll.ohTrigger(RecalcTrigger,Trigger6M)),NA())</f>
        <v>1.2219806684546256E-2</v>
      </c>
      <c r="M1115" s="146">
        <f>IFERROR(_xll.qlIndexFixing(Index1Y,$H1115,TRUE,_xll.ohTrigger(RecalcTrigger,Trigger1Y)),NA())</f>
        <v>1.2613944418810918E-2</v>
      </c>
      <c r="N1115" s="145">
        <f>IFERROR(_xll.qlIndexFixing(ONIndex1M,I1115,TRUE,_xll.ohTrigger(RecalcTrigger,Trigger1M)),NA())</f>
        <v>1.1531624053885414E-2</v>
      </c>
      <c r="O1115" s="44">
        <f>IFERROR(_xll.qlIndexFixing(ONIndex3M,I1115,TRUE,_xll.ohTrigger(RecalcTrigger,Trigger3M)),NA())</f>
        <v>1.2077737315788761E-2</v>
      </c>
      <c r="P1115" s="44">
        <f>IFERROR(_xll.qlIndexFixing(ONIndex6M,I1115,TRUE,_xll.ohTrigger(RecalcTrigger,Trigger6M)),NA())</f>
        <v>1.2223003497237039E-2</v>
      </c>
      <c r="Q1115" s="146">
        <f>IFERROR(_xll.qlIndexFixing(ONIndex1Y,I1115,TRUE,_xll.ohTrigger(RecalcTrigger,Trigger1Y)),NA())</f>
        <v>1.2645822243219085E-2</v>
      </c>
    </row>
    <row r="1116" spans="2:17" x14ac:dyDescent="0.2">
      <c r="B1116" s="39" t="s">
        <v>42</v>
      </c>
      <c r="D1116" s="42">
        <f>_xll.qlCalendarAdvance(Calendar,$D1115,B1116,"f",FALSE)</f>
        <v>47563</v>
      </c>
      <c r="E1116" s="140">
        <f>_xll.qlInterestRateIndexValueDate(IndexON,D1116)</f>
        <v>47563</v>
      </c>
      <c r="F1116" s="156">
        <f>IFERROR(_xll.qlIndexFixing(IndexON,D1116,TRUE,_xll.ohTrigger(RecalcTrigger,TriggerON)),NA())</f>
        <v>1.0595214224535798E-2</v>
      </c>
      <c r="H1116" s="42">
        <f>_xll.qlCalendarAdvance(Calendar,$H1115,B1116,"f",FALSE)</f>
        <v>47563</v>
      </c>
      <c r="I1116" s="140">
        <f>_xll.qlInterestRateIndexValueDate(Index1M,$H1116)</f>
        <v>47563</v>
      </c>
      <c r="J1116" s="145">
        <f>IFERROR(_xll.qlIndexFixing(Index1M,$H1116,TRUE,_xll.ohTrigger(RecalcTrigger,Trigger1M)),NA())</f>
        <v>1.1534030588651961E-2</v>
      </c>
      <c r="K1116" s="44">
        <f>IFERROR(_xll.qlIndexFixing(Index3M,H1116,TRUE,_xll.ohTrigger(RecalcTrigger,Trigger3M)),NA())</f>
        <v>1.2074029591728569E-2</v>
      </c>
      <c r="L1116" s="44">
        <f>IFERROR(_xll.qlIndexFixing(Index6M,$H1116,TRUE,_xll.ohTrigger(RecalcTrigger,Trigger6M)),NA())</f>
        <v>1.2216324402335825E-2</v>
      </c>
      <c r="M1116" s="146">
        <f>IFERROR(_xll.qlIndexFixing(Index1Y,$H1116,TRUE,_xll.ohTrigger(RecalcTrigger,Trigger1Y)),NA())</f>
        <v>1.2609141005945457E-2</v>
      </c>
      <c r="N1116" s="145">
        <f>IFERROR(_xll.qlIndexFixing(ONIndex1M,I1116,TRUE,_xll.ohTrigger(RecalcTrigger,Trigger1M)),NA())</f>
        <v>1.1530665402572637E-2</v>
      </c>
      <c r="O1116" s="44">
        <f>IFERROR(_xll.qlIndexFixing(ONIndex3M,I1116,TRUE,_xll.ohTrigger(RecalcTrigger,Trigger3M)),NA())</f>
        <v>1.2075053357490928E-2</v>
      </c>
      <c r="P1116" s="44">
        <f>IFERROR(_xll.qlIndexFixing(ONIndex6M,I1116,TRUE,_xll.ohTrigger(RecalcTrigger,Trigger6M)),NA())</f>
        <v>1.2220536203446652E-2</v>
      </c>
      <c r="Q1116" s="146">
        <f>IFERROR(_xll.qlIndexFixing(ONIndex1Y,I1116,TRUE,_xll.ohTrigger(RecalcTrigger,Trigger1Y)),NA())</f>
        <v>1.2642476513996526E-2</v>
      </c>
    </row>
    <row r="1117" spans="2:17" x14ac:dyDescent="0.2">
      <c r="B1117" s="39" t="s">
        <v>42</v>
      </c>
      <c r="D1117" s="42">
        <f>_xll.qlCalendarAdvance(Calendar,$D1116,B1117,"f",FALSE)</f>
        <v>47570</v>
      </c>
      <c r="E1117" s="140">
        <f>_xll.qlInterestRateIndexValueDate(IndexON,D1117)</f>
        <v>47570</v>
      </c>
      <c r="F1117" s="156">
        <f>IFERROR(_xll.qlIndexFixing(IndexON,D1117,TRUE,_xll.ohTrigger(RecalcTrigger,TriggerON)),NA())</f>
        <v>1.0593631359144817E-2</v>
      </c>
      <c r="H1117" s="42">
        <f>_xll.qlCalendarAdvance(Calendar,$H1116,B1117,"f",FALSE)</f>
        <v>47570</v>
      </c>
      <c r="I1117" s="140">
        <f>_xll.qlInterestRateIndexValueDate(Index1M,$H1117)</f>
        <v>47570</v>
      </c>
      <c r="J1117" s="145">
        <f>IFERROR(_xll.qlIndexFixing(Index1M,$H1117,TRUE,_xll.ohTrigger(RecalcTrigger,Trigger1M)),NA())</f>
        <v>1.1532785504300321E-2</v>
      </c>
      <c r="K1117" s="44">
        <f>IFERROR(_xll.qlIndexFixing(Index3M,H1117,TRUE,_xll.ohTrigger(RecalcTrigger,Trigger3M)),NA())</f>
        <v>1.2070929086801348E-2</v>
      </c>
      <c r="L1117" s="44">
        <f>IFERROR(_xll.qlIndexFixing(Index6M,$H1117,TRUE,_xll.ohTrigger(RecalcTrigger,Trigger6M)),NA())</f>
        <v>1.2212766472754356E-2</v>
      </c>
      <c r="M1117" s="146">
        <f>IFERROR(_xll.qlIndexFixing(Index1Y,$H1117,TRUE,_xll.ohTrigger(RecalcTrigger,Trigger1Y)),NA())</f>
        <v>1.2604283169860064E-2</v>
      </c>
      <c r="N1117" s="145">
        <f>IFERROR(_xll.qlIndexFixing(ONIndex1M,I1117,TRUE,_xll.ohTrigger(RecalcTrigger,Trigger1M)),NA())</f>
        <v>1.152964879684748E-2</v>
      </c>
      <c r="O1117" s="44">
        <f>IFERROR(_xll.qlIndexFixing(ONIndex3M,I1117,TRUE,_xll.ohTrigger(RecalcTrigger,Trigger3M)),NA())</f>
        <v>1.2072315100049025E-2</v>
      </c>
      <c r="P1117" s="44">
        <f>IFERROR(_xll.qlIndexFixing(ONIndex6M,I1117,TRUE,_xll.ohTrigger(RecalcTrigger,Trigger6M)),NA())</f>
        <v>1.2217993721643783E-2</v>
      </c>
      <c r="Q1117" s="146">
        <f>IFERROR(_xll.qlIndexFixing(ONIndex1Y,I1117,TRUE,_xll.ohTrigger(RecalcTrigger,Trigger1Y)),NA())</f>
        <v>1.2639077014700018E-2</v>
      </c>
    </row>
    <row r="1118" spans="2:17" x14ac:dyDescent="0.2">
      <c r="B1118" s="39" t="s">
        <v>42</v>
      </c>
      <c r="D1118" s="42">
        <f>_xll.qlCalendarAdvance(Calendar,$D1117,B1118,"f",FALSE)</f>
        <v>47577</v>
      </c>
      <c r="E1118" s="140">
        <f>_xll.qlInterestRateIndexValueDate(IndexON,D1118)</f>
        <v>47577</v>
      </c>
      <c r="F1118" s="156">
        <f>IFERROR(_xll.qlIndexFixing(IndexON,D1118,TRUE,_xll.ohTrigger(RecalcTrigger,TriggerON)),NA())</f>
        <v>1.059198487939339E-2</v>
      </c>
      <c r="H1118" s="42">
        <f>_xll.qlCalendarAdvance(Calendar,$H1117,B1118,"f",FALSE)</f>
        <v>47577</v>
      </c>
      <c r="I1118" s="140">
        <f>_xll.qlInterestRateIndexValueDate(Index1M,$H1118)</f>
        <v>47577</v>
      </c>
      <c r="J1118" s="145">
        <f>IFERROR(_xll.qlIndexFixing(Index1M,$H1118,TRUE,_xll.ohTrigger(RecalcTrigger,Trigger1M)),NA())</f>
        <v>1.15316721056064E-2</v>
      </c>
      <c r="K1118" s="44">
        <f>IFERROR(_xll.qlIndexFixing(Index3M,H1118,TRUE,_xll.ohTrigger(RecalcTrigger,Trigger3M)),NA())</f>
        <v>1.2067810459225019E-2</v>
      </c>
      <c r="L1118" s="44">
        <f>IFERROR(_xll.qlIndexFixing(Index6M,$H1118,TRUE,_xll.ohTrigger(RecalcTrigger,Trigger6M)),NA())</f>
        <v>1.2209377716400993E-2</v>
      </c>
      <c r="M1118" s="146">
        <f>IFERROR(_xll.qlIndexFixing(Index1Y,$H1118,TRUE,_xll.ohTrigger(RecalcTrigger,Trigger1Y)),NA())</f>
        <v>1.2599370911338559E-2</v>
      </c>
      <c r="N1118" s="145">
        <f>IFERROR(_xll.qlIndexFixing(ONIndex1M,I1118,TRUE,_xll.ohTrigger(RecalcTrigger,Trigger1M)),NA())</f>
        <v>1.1528574236628897E-2</v>
      </c>
      <c r="O1118" s="44">
        <f>IFERROR(_xll.qlIndexFixing(ONIndex3M,I1118,TRUE,_xll.ohTrigger(RecalcTrigger,Trigger3M)),NA())</f>
        <v>1.2069522543625144E-2</v>
      </c>
      <c r="P1118" s="44">
        <f>IFERROR(_xll.qlIndexFixing(ONIndex6M,I1118,TRUE,_xll.ohTrigger(RecalcTrigger,Trigger6M)),NA())</f>
        <v>1.221537605182843E-2</v>
      </c>
      <c r="Q1118" s="146">
        <f>IFERROR(_xll.qlIndexFixing(ONIndex1Y,I1118,TRUE,_xll.ohTrigger(RecalcTrigger,Trigger1Y)),NA())</f>
        <v>1.2635623745329561E-2</v>
      </c>
    </row>
    <row r="1119" spans="2:17" x14ac:dyDescent="0.2">
      <c r="B1119" s="39" t="s">
        <v>42</v>
      </c>
      <c r="D1119" s="42">
        <f>_xll.qlCalendarAdvance(Calendar,$D1118,B1119,"f",FALSE)</f>
        <v>47584</v>
      </c>
      <c r="E1119" s="140">
        <f>_xll.qlInterestRateIndexValueDate(IndexON,D1119)</f>
        <v>47584</v>
      </c>
      <c r="F1119" s="156">
        <f>IFERROR(_xll.qlIndexFixing(IndexON,D1119,TRUE,_xll.ohTrigger(RecalcTrigger,TriggerON)),NA())</f>
        <v>1.0590274785362563E-2</v>
      </c>
      <c r="H1119" s="42">
        <f>_xll.qlCalendarAdvance(Calendar,$H1118,B1119,"f",FALSE)</f>
        <v>47584</v>
      </c>
      <c r="I1119" s="140">
        <f>_xll.qlInterestRateIndexValueDate(Index1M,$H1119)</f>
        <v>47584</v>
      </c>
      <c r="J1119" s="145">
        <f>IFERROR(_xll.qlIndexFixing(Index1M,$H1119,TRUE,_xll.ohTrigger(RecalcTrigger,Trigger1M)),NA())</f>
        <v>1.1530319360771937E-2</v>
      </c>
      <c r="K1119" s="44">
        <f>IFERROR(_xll.qlIndexFixing(Index3M,H1119,TRUE,_xll.ohTrigger(RecalcTrigger,Trigger3M)),NA())</f>
        <v>1.2064605030224657E-2</v>
      </c>
      <c r="L1119" s="44">
        <f>IFERROR(_xll.qlIndexFixing(Index6M,$H1119,TRUE,_xll.ohTrigger(RecalcTrigger,Trigger6M)),NA())</f>
        <v>1.2205685072513303E-2</v>
      </c>
      <c r="M1119" s="146">
        <f>IFERROR(_xll.qlIndexFixing(Index1Y,$H1119,TRUE,_xll.ohTrigger(RecalcTrigger,Trigger1Y)),NA())</f>
        <v>1.2593704599987094E-2</v>
      </c>
      <c r="N1119" s="145">
        <f>IFERROR(_xll.qlIndexFixing(ONIndex1M,I1119,TRUE,_xll.ohTrigger(RecalcTrigger,Trigger1M)),NA())</f>
        <v>1.1527441721916887E-2</v>
      </c>
      <c r="O1119" s="44">
        <f>IFERROR(_xll.qlIndexFixing(ONIndex3M,I1119,TRUE,_xll.ohTrigger(RecalcTrigger,Trigger3M)),NA())</f>
        <v>1.2066675688300332E-2</v>
      </c>
      <c r="P1119" s="44">
        <f>IFERROR(_xll.qlIndexFixing(ONIndex6M,I1119,TRUE,_xll.ohTrigger(RecalcTrigger,Trigger6M)),NA())</f>
        <v>1.2212683193838503E-2</v>
      </c>
      <c r="Q1119" s="146">
        <f>IFERROR(_xll.qlIndexFixing(ONIndex1Y,I1119,TRUE,_xll.ohTrigger(RecalcTrigger,Trigger1Y)),NA())</f>
        <v>1.2632116705723062E-2</v>
      </c>
    </row>
    <row r="1120" spans="2:17" x14ac:dyDescent="0.2">
      <c r="B1120" s="39" t="s">
        <v>42</v>
      </c>
      <c r="D1120" s="42">
        <f>_xll.qlCalendarAdvance(Calendar,$D1119,B1120,"f",FALSE)</f>
        <v>47591</v>
      </c>
      <c r="E1120" s="140">
        <f>_xll.qlInterestRateIndexValueDate(IndexON,D1120)</f>
        <v>47591</v>
      </c>
      <c r="F1120" s="156">
        <f>IFERROR(_xll.qlIndexFixing(IndexON,D1120,TRUE,_xll.ohTrigger(RecalcTrigger,TriggerON)),NA())</f>
        <v>1.0588595614523966E-2</v>
      </c>
      <c r="H1120" s="42">
        <f>_xll.qlCalendarAdvance(Calendar,$H1119,B1120,"f",FALSE)</f>
        <v>47591</v>
      </c>
      <c r="I1120" s="140">
        <f>_xll.qlInterestRateIndexValueDate(Index1M,$H1120)</f>
        <v>47591</v>
      </c>
      <c r="J1120" s="145">
        <f>IFERROR(_xll.qlIndexFixing(Index1M,$H1120,TRUE,_xll.ohTrigger(RecalcTrigger,Trigger1M)),NA())</f>
        <v>1.1528999272339968E-2</v>
      </c>
      <c r="K1120" s="44">
        <f>IFERROR(_xll.qlIndexFixing(Index3M,H1120,TRUE,_xll.ohTrigger(RecalcTrigger,Trigger3M)),NA())</f>
        <v>1.2061345143249108E-2</v>
      </c>
      <c r="L1120" s="44">
        <f>IFERROR(_xll.qlIndexFixing(Index6M,$H1120,TRUE,_xll.ohTrigger(RecalcTrigger,Trigger6M)),NA())</f>
        <v>1.2201916789865604E-2</v>
      </c>
      <c r="M1120" s="146">
        <f>IFERROR(_xll.qlIndexFixing(Index1Y,$H1120,TRUE,_xll.ohTrigger(RecalcTrigger,Trigger1Y)),NA())</f>
        <v>1.2589383130164666E-2</v>
      </c>
      <c r="N1120" s="145">
        <f>IFERROR(_xll.qlIndexFixing(ONIndex1M,I1120,TRUE,_xll.ohTrigger(RecalcTrigger,Trigger1M)),NA())</f>
        <v>1.1526627239375475E-2</v>
      </c>
      <c r="O1120" s="44">
        <f>IFERROR(_xll.qlIndexFixing(ONIndex3M,I1120,TRUE,_xll.ohTrigger(RecalcTrigger,Trigger3M)),NA())</f>
        <v>1.2063731916568621E-2</v>
      </c>
      <c r="P1120" s="44">
        <f>IFERROR(_xll.qlIndexFixing(ONIndex6M,I1120,TRUE,_xll.ohTrigger(RecalcTrigger,Trigger6M)),NA())</f>
        <v>1.2209925740179761E-2</v>
      </c>
      <c r="Q1120" s="146">
        <f>IFERROR(_xll.qlIndexFixing(ONIndex1Y,I1120,TRUE,_xll.ohTrigger(RecalcTrigger,Trigger1Y)),NA())</f>
        <v>1.2628401301655989E-2</v>
      </c>
    </row>
    <row r="1121" spans="2:17" x14ac:dyDescent="0.2">
      <c r="B1121" s="39" t="s">
        <v>42</v>
      </c>
      <c r="D1121" s="42">
        <f>_xll.qlCalendarAdvance(Calendar,$D1120,B1121,"f",FALSE)</f>
        <v>47598</v>
      </c>
      <c r="E1121" s="140">
        <f>_xll.qlInterestRateIndexValueDate(IndexON,D1121)</f>
        <v>47598</v>
      </c>
      <c r="F1121" s="156">
        <f>IFERROR(_xll.qlIndexFixing(IndexON,D1121,TRUE,_xll.ohTrigger(RecalcTrigger,TriggerON)),NA())</f>
        <v>1.0586663754543757E-2</v>
      </c>
      <c r="H1121" s="42">
        <f>_xll.qlCalendarAdvance(Calendar,$H1120,B1121,"f",FALSE)</f>
        <v>47598</v>
      </c>
      <c r="I1121" s="140">
        <f>_xll.qlInterestRateIndexValueDate(Index1M,$H1121)</f>
        <v>47598</v>
      </c>
      <c r="J1121" s="145">
        <f>IFERROR(_xll.qlIndexFixing(Index1M,$H1121,TRUE,_xll.ohTrigger(RecalcTrigger,Trigger1M)),NA())</f>
        <v>1.1527699283956798E-2</v>
      </c>
      <c r="K1121" s="44">
        <f>IFERROR(_xll.qlIndexFixing(Index3M,H1121,TRUE,_xll.ohTrigger(RecalcTrigger,Trigger3M)),NA())</f>
        <v>1.2058030798431965E-2</v>
      </c>
      <c r="L1121" s="44">
        <f>IFERROR(_xll.qlIndexFixing(Index6M,$H1121,TRUE,_xll.ohTrigger(RecalcTrigger,Trigger6M)),NA())</f>
        <v>1.2198072868883055E-2</v>
      </c>
      <c r="M1121" s="146">
        <f>IFERROR(_xll.qlIndexFixing(Index1Y,$H1121,TRUE,_xll.ohTrigger(RecalcTrigger,Trigger1Y)),NA())</f>
        <v>1.2584307609123213E-2</v>
      </c>
      <c r="N1121" s="145">
        <f>IFERROR(_xll.qlIndexFixing(ONIndex1M,I1121,TRUE,_xll.ohTrigger(RecalcTrigger,Trigger1M)),NA())</f>
        <v>1.1525002828931541E-2</v>
      </c>
      <c r="O1121" s="44">
        <f>IFERROR(_xll.qlIndexFixing(ONIndex3M,I1121,TRUE,_xll.ohTrigger(RecalcTrigger,Trigger3M)),NA())</f>
        <v>1.2060819080299545E-2</v>
      </c>
      <c r="P1121" s="44">
        <f>IFERROR(_xll.qlIndexFixing(ONIndex6M,I1121,TRUE,_xll.ohTrigger(RecalcTrigger,Trigger6M)),NA())</f>
        <v>1.220707191357806E-2</v>
      </c>
      <c r="Q1121" s="146">
        <f>IFERROR(_xll.qlIndexFixing(ONIndex1Y,I1121,TRUE,_xll.ohTrigger(RecalcTrigger,Trigger1Y)),NA())</f>
        <v>1.2624941316288218E-2</v>
      </c>
    </row>
    <row r="1122" spans="2:17" x14ac:dyDescent="0.2">
      <c r="B1122" s="39" t="s">
        <v>42</v>
      </c>
      <c r="D1122" s="42">
        <f>_xll.qlCalendarAdvance(Calendar,$D1121,B1122,"f",FALSE)</f>
        <v>47605</v>
      </c>
      <c r="E1122" s="140">
        <f>_xll.qlInterestRateIndexValueDate(IndexON,D1122)</f>
        <v>47605</v>
      </c>
      <c r="F1122" s="156">
        <f>IFERROR(_xll.qlIndexFixing(IndexON,D1122,TRUE,_xll.ohTrigger(RecalcTrigger,TriggerON)),NA())</f>
        <v>1.0584762817755777E-2</v>
      </c>
      <c r="H1122" s="42">
        <f>_xll.qlCalendarAdvance(Calendar,$H1121,B1122,"f",FALSE)</f>
        <v>47605</v>
      </c>
      <c r="I1122" s="140">
        <f>_xll.qlInterestRateIndexValueDate(Index1M,$H1122)</f>
        <v>47605</v>
      </c>
      <c r="J1122" s="145">
        <f>IFERROR(_xll.qlIndexFixing(Index1M,$H1122,TRUE,_xll.ohTrigger(RecalcTrigger,Trigger1M)),NA())</f>
        <v>1.152618506223925E-2</v>
      </c>
      <c r="K1122" s="44">
        <f>IFERROR(_xll.qlIndexFixing(Index3M,H1122,TRUE,_xll.ohTrigger(RecalcTrigger,Trigger3M)),NA())</f>
        <v>1.2054609664863112E-2</v>
      </c>
      <c r="L1122" s="44">
        <f>IFERROR(_xll.qlIndexFixing(Index6M,$H1122,TRUE,_xll.ohTrigger(RecalcTrigger,Trigger6M)),NA())</f>
        <v>1.2193842128911177E-2</v>
      </c>
      <c r="M1122" s="146">
        <f>IFERROR(_xll.qlIndexFixing(Index1Y,$H1122,TRUE,_xll.ohTrigger(RecalcTrigger,Trigger1Y)),NA())</f>
        <v>1.2579177668866848E-2</v>
      </c>
      <c r="N1122" s="145">
        <f>IFERROR(_xll.qlIndexFixing(ONIndex1M,I1122,TRUE,_xll.ohTrigger(RecalcTrigger,Trigger1M)),NA())</f>
        <v>1.1523696450658205E-2</v>
      </c>
      <c r="O1122" s="44">
        <f>IFERROR(_xll.qlIndexFixing(ONIndex3M,I1122,TRUE,_xll.ohTrigger(RecalcTrigger,Trigger3M)),NA())</f>
        <v>1.2057809327785662E-2</v>
      </c>
      <c r="P1122" s="44">
        <f>IFERROR(_xll.qlIndexFixing(ONIndex6M,I1122,TRUE,_xll.ohTrigger(RecalcTrigger,Trigger6M)),NA())</f>
        <v>1.2204153491307546E-2</v>
      </c>
      <c r="Q1122" s="146">
        <f>IFERROR(_xll.qlIndexFixing(ONIndex1Y,I1122,TRUE,_xll.ohTrigger(RecalcTrigger,Trigger1Y)),NA())</f>
        <v>1.2621272966378827E-2</v>
      </c>
    </row>
    <row r="1123" spans="2:17" x14ac:dyDescent="0.2">
      <c r="B1123" s="39" t="s">
        <v>42</v>
      </c>
      <c r="D1123" s="42">
        <f>_xll.qlCalendarAdvance(Calendar,$D1122,B1123,"f",FALSE)</f>
        <v>47612</v>
      </c>
      <c r="E1123" s="140">
        <f>_xll.qlInterestRateIndexValueDate(IndexON,D1123)</f>
        <v>47612</v>
      </c>
      <c r="F1123" s="156">
        <f>IFERROR(_xll.qlIndexFixing(IndexON,D1123,TRUE,_xll.ohTrigger(RecalcTrigger,TriggerON)),NA())</f>
        <v>1.0582798266607352E-2</v>
      </c>
      <c r="H1123" s="42">
        <f>_xll.qlCalendarAdvance(Calendar,$H1122,B1123,"f",FALSE)</f>
        <v>47612</v>
      </c>
      <c r="I1123" s="140">
        <f>_xll.qlInterestRateIndexValueDate(Index1M,$H1123)</f>
        <v>47612</v>
      </c>
      <c r="J1123" s="145">
        <f>IFERROR(_xll.qlIndexFixing(Index1M,$H1123,TRUE,_xll.ohTrigger(RecalcTrigger,Trigger1M)),NA())</f>
        <v>1.1524690940613556E-2</v>
      </c>
      <c r="K1123" s="44">
        <f>IFERROR(_xll.qlIndexFixing(Index3M,H1123,TRUE,_xll.ohTrigger(RecalcTrigger,Trigger3M)),NA())</f>
        <v>1.2051182401953589E-2</v>
      </c>
      <c r="L1123" s="44">
        <f>IFERROR(_xll.qlIndexFixing(Index6M,$H1123,TRUE,_xll.ohTrigger(RecalcTrigger,Trigger6M)),NA())</f>
        <v>1.2189830323999838E-2</v>
      </c>
      <c r="M1123" s="146">
        <f>IFERROR(_xll.qlIndexFixing(Index1Y,$H1123,TRUE,_xll.ohTrigger(RecalcTrigger,Trigger1Y)),NA())</f>
        <v>1.2573993310223575E-2</v>
      </c>
      <c r="N1123" s="145">
        <f>IFERROR(_xll.qlIndexFixing(ONIndex1M,I1123,TRUE,_xll.ohTrigger(RecalcTrigger,Trigger1M)),NA())</f>
        <v>1.1522332117972489E-2</v>
      </c>
      <c r="O1123" s="44">
        <f>IFERROR(_xll.qlIndexFixing(ONIndex3M,I1123,TRUE,_xll.ohTrigger(RecalcTrigger,Trigger3M)),NA())</f>
        <v>1.2054745276289802E-2</v>
      </c>
      <c r="P1123" s="44">
        <f>IFERROR(_xll.qlIndexFixing(ONIndex6M,I1123,TRUE,_xll.ohTrigger(RecalcTrigger,Trigger6M)),NA())</f>
        <v>1.2201159881024548E-2</v>
      </c>
      <c r="Q1123" s="146">
        <f>IFERROR(_xll.qlIndexFixing(ONIndex1Y,I1123,TRUE,_xll.ohTrigger(RecalcTrigger,Trigger1Y)),NA())</f>
        <v>1.2617550846395487E-2</v>
      </c>
    </row>
    <row r="1124" spans="2:17" x14ac:dyDescent="0.2">
      <c r="B1124" s="39" t="s">
        <v>42</v>
      </c>
      <c r="D1124" s="42">
        <f>_xll.qlCalendarAdvance(Calendar,$D1123,B1124,"f",FALSE)</f>
        <v>47619</v>
      </c>
      <c r="E1124" s="140">
        <f>_xll.qlInterestRateIndexValueDate(IndexON,D1124)</f>
        <v>47619</v>
      </c>
      <c r="F1124" s="156">
        <f>IFERROR(_xll.qlIndexFixing(IndexON,D1124,TRUE,_xll.ohTrigger(RecalcTrigger,TriggerON)),NA())</f>
        <v>1.0580770101260573E-2</v>
      </c>
      <c r="H1124" s="42">
        <f>_xll.qlCalendarAdvance(Calendar,$H1123,B1124,"f",FALSE)</f>
        <v>47619</v>
      </c>
      <c r="I1124" s="140">
        <f>_xll.qlInterestRateIndexValueDate(Index1M,$H1124)</f>
        <v>47619</v>
      </c>
      <c r="J1124" s="145">
        <f>IFERROR(_xll.qlIndexFixing(Index1M,$H1124,TRUE,_xll.ohTrigger(RecalcTrigger,Trigger1M)),NA())</f>
        <v>1.1523138807967188E-2</v>
      </c>
      <c r="K1124" s="44">
        <f>IFERROR(_xll.qlIndexFixing(Index3M,H1124,TRUE,_xll.ohTrigger(RecalcTrigger,Trigger3M)),NA())</f>
        <v>1.2047700679859139E-2</v>
      </c>
      <c r="L1124" s="44">
        <f>IFERROR(_xll.qlIndexFixing(Index6M,$H1124,TRUE,_xll.ohTrigger(RecalcTrigger,Trigger6M)),NA())</f>
        <v>1.2185742874763232E-2</v>
      </c>
      <c r="M1124" s="146">
        <f>IFERROR(_xll.qlIndexFixing(Index1Y,$H1124,TRUE,_xll.ohTrigger(RecalcTrigger,Trigger1Y)),NA())</f>
        <v>1.2568754534028947E-2</v>
      </c>
      <c r="N1124" s="145">
        <f>IFERROR(_xll.qlIndexFixing(ONIndex1M,I1124,TRUE,_xll.ohTrigger(RecalcTrigger,Trigger1M)),NA())</f>
        <v>1.1520909830793347E-2</v>
      </c>
      <c r="O1124" s="44">
        <f>IFERROR(_xll.qlIndexFixing(ONIndex3M,I1124,TRUE,_xll.ohTrigger(RecalcTrigger,Trigger3M)),NA())</f>
        <v>1.2051626925730918E-2</v>
      </c>
      <c r="P1124" s="44">
        <f>IFERROR(_xll.qlIndexFixing(ONIndex6M,I1124,TRUE,_xll.ohTrigger(RecalcTrigger,Trigger6M)),NA())</f>
        <v>1.2198091082566975E-2</v>
      </c>
      <c r="Q1124" s="146">
        <f>IFERROR(_xll.qlIndexFixing(ONIndex1Y,I1124,TRUE,_xll.ohTrigger(RecalcTrigger,Trigger1Y)),NA())</f>
        <v>1.2613774956257151E-2</v>
      </c>
    </row>
    <row r="1125" spans="2:17" x14ac:dyDescent="0.2">
      <c r="B1125" s="39" t="s">
        <v>42</v>
      </c>
      <c r="D1125" s="42">
        <f>_xll.qlCalendarAdvance(Calendar,$D1124,B1125,"f",FALSE)</f>
        <v>47626</v>
      </c>
      <c r="E1125" s="140">
        <f>_xll.qlInterestRateIndexValueDate(IndexON,D1125)</f>
        <v>47626</v>
      </c>
      <c r="F1125" s="156">
        <f>IFERROR(_xll.qlIndexFixing(IndexON,D1125,TRUE,_xll.ohTrigger(RecalcTrigger,TriggerON)),NA())</f>
        <v>1.0578678321634394E-2</v>
      </c>
      <c r="H1125" s="42">
        <f>_xll.qlCalendarAdvance(Calendar,$H1124,B1125,"f",FALSE)</f>
        <v>47626</v>
      </c>
      <c r="I1125" s="140">
        <f>_xll.qlInterestRateIndexValueDate(Index1M,$H1125)</f>
        <v>47626</v>
      </c>
      <c r="J1125" s="145">
        <f>IFERROR(_xll.qlIndexFixing(Index1M,$H1125,TRUE,_xll.ohTrigger(RecalcTrigger,Trigger1M)),NA())</f>
        <v>1.1521528664325473E-2</v>
      </c>
      <c r="K1125" s="44">
        <f>IFERROR(_xll.qlIndexFixing(Index3M,H1125,TRUE,_xll.ohTrigger(RecalcTrigger,Trigger3M)),NA())</f>
        <v>1.2044164498724235E-2</v>
      </c>
      <c r="L1125" s="44">
        <f>IFERROR(_xll.qlIndexFixing(Index6M,$H1125,TRUE,_xll.ohTrigger(RecalcTrigger,Trigger6M)),NA())</f>
        <v>1.2181579781671082E-2</v>
      </c>
      <c r="M1125" s="146">
        <f>IFERROR(_xll.qlIndexFixing(Index1Y,$H1125,TRUE,_xll.ohTrigger(RecalcTrigger,Trigger1Y)),NA())</f>
        <v>1.256346134112829E-2</v>
      </c>
      <c r="N1125" s="145">
        <f>IFERROR(_xll.qlIndexFixing(ONIndex1M,I1125,TRUE,_xll.ohTrigger(RecalcTrigger,Trigger1M)),NA())</f>
        <v>1.1519429589039731E-2</v>
      </c>
      <c r="O1125" s="44">
        <f>IFERROR(_xll.qlIndexFixing(ONIndex3M,I1125,TRUE,_xll.ohTrigger(RecalcTrigger,Trigger3M)),NA())</f>
        <v>1.2048454276190057E-2</v>
      </c>
      <c r="P1125" s="44">
        <f>IFERROR(_xll.qlIndexFixing(ONIndex6M,I1125,TRUE,_xll.ohTrigger(RecalcTrigger,Trigger6M)),NA())</f>
        <v>1.219494709609692E-2</v>
      </c>
      <c r="Q1125" s="146">
        <f>IFERROR(_xll.qlIndexFixing(ONIndex1Y,I1125,TRUE,_xll.ohTrigger(RecalcTrigger,Trigger1Y)),NA())</f>
        <v>1.2609945296044867E-2</v>
      </c>
    </row>
    <row r="1126" spans="2:17" x14ac:dyDescent="0.2">
      <c r="B1126" s="39" t="s">
        <v>42</v>
      </c>
      <c r="D1126" s="42">
        <f>_xll.qlCalendarAdvance(Calendar,$D1125,B1126,"f",FALSE)</f>
        <v>47633</v>
      </c>
      <c r="E1126" s="140">
        <f>_xll.qlInterestRateIndexValueDate(IndexON,D1126)</f>
        <v>47633</v>
      </c>
      <c r="F1126" s="156">
        <f>IFERROR(_xll.qlIndexFixing(IndexON,D1126,TRUE,_xll.ohTrigger(RecalcTrigger,TriggerON)),NA())</f>
        <v>1.0576522927647769E-2</v>
      </c>
      <c r="H1126" s="42">
        <f>_xll.qlCalendarAdvance(Calendar,$H1125,B1126,"f",FALSE)</f>
        <v>47633</v>
      </c>
      <c r="I1126" s="140">
        <f>_xll.qlInterestRateIndexValueDate(Index1M,$H1126)</f>
        <v>47633</v>
      </c>
      <c r="J1126" s="145">
        <f>IFERROR(_xll.qlIndexFixing(Index1M,$H1126,TRUE,_xll.ohTrigger(RecalcTrigger,Trigger1M)),NA())</f>
        <v>1.1519686675807314E-2</v>
      </c>
      <c r="K1126" s="44">
        <f>IFERROR(_xll.qlIndexFixing(Index3M,H1126,TRUE,_xll.ohTrigger(RecalcTrigger,Trigger3M)),NA())</f>
        <v>1.2040573858691589E-2</v>
      </c>
      <c r="L1126" s="44">
        <f>IFERROR(_xll.qlIndexFixing(Index6M,$H1126,TRUE,_xll.ohTrigger(RecalcTrigger,Trigger6M)),NA())</f>
        <v>1.2177718704466399E-2</v>
      </c>
      <c r="M1126" s="146">
        <f>IFERROR(_xll.qlIndexFixing(Index1Y,$H1126,TRUE,_xll.ohTrigger(RecalcTrigger,Trigger1Y)),NA())</f>
        <v>1.2558113732375142E-2</v>
      </c>
      <c r="N1126" s="145">
        <f>IFERROR(_xll.qlIndexFixing(ONIndex1M,I1126,TRUE,_xll.ohTrigger(RecalcTrigger,Trigger1M)),NA())</f>
        <v>1.1517891392873736E-2</v>
      </c>
      <c r="O1126" s="44">
        <f>IFERROR(_xll.qlIndexFixing(ONIndex3M,I1126,TRUE,_xll.ohTrigger(RecalcTrigger,Trigger3M)),NA())</f>
        <v>1.2045227327667218E-2</v>
      </c>
      <c r="P1126" s="44">
        <f>IFERROR(_xll.qlIndexFixing(ONIndex6M,I1126,TRUE,_xll.ohTrigger(RecalcTrigger,Trigger6M)),NA())</f>
        <v>1.2191727921533335E-2</v>
      </c>
      <c r="Q1126" s="146">
        <f>IFERROR(_xll.qlIndexFixing(ONIndex1Y,I1126,TRUE,_xll.ohTrigger(RecalcTrigger,Trigger1Y)),NA())</f>
        <v>1.2606061865677587E-2</v>
      </c>
    </row>
    <row r="1127" spans="2:17" x14ac:dyDescent="0.2">
      <c r="B1127" s="39" t="s">
        <v>42</v>
      </c>
      <c r="D1127" s="42">
        <f>_xll.qlCalendarAdvance(Calendar,$D1126,B1127,"f",FALSE)</f>
        <v>47640</v>
      </c>
      <c r="E1127" s="140">
        <f>_xll.qlInterestRateIndexValueDate(IndexON,D1127)</f>
        <v>47640</v>
      </c>
      <c r="F1127" s="156">
        <f>IFERROR(_xll.qlIndexFixing(IndexON,D1127,TRUE,_xll.ohTrigger(RecalcTrigger,TriggerON)),NA())</f>
        <v>1.0574303919543837E-2</v>
      </c>
      <c r="H1127" s="42">
        <f>_xll.qlCalendarAdvance(Calendar,$H1126,B1127,"f",FALSE)</f>
        <v>47640</v>
      </c>
      <c r="I1127" s="140">
        <f>_xll.qlInterestRateIndexValueDate(Index1M,$H1127)</f>
        <v>47640</v>
      </c>
      <c r="J1127" s="145">
        <f>IFERROR(_xll.qlIndexFixing(Index1M,$H1127,TRUE,_xll.ohTrigger(RecalcTrigger,Trigger1M)),NA())</f>
        <v>1.1518134344144643E-2</v>
      </c>
      <c r="K1127" s="44">
        <f>IFERROR(_xll.qlIndexFixing(Index3M,H1127,TRUE,_xll.ohTrigger(RecalcTrigger,Trigger3M)),NA())</f>
        <v>1.2036928759911842E-2</v>
      </c>
      <c r="L1127" s="44">
        <f>IFERROR(_xll.qlIndexFixing(Index6M,$H1127,TRUE,_xll.ohTrigger(RecalcTrigger,Trigger6M)),NA())</f>
        <v>1.217342096290447E-2</v>
      </c>
      <c r="M1127" s="146">
        <f>IFERROR(_xll.qlIndexFixing(Index1Y,$H1127,TRUE,_xll.ohTrigger(RecalcTrigger,Trigger1Y)),NA())</f>
        <v>1.2552711708631925E-2</v>
      </c>
      <c r="N1127" s="145">
        <f>IFERROR(_xll.qlIndexFixing(ONIndex1M,I1127,TRUE,_xll.ohTrigger(RecalcTrigger,Trigger1M)),NA())</f>
        <v>1.1516295242133268E-2</v>
      </c>
      <c r="O1127" s="44">
        <f>IFERROR(_xll.qlIndexFixing(ONIndex3M,I1127,TRUE,_xll.ohTrigger(RecalcTrigger,Trigger3M)),NA())</f>
        <v>1.204194608000031E-2</v>
      </c>
      <c r="P1127" s="44">
        <f>IFERROR(_xll.qlIndexFixing(ONIndex6M,I1127,TRUE,_xll.ohTrigger(RecalcTrigger,Trigger6M)),NA())</f>
        <v>1.2188433558876222E-2</v>
      </c>
      <c r="Q1127" s="146">
        <f>IFERROR(_xll.qlIndexFixing(ONIndex1Y,I1127,TRUE,_xll.ohTrigger(RecalcTrigger,Trigger1Y)),NA())</f>
        <v>1.2602124665236358E-2</v>
      </c>
    </row>
    <row r="1128" spans="2:17" x14ac:dyDescent="0.2">
      <c r="B1128" s="39" t="s">
        <v>42</v>
      </c>
      <c r="D1128" s="42">
        <f>_xll.qlCalendarAdvance(Calendar,$D1127,B1128,"f",FALSE)</f>
        <v>47647</v>
      </c>
      <c r="E1128" s="140">
        <f>_xll.qlInterestRateIndexValueDate(IndexON,D1128)</f>
        <v>47647</v>
      </c>
      <c r="F1128" s="156">
        <f>IFERROR(_xll.qlIndexFixing(IndexON,D1128,TRUE,_xll.ohTrigger(RecalcTrigger,TriggerON)),NA())</f>
        <v>1.0572021296998413E-2</v>
      </c>
      <c r="H1128" s="42">
        <f>_xll.qlCalendarAdvance(Calendar,$H1127,B1128,"f",FALSE)</f>
        <v>47647</v>
      </c>
      <c r="I1128" s="140">
        <f>_xll.qlInterestRateIndexValueDate(Index1M,$H1128)</f>
        <v>47647</v>
      </c>
      <c r="J1128" s="145">
        <f>IFERROR(_xll.qlIndexFixing(Index1M,$H1128,TRUE,_xll.ohTrigger(RecalcTrigger,Trigger1M)),NA())</f>
        <v>1.1516350167666313E-2</v>
      </c>
      <c r="K1128" s="44">
        <f>IFERROR(_xll.qlIndexFixing(Index3M,H1128,TRUE,_xll.ohTrigger(RecalcTrigger,Trigger3M)),NA())</f>
        <v>1.2033229202532112E-2</v>
      </c>
      <c r="L1128" s="44">
        <f>IFERROR(_xll.qlIndexFixing(Index6M,$H1128,TRUE,_xll.ohTrigger(RecalcTrigger,Trigger6M)),NA())</f>
        <v>1.2169047586230945E-2</v>
      </c>
      <c r="M1128" s="146">
        <f>IFERROR(_xll.qlIndexFixing(Index1Y,$H1128,TRUE,_xll.ohTrigger(RecalcTrigger,Trigger1Y)),NA())</f>
        <v>1.2547255270769719E-2</v>
      </c>
      <c r="N1128" s="145">
        <f>IFERROR(_xll.qlIndexFixing(ONIndex1M,I1128,TRUE,_xll.ohTrigger(RecalcTrigger,Trigger1M)),NA())</f>
        <v>1.1514641136980419E-2</v>
      </c>
      <c r="O1128" s="44">
        <f>IFERROR(_xll.qlIndexFixing(ONIndex3M,I1128,TRUE,_xll.ohTrigger(RecalcTrigger,Trigger3M)),NA())</f>
        <v>1.203861053343247E-2</v>
      </c>
      <c r="P1128" s="44">
        <f>IFERROR(_xll.qlIndexFixing(ONIndex6M,I1128,TRUE,_xll.ohTrigger(RecalcTrigger,Trigger6M)),NA())</f>
        <v>1.2185064008125579E-2</v>
      </c>
      <c r="Q1128" s="146">
        <f>IFERROR(_xll.qlIndexFixing(ONIndex1Y,I1128,TRUE,_xll.ohTrigger(RecalcTrigger,Trigger1Y)),NA())</f>
        <v>1.2598133694640135E-2</v>
      </c>
    </row>
    <row r="1129" spans="2:17" x14ac:dyDescent="0.2">
      <c r="B1129" s="39" t="s">
        <v>42</v>
      </c>
      <c r="D1129" s="42">
        <f>_xll.qlCalendarAdvance(Calendar,$D1128,B1129,"f",FALSE)</f>
        <v>47654</v>
      </c>
      <c r="E1129" s="140">
        <f>_xll.qlInterestRateIndexValueDate(IndexON,D1129)</f>
        <v>47654</v>
      </c>
      <c r="F1129" s="156">
        <f>IFERROR(_xll.qlIndexFixing(IndexON,D1129,TRUE,_xll.ohTrigger(RecalcTrigger,TriggerON)),NA())</f>
        <v>1.0569675060335681E-2</v>
      </c>
      <c r="H1129" s="42">
        <f>_xll.qlCalendarAdvance(Calendar,$H1128,B1129,"f",FALSE)</f>
        <v>47654</v>
      </c>
      <c r="I1129" s="140">
        <f>_xll.qlInterestRateIndexValueDate(Index1M,$H1129)</f>
        <v>47654</v>
      </c>
      <c r="J1129" s="145">
        <f>IFERROR(_xll.qlIndexFixing(Index1M,$H1129,TRUE,_xll.ohTrigger(RecalcTrigger,Trigger1M)),NA())</f>
        <v>1.1514507980288878E-2</v>
      </c>
      <c r="K1129" s="44">
        <f>IFERROR(_xll.qlIndexFixing(Index3M,H1129,TRUE,_xll.ohTrigger(RecalcTrigger,Trigger3M)),NA())</f>
        <v>1.2029475186704797E-2</v>
      </c>
      <c r="L1129" s="44">
        <f>IFERROR(_xll.qlIndexFixing(Index6M,$H1129,TRUE,_xll.ohTrigger(RecalcTrigger,Trigger6M)),NA())</f>
        <v>1.2164598574939628E-2</v>
      </c>
      <c r="M1129" s="146">
        <f>IFERROR(_xll.qlIndexFixing(Index1Y,$H1129,TRUE,_xll.ohTrigger(RecalcTrigger,Trigger1Y)),NA())</f>
        <v>1.2541744419668932E-2</v>
      </c>
      <c r="N1129" s="145">
        <f>IFERROR(_xll.qlIndexFixing(ONIndex1M,I1129,TRUE,_xll.ohTrigger(RecalcTrigger,Trigger1M)),NA())</f>
        <v>1.1512929077334144E-2</v>
      </c>
      <c r="O1129" s="44">
        <f>IFERROR(_xll.qlIndexFixing(ONIndex3M,I1129,TRUE,_xll.ohTrigger(RecalcTrigger,Trigger3M)),NA())</f>
        <v>1.2035220687801607E-2</v>
      </c>
      <c r="P1129" s="44">
        <f>IFERROR(_xll.qlIndexFixing(ONIndex6M,I1129,TRUE,_xll.ohTrigger(RecalcTrigger,Trigger6M)),NA())</f>
        <v>1.2181619269362454E-2</v>
      </c>
      <c r="Q1129" s="146">
        <f>IFERROR(_xll.qlIndexFixing(ONIndex1Y,I1129,TRUE,_xll.ohTrigger(RecalcTrigger,Trigger1Y)),NA())</f>
        <v>1.2594088953969962E-2</v>
      </c>
    </row>
    <row r="1130" spans="2:17" x14ac:dyDescent="0.2">
      <c r="B1130" s="39" t="s">
        <v>42</v>
      </c>
      <c r="D1130" s="42">
        <f>_xll.qlCalendarAdvance(Calendar,$D1129,B1130,"f",FALSE)</f>
        <v>47661</v>
      </c>
      <c r="E1130" s="140">
        <f>_xll.qlInterestRateIndexValueDate(IndexON,D1130)</f>
        <v>47661</v>
      </c>
      <c r="F1130" s="156">
        <f>IFERROR(_xll.qlIndexFixing(IndexON,D1130,TRUE,_xll.ohTrigger(RecalcTrigger,TriggerON)),NA())</f>
        <v>1.0567265209312504E-2</v>
      </c>
      <c r="H1130" s="42">
        <f>_xll.qlCalendarAdvance(Calendar,$H1129,B1130,"f",FALSE)</f>
        <v>47661</v>
      </c>
      <c r="I1130" s="140">
        <f>_xll.qlInterestRateIndexValueDate(Index1M,$H1130)</f>
        <v>47661</v>
      </c>
      <c r="J1130" s="145">
        <f>IFERROR(_xll.qlIndexFixing(Index1M,$H1130,TRUE,_xll.ohTrigger(RecalcTrigger,Trigger1M)),NA())</f>
        <v>1.1512607782050328E-2</v>
      </c>
      <c r="K1130" s="44">
        <f>IFERROR(_xll.qlIndexFixing(Index3M,H1130,TRUE,_xll.ohTrigger(RecalcTrigger,Trigger3M)),NA())</f>
        <v>1.2025666712584947E-2</v>
      </c>
      <c r="L1130" s="44">
        <f>IFERROR(_xll.qlIndexFixing(Index6M,$H1130,TRUE,_xll.ohTrigger(RecalcTrigger,Trigger6M)),NA())</f>
        <v>1.2160073929533626E-2</v>
      </c>
      <c r="M1130" s="146">
        <f>IFERROR(_xll.qlIndexFixing(Index1Y,$H1130,TRUE,_xll.ohTrigger(RecalcTrigger,Trigger1Y)),NA())</f>
        <v>1.253617915621752E-2</v>
      </c>
      <c r="N1130" s="145">
        <f>IFERROR(_xll.qlIndexFixing(ONIndex1M,I1130,TRUE,_xll.ohTrigger(RecalcTrigger,Trigger1M)),NA())</f>
        <v>1.1511159063194443E-2</v>
      </c>
      <c r="O1130" s="44">
        <f>IFERROR(_xll.qlIndexFixing(ONIndex3M,I1130,TRUE,_xll.ohTrigger(RecalcTrigger,Trigger3M)),NA())</f>
        <v>1.2031776543188766E-2</v>
      </c>
      <c r="P1130" s="44">
        <f>IFERROR(_xll.qlIndexFixing(ONIndex6M,I1130,TRUE,_xll.ohTrigger(RecalcTrigger,Trigger6M)),NA())</f>
        <v>1.2178099342505799E-2</v>
      </c>
      <c r="Q1130" s="146">
        <f>IFERROR(_xll.qlIndexFixing(ONIndex1Y,I1130,TRUE,_xll.ohTrigger(RecalcTrigger,Trigger1Y)),NA())</f>
        <v>1.258999044322584E-2</v>
      </c>
    </row>
    <row r="1131" spans="2:17" x14ac:dyDescent="0.2">
      <c r="B1131" s="39" t="s">
        <v>42</v>
      </c>
      <c r="D1131" s="42">
        <f>_xll.qlCalendarAdvance(Calendar,$D1130,B1131,"f",FALSE)</f>
        <v>47668</v>
      </c>
      <c r="E1131" s="140">
        <f>_xll.qlInterestRateIndexValueDate(IndexON,D1131)</f>
        <v>47668</v>
      </c>
      <c r="F1131" s="156">
        <f>IFERROR(_xll.qlIndexFixing(IndexON,D1131,TRUE,_xll.ohTrigger(RecalcTrigger,TriggerON)),NA())</f>
        <v>1.0564791744090973E-2</v>
      </c>
      <c r="H1131" s="42">
        <f>_xll.qlCalendarAdvance(Calendar,$H1130,B1131,"f",FALSE)</f>
        <v>47668</v>
      </c>
      <c r="I1131" s="140">
        <f>_xll.qlInterestRateIndexValueDate(Index1M,$H1131)</f>
        <v>47668</v>
      </c>
      <c r="J1131" s="145">
        <f>IFERROR(_xll.qlIndexFixing(Index1M,$H1131,TRUE,_xll.ohTrigger(RecalcTrigger,Trigger1M)),NA())</f>
        <v>1.1510649572973458E-2</v>
      </c>
      <c r="K1131" s="44">
        <f>IFERROR(_xll.qlIndexFixing(Index3M,H1131,TRUE,_xll.ohTrigger(RecalcTrigger,Trigger3M)),NA())</f>
        <v>1.2021803780328485E-2</v>
      </c>
      <c r="L1131" s="44">
        <f>IFERROR(_xll.qlIndexFixing(Index6M,$H1131,TRUE,_xll.ohTrigger(RecalcTrigger,Trigger6M)),NA())</f>
        <v>1.2155012729561033E-2</v>
      </c>
      <c r="M1131" s="146">
        <f>IFERROR(_xll.qlIndexFixing(Index1Y,$H1131,TRUE,_xll.ohTrigger(RecalcTrigger,Trigger1Y)),NA())</f>
        <v>1.2530559481314096E-2</v>
      </c>
      <c r="N1131" s="145">
        <f>IFERROR(_xll.qlIndexFixing(ONIndex1M,I1131,TRUE,_xll.ohTrigger(RecalcTrigger,Trigger1M)),NA())</f>
        <v>1.1509331094561315E-2</v>
      </c>
      <c r="O1131" s="44">
        <f>IFERROR(_xll.qlIndexFixing(ONIndex3M,I1131,TRUE,_xll.ohTrigger(RecalcTrigger,Trigger3M)),NA())</f>
        <v>1.2028278099593948E-2</v>
      </c>
      <c r="P1131" s="44">
        <f>IFERROR(_xll.qlIndexFixing(ONIndex6M,I1131,TRUE,_xll.ohTrigger(RecalcTrigger,Trigger6M)),NA())</f>
        <v>1.2174504227555616E-2</v>
      </c>
      <c r="Q1131" s="146">
        <f>IFERROR(_xll.qlIndexFixing(ONIndex1Y,I1131,TRUE,_xll.ohTrigger(RecalcTrigger,Trigger1Y)),NA())</f>
        <v>1.258583816240777E-2</v>
      </c>
    </row>
    <row r="1132" spans="2:17" x14ac:dyDescent="0.2">
      <c r="B1132" s="39" t="s">
        <v>42</v>
      </c>
      <c r="D1132" s="42">
        <f>_xll.qlCalendarAdvance(Calendar,$D1131,B1132,"f",FALSE)</f>
        <v>47675</v>
      </c>
      <c r="E1132" s="140">
        <f>_xll.qlInterestRateIndexValueDate(IndexON,D1132)</f>
        <v>47675</v>
      </c>
      <c r="F1132" s="156">
        <f>IFERROR(_xll.qlIndexFixing(IndexON,D1132,TRUE,_xll.ohTrigger(RecalcTrigger,TriggerON)),NA())</f>
        <v>1.0562254664590043E-2</v>
      </c>
      <c r="H1132" s="42">
        <f>_xll.qlCalendarAdvance(Calendar,$H1131,B1132,"f",FALSE)</f>
        <v>47675</v>
      </c>
      <c r="I1132" s="140">
        <f>_xll.qlInterestRateIndexValueDate(Index1M,$H1132)</f>
        <v>47675</v>
      </c>
      <c r="J1132" s="145">
        <f>IFERROR(_xll.qlIndexFixing(Index1M,$H1132,TRUE,_xll.ohTrigger(RecalcTrigger,Trigger1M)),NA())</f>
        <v>1.1508633353091192E-2</v>
      </c>
      <c r="K1132" s="44">
        <f>IFERROR(_xll.qlIndexFixing(Index3M,H1132,TRUE,_xll.ohTrigger(RecalcTrigger,Trigger3M)),NA())</f>
        <v>1.2017886390093099E-2</v>
      </c>
      <c r="L1132" s="44">
        <f>IFERROR(_xll.qlIndexFixing(Index6M,$H1132,TRUE,_xll.ohTrigger(RecalcTrigger,Trigger6M)),NA())</f>
        <v>1.2150320143365551E-2</v>
      </c>
      <c r="M1132" s="146">
        <f>IFERROR(_xll.qlIndexFixing(Index1Y,$H1132,TRUE,_xll.ohTrigger(RecalcTrigger,Trigger1Y)),NA())</f>
        <v>1.252488539586416E-2</v>
      </c>
      <c r="N1132" s="145">
        <f>IFERROR(_xll.qlIndexFixing(ONIndex1M,I1132,TRUE,_xll.ohTrigger(RecalcTrigger,Trigger1M)),NA())</f>
        <v>1.150744517143476E-2</v>
      </c>
      <c r="O1132" s="44">
        <f>IFERROR(_xll.qlIndexFixing(ONIndex3M,I1132,TRUE,_xll.ohTrigger(RecalcTrigger,Trigger3M)),NA())</f>
        <v>1.2024725356936106E-2</v>
      </c>
      <c r="P1132" s="44">
        <f>IFERROR(_xll.qlIndexFixing(ONIndex6M,I1132,TRUE,_xll.ohTrigger(RecalcTrigger,Trigger6M)),NA())</f>
        <v>1.217083392459295E-2</v>
      </c>
      <c r="Q1132" s="146">
        <f>IFERROR(_xll.qlIndexFixing(ONIndex1Y,I1132,TRUE,_xll.ohTrigger(RecalcTrigger,Trigger1Y)),NA())</f>
        <v>1.2581632111434704E-2</v>
      </c>
    </row>
    <row r="1133" spans="2:17" x14ac:dyDescent="0.2">
      <c r="B1133" s="39" t="s">
        <v>42</v>
      </c>
      <c r="D1133" s="42">
        <f>_xll.qlCalendarAdvance(Calendar,$D1132,B1133,"f",FALSE)</f>
        <v>47682</v>
      </c>
      <c r="E1133" s="140">
        <f>_xll.qlInterestRateIndexValueDate(IndexON,D1133)</f>
        <v>47682</v>
      </c>
      <c r="F1133" s="156">
        <f>IFERROR(_xll.qlIndexFixing(IndexON,D1133,TRUE,_xll.ohTrigger(RecalcTrigger,TriggerON)),NA())</f>
        <v>1.0559653970809713E-2</v>
      </c>
      <c r="H1133" s="42">
        <f>_xll.qlCalendarAdvance(Calendar,$H1132,B1133,"f",FALSE)</f>
        <v>47682</v>
      </c>
      <c r="I1133" s="140">
        <f>_xll.qlInterestRateIndexValueDate(Index1M,$H1133)</f>
        <v>47682</v>
      </c>
      <c r="J1133" s="145">
        <f>IFERROR(_xll.qlIndexFixing(Index1M,$H1133,TRUE,_xll.ohTrigger(RecalcTrigger,Trigger1M)),NA())</f>
        <v>1.1506559122433924E-2</v>
      </c>
      <c r="K1133" s="44">
        <f>IFERROR(_xll.qlIndexFixing(Index3M,H1133,TRUE,_xll.ohTrigger(RecalcTrigger,Trigger3M)),NA())</f>
        <v>1.2013914542041763E-2</v>
      </c>
      <c r="L1133" s="44">
        <f>IFERROR(_xll.qlIndexFixing(Index6M,$H1133,TRUE,_xll.ohTrigger(RecalcTrigger,Trigger6M)),NA())</f>
        <v>1.2145551917386447E-2</v>
      </c>
      <c r="M1133" s="146">
        <f>IFERROR(_xll.qlIndexFixing(Index1Y,$H1133,TRUE,_xll.ohTrigger(RecalcTrigger,Trigger1Y)),NA())</f>
        <v>1.2519156900783202E-2</v>
      </c>
      <c r="N1133" s="145">
        <f>IFERROR(_xll.qlIndexFixing(ONIndex1M,I1133,TRUE,_xll.ohTrigger(RecalcTrigger,Trigger1M)),NA())</f>
        <v>1.1505501293814779E-2</v>
      </c>
      <c r="O1133" s="44">
        <f>IFERROR(_xll.qlIndexFixing(ONIndex3M,I1133,TRUE,_xll.ohTrigger(RecalcTrigger,Trigger3M)),NA())</f>
        <v>1.2021118315296286E-2</v>
      </c>
      <c r="P1133" s="44">
        <f>IFERROR(_xll.qlIndexFixing(ONIndex6M,I1133,TRUE,_xll.ohTrigger(RecalcTrigger,Trigger6M)),NA())</f>
        <v>1.2167088433536755E-2</v>
      </c>
      <c r="Q1133" s="146">
        <f>IFERROR(_xll.qlIndexFixing(ONIndex1Y,I1133,TRUE,_xll.ohTrigger(RecalcTrigger,Trigger1Y)),NA())</f>
        <v>1.2577372290387689E-2</v>
      </c>
    </row>
    <row r="1134" spans="2:17" x14ac:dyDescent="0.2">
      <c r="B1134" s="39" t="s">
        <v>42</v>
      </c>
      <c r="D1134" s="42">
        <f>_xll.qlCalendarAdvance(Calendar,$D1133,B1134,"f",FALSE)</f>
        <v>47689</v>
      </c>
      <c r="E1134" s="140">
        <f>_xll.qlInterestRateIndexValueDate(IndexON,D1134)</f>
        <v>47689</v>
      </c>
      <c r="F1134" s="156">
        <f>IFERROR(_xll.qlIndexFixing(IndexON,D1134,TRUE,_xll.ohTrigger(RecalcTrigger,TriggerON)),NA())</f>
        <v>1.0556989662749983E-2</v>
      </c>
      <c r="H1134" s="42">
        <f>_xll.qlCalendarAdvance(Calendar,$H1133,B1134,"f",FALSE)</f>
        <v>47689</v>
      </c>
      <c r="I1134" s="140">
        <f>_xll.qlInterestRateIndexValueDate(Index1M,$H1134)</f>
        <v>47689</v>
      </c>
      <c r="J1134" s="145">
        <f>IFERROR(_xll.qlIndexFixing(Index1M,$H1134,TRUE,_xll.ohTrigger(RecalcTrigger,Trigger1M)),NA())</f>
        <v>1.1504450391779183E-2</v>
      </c>
      <c r="K1134" s="44">
        <f>IFERROR(_xll.qlIndexFixing(Index3M,H1134,TRUE,_xll.ohTrigger(RecalcTrigger,Trigger3M)),NA())</f>
        <v>1.2009888236334807E-2</v>
      </c>
      <c r="L1134" s="44">
        <f>IFERROR(_xll.qlIndexFixing(Index6M,$H1134,TRUE,_xll.ohTrigger(RecalcTrigger,Trigger6M)),NA())</f>
        <v>1.2140708052171434E-2</v>
      </c>
      <c r="M1134" s="146">
        <f>IFERROR(_xll.qlIndexFixing(Index1Y,$H1134,TRUE,_xll.ohTrigger(RecalcTrigger,Trigger1Y)),NA())</f>
        <v>1.2513373996994481E-2</v>
      </c>
      <c r="N1134" s="145">
        <f>IFERROR(_xll.qlIndexFixing(ONIndex1M,I1134,TRUE,_xll.ohTrigger(RecalcTrigger,Trigger1M)),NA())</f>
        <v>1.1503499461701372E-2</v>
      </c>
      <c r="O1134" s="44">
        <f>IFERROR(_xll.qlIndexFixing(ONIndex3M,I1134,TRUE,_xll.ohTrigger(RecalcTrigger,Trigger3M)),NA())</f>
        <v>1.201745697467449E-2</v>
      </c>
      <c r="P1134" s="44">
        <f>IFERROR(_xll.qlIndexFixing(ONIndex6M,I1134,TRUE,_xll.ohTrigger(RecalcTrigger,Trigger6M)),NA())</f>
        <v>1.216326775438703E-2</v>
      </c>
      <c r="Q1134" s="146">
        <f>IFERROR(_xll.qlIndexFixing(ONIndex1Y,I1134,TRUE,_xll.ohTrigger(RecalcTrigger,Trigger1Y)),NA())</f>
        <v>1.257305869918568E-2</v>
      </c>
    </row>
    <row r="1135" spans="2:17" x14ac:dyDescent="0.2">
      <c r="B1135" s="39" t="s">
        <v>42</v>
      </c>
      <c r="D1135" s="42">
        <f>_xll.qlCalendarAdvance(Calendar,$D1134,B1135,"f",FALSE)</f>
        <v>47696</v>
      </c>
      <c r="E1135" s="140">
        <f>_xll.qlInterestRateIndexValueDate(IndexON,D1135)</f>
        <v>47696</v>
      </c>
      <c r="F1135" s="156">
        <f>IFERROR(_xll.qlIndexFixing(IndexON,D1135,TRUE,_xll.ohTrigger(RecalcTrigger,TriggerON)),NA())</f>
        <v>1.0554261740491899E-2</v>
      </c>
      <c r="H1135" s="42">
        <f>_xll.qlCalendarAdvance(Calendar,$H1134,B1135,"f",FALSE)</f>
        <v>47696</v>
      </c>
      <c r="I1135" s="140">
        <f>_xll.qlInterestRateIndexValueDate(Index1M,$H1135)</f>
        <v>47696</v>
      </c>
      <c r="J1135" s="145">
        <f>IFERROR(_xll.qlIndexFixing(Index1M,$H1135,TRUE,_xll.ohTrigger(RecalcTrigger,Trigger1M)),NA())</f>
        <v>1.1502236628921012E-2</v>
      </c>
      <c r="K1135" s="44">
        <f>IFERROR(_xll.qlIndexFixing(Index3M,H1135,TRUE,_xll.ohTrigger(RecalcTrigger,Trigger3M)),NA())</f>
        <v>1.2005807473139613E-2</v>
      </c>
      <c r="L1135" s="44">
        <f>IFERROR(_xll.qlIndexFixing(Index6M,$H1135,TRUE,_xll.ohTrigger(RecalcTrigger,Trigger6M)),NA())</f>
        <v>1.2135788548276943E-2</v>
      </c>
      <c r="M1135" s="146">
        <f>IFERROR(_xll.qlIndexFixing(Index1Y,$H1135,TRUE,_xll.ohTrigger(RecalcTrigger,Trigger1Y)),NA())</f>
        <v>1.2507536685431475E-2</v>
      </c>
      <c r="N1135" s="145">
        <f>IFERROR(_xll.qlIndexFixing(ONIndex1M,I1135,TRUE,_xll.ohTrigger(RecalcTrigger,Trigger1M)),NA())</f>
        <v>1.1501439675094538E-2</v>
      </c>
      <c r="O1135" s="44">
        <f>IFERROR(_xll.qlIndexFixing(ONIndex3M,I1135,TRUE,_xll.ohTrigger(RecalcTrigger,Trigger3M)),NA())</f>
        <v>1.2013741334989669E-2</v>
      </c>
      <c r="P1135" s="44">
        <f>IFERROR(_xll.qlIndexFixing(ONIndex6M,I1135,TRUE,_xll.ohTrigger(RecalcTrigger,Trigger6M)),NA())</f>
        <v>1.215937188730587E-2</v>
      </c>
      <c r="Q1135" s="146">
        <f>IFERROR(_xll.qlIndexFixing(ONIndex1Y,I1135,TRUE,_xll.ohTrigger(RecalcTrigger,Trigger1Y)),NA())</f>
        <v>1.2568691337990767E-2</v>
      </c>
    </row>
    <row r="1136" spans="2:17" x14ac:dyDescent="0.2">
      <c r="B1136" s="39" t="s">
        <v>42</v>
      </c>
      <c r="D1136" s="42">
        <f>_xll.qlCalendarAdvance(Calendar,$D1135,B1136,"f",FALSE)</f>
        <v>47703</v>
      </c>
      <c r="E1136" s="140">
        <f>_xll.qlInterestRateIndexValueDate(IndexON,D1136)</f>
        <v>47703</v>
      </c>
      <c r="F1136" s="156">
        <f>IFERROR(_xll.qlIndexFixing(IndexON,D1136,TRUE,_xll.ohTrigger(RecalcTrigger,TriggerON)),NA())</f>
        <v>1.055147020387337E-2</v>
      </c>
      <c r="H1136" s="42">
        <f>_xll.qlCalendarAdvance(Calendar,$H1135,B1136,"f",FALSE)</f>
        <v>47703</v>
      </c>
      <c r="I1136" s="140">
        <f>_xll.qlInterestRateIndexValueDate(Index1M,$H1136)</f>
        <v>47703</v>
      </c>
      <c r="J1136" s="145">
        <f>IFERROR(_xll.qlIndexFixing(Index1M,$H1136,TRUE,_xll.ohTrigger(RecalcTrigger,Trigger1M)),NA())</f>
        <v>1.1499988366128686E-2</v>
      </c>
      <c r="K1136" s="44">
        <f>IFERROR(_xll.qlIndexFixing(Index3M,H1136,TRUE,_xll.ohTrigger(RecalcTrigger,Trigger3M)),NA())</f>
        <v>1.2001672252622672E-2</v>
      </c>
      <c r="L1136" s="44">
        <f>IFERROR(_xll.qlIndexFixing(Index6M,$H1136,TRUE,_xll.ohTrigger(RecalcTrigger,Trigger6M)),NA())</f>
        <v>1.2130793406268556E-2</v>
      </c>
      <c r="M1136" s="146">
        <f>IFERROR(_xll.qlIndexFixing(Index1Y,$H1136,TRUE,_xll.ohTrigger(RecalcTrigger,Trigger1Y)),NA())</f>
        <v>1.2501644967034986E-2</v>
      </c>
      <c r="N1136" s="145">
        <f>IFERROR(_xll.qlIndexFixing(ONIndex1M,I1136,TRUE,_xll.ohTrigger(RecalcTrigger,Trigger1M)),NA())</f>
        <v>1.1499321933994278E-2</v>
      </c>
      <c r="O1136" s="44">
        <f>IFERROR(_xll.qlIndexFixing(ONIndex3M,I1136,TRUE,_xll.ohTrigger(RecalcTrigger,Trigger3M)),NA())</f>
        <v>1.2009971396322872E-2</v>
      </c>
      <c r="P1136" s="44">
        <f>IFERROR(_xll.qlIndexFixing(ONIndex6M,I1136,TRUE,_xll.ohTrigger(RecalcTrigger,Trigger6M)),NA())</f>
        <v>1.2155400832050134E-2</v>
      </c>
      <c r="Q1136" s="146">
        <f>IFERROR(_xll.qlIndexFixing(ONIndex1Y,I1136,TRUE,_xll.ohTrigger(RecalcTrigger,Trigger1Y)),NA())</f>
        <v>1.2564270206559813E-2</v>
      </c>
    </row>
    <row r="1137" spans="2:17" x14ac:dyDescent="0.2">
      <c r="B1137" s="39" t="s">
        <v>42</v>
      </c>
      <c r="D1137" s="42">
        <f>_xll.qlCalendarAdvance(Calendar,$D1136,B1137,"f",FALSE)</f>
        <v>47710</v>
      </c>
      <c r="E1137" s="140">
        <f>_xll.qlInterestRateIndexValueDate(IndexON,D1137)</f>
        <v>47710</v>
      </c>
      <c r="F1137" s="156">
        <f>IFERROR(_xll.qlIndexFixing(IndexON,D1137,TRUE,_xll.ohTrigger(RecalcTrigger,TriggerON)),NA())</f>
        <v>1.0548615053056487E-2</v>
      </c>
      <c r="H1137" s="42">
        <f>_xll.qlCalendarAdvance(Calendar,$H1136,B1137,"f",FALSE)</f>
        <v>47710</v>
      </c>
      <c r="I1137" s="140">
        <f>_xll.qlInterestRateIndexValueDate(Index1M,$H1137)</f>
        <v>47710</v>
      </c>
      <c r="J1137" s="145">
        <f>IFERROR(_xll.qlIndexFixing(Index1M,$H1137,TRUE,_xll.ohTrigger(RecalcTrigger,Trigger1M)),NA())</f>
        <v>1.1497682092695589E-2</v>
      </c>
      <c r="K1137" s="44">
        <f>IFERROR(_xll.qlIndexFixing(Index3M,H1137,TRUE,_xll.ohTrigger(RecalcTrigger,Trigger3M)),NA())</f>
        <v>1.199748257495401E-2</v>
      </c>
      <c r="L1137" s="44">
        <f>IFERROR(_xll.qlIndexFixing(Index6M,$H1137,TRUE,_xll.ohTrigger(RecalcTrigger,Trigger6M)),NA())</f>
        <v>1.2125722626720568E-2</v>
      </c>
      <c r="M1137" s="146">
        <f>IFERROR(_xll.qlIndexFixing(Index1Y,$H1137,TRUE,_xll.ohTrigger(RecalcTrigger,Trigger1Y)),NA())</f>
        <v>1.2495698842755365E-2</v>
      </c>
      <c r="N1137" s="145">
        <f>IFERROR(_xll.qlIndexFixing(ONIndex1M,I1137,TRUE,_xll.ohTrigger(RecalcTrigger,Trigger1M)),NA())</f>
        <v>1.1497146238481637E-2</v>
      </c>
      <c r="O1137" s="44">
        <f>IFERROR(_xll.qlIndexFixing(ONIndex3M,I1137,TRUE,_xll.ohTrigger(RecalcTrigger,Trigger3M)),NA())</f>
        <v>1.2006147158674096E-2</v>
      </c>
      <c r="P1137" s="44">
        <f>IFERROR(_xll.qlIndexFixing(ONIndex6M,I1137,TRUE,_xll.ohTrigger(RecalcTrigger,Trigger6M)),NA())</f>
        <v>1.2151354588781915E-2</v>
      </c>
      <c r="Q1137" s="146">
        <f>IFERROR(_xll.qlIndexFixing(ONIndex1Y,I1137,TRUE,_xll.ohTrigger(RecalcTrigger,Trigger1Y)),NA())</f>
        <v>1.2559795305217003E-2</v>
      </c>
    </row>
    <row r="1138" spans="2:17" x14ac:dyDescent="0.2">
      <c r="B1138" s="39" t="s">
        <v>42</v>
      </c>
      <c r="D1138" s="42">
        <f>_xll.qlCalendarAdvance(Calendar,$D1137,B1138,"f",FALSE)</f>
        <v>47717</v>
      </c>
      <c r="E1138" s="140">
        <f>_xll.qlInterestRateIndexValueDate(IndexON,D1138)</f>
        <v>47717</v>
      </c>
      <c r="F1138" s="156">
        <f>IFERROR(_xll.qlIndexFixing(IndexON,D1138,TRUE,_xll.ohTrigger(RecalcTrigger,TriggerON)),NA())</f>
        <v>1.0545696288041251E-2</v>
      </c>
      <c r="H1138" s="42">
        <f>_xll.qlCalendarAdvance(Calendar,$H1137,B1138,"f",FALSE)</f>
        <v>47717</v>
      </c>
      <c r="I1138" s="140">
        <f>_xll.qlInterestRateIndexValueDate(Index1M,$H1138)</f>
        <v>47717</v>
      </c>
      <c r="J1138" s="145">
        <f>IFERROR(_xll.qlIndexFixing(Index1M,$H1138,TRUE,_xll.ohTrigger(RecalcTrigger,Trigger1M)),NA())</f>
        <v>1.1495317808652115E-2</v>
      </c>
      <c r="K1138" s="44">
        <f>IFERROR(_xll.qlIndexFixing(Index3M,H1138,TRUE,_xll.ohTrigger(RecalcTrigger,Trigger3M)),NA())</f>
        <v>1.1993238440305408E-2</v>
      </c>
      <c r="L1138" s="44">
        <f>IFERROR(_xll.qlIndexFixing(Index6M,$H1138,TRUE,_xll.ohTrigger(RecalcTrigger,Trigger6M)),NA())</f>
        <v>1.2120576210215554E-2</v>
      </c>
      <c r="M1138" s="146">
        <f>IFERROR(_xll.qlIndexFixing(Index1Y,$H1138,TRUE,_xll.ohTrigger(RecalcTrigger,Trigger1Y)),NA())</f>
        <v>1.2489698313551845E-2</v>
      </c>
      <c r="N1138" s="145">
        <f>IFERROR(_xll.qlIndexFixing(ONIndex1M,I1138,TRUE,_xll.ohTrigger(RecalcTrigger,Trigger1M)),NA())</f>
        <v>1.1494912588394524E-2</v>
      </c>
      <c r="O1138" s="44">
        <f>IFERROR(_xll.qlIndexFixing(ONIndex3M,I1138,TRUE,_xll.ohTrigger(RecalcTrigger,Trigger3M)),NA())</f>
        <v>1.2002268621962298E-2</v>
      </c>
      <c r="P1138" s="44">
        <f>IFERROR(_xll.qlIndexFixing(ONIndex6M,I1138,TRUE,_xll.ohTrigger(RecalcTrigger,Trigger6M)),NA())</f>
        <v>1.2147233157420168E-2</v>
      </c>
      <c r="Q1138" s="146">
        <f>IFERROR(_xll.qlIndexFixing(ONIndex1Y,I1138,TRUE,_xll.ohTrigger(RecalcTrigger,Trigger1Y)),NA())</f>
        <v>1.2555266633719198E-2</v>
      </c>
    </row>
    <row r="1139" spans="2:17" x14ac:dyDescent="0.2">
      <c r="B1139" s="39" t="s">
        <v>42</v>
      </c>
      <c r="D1139" s="42">
        <f>_xll.qlCalendarAdvance(Calendar,$D1138,B1139,"f",FALSE)</f>
        <v>47724</v>
      </c>
      <c r="E1139" s="140">
        <f>_xll.qlInterestRateIndexValueDate(IndexON,D1139)</f>
        <v>47724</v>
      </c>
      <c r="F1139" s="156">
        <f>IFERROR(_xll.qlIndexFixing(IndexON,D1139,TRUE,_xll.ohTrigger(RecalcTrigger,TriggerON)),NA())</f>
        <v>1.0542713908746615E-2</v>
      </c>
      <c r="H1139" s="42">
        <f>_xll.qlCalendarAdvance(Calendar,$H1138,B1139,"f",FALSE)</f>
        <v>47724</v>
      </c>
      <c r="I1139" s="140">
        <f>_xll.qlInterestRateIndexValueDate(Index1M,$H1139)</f>
        <v>47724</v>
      </c>
      <c r="J1139" s="145">
        <f>IFERROR(_xll.qlIndexFixing(Index1M,$H1139,TRUE,_xll.ohTrigger(RecalcTrigger,Trigger1M)),NA())</f>
        <v>1.1492895514036254E-2</v>
      </c>
      <c r="K1139" s="44">
        <f>IFERROR(_xll.qlIndexFixing(Index3M,H1139,TRUE,_xll.ohTrigger(RecalcTrigger,Trigger3M)),NA())</f>
        <v>1.1988939848852171E-2</v>
      </c>
      <c r="L1139" s="44">
        <f>IFERROR(_xll.qlIndexFixing(Index6M,$H1139,TRUE,_xll.ohTrigger(RecalcTrigger,Trigger6M)),NA())</f>
        <v>1.2115948672979514E-2</v>
      </c>
      <c r="M1139" s="146">
        <f>IFERROR(_xll.qlIndexFixing(Index1Y,$H1139,TRUE,_xll.ohTrigger(RecalcTrigger,Trigger1Y)),NA())</f>
        <v>1.2483643380391429E-2</v>
      </c>
      <c r="N1139" s="145">
        <f>IFERROR(_xll.qlIndexFixing(ONIndex1M,I1139,TRUE,_xll.ohTrigger(RecalcTrigger,Trigger1M)),NA())</f>
        <v>1.1492620983976076E-2</v>
      </c>
      <c r="O1139" s="44">
        <f>IFERROR(_xll.qlIndexFixing(ONIndex3M,I1139,TRUE,_xll.ohTrigger(RecalcTrigger,Trigger3M)),NA())</f>
        <v>1.1998335786349568E-2</v>
      </c>
      <c r="P1139" s="44">
        <f>IFERROR(_xll.qlIndexFixing(ONIndex6M,I1139,TRUE,_xll.ohTrigger(RecalcTrigger,Trigger6M)),NA())</f>
        <v>1.2143036538045937E-2</v>
      </c>
      <c r="Q1139" s="146">
        <f>IFERROR(_xll.qlIndexFixing(ONIndex1Y,I1139,TRUE,_xll.ohTrigger(RecalcTrigger,Trigger1Y)),NA())</f>
        <v>1.2550684192066397E-2</v>
      </c>
    </row>
    <row r="1140" spans="2:17" x14ac:dyDescent="0.2">
      <c r="B1140" s="39" t="s">
        <v>42</v>
      </c>
      <c r="D1140" s="42">
        <f>_xll.qlCalendarAdvance(Calendar,$D1139,B1140,"f",FALSE)</f>
        <v>47731</v>
      </c>
      <c r="E1140" s="140">
        <f>_xll.qlInterestRateIndexValueDate(IndexON,D1140)</f>
        <v>47731</v>
      </c>
      <c r="F1140" s="156">
        <f>IFERROR(_xll.qlIndexFixing(IndexON,D1140,TRUE,_xll.ohTrigger(RecalcTrigger,TriggerON)),NA())</f>
        <v>1.0539667915172579E-2</v>
      </c>
      <c r="H1140" s="42">
        <f>_xll.qlCalendarAdvance(Calendar,$H1139,B1140,"f",FALSE)</f>
        <v>47731</v>
      </c>
      <c r="I1140" s="140">
        <f>_xll.qlInterestRateIndexValueDate(Index1M,$H1140)</f>
        <v>47731</v>
      </c>
      <c r="J1140" s="145">
        <f>IFERROR(_xll.qlIndexFixing(Index1M,$H1140,TRUE,_xll.ohTrigger(RecalcTrigger,Trigger1M)),NA())</f>
        <v>1.1490415208885996E-2</v>
      </c>
      <c r="K1140" s="44">
        <f>IFERROR(_xll.qlIndexFixing(Index3M,H1140,TRUE,_xll.ohTrigger(RecalcTrigger,Trigger3M)),NA())</f>
        <v>1.1984711449144541E-2</v>
      </c>
      <c r="L1140" s="44">
        <f>IFERROR(_xll.qlIndexFixing(Index6M,$H1140,TRUE,_xll.ohTrigger(RecalcTrigger,Trigger6M)),NA())</f>
        <v>1.211107253028342E-2</v>
      </c>
      <c r="M1140" s="146">
        <f>IFERROR(_xll.qlIndexFixing(Index1Y,$H1140,TRUE,_xll.ohTrigger(RecalcTrigger,Trigger1Y)),NA())</f>
        <v>1.2477534044251115E-2</v>
      </c>
      <c r="N1140" s="145">
        <f>IFERROR(_xll.qlIndexFixing(ONIndex1M,I1140,TRUE,_xll.ohTrigger(RecalcTrigger,Trigger1M)),NA())</f>
        <v>1.1490271424983156E-2</v>
      </c>
      <c r="O1140" s="44">
        <f>IFERROR(_xll.qlIndexFixing(ONIndex3M,I1140,TRUE,_xll.ohTrigger(RecalcTrigger,Trigger3M)),NA())</f>
        <v>1.199434865175486E-2</v>
      </c>
      <c r="P1140" s="44">
        <f>IFERROR(_xll.qlIndexFixing(ONIndex6M,I1140,TRUE,_xll.ohTrigger(RecalcTrigger,Trigger6M)),NA())</f>
        <v>1.2138764730578178E-2</v>
      </c>
      <c r="Q1140" s="146">
        <f>IFERROR(_xll.qlIndexFixing(ONIndex1Y,I1140,TRUE,_xll.ohTrigger(RecalcTrigger,Trigger1Y)),NA())</f>
        <v>1.2546047980339647E-2</v>
      </c>
    </row>
    <row r="1141" spans="2:17" x14ac:dyDescent="0.2">
      <c r="B1141" s="39" t="s">
        <v>42</v>
      </c>
      <c r="D1141" s="42">
        <f>_xll.qlCalendarAdvance(Calendar,$D1140,B1141,"f",FALSE)</f>
        <v>47738</v>
      </c>
      <c r="E1141" s="140">
        <f>_xll.qlInterestRateIndexValueDate(IndexON,D1141)</f>
        <v>47738</v>
      </c>
      <c r="F1141" s="156">
        <f>IFERROR(_xll.qlIndexFixing(IndexON,D1141,TRUE,_xll.ohTrigger(RecalcTrigger,TriggerON)),NA())</f>
        <v>1.0536558307319144E-2</v>
      </c>
      <c r="H1141" s="42">
        <f>_xll.qlCalendarAdvance(Calendar,$H1140,B1141,"f",FALSE)</f>
        <v>47738</v>
      </c>
      <c r="I1141" s="140">
        <f>_xll.qlInterestRateIndexValueDate(Index1M,$H1141)</f>
        <v>47738</v>
      </c>
      <c r="J1141" s="145">
        <f>IFERROR(_xll.qlIndexFixing(Index1M,$H1141,TRUE,_xll.ohTrigger(RecalcTrigger,Trigger1M)),NA())</f>
        <v>1.1487876893236798E-2</v>
      </c>
      <c r="K1141" s="44">
        <f>IFERROR(_xll.qlIndexFixing(Index3M,H1141,TRUE,_xll.ohTrigger(RecalcTrigger,Trigger3M)),NA())</f>
        <v>1.1980307978691212E-2</v>
      </c>
      <c r="L1141" s="44">
        <f>IFERROR(_xll.qlIndexFixing(Index6M,$H1141,TRUE,_xll.ohTrigger(RecalcTrigger,Trigger6M)),NA())</f>
        <v>1.210572710271692E-2</v>
      </c>
      <c r="M1141" s="146">
        <f>IFERROR(_xll.qlIndexFixing(Index1Y,$H1141,TRUE,_xll.ohTrigger(RecalcTrigger,Trigger1Y)),NA())</f>
        <v>1.2471370306115892E-2</v>
      </c>
      <c r="N1141" s="145">
        <f>IFERROR(_xll.qlIndexFixing(ONIndex1M,I1141,TRUE,_xll.ohTrigger(RecalcTrigger,Trigger1M)),NA())</f>
        <v>1.148786391149681E-2</v>
      </c>
      <c r="O1141" s="44">
        <f>IFERROR(_xll.qlIndexFixing(ONIndex3M,I1141,TRUE,_xll.ohTrigger(RecalcTrigger,Trigger3M)),NA())</f>
        <v>1.1990307218097129E-2</v>
      </c>
      <c r="P1141" s="44">
        <f>IFERROR(_xll.qlIndexFixing(ONIndex6M,I1141,TRUE,_xll.ohTrigger(RecalcTrigger,Trigger6M)),NA())</f>
        <v>1.2134417735097935E-2</v>
      </c>
      <c r="Q1141" s="146">
        <f>IFERROR(_xll.qlIndexFixing(ONIndex1Y,I1141,TRUE,_xll.ohTrigger(RecalcTrigger,Trigger1Y)),NA())</f>
        <v>1.2541357998619995E-2</v>
      </c>
    </row>
    <row r="1142" spans="2:17" x14ac:dyDescent="0.2">
      <c r="B1142" s="39" t="s">
        <v>42</v>
      </c>
      <c r="D1142" s="42">
        <f>_xll.qlCalendarAdvance(Calendar,$D1141,B1142,"f",FALSE)</f>
        <v>47745</v>
      </c>
      <c r="E1142" s="140">
        <f>_xll.qlInterestRateIndexValueDate(IndexON,D1142)</f>
        <v>47745</v>
      </c>
      <c r="F1142" s="156">
        <f>IFERROR(_xll.qlIndexFixing(IndexON,D1142,TRUE,_xll.ohTrigger(RecalcTrigger,TriggerON)),NA())</f>
        <v>1.0533385085267355E-2</v>
      </c>
      <c r="H1142" s="42">
        <f>_xll.qlCalendarAdvance(Calendar,$H1141,B1142,"f",FALSE)</f>
        <v>47745</v>
      </c>
      <c r="I1142" s="140">
        <f>_xll.qlInterestRateIndexValueDate(Index1M,$H1142)</f>
        <v>47745</v>
      </c>
      <c r="J1142" s="145">
        <f>IFERROR(_xll.qlIndexFixing(Index1M,$H1142,TRUE,_xll.ohTrigger(RecalcTrigger,Trigger1M)),NA())</f>
        <v>1.1485280567129184E-2</v>
      </c>
      <c r="K1142" s="44">
        <f>IFERROR(_xll.qlIndexFixing(Index3M,H1142,TRUE,_xll.ohTrigger(RecalcTrigger,Trigger3M)),NA())</f>
        <v>1.1975850053686236E-2</v>
      </c>
      <c r="L1142" s="44">
        <f>IFERROR(_xll.qlIndexFixing(Index6M,$H1142,TRUE,_xll.ohTrigger(RecalcTrigger,Trigger6M)),NA())</f>
        <v>1.2100306052495239E-2</v>
      </c>
      <c r="M1142" s="146">
        <f>IFERROR(_xll.qlIndexFixing(Index1Y,$H1142,TRUE,_xll.ohTrigger(RecalcTrigger,Trigger1Y)),NA())</f>
        <v>1.2465152166980076E-2</v>
      </c>
      <c r="N1142" s="145">
        <f>IFERROR(_xll.qlIndexFixing(ONIndex1M,I1142,TRUE,_xll.ohTrigger(RecalcTrigger,Trigger1M)),NA())</f>
        <v>1.1485398443517036E-2</v>
      </c>
      <c r="O1142" s="44">
        <f>IFERROR(_xll.qlIndexFixing(ONIndex3M,I1142,TRUE,_xll.ohTrigger(RecalcTrigger,Trigger3M)),NA())</f>
        <v>1.1986211485457421E-2</v>
      </c>
      <c r="P1142" s="44">
        <f>IFERROR(_xll.qlIndexFixing(ONIndex6M,I1142,TRUE,_xll.ohTrigger(RecalcTrigger,Trigger6M)),NA())</f>
        <v>1.2129995551686257E-2</v>
      </c>
      <c r="Q1142" s="146">
        <f>IFERROR(_xll.qlIndexFixing(ONIndex1Y,I1142,TRUE,_xll.ohTrigger(RecalcTrigger,Trigger1Y)),NA())</f>
        <v>1.2536614246745348E-2</v>
      </c>
    </row>
    <row r="1143" spans="2:17" x14ac:dyDescent="0.2">
      <c r="B1143" s="39" t="s">
        <v>42</v>
      </c>
      <c r="D1143" s="42">
        <f>_xll.qlCalendarAdvance(Calendar,$D1142,B1143,"f",FALSE)</f>
        <v>47752</v>
      </c>
      <c r="E1143" s="140">
        <f>_xll.qlInterestRateIndexValueDate(IndexON,D1143)</f>
        <v>47752</v>
      </c>
      <c r="F1143" s="156">
        <f>IFERROR(_xll.qlIndexFixing(IndexON,D1143,TRUE,_xll.ohTrigger(RecalcTrigger,TriggerON)),NA())</f>
        <v>1.0530148248936166E-2</v>
      </c>
      <c r="H1143" s="42">
        <f>_xll.qlCalendarAdvance(Calendar,$H1142,B1143,"f",FALSE)</f>
        <v>47752</v>
      </c>
      <c r="I1143" s="140">
        <f>_xll.qlInterestRateIndexValueDate(Index1M,$H1143)</f>
        <v>47752</v>
      </c>
      <c r="J1143" s="145">
        <f>IFERROR(_xll.qlIndexFixing(Index1M,$H1143,TRUE,_xll.ohTrigger(RecalcTrigger,Trigger1M)),NA())</f>
        <v>1.1482626230601145E-2</v>
      </c>
      <c r="K1143" s="44">
        <f>IFERROR(_xll.qlIndexFixing(Index3M,H1143,TRUE,_xll.ohTrigger(RecalcTrigger,Trigger3M)),NA())</f>
        <v>1.197120091854836E-2</v>
      </c>
      <c r="L1143" s="44">
        <f>IFERROR(_xll.qlIndexFixing(Index6M,$H1143,TRUE,_xll.ohTrigger(RecalcTrigger,Trigger6M)),NA())</f>
        <v>1.2094809380224661E-2</v>
      </c>
      <c r="M1143" s="146">
        <f>IFERROR(_xll.qlIndexFixing(Index1Y,$H1143,TRUE,_xll.ohTrigger(RecalcTrigger,Trigger1Y)),NA())</f>
        <v>1.2458879627846198E-2</v>
      </c>
      <c r="N1143" s="145">
        <f>IFERROR(_xll.qlIndexFixing(ONIndex1M,I1143,TRUE,_xll.ohTrigger(RecalcTrigger,Trigger1M)),NA())</f>
        <v>1.1482875021124883E-2</v>
      </c>
      <c r="O1143" s="44">
        <f>IFERROR(_xll.qlIndexFixing(ONIndex3M,I1143,TRUE,_xll.ohTrigger(RecalcTrigger,Trigger3M)),NA())</f>
        <v>1.1982061453835735E-2</v>
      </c>
      <c r="P1143" s="44">
        <f>IFERROR(_xll.qlIndexFixing(ONIndex6M,I1143,TRUE,_xll.ohTrigger(RecalcTrigger,Trigger6M)),NA())</f>
        <v>1.2125498180100003E-2</v>
      </c>
      <c r="Q1143" s="146">
        <f>IFERROR(_xll.qlIndexFixing(ONIndex1Y,I1143,TRUE,_xll.ohTrigger(RecalcTrigger,Trigger1Y)),NA())</f>
        <v>1.2531816724796752E-2</v>
      </c>
    </row>
    <row r="1144" spans="2:17" x14ac:dyDescent="0.2">
      <c r="B1144" s="39" t="s">
        <v>42</v>
      </c>
      <c r="D1144" s="42">
        <f>_xll.qlCalendarAdvance(Calendar,$D1143,B1144,"f",FALSE)</f>
        <v>47759</v>
      </c>
      <c r="E1144" s="140">
        <f>_xll.qlInterestRateIndexValueDate(IndexON,D1144)</f>
        <v>47759</v>
      </c>
      <c r="F1144" s="156">
        <f>IFERROR(_xll.qlIndexFixing(IndexON,D1144,TRUE,_xll.ohTrigger(RecalcTrigger,TriggerON)),NA())</f>
        <v>1.0526847798406624E-2</v>
      </c>
      <c r="H1144" s="42">
        <f>_xll.qlCalendarAdvance(Calendar,$H1143,B1144,"f",FALSE)</f>
        <v>47759</v>
      </c>
      <c r="I1144" s="140">
        <f>_xll.qlInterestRateIndexValueDate(Index1M,$H1144)</f>
        <v>47759</v>
      </c>
      <c r="J1144" s="145">
        <f>IFERROR(_xll.qlIndexFixing(Index1M,$H1144,TRUE,_xll.ohTrigger(RecalcTrigger,Trigger1M)),NA())</f>
        <v>1.1479913883695736E-2</v>
      </c>
      <c r="K1144" s="44">
        <f>IFERROR(_xll.qlIndexFixing(Index3M,H1144,TRUE,_xll.ohTrigger(RecalcTrigger,Trigger3M)),NA())</f>
        <v>1.196663004576058E-2</v>
      </c>
      <c r="L1144" s="44">
        <f>IFERROR(_xll.qlIndexFixing(Index6M,$H1144,TRUE,_xll.ohTrigger(RecalcTrigger,Trigger6M)),NA())</f>
        <v>1.2089012619274727E-2</v>
      </c>
      <c r="M1144" s="146">
        <f>IFERROR(_xll.qlIndexFixing(Index1Y,$H1144,TRUE,_xll.ohTrigger(RecalcTrigger,Trigger1Y)),NA())</f>
        <v>1.2452552716833765E-2</v>
      </c>
      <c r="N1144" s="145">
        <f>IFERROR(_xll.qlIndexFixing(ONIndex1M,I1144,TRUE,_xll.ohTrigger(RecalcTrigger,Trigger1M)),NA())</f>
        <v>1.1480293644158257E-2</v>
      </c>
      <c r="O1144" s="44">
        <f>IFERROR(_xll.qlIndexFixing(ONIndex3M,I1144,TRUE,_xll.ohTrigger(RecalcTrigger,Trigger3M)),NA())</f>
        <v>1.1977857123232072E-2</v>
      </c>
      <c r="P1144" s="44">
        <f>IFERROR(_xll.qlIndexFixing(ONIndex6M,I1144,TRUE,_xll.ohTrigger(RecalcTrigger,Trigger6M)),NA())</f>
        <v>1.2120925620501266E-2</v>
      </c>
      <c r="Q1144" s="146">
        <f>IFERROR(_xll.qlIndexFixing(ONIndex1Y,I1144,TRUE,_xll.ohTrigger(RecalcTrigger,Trigger1Y)),NA())</f>
        <v>1.2526965432774206E-2</v>
      </c>
    </row>
    <row r="1145" spans="2:17" x14ac:dyDescent="0.2">
      <c r="B1145" s="39" t="s">
        <v>42</v>
      </c>
      <c r="D1145" s="42">
        <f>_xll.qlCalendarAdvance(Calendar,$D1144,B1145,"f",FALSE)</f>
        <v>47766</v>
      </c>
      <c r="E1145" s="140">
        <f>_xll.qlInterestRateIndexValueDate(IndexON,D1145)</f>
        <v>47766</v>
      </c>
      <c r="F1145" s="156">
        <f>IFERROR(_xll.qlIndexFixing(IndexON,D1145,TRUE,_xll.ohTrigger(RecalcTrigger,TriggerON)),NA())</f>
        <v>1.0523483733597683E-2</v>
      </c>
      <c r="H1145" s="42">
        <f>_xll.qlCalendarAdvance(Calendar,$H1144,B1145,"f",FALSE)</f>
        <v>47766</v>
      </c>
      <c r="I1145" s="140">
        <f>_xll.qlInterestRateIndexValueDate(Index1M,$H1145)</f>
        <v>47766</v>
      </c>
      <c r="J1145" s="145">
        <f>IFERROR(_xll.qlIndexFixing(Index1M,$H1145,TRUE,_xll.ohTrigger(RecalcTrigger,Trigger1M)),NA())</f>
        <v>1.1477143526450947E-2</v>
      </c>
      <c r="K1145" s="44">
        <f>IFERROR(_xll.qlIndexFixing(Index3M,H1145,TRUE,_xll.ohTrigger(RecalcTrigger,Trigger3M)),NA())</f>
        <v>1.1962004717259649E-2</v>
      </c>
      <c r="L1145" s="44">
        <f>IFERROR(_xll.qlIndexFixing(Index6M,$H1145,TRUE,_xll.ohTrigger(RecalcTrigger,Trigger6M)),NA())</f>
        <v>1.2083359116722578E-2</v>
      </c>
      <c r="M1145" s="146">
        <f>IFERROR(_xll.qlIndexFixing(Index1Y,$H1145,TRUE,_xll.ohTrigger(RecalcTrigger,Trigger1Y)),NA())</f>
        <v>1.2446171917396498E-2</v>
      </c>
      <c r="N1145" s="145">
        <f>IFERROR(_xll.qlIndexFixing(ONIndex1M,I1145,TRUE,_xll.ohTrigger(RecalcTrigger,Trigger1M)),NA())</f>
        <v>1.1477654312860297E-2</v>
      </c>
      <c r="O1145" s="44">
        <f>IFERROR(_xll.qlIndexFixing(ONIndex3M,I1145,TRUE,_xll.ohTrigger(RecalcTrigger,Trigger3M)),NA())</f>
        <v>1.1973598493646431E-2</v>
      </c>
      <c r="P1145" s="44">
        <f>IFERROR(_xll.qlIndexFixing(ONIndex6M,I1145,TRUE,_xll.ohTrigger(RecalcTrigger,Trigger6M)),NA())</f>
        <v>1.2116277872890047E-2</v>
      </c>
      <c r="Q1145" s="146">
        <f>IFERROR(_xll.qlIndexFixing(ONIndex1Y,I1145,TRUE,_xll.ohTrigger(RecalcTrigger,Trigger1Y)),NA())</f>
        <v>1.2522060370758759E-2</v>
      </c>
    </row>
    <row r="1146" spans="2:17" x14ac:dyDescent="0.2">
      <c r="B1146" s="39" t="s">
        <v>42</v>
      </c>
      <c r="D1146" s="42">
        <f>_xll.qlCalendarAdvance(Calendar,$D1145,B1146,"f",FALSE)</f>
        <v>47773</v>
      </c>
      <c r="E1146" s="140">
        <f>_xll.qlInterestRateIndexValueDate(IndexON,D1146)</f>
        <v>47773</v>
      </c>
      <c r="F1146" s="156">
        <f>IFERROR(_xll.qlIndexFixing(IndexON,D1146,TRUE,_xll.ohTrigger(RecalcTrigger,TriggerON)),NA())</f>
        <v>1.0520056054590388E-2</v>
      </c>
      <c r="H1146" s="42">
        <f>_xll.qlCalendarAdvance(Calendar,$H1145,B1146,"f",FALSE)</f>
        <v>47773</v>
      </c>
      <c r="I1146" s="140">
        <f>_xll.qlInterestRateIndexValueDate(Index1M,$H1146)</f>
        <v>47773</v>
      </c>
      <c r="J1146" s="145">
        <f>IFERROR(_xll.qlIndexFixing(Index1M,$H1146,TRUE,_xll.ohTrigger(RecalcTrigger,Trigger1M)),NA())</f>
        <v>1.1474315158909835E-2</v>
      </c>
      <c r="K1146" s="44">
        <f>IFERROR(_xll.qlIndexFixing(Index3M,H1146,TRUE,_xll.ohTrigger(RecalcTrigger,Trigger3M)),NA())</f>
        <v>1.1957324933235848E-2</v>
      </c>
      <c r="L1146" s="44">
        <f>IFERROR(_xll.qlIndexFixing(Index6M,$H1146,TRUE,_xll.ohTrigger(RecalcTrigger,Trigger6M)),NA())</f>
        <v>1.2077629991629648E-2</v>
      </c>
      <c r="M1146" s="146">
        <f>IFERROR(_xll.qlIndexFixing(Index1Y,$H1146,TRUE,_xll.ohTrigger(RecalcTrigger,Trigger1Y)),NA())</f>
        <v>1.2439738090797015E-2</v>
      </c>
      <c r="N1146" s="145">
        <f>IFERROR(_xll.qlIndexFixing(ONIndex1M,I1146,TRUE,_xll.ohTrigger(RecalcTrigger,Trigger1M)),NA())</f>
        <v>1.1474957027068911E-2</v>
      </c>
      <c r="O1146" s="44">
        <f>IFERROR(_xll.qlIndexFixing(ONIndex3M,I1146,TRUE,_xll.ohTrigger(RecalcTrigger,Trigger3M)),NA())</f>
        <v>1.1969285565078813E-2</v>
      </c>
      <c r="P1146" s="44">
        <f>IFERROR(_xll.qlIndexFixing(ONIndex6M,I1146,TRUE,_xll.ohTrigger(RecalcTrigger,Trigger6M)),NA())</f>
        <v>1.2111554937266344E-2</v>
      </c>
      <c r="Q1146" s="146">
        <f>IFERROR(_xll.qlIndexFixing(ONIndex1Y,I1146,TRUE,_xll.ohTrigger(RecalcTrigger,Trigger1Y)),NA())</f>
        <v>1.2517101538588316E-2</v>
      </c>
    </row>
    <row r="1147" spans="2:17" x14ac:dyDescent="0.2">
      <c r="B1147" s="39" t="s">
        <v>42</v>
      </c>
      <c r="D1147" s="42">
        <f>_xll.qlCalendarAdvance(Calendar,$D1146,B1147,"f",FALSE)</f>
        <v>47780</v>
      </c>
      <c r="E1147" s="140">
        <f>_xll.qlInterestRateIndexValueDate(IndexON,D1147)</f>
        <v>47780</v>
      </c>
      <c r="F1147" s="156">
        <f>IFERROR(_xll.qlIndexFixing(IndexON,D1147,TRUE,_xll.ohTrigger(RecalcTrigger,TriggerON)),NA())</f>
        <v>1.0516564761303693E-2</v>
      </c>
      <c r="H1147" s="42">
        <f>_xll.qlCalendarAdvance(Calendar,$H1146,B1147,"f",FALSE)</f>
        <v>47780</v>
      </c>
      <c r="I1147" s="140">
        <f>_xll.qlInterestRateIndexValueDate(Index1M,$H1147)</f>
        <v>47780</v>
      </c>
      <c r="J1147" s="145">
        <f>IFERROR(_xll.qlIndexFixing(Index1M,$H1147,TRUE,_xll.ohTrigger(RecalcTrigger,Trigger1M)),NA())</f>
        <v>1.1471428781117989E-2</v>
      </c>
      <c r="K1147" s="44">
        <f>IFERROR(_xll.qlIndexFixing(Index3M,H1147,TRUE,_xll.ohTrigger(RecalcTrigger,Trigger3M)),NA())</f>
        <v>1.1952590693881224E-2</v>
      </c>
      <c r="L1147" s="44">
        <f>IFERROR(_xll.qlIndexFixing(Index6M,$H1147,TRUE,_xll.ohTrigger(RecalcTrigger,Trigger6M)),NA())</f>
        <v>1.2071825244640297E-2</v>
      </c>
      <c r="M1147" s="146">
        <f>IFERROR(_xll.qlIndexFixing(Index1Y,$H1147,TRUE,_xll.ohTrigger(RecalcTrigger,Trigger1Y)),NA())</f>
        <v>1.2433252109720128E-2</v>
      </c>
      <c r="N1147" s="145">
        <f>IFERROR(_xll.qlIndexFixing(ONIndex1M,I1147,TRUE,_xll.ohTrigger(RecalcTrigger,Trigger1M)),NA())</f>
        <v>1.1472201786703051E-2</v>
      </c>
      <c r="O1147" s="44">
        <f>IFERROR(_xll.qlIndexFixing(ONIndex3M,I1147,TRUE,_xll.ohTrigger(RecalcTrigger,Trigger3M)),NA())</f>
        <v>1.1964918337529218E-2</v>
      </c>
      <c r="P1147" s="44">
        <f>IFERROR(_xll.qlIndexFixing(ONIndex6M,I1147,TRUE,_xll.ohTrigger(RecalcTrigger,Trigger6M)),NA())</f>
        <v>1.210675681363016E-2</v>
      </c>
      <c r="Q1147" s="146">
        <f>IFERROR(_xll.qlIndexFixing(ONIndex1Y,I1147,TRUE,_xll.ohTrigger(RecalcTrigger,Trigger1Y)),NA())</f>
        <v>1.251208893642497E-2</v>
      </c>
    </row>
    <row r="1148" spans="2:17" x14ac:dyDescent="0.2">
      <c r="B1148" s="39" t="s">
        <v>42</v>
      </c>
      <c r="D1148" s="42">
        <f>_xll.qlCalendarAdvance(Calendar,$D1147,B1148,"f",FALSE)</f>
        <v>47787</v>
      </c>
      <c r="E1148" s="140">
        <f>_xll.qlInterestRateIndexValueDate(IndexON,D1148)</f>
        <v>47787</v>
      </c>
      <c r="F1148" s="156">
        <f>IFERROR(_xll.qlIndexFixing(IndexON,D1148,TRUE,_xll.ohTrigger(RecalcTrigger,TriggerON)),NA())</f>
        <v>1.0513009853818645E-2</v>
      </c>
      <c r="H1148" s="42">
        <f>_xll.qlCalendarAdvance(Calendar,$H1147,B1148,"f",FALSE)</f>
        <v>47787</v>
      </c>
      <c r="I1148" s="140">
        <f>_xll.qlInterestRateIndexValueDate(Index1M,$H1148)</f>
        <v>47787</v>
      </c>
      <c r="J1148" s="145">
        <f>IFERROR(_xll.qlIndexFixing(Index1M,$H1148,TRUE,_xll.ohTrigger(RecalcTrigger,Trigger1M)),NA())</f>
        <v>1.1468588863048355E-2</v>
      </c>
      <c r="K1148" s="44">
        <f>IFERROR(_xll.qlIndexFixing(Index3M,H1148,TRUE,_xll.ohTrigger(RecalcTrigger,Trigger3M)),NA())</f>
        <v>1.1947801999389582E-2</v>
      </c>
      <c r="L1148" s="44">
        <f>IFERROR(_xll.qlIndexFixing(Index6M,$H1148,TRUE,_xll.ohTrigger(RecalcTrigger,Trigger6M)),NA())</f>
        <v>1.2066191709947339E-2</v>
      </c>
      <c r="M1148" s="146">
        <f>IFERROR(_xll.qlIndexFixing(Index1Y,$H1148,TRUE,_xll.ohTrigger(RecalcTrigger,Trigger1Y)),NA())</f>
        <v>1.2426714846837106E-2</v>
      </c>
      <c r="N1148" s="145">
        <f>IFERROR(_xll.qlIndexFixing(ONIndex1M,I1148,TRUE,_xll.ohTrigger(RecalcTrigger,Trigger1M)),NA())</f>
        <v>1.1469388591843765E-2</v>
      </c>
      <c r="O1148" s="44">
        <f>IFERROR(_xll.qlIndexFixing(ONIndex3M,I1148,TRUE,_xll.ohTrigger(RecalcTrigger,Trigger3M)),NA())</f>
        <v>1.1960496810997645E-2</v>
      </c>
      <c r="P1148" s="44">
        <f>IFERROR(_xll.qlIndexFixing(ONIndex6M,I1148,TRUE,_xll.ohTrigger(RecalcTrigger,Trigger6M)),NA())</f>
        <v>1.2101883501981492E-2</v>
      </c>
      <c r="Q1148" s="146">
        <f>IFERROR(_xll.qlIndexFixing(ONIndex1Y,I1148,TRUE,_xll.ohTrigger(RecalcTrigger,Trigger1Y)),NA())</f>
        <v>1.2507022564106629E-2</v>
      </c>
    </row>
    <row r="1149" spans="2:17" x14ac:dyDescent="0.2">
      <c r="B1149" s="39" t="s">
        <v>42</v>
      </c>
      <c r="D1149" s="42">
        <f>_xll.qlCalendarAdvance(Calendar,$D1148,B1149,"f",FALSE)</f>
        <v>47794</v>
      </c>
      <c r="E1149" s="140">
        <f>_xll.qlInterestRateIndexValueDate(IndexON,D1149)</f>
        <v>47794</v>
      </c>
      <c r="F1149" s="156">
        <f>IFERROR(_xll.qlIndexFixing(IndexON,D1149,TRUE,_xll.ohTrigger(RecalcTrigger,TriggerON)),NA())</f>
        <v>1.050939133197315E-2</v>
      </c>
      <c r="H1149" s="42">
        <f>_xll.qlCalendarAdvance(Calendar,$H1148,B1149,"f",FALSE)</f>
        <v>47794</v>
      </c>
      <c r="I1149" s="140">
        <f>_xll.qlInterestRateIndexValueDate(Index1M,$H1149)</f>
        <v>47794</v>
      </c>
      <c r="J1149" s="145">
        <f>IFERROR(_xll.qlIndexFixing(Index1M,$H1149,TRUE,_xll.ohTrigger(RecalcTrigger,Trigger1M)),NA())</f>
        <v>1.1465481994954313E-2</v>
      </c>
      <c r="K1149" s="44">
        <f>IFERROR(_xll.qlIndexFixing(Index3M,H1149,TRUE,_xll.ohTrigger(RecalcTrigger,Trigger3M)),NA())</f>
        <v>1.1942958849958251E-2</v>
      </c>
      <c r="L1149" s="44">
        <f>IFERROR(_xll.qlIndexFixing(Index6M,$H1149,TRUE,_xll.ohTrigger(RecalcTrigger,Trigger6M)),NA())</f>
        <v>1.2060241318588535E-2</v>
      </c>
      <c r="M1149" s="146">
        <f>IFERROR(_xll.qlIndexFixing(Index1Y,$H1149,TRUE,_xll.ohTrigger(RecalcTrigger,Trigger1Y)),NA())</f>
        <v>1.2420127174803453E-2</v>
      </c>
      <c r="N1149" s="145">
        <f>IFERROR(_xll.qlIndexFixing(ONIndex1M,I1149,TRUE,_xll.ohTrigger(RecalcTrigger,Trigger1M)),NA())</f>
        <v>1.1466517442653146E-2</v>
      </c>
      <c r="O1149" s="44">
        <f>IFERROR(_xll.qlIndexFixing(ONIndex3M,I1149,TRUE,_xll.ohTrigger(RecalcTrigger,Trigger3M)),NA())</f>
        <v>1.1956020985484095E-2</v>
      </c>
      <c r="P1149" s="44">
        <f>IFERROR(_xll.qlIndexFixing(ONIndex6M,I1149,TRUE,_xll.ohTrigger(RecalcTrigger,Trigger6M)),NA())</f>
        <v>1.2096935002239295E-2</v>
      </c>
      <c r="Q1149" s="146">
        <f>IFERROR(_xll.qlIndexFixing(ONIndex1Y,I1149,TRUE,_xll.ohTrigger(RecalcTrigger,Trigger1Y)),NA())</f>
        <v>1.2501902421714339E-2</v>
      </c>
    </row>
    <row r="1150" spans="2:17" x14ac:dyDescent="0.2">
      <c r="B1150" s="39" t="s">
        <v>42</v>
      </c>
      <c r="D1150" s="42">
        <f>_xll.qlCalendarAdvance(Calendar,$D1149,B1150,"f",FALSE)</f>
        <v>47801</v>
      </c>
      <c r="E1150" s="140">
        <f>_xll.qlInterestRateIndexValueDate(IndexON,D1150)</f>
        <v>47801</v>
      </c>
      <c r="F1150" s="156">
        <f>IFERROR(_xll.qlIndexFixing(IndexON,D1150,TRUE,_xll.ohTrigger(RecalcTrigger,TriggerON)),NA())</f>
        <v>1.0505709196091395E-2</v>
      </c>
      <c r="H1150" s="42">
        <f>_xll.qlCalendarAdvance(Calendar,$H1149,B1150,"f",FALSE)</f>
        <v>47801</v>
      </c>
      <c r="I1150" s="140">
        <f>_xll.qlInterestRateIndexValueDate(Index1M,$H1150)</f>
        <v>47801</v>
      </c>
      <c r="J1150" s="145">
        <f>IFERROR(_xll.qlIndexFixing(Index1M,$H1150,TRUE,_xll.ohTrigger(RecalcTrigger,Trigger1M)),NA())</f>
        <v>1.1462421586673661E-2</v>
      </c>
      <c r="K1150" s="44">
        <f>IFERROR(_xll.qlIndexFixing(Index3M,H1150,TRUE,_xll.ohTrigger(RecalcTrigger,Trigger3M)),NA())</f>
        <v>1.1938061245785444E-2</v>
      </c>
      <c r="L1150" s="44">
        <f>IFERROR(_xll.qlIndexFixing(Index6M,$H1150,TRUE,_xll.ohTrigger(RecalcTrigger,Trigger6M)),NA())</f>
        <v>1.2054215309661215E-2</v>
      </c>
      <c r="M1150" s="146">
        <f>IFERROR(_xll.qlIndexFixing(Index1Y,$H1150,TRUE,_xll.ohTrigger(RecalcTrigger,Trigger1Y)),NA())</f>
        <v>1.2413489966260904E-2</v>
      </c>
      <c r="N1150" s="145">
        <f>IFERROR(_xll.qlIndexFixing(ONIndex1M,I1150,TRUE,_xll.ohTrigger(RecalcTrigger,Trigger1M)),NA())</f>
        <v>1.1463588338888053E-2</v>
      </c>
      <c r="O1150" s="44">
        <f>IFERROR(_xll.qlIndexFixing(ONIndex3M,I1150,TRUE,_xll.ohTrigger(RecalcTrigger,Trigger3M)),NA())</f>
        <v>1.1951490861069614E-2</v>
      </c>
      <c r="P1150" s="44">
        <f>IFERROR(_xll.qlIndexFixing(ONIndex6M,I1150,TRUE,_xll.ohTrigger(RecalcTrigger,Trigger6M)),NA())</f>
        <v>1.2091911314484616E-2</v>
      </c>
      <c r="Q1150" s="146">
        <f>IFERROR(_xll.qlIndexFixing(ONIndex1Y,I1150,TRUE,_xll.ohTrigger(RecalcTrigger,Trigger1Y)),NA())</f>
        <v>1.2496728509329147E-2</v>
      </c>
    </row>
    <row r="1151" spans="2:17" x14ac:dyDescent="0.2">
      <c r="B1151" s="39" t="s">
        <v>42</v>
      </c>
      <c r="D1151" s="42">
        <f>_xll.qlCalendarAdvance(Calendar,$D1150,B1151,"f",FALSE)</f>
        <v>47808</v>
      </c>
      <c r="E1151" s="140">
        <f>_xll.qlInterestRateIndexValueDate(IndexON,D1151)</f>
        <v>47808</v>
      </c>
      <c r="F1151" s="156">
        <f>IFERROR(_xll.qlIndexFixing(IndexON,D1151,TRUE,_xll.ohTrigger(RecalcTrigger,TriggerON)),NA())</f>
        <v>1.0501963445849194E-2</v>
      </c>
      <c r="H1151" s="42">
        <f>_xll.qlCalendarAdvance(Calendar,$H1150,B1151,"f",FALSE)</f>
        <v>47808</v>
      </c>
      <c r="I1151" s="140">
        <f>_xll.qlInterestRateIndexValueDate(Index1M,$H1151)</f>
        <v>47808</v>
      </c>
      <c r="J1151" s="145">
        <f>IFERROR(_xll.qlIndexFixing(Index1M,$H1151,TRUE,_xll.ohTrigger(RecalcTrigger,Trigger1M)),NA())</f>
        <v>1.1459303168319564E-2</v>
      </c>
      <c r="K1151" s="44">
        <f>IFERROR(_xll.qlIndexFixing(Index3M,H1151,TRUE,_xll.ohTrigger(RecalcTrigger,Trigger3M)),NA())</f>
        <v>1.1933109187073776E-2</v>
      </c>
      <c r="L1151" s="44">
        <f>IFERROR(_xll.qlIndexFixing(Index6M,$H1151,TRUE,_xll.ohTrigger(RecalcTrigger,Trigger6M)),NA())</f>
        <v>1.2048113683840166E-2</v>
      </c>
      <c r="M1151" s="146">
        <f>IFERROR(_xll.qlIndexFixing(Index1Y,$H1151,TRUE,_xll.ohTrigger(RecalcTrigger,Trigger1Y)),NA())</f>
        <v>1.2406804093834989E-2</v>
      </c>
      <c r="N1151" s="145">
        <f>IFERROR(_xll.qlIndexFixing(ONIndex1M,I1151,TRUE,_xll.ohTrigger(RecalcTrigger,Trigger1M)),NA())</f>
        <v>1.1460601280791627E-2</v>
      </c>
      <c r="O1151" s="44">
        <f>IFERROR(_xll.qlIndexFixing(ONIndex3M,I1151,TRUE,_xll.ohTrigger(RecalcTrigger,Trigger3M)),NA())</f>
        <v>1.1946906437592109E-2</v>
      </c>
      <c r="P1151" s="44">
        <f>IFERROR(_xll.qlIndexFixing(ONIndex6M,I1151,TRUE,_xll.ohTrigger(RecalcTrigger,Trigger6M)),NA())</f>
        <v>1.20868124387985E-2</v>
      </c>
      <c r="Q1151" s="146">
        <f>IFERROR(_xll.qlIndexFixing(ONIndex1Y,I1151,TRUE,_xll.ohTrigger(RecalcTrigger,Trigger1Y)),NA())</f>
        <v>1.2491500826870006E-2</v>
      </c>
    </row>
    <row r="1152" spans="2:17" x14ac:dyDescent="0.2">
      <c r="B1152" s="39" t="s">
        <v>42</v>
      </c>
      <c r="D1152" s="42">
        <f>_xll.qlCalendarAdvance(Calendar,$D1151,B1152,"f",FALSE)</f>
        <v>47815</v>
      </c>
      <c r="E1152" s="140">
        <f>_xll.qlInterestRateIndexValueDate(IndexON,D1152)</f>
        <v>47815</v>
      </c>
      <c r="F1152" s="156">
        <f>IFERROR(_xll.qlIndexFixing(IndexON,D1152,TRUE,_xll.ohTrigger(RecalcTrigger,TriggerON)),NA())</f>
        <v>1.0498154081408639E-2</v>
      </c>
      <c r="H1152" s="42">
        <f>_xll.qlCalendarAdvance(Calendar,$H1151,B1152,"f",FALSE)</f>
        <v>47815</v>
      </c>
      <c r="I1152" s="140">
        <f>_xll.qlInterestRateIndexValueDate(Index1M,$H1152)</f>
        <v>47815</v>
      </c>
      <c r="J1152" s="145">
        <f>IFERROR(_xll.qlIndexFixing(Index1M,$H1152,TRUE,_xll.ohTrigger(RecalcTrigger,Trigger1M)),NA())</f>
        <v>1.1456126739942674E-2</v>
      </c>
      <c r="K1152" s="44">
        <f>IFERROR(_xll.qlIndexFixing(Index3M,H1152,TRUE,_xll.ohTrigger(RecalcTrigger,Trigger3M)),NA())</f>
        <v>1.1928102674024981E-2</v>
      </c>
      <c r="L1152" s="44">
        <f>IFERROR(_xll.qlIndexFixing(Index6M,$H1152,TRUE,_xll.ohTrigger(RecalcTrigger,Trigger6M)),NA())</f>
        <v>1.2041936441806893E-2</v>
      </c>
      <c r="M1152" s="146">
        <f>IFERROR(_xll.qlIndexFixing(Index1Y,$H1152,TRUE,_xll.ohTrigger(RecalcTrigger,Trigger1Y)),NA())</f>
        <v>1.2400070430135468E-2</v>
      </c>
      <c r="N1152" s="145">
        <f>IFERROR(_xll.qlIndexFixing(ONIndex1M,I1152,TRUE,_xll.ohTrigger(RecalcTrigger,Trigger1M)),NA())</f>
        <v>1.1457556268120728E-2</v>
      </c>
      <c r="O1152" s="44">
        <f>IFERROR(_xll.qlIndexFixing(ONIndex3M,I1152,TRUE,_xll.ohTrigger(RecalcTrigger,Trigger3M)),NA())</f>
        <v>1.1942267715132626E-2</v>
      </c>
      <c r="P1152" s="44">
        <f>IFERROR(_xll.qlIndexFixing(ONIndex6M,I1152,TRUE,_xll.ohTrigger(RecalcTrigger,Trigger6M)),NA())</f>
        <v>1.2081638375018855E-2</v>
      </c>
      <c r="Q1152" s="146">
        <f>IFERROR(_xll.qlIndexFixing(ONIndex1Y,I1152,TRUE,_xll.ohTrigger(RecalcTrigger,Trigger1Y)),NA())</f>
        <v>1.2486219374336915E-2</v>
      </c>
    </row>
    <row r="1153" spans="2:17" x14ac:dyDescent="0.2">
      <c r="B1153" s="39" t="s">
        <v>42</v>
      </c>
      <c r="D1153" s="42">
        <f>_xll.qlCalendarAdvance(Calendar,$D1152,B1153,"f",FALSE)</f>
        <v>47822</v>
      </c>
      <c r="E1153" s="140">
        <f>_xll.qlInterestRateIndexValueDate(IndexON,D1153)</f>
        <v>47822</v>
      </c>
      <c r="F1153" s="156">
        <f>IFERROR(_xll.qlIndexFixing(IndexON,D1153,TRUE,_xll.ohTrigger(RecalcTrigger,TriggerON)),NA())</f>
        <v>1.0494281102688685E-2</v>
      </c>
      <c r="H1153" s="42">
        <f>_xll.qlCalendarAdvance(Calendar,$H1152,B1153,"f",FALSE)</f>
        <v>47822</v>
      </c>
      <c r="I1153" s="140">
        <f>_xll.qlInterestRateIndexValueDate(Index1M,$H1153)</f>
        <v>47822</v>
      </c>
      <c r="J1153" s="145">
        <f>IFERROR(_xll.qlIndexFixing(Index1M,$H1153,TRUE,_xll.ohTrigger(RecalcTrigger,Trigger1M)),NA())</f>
        <v>1.1452892301591112E-2</v>
      </c>
      <c r="K1153" s="44">
        <f>IFERROR(_xll.qlIndexFixing(Index3M,H1153,TRUE,_xll.ohTrigger(RecalcTrigger,Trigger3M)),NA())</f>
        <v>1.1923395765929811E-2</v>
      </c>
      <c r="L1153" s="44">
        <f>IFERROR(_xll.qlIndexFixing(Index6M,$H1153,TRUE,_xll.ohTrigger(RecalcTrigger,Trigger6M)),NA())</f>
        <v>1.2035408740030219E-2</v>
      </c>
      <c r="M1153" s="146">
        <f>IFERROR(_xll.qlIndexFixing(Index1Y,$H1153,TRUE,_xll.ohTrigger(RecalcTrigger,Trigger1Y)),NA())</f>
        <v>1.2393289847755451E-2</v>
      </c>
      <c r="N1153" s="145">
        <f>IFERROR(_xll.qlIndexFixing(ONIndex1M,I1153,TRUE,_xll.ohTrigger(RecalcTrigger,Trigger1M)),NA())</f>
        <v>1.1454453300956402E-2</v>
      </c>
      <c r="O1153" s="44">
        <f>IFERROR(_xll.qlIndexFixing(ONIndex3M,I1153,TRUE,_xll.ohTrigger(RecalcTrigger,Trigger3M)),NA())</f>
        <v>1.1937574693772213E-2</v>
      </c>
      <c r="P1153" s="44">
        <f>IFERROR(_xll.qlIndexFixing(ONIndex6M,I1153,TRUE,_xll.ohTrigger(RecalcTrigger,Trigger6M)),NA())</f>
        <v>1.2076389123226727E-2</v>
      </c>
      <c r="Q1153" s="146">
        <f>IFERROR(_xll.qlIndexFixing(ONIndex1Y,I1153,TRUE,_xll.ohTrigger(RecalcTrigger,Trigger1Y)),NA())</f>
        <v>1.2480884151729876E-2</v>
      </c>
    </row>
    <row r="1154" spans="2:17" x14ac:dyDescent="0.2">
      <c r="B1154" s="39" t="s">
        <v>42</v>
      </c>
      <c r="D1154" s="42">
        <f>_xll.qlCalendarAdvance(Calendar,$D1153,B1154,"f",FALSE)</f>
        <v>47829</v>
      </c>
      <c r="E1154" s="140">
        <f>_xll.qlInterestRateIndexValueDate(IndexON,D1154)</f>
        <v>47829</v>
      </c>
      <c r="F1154" s="156">
        <f>IFERROR(_xll.qlIndexFixing(IndexON,D1154,TRUE,_xll.ohTrigger(RecalcTrigger,TriggerON)),NA())</f>
        <v>1.0490344509770377E-2</v>
      </c>
      <c r="H1154" s="42">
        <f>_xll.qlCalendarAdvance(Calendar,$H1153,B1154,"f",FALSE)</f>
        <v>47829</v>
      </c>
      <c r="I1154" s="140">
        <f>_xll.qlInterestRateIndexValueDate(Index1M,$H1154)</f>
        <v>47829</v>
      </c>
      <c r="J1154" s="145">
        <f>IFERROR(_xll.qlIndexFixing(Index1M,$H1154,TRUE,_xll.ohTrigger(RecalcTrigger,Trigger1M)),NA())</f>
        <v>1.1449599853315534E-2</v>
      </c>
      <c r="K1154" s="44">
        <f>IFERROR(_xll.qlIndexFixing(Index3M,H1154,TRUE,_xll.ohTrigger(RecalcTrigger,Trigger3M)),NA())</f>
        <v>1.1918288457053092E-2</v>
      </c>
      <c r="L1154" s="44">
        <f>IFERROR(_xll.qlIndexFixing(Index6M,$H1154,TRUE,_xll.ohTrigger(RecalcTrigger,Trigger6M)),NA())</f>
        <v>1.2029074658520135E-2</v>
      </c>
      <c r="M1154" s="146">
        <f>IFERROR(_xll.qlIndexFixing(Index1Y,$H1154,TRUE,_xll.ohTrigger(RecalcTrigger,Trigger1Y)),NA())</f>
        <v>1.2386463219271837E-2</v>
      </c>
      <c r="N1154" s="145">
        <f>IFERROR(_xll.qlIndexFixing(ONIndex1M,I1154,TRUE,_xll.ohTrigger(RecalcTrigger,Trigger1M)),NA())</f>
        <v>1.1451292379460742E-2</v>
      </c>
      <c r="O1154" s="44">
        <f>IFERROR(_xll.qlIndexFixing(ONIndex3M,I1154,TRUE,_xll.ohTrigger(RecalcTrigger,Trigger3M)),NA())</f>
        <v>1.1932827373348776E-2</v>
      </c>
      <c r="P1154" s="44">
        <f>IFERROR(_xll.qlIndexFixing(ONIndex6M,I1154,TRUE,_xll.ohTrigger(RecalcTrigger,Trigger6M)),NA())</f>
        <v>1.2071064683503163E-2</v>
      </c>
      <c r="Q1154" s="146">
        <f>IFERROR(_xll.qlIndexFixing(ONIndex1Y,I1154,TRUE,_xll.ohTrigger(RecalcTrigger,Trigger1Y)),NA())</f>
        <v>1.2475495159129935E-2</v>
      </c>
    </row>
    <row r="1155" spans="2:17" x14ac:dyDescent="0.2">
      <c r="B1155" s="39" t="s">
        <v>42</v>
      </c>
      <c r="D1155" s="42">
        <f>_xll.qlCalendarAdvance(Calendar,$D1154,B1155,"f",FALSE)</f>
        <v>47836</v>
      </c>
      <c r="E1155" s="140">
        <f>_xll.qlInterestRateIndexValueDate(IndexON,D1155)</f>
        <v>47836</v>
      </c>
      <c r="F1155" s="156">
        <f>IFERROR(_xll.qlIndexFixing(IndexON,D1155,TRUE,_xll.ohTrigger(RecalcTrigger,TriggerON)),NA())</f>
        <v>1.048634430257267E-2</v>
      </c>
      <c r="H1155" s="42">
        <f>_xll.qlCalendarAdvance(Calendar,$H1154,B1155,"f",FALSE)</f>
        <v>47836</v>
      </c>
      <c r="I1155" s="140">
        <f>_xll.qlInterestRateIndexValueDate(Index1M,$H1155)</f>
        <v>47836</v>
      </c>
      <c r="J1155" s="145">
        <f>IFERROR(_xll.qlIndexFixing(Index1M,$H1155,TRUE,_xll.ohTrigger(RecalcTrigger,Trigger1M)),NA())</f>
        <v>1.1446249395161527E-2</v>
      </c>
      <c r="K1155" s="44">
        <f>IFERROR(_xll.qlIndexFixing(Index3M,H1155,TRUE,_xll.ohTrigger(RecalcTrigger,Trigger3M)),NA())</f>
        <v>1.1913126697839567E-2</v>
      </c>
      <c r="L1155" s="44">
        <f>IFERROR(_xll.qlIndexFixing(Index6M,$H1155,TRUE,_xll.ohTrigger(RecalcTrigger,Trigger6M)),NA())</f>
        <v>1.2022664960574461E-2</v>
      </c>
      <c r="M1155" s="146">
        <f>IFERROR(_xll.qlIndexFixing(Index1Y,$H1155,TRUE,_xll.ohTrigger(RecalcTrigger,Trigger1Y)),NA())</f>
        <v>1.2379591417243985E-2</v>
      </c>
      <c r="N1155" s="145">
        <f>IFERROR(_xll.qlIndexFixing(ONIndex1M,I1155,TRUE,_xll.ohTrigger(RecalcTrigger,Trigger1M)),NA())</f>
        <v>1.144807350339061E-2</v>
      </c>
      <c r="O1155" s="44">
        <f>IFERROR(_xll.qlIndexFixing(ONIndex3M,I1155,TRUE,_xll.ohTrigger(RecalcTrigger,Trigger3M)),NA())</f>
        <v>1.1928025754024407E-2</v>
      </c>
      <c r="P1155" s="44">
        <f>IFERROR(_xll.qlIndexFixing(ONIndex6M,I1155,TRUE,_xll.ohTrigger(RecalcTrigger,Trigger6M)),NA())</f>
        <v>1.2065665055767116E-2</v>
      </c>
      <c r="Q1155" s="146">
        <f>IFERROR(_xll.qlIndexFixing(ONIndex1Y,I1155,TRUE,_xll.ohTrigger(RecalcTrigger,Trigger1Y)),NA())</f>
        <v>1.2470052396456044E-2</v>
      </c>
    </row>
    <row r="1156" spans="2:17" x14ac:dyDescent="0.2">
      <c r="B1156" s="39" t="s">
        <v>42</v>
      </c>
      <c r="D1156" s="42">
        <f>_xll.qlCalendarAdvance(Calendar,$D1155,B1156,"f",FALSE)</f>
        <v>47844</v>
      </c>
      <c r="E1156" s="140">
        <f>_xll.qlInterestRateIndexValueDate(IndexON,D1156)</f>
        <v>47844</v>
      </c>
      <c r="F1156" s="156">
        <f>IFERROR(_xll.qlIndexFixing(IndexON,D1156,TRUE,_xll.ohTrigger(RecalcTrigger,TriggerON)),NA())</f>
        <v>1.0481408244163994E-2</v>
      </c>
      <c r="H1156" s="42">
        <f>_xll.qlCalendarAdvance(Calendar,$H1155,B1156,"f",FALSE)</f>
        <v>47844</v>
      </c>
      <c r="I1156" s="140">
        <f>_xll.qlInterestRateIndexValueDate(Index1M,$H1156)</f>
        <v>47844</v>
      </c>
      <c r="J1156" s="145">
        <f>IFERROR(_xll.qlIndexFixing(Index1M,$H1156,TRUE,_xll.ohTrigger(RecalcTrigger,Trigger1M)),NA())</f>
        <v>1.144241905461302E-2</v>
      </c>
      <c r="K1156" s="44">
        <f>IFERROR(_xll.qlIndexFixing(Index3M,H1156,TRUE,_xll.ohTrigger(RecalcTrigger,Trigger3M)),NA())</f>
        <v>1.1907160870836986E-2</v>
      </c>
      <c r="L1156" s="44">
        <f>IFERROR(_xll.qlIndexFixing(Index6M,$H1156,TRUE,_xll.ohTrigger(RecalcTrigger,Trigger6M)),NA())</f>
        <v>1.2015247000864494E-2</v>
      </c>
      <c r="M1156" s="146">
        <f>IFERROR(_xll.qlIndexFixing(Index1Y,$H1156,TRUE,_xll.ohTrigger(RecalcTrigger,Trigger1Y)),NA())</f>
        <v>1.2371049731462353E-2</v>
      </c>
      <c r="N1156" s="145">
        <f>IFERROR(_xll.qlIndexFixing(ONIndex1M,I1156,TRUE,_xll.ohTrigger(RecalcTrigger,Trigger1M)),NA())</f>
        <v>1.1444208199618371E-2</v>
      </c>
      <c r="O1156" s="44">
        <f>IFERROR(_xll.qlIndexFixing(ONIndex3M,I1156,TRUE,_xll.ohTrigger(RecalcTrigger,Trigger3M)),NA())</f>
        <v>1.1922161485664237E-2</v>
      </c>
      <c r="P1156" s="44">
        <f>IFERROR(_xll.qlIndexFixing(ONIndex6M,I1156,TRUE,_xll.ohTrigger(RecalcTrigger,Trigger6M)),NA())</f>
        <v>1.2059010073659506E-2</v>
      </c>
      <c r="Q1156" s="146">
        <f>IFERROR(_xll.qlIndexFixing(ONIndex1Y,I1156,TRUE,_xll.ohTrigger(RecalcTrigger,Trigger1Y)),NA())</f>
        <v>1.2463400738731794E-2</v>
      </c>
    </row>
    <row r="1157" spans="2:17" x14ac:dyDescent="0.2">
      <c r="B1157" s="39" t="s">
        <v>42</v>
      </c>
      <c r="D1157" s="42">
        <f>_xll.qlCalendarAdvance(Calendar,$D1156,B1157,"f",FALSE)</f>
        <v>47851</v>
      </c>
      <c r="E1157" s="140">
        <f>_xll.qlInterestRateIndexValueDate(IndexON,D1157)</f>
        <v>47851</v>
      </c>
      <c r="F1157" s="156">
        <f>IFERROR(_xll.qlIndexFixing(IndexON,D1157,TRUE,_xll.ohTrigger(RecalcTrigger,TriggerON)),NA())</f>
        <v>1.047726239504369E-2</v>
      </c>
      <c r="H1157" s="42">
        <f>_xll.qlCalendarAdvance(Calendar,$H1156,B1157,"f",FALSE)</f>
        <v>47851</v>
      </c>
      <c r="I1157" s="140">
        <f>_xll.qlInterestRateIndexValueDate(Index1M,$H1157)</f>
        <v>47851</v>
      </c>
      <c r="J1157" s="145">
        <f>IFERROR(_xll.qlIndexFixing(Index1M,$H1157,TRUE,_xll.ohTrigger(RecalcTrigger,Trigger1M)),NA())</f>
        <v>1.1438948542037169E-2</v>
      </c>
      <c r="K1157" s="44">
        <f>IFERROR(_xll.qlIndexFixing(Index3M,H1157,TRUE,_xll.ohTrigger(RecalcTrigger,Trigger3M)),NA())</f>
        <v>1.190188243303103E-2</v>
      </c>
      <c r="L1157" s="44">
        <f>IFERROR(_xll.qlIndexFixing(Index6M,$H1157,TRUE,_xll.ohTrigger(RecalcTrigger,Trigger6M)),NA())</f>
        <v>1.2008973367300812E-2</v>
      </c>
      <c r="M1157" s="146">
        <f>IFERROR(_xll.qlIndexFixing(Index1Y,$H1157,TRUE,_xll.ohTrigger(RecalcTrigger,Trigger1Y)),NA())</f>
        <v>1.2364078722041668E-2</v>
      </c>
      <c r="N1157" s="145">
        <f>IFERROR(_xll.qlIndexFixing(ONIndex1M,I1157,TRUE,_xll.ohTrigger(RecalcTrigger,Trigger1M)),NA())</f>
        <v>1.1440856646112904E-2</v>
      </c>
      <c r="O1157" s="44">
        <f>IFERROR(_xll.qlIndexFixing(ONIndex3M,I1157,TRUE,_xll.ohTrigger(RecalcTrigger,Trigger3M)),NA())</f>
        <v>1.1917235432716094E-2</v>
      </c>
      <c r="P1157" s="44">
        <f>IFERROR(_xll.qlIndexFixing(ONIndex6M,I1157,TRUE,_xll.ohTrigger(RecalcTrigger,Trigger6M)),NA())</f>
        <v>1.2053438219578052E-2</v>
      </c>
      <c r="Q1157" s="146">
        <f>IFERROR(_xll.qlIndexFixing(ONIndex1Y,I1157,TRUE,_xll.ohTrigger(RecalcTrigger,Trigger1Y)),NA())</f>
        <v>1.2457834693102207E-2</v>
      </c>
    </row>
    <row r="1158" spans="2:17" x14ac:dyDescent="0.2">
      <c r="B1158" s="39" t="s">
        <v>42</v>
      </c>
      <c r="D1158" s="42">
        <f>_xll.qlCalendarAdvance(Calendar,$D1157,B1158,"f",FALSE)</f>
        <v>47858</v>
      </c>
      <c r="E1158" s="140">
        <f>_xll.qlInterestRateIndexValueDate(IndexON,D1158)</f>
        <v>47858</v>
      </c>
      <c r="F1158" s="156">
        <f>IFERROR(_xll.qlIndexFixing(IndexON,D1158,TRUE,_xll.ohTrigger(RecalcTrigger,TriggerON)),NA())</f>
        <v>1.0473052928186012E-2</v>
      </c>
      <c r="H1158" s="42">
        <f>_xll.qlCalendarAdvance(Calendar,$H1157,B1158,"f",FALSE)</f>
        <v>47858</v>
      </c>
      <c r="I1158" s="140">
        <f>_xll.qlInterestRateIndexValueDate(Index1M,$H1158)</f>
        <v>47858</v>
      </c>
      <c r="J1158" s="145">
        <f>IFERROR(_xll.qlIndexFixing(Index1M,$H1158,TRUE,_xll.ohTrigger(RecalcTrigger,Trigger1M)),NA())</f>
        <v>1.1435420021532248E-2</v>
      </c>
      <c r="K1158" s="44">
        <f>IFERROR(_xll.qlIndexFixing(Index3M,H1158,TRUE,_xll.ohTrigger(RecalcTrigger,Trigger3M)),NA())</f>
        <v>1.1896549545547445E-2</v>
      </c>
      <c r="L1158" s="44">
        <f>IFERROR(_xll.qlIndexFixing(Index6M,$H1158,TRUE,_xll.ohTrigger(RecalcTrigger,Trigger6M)),NA())</f>
        <v>1.2002331641156917E-2</v>
      </c>
      <c r="M1158" s="146">
        <f>IFERROR(_xll.qlIndexFixing(Index1Y,$H1158,TRUE,_xll.ohTrigger(RecalcTrigger,Trigger1Y)),NA())</f>
        <v>1.235706546135437E-2</v>
      </c>
      <c r="N1158" s="145">
        <f>IFERROR(_xll.qlIndexFixing(ONIndex1M,I1158,TRUE,_xll.ohTrigger(RecalcTrigger,Trigger1M)),NA())</f>
        <v>1.1437447134629021E-2</v>
      </c>
      <c r="O1158" s="44">
        <f>IFERROR(_xll.qlIndexFixing(ONIndex3M,I1158,TRUE,_xll.ohTrigger(RecalcTrigger,Trigger3M)),NA())</f>
        <v>1.1912255077409045E-2</v>
      </c>
      <c r="P1158" s="44">
        <f>IFERROR(_xll.qlIndexFixing(ONIndex6M,I1158,TRUE,_xll.ohTrigger(RecalcTrigger,Trigger6M)),NA())</f>
        <v>1.2047791172675367E-2</v>
      </c>
      <c r="Q1158" s="146">
        <f>IFERROR(_xll.qlIndexFixing(ONIndex1Y,I1158,TRUE,_xll.ohTrigger(RecalcTrigger,Trigger1Y)),NA())</f>
        <v>1.2452214873886666E-2</v>
      </c>
    </row>
    <row r="1159" spans="2:17" x14ac:dyDescent="0.2">
      <c r="B1159" s="39" t="s">
        <v>42</v>
      </c>
      <c r="D1159" s="42">
        <f>_xll.qlCalendarAdvance(Calendar,$D1158,B1159,"f",FALSE)</f>
        <v>47865</v>
      </c>
      <c r="E1159" s="140">
        <f>_xll.qlInterestRateIndexValueDate(IndexON,D1159)</f>
        <v>47865</v>
      </c>
      <c r="F1159" s="156">
        <f>IFERROR(_xll.qlIndexFixing(IndexON,D1159,TRUE,_xll.ohTrigger(RecalcTrigger,TriggerON)),NA())</f>
        <v>1.0468779843536929E-2</v>
      </c>
      <c r="H1159" s="42">
        <f>_xll.qlCalendarAdvance(Calendar,$H1158,B1159,"f",FALSE)</f>
        <v>47865</v>
      </c>
      <c r="I1159" s="140">
        <f>_xll.qlInterestRateIndexValueDate(Index1M,$H1159)</f>
        <v>47865</v>
      </c>
      <c r="J1159" s="145">
        <f>IFERROR(_xll.qlIndexFixing(Index1M,$H1159,TRUE,_xll.ohTrigger(RecalcTrigger,Trigger1M)),NA())</f>
        <v>1.1431833493142703E-2</v>
      </c>
      <c r="K1159" s="44">
        <f>IFERROR(_xll.qlIndexFixing(Index3M,H1159,TRUE,_xll.ohTrigger(RecalcTrigger,Trigger3M)),NA())</f>
        <v>1.1891162208599648E-2</v>
      </c>
      <c r="L1159" s="44">
        <f>IFERROR(_xll.qlIndexFixing(Index6M,$H1159,TRUE,_xll.ohTrigger(RecalcTrigger,Trigger6M)),NA())</f>
        <v>1.1995614303921492E-2</v>
      </c>
      <c r="M1159" s="146">
        <f>IFERROR(_xll.qlIndexFixing(Index1Y,$H1159,TRUE,_xll.ohTrigger(RecalcTrigger,Trigger1Y)),NA())</f>
        <v>1.2350010817193681E-2</v>
      </c>
      <c r="N1159" s="145">
        <f>IFERROR(_xll.qlIndexFixing(ONIndex1M,I1159,TRUE,_xll.ohTrigger(RecalcTrigger,Trigger1M)),NA())</f>
        <v>1.1433979665085674E-2</v>
      </c>
      <c r="O1159" s="44">
        <f>IFERROR(_xll.qlIndexFixing(ONIndex3M,I1159,TRUE,_xll.ohTrigger(RecalcTrigger,Trigger3M)),NA())</f>
        <v>1.1907220419716074E-2</v>
      </c>
      <c r="P1159" s="44">
        <f>IFERROR(_xll.qlIndexFixing(ONIndex6M,I1159,TRUE,_xll.ohTrigger(RecalcTrigger,Trigger6M)),NA())</f>
        <v>1.2042068933032503E-2</v>
      </c>
      <c r="Q1159" s="146">
        <f>IFERROR(_xll.qlIndexFixing(ONIndex1Y,I1159,TRUE,_xll.ohTrigger(RecalcTrigger,Trigger1Y)),NA())</f>
        <v>1.2446541281166217E-2</v>
      </c>
    </row>
    <row r="1160" spans="2:17" x14ac:dyDescent="0.2">
      <c r="B1160" s="39" t="s">
        <v>42</v>
      </c>
      <c r="D1160" s="42">
        <f>_xll.qlCalendarAdvance(Calendar,$D1159,B1160,"f",FALSE)</f>
        <v>47872</v>
      </c>
      <c r="E1160" s="140">
        <f>_xll.qlInterestRateIndexValueDate(IndexON,D1160)</f>
        <v>47872</v>
      </c>
      <c r="F1160" s="156">
        <f>IFERROR(_xll.qlIndexFixing(IndexON,D1160,TRUE,_xll.ohTrigger(RecalcTrigger,TriggerON)),NA())</f>
        <v>1.0464443141123455E-2</v>
      </c>
      <c r="H1160" s="42">
        <f>_xll.qlCalendarAdvance(Calendar,$H1159,B1160,"f",FALSE)</f>
        <v>47872</v>
      </c>
      <c r="I1160" s="140">
        <f>_xll.qlInterestRateIndexValueDate(Index1M,$H1160)</f>
        <v>47872</v>
      </c>
      <c r="J1160" s="145">
        <f>IFERROR(_xll.qlIndexFixing(Index1M,$H1160,TRUE,_xll.ohTrigger(RecalcTrigger,Trigger1M)),NA())</f>
        <v>1.1428188956928664E-2</v>
      </c>
      <c r="K1160" s="44">
        <f>IFERROR(_xll.qlIndexFixing(Index3M,H1160,TRUE,_xll.ohTrigger(RecalcTrigger,Trigger3M)),NA())</f>
        <v>1.1885720422403767E-2</v>
      </c>
      <c r="L1160" s="44">
        <f>IFERROR(_xll.qlIndexFixing(Index6M,$H1160,TRUE,_xll.ohTrigger(RecalcTrigger,Trigger6M)),NA())</f>
        <v>1.1988821356346338E-2</v>
      </c>
      <c r="M1160" s="146">
        <f>IFERROR(_xll.qlIndexFixing(Index1Y,$H1160,TRUE,_xll.ohTrigger(RecalcTrigger,Trigger1Y)),NA())</f>
        <v>1.2342915657334497E-2</v>
      </c>
      <c r="N1160" s="145">
        <f>IFERROR(_xll.qlIndexFixing(ONIndex1M,I1160,TRUE,_xll.ohTrigger(RecalcTrigger,Trigger1M)),NA())</f>
        <v>1.1430454237563911E-2</v>
      </c>
      <c r="O1160" s="44">
        <f>IFERROR(_xll.qlIndexFixing(ONIndex3M,I1160,TRUE,_xll.ohTrigger(RecalcTrigger,Trigger3M)),NA())</f>
        <v>1.1902131459691214E-2</v>
      </c>
      <c r="P1160" s="44">
        <f>IFERROR(_xll.qlIndexFixing(ONIndex6M,I1160,TRUE,_xll.ohTrigger(RecalcTrigger,Trigger6M)),NA())</f>
        <v>1.2036271500622439E-2</v>
      </c>
      <c r="Q1160" s="146">
        <f>IFERROR(_xll.qlIndexFixing(ONIndex1Y,I1160,TRUE,_xll.ohTrigger(RecalcTrigger,Trigger1Y)),NA())</f>
        <v>1.2440813914913845E-2</v>
      </c>
    </row>
    <row r="1161" spans="2:17" x14ac:dyDescent="0.2">
      <c r="B1161" s="39" t="s">
        <v>42</v>
      </c>
      <c r="D1161" s="42">
        <f>_xll.qlCalendarAdvance(Calendar,$D1160,B1161,"f",FALSE)</f>
        <v>47879</v>
      </c>
      <c r="E1161" s="140">
        <f>_xll.qlInterestRateIndexValueDate(IndexON,D1161)</f>
        <v>47879</v>
      </c>
      <c r="F1161" s="156">
        <f>IFERROR(_xll.qlIndexFixing(IndexON,D1161,TRUE,_xll.ohTrigger(RecalcTrigger,TriggerON)),NA())</f>
        <v>1.0460042820972609E-2</v>
      </c>
      <c r="H1161" s="42">
        <f>_xll.qlCalendarAdvance(Calendar,$H1160,B1161,"f",FALSE)</f>
        <v>47879</v>
      </c>
      <c r="I1161" s="140">
        <f>_xll.qlInterestRateIndexValueDate(Index1M,$H1161)</f>
        <v>47879</v>
      </c>
      <c r="J1161" s="145">
        <f>IFERROR(_xll.qlIndexFixing(Index1M,$H1161,TRUE,_xll.ohTrigger(RecalcTrigger,Trigger1M)),NA())</f>
        <v>1.1424757164895541E-2</v>
      </c>
      <c r="K1161" s="44">
        <f>IFERROR(_xll.qlIndexFixing(Index3M,H1161,TRUE,_xll.ohTrigger(RecalcTrigger,Trigger3M)),NA())</f>
        <v>1.1880433705385206E-2</v>
      </c>
      <c r="L1161" s="44">
        <f>IFERROR(_xll.qlIndexFixing(Index6M,$H1161,TRUE,_xll.ohTrigger(RecalcTrigger,Trigger6M)),NA())</f>
        <v>1.198195279919043E-2</v>
      </c>
      <c r="M1161" s="146">
        <f>IFERROR(_xll.qlIndexFixing(Index1Y,$H1161,TRUE,_xll.ohTrigger(RecalcTrigger,Trigger1Y)),NA())</f>
        <v>1.2336769039196544E-2</v>
      </c>
      <c r="N1161" s="145">
        <f>IFERROR(_xll.qlIndexFixing(ONIndex1M,I1161,TRUE,_xll.ohTrigger(RecalcTrigger,Trigger1M)),NA())</f>
        <v>1.1426870852009701E-2</v>
      </c>
      <c r="O1161" s="44">
        <f>IFERROR(_xll.qlIndexFixing(ONIndex3M,I1161,TRUE,_xll.ohTrigger(RecalcTrigger,Trigger3M)),NA())</f>
        <v>1.1896988197307447E-2</v>
      </c>
      <c r="P1161" s="44">
        <f>IFERROR(_xll.qlIndexFixing(ONIndex6M,I1161,TRUE,_xll.ohTrigger(RecalcTrigger,Trigger6M)),NA())</f>
        <v>1.2030398875472194E-2</v>
      </c>
      <c r="Q1161" s="146">
        <f>IFERROR(_xll.qlIndexFixing(ONIndex1Y,I1161,TRUE,_xll.ohTrigger(RecalcTrigger,Trigger1Y)),NA())</f>
        <v>1.2435032775156564E-2</v>
      </c>
    </row>
    <row r="1162" spans="2:17" x14ac:dyDescent="0.2">
      <c r="B1162" s="39" t="s">
        <v>42</v>
      </c>
      <c r="D1162" s="42">
        <f>_xll.qlCalendarAdvance(Calendar,$D1161,B1162,"f",FALSE)</f>
        <v>47886</v>
      </c>
      <c r="E1162" s="140">
        <f>_xll.qlInterestRateIndexValueDate(IndexON,D1162)</f>
        <v>47886</v>
      </c>
      <c r="F1162" s="156">
        <f>IFERROR(_xll.qlIndexFixing(IndexON,D1162,TRUE,_xll.ohTrigger(RecalcTrigger,TriggerON)),NA())</f>
        <v>1.0455578883084387E-2</v>
      </c>
      <c r="H1162" s="42">
        <f>_xll.qlCalendarAdvance(Calendar,$H1161,B1162,"f",FALSE)</f>
        <v>47886</v>
      </c>
      <c r="I1162" s="140">
        <f>_xll.qlInterestRateIndexValueDate(Index1M,$H1162)</f>
        <v>47886</v>
      </c>
      <c r="J1162" s="145">
        <f>IFERROR(_xll.qlIndexFixing(Index1M,$H1162,TRUE,_xll.ohTrigger(RecalcTrigger,Trigger1M)),NA())</f>
        <v>1.1421009395133431E-2</v>
      </c>
      <c r="K1162" s="44">
        <f>IFERROR(_xll.qlIndexFixing(Index3M,H1162,TRUE,_xll.ohTrigger(RecalcTrigger,Trigger3M)),NA())</f>
        <v>1.1874887090772033E-2</v>
      </c>
      <c r="L1162" s="44">
        <f>IFERROR(_xll.qlIndexFixing(Index6M,$H1162,TRUE,_xll.ohTrigger(RecalcTrigger,Trigger6M)),NA())</f>
        <v>1.1975008633222135E-2</v>
      </c>
      <c r="M1162" s="146">
        <f>IFERROR(_xll.qlIndexFixing(Index1Y,$H1162,TRUE,_xll.ohTrigger(RecalcTrigger,Trigger1Y)),NA())</f>
        <v>1.2328607261519301E-2</v>
      </c>
      <c r="N1162" s="145">
        <f>IFERROR(_xll.qlIndexFixing(ONIndex1M,I1162,TRUE,_xll.ohTrigger(RecalcTrigger,Trigger1M)),NA())</f>
        <v>1.1423229508450058E-2</v>
      </c>
      <c r="O1162" s="44">
        <f>IFERROR(_xll.qlIndexFixing(ONIndex3M,I1162,TRUE,_xll.ohTrigger(RecalcTrigger,Trigger3M)),NA())</f>
        <v>1.1891790632564774E-2</v>
      </c>
      <c r="P1162" s="44">
        <f>IFERROR(_xll.qlIndexFixing(ONIndex6M,I1162,TRUE,_xll.ohTrigger(RecalcTrigger,Trigger6M)),NA())</f>
        <v>1.2024451057581766E-2</v>
      </c>
      <c r="Q1162" s="146">
        <f>IFERROR(_xll.qlIndexFixing(ONIndex1Y,I1162,TRUE,_xll.ohTrigger(RecalcTrigger,Trigger1Y)),NA())</f>
        <v>1.2429197861894375E-2</v>
      </c>
    </row>
    <row r="1163" spans="2:17" x14ac:dyDescent="0.2">
      <c r="B1163" s="39" t="s">
        <v>42</v>
      </c>
      <c r="D1163" s="42">
        <f>_xll.qlCalendarAdvance(Calendar,$D1162,B1163,"f",FALSE)</f>
        <v>47893</v>
      </c>
      <c r="E1163" s="140">
        <f>_xll.qlInterestRateIndexValueDate(IndexON,D1163)</f>
        <v>47893</v>
      </c>
      <c r="F1163" s="156">
        <f>IFERROR(_xll.qlIndexFixing(IndexON,D1163,TRUE,_xll.ohTrigger(RecalcTrigger,TriggerON)),NA())</f>
        <v>1.0451051327431776E-2</v>
      </c>
      <c r="H1163" s="42">
        <f>_xll.qlCalendarAdvance(Calendar,$H1162,B1163,"f",FALSE)</f>
        <v>47893</v>
      </c>
      <c r="I1163" s="140">
        <f>_xll.qlInterestRateIndexValueDate(Index1M,$H1163)</f>
        <v>47893</v>
      </c>
      <c r="J1163" s="145">
        <f>IFERROR(_xll.qlIndexFixing(Index1M,$H1163,TRUE,_xll.ohTrigger(RecalcTrigger,Trigger1M)),NA())</f>
        <v>1.141720362302296E-2</v>
      </c>
      <c r="K1163" s="44">
        <f>IFERROR(_xll.qlIndexFixing(Index3M,H1163,TRUE,_xll.ohTrigger(RecalcTrigger,Trigger3M)),NA())</f>
        <v>1.1869286029241921E-2</v>
      </c>
      <c r="L1163" s="44">
        <f>IFERROR(_xll.qlIndexFixing(Index6M,$H1163,TRUE,_xll.ohTrigger(RecalcTrigger,Trigger6M)),NA())</f>
        <v>1.1967988859218784E-2</v>
      </c>
      <c r="M1163" s="146">
        <f>IFERROR(_xll.qlIndexFixing(Index1Y,$H1163,TRUE,_xll.ohTrigger(RecalcTrigger,Trigger1Y)),NA())</f>
        <v>1.2321395761013485E-2</v>
      </c>
      <c r="N1163" s="145">
        <f>IFERROR(_xll.qlIndexFixing(ONIndex1M,I1163,TRUE,_xll.ohTrigger(RecalcTrigger,Trigger1M)),NA())</f>
        <v>1.1419530206884984E-2</v>
      </c>
      <c r="O1163" s="44">
        <f>IFERROR(_xll.qlIndexFixing(ONIndex3M,I1163,TRUE,_xll.ohTrigger(RecalcTrigger,Trigger3M)),NA())</f>
        <v>1.1886538765517226E-2</v>
      </c>
      <c r="P1163" s="44">
        <f>IFERROR(_xll.qlIndexFixing(ONIndex6M,I1163,TRUE,_xll.ohTrigger(RecalcTrigger,Trigger6M)),NA())</f>
        <v>1.2018428046951154E-2</v>
      </c>
      <c r="Q1163" s="146">
        <f>IFERROR(_xll.qlIndexFixing(ONIndex1Y,I1163,TRUE,_xll.ohTrigger(RecalcTrigger,Trigger1Y)),NA())</f>
        <v>1.2423309175100263E-2</v>
      </c>
    </row>
    <row r="1164" spans="2:17" x14ac:dyDescent="0.2">
      <c r="B1164" s="39" t="s">
        <v>42</v>
      </c>
      <c r="D1164" s="42">
        <f>_xll.qlCalendarAdvance(Calendar,$D1163,B1164,"f",FALSE)</f>
        <v>47900</v>
      </c>
      <c r="E1164" s="140">
        <f>_xll.qlInterestRateIndexValueDate(IndexON,D1164)</f>
        <v>47900</v>
      </c>
      <c r="F1164" s="156">
        <f>IFERROR(_xll.qlIndexFixing(IndexON,D1164,TRUE,_xll.ohTrigger(RecalcTrigger,TriggerON)),NA())</f>
        <v>1.0446460154068806E-2</v>
      </c>
      <c r="H1164" s="42">
        <f>_xll.qlCalendarAdvance(Calendar,$H1163,B1164,"f",FALSE)</f>
        <v>47900</v>
      </c>
      <c r="I1164" s="140">
        <f>_xll.qlInterestRateIndexValueDate(Index1M,$H1164)</f>
        <v>47900</v>
      </c>
      <c r="J1164" s="145">
        <f>IFERROR(_xll.qlIndexFixing(Index1M,$H1164,TRUE,_xll.ohTrigger(RecalcTrigger,Trigger1M)),NA())</f>
        <v>1.1413339848613336E-2</v>
      </c>
      <c r="K1164" s="44">
        <f>IFERROR(_xll.qlIndexFixing(Index3M,H1164,TRUE,_xll.ohTrigger(RecalcTrigger,Trigger3M)),NA())</f>
        <v>1.1863630521016157E-2</v>
      </c>
      <c r="L1164" s="44">
        <f>IFERROR(_xll.qlIndexFixing(Index6M,$H1164,TRUE,_xll.ohTrigger(RecalcTrigger,Trigger6M)),NA())</f>
        <v>1.196089347796442E-2</v>
      </c>
      <c r="M1164" s="146">
        <f>IFERROR(_xll.qlIndexFixing(Index1Y,$H1164,TRUE,_xll.ohTrigger(RecalcTrigger,Trigger1Y)),NA())</f>
        <v>1.23141472157089E-2</v>
      </c>
      <c r="N1164" s="145">
        <f>IFERROR(_xll.qlIndexFixing(ONIndex1M,I1164,TRUE,_xll.ohTrigger(RecalcTrigger,Trigger1M)),NA())</f>
        <v>1.1415772947341493E-2</v>
      </c>
      <c r="O1164" s="44">
        <f>IFERROR(_xll.qlIndexFixing(ONIndex3M,I1164,TRUE,_xll.ohTrigger(RecalcTrigger,Trigger3M)),NA())</f>
        <v>1.1881232596110774E-2</v>
      </c>
      <c r="P1164" s="44">
        <f>IFERROR(_xll.qlIndexFixing(ONIndex6M,I1164,TRUE,_xll.ohTrigger(RecalcTrigger,Trigger6M)),NA())</f>
        <v>1.2012329843580362E-2</v>
      </c>
      <c r="Q1164" s="146">
        <f>IFERROR(_xll.qlIndexFixing(ONIndex1Y,I1164,TRUE,_xll.ohTrigger(RecalcTrigger,Trigger1Y)),NA())</f>
        <v>1.2417366714828256E-2</v>
      </c>
    </row>
    <row r="1165" spans="2:17" x14ac:dyDescent="0.2">
      <c r="B1165" s="39" t="s">
        <v>42</v>
      </c>
      <c r="D1165" s="42">
        <f>_xll.qlCalendarAdvance(Calendar,$D1164,B1165,"f",FALSE)</f>
        <v>47907</v>
      </c>
      <c r="E1165" s="140">
        <f>_xll.qlInterestRateIndexValueDate(IndexON,D1165)</f>
        <v>47907</v>
      </c>
      <c r="F1165" s="156">
        <f>IFERROR(_xll.qlIndexFixing(IndexON,D1165,TRUE,_xll.ohTrigger(RecalcTrigger,TriggerON)),NA())</f>
        <v>1.0441805362968461E-2</v>
      </c>
      <c r="H1165" s="42">
        <f>_xll.qlCalendarAdvance(Calendar,$H1164,B1165,"f",FALSE)</f>
        <v>47907</v>
      </c>
      <c r="I1165" s="140">
        <f>_xll.qlInterestRateIndexValueDate(Index1M,$H1165)</f>
        <v>47907</v>
      </c>
      <c r="J1165" s="145">
        <f>IFERROR(_xll.qlIndexFixing(Index1M,$H1165,TRUE,_xll.ohTrigger(RecalcTrigger,Trigger1M)),NA())</f>
        <v>1.1409096160357743E-2</v>
      </c>
      <c r="K1165" s="44">
        <f>IFERROR(_xll.qlIndexFixing(Index3M,H1165,TRUE,_xll.ohTrigger(RecalcTrigger,Trigger3M)),NA())</f>
        <v>1.1857468561172963E-2</v>
      </c>
      <c r="L1165" s="44">
        <f>IFERROR(_xll.qlIndexFixing(Index6M,$H1165,TRUE,_xll.ohTrigger(RecalcTrigger,Trigger6M)),NA())</f>
        <v>1.195337937907587E-2</v>
      </c>
      <c r="M1165" s="146">
        <f>IFERROR(_xll.qlIndexFixing(Index1Y,$H1165,TRUE,_xll.ohTrigger(RecalcTrigger,Trigger1Y)),NA())</f>
        <v>1.2307876292116953E-2</v>
      </c>
      <c r="N1165" s="145">
        <f>IFERROR(_xll.qlIndexFixing(ONIndex1M,I1165,TRUE,_xll.ohTrigger(RecalcTrigger,Trigger1M)),NA())</f>
        <v>1.1411957729819585E-2</v>
      </c>
      <c r="O1165" s="44">
        <f>IFERROR(_xll.qlIndexFixing(ONIndex3M,I1165,TRUE,_xll.ohTrigger(RecalcTrigger,Trigger3M)),NA())</f>
        <v>1.1875872124399446E-2</v>
      </c>
      <c r="P1165" s="44">
        <f>IFERROR(_xll.qlIndexFixing(ONIndex6M,I1165,TRUE,_xll.ohTrigger(RecalcTrigger,Trigger6M)),NA())</f>
        <v>1.2006156447550433E-2</v>
      </c>
      <c r="Q1165" s="146">
        <f>IFERROR(_xll.qlIndexFixing(ONIndex1Y,I1165,TRUE,_xll.ohTrigger(RecalcTrigger,Trigger1Y)),NA())</f>
        <v>1.2411370481051344E-2</v>
      </c>
    </row>
    <row r="1166" spans="2:17" x14ac:dyDescent="0.2">
      <c r="B1166" s="39" t="s">
        <v>42</v>
      </c>
      <c r="D1166" s="42">
        <f>_xll.qlCalendarAdvance(Calendar,$D1165,B1166,"f",FALSE)</f>
        <v>47914</v>
      </c>
      <c r="E1166" s="140">
        <f>_xll.qlInterestRateIndexValueDate(IndexON,D1166)</f>
        <v>47914</v>
      </c>
      <c r="F1166" s="156">
        <f>IFERROR(_xll.qlIndexFixing(IndexON,D1166,TRUE,_xll.ohTrigger(RecalcTrigger,TriggerON)),NA())</f>
        <v>1.0437086954130741E-2</v>
      </c>
      <c r="H1166" s="42">
        <f>_xll.qlCalendarAdvance(Calendar,$H1165,B1166,"f",FALSE)</f>
        <v>47914</v>
      </c>
      <c r="I1166" s="140">
        <f>_xll.qlInterestRateIndexValueDate(Index1M,$H1166)</f>
        <v>47914</v>
      </c>
      <c r="J1166" s="145">
        <f>IFERROR(_xll.qlIndexFixing(Index1M,$H1166,TRUE,_xll.ohTrigger(RecalcTrigger,Trigger1M)),NA())</f>
        <v>1.1405103578341848E-2</v>
      </c>
      <c r="K1166" s="44">
        <f>IFERROR(_xll.qlIndexFixing(Index3M,H1166,TRUE,_xll.ohTrigger(RecalcTrigger,Trigger3M)),NA())</f>
        <v>1.1851002818914338E-2</v>
      </c>
      <c r="L1166" s="44">
        <f>IFERROR(_xll.qlIndexFixing(Index6M,$H1166,TRUE,_xll.ohTrigger(RecalcTrigger,Trigger6M)),NA())</f>
        <v>1.1945077630138298E-2</v>
      </c>
      <c r="M1166" s="146">
        <f>IFERROR(_xll.qlIndexFixing(Index1Y,$H1166,TRUE,_xll.ohTrigger(RecalcTrigger,Trigger1Y)),NA())</f>
        <v>1.2299542461374361E-2</v>
      </c>
      <c r="N1166" s="145">
        <f>IFERROR(_xll.qlIndexFixing(ONIndex1M,I1166,TRUE,_xll.ohTrigger(RecalcTrigger,Trigger1M)),NA())</f>
        <v>1.1408084554319261E-2</v>
      </c>
      <c r="O1166" s="44">
        <f>IFERROR(_xll.qlIndexFixing(ONIndex3M,I1166,TRUE,_xll.ohTrigger(RecalcTrigger,Trigger3M)),NA())</f>
        <v>1.1870457350383242E-2</v>
      </c>
      <c r="P1166" s="44">
        <f>IFERROR(_xll.qlIndexFixing(ONIndex6M,I1166,TRUE,_xll.ohTrigger(RecalcTrigger,Trigger6M)),NA())</f>
        <v>1.199990785878032E-2</v>
      </c>
      <c r="Q1166" s="146">
        <f>IFERROR(_xll.qlIndexFixing(ONIndex1Y,I1166,TRUE,_xll.ohTrigger(RecalcTrigger,Trigger1Y)),NA())</f>
        <v>1.2405320473823553E-2</v>
      </c>
    </row>
    <row r="1167" spans="2:17" x14ac:dyDescent="0.2">
      <c r="B1167" s="39" t="s">
        <v>42</v>
      </c>
      <c r="D1167" s="42">
        <f>_xll.qlCalendarAdvance(Calendar,$D1166,B1167,"f",FALSE)</f>
        <v>47921</v>
      </c>
      <c r="E1167" s="140">
        <f>_xll.qlInterestRateIndexValueDate(IndexON,D1167)</f>
        <v>47921</v>
      </c>
      <c r="F1167" s="156">
        <f>IFERROR(_xll.qlIndexFixing(IndexON,D1167,TRUE,_xll.ohTrigger(RecalcTrigger,TriggerON)),NA())</f>
        <v>1.0432304927609678E-2</v>
      </c>
      <c r="H1167" s="42">
        <f>_xll.qlCalendarAdvance(Calendar,$H1166,B1167,"f",FALSE)</f>
        <v>47921</v>
      </c>
      <c r="I1167" s="140">
        <f>_xll.qlInterestRateIndexValueDate(Index1M,$H1167)</f>
        <v>47921</v>
      </c>
      <c r="J1167" s="145">
        <f>IFERROR(_xll.qlIndexFixing(Index1M,$H1167,TRUE,_xll.ohTrigger(RecalcTrigger,Trigger1M)),NA())</f>
        <v>1.1400936329282012E-2</v>
      </c>
      <c r="K1167" s="44">
        <f>IFERROR(_xll.qlIndexFixing(Index3M,H1167,TRUE,_xll.ohTrigger(RecalcTrigger,Trigger3M)),NA())</f>
        <v>1.1845163580868847E-2</v>
      </c>
      <c r="L1167" s="44">
        <f>IFERROR(_xll.qlIndexFixing(Index6M,$H1167,TRUE,_xll.ohTrigger(RecalcTrigger,Trigger6M)),NA())</f>
        <v>1.1937732872824885E-2</v>
      </c>
      <c r="M1167" s="146">
        <f>IFERROR(_xll.qlIndexFixing(Index1Y,$H1167,TRUE,_xll.ohTrigger(RecalcTrigger,Trigger1Y)),NA())</f>
        <v>1.2292187987628534E-2</v>
      </c>
      <c r="N1167" s="145">
        <f>IFERROR(_xll.qlIndexFixing(ONIndex1M,I1167,TRUE,_xll.ohTrigger(RecalcTrigger,Trigger1M)),NA())</f>
        <v>1.1404153420813506E-2</v>
      </c>
      <c r="O1167" s="44">
        <f>IFERROR(_xll.qlIndexFixing(ONIndex3M,I1167,TRUE,_xll.ohTrigger(RecalcTrigger,Trigger3M)),NA())</f>
        <v>1.186498827403515E-2</v>
      </c>
      <c r="P1167" s="44">
        <f>IFERROR(_xll.qlIndexFixing(ONIndex6M,I1167,TRUE,_xll.ohTrigger(RecalcTrigger,Trigger6M)),NA())</f>
        <v>1.1993584077351073E-2</v>
      </c>
      <c r="Q1167" s="146">
        <f>IFERROR(_xll.qlIndexFixing(ONIndex1Y,I1167,TRUE,_xll.ohTrigger(RecalcTrigger,Trigger1Y)),NA())</f>
        <v>1.2399216693090855E-2</v>
      </c>
    </row>
    <row r="1168" spans="2:17" x14ac:dyDescent="0.2">
      <c r="B1168" s="39" t="s">
        <v>42</v>
      </c>
      <c r="D1168" s="42">
        <f>_xll.qlCalendarAdvance(Calendar,$D1167,B1168,"f",FALSE)</f>
        <v>47928</v>
      </c>
      <c r="E1168" s="140">
        <f>_xll.qlInterestRateIndexValueDate(IndexON,D1168)</f>
        <v>47928</v>
      </c>
      <c r="F1168" s="156">
        <f>IFERROR(_xll.qlIndexFixing(IndexON,D1168,TRUE,_xll.ohTrigger(RecalcTrigger,TriggerON)),NA())</f>
        <v>1.0427459283378257E-2</v>
      </c>
      <c r="H1168" s="42">
        <f>_xll.qlCalendarAdvance(Calendar,$H1167,B1168,"f",FALSE)</f>
        <v>47928</v>
      </c>
      <c r="I1168" s="140">
        <f>_xll.qlInterestRateIndexValueDate(Index1M,$H1168)</f>
        <v>47928</v>
      </c>
      <c r="J1168" s="145">
        <f>IFERROR(_xll.qlIndexFixing(Index1M,$H1168,TRUE,_xll.ohTrigger(RecalcTrigger,Trigger1M)),NA())</f>
        <v>1.1396944392062729E-2</v>
      </c>
      <c r="K1168" s="44">
        <f>IFERROR(_xll.qlIndexFixing(Index3M,H1168,TRUE,_xll.ohTrigger(RecalcTrigger,Trigger3M)),NA())</f>
        <v>1.1839269888771393E-2</v>
      </c>
      <c r="L1168" s="44">
        <f>IFERROR(_xll.qlIndexFixing(Index6M,$H1168,TRUE,_xll.ohTrigger(RecalcTrigger,Trigger6M)),NA())</f>
        <v>1.193031250245637E-2</v>
      </c>
      <c r="M1168" s="146">
        <f>IFERROR(_xll.qlIndexFixing(Index1Y,$H1168,TRUE,_xll.ohTrigger(RecalcTrigger,Trigger1Y)),NA())</f>
        <v>1.2284799939650202E-2</v>
      </c>
      <c r="N1168" s="145">
        <f>IFERROR(_xll.qlIndexFixing(ONIndex1M,I1168,TRUE,_xll.ohTrigger(RecalcTrigger,Trigger1M)),NA())</f>
        <v>1.1400164329329334E-2</v>
      </c>
      <c r="O1168" s="44">
        <f>IFERROR(_xll.qlIndexFixing(ONIndex3M,I1168,TRUE,_xll.ohTrigger(RecalcTrigger,Trigger3M)),NA())</f>
        <v>1.1859464895409197E-2</v>
      </c>
      <c r="P1168" s="44">
        <f>IFERROR(_xll.qlIndexFixing(ONIndex6M,I1168,TRUE,_xll.ohTrigger(RecalcTrigger,Trigger6M)),NA())</f>
        <v>1.1987185103235673E-2</v>
      </c>
      <c r="Q1168" s="146">
        <f>IFERROR(_xll.qlIndexFixing(ONIndex1Y,I1168,TRUE,_xll.ohTrigger(RecalcTrigger,Trigger1Y)),NA())</f>
        <v>1.2393059138907278E-2</v>
      </c>
    </row>
    <row r="1169" spans="2:17" x14ac:dyDescent="0.2">
      <c r="B1169" s="39" t="s">
        <v>42</v>
      </c>
      <c r="D1169" s="42">
        <f>_xll.qlCalendarAdvance(Calendar,$D1168,B1169,"f",FALSE)</f>
        <v>47935</v>
      </c>
      <c r="E1169" s="140">
        <f>_xll.qlInterestRateIndexValueDate(IndexON,D1169)</f>
        <v>47935</v>
      </c>
      <c r="F1169" s="156">
        <f>IFERROR(_xll.qlIndexFixing(IndexON,D1169,TRUE,_xll.ohTrigger(RecalcTrigger,TriggerON)),NA())</f>
        <v>1.0422550021463492E-2</v>
      </c>
      <c r="H1169" s="42">
        <f>_xll.qlCalendarAdvance(Calendar,$H1168,B1169,"f",FALSE)</f>
        <v>47935</v>
      </c>
      <c r="I1169" s="140">
        <f>_xll.qlInterestRateIndexValueDate(Index1M,$H1169)</f>
        <v>47935</v>
      </c>
      <c r="J1169" s="145">
        <f>IFERROR(_xll.qlIndexFixing(Index1M,$H1169,TRUE,_xll.ohTrigger(RecalcTrigger,Trigger1M)),NA())</f>
        <v>1.139277778792761E-2</v>
      </c>
      <c r="K1169" s="44">
        <f>IFERROR(_xll.qlIndexFixing(Index3M,H1169,TRUE,_xll.ohTrigger(RecalcTrigger,Trigger3M)),NA())</f>
        <v>1.1833321742869421E-2</v>
      </c>
      <c r="L1169" s="44">
        <f>IFERROR(_xll.qlIndexFixing(Index6M,$H1169,TRUE,_xll.ohTrigger(RecalcTrigger,Trigger6M)),NA())</f>
        <v>1.1922816519882206E-2</v>
      </c>
      <c r="M1169" s="146">
        <f>IFERROR(_xll.qlIndexFixing(Index1Y,$H1169,TRUE,_xll.ohTrigger(RecalcTrigger,Trigger1Y)),NA())</f>
        <v>1.2277033593327479E-2</v>
      </c>
      <c r="N1169" s="145">
        <f>IFERROR(_xll.qlIndexFixing(ONIndex1M,I1169,TRUE,_xll.ohTrigger(RecalcTrigger,Trigger1M)),NA())</f>
        <v>1.139611727989376E-2</v>
      </c>
      <c r="O1169" s="44">
        <f>IFERROR(_xll.qlIndexFixing(ONIndex3M,I1169,TRUE,_xll.ohTrigger(RecalcTrigger,Trigger3M)),NA())</f>
        <v>1.1853887214505384E-2</v>
      </c>
      <c r="P1169" s="44">
        <f>IFERROR(_xll.qlIndexFixing(ONIndex6M,I1169,TRUE,_xll.ohTrigger(RecalcTrigger,Trigger6M)),NA())</f>
        <v>1.1980710936488153E-2</v>
      </c>
      <c r="Q1169" s="146">
        <f>IFERROR(_xll.qlIndexFixing(ONIndex1Y,I1169,TRUE,_xll.ohTrigger(RecalcTrigger,Trigger1Y)),NA())</f>
        <v>1.2386847811272824E-2</v>
      </c>
    </row>
    <row r="1170" spans="2:17" x14ac:dyDescent="0.2">
      <c r="B1170" s="39" t="s">
        <v>42</v>
      </c>
      <c r="D1170" s="42">
        <f>_xll.qlCalendarAdvance(Calendar,$D1169,B1170,"f",FALSE)</f>
        <v>47942</v>
      </c>
      <c r="E1170" s="140">
        <f>_xll.qlInterestRateIndexValueDate(IndexON,D1170)</f>
        <v>47942</v>
      </c>
      <c r="F1170" s="156">
        <f>IFERROR(_xll.qlIndexFixing(IndexON,D1170,TRUE,_xll.ohTrigger(RecalcTrigger,TriggerON)),NA())</f>
        <v>1.0417577141838368E-2</v>
      </c>
      <c r="H1170" s="42">
        <f>_xll.qlCalendarAdvance(Calendar,$H1169,B1170,"f",FALSE)</f>
        <v>47942</v>
      </c>
      <c r="I1170" s="140">
        <f>_xll.qlInterestRateIndexValueDate(Index1M,$H1170)</f>
        <v>47942</v>
      </c>
      <c r="J1170" s="145">
        <f>IFERROR(_xll.qlIndexFixing(Index1M,$H1170,TRUE,_xll.ohTrigger(RecalcTrigger,Trigger1M)),NA())</f>
        <v>1.138842369638151E-2</v>
      </c>
      <c r="K1170" s="44">
        <f>IFERROR(_xll.qlIndexFixing(Index3M,H1170,TRUE,_xll.ohTrigger(RecalcTrigger,Trigger3M)),NA())</f>
        <v>1.182806130360692E-2</v>
      </c>
      <c r="L1170" s="44">
        <f>IFERROR(_xll.qlIndexFixing(Index6M,$H1170,TRUE,_xll.ohTrigger(RecalcTrigger,Trigger6M)),NA())</f>
        <v>1.1915245396276116E-2</v>
      </c>
      <c r="M1170" s="146">
        <f>IFERROR(_xll.qlIndexFixing(Index1Y,$H1170,TRUE,_xll.ohTrigger(RecalcTrigger,Trigger1Y)),NA())</f>
        <v>1.2269926591322687E-2</v>
      </c>
      <c r="N1170" s="145">
        <f>IFERROR(_xll.qlIndexFixing(ONIndex1M,I1170,TRUE,_xll.ohTrigger(RecalcTrigger,Trigger1M)),NA())</f>
        <v>1.1392012272506784E-2</v>
      </c>
      <c r="O1170" s="44">
        <f>IFERROR(_xll.qlIndexFixing(ONIndex3M,I1170,TRUE,_xll.ohTrigger(RecalcTrigger,Trigger3M)),NA())</f>
        <v>1.1848255231269682E-2</v>
      </c>
      <c r="P1170" s="44">
        <f>IFERROR(_xll.qlIndexFixing(ONIndex6M,I1170,TRUE,_xll.ohTrigger(RecalcTrigger,Trigger6M)),NA())</f>
        <v>1.1974161577081496E-2</v>
      </c>
      <c r="Q1170" s="146">
        <f>IFERROR(_xll.qlIndexFixing(ONIndex1Y,I1170,TRUE,_xll.ohTrigger(RecalcTrigger,Trigger1Y)),NA())</f>
        <v>1.238058271021451E-2</v>
      </c>
    </row>
    <row r="1171" spans="2:17" x14ac:dyDescent="0.2">
      <c r="B1171" s="39" t="s">
        <v>42</v>
      </c>
      <c r="D1171" s="42">
        <f>_xll.qlCalendarAdvance(Calendar,$D1170,B1171,"f",FALSE)</f>
        <v>47953</v>
      </c>
      <c r="E1171" s="140">
        <f>_xll.qlInterestRateIndexValueDate(IndexON,D1171)</f>
        <v>47953</v>
      </c>
      <c r="F1171" s="156">
        <f>IFERROR(_xll.qlIndexFixing(IndexON,D1171,TRUE,_xll.ohTrigger(RecalcTrigger,TriggerON)),NA())</f>
        <v>1.0410066198162093E-2</v>
      </c>
      <c r="H1171" s="42">
        <f>_xll.qlCalendarAdvance(Calendar,$H1170,B1171,"f",FALSE)</f>
        <v>47953</v>
      </c>
      <c r="I1171" s="140">
        <f>_xll.qlInterestRateIndexValueDate(Index1M,$H1171)</f>
        <v>47953</v>
      </c>
      <c r="J1171" s="145">
        <f>IFERROR(_xll.qlIndexFixing(Index1M,$H1171,TRUE,_xll.ohTrigger(RecalcTrigger,Trigger1M)),NA())</f>
        <v>1.1381933094863683E-2</v>
      </c>
      <c r="K1171" s="44">
        <f>IFERROR(_xll.qlIndexFixing(Index3M,H1171,TRUE,_xll.ohTrigger(RecalcTrigger,Trigger3M)),NA())</f>
        <v>1.1818537889860842E-2</v>
      </c>
      <c r="L1171" s="44">
        <f>IFERROR(_xll.qlIndexFixing(Index6M,$H1171,TRUE,_xll.ohTrigger(RecalcTrigger,Trigger6M)),NA())</f>
        <v>1.1903962749587197E-2</v>
      </c>
      <c r="M1171" s="146">
        <f>IFERROR(_xll.qlIndexFixing(Index1Y,$H1171,TRUE,_xll.ohTrigger(RecalcTrigger,Trigger1Y)),NA())</f>
        <v>1.2258502798826631E-2</v>
      </c>
      <c r="N1171" s="145">
        <f>IFERROR(_xll.qlIndexFixing(ONIndex1M,I1171,TRUE,_xll.ohTrigger(RecalcTrigger,Trigger1M)),NA())</f>
        <v>1.1385692665879521E-2</v>
      </c>
      <c r="O1171" s="44">
        <f>IFERROR(_xll.qlIndexFixing(ONIndex3M,I1171,TRUE,_xll.ohTrigger(RecalcTrigger,Trigger3M)),NA())</f>
        <v>1.1839731655648444E-2</v>
      </c>
      <c r="P1171" s="44">
        <f>IFERROR(_xll.qlIndexFixing(ONIndex6M,I1171,TRUE,_xll.ohTrigger(RecalcTrigger,Trigger6M)),NA())</f>
        <v>1.1964283244851881E-2</v>
      </c>
      <c r="Q1171" s="146">
        <f>IFERROR(_xll.qlIndexFixing(ONIndex1Y,I1171,TRUE,_xll.ohTrigger(RecalcTrigger,Trigger1Y)),NA())</f>
        <v>1.2371120346102993E-2</v>
      </c>
    </row>
    <row r="1172" spans="2:17" x14ac:dyDescent="0.2">
      <c r="B1172" s="39" t="s">
        <v>42</v>
      </c>
      <c r="D1172" s="42">
        <f>_xll.qlCalendarAdvance(Calendar,$D1171,B1172,"f",FALSE)</f>
        <v>47960</v>
      </c>
      <c r="E1172" s="140">
        <f>_xll.qlInterestRateIndexValueDate(IndexON,D1172)</f>
        <v>47960</v>
      </c>
      <c r="F1172" s="156">
        <f>IFERROR(_xll.qlIndexFixing(IndexON,D1172,TRUE,_xll.ohTrigger(RecalcTrigger,TriggerON)),NA())</f>
        <v>1.0404939110914002E-2</v>
      </c>
      <c r="H1172" s="42">
        <f>_xll.qlCalendarAdvance(Calendar,$H1171,B1172,"f",FALSE)</f>
        <v>47960</v>
      </c>
      <c r="I1172" s="140">
        <f>_xll.qlInterestRateIndexValueDate(Index1M,$H1172)</f>
        <v>47960</v>
      </c>
      <c r="J1172" s="145">
        <f>IFERROR(_xll.qlIndexFixing(Index1M,$H1172,TRUE,_xll.ohTrigger(RecalcTrigger,Trigger1M)),NA())</f>
        <v>1.137756360178958E-2</v>
      </c>
      <c r="K1172" s="44">
        <f>IFERROR(_xll.qlIndexFixing(Index3M,H1172,TRUE,_xll.ohTrigger(RecalcTrigger,Trigger3M)),NA())</f>
        <v>1.1812407531050988E-2</v>
      </c>
      <c r="L1172" s="44">
        <f>IFERROR(_xll.qlIndexFixing(Index6M,$H1172,TRUE,_xll.ohTrigger(RecalcTrigger,Trigger6M)),NA())</f>
        <v>1.1896219222665904E-2</v>
      </c>
      <c r="M1172" s="146">
        <f>IFERROR(_xll.qlIndexFixing(Index1Y,$H1172,TRUE,_xll.ohTrigger(RecalcTrigger,Trigger1Y)),NA())</f>
        <v>1.2250973851726844E-2</v>
      </c>
      <c r="N1172" s="145">
        <f>IFERROR(_xll.qlIndexFixing(ONIndex1M,I1172,TRUE,_xll.ohTrigger(RecalcTrigger,Trigger1M)),NA())</f>
        <v>1.1381447168222758E-2</v>
      </c>
      <c r="O1172" s="44">
        <f>IFERROR(_xll.qlIndexFixing(ONIndex3M,I1172,TRUE,_xll.ohTrigger(RecalcTrigger,Trigger3M)),NA())</f>
        <v>1.1833968169338016E-2</v>
      </c>
      <c r="P1172" s="44">
        <f>IFERROR(_xll.qlIndexFixing(ONIndex6M,I1172,TRUE,_xll.ohTrigger(RecalcTrigger,Trigger6M)),NA())</f>
        <v>1.1957551715909842E-2</v>
      </c>
      <c r="Q1172" s="146">
        <f>IFERROR(_xll.qlIndexFixing(ONIndex1Y,I1172,TRUE,_xll.ohTrigger(RecalcTrigger,Trigger1Y)),NA())</f>
        <v>1.2364725085798334E-2</v>
      </c>
    </row>
    <row r="1173" spans="2:17" x14ac:dyDescent="0.2">
      <c r="B1173" s="39" t="s">
        <v>42</v>
      </c>
      <c r="D1173" s="42">
        <f>_xll.qlCalendarAdvance(Calendar,$D1172,B1173,"f",FALSE)</f>
        <v>47967</v>
      </c>
      <c r="E1173" s="140">
        <f>_xll.qlInterestRateIndexValueDate(IndexON,D1173)</f>
        <v>47967</v>
      </c>
      <c r="F1173" s="156">
        <f>IFERROR(_xll.qlIndexFixing(IndexON,D1173,TRUE,_xll.ohTrigger(RecalcTrigger,TriggerON)),NA())</f>
        <v>1.0399748409467557E-2</v>
      </c>
      <c r="H1173" s="42">
        <f>_xll.qlCalendarAdvance(Calendar,$H1172,B1173,"f",FALSE)</f>
        <v>47967</v>
      </c>
      <c r="I1173" s="140">
        <f>_xll.qlInterestRateIndexValueDate(Index1M,$H1173)</f>
        <v>47967</v>
      </c>
      <c r="J1173" s="145">
        <f>IFERROR(_xll.qlIndexFixing(Index1M,$H1173,TRUE,_xll.ohTrigger(RecalcTrigger,Trigger1M)),NA())</f>
        <v>1.137313610344115E-2</v>
      </c>
      <c r="K1173" s="44">
        <f>IFERROR(_xll.qlIndexFixing(Index3M,H1173,TRUE,_xll.ohTrigger(RecalcTrigger,Trigger3M)),NA())</f>
        <v>1.1806222724507169E-2</v>
      </c>
      <c r="L1173" s="44">
        <f>IFERROR(_xll.qlIndexFixing(Index6M,$H1173,TRUE,_xll.ohTrigger(RecalcTrigger,Trigger6M)),NA())</f>
        <v>1.188840946447239E-2</v>
      </c>
      <c r="M1173" s="146">
        <f>IFERROR(_xll.qlIndexFixing(Index1Y,$H1173,TRUE,_xll.ohTrigger(RecalcTrigger,Trigger1Y)),NA())</f>
        <v>1.2243416110444846E-2</v>
      </c>
      <c r="N1173" s="145">
        <f>IFERROR(_xll.qlIndexFixing(ONIndex1M,I1173,TRUE,_xll.ohTrigger(RecalcTrigger,Trigger1M)),NA())</f>
        <v>1.1377143716234661E-2</v>
      </c>
      <c r="O1173" s="44">
        <f>IFERROR(_xll.qlIndexFixing(ONIndex3M,I1173,TRUE,_xll.ohTrigger(RecalcTrigger,Trigger3M)),NA())</f>
        <v>1.1828150384126657E-2</v>
      </c>
      <c r="P1173" s="44">
        <f>IFERROR(_xll.qlIndexFixing(ONIndex6M,I1173,TRUE,_xll.ohTrigger(RecalcTrigger,Trigger6M)),NA())</f>
        <v>1.1950744999117413E-2</v>
      </c>
      <c r="Q1173" s="146">
        <f>IFERROR(_xll.qlIndexFixing(ONIndex1Y,I1173,TRUE,_xll.ohTrigger(RecalcTrigger,Trigger1Y)),NA())</f>
        <v>1.2358276055500772E-2</v>
      </c>
    </row>
    <row r="1174" spans="2:17" x14ac:dyDescent="0.2">
      <c r="B1174" s="39" t="s">
        <v>42</v>
      </c>
      <c r="D1174" s="42">
        <f>_xll.qlCalendarAdvance(Calendar,$D1173,B1174,"f",FALSE)</f>
        <v>47974</v>
      </c>
      <c r="E1174" s="140">
        <f>_xll.qlInterestRateIndexValueDate(IndexON,D1174)</f>
        <v>47974</v>
      </c>
      <c r="F1174" s="156">
        <f>IFERROR(_xll.qlIndexFixing(IndexON,D1174,TRUE,_xll.ohTrigger(RecalcTrigger,TriggerON)),NA())</f>
        <v>1.0394494093822759E-2</v>
      </c>
      <c r="H1174" s="42">
        <f>_xll.qlCalendarAdvance(Calendar,$H1173,B1174,"f",FALSE)</f>
        <v>47974</v>
      </c>
      <c r="I1174" s="140">
        <f>_xll.qlInterestRateIndexValueDate(Index1M,$H1174)</f>
        <v>47974</v>
      </c>
      <c r="J1174" s="145">
        <f>IFERROR(_xll.qlIndexFixing(Index1M,$H1174,TRUE,_xll.ohTrigger(RecalcTrigger,Trigger1M)),NA())</f>
        <v>1.1368501964522444E-2</v>
      </c>
      <c r="K1174" s="44">
        <f>IFERROR(_xll.qlIndexFixing(Index3M,H1174,TRUE,_xll.ohTrigger(RecalcTrigger,Trigger3M)),NA())</f>
        <v>1.1799717791608415E-2</v>
      </c>
      <c r="L1174" s="44">
        <f>IFERROR(_xll.qlIndexFixing(Index6M,$H1174,TRUE,_xll.ohTrigger(RecalcTrigger,Trigger6M)),NA())</f>
        <v>1.188014351044284E-2</v>
      </c>
      <c r="M1174" s="146">
        <f>IFERROR(_xll.qlIndexFixing(Index1Y,$H1174,TRUE,_xll.ohTrigger(RecalcTrigger,Trigger1Y)),NA())</f>
        <v>1.2235830444778847E-2</v>
      </c>
      <c r="N1174" s="145">
        <f>IFERROR(_xll.qlIndexFixing(ONIndex1M,I1174,TRUE,_xll.ohTrigger(RecalcTrigger,Trigger1M)),NA())</f>
        <v>1.1372782309753138E-2</v>
      </c>
      <c r="O1174" s="44">
        <f>IFERROR(_xll.qlIndexFixing(ONIndex3M,I1174,TRUE,_xll.ohTrigger(RecalcTrigger,Trigger3M)),NA())</f>
        <v>1.182227829993332E-2</v>
      </c>
      <c r="P1174" s="44">
        <f>IFERROR(_xll.qlIndexFixing(ONIndex6M,I1174,TRUE,_xll.ohTrigger(RecalcTrigger,Trigger6M)),NA())</f>
        <v>1.1943863094312501E-2</v>
      </c>
      <c r="Q1174" s="146">
        <f>IFERROR(_xll.qlIndexFixing(ONIndex1Y,I1174,TRUE,_xll.ohTrigger(RecalcTrigger,Trigger1Y)),NA())</f>
        <v>1.2351773255210308E-2</v>
      </c>
    </row>
    <row r="1175" spans="2:17" x14ac:dyDescent="0.2">
      <c r="B1175" s="39" t="s">
        <v>42</v>
      </c>
      <c r="D1175" s="42">
        <f>_xll.qlCalendarAdvance(Calendar,$D1174,B1175,"f",FALSE)</f>
        <v>47981</v>
      </c>
      <c r="E1175" s="140">
        <f>_xll.qlInterestRateIndexValueDate(IndexON,D1175)</f>
        <v>47981</v>
      </c>
      <c r="F1175" s="156">
        <f>IFERROR(_xll.qlIndexFixing(IndexON,D1175,TRUE,_xll.ohTrigger(RecalcTrigger,TriggerON)),NA())</f>
        <v>1.0389176163979608E-2</v>
      </c>
      <c r="H1175" s="42">
        <f>_xll.qlCalendarAdvance(Calendar,$H1174,B1175,"f",FALSE)</f>
        <v>47981</v>
      </c>
      <c r="I1175" s="140">
        <f>_xll.qlInterestRateIndexValueDate(Index1M,$H1175)</f>
        <v>47981</v>
      </c>
      <c r="J1175" s="145">
        <f>IFERROR(_xll.qlIndexFixing(Index1M,$H1175,TRUE,_xll.ohTrigger(RecalcTrigger,Trigger1M)),NA())</f>
        <v>1.1363954171046194E-2</v>
      </c>
      <c r="K1175" s="44">
        <f>IFERROR(_xll.qlIndexFixing(Index3M,H1175,TRUE,_xll.ohTrigger(RecalcTrigger,Trigger3M)),NA())</f>
        <v>1.1793419998054368E-2</v>
      </c>
      <c r="L1175" s="44">
        <f>IFERROR(_xll.qlIndexFixing(Index6M,$H1175,TRUE,_xll.ohTrigger(RecalcTrigger,Trigger6M)),NA())</f>
        <v>1.1872206305691817E-2</v>
      </c>
      <c r="M1175" s="146">
        <f>IFERROR(_xll.qlIndexFixing(Index1Y,$H1175,TRUE,_xll.ohTrigger(RecalcTrigger,Trigger1Y)),NA())</f>
        <v>1.2228217724504468E-2</v>
      </c>
      <c r="N1175" s="145">
        <f>IFERROR(_xll.qlIndexFixing(ONIndex1M,I1175,TRUE,_xll.ohTrigger(RecalcTrigger,Trigger1M)),NA())</f>
        <v>1.136836294894028E-2</v>
      </c>
      <c r="O1175" s="44">
        <f>IFERROR(_xll.qlIndexFixing(ONIndex3M,I1175,TRUE,_xll.ohTrigger(RecalcTrigger,Trigger3M)),NA())</f>
        <v>1.1816351916839052E-2</v>
      </c>
      <c r="P1175" s="44">
        <f>IFERROR(_xll.qlIndexFixing(ONIndex6M,I1175,TRUE,_xll.ohTrigger(RecalcTrigger,Trigger6M)),NA())</f>
        <v>1.1936906001657199E-2</v>
      </c>
      <c r="Q1175" s="146">
        <f>IFERROR(_xll.qlIndexFixing(ONIndex1Y,I1175,TRUE,_xll.ohTrigger(RecalcTrigger,Trigger1Y)),NA())</f>
        <v>1.2345216684926941E-2</v>
      </c>
    </row>
    <row r="1176" spans="2:17" x14ac:dyDescent="0.2">
      <c r="B1176" s="39" t="s">
        <v>42</v>
      </c>
      <c r="D1176" s="42">
        <f>_xll.qlCalendarAdvance(Calendar,$D1175,B1176,"f",FALSE)</f>
        <v>47988</v>
      </c>
      <c r="E1176" s="140">
        <f>_xll.qlInterestRateIndexValueDate(IndexON,D1176)</f>
        <v>47988</v>
      </c>
      <c r="F1176" s="156">
        <f>IFERROR(_xll.qlIndexFixing(IndexON,D1176,TRUE,_xll.ohTrigger(RecalcTrigger,TriggerON)),NA())</f>
        <v>1.0383794619938103E-2</v>
      </c>
      <c r="H1176" s="42">
        <f>_xll.qlCalendarAdvance(Calendar,$H1175,B1176,"f",FALSE)</f>
        <v>47988</v>
      </c>
      <c r="I1176" s="140">
        <f>_xll.qlInterestRateIndexValueDate(Index1M,$H1176)</f>
        <v>47988</v>
      </c>
      <c r="J1176" s="145">
        <f>IFERROR(_xll.qlIndexFixing(Index1M,$H1176,TRUE,_xll.ohTrigger(RecalcTrigger,Trigger1M)),NA())</f>
        <v>1.1359348370746763E-2</v>
      </c>
      <c r="K1176" s="44">
        <f>IFERROR(_xll.qlIndexFixing(Index3M,H1176,TRUE,_xll.ohTrigger(RecalcTrigger,Trigger3M)),NA())</f>
        <v>1.1787067755899862E-2</v>
      </c>
      <c r="L1176" s="44">
        <f>IFERROR(_xll.qlIndexFixing(Index6M,$H1176,TRUE,_xll.ohTrigger(RecalcTrigger,Trigger6M)),NA())</f>
        <v>1.1864211735607137E-2</v>
      </c>
      <c r="M1176" s="146">
        <f>IFERROR(_xll.qlIndexFixing(Index1Y,$H1176,TRUE,_xll.ohTrigger(RecalcTrigger,Trigger1Y)),NA())</f>
        <v>1.2220578819372527E-2</v>
      </c>
      <c r="N1176" s="145">
        <f>IFERROR(_xll.qlIndexFixing(ONIndex1M,I1176,TRUE,_xll.ohTrigger(RecalcTrigger,Trigger1M)),NA())</f>
        <v>1.1363885633633997E-2</v>
      </c>
      <c r="O1176" s="44">
        <f>IFERROR(_xll.qlIndexFixing(ONIndex3M,I1176,TRUE,_xll.ohTrigger(RecalcTrigger,Trigger3M)),NA())</f>
        <v>1.1810371234843853E-2</v>
      </c>
      <c r="P1176" s="44">
        <f>IFERROR(_xll.qlIndexFixing(ONIndex6M,I1176,TRUE,_xll.ohTrigger(RecalcTrigger,Trigger6M)),NA())</f>
        <v>1.1929873721151507E-2</v>
      </c>
      <c r="Q1176" s="146">
        <f>IFERROR(_xll.qlIndexFixing(ONIndex1Y,I1176,TRUE,_xll.ohTrigger(RecalcTrigger,Trigger1Y)),NA())</f>
        <v>1.2338606344650671E-2</v>
      </c>
    </row>
    <row r="1177" spans="2:17" x14ac:dyDescent="0.2">
      <c r="B1177" s="39" t="s">
        <v>42</v>
      </c>
      <c r="D1177" s="42">
        <f>_xll.qlCalendarAdvance(Calendar,$D1176,B1177,"f",FALSE)</f>
        <v>47995</v>
      </c>
      <c r="E1177" s="140">
        <f>_xll.qlInterestRateIndexValueDate(IndexON,D1177)</f>
        <v>47995</v>
      </c>
      <c r="F1177" s="156">
        <f>IFERROR(_xll.qlIndexFixing(IndexON,D1177,TRUE,_xll.ohTrigger(RecalcTrigger,TriggerON)),NA())</f>
        <v>1.037834946177929E-2</v>
      </c>
      <c r="H1177" s="42">
        <f>_xll.qlCalendarAdvance(Calendar,$H1176,B1177,"f",FALSE)</f>
        <v>47995</v>
      </c>
      <c r="I1177" s="140">
        <f>_xll.qlInterestRateIndexValueDate(Index1M,$H1177)</f>
        <v>47995</v>
      </c>
      <c r="J1177" s="145">
        <f>IFERROR(_xll.qlIndexFixing(Index1M,$H1177,TRUE,_xll.ohTrigger(RecalcTrigger,Trigger1M)),NA())</f>
        <v>1.1354684563689514E-2</v>
      </c>
      <c r="K1177" s="44">
        <f>IFERROR(_xll.qlIndexFixing(Index3M,H1177,TRUE,_xll.ohTrigger(RecalcTrigger,Trigger3M)),NA())</f>
        <v>1.1780661065403012E-2</v>
      </c>
      <c r="L1177" s="44">
        <f>IFERROR(_xll.qlIndexFixing(Index6M,$H1177,TRUE,_xll.ohTrigger(RecalcTrigger,Trigger6M)),NA())</f>
        <v>1.1856162637946362E-2</v>
      </c>
      <c r="M1177" s="146">
        <f>IFERROR(_xll.qlIndexFixing(Index1Y,$H1177,TRUE,_xll.ohTrigger(RecalcTrigger,Trigger1Y)),NA())</f>
        <v>1.221291459910971E-2</v>
      </c>
      <c r="N1177" s="145">
        <f>IFERROR(_xll.qlIndexFixing(ONIndex1M,I1177,TRUE,_xll.ohTrigger(RecalcTrigger,Trigger1M)),NA())</f>
        <v>1.1359350363915333E-2</v>
      </c>
      <c r="O1177" s="44">
        <f>IFERROR(_xll.qlIndexFixing(ONIndex3M,I1177,TRUE,_xll.ohTrigger(RecalcTrigger,Trigger3M)),NA())</f>
        <v>1.1804336253947723E-2</v>
      </c>
      <c r="P1177" s="44">
        <f>IFERROR(_xll.qlIndexFixing(ONIndex6M,I1177,TRUE,_xll.ohTrigger(RecalcTrigger,Trigger6M)),NA())</f>
        <v>1.1922766252552286E-2</v>
      </c>
      <c r="Q1177" s="146">
        <f>IFERROR(_xll.qlIndexFixing(ONIndex1Y,I1177,TRUE,_xll.ohTrigger(RecalcTrigger,Trigger1Y)),NA())</f>
        <v>1.2331942234381499E-2</v>
      </c>
    </row>
    <row r="1178" spans="2:17" x14ac:dyDescent="0.2">
      <c r="B1178" s="39" t="s">
        <v>42</v>
      </c>
      <c r="D1178" s="42">
        <f>_xll.qlCalendarAdvance(Calendar,$D1177,B1178,"f",FALSE)</f>
        <v>48002</v>
      </c>
      <c r="E1178" s="140">
        <f>_xll.qlInterestRateIndexValueDate(IndexON,D1178)</f>
        <v>48002</v>
      </c>
      <c r="F1178" s="156">
        <f>IFERROR(_xll.qlIndexFixing(IndexON,D1178,TRUE,_xll.ohTrigger(RecalcTrigger,TriggerON)),NA())</f>
        <v>1.0372840689503171E-2</v>
      </c>
      <c r="H1178" s="42">
        <f>_xll.qlCalendarAdvance(Calendar,$H1177,B1178,"f",FALSE)</f>
        <v>48002</v>
      </c>
      <c r="I1178" s="140">
        <f>_xll.qlInterestRateIndexValueDate(Index1M,$H1178)</f>
        <v>48002</v>
      </c>
      <c r="J1178" s="145">
        <f>IFERROR(_xll.qlIndexFixing(Index1M,$H1178,TRUE,_xll.ohTrigger(RecalcTrigger,Trigger1M)),NA())</f>
        <v>1.1350128534839929E-2</v>
      </c>
      <c r="K1178" s="44">
        <f>IFERROR(_xll.qlIndexFixing(Index3M,H1178,TRUE,_xll.ohTrigger(RecalcTrigger,Trigger3M)),NA())</f>
        <v>1.177419992682986E-2</v>
      </c>
      <c r="L1178" s="44">
        <f>IFERROR(_xll.qlIndexFixing(Index6M,$H1178,TRUE,_xll.ohTrigger(RecalcTrigger,Trigger6M)),NA())</f>
        <v>1.1848467068097748E-2</v>
      </c>
      <c r="M1178" s="146">
        <f>IFERROR(_xll.qlIndexFixing(Index1Y,$H1178,TRUE,_xll.ohTrigger(RecalcTrigger,Trigger1Y)),NA())</f>
        <v>1.220522593341856E-2</v>
      </c>
      <c r="N1178" s="145">
        <f>IFERROR(_xll.qlIndexFixing(ONIndex1M,I1178,TRUE,_xll.ohTrigger(RecalcTrigger,Trigger1M)),NA())</f>
        <v>1.1354757139784288E-2</v>
      </c>
      <c r="O1178" s="44">
        <f>IFERROR(_xll.qlIndexFixing(ONIndex3M,I1178,TRUE,_xll.ohTrigger(RecalcTrigger,Trigger3M)),NA())</f>
        <v>1.1798246974150661E-2</v>
      </c>
      <c r="P1178" s="44">
        <f>IFERROR(_xll.qlIndexFixing(ONIndex6M,I1178,TRUE,_xll.ohTrigger(RecalcTrigger,Trigger6M)),NA())</f>
        <v>1.1915583596183721E-2</v>
      </c>
      <c r="Q1178" s="146">
        <f>IFERROR(_xll.qlIndexFixing(ONIndex1Y,I1178,TRUE,_xll.ohTrigger(RecalcTrigger,Trigger1Y)),NA())</f>
        <v>1.2325224354119424E-2</v>
      </c>
    </row>
    <row r="1179" spans="2:17" x14ac:dyDescent="0.2">
      <c r="B1179" s="39" t="s">
        <v>42</v>
      </c>
      <c r="D1179" s="42">
        <f>_xll.qlCalendarAdvance(Calendar,$D1178,B1179,"f",FALSE)</f>
        <v>48009</v>
      </c>
      <c r="E1179" s="140">
        <f>_xll.qlInterestRateIndexValueDate(IndexON,D1179)</f>
        <v>48009</v>
      </c>
      <c r="F1179" s="156">
        <f>IFERROR(_xll.qlIndexFixing(IndexON,D1179,TRUE,_xll.ohTrigger(RecalcTrigger,TriggerON)),NA())</f>
        <v>1.0367268303028698E-2</v>
      </c>
      <c r="H1179" s="42">
        <f>_xll.qlCalendarAdvance(Calendar,$H1178,B1179,"f",FALSE)</f>
        <v>48009</v>
      </c>
      <c r="I1179" s="140">
        <f>_xll.qlInterestRateIndexValueDate(Index1M,$H1179)</f>
        <v>48009</v>
      </c>
      <c r="J1179" s="145">
        <f>IFERROR(_xll.qlIndexFixing(Index1M,$H1179,TRUE,_xll.ohTrigger(RecalcTrigger,Trigger1M)),NA())</f>
        <v>1.1345353006201727E-2</v>
      </c>
      <c r="K1179" s="44">
        <f>IFERROR(_xll.qlIndexFixing(Index3M,H1179,TRUE,_xll.ohTrigger(RecalcTrigger,Trigger3M)),NA())</f>
        <v>1.1767684340443807E-2</v>
      </c>
      <c r="L1179" s="44">
        <f>IFERROR(_xll.qlIndexFixing(Index6M,$H1179,TRUE,_xll.ohTrigger(RecalcTrigger,Trigger6M)),NA())</f>
        <v>1.1840319839916947E-2</v>
      </c>
      <c r="M1179" s="146">
        <f>IFERROR(_xll.qlIndexFixing(Index1Y,$H1179,TRUE,_xll.ohTrigger(RecalcTrigger,Trigger1Y)),NA())</f>
        <v>1.2197513691976601E-2</v>
      </c>
      <c r="N1179" s="145">
        <f>IFERROR(_xll.qlIndexFixing(ONIndex1M,I1179,TRUE,_xll.ohTrigger(RecalcTrigger,Trigger1M)),NA())</f>
        <v>1.1350105961240864E-2</v>
      </c>
      <c r="O1179" s="44">
        <f>IFERROR(_xll.qlIndexFixing(ONIndex3M,I1179,TRUE,_xll.ohTrigger(RecalcTrigger,Trigger3M)),NA())</f>
        <v>1.1792103395371623E-2</v>
      </c>
      <c r="P1179" s="44">
        <f>IFERROR(_xll.qlIndexFixing(ONIndex6M,I1179,TRUE,_xll.ohTrigger(RecalcTrigger,Trigger6M)),NA())</f>
        <v>1.1908325751802673E-2</v>
      </c>
      <c r="Q1179" s="146">
        <f>IFERROR(_xll.qlIndexFixing(ONIndex1Y,I1179,TRUE,_xll.ohTrigger(RecalcTrigger,Trigger1Y)),NA())</f>
        <v>1.2318452703864446E-2</v>
      </c>
    </row>
    <row r="1180" spans="2:17" x14ac:dyDescent="0.2">
      <c r="B1180" s="39" t="s">
        <v>42</v>
      </c>
      <c r="D1180" s="42">
        <f>_xll.qlCalendarAdvance(Calendar,$D1179,B1180,"f",FALSE)</f>
        <v>48016</v>
      </c>
      <c r="E1180" s="140">
        <f>_xll.qlInterestRateIndexValueDate(IndexON,D1180)</f>
        <v>48016</v>
      </c>
      <c r="F1180" s="156">
        <f>IFERROR(_xll.qlIndexFixing(IndexON,D1180,TRUE,_xll.ohTrigger(RecalcTrigger,TriggerON)),NA())</f>
        <v>1.0361632302355872E-2</v>
      </c>
      <c r="H1180" s="42">
        <f>_xll.qlCalendarAdvance(Calendar,$H1179,B1180,"f",FALSE)</f>
        <v>48016</v>
      </c>
      <c r="I1180" s="140">
        <f>_xll.qlInterestRateIndexValueDate(Index1M,$H1180)</f>
        <v>48016</v>
      </c>
      <c r="J1180" s="145">
        <f>IFERROR(_xll.qlIndexFixing(Index1M,$H1180,TRUE,_xll.ohTrigger(RecalcTrigger,Trigger1M)),NA())</f>
        <v>1.1340519472753868E-2</v>
      </c>
      <c r="K1180" s="44">
        <f>IFERROR(_xll.qlIndexFixing(Index3M,H1180,TRUE,_xll.ohTrigger(RecalcTrigger,Trigger3M)),NA())</f>
        <v>1.176111430651266E-2</v>
      </c>
      <c r="L1180" s="44">
        <f>IFERROR(_xll.qlIndexFixing(Index6M,$H1180,TRUE,_xll.ohTrigger(RecalcTrigger,Trigger6M)),NA())</f>
        <v>1.1832126352632028E-2</v>
      </c>
      <c r="M1180" s="146">
        <f>IFERROR(_xll.qlIndexFixing(Index1Y,$H1180,TRUE,_xll.ohTrigger(RecalcTrigger,Trigger1Y)),NA())</f>
        <v>1.218977874443678E-2</v>
      </c>
      <c r="N1180" s="145">
        <f>IFERROR(_xll.qlIndexFixing(ONIndex1M,I1180,TRUE,_xll.ohTrigger(RecalcTrigger,Trigger1M)),NA())</f>
        <v>1.1345396828285059E-2</v>
      </c>
      <c r="O1180" s="44">
        <f>IFERROR(_xll.qlIndexFixing(ONIndex3M,I1180,TRUE,_xll.ohTrigger(RecalcTrigger,Trigger3M)),NA())</f>
        <v>1.1785905517853745E-2</v>
      </c>
      <c r="P1180" s="44">
        <f>IFERROR(_xll.qlIndexFixing(ONIndex6M,I1180,TRUE,_xll.ohTrigger(RecalcTrigger,Trigger6M)),NA())</f>
        <v>1.1900992719652281E-2</v>
      </c>
      <c r="Q1180" s="146">
        <f>IFERROR(_xll.qlIndexFixing(ONIndex1Y,I1180,TRUE,_xll.ohTrigger(RecalcTrigger,Trigger1Y)),NA())</f>
        <v>1.2311627283616566E-2</v>
      </c>
    </row>
    <row r="1181" spans="2:17" x14ac:dyDescent="0.2">
      <c r="B1181" s="39" t="s">
        <v>42</v>
      </c>
      <c r="D1181" s="42">
        <f>_xll.qlCalendarAdvance(Calendar,$D1180,B1181,"f",FALSE)</f>
        <v>48023</v>
      </c>
      <c r="E1181" s="140">
        <f>_xll.qlInterestRateIndexValueDate(IndexON,D1181)</f>
        <v>48023</v>
      </c>
      <c r="F1181" s="156">
        <f>IFERROR(_xll.qlIndexFixing(IndexON,D1181,TRUE,_xll.ohTrigger(RecalcTrigger,TriggerON)),NA())</f>
        <v>1.0355932687484692E-2</v>
      </c>
      <c r="H1181" s="42">
        <f>_xll.qlCalendarAdvance(Calendar,$H1180,B1181,"f",FALSE)</f>
        <v>48023</v>
      </c>
      <c r="I1181" s="140">
        <f>_xll.qlInterestRateIndexValueDate(Index1M,$H1181)</f>
        <v>48023</v>
      </c>
      <c r="J1181" s="145">
        <f>IFERROR(_xll.qlIndexFixing(Index1M,$H1181,TRUE,_xll.ohTrigger(RecalcTrigger,Trigger1M)),NA())</f>
        <v>1.1335627934561185E-2</v>
      </c>
      <c r="K1181" s="44">
        <f>IFERROR(_xll.qlIndexFixing(Index3M,H1181,TRUE,_xll.ohTrigger(RecalcTrigger,Trigger3M)),NA())</f>
        <v>1.1754489825305102E-2</v>
      </c>
      <c r="L1181" s="44">
        <f>IFERROR(_xll.qlIndexFixing(Index6M,$H1181,TRUE,_xll.ohTrigger(RecalcTrigger,Trigger6M)),NA())</f>
        <v>1.1823889459243026E-2</v>
      </c>
      <c r="M1181" s="146">
        <f>IFERROR(_xll.qlIndexFixing(Index1Y,$H1181,TRUE,_xll.ohTrigger(RecalcTrigger,Trigger1Y)),NA())</f>
        <v>1.2182021960426793E-2</v>
      </c>
      <c r="N1181" s="145">
        <f>IFERROR(_xll.qlIndexFixing(ONIndex1M,I1181,TRUE,_xll.ohTrigger(RecalcTrigger,Trigger1M)),NA())</f>
        <v>1.1340629740916874E-2</v>
      </c>
      <c r="O1181" s="44">
        <f>IFERROR(_xll.qlIndexFixing(ONIndex3M,I1181,TRUE,_xll.ohTrigger(RecalcTrigger,Trigger3M)),NA())</f>
        <v>1.1779653341272844E-2</v>
      </c>
      <c r="P1181" s="44">
        <f>IFERROR(_xll.qlIndexFixing(ONIndex6M,I1181,TRUE,_xll.ohTrigger(RecalcTrigger,Trigger6M)),NA())</f>
        <v>1.1893584499489407E-2</v>
      </c>
      <c r="Q1181" s="146">
        <f>IFERROR(_xll.qlIndexFixing(ONIndex1Y,I1181,TRUE,_xll.ohTrigger(RecalcTrigger,Trigger1Y)),NA())</f>
        <v>1.2304748093375784E-2</v>
      </c>
    </row>
    <row r="1182" spans="2:17" x14ac:dyDescent="0.2">
      <c r="B1182" s="39" t="s">
        <v>42</v>
      </c>
      <c r="D1182" s="42">
        <f>_xll.qlCalendarAdvance(Calendar,$D1181,B1182,"f",FALSE)</f>
        <v>48030</v>
      </c>
      <c r="E1182" s="140">
        <f>_xll.qlInterestRateIndexValueDate(IndexON,D1182)</f>
        <v>48030</v>
      </c>
      <c r="F1182" s="156">
        <f>IFERROR(_xll.qlIndexFixing(IndexON,D1182,TRUE,_xll.ohTrigger(RecalcTrigger,TriggerON)),NA())</f>
        <v>1.0350169458577252E-2</v>
      </c>
      <c r="H1182" s="42">
        <f>_xll.qlCalendarAdvance(Calendar,$H1181,B1182,"f",FALSE)</f>
        <v>48030</v>
      </c>
      <c r="I1182" s="140">
        <f>_xll.qlInterestRateIndexValueDate(Index1M,$H1182)</f>
        <v>48030</v>
      </c>
      <c r="J1182" s="145">
        <f>IFERROR(_xll.qlIndexFixing(Index1M,$H1182,TRUE,_xll.ohTrigger(RecalcTrigger,Trigger1M)),NA())</f>
        <v>1.133049542948565E-2</v>
      </c>
      <c r="K1182" s="44">
        <f>IFERROR(_xll.qlIndexFixing(Index3M,H1182,TRUE,_xll.ohTrigger(RecalcTrigger,Trigger3M)),NA())</f>
        <v>1.1747810910636883E-2</v>
      </c>
      <c r="L1182" s="44">
        <f>IFERROR(_xll.qlIndexFixing(Index6M,$H1182,TRUE,_xll.ohTrigger(RecalcTrigger,Trigger6M)),NA())</f>
        <v>1.1814784995142729E-2</v>
      </c>
      <c r="M1182" s="146">
        <f>IFERROR(_xll.qlIndexFixing(Index1Y,$H1182,TRUE,_xll.ohTrigger(RecalcTrigger,Trigger1Y)),NA())</f>
        <v>1.217424420954932E-2</v>
      </c>
      <c r="N1182" s="145">
        <f>IFERROR(_xll.qlIndexFixing(ONIndex1M,I1182,TRUE,_xll.ohTrigger(RecalcTrigger,Trigger1M)),NA())</f>
        <v>1.1335804699136309E-2</v>
      </c>
      <c r="O1182" s="44">
        <f>IFERROR(_xll.qlIndexFixing(ONIndex3M,I1182,TRUE,_xll.ohTrigger(RecalcTrigger,Trigger3M)),NA())</f>
        <v>1.1773346865872059E-2</v>
      </c>
      <c r="P1182" s="44">
        <f>IFERROR(_xll.qlIndexFixing(ONIndex6M,I1182,TRUE,_xll.ohTrigger(RecalcTrigger,Trigger6M)),NA())</f>
        <v>1.1886101091476142E-2</v>
      </c>
      <c r="Q1182" s="146">
        <f>IFERROR(_xll.qlIndexFixing(ONIndex1Y,I1182,TRUE,_xll.ohTrigger(RecalcTrigger,Trigger1Y)),NA())</f>
        <v>1.2297815133223144E-2</v>
      </c>
    </row>
    <row r="1183" spans="2:17" x14ac:dyDescent="0.2">
      <c r="B1183" s="39" t="s">
        <v>42</v>
      </c>
      <c r="D1183" s="42">
        <f>_xll.qlCalendarAdvance(Calendar,$D1182,B1183,"f",FALSE)</f>
        <v>48037</v>
      </c>
      <c r="E1183" s="140">
        <f>_xll.qlInterestRateIndexValueDate(IndexON,D1183)</f>
        <v>48037</v>
      </c>
      <c r="F1183" s="156">
        <f>IFERROR(_xll.qlIndexFixing(IndexON,D1183,TRUE,_xll.ohTrigger(RecalcTrigger,TriggerON)),NA())</f>
        <v>1.0344342615471458E-2</v>
      </c>
      <c r="H1183" s="42">
        <f>_xll.qlCalendarAdvance(Calendar,$H1182,B1183,"f",FALSE)</f>
        <v>48037</v>
      </c>
      <c r="I1183" s="140">
        <f>_xll.qlInterestRateIndexValueDate(Index1M,$H1183)</f>
        <v>48037</v>
      </c>
      <c r="J1183" s="145">
        <f>IFERROR(_xll.qlIndexFixing(Index1M,$H1183,TRUE,_xll.ohTrigger(RecalcTrigger,Trigger1M)),NA())</f>
        <v>1.1325483583363841E-2</v>
      </c>
      <c r="K1183" s="44">
        <f>IFERROR(_xll.qlIndexFixing(Index3M,H1183,TRUE,_xll.ohTrigger(RecalcTrigger,Trigger3M)),NA())</f>
        <v>1.174107875609684E-2</v>
      </c>
      <c r="L1183" s="44">
        <f>IFERROR(_xll.qlIndexFixing(Index6M,$H1183,TRUE,_xll.ohTrigger(RecalcTrigger,Trigger6M)),NA())</f>
        <v>1.1806881882004211E-2</v>
      </c>
      <c r="M1183" s="146">
        <f>IFERROR(_xll.qlIndexFixing(Index1Y,$H1183,TRUE,_xll.ohTrigger(RecalcTrigger,Trigger1Y)),NA())</f>
        <v>1.2166446361381573E-2</v>
      </c>
      <c r="N1183" s="145">
        <f>IFERROR(_xll.qlIndexFixing(ONIndex1M,I1183,TRUE,_xll.ohTrigger(RecalcTrigger,Trigger1M)),NA())</f>
        <v>1.133092170302441E-2</v>
      </c>
      <c r="O1183" s="44">
        <f>IFERROR(_xll.qlIndexFixing(ONIndex3M,I1183,TRUE,_xll.ohTrigger(RecalcTrigger,Trigger3M)),NA())</f>
        <v>1.1766986091570342E-2</v>
      </c>
      <c r="P1183" s="44">
        <f>IFERROR(_xll.qlIndexFixing(ONIndex6M,I1183,TRUE,_xll.ohTrigger(RecalcTrigger,Trigger6M)),NA())</f>
        <v>1.1878542495612487E-2</v>
      </c>
      <c r="Q1183" s="146">
        <f>IFERROR(_xll.qlIndexFixing(ONIndex1Y,I1183,TRUE,_xll.ohTrigger(RecalcTrigger,Trigger1Y)),NA())</f>
        <v>1.2290828403077603E-2</v>
      </c>
    </row>
    <row r="1184" spans="2:17" x14ac:dyDescent="0.2">
      <c r="B1184" s="39" t="s">
        <v>42</v>
      </c>
      <c r="D1184" s="42">
        <f>_xll.qlCalendarAdvance(Calendar,$D1183,B1184,"f",FALSE)</f>
        <v>48044</v>
      </c>
      <c r="E1184" s="140">
        <f>_xll.qlInterestRateIndexValueDate(IndexON,D1184)</f>
        <v>48044</v>
      </c>
      <c r="F1184" s="156">
        <f>IFERROR(_xll.qlIndexFixing(IndexON,D1184,TRUE,_xll.ohTrigger(RecalcTrigger,TriggerON)),NA())</f>
        <v>1.0338452158248357E-2</v>
      </c>
      <c r="H1184" s="42">
        <f>_xll.qlCalendarAdvance(Calendar,$H1183,B1184,"f",FALSE)</f>
        <v>48044</v>
      </c>
      <c r="I1184" s="140">
        <f>_xll.qlInterestRateIndexValueDate(Index1M,$H1184)</f>
        <v>48044</v>
      </c>
      <c r="J1184" s="145">
        <f>IFERROR(_xll.qlIndexFixing(Index1M,$H1184,TRUE,_xll.ohTrigger(RecalcTrigger,Trigger1M)),NA())</f>
        <v>1.1320413730983563E-2</v>
      </c>
      <c r="K1184" s="44">
        <f>IFERROR(_xll.qlIndexFixing(Index3M,H1184,TRUE,_xll.ohTrigger(RecalcTrigger,Trigger3M)),NA())</f>
        <v>1.1734296633838707E-2</v>
      </c>
      <c r="L1184" s="44">
        <f>IFERROR(_xll.qlIndexFixing(Index6M,$H1184,TRUE,_xll.ohTrigger(RecalcTrigger,Trigger6M)),NA())</f>
        <v>1.1798530544965637E-2</v>
      </c>
      <c r="M1184" s="146">
        <f>IFERROR(_xll.qlIndexFixing(Index1Y,$H1184,TRUE,_xll.ohTrigger(RecalcTrigger,Trigger1Y)),NA())</f>
        <v>1.2158629285474636E-2</v>
      </c>
      <c r="N1184" s="145">
        <f>IFERROR(_xll.qlIndexFixing(ONIndex1M,I1184,TRUE,_xll.ohTrigger(RecalcTrigger,Trigger1M)),NA())</f>
        <v>1.1325980752419085E-2</v>
      </c>
      <c r="O1184" s="44">
        <f>IFERROR(_xll.qlIndexFixing(ONIndex3M,I1184,TRUE,_xll.ohTrigger(RecalcTrigger,Trigger3M)),NA())</f>
        <v>1.1760571018367694E-2</v>
      </c>
      <c r="P1184" s="44">
        <f>IFERROR(_xll.qlIndexFixing(ONIndex6M,I1184,TRUE,_xll.ohTrigger(RecalcTrigger,Trigger6M)),NA())</f>
        <v>1.1870908711817396E-2</v>
      </c>
      <c r="Q1184" s="146">
        <f>IFERROR(_xll.qlIndexFixing(ONIndex1Y,I1184,TRUE,_xll.ohTrigger(RecalcTrigger,Trigger1Y)),NA())</f>
        <v>1.2283787903020205E-2</v>
      </c>
    </row>
    <row r="1185" spans="2:17" x14ac:dyDescent="0.2">
      <c r="B1185" s="39" t="s">
        <v>42</v>
      </c>
      <c r="D1185" s="42">
        <f>_xll.qlCalendarAdvance(Calendar,$D1184,B1185,"f",FALSE)</f>
        <v>48051</v>
      </c>
      <c r="E1185" s="140">
        <f>_xll.qlInterestRateIndexValueDate(IndexON,D1185)</f>
        <v>48051</v>
      </c>
      <c r="F1185" s="156">
        <f>IFERROR(_xll.qlIndexFixing(IndexON,D1185,TRUE,_xll.ohTrigger(RecalcTrigger,TriggerON)),NA())</f>
        <v>1.0332498086826902E-2</v>
      </c>
      <c r="H1185" s="42">
        <f>_xll.qlCalendarAdvance(Calendar,$H1184,B1185,"f",FALSE)</f>
        <v>48051</v>
      </c>
      <c r="I1185" s="140">
        <f>_xll.qlInterestRateIndexValueDate(Index1M,$H1185)</f>
        <v>48051</v>
      </c>
      <c r="J1185" s="145">
        <f>IFERROR(_xll.qlIndexFixing(Index1M,$H1185,TRUE,_xll.ohTrigger(RecalcTrigger,Trigger1M)),NA())</f>
        <v>1.1315285872420632E-2</v>
      </c>
      <c r="K1185" s="44">
        <f>IFERROR(_xll.qlIndexFixing(Index3M,H1185,TRUE,_xll.ohTrigger(RecalcTrigger,Trigger3M)),NA())</f>
        <v>1.1727468027576958E-2</v>
      </c>
      <c r="L1185" s="44">
        <f>IFERROR(_xll.qlIndexFixing(Index6M,$H1185,TRUE,_xll.ohTrigger(RecalcTrigger,Trigger6M)),NA())</f>
        <v>1.1790147380869356E-2</v>
      </c>
      <c r="M1185" s="146">
        <f>IFERROR(_xll.qlIndexFixing(Index1Y,$H1185,TRUE,_xll.ohTrigger(RecalcTrigger,Trigger1Y)),NA())</f>
        <v>1.2150793851354346E-2</v>
      </c>
      <c r="N1185" s="145">
        <f>IFERROR(_xll.qlIndexFixing(ONIndex1M,I1185,TRUE,_xll.ohTrigger(RecalcTrigger,Trigger1M)),NA())</f>
        <v>1.1320981847482425E-2</v>
      </c>
      <c r="O1185" s="44">
        <f>IFERROR(_xll.qlIndexFixing(ONIndex3M,I1185,TRUE,_xll.ohTrigger(RecalcTrigger,Trigger3M)),NA())</f>
        <v>1.1754101646264115E-2</v>
      </c>
      <c r="P1185" s="44">
        <f>IFERROR(_xll.qlIndexFixing(ONIndex6M,I1185,TRUE,_xll.ohTrigger(RecalcTrigger,Trigger6M)),NA())</f>
        <v>1.1863199740171915E-2</v>
      </c>
      <c r="Q1185" s="146">
        <f>IFERROR(_xll.qlIndexFixing(ONIndex1Y,I1185,TRUE,_xll.ohTrigger(RecalcTrigger,Trigger1Y)),NA())</f>
        <v>1.2276693632888858E-2</v>
      </c>
    </row>
    <row r="1186" spans="2:17" x14ac:dyDescent="0.2">
      <c r="B1186" s="39" t="s">
        <v>42</v>
      </c>
      <c r="D1186" s="42">
        <f>_xll.qlCalendarAdvance(Calendar,$D1185,B1186,"f",FALSE)</f>
        <v>48058</v>
      </c>
      <c r="E1186" s="140">
        <f>_xll.qlInterestRateIndexValueDate(IndexON,D1186)</f>
        <v>48058</v>
      </c>
      <c r="F1186" s="156">
        <f>IFERROR(_xll.qlIndexFixing(IndexON,D1186,TRUE,_xll.ohTrigger(RecalcTrigger,TriggerON)),NA())</f>
        <v>1.0326480401288141E-2</v>
      </c>
      <c r="H1186" s="42">
        <f>_xll.qlCalendarAdvance(Calendar,$H1185,B1186,"f",FALSE)</f>
        <v>48058</v>
      </c>
      <c r="I1186" s="140">
        <f>_xll.qlInterestRateIndexValueDate(Index1M,$H1186)</f>
        <v>48058</v>
      </c>
      <c r="J1186" s="145">
        <f>IFERROR(_xll.qlIndexFixing(Index1M,$H1186,TRUE,_xll.ohTrigger(RecalcTrigger,Trigger1M)),NA())</f>
        <v>1.1310100007750866E-2</v>
      </c>
      <c r="K1186" s="44">
        <f>IFERROR(_xll.qlIndexFixing(Index3M,H1186,TRUE,_xll.ohTrigger(RecalcTrigger,Trigger3M)),NA())</f>
        <v>1.1720596421000524E-2</v>
      </c>
      <c r="L1186" s="44">
        <f>IFERROR(_xll.qlIndexFixing(Index6M,$H1186,TRUE,_xll.ohTrigger(RecalcTrigger,Trigger6M)),NA())</f>
        <v>1.1781735227079152E-2</v>
      </c>
      <c r="M1186" s="146">
        <f>IFERROR(_xll.qlIndexFixing(Index1Y,$H1186,TRUE,_xll.ohTrigger(RecalcTrigger,Trigger1Y)),NA())</f>
        <v>1.2142940928520411E-2</v>
      </c>
      <c r="N1186" s="145">
        <f>IFERROR(_xll.qlIndexFixing(ONIndex1M,I1186,TRUE,_xll.ohTrigger(RecalcTrigger,Trigger1M)),NA())</f>
        <v>1.1315924988133386E-2</v>
      </c>
      <c r="O1186" s="44">
        <f>IFERROR(_xll.qlIndexFixing(ONIndex3M,I1186,TRUE,_xll.ohTrigger(RecalcTrigger,Trigger3M)),NA())</f>
        <v>1.1747577975259604E-2</v>
      </c>
      <c r="P1186" s="44">
        <f>IFERROR(_xll.qlIndexFixing(ONIndex6M,I1186,TRUE,_xll.ohTrigger(RecalcTrigger,Trigger6M)),NA())</f>
        <v>1.1855415580676043E-2</v>
      </c>
      <c r="Q1186" s="146">
        <f>IFERROR(_xll.qlIndexFixing(ONIndex1Y,I1186,TRUE,_xll.ohTrigger(RecalcTrigger,Trigger1Y)),NA())</f>
        <v>1.2269545592926701E-2</v>
      </c>
    </row>
    <row r="1187" spans="2:17" x14ac:dyDescent="0.2">
      <c r="B1187" s="39" t="s">
        <v>42</v>
      </c>
      <c r="D1187" s="42">
        <f>_xll.qlCalendarAdvance(Calendar,$D1186,B1187,"f",FALSE)</f>
        <v>48065</v>
      </c>
      <c r="E1187" s="140">
        <f>_xll.qlInterestRateIndexValueDate(IndexON,D1187)</f>
        <v>48065</v>
      </c>
      <c r="F1187" s="156">
        <f>IFERROR(_xll.qlIndexFixing(IndexON,D1187,TRUE,_xll.ohTrigger(RecalcTrigger,TriggerON)),NA())</f>
        <v>1.0320399101632072E-2</v>
      </c>
      <c r="H1187" s="42">
        <f>_xll.qlCalendarAdvance(Calendar,$H1186,B1187,"f",FALSE)</f>
        <v>48065</v>
      </c>
      <c r="I1187" s="140">
        <f>_xll.qlInterestRateIndexValueDate(Index1M,$H1187)</f>
        <v>48065</v>
      </c>
      <c r="J1187" s="145">
        <f>IFERROR(_xll.qlIndexFixing(Index1M,$H1187,TRUE,_xll.ohTrigger(RecalcTrigger,Trigger1M)),NA())</f>
        <v>1.130485613705008E-2</v>
      </c>
      <c r="K1187" s="44">
        <f>IFERROR(_xll.qlIndexFixing(Index3M,H1187,TRUE,_xll.ohTrigger(RecalcTrigger,Trigger3M)),NA())</f>
        <v>1.1713685297778952E-2</v>
      </c>
      <c r="L1187" s="44">
        <f>IFERROR(_xll.qlIndexFixing(Index6M,$H1187,TRUE,_xll.ohTrigger(RecalcTrigger,Trigger6M)),NA())</f>
        <v>1.1773296920910793E-2</v>
      </c>
      <c r="M1187" s="146">
        <f>IFERROR(_xll.qlIndexFixing(Index1Y,$H1187,TRUE,_xll.ohTrigger(RecalcTrigger,Trigger1Y)),NA())</f>
        <v>1.2135071386446414E-2</v>
      </c>
      <c r="N1187" s="145">
        <f>IFERROR(_xll.qlIndexFixing(ONIndex1M,I1187,TRUE,_xll.ohTrigger(RecalcTrigger,Trigger1M)),NA())</f>
        <v>1.1310810174371966E-2</v>
      </c>
      <c r="O1187" s="44">
        <f>IFERROR(_xll.qlIndexFixing(ONIndex3M,I1187,TRUE,_xll.ohTrigger(RecalcTrigger,Trigger3M)),NA())</f>
        <v>1.1741000005435209E-2</v>
      </c>
      <c r="P1187" s="44">
        <f>IFERROR(_xll.qlIndexFixing(ONIndex6M,I1187,TRUE,_xll.ohTrigger(RecalcTrigger,Trigger6M)),NA())</f>
        <v>1.1847556233248735E-2</v>
      </c>
      <c r="Q1187" s="146">
        <f>IFERROR(_xll.qlIndexFixing(ONIndex1Y,I1187,TRUE,_xll.ohTrigger(RecalcTrigger,Trigger1Y)),NA())</f>
        <v>1.2262343782890595E-2</v>
      </c>
    </row>
    <row r="1188" spans="2:17" x14ac:dyDescent="0.2">
      <c r="B1188" s="39" t="s">
        <v>42</v>
      </c>
      <c r="D1188" s="42">
        <f>_xll.qlCalendarAdvance(Calendar,$D1187,B1188,"f",FALSE)</f>
        <v>48072</v>
      </c>
      <c r="E1188" s="140">
        <f>_xll.qlInterestRateIndexValueDate(IndexON,D1188)</f>
        <v>48072</v>
      </c>
      <c r="F1188" s="156">
        <f>IFERROR(_xll.qlIndexFixing(IndexON,D1188,TRUE,_xll.ohTrigger(RecalcTrigger,TriggerON)),NA())</f>
        <v>1.0314254187777649E-2</v>
      </c>
      <c r="H1188" s="42">
        <f>_xll.qlCalendarAdvance(Calendar,$H1187,B1188,"f",FALSE)</f>
        <v>48072</v>
      </c>
      <c r="I1188" s="140">
        <f>_xll.qlInterestRateIndexValueDate(Index1M,$H1188)</f>
        <v>48072</v>
      </c>
      <c r="J1188" s="145">
        <f>IFERROR(_xll.qlIndexFixing(Index1M,$H1188,TRUE,_xll.ohTrigger(RecalcTrigger,Trigger1M)),NA())</f>
        <v>1.1299554260399325E-2</v>
      </c>
      <c r="K1188" s="44">
        <f>IFERROR(_xll.qlIndexFixing(Index3M,H1188,TRUE,_xll.ohTrigger(RecalcTrigger,Trigger3M)),NA())</f>
        <v>1.1706738141557127E-2</v>
      </c>
      <c r="L1188" s="44">
        <f>IFERROR(_xll.qlIndexFixing(Index6M,$H1188,TRUE,_xll.ohTrigger(RecalcTrigger,Trigger6M)),NA())</f>
        <v>1.1764835299634678E-2</v>
      </c>
      <c r="M1188" s="146">
        <f>IFERROR(_xll.qlIndexFixing(Index1Y,$H1188,TRUE,_xll.ohTrigger(RecalcTrigger,Trigger1Y)),NA())</f>
        <v>1.2127186094580021E-2</v>
      </c>
      <c r="N1188" s="145">
        <f>IFERROR(_xll.qlIndexFixing(ONIndex1M,I1188,TRUE,_xll.ohTrigger(RecalcTrigger,Trigger1M)),NA())</f>
        <v>1.1305637406198166E-2</v>
      </c>
      <c r="O1188" s="44">
        <f>IFERROR(_xll.qlIndexFixing(ONIndex3M,I1188,TRUE,_xll.ohTrigger(RecalcTrigger,Trigger3M)),NA())</f>
        <v>1.1734367736709883E-2</v>
      </c>
      <c r="P1188" s="44">
        <f>IFERROR(_xll.qlIndexFixing(ONIndex6M,I1188,TRUE,_xll.ohTrigger(RecalcTrigger,Trigger6M)),NA())</f>
        <v>1.1839621697971037E-2</v>
      </c>
      <c r="Q1188" s="146">
        <f>IFERROR(_xll.qlIndexFixing(ONIndex1Y,I1188,TRUE,_xll.ohTrigger(RecalcTrigger,Trigger1Y)),NA())</f>
        <v>1.2255088202942632E-2</v>
      </c>
    </row>
    <row r="1189" spans="2:17" x14ac:dyDescent="0.2">
      <c r="B1189" s="39" t="s">
        <v>42</v>
      </c>
      <c r="D1189" s="42">
        <f>_xll.qlCalendarAdvance(Calendar,$D1188,B1189,"f",FALSE)</f>
        <v>48079</v>
      </c>
      <c r="E1189" s="140">
        <f>_xll.qlInterestRateIndexValueDate(IndexON,D1189)</f>
        <v>48079</v>
      </c>
      <c r="F1189" s="156">
        <f>IFERROR(_xll.qlIndexFixing(IndexON,D1189,TRUE,_xll.ohTrigger(RecalcTrigger,TriggerON)),NA())</f>
        <v>1.0308045659886966E-2</v>
      </c>
      <c r="H1189" s="42">
        <f>_xll.qlCalendarAdvance(Calendar,$H1188,B1189,"f",FALSE)</f>
        <v>48079</v>
      </c>
      <c r="I1189" s="140">
        <f>_xll.qlInterestRateIndexValueDate(Index1M,$H1189)</f>
        <v>48079</v>
      </c>
      <c r="J1189" s="145">
        <f>IFERROR(_xll.qlIndexFixing(Index1M,$H1189,TRUE,_xll.ohTrigger(RecalcTrigger,Trigger1M)),NA())</f>
        <v>1.12941943778718E-2</v>
      </c>
      <c r="K1189" s="44">
        <f>IFERROR(_xll.qlIndexFixing(Index3M,H1189,TRUE,_xll.ohTrigger(RecalcTrigger,Trigger3M)),NA())</f>
        <v>1.1699758435957023E-2</v>
      </c>
      <c r="L1189" s="44">
        <f>IFERROR(_xll.qlIndexFixing(Index6M,$H1189,TRUE,_xll.ohTrigger(RecalcTrigger,Trigger6M)),NA())</f>
        <v>1.1756353200473638E-2</v>
      </c>
      <c r="M1189" s="146">
        <f>IFERROR(_xll.qlIndexFixing(Index1Y,$H1189,TRUE,_xll.ohTrigger(RecalcTrigger,Trigger1Y)),NA())</f>
        <v>1.2119285922341671E-2</v>
      </c>
      <c r="N1189" s="145">
        <f>IFERROR(_xll.qlIndexFixing(ONIndex1M,I1189,TRUE,_xll.ohTrigger(RecalcTrigger,Trigger1M)),NA())</f>
        <v>1.1300406683611985E-2</v>
      </c>
      <c r="O1189" s="44">
        <f>IFERROR(_xll.qlIndexFixing(ONIndex3M,I1189,TRUE,_xll.ohTrigger(RecalcTrigger,Trigger3M)),NA())</f>
        <v>1.1727681169083626E-2</v>
      </c>
      <c r="P1189" s="44">
        <f>IFERROR(_xll.qlIndexFixing(ONIndex6M,I1189,TRUE,_xll.ohTrigger(RecalcTrigger,Trigger6M)),NA())</f>
        <v>1.1831611974923995E-2</v>
      </c>
      <c r="Q1189" s="146">
        <f>IFERROR(_xll.qlIndexFixing(ONIndex1Y,I1189,TRUE,_xll.ohTrigger(RecalcTrigger,Trigger1Y)),NA())</f>
        <v>1.2247778853001767E-2</v>
      </c>
    </row>
    <row r="1190" spans="2:17" x14ac:dyDescent="0.2">
      <c r="B1190" s="39" t="s">
        <v>42</v>
      </c>
      <c r="D1190" s="42">
        <f>_xll.qlCalendarAdvance(Calendar,$D1189,B1190,"f",FALSE)</f>
        <v>48086</v>
      </c>
      <c r="E1190" s="140">
        <f>_xll.qlInterestRateIndexValueDate(IndexON,D1190)</f>
        <v>48086</v>
      </c>
      <c r="F1190" s="156">
        <f>IFERROR(_xll.qlIndexFixing(IndexON,D1190,TRUE,_xll.ohTrigger(RecalcTrigger,TriggerON)),NA())</f>
        <v>1.0301773517716883E-2</v>
      </c>
      <c r="H1190" s="42">
        <f>_xll.qlCalendarAdvance(Calendar,$H1189,B1190,"f",FALSE)</f>
        <v>48086</v>
      </c>
      <c r="I1190" s="140">
        <f>_xll.qlInterestRateIndexValueDate(Index1M,$H1190)</f>
        <v>48086</v>
      </c>
      <c r="J1190" s="145">
        <f>IFERROR(_xll.qlIndexFixing(Index1M,$H1190,TRUE,_xll.ohTrigger(RecalcTrigger,Trigger1M)),NA())</f>
        <v>1.1288776489553782E-2</v>
      </c>
      <c r="K1190" s="44">
        <f>IFERROR(_xll.qlIndexFixing(Index3M,H1190,TRUE,_xll.ohTrigger(RecalcTrigger,Trigger3M)),NA())</f>
        <v>1.1692749664578596E-2</v>
      </c>
      <c r="L1190" s="44">
        <f>IFERROR(_xll.qlIndexFixing(Index6M,$H1190,TRUE,_xll.ohTrigger(RecalcTrigger,Trigger6M)),NA())</f>
        <v>1.1747853460602052E-2</v>
      </c>
      <c r="M1190" s="146">
        <f>IFERROR(_xll.qlIndexFixing(Index1Y,$H1190,TRUE,_xll.ohTrigger(RecalcTrigger,Trigger1Y)),NA())</f>
        <v>1.2111371739126109E-2</v>
      </c>
      <c r="N1190" s="145">
        <f>IFERROR(_xll.qlIndexFixing(ONIndex1M,I1190,TRUE,_xll.ohTrigger(RecalcTrigger,Trigger1M)),NA())</f>
        <v>1.1295118006694471E-2</v>
      </c>
      <c r="O1190" s="44">
        <f>IFERROR(_xll.qlIndexFixing(ONIndex3M,I1190,TRUE,_xll.ohTrigger(RecalcTrigger,Trigger3M)),NA())</f>
        <v>1.1720940302556437E-2</v>
      </c>
      <c r="P1190" s="44">
        <f>IFERROR(_xll.qlIndexFixing(ONIndex6M,I1190,TRUE,_xll.ohTrigger(RecalcTrigger,Trigger6M)),NA())</f>
        <v>1.1823527063945516E-2</v>
      </c>
      <c r="Q1190" s="146">
        <f>IFERROR(_xll.qlIndexFixing(ONIndex1Y,I1190,TRUE,_xll.ohTrigger(RecalcTrigger,Trigger1Y)),NA())</f>
        <v>1.2240415733149046E-2</v>
      </c>
    </row>
    <row r="1191" spans="2:17" x14ac:dyDescent="0.2">
      <c r="B1191" s="39" t="s">
        <v>42</v>
      </c>
      <c r="D1191" s="42">
        <f>_xll.qlCalendarAdvance(Calendar,$D1190,B1191,"f",FALSE)</f>
        <v>48093</v>
      </c>
      <c r="E1191" s="140">
        <f>_xll.qlInterestRateIndexValueDate(IndexON,D1191)</f>
        <v>48093</v>
      </c>
      <c r="F1191" s="156">
        <f>IFERROR(_xll.qlIndexFixing(IndexON,D1191,TRUE,_xll.ohTrigger(RecalcTrigger,TriggerON)),NA())</f>
        <v>1.0295437761591586E-2</v>
      </c>
      <c r="H1191" s="42">
        <f>_xll.qlCalendarAdvance(Calendar,$H1190,B1191,"f",FALSE)</f>
        <v>48093</v>
      </c>
      <c r="I1191" s="140">
        <f>_xll.qlInterestRateIndexValueDate(Index1M,$H1191)</f>
        <v>48093</v>
      </c>
      <c r="J1191" s="145">
        <f>IFERROR(_xll.qlIndexFixing(Index1M,$H1191,TRUE,_xll.ohTrigger(RecalcTrigger,Trigger1M)),NA())</f>
        <v>1.1283522443406691E-2</v>
      </c>
      <c r="K1191" s="44">
        <f>IFERROR(_xll.qlIndexFixing(Index3M,H1191,TRUE,_xll.ohTrigger(RecalcTrigger,Trigger3M)),NA())</f>
        <v>1.1686034514425903E-2</v>
      </c>
      <c r="L1191" s="44">
        <f>IFERROR(_xll.qlIndexFixing(Index6M,$H1191,TRUE,_xll.ohTrigger(RecalcTrigger,Trigger6M)),NA())</f>
        <v>1.1740182674095207E-2</v>
      </c>
      <c r="M1191" s="146">
        <f>IFERROR(_xll.qlIndexFixing(Index1Y,$H1191,TRUE,_xll.ohTrigger(RecalcTrigger,Trigger1Y)),NA())</f>
        <v>1.2103444414301067E-2</v>
      </c>
      <c r="N1191" s="145">
        <f>IFERROR(_xll.qlIndexFixing(ONIndex1M,I1191,TRUE,_xll.ohTrigger(RecalcTrigger,Trigger1M)),NA())</f>
        <v>1.1289771375364577E-2</v>
      </c>
      <c r="O1191" s="44">
        <f>IFERROR(_xll.qlIndexFixing(ONIndex3M,I1191,TRUE,_xll.ohTrigger(RecalcTrigger,Trigger3M)),NA())</f>
        <v>1.1714145137209364E-2</v>
      </c>
      <c r="P1191" s="44">
        <f>IFERROR(_xll.qlIndexFixing(ONIndex6M,I1191,TRUE,_xll.ohTrigger(RecalcTrigger,Trigger6M)),NA())</f>
        <v>1.1815366965116647E-2</v>
      </c>
      <c r="Q1191" s="146">
        <f>IFERROR(_xll.qlIndexFixing(ONIndex1Y,I1191,TRUE,_xll.ohTrigger(RecalcTrigger,Trigger1Y)),NA())</f>
        <v>1.2232998843303422E-2</v>
      </c>
    </row>
    <row r="1192" spans="2:17" x14ac:dyDescent="0.2">
      <c r="B1192" s="39" t="s">
        <v>42</v>
      </c>
      <c r="D1192" s="42">
        <f>_xll.qlCalendarAdvance(Calendar,$D1191,B1192,"f",FALSE)</f>
        <v>48100</v>
      </c>
      <c r="E1192" s="140">
        <f>_xll.qlInterestRateIndexValueDate(IndexON,D1192)</f>
        <v>48100</v>
      </c>
      <c r="F1192" s="156">
        <f>IFERROR(_xll.qlIndexFixing(IndexON,D1192,TRUE,_xll.ohTrigger(RecalcTrigger,TriggerON)),NA())</f>
        <v>1.0289038391186889E-2</v>
      </c>
      <c r="H1192" s="42">
        <f>_xll.qlCalendarAdvance(Calendar,$H1191,B1192,"f",FALSE)</f>
        <v>48100</v>
      </c>
      <c r="I1192" s="140">
        <f>_xll.qlInterestRateIndexValueDate(Index1M,$H1192)</f>
        <v>48100</v>
      </c>
      <c r="J1192" s="145">
        <f>IFERROR(_xll.qlIndexFixing(Index1M,$H1192,TRUE,_xll.ohTrigger(RecalcTrigger,Trigger1M)),NA())</f>
        <v>1.1277997757766278E-2</v>
      </c>
      <c r="K1192" s="44">
        <f>IFERROR(_xll.qlIndexFixing(Index3M,H1192,TRUE,_xll.ohTrigger(RecalcTrigger,Trigger3M)),NA())</f>
        <v>1.167897912374246E-2</v>
      </c>
      <c r="L1192" s="44">
        <f>IFERROR(_xll.qlIndexFixing(Index6M,$H1192,TRUE,_xll.ohTrigger(RecalcTrigger,Trigger6M)),NA())</f>
        <v>1.1731657034075872E-2</v>
      </c>
      <c r="M1192" s="146">
        <f>IFERROR(_xll.qlIndexFixing(Index1Y,$H1192,TRUE,_xll.ohTrigger(RecalcTrigger,Trigger1Y)),NA())</f>
        <v>1.2095504817207706E-2</v>
      </c>
      <c r="N1192" s="145">
        <f>IFERROR(_xll.qlIndexFixing(ONIndex1M,I1192,TRUE,_xll.ohTrigger(RecalcTrigger,Trigger1M)),NA())</f>
        <v>1.1284366789703348E-2</v>
      </c>
      <c r="O1192" s="44">
        <f>IFERROR(_xll.qlIndexFixing(ONIndex3M,I1192,TRUE,_xll.ohTrigger(RecalcTrigger,Trigger3M)),NA())</f>
        <v>1.1707295673042406E-2</v>
      </c>
      <c r="P1192" s="44">
        <f>IFERROR(_xll.qlIndexFixing(ONIndex6M,I1192,TRUE,_xll.ohTrigger(RecalcTrigger,Trigger6M)),NA())</f>
        <v>1.1807131678437388E-2</v>
      </c>
      <c r="Q1192" s="146">
        <f>IFERROR(_xll.qlIndexFixing(ONIndex1Y,I1192,TRUE,_xll.ohTrigger(RecalcTrigger,Trigger1Y)),NA())</f>
        <v>1.2225528183545942E-2</v>
      </c>
    </row>
    <row r="1193" spans="2:17" x14ac:dyDescent="0.2">
      <c r="B1193" s="39" t="s">
        <v>42</v>
      </c>
      <c r="D1193" s="42">
        <f>_xll.qlCalendarAdvance(Calendar,$D1192,B1193,"f",FALSE)</f>
        <v>48107</v>
      </c>
      <c r="E1193" s="140">
        <f>_xll.qlInterestRateIndexValueDate(IndexON,D1193)</f>
        <v>48107</v>
      </c>
      <c r="F1193" s="156">
        <f>IFERROR(_xll.qlIndexFixing(IndexON,D1193,TRUE,_xll.ohTrigger(RecalcTrigger,TriggerON)),NA())</f>
        <v>1.0282575406745931E-2</v>
      </c>
      <c r="H1193" s="42">
        <f>_xll.qlCalendarAdvance(Calendar,$H1192,B1193,"f",FALSE)</f>
        <v>48107</v>
      </c>
      <c r="I1193" s="140">
        <f>_xll.qlInterestRateIndexValueDate(Index1M,$H1193)</f>
        <v>48107</v>
      </c>
      <c r="J1193" s="145">
        <f>IFERROR(_xll.qlIndexFixing(Index1M,$H1193,TRUE,_xll.ohTrigger(RecalcTrigger,Trigger1M)),NA())</f>
        <v>1.1272429873874668E-2</v>
      </c>
      <c r="K1193" s="44">
        <f>IFERROR(_xll.qlIndexFixing(Index3M,H1193,TRUE,_xll.ohTrigger(RecalcTrigger,Trigger3M)),NA())</f>
        <v>1.1671905009017809E-2</v>
      </c>
      <c r="L1193" s="44">
        <f>IFERROR(_xll.qlIndexFixing(Index6M,$H1193,TRUE,_xll.ohTrigger(RecalcTrigger,Trigger6M)),NA())</f>
        <v>1.1723122175699372E-2</v>
      </c>
      <c r="M1193" s="146">
        <f>IFERROR(_xll.qlIndexFixing(Index1Y,$H1193,TRUE,_xll.ohTrigger(RecalcTrigger,Trigger1Y)),NA())</f>
        <v>1.2087553817160169E-2</v>
      </c>
      <c r="N1193" s="145">
        <f>IFERROR(_xll.qlIndexFixing(ONIndex1M,I1193,TRUE,_xll.ohTrigger(RecalcTrigger,Trigger1M)),NA())</f>
        <v>1.127890424962974E-2</v>
      </c>
      <c r="O1193" s="44">
        <f>IFERROR(_xll.qlIndexFixing(ONIndex3M,I1193,TRUE,_xll.ohTrigger(RecalcTrigger,Trigger3M)),NA())</f>
        <v>1.1700391909893471E-2</v>
      </c>
      <c r="P1193" s="44">
        <f>IFERROR(_xll.qlIndexFixing(ONIndex6M,I1193,TRUE,_xll.ohTrigger(RecalcTrigger,Trigger6M)),NA())</f>
        <v>1.1798821203907739E-2</v>
      </c>
      <c r="Q1193" s="146">
        <f>IFERROR(_xll.qlIndexFixing(ONIndex1Y,I1193,TRUE,_xll.ohTrigger(RecalcTrigger,Trigger1Y)),NA())</f>
        <v>1.2218003753876605E-2</v>
      </c>
    </row>
    <row r="1194" spans="2:17" x14ac:dyDescent="0.2">
      <c r="B1194" s="39" t="s">
        <v>42</v>
      </c>
      <c r="D1194" s="42">
        <f>_xll.qlCalendarAdvance(Calendar,$D1193,B1194,"f",FALSE)</f>
        <v>48114</v>
      </c>
      <c r="E1194" s="140">
        <f>_xll.qlInterestRateIndexValueDate(IndexON,D1194)</f>
        <v>48114</v>
      </c>
      <c r="F1194" s="156">
        <f>IFERROR(_xll.qlIndexFixing(IndexON,D1194,TRUE,_xll.ohTrigger(RecalcTrigger,TriggerON)),NA())</f>
        <v>1.0276048808268712E-2</v>
      </c>
      <c r="H1194" s="42">
        <f>_xll.qlCalendarAdvance(Calendar,$H1193,B1194,"f",FALSE)</f>
        <v>48114</v>
      </c>
      <c r="I1194" s="140">
        <f>_xll.qlInterestRateIndexValueDate(Index1M,$H1194)</f>
        <v>48114</v>
      </c>
      <c r="J1194" s="145">
        <f>IFERROR(_xll.qlIndexFixing(Index1M,$H1194,TRUE,_xll.ohTrigger(RecalcTrigger,Trigger1M)),NA())</f>
        <v>1.1266829155703317E-2</v>
      </c>
      <c r="K1194" s="44">
        <f>IFERROR(_xll.qlIndexFixing(Index3M,H1194,TRUE,_xll.ohTrigger(RecalcTrigger,Trigger3M)),NA())</f>
        <v>1.1664815691923038E-2</v>
      </c>
      <c r="L1194" s="44">
        <f>IFERROR(_xll.qlIndexFixing(Index6M,$H1194,TRUE,_xll.ohTrigger(RecalcTrigger,Trigger6M)),NA())</f>
        <v>1.1714580966941985E-2</v>
      </c>
      <c r="M1194" s="146">
        <f>IFERROR(_xll.qlIndexFixing(Index1Y,$H1194,TRUE,_xll.ohTrigger(RecalcTrigger,Trigger1Y)),NA())</f>
        <v>1.2079592283445585E-2</v>
      </c>
      <c r="N1194" s="145">
        <f>IFERROR(_xll.qlIndexFixing(ONIndex1M,I1194,TRUE,_xll.ohTrigger(RecalcTrigger,Trigger1M)),NA())</f>
        <v>1.1273383755143751E-2</v>
      </c>
      <c r="O1194" s="44">
        <f>IFERROR(_xll.qlIndexFixing(ONIndex3M,I1194,TRUE,_xll.ohTrigger(RecalcTrigger,Trigger3M)),NA())</f>
        <v>1.1693433848005697E-2</v>
      </c>
      <c r="P1194" s="44">
        <f>IFERROR(_xll.qlIndexFixing(ONIndex6M,I1194,TRUE,_xll.ohTrigger(RecalcTrigger,Trigger6M)),NA())</f>
        <v>1.1790435541608746E-2</v>
      </c>
      <c r="Q1194" s="146">
        <f>IFERROR(_xll.qlIndexFixing(ONIndex1Y,I1194,TRUE,_xll.ohTrigger(RecalcTrigger,Trigger1Y)),NA())</f>
        <v>1.2210425554295412E-2</v>
      </c>
    </row>
    <row r="1195" spans="2:17" x14ac:dyDescent="0.2">
      <c r="B1195" s="39" t="s">
        <v>42</v>
      </c>
      <c r="D1195" s="42">
        <f>_xll.qlCalendarAdvance(Calendar,$D1194,B1195,"f",FALSE)</f>
        <v>48121</v>
      </c>
      <c r="E1195" s="140">
        <f>_xll.qlInterestRateIndexValueDate(IndexON,D1195)</f>
        <v>48121</v>
      </c>
      <c r="F1195" s="156">
        <f>IFERROR(_xll.qlIndexFixing(IndexON,D1195,TRUE,_xll.ohTrigger(RecalcTrigger,TriggerON)),NA())</f>
        <v>1.0269459915999146E-2</v>
      </c>
      <c r="H1195" s="42">
        <f>_xll.qlCalendarAdvance(Calendar,$H1194,B1195,"f",FALSE)</f>
        <v>48121</v>
      </c>
      <c r="I1195" s="140">
        <f>_xll.qlInterestRateIndexValueDate(Index1M,$H1195)</f>
        <v>48121</v>
      </c>
      <c r="J1195" s="145">
        <f>IFERROR(_xll.qlIndexFixing(Index1M,$H1195,TRUE,_xll.ohTrigger(RecalcTrigger,Trigger1M)),NA())</f>
        <v>1.1260976657633939E-2</v>
      </c>
      <c r="K1195" s="44">
        <f>IFERROR(_xll.qlIndexFixing(Index3M,H1195,TRUE,_xll.ohTrigger(RecalcTrigger,Trigger3M)),NA())</f>
        <v>1.1657391743576129E-2</v>
      </c>
      <c r="L1195" s="44">
        <f>IFERROR(_xll.qlIndexFixing(Index6M,$H1195,TRUE,_xll.ohTrigger(RecalcTrigger,Trigger6M)),NA())</f>
        <v>1.1705612881706831E-2</v>
      </c>
      <c r="M1195" s="146">
        <f>IFERROR(_xll.qlIndexFixing(Index1Y,$H1195,TRUE,_xll.ohTrigger(RecalcTrigger,Trigger1Y)),NA())</f>
        <v>1.2071621084901563E-2</v>
      </c>
      <c r="N1195" s="145">
        <f>IFERROR(_xll.qlIndexFixing(ONIndex1M,I1195,TRUE,_xll.ohTrigger(RecalcTrigger,Trigger1M)),NA())</f>
        <v>1.1267806362926791E-2</v>
      </c>
      <c r="O1195" s="44">
        <f>IFERROR(_xll.qlIndexFixing(ONIndex3M,I1195,TRUE,_xll.ohTrigger(RecalcTrigger,Trigger3M)),NA())</f>
        <v>1.1686422574047617E-2</v>
      </c>
      <c r="P1195" s="44">
        <f>IFERROR(_xll.qlIndexFixing(ONIndex6M,I1195,TRUE,_xll.ohTrigger(RecalcTrigger,Trigger6M)),NA())</f>
        <v>1.1781976456566312E-2</v>
      </c>
      <c r="Q1195" s="146">
        <f>IFERROR(_xll.qlIndexFixing(ONIndex1Y,I1195,TRUE,_xll.ohTrigger(RecalcTrigger,Trigger1Y)),NA())</f>
        <v>1.2202794653559668E-2</v>
      </c>
    </row>
    <row r="1196" spans="2:17" x14ac:dyDescent="0.2">
      <c r="B1196" s="39" t="s">
        <v>42</v>
      </c>
      <c r="D1196" s="42">
        <f>_xll.qlCalendarAdvance(Calendar,$D1195,B1196,"f",FALSE)</f>
        <v>48128</v>
      </c>
      <c r="E1196" s="140">
        <f>_xll.qlInterestRateIndexValueDate(IndexON,D1196)</f>
        <v>48128</v>
      </c>
      <c r="F1196" s="156">
        <f>IFERROR(_xll.qlIndexFixing(IndexON,D1196,TRUE,_xll.ohTrigger(RecalcTrigger,TriggerON)),NA())</f>
        <v>1.0262845702845302E-2</v>
      </c>
      <c r="H1196" s="42">
        <f>_xll.qlCalendarAdvance(Calendar,$H1195,B1196,"f",FALSE)</f>
        <v>48128</v>
      </c>
      <c r="I1196" s="140">
        <f>_xll.qlInterestRateIndexValueDate(Index1M,$H1196)</f>
        <v>48128</v>
      </c>
      <c r="J1196" s="145">
        <f>IFERROR(_xll.qlIndexFixing(Index1M,$H1196,TRUE,_xll.ohTrigger(RecalcTrigger,Trigger1M)),NA())</f>
        <v>1.1255337645080011E-2</v>
      </c>
      <c r="K1196" s="44">
        <f>IFERROR(_xll.qlIndexFixing(Index3M,H1196,TRUE,_xll.ohTrigger(RecalcTrigger,Trigger3M)),NA())</f>
        <v>1.1650280866818708E-2</v>
      </c>
      <c r="L1196" s="44">
        <f>IFERROR(_xll.qlIndexFixing(Index6M,$H1196,TRUE,_xll.ohTrigger(RecalcTrigger,Trigger6M)),NA())</f>
        <v>1.1697066517497232E-2</v>
      </c>
      <c r="M1196" s="146">
        <f>IFERROR(_xll.qlIndexFixing(Index1Y,$H1196,TRUE,_xll.ohTrigger(RecalcTrigger,Trigger1Y)),NA())</f>
        <v>1.2063640875833328E-2</v>
      </c>
      <c r="N1196" s="145">
        <f>IFERROR(_xll.qlIndexFixing(ONIndex1M,I1196,TRUE,_xll.ohTrigger(RecalcTrigger,Trigger1M)),NA())</f>
        <v>1.1262201657626925E-2</v>
      </c>
      <c r="O1196" s="44">
        <f>IFERROR(_xll.qlIndexFixing(ONIndex3M,I1196,TRUE,_xll.ohTrigger(RecalcTrigger,Trigger3M)),NA())</f>
        <v>1.1679388520897671E-2</v>
      </c>
      <c r="P1196" s="44">
        <f>IFERROR(_xll.qlIndexFixing(ONIndex6M,I1196,TRUE,_xll.ohTrigger(RecalcTrigger,Trigger6M)),NA())</f>
        <v>1.1773493371207699E-2</v>
      </c>
      <c r="Q1196" s="146">
        <f>IFERROR(_xll.qlIndexFixing(ONIndex1Y,I1196,TRUE,_xll.ohTrigger(RecalcTrigger,Trigger1Y)),NA())</f>
        <v>1.2195140981898778E-2</v>
      </c>
    </row>
    <row r="1197" spans="2:17" x14ac:dyDescent="0.2">
      <c r="B1197" s="39" t="s">
        <v>42</v>
      </c>
      <c r="D1197" s="42">
        <f>_xll.qlCalendarAdvance(Calendar,$D1196,B1197,"f",FALSE)</f>
        <v>48135</v>
      </c>
      <c r="E1197" s="140">
        <f>_xll.qlInterestRateIndexValueDate(IndexON,D1197)</f>
        <v>48135</v>
      </c>
      <c r="F1197" s="156">
        <f>IFERROR(_xll.qlIndexFixing(IndexON,D1197,TRUE,_xll.ohTrigger(RecalcTrigger,TriggerON)),NA())</f>
        <v>1.0256223334571546E-2</v>
      </c>
      <c r="H1197" s="42">
        <f>_xll.qlCalendarAdvance(Calendar,$H1196,B1197,"f",FALSE)</f>
        <v>48135</v>
      </c>
      <c r="I1197" s="140">
        <f>_xll.qlInterestRateIndexValueDate(Index1M,$H1197)</f>
        <v>48135</v>
      </c>
      <c r="J1197" s="145">
        <f>IFERROR(_xll.qlIndexFixing(Index1M,$H1197,TRUE,_xll.ohTrigger(RecalcTrigger,Trigger1M)),NA())</f>
        <v>1.1249685045279199E-2</v>
      </c>
      <c r="K1197" s="44">
        <f>IFERROR(_xll.qlIndexFixing(Index3M,H1197,TRUE,_xll.ohTrigger(RecalcTrigger,Trigger3M)),NA())</f>
        <v>1.1643161327786344E-2</v>
      </c>
      <c r="L1197" s="44">
        <f>IFERROR(_xll.qlIndexFixing(Index6M,$H1197,TRUE,_xll.ohTrigger(RecalcTrigger,Trigger6M)),NA())</f>
        <v>1.1688519129203656E-2</v>
      </c>
      <c r="M1197" s="146">
        <f>IFERROR(_xll.qlIndexFixing(Index1Y,$H1197,TRUE,_xll.ohTrigger(RecalcTrigger,Trigger1Y)),NA())</f>
        <v>1.205565174766153E-2</v>
      </c>
      <c r="N1197" s="145">
        <f>IFERROR(_xll.qlIndexFixing(ONIndex1M,I1197,TRUE,_xll.ohTrigger(RecalcTrigger,Trigger1M)),NA())</f>
        <v>1.1256583375048868E-2</v>
      </c>
      <c r="O1197" s="44">
        <f>IFERROR(_xll.qlIndexFixing(ONIndex3M,I1197,TRUE,_xll.ohTrigger(RecalcTrigger,Trigger3M)),NA())</f>
        <v>1.1672345818002361E-2</v>
      </c>
      <c r="P1197" s="44">
        <f>IFERROR(_xll.qlIndexFixing(ONIndex6M,I1197,TRUE,_xll.ohTrigger(RecalcTrigger,Trigger6M)),NA())</f>
        <v>1.1765009231680112E-2</v>
      </c>
      <c r="Q1197" s="146">
        <f>IFERROR(_xll.qlIndexFixing(ONIndex1Y,I1197,TRUE,_xll.ohTrigger(RecalcTrigger,Trigger1Y)),NA())</f>
        <v>1.2187478435102816E-2</v>
      </c>
    </row>
    <row r="1198" spans="2:17" x14ac:dyDescent="0.2">
      <c r="B1198" s="39" t="s">
        <v>42</v>
      </c>
      <c r="D1198" s="42">
        <f>_xll.qlCalendarAdvance(Calendar,$D1197,B1198,"f",FALSE)</f>
        <v>48142</v>
      </c>
      <c r="E1198" s="140">
        <f>_xll.qlInterestRateIndexValueDate(IndexON,D1198)</f>
        <v>48142</v>
      </c>
      <c r="F1198" s="156">
        <f>IFERROR(_xll.qlIndexFixing(IndexON,D1198,TRUE,_xll.ohTrigger(RecalcTrigger,TriggerON)),NA())</f>
        <v>1.0249592811258923E-2</v>
      </c>
      <c r="H1198" s="42">
        <f>_xll.qlCalendarAdvance(Calendar,$H1197,B1198,"f",FALSE)</f>
        <v>48142</v>
      </c>
      <c r="I1198" s="140">
        <f>_xll.qlInterestRateIndexValueDate(Index1M,$H1198)</f>
        <v>48142</v>
      </c>
      <c r="J1198" s="145">
        <f>IFERROR(_xll.qlIndexFixing(Index1M,$H1198,TRUE,_xll.ohTrigger(RecalcTrigger,Trigger1M)),NA())</f>
        <v>1.1244018858252419E-2</v>
      </c>
      <c r="K1198" s="44">
        <f>IFERROR(_xll.qlIndexFixing(Index3M,H1198,TRUE,_xll.ohTrigger(RecalcTrigger,Trigger3M)),NA())</f>
        <v>1.1636033126525726E-2</v>
      </c>
      <c r="L1198" s="44">
        <f>IFERROR(_xll.qlIndexFixing(Index6M,$H1198,TRUE,_xll.ohTrigger(RecalcTrigger,Trigger6M)),NA())</f>
        <v>1.1679970716838951E-2</v>
      </c>
      <c r="M1198" s="146">
        <f>IFERROR(_xll.qlIndexFixing(Index1Y,$H1198,TRUE,_xll.ohTrigger(RecalcTrigger,Trigger1Y)),NA())</f>
        <v>1.2047653700599632E-2</v>
      </c>
      <c r="N1198" s="145">
        <f>IFERROR(_xll.qlIndexFixing(ONIndex1M,I1198,TRUE,_xll.ohTrigger(RecalcTrigger,Trigger1M)),NA())</f>
        <v>1.1250951515111574E-2</v>
      </c>
      <c r="O1198" s="44">
        <f>IFERROR(_xll.qlIndexFixing(ONIndex3M,I1198,TRUE,_xll.ohTrigger(RecalcTrigger,Trigger3M)),NA())</f>
        <v>1.1665294465361686E-2</v>
      </c>
      <c r="P1198" s="44">
        <f>IFERROR(_xll.qlIndexFixing(ONIndex6M,I1198,TRUE,_xll.ohTrigger(RecalcTrigger,Trigger6M)),NA())</f>
        <v>1.1756524038064597E-2</v>
      </c>
      <c r="Q1198" s="146">
        <f>IFERROR(_xll.qlIndexFixing(ONIndex1Y,I1198,TRUE,_xll.ohTrigger(RecalcTrigger,Trigger1Y)),NA())</f>
        <v>1.2179807013333876E-2</v>
      </c>
    </row>
    <row r="1199" spans="2:17" x14ac:dyDescent="0.2">
      <c r="B1199" s="39" t="s">
        <v>42</v>
      </c>
      <c r="D1199" s="42">
        <f>_xll.qlCalendarAdvance(Calendar,$D1198,B1199,"f",FALSE)</f>
        <v>48149</v>
      </c>
      <c r="E1199" s="140">
        <f>_xll.qlInterestRateIndexValueDate(IndexON,D1199)</f>
        <v>48149</v>
      </c>
      <c r="F1199" s="156">
        <f>IFERROR(_xll.qlIndexFixing(IndexON,D1199,TRUE,_xll.ohTrigger(RecalcTrigger,TriggerON)),NA())</f>
        <v>1.0242954132826387E-2</v>
      </c>
      <c r="H1199" s="42">
        <f>_xll.qlCalendarAdvance(Calendar,$H1198,B1199,"f",FALSE)</f>
        <v>48149</v>
      </c>
      <c r="I1199" s="140">
        <f>_xll.qlInterestRateIndexValueDate(Index1M,$H1199)</f>
        <v>48149</v>
      </c>
      <c r="J1199" s="145">
        <f>IFERROR(_xll.qlIndexFixing(Index1M,$H1199,TRUE,_xll.ohTrigger(RecalcTrigger,Trigger1M)),NA())</f>
        <v>1.1238339084015357E-2</v>
      </c>
      <c r="K1199" s="44">
        <f>IFERROR(_xll.qlIndexFixing(Index3M,H1199,TRUE,_xll.ohTrigger(RecalcTrigger,Trigger3M)),NA())</f>
        <v>1.1628896263083544E-2</v>
      </c>
      <c r="L1199" s="44">
        <f>IFERROR(_xll.qlIndexFixing(Index6M,$H1199,TRUE,_xll.ohTrigger(RecalcTrigger,Trigger6M)),NA())</f>
        <v>1.1671421280415956E-2</v>
      </c>
      <c r="M1199" s="146">
        <f>IFERROR(_xll.qlIndexFixing(Index1Y,$H1199,TRUE,_xll.ohTrigger(RecalcTrigger,Trigger1Y)),NA())</f>
        <v>1.2039646734859997E-2</v>
      </c>
      <c r="N1199" s="145">
        <f>IFERROR(_xll.qlIndexFixing(ONIndex1M,I1199,TRUE,_xll.ohTrigger(RecalcTrigger,Trigger1M)),NA())</f>
        <v>1.1245306077896089E-2</v>
      </c>
      <c r="O1199" s="44">
        <f>IFERROR(_xll.qlIndexFixing(ONIndex3M,I1199,TRUE,_xll.ohTrigger(RecalcTrigger,Trigger3M)),NA())</f>
        <v>1.1658234463056694E-2</v>
      </c>
      <c r="P1199" s="44">
        <f>IFERROR(_xll.qlIndexFixing(ONIndex6M,I1199,TRUE,_xll.ohTrigger(RecalcTrigger,Trigger6M)),NA())</f>
        <v>1.1748037790199062E-2</v>
      </c>
      <c r="Q1199" s="146">
        <f>IFERROR(_xll.qlIndexFixing(ONIndex1Y,I1199,TRUE,_xll.ohTrigger(RecalcTrigger,Trigger1Y)),NA())</f>
        <v>1.2172126716510911E-2</v>
      </c>
    </row>
    <row r="1200" spans="2:17" x14ac:dyDescent="0.2">
      <c r="B1200" s="39" t="s">
        <v>42</v>
      </c>
      <c r="D1200" s="42">
        <f>_xll.qlCalendarAdvance(Calendar,$D1199,B1200,"f",FALSE)</f>
        <v>48156</v>
      </c>
      <c r="E1200" s="140">
        <f>_xll.qlInterestRateIndexValueDate(IndexON,D1200)</f>
        <v>48156</v>
      </c>
      <c r="F1200" s="156">
        <f>IFERROR(_xll.qlIndexFixing(IndexON,D1200,TRUE,_xll.ohTrigger(RecalcTrigger,TriggerON)),NA())</f>
        <v>1.0236307299354985E-2</v>
      </c>
      <c r="H1200" s="42">
        <f>_xll.qlCalendarAdvance(Calendar,$H1199,B1200,"f",FALSE)</f>
        <v>48156</v>
      </c>
      <c r="I1200" s="140">
        <f>_xll.qlInterestRateIndexValueDate(Index1M,$H1200)</f>
        <v>48156</v>
      </c>
      <c r="J1200" s="145">
        <f>IFERROR(_xll.qlIndexFixing(Index1M,$H1200,TRUE,_xll.ohTrigger(RecalcTrigger,Trigger1M)),NA())</f>
        <v>1.1232880752136021E-2</v>
      </c>
      <c r="K1200" s="44">
        <f>IFERROR(_xll.qlIndexFixing(Index3M,H1200,TRUE,_xll.ohTrigger(RecalcTrigger,Trigger3M)),NA())</f>
        <v>1.1621750737504726E-2</v>
      </c>
      <c r="L1200" s="44">
        <f>IFERROR(_xll.qlIndexFixing(Index6M,$H1200,TRUE,_xll.ohTrigger(RecalcTrigger,Trigger6M)),NA())</f>
        <v>1.1663295942597258E-2</v>
      </c>
      <c r="M1200" s="146">
        <f>IFERROR(_xll.qlIndexFixing(Index1Y,$H1200,TRUE,_xll.ohTrigger(RecalcTrigger,Trigger1Y)),NA())</f>
        <v>1.2031630850656087E-2</v>
      </c>
      <c r="N1200" s="145">
        <f>IFERROR(_xll.qlIndexFixing(ONIndex1M,I1200,TRUE,_xll.ohTrigger(RecalcTrigger,Trigger1M)),NA())</f>
        <v>1.1239647063402414E-2</v>
      </c>
      <c r="O1200" s="44">
        <f>IFERROR(_xll.qlIndexFixing(ONIndex3M,I1200,TRUE,_xll.ohTrigger(RecalcTrigger,Trigger3M)),NA())</f>
        <v>1.165116581092529E-2</v>
      </c>
      <c r="P1200" s="44">
        <f>IFERROR(_xll.qlIndexFixing(ONIndex6M,I1200,TRUE,_xll.ohTrigger(RecalcTrigger,Trigger6M)),NA())</f>
        <v>1.1739550488245598E-2</v>
      </c>
      <c r="Q1200" s="146">
        <f>IFERROR(_xll.qlIndexFixing(ONIndex1Y,I1200,TRUE,_xll.ohTrigger(RecalcTrigger,Trigger1Y)),NA())</f>
        <v>1.2164437544552875E-2</v>
      </c>
    </row>
    <row r="1201" spans="2:17" x14ac:dyDescent="0.2">
      <c r="B1201" s="39" t="s">
        <v>42</v>
      </c>
      <c r="D1201" s="42">
        <f>_xll.qlCalendarAdvance(Calendar,$D1200,B1201,"f",FALSE)</f>
        <v>48163</v>
      </c>
      <c r="E1201" s="140">
        <f>_xll.qlInterestRateIndexValueDate(IndexON,D1201)</f>
        <v>48163</v>
      </c>
      <c r="F1201" s="156">
        <f>IFERROR(_xll.qlIndexFixing(IndexON,D1201,TRUE,_xll.ohTrigger(RecalcTrigger,TriggerON)),NA())</f>
        <v>1.0229652310844717E-2</v>
      </c>
      <c r="H1201" s="42">
        <f>_xll.qlCalendarAdvance(Calendar,$H1200,B1201,"f",FALSE)</f>
        <v>48163</v>
      </c>
      <c r="I1201" s="140">
        <f>_xll.qlInterestRateIndexValueDate(Index1M,$H1201)</f>
        <v>48163</v>
      </c>
      <c r="J1201" s="145">
        <f>IFERROR(_xll.qlIndexFixing(Index1M,$H1201,TRUE,_xll.ohTrigger(RecalcTrigger,Trigger1M)),NA())</f>
        <v>1.1227174949532589E-2</v>
      </c>
      <c r="K1201" s="44">
        <f>IFERROR(_xll.qlIndexFixing(Index3M,H1201,TRUE,_xll.ohTrigger(RecalcTrigger,Trigger3M)),NA())</f>
        <v>1.1614596549838605E-2</v>
      </c>
      <c r="L1201" s="44">
        <f>IFERROR(_xll.qlIndexFixing(Index6M,$H1201,TRUE,_xll.ohTrigger(RecalcTrigger,Trigger6M)),NA())</f>
        <v>1.1654744803601121E-2</v>
      </c>
      <c r="M1201" s="146">
        <f>IFERROR(_xll.qlIndexFixing(Index1Y,$H1201,TRUE,_xll.ohTrigger(RecalcTrigger,Trigger1Y)),NA())</f>
        <v>1.2023606048201593E-2</v>
      </c>
      <c r="N1201" s="145">
        <f>IFERROR(_xll.qlIndexFixing(ONIndex1M,I1201,TRUE,_xll.ohTrigger(RecalcTrigger,Trigger1M)),NA())</f>
        <v>1.1233974471549502E-2</v>
      </c>
      <c r="O1201" s="44">
        <f>IFERROR(_xll.qlIndexFixing(ONIndex3M,I1201,TRUE,_xll.ohTrigger(RecalcTrigger,Trigger3M)),NA())</f>
        <v>1.1644088509048522E-2</v>
      </c>
      <c r="P1201" s="44">
        <f>IFERROR(_xll.qlIndexFixing(ONIndex6M,I1201,TRUE,_xll.ohTrigger(RecalcTrigger,Trigger6M)),NA())</f>
        <v>1.1731062132204206E-2</v>
      </c>
      <c r="Q1201" s="146">
        <f>IFERROR(_xll.qlIndexFixing(ONIndex1Y,I1201,TRUE,_xll.ohTrigger(RecalcTrigger,Trigger1Y)),NA())</f>
        <v>1.215673949762186E-2</v>
      </c>
    </row>
    <row r="1202" spans="2:17" x14ac:dyDescent="0.2">
      <c r="B1202" s="39" t="s">
        <v>42</v>
      </c>
      <c r="D1202" s="42">
        <f>_xll.qlCalendarAdvance(Calendar,$D1201,B1202,"f",FALSE)</f>
        <v>48170</v>
      </c>
      <c r="E1202" s="140">
        <f>_xll.qlInterestRateIndexValueDate(IndexON,D1202)</f>
        <v>48170</v>
      </c>
      <c r="F1202" s="156">
        <f>IFERROR(_xll.qlIndexFixing(IndexON,D1202,TRUE,_xll.ohTrigger(RecalcTrigger,TriggerON)),NA())</f>
        <v>1.0222989167214536E-2</v>
      </c>
      <c r="H1202" s="42">
        <f>_xll.qlCalendarAdvance(Calendar,$H1201,B1202,"f",FALSE)</f>
        <v>48170</v>
      </c>
      <c r="I1202" s="140">
        <f>_xll.qlInterestRateIndexValueDate(Index1M,$H1202)</f>
        <v>48170</v>
      </c>
      <c r="J1202" s="145">
        <f>IFERROR(_xll.qlIndexFixing(Index1M,$H1202,TRUE,_xll.ohTrigger(RecalcTrigger,Trigger1M)),NA())</f>
        <v>1.1221455560103715E-2</v>
      </c>
      <c r="K1202" s="44">
        <f>IFERROR(_xll.qlIndexFixing(Index3M,H1202,TRUE,_xll.ohTrigger(RecalcTrigger,Trigger3M)),NA())</f>
        <v>1.1607433700130109E-2</v>
      </c>
      <c r="L1202" s="44">
        <f>IFERROR(_xll.qlIndexFixing(Index6M,$H1202,TRUE,_xll.ohTrigger(RecalcTrigger,Trigger6M)),NA())</f>
        <v>1.1646192640419573E-2</v>
      </c>
      <c r="M1202" s="146">
        <f>IFERROR(_xll.qlIndexFixing(Index1Y,$H1202,TRUE,_xll.ohTrigger(RecalcTrigger,Trigger1Y)),NA())</f>
        <v>1.20155723277102E-2</v>
      </c>
      <c r="N1202" s="145">
        <f>IFERROR(_xll.qlIndexFixing(ONIndex1M,I1202,TRUE,_xll.ohTrigger(RecalcTrigger,Trigger1M)),NA())</f>
        <v>1.1228288302499445E-2</v>
      </c>
      <c r="O1202" s="44">
        <f>IFERROR(_xll.qlIndexFixing(ONIndex3M,I1202,TRUE,_xll.ohTrigger(RecalcTrigger,Trigger3M)),NA())</f>
        <v>1.1637002557507437E-2</v>
      </c>
      <c r="P1202" s="44">
        <f>IFERROR(_xll.qlIndexFixing(ONIndex6M,I1202,TRUE,_xll.ohTrigger(RecalcTrigger,Trigger6M)),NA())</f>
        <v>1.172257272199384E-2</v>
      </c>
      <c r="Q1202" s="146">
        <f>IFERROR(_xll.qlIndexFixing(ONIndex1Y,I1202,TRUE,_xll.ohTrigger(RecalcTrigger,Trigger1Y)),NA())</f>
        <v>1.214903257563682E-2</v>
      </c>
    </row>
    <row r="1203" spans="2:17" x14ac:dyDescent="0.2">
      <c r="B1203" s="39" t="s">
        <v>42</v>
      </c>
      <c r="D1203" s="42">
        <f>_xll.qlCalendarAdvance(Calendar,$D1202,B1203,"f",FALSE)</f>
        <v>48177</v>
      </c>
      <c r="E1203" s="140">
        <f>_xll.qlInterestRateIndexValueDate(IndexON,D1203)</f>
        <v>48177</v>
      </c>
      <c r="F1203" s="156">
        <f>IFERROR(_xll.qlIndexFixing(IndexON,D1203,TRUE,_xll.ohTrigger(RecalcTrigger,TriggerON)),NA())</f>
        <v>1.0216317868464442E-2</v>
      </c>
      <c r="H1203" s="42">
        <f>_xll.qlCalendarAdvance(Calendar,$H1202,B1203,"f",FALSE)</f>
        <v>48177</v>
      </c>
      <c r="I1203" s="140">
        <f>_xll.qlInterestRateIndexValueDate(Index1M,$H1203)</f>
        <v>48177</v>
      </c>
      <c r="J1203" s="145">
        <f>IFERROR(_xll.qlIndexFixing(Index1M,$H1203,TRUE,_xll.ohTrigger(RecalcTrigger,Trigger1M)),NA())</f>
        <v>1.1214768025099672E-2</v>
      </c>
      <c r="K1203" s="44">
        <f>IFERROR(_xll.qlIndexFixing(Index3M,H1203,TRUE,_xll.ohTrigger(RecalcTrigger,Trigger3M)),NA())</f>
        <v>1.1600262188426805E-2</v>
      </c>
      <c r="L1203" s="44">
        <f>IFERROR(_xll.qlIndexFixing(Index6M,$H1203,TRUE,_xll.ohTrigger(RecalcTrigger,Trigger6M)),NA())</f>
        <v>1.1637639453066414E-2</v>
      </c>
      <c r="M1203" s="146">
        <f>IFERROR(_xll.qlIndexFixing(Index1Y,$H1203,TRUE,_xll.ohTrigger(RecalcTrigger,Trigger1Y)),NA())</f>
        <v>1.200752968939604E-2</v>
      </c>
      <c r="N1203" s="145">
        <f>IFERROR(_xll.qlIndexFixing(ONIndex1M,I1203,TRUE,_xll.ohTrigger(RecalcTrigger,Trigger1M)),NA())</f>
        <v>1.1222588556009105E-2</v>
      </c>
      <c r="O1203" s="44">
        <f>IFERROR(_xll.qlIndexFixing(ONIndex3M,I1203,TRUE,_xll.ohTrigger(RecalcTrigger,Trigger3M)),NA())</f>
        <v>1.162990795613994E-2</v>
      </c>
      <c r="P1203" s="44">
        <f>IFERROR(_xll.qlIndexFixing(ONIndex6M,I1203,TRUE,_xll.ohTrigger(RecalcTrigger,Trigger6M)),NA())</f>
        <v>1.1714082257533454E-2</v>
      </c>
      <c r="Q1203" s="146">
        <f>IFERROR(_xll.qlIndexFixing(ONIndex1Y,I1203,TRUE,_xll.ohTrigger(RecalcTrigger,Trigger1Y)),NA())</f>
        <v>1.2141316778597755E-2</v>
      </c>
    </row>
    <row r="1204" spans="2:17" x14ac:dyDescent="0.2">
      <c r="B1204" s="39" t="s">
        <v>42</v>
      </c>
      <c r="D1204" s="42">
        <f>_xll.qlCalendarAdvance(Calendar,$D1203,B1204,"f",FALSE)</f>
        <v>48184</v>
      </c>
      <c r="E1204" s="140">
        <f>_xll.qlInterestRateIndexValueDate(IndexON,D1204)</f>
        <v>48184</v>
      </c>
      <c r="F1204" s="156">
        <f>IFERROR(_xll.qlIndexFixing(IndexON,D1204,TRUE,_xll.ohTrigger(RecalcTrigger,TriggerON)),NA())</f>
        <v>1.0209638414675481E-2</v>
      </c>
      <c r="H1204" s="42">
        <f>_xll.qlCalendarAdvance(Calendar,$H1203,B1204,"f",FALSE)</f>
        <v>48184</v>
      </c>
      <c r="I1204" s="140">
        <f>_xll.qlInterestRateIndexValueDate(Index1M,$H1204)</f>
        <v>48184</v>
      </c>
      <c r="J1204" s="145">
        <f>IFERROR(_xll.qlIndexFixing(Index1M,$H1204,TRUE,_xll.ohTrigger(RecalcTrigger,Trigger1M)),NA())</f>
        <v>1.1209736405420926E-2</v>
      </c>
      <c r="K1204" s="44">
        <f>IFERROR(_xll.qlIndexFixing(Index3M,H1204,TRUE,_xll.ohTrigger(RecalcTrigger,Trigger3M)),NA())</f>
        <v>1.1593412577215467E-2</v>
      </c>
      <c r="L1204" s="44">
        <f>IFERROR(_xll.qlIndexFixing(Index6M,$H1204,TRUE,_xll.ohTrigger(RecalcTrigger,Trigger6M)),NA())</f>
        <v>1.1628658737905855E-2</v>
      </c>
      <c r="M1204" s="146">
        <f>IFERROR(_xll.qlIndexFixing(Index1Y,$H1204,TRUE,_xll.ohTrigger(RecalcTrigger,Trigger1Y)),NA())</f>
        <v>1.19994781334728E-2</v>
      </c>
      <c r="N1204" s="145">
        <f>IFERROR(_xll.qlIndexFixing(ONIndex1M,I1204,TRUE,_xll.ohTrigger(RecalcTrigger,Trigger1M)),NA())</f>
        <v>1.1216875232321621E-2</v>
      </c>
      <c r="O1204" s="44">
        <f>IFERROR(_xll.qlIndexFixing(ONIndex3M,I1204,TRUE,_xll.ohTrigger(RecalcTrigger,Trigger3M)),NA())</f>
        <v>1.1622804705108125E-2</v>
      </c>
      <c r="P1204" s="44">
        <f>IFERROR(_xll.qlIndexFixing(ONIndex6M,I1204,TRUE,_xll.ohTrigger(RecalcTrigger,Trigger6M)),NA())</f>
        <v>1.1705590738985139E-2</v>
      </c>
      <c r="Q1204" s="146">
        <f>IFERROR(_xll.qlIndexFixing(ONIndex1Y,I1204,TRUE,_xll.ohTrigger(RecalcTrigger,Trigger1Y)),NA())</f>
        <v>1.2133592106504665E-2</v>
      </c>
    </row>
    <row r="1205" spans="2:17" x14ac:dyDescent="0.2">
      <c r="B1205" s="39" t="s">
        <v>42</v>
      </c>
      <c r="D1205" s="42">
        <f>_xll.qlCalendarAdvance(Calendar,$D1204,B1205,"f",FALSE)</f>
        <v>48191</v>
      </c>
      <c r="E1205" s="140">
        <f>_xll.qlInterestRateIndexValueDate(IndexON,D1205)</f>
        <v>48191</v>
      </c>
      <c r="F1205" s="156">
        <f>IFERROR(_xll.qlIndexFixing(IndexON,D1205,TRUE,_xll.ohTrigger(RecalcTrigger,TriggerON)),NA())</f>
        <v>1.0202950805847655E-2</v>
      </c>
      <c r="H1205" s="42">
        <f>_xll.qlCalendarAdvance(Calendar,$H1204,B1205,"f",FALSE)</f>
        <v>48191</v>
      </c>
      <c r="I1205" s="140">
        <f>_xll.qlInterestRateIndexValueDate(Index1M,$H1205)</f>
        <v>48191</v>
      </c>
      <c r="J1205" s="145">
        <f>IFERROR(_xll.qlIndexFixing(Index1M,$H1205,TRUE,_xll.ohTrigger(RecalcTrigger,Trigger1M)),NA())</f>
        <v>1.1203975108356164E-2</v>
      </c>
      <c r="K1205" s="44">
        <f>IFERROR(_xll.qlIndexFixing(Index3M,H1205,TRUE,_xll.ohTrigger(RecalcTrigger,Trigger3M)),NA())</f>
        <v>1.1586224588280389E-2</v>
      </c>
      <c r="L1205" s="44">
        <f>IFERROR(_xll.qlIndexFixing(Index6M,$H1205,TRUE,_xll.ohTrigger(RecalcTrigger,Trigger6M)),NA())</f>
        <v>1.1620103157418344E-2</v>
      </c>
      <c r="M1205" s="146">
        <f>IFERROR(_xll.qlIndexFixing(Index1Y,$H1205,TRUE,_xll.ohTrigger(RecalcTrigger,Trigger1Y)),NA())</f>
        <v>1.1991417660155497E-2</v>
      </c>
      <c r="N1205" s="145">
        <f>IFERROR(_xll.qlIndexFixing(ONIndex1M,I1205,TRUE,_xll.ohTrigger(RecalcTrigger,Trigger1M)),NA())</f>
        <v>1.1211148331274901E-2</v>
      </c>
      <c r="O1205" s="44">
        <f>IFERROR(_xll.qlIndexFixing(ONIndex3M,I1205,TRUE,_xll.ohTrigger(RecalcTrigger,Trigger3M)),NA())</f>
        <v>1.1615692804330946E-2</v>
      </c>
      <c r="P1205" s="44">
        <f>IFERROR(_xll.qlIndexFixing(ONIndex6M,I1205,TRUE,_xll.ohTrigger(RecalcTrigger,Trigger6M)),NA())</f>
        <v>1.1697098166348896E-2</v>
      </c>
      <c r="Q1205" s="146">
        <f>IFERROR(_xll.qlIndexFixing(ONIndex1Y,I1205,TRUE,_xll.ohTrigger(RecalcTrigger,Trigger1Y)),NA())</f>
        <v>1.212585855935755E-2</v>
      </c>
    </row>
    <row r="1206" spans="2:17" x14ac:dyDescent="0.2">
      <c r="B1206" s="39" t="s">
        <v>42</v>
      </c>
      <c r="D1206" s="42">
        <f>_xll.qlCalendarAdvance(Calendar,$D1205,B1206,"f",FALSE)</f>
        <v>48198</v>
      </c>
      <c r="E1206" s="140">
        <f>_xll.qlInterestRateIndexValueDate(IndexON,D1206)</f>
        <v>48198</v>
      </c>
      <c r="F1206" s="156">
        <f>IFERROR(_xll.qlIndexFixing(IndexON,D1206,TRUE,_xll.ohTrigger(RecalcTrigger,TriggerON)),NA())</f>
        <v>1.0196255041899915E-2</v>
      </c>
      <c r="H1206" s="42">
        <f>_xll.qlCalendarAdvance(Calendar,$H1205,B1206,"f",FALSE)</f>
        <v>48198</v>
      </c>
      <c r="I1206" s="140">
        <f>_xll.qlInterestRateIndexValueDate(Index1M,$H1206)</f>
        <v>48198</v>
      </c>
      <c r="J1206" s="145">
        <f>IFERROR(_xll.qlIndexFixing(Index1M,$H1206,TRUE,_xll.ohTrigger(RecalcTrigger,Trigger1M)),NA())</f>
        <v>1.1198200224224911E-2</v>
      </c>
      <c r="K1206" s="44">
        <f>IFERROR(_xll.qlIndexFixing(Index3M,H1206,TRUE,_xll.ohTrigger(RecalcTrigger,Trigger3M)),NA())</f>
        <v>1.1579027937620237E-2</v>
      </c>
      <c r="L1206" s="44">
        <f>IFERROR(_xll.qlIndexFixing(Index6M,$H1206,TRUE,_xll.ohTrigger(RecalcTrigger,Trigger6M)),NA())</f>
        <v>1.1611546552966878E-2</v>
      </c>
      <c r="M1206" s="146">
        <f>IFERROR(_xll.qlIndexFixing(Index1Y,$H1206,TRUE,_xll.ohTrigger(RecalcTrigger,Trigger1Y)),NA())</f>
        <v>1.1983348269658483E-2</v>
      </c>
      <c r="N1206" s="145">
        <f>IFERROR(_xll.qlIndexFixing(ONIndex1M,I1206,TRUE,_xll.ohTrigger(RecalcTrigger,Trigger1M)),NA())</f>
        <v>1.1205407853031035E-2</v>
      </c>
      <c r="O1206" s="44">
        <f>IFERROR(_xll.qlIndexFixing(ONIndex3M,I1206,TRUE,_xll.ohTrigger(RecalcTrigger,Trigger3M)),NA())</f>
        <v>1.1608572253808402E-2</v>
      </c>
      <c r="P1206" s="44">
        <f>IFERROR(_xll.qlIndexFixing(ONIndex6M,I1206,TRUE,_xll.ohTrigger(RecalcTrigger,Trigger6M)),NA())</f>
        <v>1.1688604539462633E-2</v>
      </c>
      <c r="Q1206" s="146">
        <f>IFERROR(_xll.qlIndexFixing(ONIndex1Y,I1206,TRUE,_xll.ohTrigger(RecalcTrigger,Trigger1Y)),NA())</f>
        <v>1.2118116137156409E-2</v>
      </c>
    </row>
    <row r="1207" spans="2:17" x14ac:dyDescent="0.2">
      <c r="B1207" s="39" t="s">
        <v>42</v>
      </c>
      <c r="D1207" s="42">
        <f>_xll.qlCalendarAdvance(Calendar,$D1206,B1207,"f",FALSE)</f>
        <v>48205</v>
      </c>
      <c r="E1207" s="140">
        <f>_xll.qlInterestRateIndexValueDate(IndexON,D1207)</f>
        <v>48205</v>
      </c>
      <c r="F1207" s="156">
        <f>IFERROR(_xll.qlIndexFixing(IndexON,D1207,TRUE,_xll.ohTrigger(RecalcTrigger,TriggerON)),NA())</f>
        <v>1.018955112291331E-2</v>
      </c>
      <c r="H1207" s="42">
        <f>_xll.qlCalendarAdvance(Calendar,$H1206,B1207,"f",FALSE)</f>
        <v>48205</v>
      </c>
      <c r="I1207" s="140">
        <f>_xll.qlInterestRateIndexValueDate(Index1M,$H1207)</f>
        <v>48205</v>
      </c>
      <c r="J1207" s="145">
        <f>IFERROR(_xll.qlIndexFixing(Index1M,$H1207,TRUE,_xll.ohTrigger(RecalcTrigger,Trigger1M)),NA())</f>
        <v>1.1192411753045471E-2</v>
      </c>
      <c r="K1207" s="44">
        <f>IFERROR(_xll.qlIndexFixing(Index3M,H1207,TRUE,_xll.ohTrigger(RecalcTrigger,Trigger3M)),NA())</f>
        <v>1.1571822625282216E-2</v>
      </c>
      <c r="L1207" s="44">
        <f>IFERROR(_xll.qlIndexFixing(Index6M,$H1207,TRUE,_xll.ohTrigger(RecalcTrigger,Trigger6M)),NA())</f>
        <v>1.1602988924564742E-2</v>
      </c>
      <c r="M1207" s="146">
        <f>IFERROR(_xll.qlIndexFixing(Index1Y,$H1207,TRUE,_xll.ohTrigger(RecalcTrigger,Trigger1Y)),NA())</f>
        <v>1.1975269962196772E-2</v>
      </c>
      <c r="N1207" s="145">
        <f>IFERROR(_xll.qlIndexFixing(ONIndex1M,I1207,TRUE,_xll.ohTrigger(RecalcTrigger,Trigger1M)),NA())</f>
        <v>1.1199653797427933E-2</v>
      </c>
      <c r="O1207" s="44">
        <f>IFERROR(_xll.qlIndexFixing(ONIndex3M,I1207,TRUE,_xll.ohTrigger(RecalcTrigger,Trigger3M)),NA())</f>
        <v>1.1601443053540494E-2</v>
      </c>
      <c r="P1207" s="44">
        <f>IFERROR(_xll.qlIndexFixing(ONIndex6M,I1207,TRUE,_xll.ohTrigger(RecalcTrigger,Trigger6M)),NA())</f>
        <v>1.1680109858407395E-2</v>
      </c>
      <c r="Q1207" s="146">
        <f>IFERROR(_xll.qlIndexFixing(ONIndex1Y,I1207,TRUE,_xll.ohTrigger(RecalcTrigger,Trigger1Y)),NA())</f>
        <v>1.2110364839982291E-2</v>
      </c>
    </row>
    <row r="1208" spans="2:17" x14ac:dyDescent="0.2">
      <c r="B1208" s="39" t="s">
        <v>42</v>
      </c>
      <c r="D1208" s="42">
        <f>_xll.qlCalendarAdvance(Calendar,$D1207,B1208,"f",FALSE)</f>
        <v>48212</v>
      </c>
      <c r="E1208" s="140">
        <f>_xll.qlInterestRateIndexValueDate(IndexON,D1208)</f>
        <v>48212</v>
      </c>
      <c r="F1208" s="156">
        <f>IFERROR(_xll.qlIndexFixing(IndexON,D1208,TRUE,_xll.ohTrigger(RecalcTrigger,TriggerON)),NA())</f>
        <v>1.0182839048887837E-2</v>
      </c>
      <c r="H1208" s="42">
        <f>_xll.qlCalendarAdvance(Calendar,$H1207,B1208,"f",FALSE)</f>
        <v>48212</v>
      </c>
      <c r="I1208" s="140">
        <f>_xll.qlInterestRateIndexValueDate(Index1M,$H1208)</f>
        <v>48212</v>
      </c>
      <c r="J1208" s="145">
        <f>IFERROR(_xll.qlIndexFixing(Index1M,$H1208,TRUE,_xll.ohTrigger(RecalcTrigger,Trigger1M)),NA())</f>
        <v>1.1186609694830913E-2</v>
      </c>
      <c r="K1208" s="44">
        <f>IFERROR(_xll.qlIndexFixing(Index3M,H1208,TRUE,_xll.ohTrigger(RecalcTrigger,Trigger3M)),NA())</f>
        <v>1.1564608651313526E-2</v>
      </c>
      <c r="L1208" s="44">
        <f>IFERROR(_xll.qlIndexFixing(Index6M,$H1208,TRUE,_xll.ohTrigger(RecalcTrigger,Trigger6M)),NA())</f>
        <v>1.1594430272225667E-2</v>
      </c>
      <c r="M1208" s="146">
        <f>IFERROR(_xll.qlIndexFixing(Index1Y,$H1208,TRUE,_xll.ohTrigger(RecalcTrigger,Trigger1Y)),NA())</f>
        <v>1.1967182737985603E-2</v>
      </c>
      <c r="N1208" s="145">
        <f>IFERROR(_xll.qlIndexFixing(ONIndex1M,I1208,TRUE,_xll.ohTrigger(RecalcTrigger,Trigger1M)),NA())</f>
        <v>1.1193886164384548E-2</v>
      </c>
      <c r="O1208" s="44">
        <f>IFERROR(_xll.qlIndexFixing(ONIndex3M,I1208,TRUE,_xll.ohTrigger(RecalcTrigger,Trigger3M)),NA())</f>
        <v>1.1594305203527222E-2</v>
      </c>
      <c r="P1208" s="44">
        <f>IFERROR(_xll.qlIndexFixing(ONIndex6M,I1208,TRUE,_xll.ohTrigger(RecalcTrigger,Trigger6M)),NA())</f>
        <v>1.1671614123264229E-2</v>
      </c>
      <c r="Q1208" s="146">
        <f>IFERROR(_xll.qlIndexFixing(ONIndex1Y,I1208,TRUE,_xll.ohTrigger(RecalcTrigger,Trigger1Y)),NA())</f>
        <v>1.2102604667754147E-2</v>
      </c>
    </row>
    <row r="1209" spans="2:17" x14ac:dyDescent="0.2">
      <c r="B1209" s="39" t="s">
        <v>42</v>
      </c>
      <c r="D1209" s="42">
        <f>_xll.qlCalendarAdvance(Calendar,$D1208,B1209,"f",FALSE)</f>
        <v>48219</v>
      </c>
      <c r="E1209" s="140">
        <f>_xll.qlInterestRateIndexValueDate(IndexON,D1209)</f>
        <v>48219</v>
      </c>
      <c r="F1209" s="156">
        <f>IFERROR(_xll.qlIndexFixing(IndexON,D1209,TRUE,_xll.ohTrigger(RecalcTrigger,TriggerON)),NA())</f>
        <v>1.0176118819742452E-2</v>
      </c>
      <c r="H1209" s="42">
        <f>_xll.qlCalendarAdvance(Calendar,$H1208,B1209,"f",FALSE)</f>
        <v>48219</v>
      </c>
      <c r="I1209" s="140">
        <f>_xll.qlInterestRateIndexValueDate(Index1M,$H1209)</f>
        <v>48219</v>
      </c>
      <c r="J1209" s="145">
        <f>IFERROR(_xll.qlIndexFixing(Index1M,$H1209,TRUE,_xll.ohTrigger(RecalcTrigger,Trigger1M)),NA())</f>
        <v>1.1180794049612612E-2</v>
      </c>
      <c r="K1209" s="44">
        <f>IFERROR(_xll.qlIndexFixing(Index3M,H1209,TRUE,_xll.ohTrigger(RecalcTrigger,Trigger3M)),NA())</f>
        <v>1.1557386015760479E-2</v>
      </c>
      <c r="L1209" s="44">
        <f>IFERROR(_xll.qlIndexFixing(Index6M,$H1209,TRUE,_xll.ohTrigger(RecalcTrigger,Trigger6M)),NA())</f>
        <v>1.158629882208736E-2</v>
      </c>
      <c r="M1209" s="146">
        <f>IFERROR(_xll.qlIndexFixing(Index1Y,$H1209,TRUE,_xll.ohTrigger(RecalcTrigger,Trigger1Y)),NA())</f>
        <v>1.1959086597240215E-2</v>
      </c>
      <c r="N1209" s="145">
        <f>IFERROR(_xll.qlIndexFixing(ONIndex1M,I1209,TRUE,_xll.ohTrigger(RecalcTrigger,Trigger1M)),NA())</f>
        <v>1.1188104954225064E-2</v>
      </c>
      <c r="O1209" s="44">
        <f>IFERROR(_xll.qlIndexFixing(ONIndex3M,I1209,TRUE,_xll.ohTrigger(RecalcTrigger,Trigger3M)),NA())</f>
        <v>1.1587158703768585E-2</v>
      </c>
      <c r="P1209" s="44">
        <f>IFERROR(_xll.qlIndexFixing(ONIndex6M,I1209,TRUE,_xll.ohTrigger(RecalcTrigger,Trigger6M)),NA())</f>
        <v>1.1663117334033135E-2</v>
      </c>
      <c r="Q1209" s="146">
        <f>IFERROR(_xll.qlIndexFixing(ONIndex1Y,I1209,TRUE,_xll.ohTrigger(RecalcTrigger,Trigger1Y)),NA())</f>
        <v>1.2094835620390931E-2</v>
      </c>
    </row>
    <row r="1210" spans="2:17" x14ac:dyDescent="0.2">
      <c r="B1210" s="39" t="s">
        <v>42</v>
      </c>
      <c r="D1210" s="42">
        <f>_xll.qlCalendarAdvance(Calendar,$D1209,B1210,"f",FALSE)</f>
        <v>48226</v>
      </c>
      <c r="E1210" s="140">
        <f>_xll.qlInterestRateIndexValueDate(IndexON,D1210)</f>
        <v>48226</v>
      </c>
      <c r="F1210" s="156">
        <f>IFERROR(_xll.qlIndexFixing(IndexON,D1210,TRUE,_xll.ohTrigger(RecalcTrigger,TriggerON)),NA())</f>
        <v>1.0169390435477155E-2</v>
      </c>
      <c r="H1210" s="42">
        <f>_xll.qlCalendarAdvance(Calendar,$H1209,B1210,"f",FALSE)</f>
        <v>48226</v>
      </c>
      <c r="I1210" s="140">
        <f>_xll.qlInterestRateIndexValueDate(Index1M,$H1210)</f>
        <v>48226</v>
      </c>
      <c r="J1210" s="145">
        <f>IFERROR(_xll.qlIndexFixing(Index1M,$H1210,TRUE,_xll.ohTrigger(RecalcTrigger,Trigger1M)),NA())</f>
        <v>1.1174964817406251E-2</v>
      </c>
      <c r="K1210" s="44">
        <f>IFERROR(_xll.qlIndexFixing(Index3M,H1210,TRUE,_xll.ohTrigger(RecalcTrigger,Trigger3M)),NA())</f>
        <v>1.1550154718669391E-2</v>
      </c>
      <c r="L1210" s="44">
        <f>IFERROR(_xll.qlIndexFixing(Index6M,$H1210,TRUE,_xll.ohTrigger(RecalcTrigger,Trigger6M)),NA())</f>
        <v>1.1577738465905223E-2</v>
      </c>
      <c r="M1210" s="146">
        <f>IFERROR(_xll.qlIndexFixing(Index1Y,$H1210,TRUE,_xll.ohTrigger(RecalcTrigger,Trigger1Y)),NA())</f>
        <v>1.1950981540176287E-2</v>
      </c>
      <c r="N1210" s="145">
        <f>IFERROR(_xll.qlIndexFixing(ONIndex1M,I1210,TRUE,_xll.ohTrigger(RecalcTrigger,Trigger1M)),NA())</f>
        <v>1.1182310166706344E-2</v>
      </c>
      <c r="O1210" s="44">
        <f>IFERROR(_xll.qlIndexFixing(ONIndex3M,I1210,TRUE,_xll.ohTrigger(RecalcTrigger,Trigger3M)),NA())</f>
        <v>1.158000355434563E-2</v>
      </c>
      <c r="P1210" s="44">
        <f>IFERROR(_xll.qlIndexFixing(ONIndex6M,I1210,TRUE,_xll.ohTrigger(RecalcTrigger,Trigger6M)),NA())</f>
        <v>1.1654619490552021E-2</v>
      </c>
      <c r="Q1210" s="146">
        <f>IFERROR(_xll.qlIndexFixing(ONIndex1Y,I1210,TRUE,_xll.ohTrigger(RecalcTrigger,Trigger1Y)),NA())</f>
        <v>1.2087057698135784E-2</v>
      </c>
    </row>
    <row r="1211" spans="2:17" x14ac:dyDescent="0.2">
      <c r="B1211" s="39" t="s">
        <v>42</v>
      </c>
      <c r="D1211" s="42">
        <f>_xll.qlCalendarAdvance(Calendar,$D1210,B1211,"f",FALSE)</f>
        <v>48233</v>
      </c>
      <c r="E1211" s="140">
        <f>_xll.qlInterestRateIndexValueDate(IndexON,D1211)</f>
        <v>48233</v>
      </c>
      <c r="F1211" s="156">
        <f>IFERROR(_xll.qlIndexFixing(IndexON,D1211,TRUE,_xll.ohTrigger(RecalcTrigger,TriggerON)),NA())</f>
        <v>1.0162653896254037E-2</v>
      </c>
      <c r="H1211" s="42">
        <f>_xll.qlCalendarAdvance(Calendar,$H1210,B1211,"f",FALSE)</f>
        <v>48233</v>
      </c>
      <c r="I1211" s="140">
        <f>_xll.qlInterestRateIndexValueDate(Index1M,$H1211)</f>
        <v>48233</v>
      </c>
      <c r="J1211" s="145">
        <f>IFERROR(_xll.qlIndexFixing(Index1M,$H1211,TRUE,_xll.ohTrigger(RecalcTrigger,Trigger1M)),NA())</f>
        <v>1.1169121998230135E-2</v>
      </c>
      <c r="K1211" s="44">
        <f>IFERROR(_xll.qlIndexFixing(Index3M,H1211,TRUE,_xll.ohTrigger(RecalcTrigger,Trigger3M)),NA())</f>
        <v>1.154291476008657E-2</v>
      </c>
      <c r="L1211" s="44">
        <f>IFERROR(_xll.qlIndexFixing(Index6M,$H1211,TRUE,_xll.ohTrigger(RecalcTrigger,Trigger6M)),NA())</f>
        <v>1.156917708565835E-2</v>
      </c>
      <c r="M1211" s="146">
        <f>IFERROR(_xll.qlIndexFixing(Index1Y,$H1211,TRUE,_xll.ohTrigger(RecalcTrigger,Trigger1Y)),NA())</f>
        <v>1.1942867567009499E-2</v>
      </c>
      <c r="N1211" s="145">
        <f>IFERROR(_xll.qlIndexFixing(ONIndex1M,I1211,TRUE,_xll.ohTrigger(RecalcTrigger,Trigger1M)),NA())</f>
        <v>1.1176501801909433E-2</v>
      </c>
      <c r="O1211" s="44">
        <f>IFERROR(_xll.qlIndexFixing(ONIndex3M,I1211,TRUE,_xll.ohTrigger(RecalcTrigger,Trigger3M)),NA())</f>
        <v>1.1572839755096265E-2</v>
      </c>
      <c r="P1211" s="44">
        <f>IFERROR(_xll.qlIndexFixing(ONIndex6M,I1211,TRUE,_xll.ohTrigger(RecalcTrigger,Trigger6M)),NA())</f>
        <v>1.1646120592982978E-2</v>
      </c>
      <c r="Q1211" s="146">
        <f>IFERROR(_xll.qlIndexFixing(ONIndex1Y,I1211,TRUE,_xll.ohTrigger(RecalcTrigger,Trigger1Y)),NA())</f>
        <v>1.2079270900745565E-2</v>
      </c>
    </row>
    <row r="1212" spans="2:17" x14ac:dyDescent="0.2">
      <c r="B1212" s="39" t="s">
        <v>42</v>
      </c>
      <c r="D1212" s="42">
        <f>_xll.qlCalendarAdvance(Calendar,$D1211,B1212,"f",FALSE)</f>
        <v>48240</v>
      </c>
      <c r="E1212" s="140">
        <f>_xll.qlInterestRateIndexValueDate(IndexON,D1212)</f>
        <v>48240</v>
      </c>
      <c r="F1212" s="156">
        <f>IFERROR(_xll.qlIndexFixing(IndexON,D1212,TRUE,_xll.ohTrigger(RecalcTrigger,TriggerON)),NA())</f>
        <v>1.0155909201911006E-2</v>
      </c>
      <c r="H1212" s="42">
        <f>_xll.qlCalendarAdvance(Calendar,$H1211,B1212,"f",FALSE)</f>
        <v>48240</v>
      </c>
      <c r="I1212" s="140">
        <f>_xll.qlInterestRateIndexValueDate(Index1M,$H1212)</f>
        <v>48240</v>
      </c>
      <c r="J1212" s="145">
        <f>IFERROR(_xll.qlIndexFixing(Index1M,$H1212,TRUE,_xll.ohTrigger(RecalcTrigger,Trigger1M)),NA())</f>
        <v>1.1163265592107788E-2</v>
      </c>
      <c r="K1212" s="44">
        <f>IFERROR(_xll.qlIndexFixing(Index3M,H1212,TRUE,_xll.ohTrigger(RecalcTrigger,Trigger3M)),NA())</f>
        <v>1.1535666140060111E-2</v>
      </c>
      <c r="L1212" s="44">
        <f>IFERROR(_xll.qlIndexFixing(Index6M,$H1212,TRUE,_xll.ohTrigger(RecalcTrigger,Trigger6M)),NA())</f>
        <v>1.1560614681359214E-2</v>
      </c>
      <c r="M1212" s="146">
        <f>IFERROR(_xll.qlIndexFixing(Index1Y,$H1212,TRUE,_xll.ohTrigger(RecalcTrigger,Trigger1Y)),NA())</f>
        <v>1.1934744677956419E-2</v>
      </c>
      <c r="N1212" s="145">
        <f>IFERROR(_xll.qlIndexFixing(ONIndex1M,I1212,TRUE,_xll.ohTrigger(RecalcTrigger,Trigger1M)),NA())</f>
        <v>1.1170679859834332E-2</v>
      </c>
      <c r="O1212" s="44">
        <f>IFERROR(_xll.qlIndexFixing(ONIndex3M,I1212,TRUE,_xll.ohTrigger(RecalcTrigger,Trigger3M)),NA())</f>
        <v>1.1565667306182581E-2</v>
      </c>
      <c r="P1212" s="44">
        <f>IFERROR(_xll.qlIndexFixing(ONIndex6M,I1212,TRUE,_xll.ohTrigger(RecalcTrigger,Trigger6M)),NA())</f>
        <v>1.1637620641244961E-2</v>
      </c>
      <c r="Q1212" s="146">
        <f>IFERROR(_xll.qlIndexFixing(ONIndex1Y,I1212,TRUE,_xll.ohTrigger(RecalcTrigger,Trigger1Y)),NA())</f>
        <v>1.207147522830132E-2</v>
      </c>
    </row>
    <row r="1213" spans="2:17" x14ac:dyDescent="0.2">
      <c r="B1213" s="39" t="s">
        <v>42</v>
      </c>
      <c r="D1213" s="42">
        <f>_xll.qlCalendarAdvance(Calendar,$D1212,B1213,"f",FALSE)</f>
        <v>48247</v>
      </c>
      <c r="E1213" s="140">
        <f>_xll.qlInterestRateIndexValueDate(IndexON,D1213)</f>
        <v>48247</v>
      </c>
      <c r="F1213" s="156">
        <f>IFERROR(_xll.qlIndexFixing(IndexON,D1213,TRUE,_xll.ohTrigger(RecalcTrigger,TriggerON)),NA())</f>
        <v>1.014915635252911E-2</v>
      </c>
      <c r="H1213" s="42">
        <f>_xll.qlCalendarAdvance(Calendar,$H1212,B1213,"f",FALSE)</f>
        <v>48247</v>
      </c>
      <c r="I1213" s="140">
        <f>_xll.qlInterestRateIndexValueDate(Index1M,$H1213)</f>
        <v>48247</v>
      </c>
      <c r="J1213" s="145">
        <f>IFERROR(_xll.qlIndexFixing(Index1M,$H1213,TRUE,_xll.ohTrigger(RecalcTrigger,Trigger1M)),NA())</f>
        <v>1.1157895389729515E-2</v>
      </c>
      <c r="K1213" s="44">
        <f>IFERROR(_xll.qlIndexFixing(Index3M,H1213,TRUE,_xll.ohTrigger(RecalcTrigger,Trigger3M)),NA())</f>
        <v>1.1528408858636326E-2</v>
      </c>
      <c r="L1213" s="44">
        <f>IFERROR(_xll.qlIndexFixing(Index6M,$H1213,TRUE,_xll.ohTrigger(RecalcTrigger,Trigger6M)),NA())</f>
        <v>1.1552051253022506E-2</v>
      </c>
      <c r="M1213" s="146">
        <f>IFERROR(_xll.qlIndexFixing(Index1Y,$H1213,TRUE,_xll.ohTrigger(RecalcTrigger,Trigger1Y)),NA())</f>
        <v>1.1926612873232947E-2</v>
      </c>
      <c r="N1213" s="145">
        <f>IFERROR(_xll.qlIndexFixing(ONIndex1M,I1213,TRUE,_xll.ohTrigger(RecalcTrigger,Trigger1M)),NA())</f>
        <v>1.1164844340399993E-2</v>
      </c>
      <c r="O1213" s="44">
        <f>IFERROR(_xll.qlIndexFixing(ONIndex3M,I1213,TRUE,_xll.ohTrigger(RecalcTrigger,Trigger3M)),NA())</f>
        <v>1.1558486207523533E-2</v>
      </c>
      <c r="P1213" s="44">
        <f>IFERROR(_xll.qlIndexFixing(ONIndex6M,I1213,TRUE,_xll.ohTrigger(RecalcTrigger,Trigger6M)),NA())</f>
        <v>1.1629119635419016E-2</v>
      </c>
      <c r="Q1213" s="146">
        <f>IFERROR(_xll.qlIndexFixing(ONIndex1Y,I1213,TRUE,_xll.ohTrigger(RecalcTrigger,Trigger1Y)),NA())</f>
        <v>1.2063670680803051E-2</v>
      </c>
    </row>
    <row r="1214" spans="2:17" x14ac:dyDescent="0.2">
      <c r="B1214" s="39" t="s">
        <v>42</v>
      </c>
      <c r="D1214" s="42">
        <f>_xll.qlCalendarAdvance(Calendar,$D1213,B1214,"f",FALSE)</f>
        <v>48254</v>
      </c>
      <c r="E1214" s="140">
        <f>_xll.qlInterestRateIndexValueDate(IndexON,D1214)</f>
        <v>48254</v>
      </c>
      <c r="F1214" s="156">
        <f>IFERROR(_xll.qlIndexFixing(IndexON,D1214,TRUE,_xll.ohTrigger(RecalcTrigger,TriggerON)),NA())</f>
        <v>1.01423953480273E-2</v>
      </c>
      <c r="H1214" s="42">
        <f>_xll.qlCalendarAdvance(Calendar,$H1213,B1214,"f",FALSE)</f>
        <v>48254</v>
      </c>
      <c r="I1214" s="140">
        <f>_xll.qlInterestRateIndexValueDate(Index1M,$H1214)</f>
        <v>48254</v>
      </c>
      <c r="J1214" s="145">
        <f>IFERROR(_xll.qlIndexFixing(Index1M,$H1214,TRUE,_xll.ohTrigger(RecalcTrigger,Trigger1M)),NA())</f>
        <v>1.1152014110086643E-2</v>
      </c>
      <c r="K1214" s="44">
        <f>IFERROR(_xll.qlIndexFixing(Index3M,H1214,TRUE,_xll.ohTrigger(RecalcTrigger,Trigger3M)),NA())</f>
        <v>1.152148186231234E-2</v>
      </c>
      <c r="L1214" s="44">
        <f>IFERROR(_xll.qlIndexFixing(Index6M,$H1214,TRUE,_xll.ohTrigger(RecalcTrigger,Trigger6M)),NA())</f>
        <v>1.1543486800660252E-2</v>
      </c>
      <c r="M1214" s="146">
        <f>IFERROR(_xll.qlIndexFixing(Index1Y,$H1214,TRUE,_xll.ohTrigger(RecalcTrigger,Trigger1Y)),NA())</f>
        <v>1.1918472153055653E-2</v>
      </c>
      <c r="N1214" s="145">
        <f>IFERROR(_xll.qlIndexFixing(ONIndex1M,I1214,TRUE,_xll.ohTrigger(RecalcTrigger,Trigger1M)),NA())</f>
        <v>1.1158995243687464E-2</v>
      </c>
      <c r="O1214" s="44">
        <f>IFERROR(_xll.qlIndexFixing(ONIndex3M,I1214,TRUE,_xll.ohTrigger(RecalcTrigger,Trigger3M)),NA())</f>
        <v>1.155129645911912E-2</v>
      </c>
      <c r="P1214" s="44">
        <f>IFERROR(_xll.qlIndexFixing(ONIndex6M,I1214,TRUE,_xll.ohTrigger(RecalcTrigger,Trigger6M)),NA())</f>
        <v>1.1620617575343051E-2</v>
      </c>
      <c r="Q1214" s="146">
        <f>IFERROR(_xll.qlIndexFixing(ONIndex1Y,I1214,TRUE,_xll.ohTrigger(RecalcTrigger,Trigger1Y)),NA())</f>
        <v>1.205585725841285E-2</v>
      </c>
    </row>
    <row r="1215" spans="2:17" x14ac:dyDescent="0.2">
      <c r="B1215" s="39" t="s">
        <v>42</v>
      </c>
      <c r="D1215" s="42">
        <f>_xll.qlCalendarAdvance(Calendar,$D1214,B1215,"f",FALSE)</f>
        <v>48261</v>
      </c>
      <c r="E1215" s="140">
        <f>_xll.qlInterestRateIndexValueDate(IndexON,D1215)</f>
        <v>48261</v>
      </c>
      <c r="F1215" s="156">
        <f>IFERROR(_xll.qlIndexFixing(IndexON,D1215,TRUE,_xll.ohTrigger(RecalcTrigger,TriggerON)),NA())</f>
        <v>1.0135626188486624E-2</v>
      </c>
      <c r="H1215" s="42">
        <f>_xll.qlCalendarAdvance(Calendar,$H1214,B1215,"f",FALSE)</f>
        <v>48261</v>
      </c>
      <c r="I1215" s="140">
        <f>_xll.qlInterestRateIndexValueDate(Index1M,$H1215)</f>
        <v>48261</v>
      </c>
      <c r="J1215" s="145">
        <f>IFERROR(_xll.qlIndexFixing(Index1M,$H1215,TRUE,_xll.ohTrigger(RecalcTrigger,Trigger1M)),NA())</f>
        <v>1.1146119244194595E-2</v>
      </c>
      <c r="K1215" s="44">
        <f>IFERROR(_xll.qlIndexFixing(Index3M,H1215,TRUE,_xll.ohTrigger(RecalcTrigger,Trigger3M)),NA())</f>
        <v>1.1514208106102375E-2</v>
      </c>
      <c r="L1215" s="44">
        <f>IFERROR(_xll.qlIndexFixing(Index6M,$H1215,TRUE,_xll.ohTrigger(RecalcTrigger,Trigger6M)),NA())</f>
        <v>1.1534921324286256E-2</v>
      </c>
      <c r="M1215" s="146">
        <f>IFERROR(_xll.qlIndexFixing(Index1Y,$H1215,TRUE,_xll.ohTrigger(RecalcTrigger,Trigger1Y)),NA())</f>
        <v>1.1910322517641764E-2</v>
      </c>
      <c r="N1215" s="145">
        <f>IFERROR(_xll.qlIndexFixing(ONIndex1M,I1215,TRUE,_xll.ohTrigger(RecalcTrigger,Trigger1M)),NA())</f>
        <v>1.1153132569696744E-2</v>
      </c>
      <c r="O1215" s="44">
        <f>IFERROR(_xll.qlIndexFixing(ONIndex3M,I1215,TRUE,_xll.ohTrigger(RecalcTrigger,Trigger3M)),NA())</f>
        <v>1.154409806105039E-2</v>
      </c>
      <c r="P1215" s="44">
        <f>IFERROR(_xll.qlIndexFixing(ONIndex6M,I1215,TRUE,_xll.ohTrigger(RecalcTrigger,Trigger6M)),NA())</f>
        <v>1.1612114461179157E-2</v>
      </c>
      <c r="Q1215" s="146">
        <f>IFERROR(_xll.qlIndexFixing(ONIndex1Y,I1215,TRUE,_xll.ohTrigger(RecalcTrigger,Trigger1Y)),NA())</f>
        <v>1.2048034960806531E-2</v>
      </c>
    </row>
    <row r="1216" spans="2:17" x14ac:dyDescent="0.2">
      <c r="B1216" s="39" t="s">
        <v>42</v>
      </c>
      <c r="D1216" s="42">
        <f>_xll.qlCalendarAdvance(Calendar,$D1215,B1216,"f",FALSE)</f>
        <v>48268</v>
      </c>
      <c r="E1216" s="140">
        <f>_xll.qlInterestRateIndexValueDate(IndexON,D1216)</f>
        <v>48268</v>
      </c>
      <c r="F1216" s="156">
        <f>IFERROR(_xll.qlIndexFixing(IndexON,D1216,TRUE,_xll.ohTrigger(RecalcTrigger,TriggerON)),NA())</f>
        <v>1.0128848873907081E-2</v>
      </c>
      <c r="H1216" s="42">
        <f>_xll.qlCalendarAdvance(Calendar,$H1215,B1216,"f",FALSE)</f>
        <v>48268</v>
      </c>
      <c r="I1216" s="140">
        <f>_xll.qlInterestRateIndexValueDate(Index1M,$H1216)</f>
        <v>48268</v>
      </c>
      <c r="J1216" s="145">
        <f>IFERROR(_xll.qlIndexFixing(Index1M,$H1216,TRUE,_xll.ohTrigger(RecalcTrigger,Trigger1M)),NA())</f>
        <v>1.1140210792072934E-2</v>
      </c>
      <c r="K1216" s="44">
        <f>IFERROR(_xll.qlIndexFixing(Index3M,H1216,TRUE,_xll.ohTrigger(RecalcTrigger,Trigger3M)),NA())</f>
        <v>1.1506925688760045E-2</v>
      </c>
      <c r="L1216" s="44">
        <f>IFERROR(_xll.qlIndexFixing(Index6M,$H1216,TRUE,_xll.ohTrigger(RecalcTrigger,Trigger6M)),NA())</f>
        <v>1.1526354823914767E-2</v>
      </c>
      <c r="M1216" s="146">
        <f>IFERROR(_xll.qlIndexFixing(Index1Y,$H1216,TRUE,_xll.ohTrigger(RecalcTrigger,Trigger1Y)),NA())</f>
        <v>1.1902163967208067E-2</v>
      </c>
      <c r="N1216" s="145">
        <f>IFERROR(_xll.qlIndexFixing(ONIndex1M,I1216,TRUE,_xll.ohTrigger(RecalcTrigger,Trigger1M)),NA())</f>
        <v>1.1147256318427834E-2</v>
      </c>
      <c r="O1216" s="44">
        <f>IFERROR(_xll.qlIndexFixing(ONIndex3M,I1216,TRUE,_xll.ohTrigger(RecalcTrigger,Trigger3M)),NA())</f>
        <v>1.1536891013236295E-2</v>
      </c>
      <c r="P1216" s="44">
        <f>IFERROR(_xll.qlIndexFixing(ONIndex6M,I1216,TRUE,_xll.ohTrigger(RecalcTrigger,Trigger6M)),NA())</f>
        <v>1.1603610292846289E-2</v>
      </c>
      <c r="Q1216" s="146">
        <f>IFERROR(_xll.qlIndexFixing(ONIndex1Y,I1216,TRUE,_xll.ohTrigger(RecalcTrigger,Trigger1Y)),NA())</f>
        <v>1.2040203788308279E-2</v>
      </c>
    </row>
    <row r="1217" spans="2:17" x14ac:dyDescent="0.2">
      <c r="B1217" s="39" t="s">
        <v>42</v>
      </c>
      <c r="D1217" s="42">
        <f>_xll.qlCalendarAdvance(Calendar,$D1216,B1217,"f",FALSE)</f>
        <v>48275</v>
      </c>
      <c r="E1217" s="140">
        <f>_xll.qlInterestRateIndexValueDate(IndexON,D1217)</f>
        <v>48275</v>
      </c>
      <c r="F1217" s="156">
        <f>IFERROR(_xll.qlIndexFixing(IndexON,D1217,TRUE,_xll.ohTrigger(RecalcTrigger,TriggerON)),NA())</f>
        <v>1.0122063404207626E-2</v>
      </c>
      <c r="H1217" s="42">
        <f>_xll.qlCalendarAdvance(Calendar,$H1216,B1217,"f",FALSE)</f>
        <v>48275</v>
      </c>
      <c r="I1217" s="140">
        <f>_xll.qlInterestRateIndexValueDate(Index1M,$H1217)</f>
        <v>48275</v>
      </c>
      <c r="J1217" s="145">
        <f>IFERROR(_xll.qlIndexFixing(Index1M,$H1217,TRUE,_xll.ohTrigger(RecalcTrigger,Trigger1M)),NA())</f>
        <v>1.1133779757971935E-2</v>
      </c>
      <c r="K1217" s="44">
        <f>IFERROR(_xll.qlIndexFixing(Index3M,H1217,TRUE,_xll.ohTrigger(RecalcTrigger,Trigger3M)),NA())</f>
        <v>1.1498951541455523E-2</v>
      </c>
      <c r="L1217" s="44">
        <f>IFERROR(_xll.qlIndexFixing(Index6M,$H1217,TRUE,_xll.ohTrigger(RecalcTrigger,Trigger6M)),NA())</f>
        <v>1.1516925311126936E-2</v>
      </c>
      <c r="M1217" s="146">
        <f>IFERROR(_xll.qlIndexFixing(Index1Y,$H1217,TRUE,_xll.ohTrigger(RecalcTrigger,Trigger1Y)),NA())</f>
        <v>1.1894392728651448E-2</v>
      </c>
      <c r="N1217" s="145">
        <f>IFERROR(_xll.qlIndexFixing(ONIndex1M,I1217,TRUE,_xll.ohTrigger(RecalcTrigger,Trigger1M)),NA())</f>
        <v>1.1141366489880733E-2</v>
      </c>
      <c r="O1217" s="44">
        <f>IFERROR(_xll.qlIndexFixing(ONIndex3M,I1217,TRUE,_xll.ohTrigger(RecalcTrigger,Trigger3M)),NA())</f>
        <v>1.1529675315595789E-2</v>
      </c>
      <c r="P1217" s="44">
        <f>IFERROR(_xll.qlIndexFixing(ONIndex6M,I1217,TRUE,_xll.ohTrigger(RecalcTrigger,Trigger6M)),NA())</f>
        <v>1.1595105070344447E-2</v>
      </c>
      <c r="Q1217" s="146">
        <f>IFERROR(_xll.qlIndexFixing(ONIndex1Y,I1217,TRUE,_xll.ohTrigger(RecalcTrigger,Trigger1Y)),NA())</f>
        <v>1.2032363740674956E-2</v>
      </c>
    </row>
    <row r="1218" spans="2:17" x14ac:dyDescent="0.2">
      <c r="B1218" s="39" t="s">
        <v>42</v>
      </c>
      <c r="D1218" s="42">
        <f>_xll.qlCalendarAdvance(Calendar,$D1217,B1218,"f",FALSE)</f>
        <v>48282</v>
      </c>
      <c r="E1218" s="140">
        <f>_xll.qlInterestRateIndexValueDate(IndexON,D1218)</f>
        <v>48282</v>
      </c>
      <c r="F1218" s="156">
        <f>IFERROR(_xll.qlIndexFixing(IndexON,D1218,TRUE,_xll.ohTrigger(RecalcTrigger,TriggerON)),NA())</f>
        <v>1.0115269779469305E-2</v>
      </c>
      <c r="H1218" s="42">
        <f>_xll.qlCalendarAdvance(Calendar,$H1217,B1218,"f",FALSE)</f>
        <v>48282</v>
      </c>
      <c r="I1218" s="140">
        <f>_xll.qlInterestRateIndexValueDate(Index1M,$H1218)</f>
        <v>48282</v>
      </c>
      <c r="J1218" s="145">
        <f>IFERROR(_xll.qlIndexFixing(Index1M,$H1218,TRUE,_xll.ohTrigger(RecalcTrigger,Trigger1M)),NA())</f>
        <v>1.1127841830587914E-2</v>
      </c>
      <c r="K1218" s="44">
        <f>IFERROR(_xll.qlIndexFixing(Index3M,H1218,TRUE,_xll.ohTrigger(RecalcTrigger,Trigger3M)),NA())</f>
        <v>1.1491650105484006E-2</v>
      </c>
      <c r="L1218" s="44">
        <f>IFERROR(_xll.qlIndexFixing(Index6M,$H1218,TRUE,_xll.ohTrigger(RecalcTrigger,Trigger6M)),NA())</f>
        <v>1.1508356077527686E-2</v>
      </c>
      <c r="M1218" s="146">
        <f>IFERROR(_xll.qlIndexFixing(Index1Y,$H1218,TRUE,_xll.ohTrigger(RecalcTrigger,Trigger1Y)),NA())</f>
        <v>1.1886217250293152E-2</v>
      </c>
      <c r="N1218" s="145">
        <f>IFERROR(_xll.qlIndexFixing(ONIndex1M,I1218,TRUE,_xll.ohTrigger(RecalcTrigger,Trigger1M)),NA())</f>
        <v>1.1135463083974395E-2</v>
      </c>
      <c r="O1218" s="44">
        <f>IFERROR(_xll.qlIndexFixing(ONIndex3M,I1218,TRUE,_xll.ohTrigger(RecalcTrigger,Trigger3M)),NA())</f>
        <v>1.1522450968290965E-2</v>
      </c>
      <c r="P1218" s="44">
        <f>IFERROR(_xll.qlIndexFixing(ONIndex6M,I1218,TRUE,_xll.ohTrigger(RecalcTrigger,Trigger6M)),NA())</f>
        <v>1.1586598793754677E-2</v>
      </c>
      <c r="Q1218" s="146">
        <f>IFERROR(_xll.qlIndexFixing(ONIndex1Y,I1218,TRUE,_xll.ohTrigger(RecalcTrigger,Trigger1Y)),NA())</f>
        <v>1.2024514818068655E-2</v>
      </c>
    </row>
    <row r="1219" spans="2:17" x14ac:dyDescent="0.2">
      <c r="B1219" s="39" t="s">
        <v>42</v>
      </c>
      <c r="D1219" s="42">
        <f>_xll.qlCalendarAdvance(Calendar,$D1218,B1219,"f",FALSE)</f>
        <v>48289</v>
      </c>
      <c r="E1219" s="140">
        <f>_xll.qlInterestRateIndexValueDate(IndexON,D1219)</f>
        <v>48289</v>
      </c>
      <c r="F1219" s="156">
        <f>IFERROR(_xll.qlIndexFixing(IndexON,D1219,TRUE,_xll.ohTrigger(RecalcTrigger,TriggerON)),NA())</f>
        <v>1.0108467999692117E-2</v>
      </c>
      <c r="H1219" s="42">
        <f>_xll.qlCalendarAdvance(Calendar,$H1218,B1219,"f",FALSE)</f>
        <v>48289</v>
      </c>
      <c r="I1219" s="140">
        <f>_xll.qlInterestRateIndexValueDate(Index1M,$H1219)</f>
        <v>48289</v>
      </c>
      <c r="J1219" s="145">
        <f>IFERROR(_xll.qlIndexFixing(Index1M,$H1219,TRUE,_xll.ohTrigger(RecalcTrigger,Trigger1M)),NA())</f>
        <v>1.1121890316396228E-2</v>
      </c>
      <c r="K1219" s="44">
        <f>IFERROR(_xll.qlIndexFixing(Index3M,H1219,TRUE,_xll.ohTrigger(RecalcTrigger,Trigger3M)),NA())</f>
        <v>1.1484340008273527E-2</v>
      </c>
      <c r="L1219" s="44">
        <f>IFERROR(_xll.qlIndexFixing(Index6M,$H1219,TRUE,_xll.ohTrigger(RecalcTrigger,Trigger6M)),NA())</f>
        <v>1.1499785820307746E-2</v>
      </c>
      <c r="M1219" s="146">
        <f>IFERROR(_xll.qlIndexFixing(Index1Y,$H1219,TRUE,_xll.ohTrigger(RecalcTrigger,Trigger1Y)),NA())</f>
        <v>1.1878032857659315E-2</v>
      </c>
      <c r="N1219" s="145">
        <f>IFERROR(_xll.qlIndexFixing(ONIndex1M,I1219,TRUE,_xll.ohTrigger(RecalcTrigger,Trigger1M)),NA())</f>
        <v>1.1129546100870913E-2</v>
      </c>
      <c r="O1219" s="44">
        <f>IFERROR(_xll.qlIndexFixing(ONIndex3M,I1219,TRUE,_xll.ohTrigger(RecalcTrigger,Trigger3M)),NA())</f>
        <v>1.1515217971240777E-2</v>
      </c>
      <c r="P1219" s="44">
        <f>IFERROR(_xll.qlIndexFixing(ONIndex6M,I1219,TRUE,_xll.ohTrigger(RecalcTrigger,Trigger6M)),NA())</f>
        <v>1.1578091462995932E-2</v>
      </c>
      <c r="Q1219" s="146">
        <f>IFERROR(_xll.qlIndexFixing(ONIndex1Y,I1219,TRUE,_xll.ohTrigger(RecalcTrigger,Trigger1Y)),NA())</f>
        <v>1.2016657020408328E-2</v>
      </c>
    </row>
    <row r="1220" spans="2:17" x14ac:dyDescent="0.2">
      <c r="B1220" s="39" t="s">
        <v>42</v>
      </c>
      <c r="D1220" s="42">
        <f>_xll.qlCalendarAdvance(Calendar,$D1219,B1220,"f",FALSE)</f>
        <v>48296</v>
      </c>
      <c r="E1220" s="140">
        <f>_xll.qlInterestRateIndexValueDate(IndexON,D1220)</f>
        <v>48296</v>
      </c>
      <c r="F1220" s="156">
        <f>IFERROR(_xll.qlIndexFixing(IndexON,D1220,TRUE,_xll.ohTrigger(RecalcTrigger,TriggerON)),NA())</f>
        <v>1.0101658064795016E-2</v>
      </c>
      <c r="H1220" s="42">
        <f>_xll.qlCalendarAdvance(Calendar,$H1219,B1220,"f",FALSE)</f>
        <v>48296</v>
      </c>
      <c r="I1220" s="140">
        <f>_xll.qlInterestRateIndexValueDate(Index1M,$H1220)</f>
        <v>48296</v>
      </c>
      <c r="J1220" s="145">
        <f>IFERROR(_xll.qlIndexFixing(Index1M,$H1220,TRUE,_xll.ohTrigger(RecalcTrigger,Trigger1M)),NA())</f>
        <v>1.1115925215417793E-2</v>
      </c>
      <c r="K1220" s="44">
        <f>IFERROR(_xll.qlIndexFixing(Index3M,H1220,TRUE,_xll.ohTrigger(RecalcTrigger,Trigger3M)),NA())</f>
        <v>1.1477021249874302E-2</v>
      </c>
      <c r="L1220" s="44">
        <f>IFERROR(_xll.qlIndexFixing(Index6M,$H1220,TRUE,_xll.ohTrigger(RecalcTrigger,Trigger6M)),NA())</f>
        <v>1.1491214539480763E-2</v>
      </c>
      <c r="M1220" s="146">
        <f>IFERROR(_xll.qlIndexFixing(Index1Y,$H1220,TRUE,_xll.ohTrigger(RecalcTrigger,Trigger1Y)),NA())</f>
        <v>1.1869839550967098E-2</v>
      </c>
      <c r="N1220" s="145">
        <f>IFERROR(_xll.qlIndexFixing(ONIndex1M,I1220,TRUE,_xll.ohTrigger(RecalcTrigger,Trigger1M)),NA())</f>
        <v>1.1123615540408194E-2</v>
      </c>
      <c r="O1220" s="44">
        <f>IFERROR(_xll.qlIndexFixing(ONIndex3M,I1220,TRUE,_xll.ohTrigger(RecalcTrigger,Trigger3M)),NA())</f>
        <v>1.150797632452627E-2</v>
      </c>
      <c r="P1220" s="44">
        <f>IFERROR(_xll.qlIndexFixing(ONIndex6M,I1220,TRUE,_xll.ohTrigger(RecalcTrigger,Trigger6M)),NA())</f>
        <v>1.1569583077987167E-2</v>
      </c>
      <c r="Q1220" s="146">
        <f>IFERROR(_xll.qlIndexFixing(ONIndex1Y,I1220,TRUE,_xll.ohTrigger(RecalcTrigger,Trigger1Y)),NA())</f>
        <v>1.200879034761293E-2</v>
      </c>
    </row>
    <row r="1221" spans="2:17" x14ac:dyDescent="0.2">
      <c r="B1221" s="39" t="s">
        <v>42</v>
      </c>
      <c r="D1221" s="42">
        <f>_xll.qlCalendarAdvance(Calendar,$D1220,B1221,"f",FALSE)</f>
        <v>48303</v>
      </c>
      <c r="E1221" s="140">
        <f>_xll.qlInterestRateIndexValueDate(IndexON,D1221)</f>
        <v>48303</v>
      </c>
      <c r="F1221" s="156">
        <f>IFERROR(_xll.qlIndexFixing(IndexON,D1221,TRUE,_xll.ohTrigger(RecalcTrigger,TriggerON)),NA())</f>
        <v>1.0094839974859049E-2</v>
      </c>
      <c r="H1221" s="42">
        <f>_xll.qlCalendarAdvance(Calendar,$H1220,B1221,"f",FALSE)</f>
        <v>48303</v>
      </c>
      <c r="I1221" s="140">
        <f>_xll.qlInterestRateIndexValueDate(Index1M,$H1221)</f>
        <v>48303</v>
      </c>
      <c r="J1221" s="145">
        <f>IFERROR(_xll.qlIndexFixing(Index1M,$H1221,TRUE,_xll.ohTrigger(RecalcTrigger,Trigger1M)),NA())</f>
        <v>1.1109946527678752E-2</v>
      </c>
      <c r="K1221" s="44">
        <f>IFERROR(_xll.qlIndexFixing(Index3M,H1221,TRUE,_xll.ohTrigger(RecalcTrigger,Trigger3M)),NA())</f>
        <v>1.1469693830331258E-2</v>
      </c>
      <c r="L1221" s="44">
        <f>IFERROR(_xll.qlIndexFixing(Index6M,$H1221,TRUE,_xll.ohTrigger(RecalcTrigger,Trigger6M)),NA())</f>
        <v>1.1482642235059959E-2</v>
      </c>
      <c r="M1221" s="146">
        <f>IFERROR(_xll.qlIndexFixing(Index1Y,$H1221,TRUE,_xll.ohTrigger(RecalcTrigger,Trigger1Y)),NA())</f>
        <v>1.1861637330434771E-2</v>
      </c>
      <c r="N1221" s="145">
        <f>IFERROR(_xll.qlIndexFixing(ONIndex1M,I1221,TRUE,_xll.ohTrigger(RecalcTrigger,Trigger1M)),NA())</f>
        <v>1.1117671402667284E-2</v>
      </c>
      <c r="O1221" s="44">
        <f>IFERROR(_xll.qlIndexFixing(ONIndex3M,I1221,TRUE,_xll.ohTrigger(RecalcTrigger,Trigger3M)),NA())</f>
        <v>1.1500726027985353E-2</v>
      </c>
      <c r="P1221" s="44">
        <f>IFERROR(_xll.qlIndexFixing(ONIndex6M,I1221,TRUE,_xll.ohTrigger(RecalcTrigger,Trigger6M)),NA())</f>
        <v>1.156107363897152E-2</v>
      </c>
      <c r="Q1221" s="146">
        <f>IFERROR(_xll.qlIndexFixing(ONIndex1Y,I1221,TRUE,_xll.ohTrigger(RecalcTrigger,Trigger1Y)),NA())</f>
        <v>1.2000914799925599E-2</v>
      </c>
    </row>
    <row r="1222" spans="2:17" x14ac:dyDescent="0.2">
      <c r="B1222" s="39" t="s">
        <v>42</v>
      </c>
      <c r="D1222" s="42">
        <f>_xll.qlCalendarAdvance(Calendar,$D1221,B1222,"f",FALSE)</f>
        <v>48310</v>
      </c>
      <c r="E1222" s="140">
        <f>_xll.qlInterestRateIndexValueDate(IndexON,D1222)</f>
        <v>48310</v>
      </c>
      <c r="F1222" s="156">
        <f>IFERROR(_xll.qlIndexFixing(IndexON,D1222,TRUE,_xll.ohTrigger(RecalcTrigger,TriggerON)),NA())</f>
        <v>1.0088013729803169E-2</v>
      </c>
      <c r="H1222" s="42">
        <f>_xll.qlCalendarAdvance(Calendar,$H1221,B1222,"f",FALSE)</f>
        <v>48310</v>
      </c>
      <c r="I1222" s="140">
        <f>_xll.qlInterestRateIndexValueDate(Index1M,$H1222)</f>
        <v>48310</v>
      </c>
      <c r="J1222" s="145">
        <f>IFERROR(_xll.qlIndexFixing(Index1M,$H1222,TRUE,_xll.ohTrigger(RecalcTrigger,Trigger1M)),NA())</f>
        <v>1.1104214568929554E-2</v>
      </c>
      <c r="K1222" s="44">
        <f>IFERROR(_xll.qlIndexFixing(Index3M,H1222,TRUE,_xll.ohTrigger(RecalcTrigger,Trigger3M)),NA())</f>
        <v>1.1462703570696326E-2</v>
      </c>
      <c r="L1222" s="44">
        <f>IFERROR(_xll.qlIndexFixing(Index6M,$H1222,TRUE,_xll.ohTrigger(RecalcTrigger,Trigger6M)),NA())</f>
        <v>1.1474501633601329E-2</v>
      </c>
      <c r="M1222" s="146">
        <f>IFERROR(_xll.qlIndexFixing(Index1Y,$H1222,TRUE,_xll.ohTrigger(RecalcTrigger,Trigger1Y)),NA())</f>
        <v>1.1853426196279493E-2</v>
      </c>
      <c r="N1222" s="145">
        <f>IFERROR(_xll.qlIndexFixing(ONIndex1M,I1222,TRUE,_xll.ohTrigger(RecalcTrigger,Trigger1M)),NA())</f>
        <v>1.1111713687648184E-2</v>
      </c>
      <c r="O1222" s="44">
        <f>IFERROR(_xll.qlIndexFixing(ONIndex3M,I1222,TRUE,_xll.ohTrigger(RecalcTrigger,Trigger3M)),NA())</f>
        <v>1.1493467081780118E-2</v>
      </c>
      <c r="P1222" s="44">
        <f>IFERROR(_xll.qlIndexFixing(ONIndex6M,I1222,TRUE,_xll.ohTrigger(RecalcTrigger,Trigger6M)),NA())</f>
        <v>1.1552563145705852E-2</v>
      </c>
      <c r="Q1222" s="146">
        <f>IFERROR(_xll.qlIndexFixing(ONIndex1Y,I1222,TRUE,_xll.ohTrigger(RecalcTrigger,Trigger1Y)),NA())</f>
        <v>1.1993030377184244E-2</v>
      </c>
    </row>
    <row r="1223" spans="2:17" x14ac:dyDescent="0.2">
      <c r="B1223" s="39" t="s">
        <v>42</v>
      </c>
      <c r="D1223" s="42">
        <f>_xll.qlCalendarAdvance(Calendar,$D1222,B1223,"f",FALSE)</f>
        <v>48317</v>
      </c>
      <c r="E1223" s="140">
        <f>_xll.qlInterestRateIndexValueDate(IndexON,D1223)</f>
        <v>48317</v>
      </c>
      <c r="F1223" s="156">
        <f>IFERROR(_xll.qlIndexFixing(IndexON,D1223,TRUE,_xll.ohTrigger(RecalcTrigger,TriggerON)),NA())</f>
        <v>1.0081179329789469E-2</v>
      </c>
      <c r="H1223" s="42">
        <f>_xll.qlCalendarAdvance(Calendar,$H1222,B1223,"f",FALSE)</f>
        <v>48317</v>
      </c>
      <c r="I1223" s="140">
        <f>_xll.qlInterestRateIndexValueDate(Index1M,$H1223)</f>
        <v>48317</v>
      </c>
      <c r="J1223" s="145">
        <f>IFERROR(_xll.qlIndexFixing(Index1M,$H1223,TRUE,_xll.ohTrigger(RecalcTrigger,Trigger1M)),NA())</f>
        <v>1.1098209860750904E-2</v>
      </c>
      <c r="K1223" s="44">
        <f>IFERROR(_xll.qlIndexFixing(Index3M,H1223,TRUE,_xll.ohTrigger(RecalcTrigger,Trigger3M)),NA())</f>
        <v>1.1455359677888311E-2</v>
      </c>
      <c r="L1223" s="44">
        <f>IFERROR(_xll.qlIndexFixing(Index6M,$H1223,TRUE,_xll.ohTrigger(RecalcTrigger,Trigger6M)),NA())</f>
        <v>1.146592762381712E-2</v>
      </c>
      <c r="M1223" s="146">
        <f>IFERROR(_xll.qlIndexFixing(Index1Y,$H1223,TRUE,_xll.ohTrigger(RecalcTrigger,Trigger1Y)),NA())</f>
        <v>1.1845206148719978E-2</v>
      </c>
      <c r="N1223" s="145">
        <f>IFERROR(_xll.qlIndexFixing(ONIndex1M,I1223,TRUE,_xll.ohTrigger(RecalcTrigger,Trigger1M)),NA())</f>
        <v>1.1105742395350893E-2</v>
      </c>
      <c r="O1223" s="44">
        <f>IFERROR(_xll.qlIndexFixing(ONIndex3M,I1223,TRUE,_xll.ohTrigger(RecalcTrigger,Trigger3M)),NA())</f>
        <v>1.1486199485829518E-2</v>
      </c>
      <c r="P1223" s="44">
        <f>IFERROR(_xll.qlIndexFixing(ONIndex6M,I1223,TRUE,_xll.ohTrigger(RecalcTrigger,Trigger6M)),NA())</f>
        <v>1.1544051598433303E-2</v>
      </c>
      <c r="Q1223" s="146">
        <f>IFERROR(_xll.qlIndexFixing(ONIndex1Y,I1223,TRUE,_xll.ohTrigger(RecalcTrigger,Trigger1Y)),NA())</f>
        <v>1.1985137079307817E-2</v>
      </c>
    </row>
    <row r="1224" spans="2:17" x14ac:dyDescent="0.2">
      <c r="B1224" s="39" t="s">
        <v>42</v>
      </c>
      <c r="D1224" s="42">
        <f>_xll.qlCalendarAdvance(Calendar,$D1223,B1224,"f",FALSE)</f>
        <v>48324</v>
      </c>
      <c r="E1224" s="140">
        <f>_xll.qlInterestRateIndexValueDate(IndexON,D1224)</f>
        <v>48324</v>
      </c>
      <c r="F1224" s="156">
        <f>IFERROR(_xll.qlIndexFixing(IndexON,D1224,TRUE,_xll.ohTrigger(RecalcTrigger,TriggerON)),NA())</f>
        <v>1.0074336774655857E-2</v>
      </c>
      <c r="H1224" s="42">
        <f>_xll.qlCalendarAdvance(Calendar,$H1223,B1224,"f",FALSE)</f>
        <v>48324</v>
      </c>
      <c r="I1224" s="140">
        <f>_xll.qlInterestRateIndexValueDate(Index1M,$H1224)</f>
        <v>48324</v>
      </c>
      <c r="J1224" s="145">
        <f>IFERROR(_xll.qlIndexFixing(Index1M,$H1224,TRUE,_xll.ohTrigger(RecalcTrigger,Trigger1M)),NA())</f>
        <v>1.1092191566181761E-2</v>
      </c>
      <c r="K1224" s="44">
        <f>IFERROR(_xll.qlIndexFixing(Index3M,H1224,TRUE,_xll.ohTrigger(RecalcTrigger,Trigger3M)),NA())</f>
        <v>1.144800712420131E-2</v>
      </c>
      <c r="L1224" s="44">
        <f>IFERROR(_xll.qlIndexFixing(Index6M,$H1224,TRUE,_xll.ohTrigger(RecalcTrigger,Trigger6M)),NA())</f>
        <v>1.1457352590310322E-2</v>
      </c>
      <c r="M1224" s="146">
        <f>IFERROR(_xll.qlIndexFixing(Index1Y,$H1224,TRUE,_xll.ohTrigger(RecalcTrigger,Trigger1Y)),NA())</f>
        <v>1.1836977187973829E-2</v>
      </c>
      <c r="N1224" s="145">
        <f>IFERROR(_xll.qlIndexFixing(ONIndex1M,I1224,TRUE,_xll.ohTrigger(RecalcTrigger,Trigger1M)),NA())</f>
        <v>1.1099757525775411E-2</v>
      </c>
      <c r="O1224" s="44">
        <f>IFERROR(_xll.qlIndexFixing(ONIndex3M,I1224,TRUE,_xll.ohTrigger(RecalcTrigger,Trigger3M)),NA())</f>
        <v>1.1478923240133554E-2</v>
      </c>
      <c r="P1224" s="44">
        <f>IFERROR(_xll.qlIndexFixing(ONIndex6M,I1224,TRUE,_xll.ohTrigger(RecalcTrigger,Trigger6M)),NA())</f>
        <v>1.1535538996910732E-2</v>
      </c>
      <c r="Q1224" s="146">
        <f>IFERROR(_xll.qlIndexFixing(ONIndex1Y,I1224,TRUE,_xll.ohTrigger(RecalcTrigger,Trigger1Y)),NA())</f>
        <v>1.1977234906539458E-2</v>
      </c>
    </row>
    <row r="1225" spans="2:17" x14ac:dyDescent="0.2">
      <c r="B1225" s="39" t="s">
        <v>42</v>
      </c>
      <c r="D1225" s="42">
        <f>_xll.qlCalendarAdvance(Calendar,$D1224,B1225,"f",FALSE)</f>
        <v>48331</v>
      </c>
      <c r="E1225" s="140">
        <f>_xll.qlInterestRateIndexValueDate(IndexON,D1225)</f>
        <v>48331</v>
      </c>
      <c r="F1225" s="156">
        <f>IFERROR(_xll.qlIndexFixing(IndexON,D1225,TRUE,_xll.ohTrigger(RecalcTrigger,TriggerON)),NA())</f>
        <v>1.0067486064483377E-2</v>
      </c>
      <c r="H1225" s="42">
        <f>_xll.qlCalendarAdvance(Calendar,$H1224,B1225,"f",FALSE)</f>
        <v>48331</v>
      </c>
      <c r="I1225" s="140">
        <f>_xll.qlInterestRateIndexValueDate(Index1M,$H1225)</f>
        <v>48331</v>
      </c>
      <c r="J1225" s="145">
        <f>IFERROR(_xll.qlIndexFixing(Index1M,$H1225,TRUE,_xll.ohTrigger(RecalcTrigger,Trigger1M)),NA())</f>
        <v>1.1086159685243735E-2</v>
      </c>
      <c r="K1225" s="44">
        <f>IFERROR(_xll.qlIndexFixing(Index3M,H1225,TRUE,_xll.ohTrigger(RecalcTrigger,Trigger3M)),NA())</f>
        <v>1.1440645909684306E-2</v>
      </c>
      <c r="L1225" s="44">
        <f>IFERROR(_xll.qlIndexFixing(Index6M,$H1225,TRUE,_xll.ohTrigger(RecalcTrigger,Trigger6M)),NA())</f>
        <v>1.1448776533095109E-2</v>
      </c>
      <c r="M1225" s="146">
        <f>IFERROR(_xll.qlIndexFixing(Index1Y,$H1225,TRUE,_xll.ohTrigger(RecalcTrigger,Trigger1Y)),NA())</f>
        <v>1.1828739314260428E-2</v>
      </c>
      <c r="N1225" s="145">
        <f>IFERROR(_xll.qlIndexFixing(ONIndex1M,I1225,TRUE,_xll.ohTrigger(RecalcTrigger,Trigger1M)),NA())</f>
        <v>1.1093759078840693E-2</v>
      </c>
      <c r="O1225" s="44">
        <f>IFERROR(_xll.qlIndexFixing(ONIndex3M,I1225,TRUE,_xll.ohTrigger(RecalcTrigger,Trigger3M)),NA())</f>
        <v>1.1471638344773272E-2</v>
      </c>
      <c r="P1225" s="44">
        <f>IFERROR(_xll.qlIndexFixing(ONIndex6M,I1225,TRUE,_xll.ohTrigger(RecalcTrigger,Trigger6M)),NA())</f>
        <v>1.1527025341219188E-2</v>
      </c>
      <c r="Q1225" s="146">
        <f>IFERROR(_xll.qlIndexFixing(ONIndex1Y,I1225,TRUE,_xll.ohTrigger(RecalcTrigger,Trigger1Y)),NA())</f>
        <v>1.1969323858636027E-2</v>
      </c>
    </row>
    <row r="1226" spans="2:17" x14ac:dyDescent="0.2">
      <c r="B1226" s="39" t="s">
        <v>42</v>
      </c>
      <c r="D1226" s="42">
        <f>_xll.qlCalendarAdvance(Calendar,$D1225,B1226,"f",FALSE)</f>
        <v>48338</v>
      </c>
      <c r="E1226" s="140">
        <f>_xll.qlInterestRateIndexValueDate(IndexON,D1226)</f>
        <v>48338</v>
      </c>
      <c r="F1226" s="156">
        <f>IFERROR(_xll.qlIndexFixing(IndexON,D1226,TRUE,_xll.ohTrigger(RecalcTrigger,TriggerON)),NA())</f>
        <v>1.0060627199190986E-2</v>
      </c>
      <c r="H1226" s="42">
        <f>_xll.qlCalendarAdvance(Calendar,$H1225,B1226,"f",FALSE)</f>
        <v>48338</v>
      </c>
      <c r="I1226" s="140">
        <f>_xll.qlInterestRateIndexValueDate(Index1M,$H1226)</f>
        <v>48338</v>
      </c>
      <c r="J1226" s="145">
        <f>IFERROR(_xll.qlIndexFixing(Index1M,$H1226,TRUE,_xll.ohTrigger(RecalcTrigger,Trigger1M)),NA())</f>
        <v>1.1079849288241135E-2</v>
      </c>
      <c r="K1226" s="44">
        <f>IFERROR(_xll.qlIndexFixing(Index3M,H1226,TRUE,_xll.ohTrigger(RecalcTrigger,Trigger3M)),NA())</f>
        <v>1.1432926817159841E-2</v>
      </c>
      <c r="L1226" s="44">
        <f>IFERROR(_xll.qlIndexFixing(Index6M,$H1226,TRUE,_xll.ohTrigger(RecalcTrigger,Trigger6M)),NA())</f>
        <v>1.1439765359526916E-2</v>
      </c>
      <c r="M1226" s="146">
        <f>IFERROR(_xll.qlIndexFixing(Index1Y,$H1226,TRUE,_xll.ohTrigger(RecalcTrigger,Trigger1Y)),NA())</f>
        <v>1.1820492527797821E-2</v>
      </c>
      <c r="N1226" s="145">
        <f>IFERROR(_xll.qlIndexFixing(ONIndex1M,I1226,TRUE,_xll.ohTrigger(RecalcTrigger,Trigger1M)),NA())</f>
        <v>1.108774705470883E-2</v>
      </c>
      <c r="O1226" s="44">
        <f>IFERROR(_xll.qlIndexFixing(ONIndex3M,I1226,TRUE,_xll.ohTrigger(RecalcTrigger,Trigger3M)),NA())</f>
        <v>1.1464344799586579E-2</v>
      </c>
      <c r="P1226" s="44">
        <f>IFERROR(_xll.qlIndexFixing(ONIndex6M,I1226,TRUE,_xll.ohTrigger(RecalcTrigger,Trigger6M)),NA())</f>
        <v>1.1518510631439716E-2</v>
      </c>
      <c r="Q1226" s="146">
        <f>IFERROR(_xll.qlIndexFixing(ONIndex1Y,I1226,TRUE,_xll.ohTrigger(RecalcTrigger,Trigger1Y)),NA())</f>
        <v>1.1961403935759618E-2</v>
      </c>
    </row>
    <row r="1227" spans="2:17" x14ac:dyDescent="0.2">
      <c r="B1227" s="39" t="s">
        <v>42</v>
      </c>
      <c r="D1227" s="42">
        <f>_xll.qlCalendarAdvance(Calendar,$D1226,B1227,"f",FALSE)</f>
        <v>48345</v>
      </c>
      <c r="E1227" s="140">
        <f>_xll.qlInterestRateIndexValueDate(IndexON,D1227)</f>
        <v>48345</v>
      </c>
      <c r="F1227" s="156">
        <f>IFERROR(_xll.qlIndexFixing(IndexON,D1227,TRUE,_xll.ohTrigger(RecalcTrigger,TriggerON)),NA())</f>
        <v>1.0053760178859728E-2</v>
      </c>
      <c r="H1227" s="42">
        <f>_xll.qlCalendarAdvance(Calendar,$H1226,B1227,"f",FALSE)</f>
        <v>48345</v>
      </c>
      <c r="I1227" s="140">
        <f>_xll.qlInterestRateIndexValueDate(Index1M,$H1227)</f>
        <v>48345</v>
      </c>
      <c r="J1227" s="145">
        <f>IFERROR(_xll.qlIndexFixing(Index1M,$H1227,TRUE,_xll.ohTrigger(RecalcTrigger,Trigger1M)),NA())</f>
        <v>1.1073789080348923E-2</v>
      </c>
      <c r="K1227" s="44">
        <f>IFERROR(_xll.qlIndexFixing(Index3M,H1227,TRUE,_xll.ohTrigger(RecalcTrigger,Trigger3M)),NA())</f>
        <v>1.1425547431769604E-2</v>
      </c>
      <c r="L1227" s="44">
        <f>IFERROR(_xll.qlIndexFixing(Index6M,$H1227,TRUE,_xll.ohTrigger(RecalcTrigger,Trigger6M)),NA())</f>
        <v>1.1431186913828589E-2</v>
      </c>
      <c r="M1227" s="146">
        <f>IFERROR(_xll.qlIndexFixing(Index1Y,$H1227,TRUE,_xll.ohTrigger(RecalcTrigger,Trigger1Y)),NA())</f>
        <v>1.1812236828805389E-2</v>
      </c>
      <c r="N1227" s="145">
        <f>IFERROR(_xll.qlIndexFixing(ONIndex1M,I1227,TRUE,_xll.ohTrigger(RecalcTrigger,Trigger1M)),NA())</f>
        <v>1.1081721453298776E-2</v>
      </c>
      <c r="O1227" s="44">
        <f>IFERROR(_xll.qlIndexFixing(ONIndex3M,I1227,TRUE,_xll.ohTrigger(RecalcTrigger,Trigger3M)),NA())</f>
        <v>1.1457042604735568E-2</v>
      </c>
      <c r="P1227" s="44">
        <f>IFERROR(_xll.qlIndexFixing(ONIndex6M,I1227,TRUE,_xll.ohTrigger(RecalcTrigger,Trigger6M)),NA())</f>
        <v>1.1509994867491269E-2</v>
      </c>
      <c r="Q1227" s="146">
        <f>IFERROR(_xll.qlIndexFixing(ONIndex1Y,I1227,TRUE,_xll.ohTrigger(RecalcTrigger,Trigger1Y)),NA())</f>
        <v>1.1953475137829184E-2</v>
      </c>
    </row>
    <row r="1228" spans="2:17" x14ac:dyDescent="0.2">
      <c r="B1228" s="39" t="s">
        <v>42</v>
      </c>
      <c r="D1228" s="42">
        <f>_xll.qlCalendarAdvance(Calendar,$D1227,B1228,"f",FALSE)</f>
        <v>48352</v>
      </c>
      <c r="E1228" s="140">
        <f>_xll.qlInterestRateIndexValueDate(IndexON,D1228)</f>
        <v>48352</v>
      </c>
      <c r="F1228" s="156">
        <f>IFERROR(_xll.qlIndexFixing(IndexON,D1228,TRUE,_xll.ohTrigger(RecalcTrigger,TriggerON)),NA())</f>
        <v>1.0046885003570649E-2</v>
      </c>
      <c r="H1228" s="42">
        <f>_xll.qlCalendarAdvance(Calendar,$H1227,B1228,"f",FALSE)</f>
        <v>48352</v>
      </c>
      <c r="I1228" s="140">
        <f>_xll.qlInterestRateIndexValueDate(Index1M,$H1228)</f>
        <v>48352</v>
      </c>
      <c r="J1228" s="145">
        <f>IFERROR(_xll.qlIndexFixing(Index1M,$H1228,TRUE,_xll.ohTrigger(RecalcTrigger,Trigger1M)),NA())</f>
        <v>1.1067715285842508E-2</v>
      </c>
      <c r="K1228" s="44">
        <f>IFERROR(_xll.qlIndexFixing(Index3M,H1228,TRUE,_xll.ohTrigger(RecalcTrigger,Trigger3M)),NA())</f>
        <v>1.141815938557471E-2</v>
      </c>
      <c r="L1228" s="44">
        <f>IFERROR(_xll.qlIndexFixing(Index6M,$H1228,TRUE,_xll.ohTrigger(RecalcTrigger,Trigger6M)),NA())</f>
        <v>1.1422607444631137E-2</v>
      </c>
      <c r="M1228" s="146">
        <f>IFERROR(_xll.qlIndexFixing(Index1Y,$H1228,TRUE,_xll.ohTrigger(RecalcTrigger,Trigger1Y)),NA())</f>
        <v>1.1803972217502512E-2</v>
      </c>
      <c r="N1228" s="145">
        <f>IFERROR(_xll.qlIndexFixing(ONIndex1M,I1228,TRUE,_xll.ohTrigger(RecalcTrigger,Trigger1M)),NA())</f>
        <v>1.1075682274529486E-2</v>
      </c>
      <c r="O1228" s="44">
        <f>IFERROR(_xll.qlIndexFixing(ONIndex3M,I1228,TRUE,_xll.ohTrigger(RecalcTrigger,Trigger3M)),NA())</f>
        <v>1.1449731760139192E-2</v>
      </c>
      <c r="P1228" s="44">
        <f>IFERROR(_xll.qlIndexFixing(ONIndex6M,I1228,TRUE,_xll.ohTrigger(RecalcTrigger,Trigger6M)),NA())</f>
        <v>1.1501478049373848E-2</v>
      </c>
      <c r="Q1228" s="146">
        <f>IFERROR(_xll.qlIndexFixing(ONIndex1Y,I1228,TRUE,_xll.ohTrigger(RecalcTrigger,Trigger1Y)),NA())</f>
        <v>1.1945537464925771E-2</v>
      </c>
    </row>
    <row r="1229" spans="2:17" x14ac:dyDescent="0.2">
      <c r="B1229" s="39" t="s">
        <v>42</v>
      </c>
      <c r="D1229" s="42">
        <f>_xll.qlCalendarAdvance(Calendar,$D1228,B1229,"f",FALSE)</f>
        <v>48359</v>
      </c>
      <c r="E1229" s="140">
        <f>_xll.qlInterestRateIndexValueDate(IndexON,D1229)</f>
        <v>48359</v>
      </c>
      <c r="F1229" s="156">
        <f>IFERROR(_xll.qlIndexFixing(IndexON,D1229,TRUE,_xll.ohTrigger(RecalcTrigger,TriggerON)),NA())</f>
        <v>1.0040001673080612E-2</v>
      </c>
      <c r="H1229" s="42">
        <f>_xll.qlCalendarAdvance(Calendar,$H1228,B1229,"f",FALSE)</f>
        <v>48359</v>
      </c>
      <c r="I1229" s="140">
        <f>_xll.qlInterestRateIndexValueDate(Index1M,$H1229)</f>
        <v>48359</v>
      </c>
      <c r="J1229" s="145">
        <f>IFERROR(_xll.qlIndexFixing(Index1M,$H1229,TRUE,_xll.ohTrigger(RecalcTrigger,Trigger1M)),NA())</f>
        <v>1.1061627904734968E-2</v>
      </c>
      <c r="K1229" s="44">
        <f>IFERROR(_xll.qlIndexFixing(Index3M,H1229,TRUE,_xll.ohTrigger(RecalcTrigger,Trigger3M)),NA())</f>
        <v>1.1410762678620965E-2</v>
      </c>
      <c r="L1229" s="44">
        <f>IFERROR(_xll.qlIndexFixing(Index6M,$H1229,TRUE,_xll.ohTrigger(RecalcTrigger,Trigger6M)),NA())</f>
        <v>1.1414026951948656E-2</v>
      </c>
      <c r="M1229" s="146">
        <f>IFERROR(_xll.qlIndexFixing(Index1Y,$H1229,TRUE,_xll.ohTrigger(RecalcTrigger,Trigger1Y)),NA())</f>
        <v>1.1795698694108347E-2</v>
      </c>
      <c r="N1229" s="145">
        <f>IFERROR(_xll.qlIndexFixing(ONIndex1M,I1229,TRUE,_xll.ohTrigger(RecalcTrigger,Trigger1M)),NA())</f>
        <v>1.1069629518482005E-2</v>
      </c>
      <c r="O1229" s="44">
        <f>IFERROR(_xll.qlIndexFixing(ONIndex3M,I1229,TRUE,_xll.ohTrigger(RecalcTrigger,Trigger3M)),NA())</f>
        <v>1.1442412265959545E-2</v>
      </c>
      <c r="P1229" s="44">
        <f>IFERROR(_xll.qlIndexFixing(ONIndex6M,I1229,TRUE,_xll.ohTrigger(RecalcTrigger,Trigger6M)),NA())</f>
        <v>1.1492960177168499E-2</v>
      </c>
      <c r="Q1229" s="146">
        <f>IFERROR(_xll.qlIndexFixing(ONIndex1Y,I1229,TRUE,_xll.ohTrigger(RecalcTrigger,Trigger1Y)),NA())</f>
        <v>1.1937590916887286E-2</v>
      </c>
    </row>
    <row r="1230" spans="2:17" x14ac:dyDescent="0.2">
      <c r="B1230" s="39" t="s">
        <v>42</v>
      </c>
      <c r="D1230" s="42">
        <f>_xll.qlCalendarAdvance(Calendar,$D1229,B1230,"f",FALSE)</f>
        <v>48366</v>
      </c>
      <c r="E1230" s="140">
        <f>_xll.qlInterestRateIndexValueDate(IndexON,D1230)</f>
        <v>48366</v>
      </c>
      <c r="F1230" s="156">
        <f>IFERROR(_xll.qlIndexFixing(IndexON,D1230,TRUE,_xll.ohTrigger(RecalcTrigger,TriggerON)),NA())</f>
        <v>1.0033110187551708E-2</v>
      </c>
      <c r="H1230" s="42">
        <f>_xll.qlCalendarAdvance(Calendar,$H1229,B1230,"f",FALSE)</f>
        <v>48366</v>
      </c>
      <c r="I1230" s="140">
        <f>_xll.qlInterestRateIndexValueDate(Index1M,$H1230)</f>
        <v>48366</v>
      </c>
      <c r="J1230" s="145">
        <f>IFERROR(_xll.qlIndexFixing(Index1M,$H1230,TRUE,_xll.ohTrigger(RecalcTrigger,Trigger1M)),NA())</f>
        <v>1.1055796485720082E-2</v>
      </c>
      <c r="K1230" s="44">
        <f>IFERROR(_xll.qlIndexFixing(Index3M,H1230,TRUE,_xll.ohTrigger(RecalcTrigger,Trigger3M)),NA())</f>
        <v>1.1403357310958585E-2</v>
      </c>
      <c r="L1230" s="44">
        <f>IFERROR(_xll.qlIndexFixing(Index6M,$H1230,TRUE,_xll.ohTrigger(RecalcTrigger,Trigger6M)),NA())</f>
        <v>1.1405880891856934E-2</v>
      </c>
      <c r="M1230" s="146">
        <f>IFERROR(_xll.qlIndexFixing(Index1Y,$H1230,TRUE,_xll.ohTrigger(RecalcTrigger,Trigger1Y)),NA())</f>
        <v>1.178741625884272E-2</v>
      </c>
      <c r="N1230" s="145">
        <f>IFERROR(_xll.qlIndexFixing(ONIndex1M,I1230,TRUE,_xll.ohTrigger(RecalcTrigger,Trigger1M)),NA())</f>
        <v>1.1063563185156333E-2</v>
      </c>
      <c r="O1230" s="44">
        <f>IFERROR(_xll.qlIndexFixing(ONIndex3M,I1230,TRUE,_xll.ohTrigger(RecalcTrigger,Trigger3M)),NA())</f>
        <v>1.1435084121872441E-2</v>
      </c>
      <c r="P1230" s="44">
        <f>IFERROR(_xll.qlIndexFixing(ONIndex6M,I1230,TRUE,_xll.ohTrigger(RecalcTrigger,Trigger6M)),NA())</f>
        <v>1.1484441250713129E-2</v>
      </c>
      <c r="Q1230" s="146">
        <f>IFERROR(_xll.qlIndexFixing(ONIndex1Y,I1230,TRUE,_xll.ohTrigger(RecalcTrigger,Trigger1Y)),NA())</f>
        <v>1.1929635493875823E-2</v>
      </c>
    </row>
    <row r="1231" spans="2:17" x14ac:dyDescent="0.2">
      <c r="B1231" s="39" t="s">
        <v>42</v>
      </c>
      <c r="D1231" s="42">
        <f>_xll.qlCalendarAdvance(Calendar,$D1230,B1231,"f",FALSE)</f>
        <v>48373</v>
      </c>
      <c r="E1231" s="140">
        <f>_xll.qlInterestRateIndexValueDate(IndexON,D1231)</f>
        <v>48373</v>
      </c>
      <c r="F1231" s="156">
        <f>IFERROR(_xll.qlIndexFixing(IndexON,D1231,TRUE,_xll.ohTrigger(RecalcTrigger,TriggerON)),NA())</f>
        <v>1.0026210546983938E-2</v>
      </c>
      <c r="H1231" s="42">
        <f>_xll.qlCalendarAdvance(Calendar,$H1230,B1231,"f",FALSE)</f>
        <v>48373</v>
      </c>
      <c r="I1231" s="140">
        <f>_xll.qlInterestRateIndexValueDate(Index1M,$H1231)</f>
        <v>48373</v>
      </c>
      <c r="J1231" s="145">
        <f>IFERROR(_xll.qlIndexFixing(Index1M,$H1231,TRUE,_xll.ohTrigger(RecalcTrigger,Trigger1M)),NA())</f>
        <v>1.1049683086992909E-2</v>
      </c>
      <c r="K1231" s="44">
        <f>IFERROR(_xll.qlIndexFixing(Index3M,H1231,TRUE,_xll.ohTrigger(RecalcTrigger,Trigger3M)),NA())</f>
        <v>1.139594328263514E-2</v>
      </c>
      <c r="L1231" s="44">
        <f>IFERROR(_xll.qlIndexFixing(Index6M,$H1231,TRUE,_xll.ohTrigger(RecalcTrigger,Trigger6M)),NA())</f>
        <v>1.1397298692671564E-2</v>
      </c>
      <c r="M1231" s="146">
        <f>IFERROR(_xll.qlIndexFixing(Index1Y,$H1231,TRUE,_xll.ohTrigger(RecalcTrigger,Trigger1Y)),NA())</f>
        <v>1.1779124911925676E-2</v>
      </c>
      <c r="N1231" s="145">
        <f>IFERROR(_xll.qlIndexFixing(ONIndex1M,I1231,TRUE,_xll.ohTrigger(RecalcTrigger,Trigger1M)),NA())</f>
        <v>1.1057483274633517E-2</v>
      </c>
      <c r="O1231" s="44">
        <f>IFERROR(_xll.qlIndexFixing(ONIndex3M,I1231,TRUE,_xll.ohTrigger(RecalcTrigger,Trigger3M)),NA())</f>
        <v>1.1427747328121018E-2</v>
      </c>
      <c r="P1231" s="44">
        <f>IFERROR(_xll.qlIndexFixing(ONIndex6M,I1231,TRUE,_xll.ohTrigger(RecalcTrigger,Trigger6M)),NA())</f>
        <v>1.1475921270169831E-2</v>
      </c>
      <c r="Q1231" s="146">
        <f>IFERROR(_xll.qlIndexFixing(ONIndex1Y,I1231,TRUE,_xll.ohTrigger(RecalcTrigger,Trigger1Y)),NA())</f>
        <v>1.1921671195810335E-2</v>
      </c>
    </row>
    <row r="1232" spans="2:17" x14ac:dyDescent="0.2">
      <c r="B1232" s="39" t="s">
        <v>42</v>
      </c>
      <c r="D1232" s="42">
        <f>_xll.qlCalendarAdvance(Calendar,$D1231,B1232,"f",FALSE)</f>
        <v>48380</v>
      </c>
      <c r="E1232" s="140">
        <f>_xll.qlInterestRateIndexValueDate(IndexON,D1232)</f>
        <v>48380</v>
      </c>
      <c r="F1232" s="156">
        <f>IFERROR(_xll.qlIndexFixing(IndexON,D1232,TRUE,_xll.ohTrigger(RecalcTrigger,TriggerON)),NA())</f>
        <v>1.0019302751377301E-2</v>
      </c>
      <c r="H1232" s="42">
        <f>_xll.qlCalendarAdvance(Calendar,$H1231,B1232,"f",FALSE)</f>
        <v>48380</v>
      </c>
      <c r="I1232" s="140">
        <f>_xll.qlInterestRateIndexValueDate(Index1M,$H1232)</f>
        <v>48380</v>
      </c>
      <c r="J1232" s="145">
        <f>IFERROR(_xll.qlIndexFixing(Index1M,$H1232,TRUE,_xll.ohTrigger(RecalcTrigger,Trigger1M)),NA())</f>
        <v>1.1043556102037333E-2</v>
      </c>
      <c r="K1232" s="44">
        <f>IFERROR(_xll.qlIndexFixing(Index3M,H1232,TRUE,_xll.ohTrigger(RecalcTrigger,Trigger3M)),NA())</f>
        <v>1.1388520593698199E-2</v>
      </c>
      <c r="L1232" s="44">
        <f>IFERROR(_xll.qlIndexFixing(Index6M,$H1232,TRUE,_xll.ohTrigger(RecalcTrigger,Trigger6M)),NA())</f>
        <v>1.1388715469871224E-2</v>
      </c>
      <c r="M1232" s="146">
        <f>IFERROR(_xll.qlIndexFixing(Index1Y,$H1232,TRUE,_xll.ohTrigger(RecalcTrigger,Trigger1Y)),NA())</f>
        <v>1.1770824653577483E-2</v>
      </c>
      <c r="N1232" s="145">
        <f>IFERROR(_xll.qlIndexFixing(ONIndex1M,I1232,TRUE,_xll.ohTrigger(RecalcTrigger,Trigger1M)),NA())</f>
        <v>1.1051389786751464E-2</v>
      </c>
      <c r="O1232" s="44">
        <f>IFERROR(_xll.qlIndexFixing(ONIndex3M,I1232,TRUE,_xll.ohTrigger(RecalcTrigger,Trigger3M)),NA())</f>
        <v>1.1420401884624232E-2</v>
      </c>
      <c r="P1232" s="44">
        <f>IFERROR(_xll.qlIndexFixing(ONIndex6M,I1232,TRUE,_xll.ohTrigger(RecalcTrigger,Trigger6M)),NA())</f>
        <v>1.1467400235538605E-2</v>
      </c>
      <c r="Q1232" s="146">
        <f>IFERROR(_xll.qlIndexFixing(ONIndex1Y,I1232,TRUE,_xll.ohTrigger(RecalcTrigger,Trigger1Y)),NA())</f>
        <v>1.1913698022771868E-2</v>
      </c>
    </row>
    <row r="1233" spans="2:17" x14ac:dyDescent="0.2">
      <c r="B1233" s="39" t="s">
        <v>42</v>
      </c>
      <c r="D1233" s="42">
        <f>_xll.qlCalendarAdvance(Calendar,$D1232,B1233,"f",FALSE)</f>
        <v>48387</v>
      </c>
      <c r="E1233" s="140">
        <f>_xll.qlInterestRateIndexValueDate(IndexON,D1233)</f>
        <v>48387</v>
      </c>
      <c r="F1233" s="156">
        <f>IFERROR(_xll.qlIndexFixing(IndexON,D1233,TRUE,_xll.ohTrigger(RecalcTrigger,TriggerON)),NA())</f>
        <v>1.0012386800731798E-2</v>
      </c>
      <c r="H1233" s="42">
        <f>_xll.qlCalendarAdvance(Calendar,$H1232,B1233,"f",FALSE)</f>
        <v>48387</v>
      </c>
      <c r="I1233" s="140">
        <f>_xll.qlInterestRateIndexValueDate(Index1M,$H1233)</f>
        <v>48387</v>
      </c>
      <c r="J1233" s="145">
        <f>IFERROR(_xll.qlIndexFixing(Index1M,$H1233,TRUE,_xll.ohTrigger(RecalcTrigger,Trigger1M)),NA())</f>
        <v>1.1037415530874969E-2</v>
      </c>
      <c r="K1233" s="44">
        <f>IFERROR(_xll.qlIndexFixing(Index3M,H1233,TRUE,_xll.ohTrigger(RecalcTrigger,Trigger3M)),NA())</f>
        <v>1.1381089244197978E-2</v>
      </c>
      <c r="L1233" s="44">
        <f>IFERROR(_xll.qlIndexFixing(Index6M,$H1233,TRUE,_xll.ohTrigger(RecalcTrigger,Trigger6M)),NA())</f>
        <v>1.1380131223469645E-2</v>
      </c>
      <c r="M1233" s="146">
        <f>IFERROR(_xll.qlIndexFixing(Index1Y,$H1233,TRUE,_xll.ohTrigger(RecalcTrigger,Trigger1Y)),NA())</f>
        <v>1.1762515484018188E-2</v>
      </c>
      <c r="N1233" s="145">
        <f>IFERROR(_xll.qlIndexFixing(ONIndex1M,I1233,TRUE,_xll.ohTrigger(RecalcTrigger,Trigger1M)),NA())</f>
        <v>1.1045282721591221E-2</v>
      </c>
      <c r="O1233" s="44">
        <f>IFERROR(_xll.qlIndexFixing(ONIndex3M,I1233,TRUE,_xll.ohTrigger(RecalcTrigger,Trigger3M)),NA())</f>
        <v>1.1413047791463127E-2</v>
      </c>
      <c r="P1233" s="44">
        <f>IFERROR(_xll.qlIndexFixing(ONIndex6M,I1233,TRUE,_xll.ohTrigger(RecalcTrigger,Trigger6M)),NA())</f>
        <v>1.1458878146657359E-2</v>
      </c>
      <c r="Q1233" s="146">
        <f>IFERROR(_xll.qlIndexFixing(ONIndex1Y,I1233,TRUE,_xll.ohTrigger(RecalcTrigger,Trigger1Y)),NA())</f>
        <v>1.1905715974679376E-2</v>
      </c>
    </row>
    <row r="1234" spans="2:17" x14ac:dyDescent="0.2">
      <c r="B1234" s="39" t="s">
        <v>42</v>
      </c>
      <c r="D1234" s="42">
        <f>_xll.qlCalendarAdvance(Calendar,$D1233,B1234,"f",FALSE)</f>
        <v>48394</v>
      </c>
      <c r="E1234" s="140">
        <f>_xll.qlInterestRateIndexValueDate(IndexON,D1234)</f>
        <v>48394</v>
      </c>
      <c r="F1234" s="156">
        <f>IFERROR(_xll.qlIndexFixing(IndexON,D1234,TRUE,_xll.ohTrigger(RecalcTrigger,TriggerON)),NA())</f>
        <v>1.0005462695047429E-2</v>
      </c>
      <c r="H1234" s="42">
        <f>_xll.qlCalendarAdvance(Calendar,$H1233,B1234,"f",FALSE)</f>
        <v>48394</v>
      </c>
      <c r="I1234" s="140">
        <f>_xll.qlInterestRateIndexValueDate(Index1M,$H1234)</f>
        <v>48394</v>
      </c>
      <c r="J1234" s="145">
        <f>IFERROR(_xll.qlIndexFixing(Index1M,$H1234,TRUE,_xll.ohTrigger(RecalcTrigger,Trigger1M)),NA())</f>
        <v>1.1031261373527428E-2</v>
      </c>
      <c r="K1234" s="44">
        <f>IFERROR(_xll.qlIndexFixing(Index3M,H1234,TRUE,_xll.ohTrigger(RecalcTrigger,Trigger3M)),NA())</f>
        <v>1.1373649234182928E-2</v>
      </c>
      <c r="L1234" s="44">
        <f>IFERROR(_xll.qlIndexFixing(Index6M,$H1234,TRUE,_xll.ohTrigger(RecalcTrigger,Trigger6M)),NA())</f>
        <v>1.1371545953480111E-2</v>
      </c>
      <c r="M1234" s="146">
        <f>IFERROR(_xll.qlIndexFixing(Index1Y,$H1234,TRUE,_xll.ohTrigger(RecalcTrigger,Trigger1Y)),NA())</f>
        <v>1.1754197403469169E-2</v>
      </c>
      <c r="N1234" s="145">
        <f>IFERROR(_xll.qlIndexFixing(ONIndex1M,I1234,TRUE,_xll.ohTrigger(RecalcTrigger,Trigger1M)),NA())</f>
        <v>1.1039162079152787E-2</v>
      </c>
      <c r="O1234" s="44">
        <f>IFERROR(_xll.qlIndexFixing(ONIndex3M,I1234,TRUE,_xll.ohTrigger(RecalcTrigger,Trigger3M)),NA())</f>
        <v>1.1405685048637704E-2</v>
      </c>
      <c r="P1234" s="44">
        <f>IFERROR(_xll.qlIndexFixing(ONIndex6M,I1234,TRUE,_xll.ohTrigger(RecalcTrigger,Trigger6M)),NA())</f>
        <v>1.1450355003688184E-2</v>
      </c>
      <c r="Q1234" s="146">
        <f>IFERROR(_xll.qlIndexFixing(ONIndex1Y,I1234,TRUE,_xll.ohTrigger(RecalcTrigger,Trigger1Y)),NA())</f>
        <v>1.1897725051532859E-2</v>
      </c>
    </row>
    <row r="1235" spans="2:17" x14ac:dyDescent="0.2">
      <c r="B1235" s="39" t="s">
        <v>42</v>
      </c>
      <c r="D1235" s="42">
        <f>_xll.qlCalendarAdvance(Calendar,$D1234,B1235,"f",FALSE)</f>
        <v>48401</v>
      </c>
      <c r="E1235" s="140">
        <f>_xll.qlInterestRateIndexValueDate(IndexON,D1235)</f>
        <v>48401</v>
      </c>
      <c r="F1235" s="156">
        <f>IFERROR(_xll.qlIndexFixing(IndexON,D1235,TRUE,_xll.ohTrigger(RecalcTrigger,TriggerON)),NA())</f>
        <v>9.9985304341621006E-3</v>
      </c>
      <c r="H1235" s="42">
        <f>_xll.qlCalendarAdvance(Calendar,$H1234,B1235,"f",FALSE)</f>
        <v>48401</v>
      </c>
      <c r="I1235" s="140">
        <f>_xll.qlInterestRateIndexValueDate(Index1M,$H1235)</f>
        <v>48401</v>
      </c>
      <c r="J1235" s="145">
        <f>IFERROR(_xll.qlIndexFixing(Index1M,$H1235,TRUE,_xll.ohTrigger(RecalcTrigger,Trigger1M)),NA())</f>
        <v>1.1024818300741878E-2</v>
      </c>
      <c r="K1235" s="44">
        <f>IFERROR(_xll.qlIndexFixing(Index3M,H1235,TRUE,_xll.ohTrigger(RecalcTrigger,Trigger3M)),NA())</f>
        <v>1.1366200563700619E-2</v>
      </c>
      <c r="L1235" s="44">
        <f>IFERROR(_xll.qlIndexFixing(Index6M,$H1235,TRUE,_xll.ohTrigger(RecalcTrigger,Trigger6M)),NA())</f>
        <v>1.1362522503415651E-2</v>
      </c>
      <c r="M1235" s="146">
        <f>IFERROR(_xll.qlIndexFixing(Index1Y,$H1235,TRUE,_xll.ohTrigger(RecalcTrigger,Trigger1Y)),NA())</f>
        <v>1.1745870412150472E-2</v>
      </c>
      <c r="N1235" s="145">
        <f>IFERROR(_xll.qlIndexFixing(ONIndex1M,I1235,TRUE,_xll.ohTrigger(RecalcTrigger,Trigger1M)),NA())</f>
        <v>1.1033027859436162E-2</v>
      </c>
      <c r="O1235" s="44">
        <f>IFERROR(_xll.qlIndexFixing(ONIndex3M,I1235,TRUE,_xll.ohTrigger(RecalcTrigger,Trigger3M)),NA())</f>
        <v>1.1398313655904824E-2</v>
      </c>
      <c r="P1235" s="44">
        <f>IFERROR(_xll.qlIndexFixing(ONIndex6M,I1235,TRUE,_xll.ohTrigger(RecalcTrigger,Trigger6M)),NA())</f>
        <v>1.1441830806550035E-2</v>
      </c>
      <c r="Q1235" s="146">
        <f>IFERROR(_xll.qlIndexFixing(ONIndex1Y,I1235,TRUE,_xll.ohTrigger(RecalcTrigger,Trigger1Y)),NA())</f>
        <v>1.1889725253332317E-2</v>
      </c>
    </row>
    <row r="1236" spans="2:17" x14ac:dyDescent="0.2">
      <c r="B1236" s="39" t="s">
        <v>42</v>
      </c>
      <c r="D1236" s="42">
        <f>_xll.qlCalendarAdvance(Calendar,$D1235,B1236,"f",FALSE)</f>
        <v>48408</v>
      </c>
      <c r="E1236" s="140">
        <f>_xll.qlInterestRateIndexValueDate(IndexON,D1236)</f>
        <v>48408</v>
      </c>
      <c r="F1236" s="156">
        <f>IFERROR(_xll.qlIndexFixing(IndexON,D1236,TRUE,_xll.ohTrigger(RecalcTrigger,TriggerON)),NA())</f>
        <v>9.9915900183189521E-3</v>
      </c>
      <c r="H1236" s="42">
        <f>_xll.qlCalendarAdvance(Calendar,$H1235,B1236,"f",FALSE)</f>
        <v>48408</v>
      </c>
      <c r="I1236" s="140">
        <f>_xll.qlInterestRateIndexValueDate(Index1M,$H1236)</f>
        <v>48408</v>
      </c>
      <c r="J1236" s="145">
        <f>IFERROR(_xll.qlIndexFixing(Index1M,$H1236,TRUE,_xll.ohTrigger(RecalcTrigger,Trigger1M)),NA())</f>
        <v>1.1018635814046059E-2</v>
      </c>
      <c r="K1236" s="44">
        <f>IFERROR(_xll.qlIndexFixing(Index3M,H1236,TRUE,_xll.ohTrigger(RecalcTrigger,Trigger3M)),NA())</f>
        <v>1.1358743232800384E-2</v>
      </c>
      <c r="L1236" s="44">
        <f>IFERROR(_xll.qlIndexFixing(Index6M,$H1236,TRUE,_xll.ohTrigger(RecalcTrigger,Trigger6M)),NA())</f>
        <v>1.135393484671369E-2</v>
      </c>
      <c r="M1236" s="146">
        <f>IFERROR(_xll.qlIndexFixing(Index1Y,$H1236,TRUE,_xll.ohTrigger(RecalcTrigger,Trigger1Y)),NA())</f>
        <v>1.173753451028392E-2</v>
      </c>
      <c r="N1236" s="145">
        <f>IFERROR(_xll.qlIndexFixing(ONIndex1M,I1236,TRUE,_xll.ohTrigger(RecalcTrigger,Trigger1M)),NA())</f>
        <v>1.1026880062441347E-2</v>
      </c>
      <c r="O1236" s="44">
        <f>IFERROR(_xll.qlIndexFixing(ONIndex3M,I1236,TRUE,_xll.ohTrigger(RecalcTrigger,Trigger3M)),NA())</f>
        <v>1.1390933613588672E-2</v>
      </c>
      <c r="P1236" s="44">
        <f>IFERROR(_xll.qlIndexFixing(ONIndex6M,I1236,TRUE,_xll.ohTrigger(RecalcTrigger,Trigger6M)),NA())</f>
        <v>1.1433305555323958E-2</v>
      </c>
      <c r="Q1236" s="146">
        <f>IFERROR(_xll.qlIndexFixing(ONIndex1Y,I1236,TRUE,_xll.ohTrigger(RecalcTrigger,Trigger1Y)),NA())</f>
        <v>1.1881716580158797E-2</v>
      </c>
    </row>
    <row r="1237" spans="2:17" x14ac:dyDescent="0.2">
      <c r="B1237" s="39" t="s">
        <v>42</v>
      </c>
      <c r="D1237" s="42">
        <f>_xll.qlCalendarAdvance(Calendar,$D1236,B1237,"f",FALSE)</f>
        <v>48415</v>
      </c>
      <c r="E1237" s="140">
        <f>_xll.qlInterestRateIndexValueDate(IndexON,D1237)</f>
        <v>48415</v>
      </c>
      <c r="F1237" s="156">
        <f>IFERROR(_xll.qlIndexFixing(IndexON,D1237,TRUE,_xll.ohTrigger(RecalcTrigger,TriggerON)),NA())</f>
        <v>9.9846414474369372E-3</v>
      </c>
      <c r="H1237" s="42">
        <f>_xll.qlCalendarAdvance(Calendar,$H1236,B1237,"f",FALSE)</f>
        <v>48415</v>
      </c>
      <c r="I1237" s="140">
        <f>_xll.qlInterestRateIndexValueDate(Index1M,$H1237)</f>
        <v>48415</v>
      </c>
      <c r="J1237" s="145">
        <f>IFERROR(_xll.qlIndexFixing(Index1M,$H1237,TRUE,_xll.ohTrigger(RecalcTrigger,Trigger1M)),NA())</f>
        <v>1.1012439740924277E-2</v>
      </c>
      <c r="K1237" s="44">
        <f>IFERROR(_xll.qlIndexFixing(Index3M,H1237,TRUE,_xll.ohTrigger(RecalcTrigger,Trigger3M)),NA())</f>
        <v>1.1351277241530674E-2</v>
      </c>
      <c r="L1237" s="44">
        <f>IFERROR(_xll.qlIndexFixing(Index6M,$H1237,TRUE,_xll.ohTrigger(RecalcTrigger,Trigger6M)),NA())</f>
        <v>1.1345346166634176E-2</v>
      </c>
      <c r="M1237" s="146">
        <f>IFERROR(_xll.qlIndexFixing(Index1Y,$H1237,TRUE,_xll.ohTrigger(RecalcTrigger,Trigger1Y)),NA())</f>
        <v>1.172918969809067E-2</v>
      </c>
      <c r="N1237" s="145">
        <f>IFERROR(_xll.qlIndexFixing(ONIndex1M,I1237,TRUE,_xll.ohTrigger(RecalcTrigger,Trigger1M)),NA())</f>
        <v>1.1020718688168341E-2</v>
      </c>
      <c r="O1237" s="44">
        <f>IFERROR(_xll.qlIndexFixing(ONIndex3M,I1237,TRUE,_xll.ohTrigger(RecalcTrigger,Trigger3M)),NA())</f>
        <v>1.1383544921527156E-2</v>
      </c>
      <c r="P1237" s="44">
        <f>IFERROR(_xll.qlIndexFixing(ONIndex6M,I1237,TRUE,_xll.ohTrigger(RecalcTrigger,Trigger6M)),NA())</f>
        <v>1.1424779249928907E-2</v>
      </c>
      <c r="Q1237" s="146">
        <f>IFERROR(_xll.qlIndexFixing(ONIndex1Y,I1237,TRUE,_xll.ohTrigger(RecalcTrigger,Trigger1Y)),NA())</f>
        <v>1.1873699031931251E-2</v>
      </c>
    </row>
    <row r="1238" spans="2:17" x14ac:dyDescent="0.2">
      <c r="B1238" s="39" t="s">
        <v>42</v>
      </c>
      <c r="D1238" s="42">
        <f>_xll.qlCalendarAdvance(Calendar,$D1237,B1238,"f",FALSE)</f>
        <v>48422</v>
      </c>
      <c r="E1238" s="140">
        <f>_xll.qlInterestRateIndexValueDate(IndexON,D1238)</f>
        <v>48422</v>
      </c>
      <c r="F1238" s="156">
        <f>IFERROR(_xll.qlIndexFixing(IndexON,D1238,TRUE,_xll.ohTrigger(RecalcTrigger,TriggerON)),NA())</f>
        <v>9.9776847215160558E-3</v>
      </c>
      <c r="H1238" s="42">
        <f>_xll.qlCalendarAdvance(Calendar,$H1237,B1238,"f",FALSE)</f>
        <v>48422</v>
      </c>
      <c r="I1238" s="140">
        <f>_xll.qlInterestRateIndexValueDate(Index1M,$H1238)</f>
        <v>48422</v>
      </c>
      <c r="J1238" s="145">
        <f>IFERROR(_xll.qlIndexFixing(Index1M,$H1238,TRUE,_xll.ohTrigger(RecalcTrigger,Trigger1M)),NA())</f>
        <v>1.1006230081394832E-2</v>
      </c>
      <c r="K1238" s="44">
        <f>IFERROR(_xll.qlIndexFixing(Index3M,H1238,TRUE,_xll.ohTrigger(RecalcTrigger,Trigger3M)),NA())</f>
        <v>1.1343802589940822E-2</v>
      </c>
      <c r="L1238" s="44">
        <f>IFERROR(_xll.qlIndexFixing(Index6M,$H1238,TRUE,_xll.ohTrigger(RecalcTrigger,Trigger6M)),NA())</f>
        <v>1.1336756463191643E-2</v>
      </c>
      <c r="M1238" s="146">
        <f>IFERROR(_xll.qlIndexFixing(Index1Y,$H1238,TRUE,_xll.ohTrigger(RecalcTrigger,Trigger1Y)),NA())</f>
        <v>1.1720835975792321E-2</v>
      </c>
      <c r="N1238" s="145">
        <f>IFERROR(_xll.qlIndexFixing(ONIndex1M,I1238,TRUE,_xll.ohTrigger(RecalcTrigger,Trigger1M)),NA())</f>
        <v>1.1014543736617144E-2</v>
      </c>
      <c r="O1238" s="44">
        <f>IFERROR(_xll.qlIndexFixing(ONIndex3M,I1238,TRUE,_xll.ohTrigger(RecalcTrigger,Trigger3M)),NA())</f>
        <v>1.1376147579720275E-2</v>
      </c>
      <c r="P1238" s="44">
        <f>IFERROR(_xll.qlIndexFixing(ONIndex6M,I1238,TRUE,_xll.ohTrigger(RecalcTrigger,Trigger6M)),NA())</f>
        <v>1.1416251890364881E-2</v>
      </c>
      <c r="Q1238" s="146">
        <f>IFERROR(_xll.qlIndexFixing(ONIndex1Y,I1238,TRUE,_xll.ohTrigger(RecalcTrigger,Trigger1Y)),NA())</f>
        <v>1.1865672608811773E-2</v>
      </c>
    </row>
    <row r="1239" spans="2:17" x14ac:dyDescent="0.2">
      <c r="B1239" s="39" t="s">
        <v>42</v>
      </c>
      <c r="D1239" s="42">
        <f>_xll.qlCalendarAdvance(Calendar,$D1238,B1239,"f",FALSE)</f>
        <v>48429</v>
      </c>
      <c r="E1239" s="140">
        <f>_xll.qlInterestRateIndexValueDate(IndexON,D1239)</f>
        <v>48429</v>
      </c>
      <c r="F1239" s="156">
        <f>IFERROR(_xll.qlIndexFixing(IndexON,D1239,TRUE,_xll.ohTrigger(RecalcTrigger,TriggerON)),NA())</f>
        <v>9.9707198404752617E-3</v>
      </c>
      <c r="H1239" s="42">
        <f>_xll.qlCalendarAdvance(Calendar,$H1238,B1239,"f",FALSE)</f>
        <v>48429</v>
      </c>
      <c r="I1239" s="140">
        <f>_xll.qlInterestRateIndexValueDate(Index1M,$H1239)</f>
        <v>48429</v>
      </c>
      <c r="J1239" s="145">
        <f>IFERROR(_xll.qlIndexFixing(Index1M,$H1239,TRUE,_xll.ohTrigger(RecalcTrigger,Trigger1M)),NA())</f>
        <v>1.1000006835481255E-2</v>
      </c>
      <c r="K1239" s="44">
        <f>IFERROR(_xll.qlIndexFixing(Index3M,H1239,TRUE,_xll.ohTrigger(RecalcTrigger,Trigger3M)),NA())</f>
        <v>1.1336319278078398E-2</v>
      </c>
      <c r="L1239" s="44">
        <f>IFERROR(_xll.qlIndexFixing(Index6M,$H1239,TRUE,_xll.ohTrigger(RecalcTrigger,Trigger6M)),NA())</f>
        <v>1.1328165736398423E-2</v>
      </c>
      <c r="M1239" s="146">
        <f>IFERROR(_xll.qlIndexFixing(Index1Y,$H1239,TRUE,_xll.ohTrigger(RecalcTrigger,Trigger1Y)),NA())</f>
        <v>1.1712473343610474E-2</v>
      </c>
      <c r="N1239" s="145">
        <f>IFERROR(_xll.qlIndexFixing(ONIndex1M,I1239,TRUE,_xll.ohTrigger(RecalcTrigger,Trigger1M)),NA())</f>
        <v>1.1008355207787757E-2</v>
      </c>
      <c r="O1239" s="44">
        <f>IFERROR(_xll.qlIndexFixing(ONIndex3M,I1239,TRUE,_xll.ohTrigger(RecalcTrigger,Trigger3M)),NA())</f>
        <v>1.1368741588249076E-2</v>
      </c>
      <c r="P1239" s="44">
        <f>IFERROR(_xll.qlIndexFixing(ONIndex6M,I1239,TRUE,_xll.ohTrigger(RecalcTrigger,Trigger6M)),NA())</f>
        <v>1.1407723476631881E-2</v>
      </c>
      <c r="Q1239" s="146">
        <f>IFERROR(_xll.qlIndexFixing(ONIndex1Y,I1239,TRUE,_xll.ohTrigger(RecalcTrigger,Trigger1Y)),NA())</f>
        <v>1.1857637310476177E-2</v>
      </c>
    </row>
    <row r="1240" spans="2:17" x14ac:dyDescent="0.2">
      <c r="B1240" s="39" t="s">
        <v>42</v>
      </c>
      <c r="D1240" s="42">
        <f>_xll.qlCalendarAdvance(Calendar,$D1239,B1240,"f",FALSE)</f>
        <v>48436</v>
      </c>
      <c r="E1240" s="140">
        <f>_xll.qlInterestRateIndexValueDate(IndexON,D1240)</f>
        <v>48436</v>
      </c>
      <c r="F1240" s="156">
        <f>IFERROR(_xll.qlIndexFixing(IndexON,D1240,TRUE,_xll.ohTrigger(RecalcTrigger,TriggerON)),NA())</f>
        <v>9.963746804314555E-3</v>
      </c>
      <c r="H1240" s="42">
        <f>_xll.qlCalendarAdvance(Calendar,$H1239,B1240,"f",FALSE)</f>
        <v>48436</v>
      </c>
      <c r="I1240" s="140">
        <f>_xll.qlInterestRateIndexValueDate(Index1M,$H1240)</f>
        <v>48436</v>
      </c>
      <c r="J1240" s="145">
        <f>IFERROR(_xll.qlIndexFixing(Index1M,$H1240,TRUE,_xll.ohTrigger(RecalcTrigger,Trigger1M)),NA())</f>
        <v>1.0993770003204461E-2</v>
      </c>
      <c r="K1240" s="44">
        <f>IFERROR(_xll.qlIndexFixing(Index3M,H1240,TRUE,_xll.ohTrigger(RecalcTrigger,Trigger3M)),NA())</f>
        <v>1.1328827305994497E-2</v>
      </c>
      <c r="L1240" s="44">
        <f>IFERROR(_xll.qlIndexFixing(Index6M,$H1240,TRUE,_xll.ohTrigger(RecalcTrigger,Trigger6M)),NA())</f>
        <v>1.1319573986268613E-2</v>
      </c>
      <c r="M1240" s="146">
        <f>IFERROR(_xll.qlIndexFixing(Index1Y,$H1240,TRUE,_xll.ohTrigger(RecalcTrigger,Trigger1Y)),NA())</f>
        <v>1.1704101801767619E-2</v>
      </c>
      <c r="N1240" s="145">
        <f>IFERROR(_xll.qlIndexFixing(ONIndex1M,I1240,TRUE,_xll.ohTrigger(RecalcTrigger,Trigger1M)),NA())</f>
        <v>1.1002153101680179E-2</v>
      </c>
      <c r="O1240" s="44">
        <f>IFERROR(_xll.qlIndexFixing(ONIndex3M,I1240,TRUE,_xll.ohTrigger(RecalcTrigger,Trigger3M)),NA())</f>
        <v>1.1361326947032513E-2</v>
      </c>
      <c r="P1240" s="44">
        <f>IFERROR(_xll.qlIndexFixing(ONIndex6M,I1240,TRUE,_xll.ohTrigger(RecalcTrigger,Trigger6M)),NA())</f>
        <v>1.1399194008729907E-2</v>
      </c>
      <c r="Q1240" s="146">
        <f>IFERROR(_xll.qlIndexFixing(ONIndex1Y,I1240,TRUE,_xll.ohTrigger(RecalcTrigger,Trigger1Y)),NA())</f>
        <v>1.1849593137248648E-2</v>
      </c>
    </row>
    <row r="1241" spans="2:17" x14ac:dyDescent="0.2">
      <c r="B1241" s="39" t="s">
        <v>42</v>
      </c>
      <c r="D1241" s="42">
        <f>_xll.qlCalendarAdvance(Calendar,$D1240,B1241,"f",FALSE)</f>
        <v>48443</v>
      </c>
      <c r="E1241" s="140">
        <f>_xll.qlInterestRateIndexValueDate(IndexON,D1241)</f>
        <v>48443</v>
      </c>
      <c r="F1241" s="156">
        <f>IFERROR(_xll.qlIndexFixing(IndexON,D1241,TRUE,_xll.ohTrigger(RecalcTrigger,TriggerON)),NA())</f>
        <v>9.9567656132770743E-3</v>
      </c>
      <c r="H1241" s="42">
        <f>_xll.qlCalendarAdvance(Calendar,$H1240,B1241,"f",FALSE)</f>
        <v>48443</v>
      </c>
      <c r="I1241" s="140">
        <f>_xll.qlInterestRateIndexValueDate(Index1M,$H1241)</f>
        <v>48443</v>
      </c>
      <c r="J1241" s="145">
        <f>IFERROR(_xll.qlIndexFixing(Index1M,$H1241,TRUE,_xll.ohTrigger(RecalcTrigger,Trigger1M)),NA())</f>
        <v>1.0987519584585366E-2</v>
      </c>
      <c r="K1241" s="44">
        <f>IFERROR(_xll.qlIndexFixing(Index3M,H1241,TRUE,_xll.ohTrigger(RecalcTrigger,Trigger3M)),NA())</f>
        <v>1.1321326673734929E-2</v>
      </c>
      <c r="L1241" s="44">
        <f>IFERROR(_xll.qlIndexFixing(Index6M,$H1241,TRUE,_xll.ohTrigger(RecalcTrigger,Trigger6M)),NA())</f>
        <v>1.1310981212815869E-2</v>
      </c>
      <c r="M1241" s="146">
        <f>IFERROR(_xll.qlIndexFixing(Index1Y,$H1241,TRUE,_xll.ohTrigger(RecalcTrigger,Trigger1Y)),NA())</f>
        <v>1.1695721350485799E-2</v>
      </c>
      <c r="N1241" s="145">
        <f>IFERROR(_xll.qlIndexFixing(ONIndex1M,I1241,TRUE,_xll.ohTrigger(RecalcTrigger,Trigger1M)),NA())</f>
        <v>1.099593741829441E-2</v>
      </c>
      <c r="O1241" s="44">
        <f>IFERROR(_xll.qlIndexFixing(ONIndex3M,I1241,TRUE,_xll.ohTrigger(RecalcTrigger,Trigger3M)),NA())</f>
        <v>1.1353903656070585E-2</v>
      </c>
      <c r="P1241" s="44">
        <f>IFERROR(_xll.qlIndexFixing(ONIndex6M,I1241,TRUE,_xll.ohTrigger(RecalcTrigger,Trigger6M)),NA())</f>
        <v>1.1390663486740005E-2</v>
      </c>
      <c r="Q1241" s="146">
        <f>IFERROR(_xll.qlIndexFixing(ONIndex1Y,I1241,TRUE,_xll.ohTrigger(RecalcTrigger,Trigger1Y)),NA())</f>
        <v>1.1841540088967095E-2</v>
      </c>
    </row>
    <row r="1242" spans="2:17" x14ac:dyDescent="0.2">
      <c r="B1242" s="39" t="s">
        <v>42</v>
      </c>
      <c r="D1242" s="42">
        <f>_xll.qlCalendarAdvance(Calendar,$D1241,B1242,"f",FALSE)</f>
        <v>48450</v>
      </c>
      <c r="E1242" s="140">
        <f>_xll.qlInterestRateIndexValueDate(IndexON,D1242)</f>
        <v>48450</v>
      </c>
      <c r="F1242" s="156">
        <f>IFERROR(_xll.qlIndexFixing(IndexON,D1242,TRUE,_xll.ohTrigger(RecalcTrigger,TriggerON)),NA())</f>
        <v>9.9497762670386347E-3</v>
      </c>
      <c r="H1242" s="42">
        <f>_xll.qlCalendarAdvance(Calendar,$H1241,B1242,"f",FALSE)</f>
        <v>48450</v>
      </c>
      <c r="I1242" s="140">
        <f>_xll.qlInterestRateIndexValueDate(Index1M,$H1242)</f>
        <v>48450</v>
      </c>
      <c r="J1242" s="145">
        <f>IFERROR(_xll.qlIndexFixing(Index1M,$H1242,TRUE,_xll.ohTrigger(RecalcTrigger,Trigger1M)),NA())</f>
        <v>1.0981255579647497E-2</v>
      </c>
      <c r="K1242" s="44">
        <f>IFERROR(_xll.qlIndexFixing(Index3M,H1242,TRUE,_xll.ohTrigger(RecalcTrigger,Trigger3M)),NA())</f>
        <v>1.1313817381352547E-2</v>
      </c>
      <c r="L1242" s="44">
        <f>IFERROR(_xll.qlIndexFixing(Index6M,$H1242,TRUE,_xll.ohTrigger(RecalcTrigger,Trigger6M)),NA())</f>
        <v>1.1302387416053401E-2</v>
      </c>
      <c r="M1242" s="146">
        <f>IFERROR(_xll.qlIndexFixing(Index1Y,$H1242,TRUE,_xll.ohTrigger(RecalcTrigger,Trigger1Y)),NA())</f>
        <v>1.1687331989987948E-2</v>
      </c>
      <c r="N1242" s="145">
        <f>IFERROR(_xll.qlIndexFixing(ONIndex1M,I1242,TRUE,_xll.ohTrigger(RecalcTrigger,Trigger1M)),NA())</f>
        <v>1.0989708157630451E-2</v>
      </c>
      <c r="O1242" s="44">
        <f>IFERROR(_xll.qlIndexFixing(ONIndex3M,I1242,TRUE,_xll.ohTrigger(RecalcTrigger,Trigger3M)),NA())</f>
        <v>1.134647171544434E-2</v>
      </c>
      <c r="P1242" s="44">
        <f>IFERROR(_xll.qlIndexFixing(ONIndex6M,I1242,TRUE,_xll.ohTrigger(RecalcTrigger,Trigger6M)),NA())</f>
        <v>1.1382131910581128E-2</v>
      </c>
      <c r="Q1242" s="146">
        <f>IFERROR(_xll.qlIndexFixing(ONIndex1Y,I1242,TRUE,_xll.ohTrigger(RecalcTrigger,Trigger1Y)),NA())</f>
        <v>1.1833478165631517E-2</v>
      </c>
    </row>
    <row r="1243" spans="2:17" x14ac:dyDescent="0.2">
      <c r="B1243" s="39" t="s">
        <v>42</v>
      </c>
      <c r="D1243" s="42">
        <f>_xll.qlCalendarAdvance(Calendar,$D1242,B1243,"f",FALSE)</f>
        <v>48457</v>
      </c>
      <c r="E1243" s="140">
        <f>_xll.qlInterestRateIndexValueDate(IndexON,D1243)</f>
        <v>48457</v>
      </c>
      <c r="F1243" s="156">
        <f>IFERROR(_xll.qlIndexFixing(IndexON,D1243,TRUE,_xll.ohTrigger(RecalcTrigger,TriggerON)),NA())</f>
        <v>9.942778765842375E-3</v>
      </c>
      <c r="H1243" s="42">
        <f>_xll.qlCalendarAdvance(Calendar,$H1242,B1243,"f",FALSE)</f>
        <v>48457</v>
      </c>
      <c r="I1243" s="140">
        <f>_xll.qlInterestRateIndexValueDate(Index1M,$H1243)</f>
        <v>48457</v>
      </c>
      <c r="J1243" s="145">
        <f>IFERROR(_xll.qlIndexFixing(Index1M,$H1243,TRUE,_xll.ohTrigger(RecalcTrigger,Trigger1M)),NA())</f>
        <v>1.0975262582443523E-2</v>
      </c>
      <c r="K1243" s="44">
        <f>IFERROR(_xll.qlIndexFixing(Index3M,H1243,TRUE,_xll.ohTrigger(RecalcTrigger,Trigger3M)),NA())</f>
        <v>1.1306663100878966E-2</v>
      </c>
      <c r="L1243" s="44">
        <f>IFERROR(_xll.qlIndexFixing(Index6M,$H1243,TRUE,_xll.ohTrigger(RecalcTrigger,Trigger6M)),NA())</f>
        <v>1.1295112077031995E-2</v>
      </c>
      <c r="M1243" s="146">
        <f>IFERROR(_xll.qlIndexFixing(Index1Y,$H1243,TRUE,_xll.ohTrigger(RecalcTrigger,Trigger1Y)),NA())</f>
        <v>1.167893372049611E-2</v>
      </c>
      <c r="N1243" s="145">
        <f>IFERROR(_xll.qlIndexFixing(ONIndex1M,I1243,TRUE,_xll.ohTrigger(RecalcTrigger,Trigger1M)),NA())</f>
        <v>1.0983465319688301E-2</v>
      </c>
      <c r="O1243" s="44">
        <f>IFERROR(_xll.qlIndexFixing(ONIndex3M,I1243,TRUE,_xll.ohTrigger(RecalcTrigger,Trigger3M)),NA())</f>
        <v>1.1339031125072729E-2</v>
      </c>
      <c r="P1243" s="44">
        <f>IFERROR(_xll.qlIndexFixing(ONIndex6M,I1243,TRUE,_xll.ohTrigger(RecalcTrigger,Trigger6M)),NA())</f>
        <v>1.1373599280334323E-2</v>
      </c>
      <c r="Q1243" s="146">
        <f>IFERROR(_xll.qlIndexFixing(ONIndex1Y,I1243,TRUE,_xll.ohTrigger(RecalcTrigger,Trigger1Y)),NA())</f>
        <v>1.182540736732296E-2</v>
      </c>
    </row>
    <row r="1244" spans="2:17" x14ac:dyDescent="0.2">
      <c r="B1244" s="39" t="s">
        <v>42</v>
      </c>
      <c r="D1244" s="42">
        <f>_xll.qlCalendarAdvance(Calendar,$D1243,B1244,"f",FALSE)</f>
        <v>48464</v>
      </c>
      <c r="E1244" s="140">
        <f>_xll.qlInterestRateIndexValueDate(IndexON,D1244)</f>
        <v>48464</v>
      </c>
      <c r="F1244" s="156">
        <f>IFERROR(_xll.qlIndexFixing(IndexON,D1244,TRUE,_xll.ohTrigger(RecalcTrigger,TriggerON)),NA())</f>
        <v>9.9357731095262025E-3</v>
      </c>
      <c r="H1244" s="42">
        <f>_xll.qlCalendarAdvance(Calendar,$H1243,B1244,"f",FALSE)</f>
        <v>48464</v>
      </c>
      <c r="I1244" s="140">
        <f>_xll.qlInterestRateIndexValueDate(Index1M,$H1244)</f>
        <v>48464</v>
      </c>
      <c r="J1244" s="145">
        <f>IFERROR(_xll.qlIndexFixing(Index1M,$H1244,TRUE,_xll.ohTrigger(RecalcTrigger,Trigger1M)),NA())</f>
        <v>1.0968972564378862E-2</v>
      </c>
      <c r="K1244" s="44">
        <f>IFERROR(_xll.qlIndexFixing(Index3M,H1244,TRUE,_xll.ohTrigger(RecalcTrigger,Trigger3M)),NA())</f>
        <v>1.1299137339688705E-2</v>
      </c>
      <c r="L1244" s="44">
        <f>IFERROR(_xll.qlIndexFixing(Index6M,$H1244,TRUE,_xll.ohTrigger(RecalcTrigger,Trigger6M)),NA())</f>
        <v>1.1286517248382972E-2</v>
      </c>
      <c r="M1244" s="146">
        <f>IFERROR(_xll.qlIndexFixing(Index1Y,$H1244,TRUE,_xll.ohTrigger(RecalcTrigger,Trigger1Y)),NA())</f>
        <v>1.1670526542234105E-2</v>
      </c>
      <c r="N1244" s="145">
        <f>IFERROR(_xll.qlIndexFixing(ONIndex1M,I1244,TRUE,_xll.ohTrigger(RecalcTrigger,Trigger1M)),NA())</f>
        <v>1.0977208904467961E-2</v>
      </c>
      <c r="O1244" s="44">
        <f>IFERROR(_xll.qlIndexFixing(ONIndex3M,I1244,TRUE,_xll.ohTrigger(RecalcTrigger,Trigger3M)),NA())</f>
        <v>1.1331581885036801E-2</v>
      </c>
      <c r="P1244" s="44">
        <f>IFERROR(_xll.qlIndexFixing(ONIndex6M,I1244,TRUE,_xll.ohTrigger(RecalcTrigger,Trigger6M)),NA())</f>
        <v>1.1365065595918544E-2</v>
      </c>
      <c r="Q1244" s="146">
        <f>IFERROR(_xll.qlIndexFixing(ONIndex1Y,I1244,TRUE,_xll.ohTrigger(RecalcTrigger,Trigger1Y)),NA())</f>
        <v>1.1817327693960378E-2</v>
      </c>
    </row>
    <row r="1245" spans="2:17" x14ac:dyDescent="0.2">
      <c r="B1245" s="39" t="s">
        <v>42</v>
      </c>
      <c r="D1245" s="42">
        <f>_xll.qlCalendarAdvance(Calendar,$D1244,B1245,"f",FALSE)</f>
        <v>48471</v>
      </c>
      <c r="E1245" s="140">
        <f>_xll.qlInterestRateIndexValueDate(IndexON,D1245)</f>
        <v>48471</v>
      </c>
      <c r="F1245" s="156">
        <f>IFERROR(_xll.qlIndexFixing(IndexON,D1245,TRUE,_xll.ohTrigger(RecalcTrigger,TriggerON)),NA())</f>
        <v>9.9287592981711636E-3</v>
      </c>
      <c r="H1245" s="42">
        <f>_xll.qlCalendarAdvance(Calendar,$H1244,B1245,"f",FALSE)</f>
        <v>48471</v>
      </c>
      <c r="I1245" s="140">
        <f>_xll.qlInterestRateIndexValueDate(Index1M,$H1245)</f>
        <v>48471</v>
      </c>
      <c r="J1245" s="145">
        <f>IFERROR(_xll.qlIndexFixing(Index1M,$H1245,TRUE,_xll.ohTrigger(RecalcTrigger,Trigger1M)),NA())</f>
        <v>1.0962668960355953E-2</v>
      </c>
      <c r="K1245" s="44">
        <f>IFERROR(_xll.qlIndexFixing(Index3M,H1245,TRUE,_xll.ohTrigger(RecalcTrigger,Trigger3M)),NA())</f>
        <v>1.1291602918629419E-2</v>
      </c>
      <c r="L1245" s="44">
        <f>IFERROR(_xll.qlIndexFixing(Index6M,$H1245,TRUE,_xll.ohTrigger(RecalcTrigger,Trigger6M)),NA())</f>
        <v>1.1277921395953301E-2</v>
      </c>
      <c r="M1245" s="146">
        <f>IFERROR(_xll.qlIndexFixing(Index1Y,$H1245,TRUE,_xll.ohTrigger(RecalcTrigger,Trigger1Y)),NA())</f>
        <v>1.1662110455424646E-2</v>
      </c>
      <c r="N1245" s="145">
        <f>IFERROR(_xll.qlIndexFixing(ONIndex1M,I1245,TRUE,_xll.ohTrigger(RecalcTrigger,Trigger1M)),NA())</f>
        <v>1.0970938912050476E-2</v>
      </c>
      <c r="O1245" s="44">
        <f>IFERROR(_xll.qlIndexFixing(ONIndex3M,I1245,TRUE,_xll.ohTrigger(RecalcTrigger,Trigger3M)),NA())</f>
        <v>1.1324123995174462E-2</v>
      </c>
      <c r="P1245" s="44">
        <f>IFERROR(_xll.qlIndexFixing(ONIndex6M,I1245,TRUE,_xll.ohTrigger(RecalcTrigger,Trigger6M)),NA())</f>
        <v>1.1356530857252745E-2</v>
      </c>
      <c r="Q1245" s="146">
        <f>IFERROR(_xll.qlIndexFixing(ONIndex1Y,I1245,TRUE,_xll.ohTrigger(RecalcTrigger,Trigger1Y)),NA())</f>
        <v>1.1809239145543771E-2</v>
      </c>
    </row>
    <row r="1246" spans="2:17" x14ac:dyDescent="0.2">
      <c r="B1246" s="39" t="s">
        <v>42</v>
      </c>
      <c r="D1246" s="42">
        <f>_xll.qlCalendarAdvance(Calendar,$D1245,B1246,"f",FALSE)</f>
        <v>48478</v>
      </c>
      <c r="E1246" s="140">
        <f>_xll.qlInterestRateIndexValueDate(IndexON,D1246)</f>
        <v>48478</v>
      </c>
      <c r="F1246" s="156">
        <f>IFERROR(_xll.qlIndexFixing(IndexON,D1246,TRUE,_xll.ohTrigger(RecalcTrigger,TriggerON)),NA())</f>
        <v>9.9217373316962121E-3</v>
      </c>
      <c r="H1246" s="42">
        <f>_xll.qlCalendarAdvance(Calendar,$H1245,B1246,"f",FALSE)</f>
        <v>48478</v>
      </c>
      <c r="I1246" s="140">
        <f>_xll.qlInterestRateIndexValueDate(Index1M,$H1246)</f>
        <v>48478</v>
      </c>
      <c r="J1246" s="145">
        <f>IFERROR(_xll.qlIndexFixing(Index1M,$H1246,TRUE,_xll.ohTrigger(RecalcTrigger,Trigger1M)),NA())</f>
        <v>1.0956351770396408E-2</v>
      </c>
      <c r="K1246" s="44">
        <f>IFERROR(_xll.qlIndexFixing(Index3M,H1246,TRUE,_xll.ohTrigger(RecalcTrigger,Trigger3M)),NA())</f>
        <v>1.1284059837750982E-2</v>
      </c>
      <c r="L1246" s="44">
        <f>IFERROR(_xll.qlIndexFixing(Index6M,$H1246,TRUE,_xll.ohTrigger(RecalcTrigger,Trigger6M)),NA())</f>
        <v>1.1269324519756414E-2</v>
      </c>
      <c r="M1246" s="146">
        <f>IFERROR(_xll.qlIndexFixing(Index1Y,$H1246,TRUE,_xll.ohTrigger(RecalcTrigger,Trigger1Y)),NA())</f>
        <v>1.1653685460291552E-2</v>
      </c>
      <c r="N1246" s="145">
        <f>IFERROR(_xll.qlIndexFixing(ONIndex1M,I1246,TRUE,_xll.ohTrigger(RecalcTrigger,Trigger1M)),NA())</f>
        <v>1.0964655342273755E-2</v>
      </c>
      <c r="O1246" s="44">
        <f>IFERROR(_xll.qlIndexFixing(ONIndex3M,I1246,TRUE,_xll.ohTrigger(RecalcTrigger,Trigger3M)),NA())</f>
        <v>1.1316657455647805E-2</v>
      </c>
      <c r="P1246" s="44">
        <f>IFERROR(_xll.qlIndexFixing(ONIndex6M,I1246,TRUE,_xll.ohTrigger(RecalcTrigger,Trigger6M)),NA())</f>
        <v>1.1347995064499017E-2</v>
      </c>
      <c r="Q1246" s="146">
        <f>IFERROR(_xll.qlIndexFixing(ONIndex1Y,I1246,TRUE,_xll.ohTrigger(RecalcTrigger,Trigger1Y)),NA())</f>
        <v>1.1801141722154185E-2</v>
      </c>
    </row>
    <row r="1247" spans="2:17" x14ac:dyDescent="0.2">
      <c r="B1247" s="39" t="s">
        <v>42</v>
      </c>
      <c r="D1247" s="42">
        <f>_xll.qlCalendarAdvance(Calendar,$D1246,B1247,"f",FALSE)</f>
        <v>48485</v>
      </c>
      <c r="E1247" s="140">
        <f>_xll.qlInterestRateIndexValueDate(IndexON,D1247)</f>
        <v>48485</v>
      </c>
      <c r="F1247" s="156">
        <f>IFERROR(_xll.qlIndexFixing(IndexON,D1247,TRUE,_xll.ohTrigger(RecalcTrigger,TriggerON)),NA())</f>
        <v>9.9147072102634404E-3</v>
      </c>
      <c r="H1247" s="42">
        <f>_xll.qlCalendarAdvance(Calendar,$H1246,B1247,"f",FALSE)</f>
        <v>48485</v>
      </c>
      <c r="I1247" s="140">
        <f>_xll.qlInterestRateIndexValueDate(Index1M,$H1247)</f>
        <v>48485</v>
      </c>
      <c r="J1247" s="145">
        <f>IFERROR(_xll.qlIndexFixing(Index1M,$H1247,TRUE,_xll.ohTrigger(RecalcTrigger,Trigger1M)),NA())</f>
        <v>1.0950020994521841E-2</v>
      </c>
      <c r="K1247" s="44">
        <f>IFERROR(_xll.qlIndexFixing(Index3M,H1247,TRUE,_xll.ohTrigger(RecalcTrigger,Trigger3M)),NA())</f>
        <v>1.1276141019286335E-2</v>
      </c>
      <c r="L1247" s="44">
        <f>IFERROR(_xll.qlIndexFixing(Index6M,$H1247,TRUE,_xll.ohTrigger(RecalcTrigger,Trigger6M)),NA())</f>
        <v>1.1260726619804848E-2</v>
      </c>
      <c r="M1247" s="146">
        <f>IFERROR(_xll.qlIndexFixing(Index1Y,$H1247,TRUE,_xll.ohTrigger(RecalcTrigger,Trigger1Y)),NA())</f>
        <v>1.1645251557058423E-2</v>
      </c>
      <c r="N1247" s="145">
        <f>IFERROR(_xll.qlIndexFixing(ONIndex1M,I1247,TRUE,_xll.ohTrigger(RecalcTrigger,Trigger1M)),NA())</f>
        <v>1.0958358195218842E-2</v>
      </c>
      <c r="O1247" s="44">
        <f>IFERROR(_xll.qlIndexFixing(ONIndex3M,I1247,TRUE,_xll.ohTrigger(RecalcTrigger,Trigger3M)),NA())</f>
        <v>1.1309182266375783E-2</v>
      </c>
      <c r="P1247" s="44">
        <f>IFERROR(_xll.qlIndexFixing(ONIndex6M,I1247,TRUE,_xll.ohTrigger(RecalcTrigger,Trigger6M)),NA())</f>
        <v>1.1339458217657361E-2</v>
      </c>
      <c r="Q1247" s="146">
        <f>IFERROR(_xll.qlIndexFixing(ONIndex1Y,I1247,TRUE,_xll.ohTrigger(RecalcTrigger,Trigger1Y)),NA())</f>
        <v>1.1793035423710574E-2</v>
      </c>
    </row>
    <row r="1248" spans="2:17" x14ac:dyDescent="0.2">
      <c r="B1248" s="39" t="s">
        <v>42</v>
      </c>
      <c r="D1248" s="42">
        <f>_xll.qlCalendarAdvance(Calendar,$D1247,B1248,"f",FALSE)</f>
        <v>48492</v>
      </c>
      <c r="E1248" s="140">
        <f>_xll.qlInterestRateIndexValueDate(IndexON,D1248)</f>
        <v>48492</v>
      </c>
      <c r="F1248" s="156">
        <f>IFERROR(_xll.qlIndexFixing(IndexON,D1248,TRUE,_xll.ohTrigger(RecalcTrigger,TriggerON)),NA())</f>
        <v>9.9076689337918022E-3</v>
      </c>
      <c r="H1248" s="42">
        <f>_xll.qlCalendarAdvance(Calendar,$H1247,B1248,"f",FALSE)</f>
        <v>48492</v>
      </c>
      <c r="I1248" s="140">
        <f>_xll.qlInterestRateIndexValueDate(Index1M,$H1248)</f>
        <v>48492</v>
      </c>
      <c r="J1248" s="145">
        <f>IFERROR(_xll.qlIndexFixing(Index1M,$H1248,TRUE,_xll.ohTrigger(RecalcTrigger,Trigger1M)),NA())</f>
        <v>1.0943386238515611E-2</v>
      </c>
      <c r="K1248" s="44">
        <f>IFERROR(_xll.qlIndexFixing(Index3M,H1248,TRUE,_xll.ohTrigger(RecalcTrigger,Trigger3M)),NA())</f>
        <v>1.1268579767188088E-2</v>
      </c>
      <c r="L1248" s="44">
        <f>IFERROR(_xll.qlIndexFixing(Index6M,$H1248,TRUE,_xll.ohTrigger(RecalcTrigger,Trigger6M)),NA())</f>
        <v>1.1251686220915418E-2</v>
      </c>
      <c r="M1248" s="146">
        <f>IFERROR(_xll.qlIndexFixing(Index1Y,$H1248,TRUE,_xll.ohTrigger(RecalcTrigger,Trigger1Y)),NA())</f>
        <v>1.1636808745949079E-2</v>
      </c>
      <c r="N1248" s="145">
        <f>IFERROR(_xll.qlIndexFixing(ONIndex1M,I1248,TRUE,_xll.ohTrigger(RecalcTrigger,Trigger1M)),NA())</f>
        <v>1.0952047470966786E-2</v>
      </c>
      <c r="O1248" s="44">
        <f>IFERROR(_xll.qlIndexFixing(ONIndex3M,I1248,TRUE,_xll.ohTrigger(RecalcTrigger,Trigger3M)),NA())</f>
        <v>1.1301698427439444E-2</v>
      </c>
      <c r="P1248" s="44">
        <f>IFERROR(_xll.qlIndexFixing(ONIndex6M,I1248,TRUE,_xll.ohTrigger(RecalcTrigger,Trigger6M)),NA())</f>
        <v>1.1330920316646731E-2</v>
      </c>
      <c r="Q1248" s="146">
        <f>IFERROR(_xll.qlIndexFixing(ONIndex1Y,I1248,TRUE,_xll.ohTrigger(RecalcTrigger,Trigger1Y)),NA())</f>
        <v>1.1784920250293984E-2</v>
      </c>
    </row>
    <row r="1249" spans="2:17" x14ac:dyDescent="0.2">
      <c r="B1249" s="39" t="s">
        <v>42</v>
      </c>
      <c r="D1249" s="42">
        <f>_xll.qlCalendarAdvance(Calendar,$D1248,B1249,"f",FALSE)</f>
        <v>48499</v>
      </c>
      <c r="E1249" s="140">
        <f>_xll.qlInterestRateIndexValueDate(IndexON,D1249)</f>
        <v>48499</v>
      </c>
      <c r="F1249" s="156">
        <f>IFERROR(_xll.qlIndexFixing(IndexON,D1249,TRUE,_xll.ohTrigger(RecalcTrigger,TriggerON)),NA())</f>
        <v>9.9006225022002514E-3</v>
      </c>
      <c r="H1249" s="42">
        <f>_xll.qlCalendarAdvance(Calendar,$H1248,B1249,"f",FALSE)</f>
        <v>48499</v>
      </c>
      <c r="I1249" s="140">
        <f>_xll.qlInterestRateIndexValueDate(Index1M,$H1249)</f>
        <v>48499</v>
      </c>
      <c r="J1249" s="145">
        <f>IFERROR(_xll.qlIndexFixing(Index1M,$H1249,TRUE,_xll.ohTrigger(RecalcTrigger,Trigger1M)),NA())</f>
        <v>1.0937027129947647E-2</v>
      </c>
      <c r="K1249" s="44">
        <f>IFERROR(_xll.qlIndexFixing(Index3M,H1249,TRUE,_xll.ohTrigger(RecalcTrigger,Trigger3M)),NA())</f>
        <v>1.1261009855309714E-2</v>
      </c>
      <c r="L1249" s="44">
        <f>IFERROR(_xll.qlIndexFixing(Index6M,$H1249,TRUE,_xll.ohTrigger(RecalcTrigger,Trigger6M)),NA())</f>
        <v>1.124308593610253E-2</v>
      </c>
      <c r="M1249" s="146">
        <f>IFERROR(_xll.qlIndexFixing(Index1Y,$H1249,TRUE,_xll.ohTrigger(RecalcTrigger,Trigger1Y)),NA())</f>
        <v>1.1628357027188008E-2</v>
      </c>
      <c r="N1249" s="145">
        <f>IFERROR(_xll.qlIndexFixing(ONIndex1M,I1249,TRUE,_xll.ohTrigger(RecalcTrigger,Trigger1M)),NA())</f>
        <v>1.0945723169436539E-2</v>
      </c>
      <c r="O1249" s="44">
        <f>IFERROR(_xll.qlIndexFixing(ONIndex3M,I1249,TRUE,_xll.ohTrigger(RecalcTrigger,Trigger3M)),NA())</f>
        <v>1.1294205938838786E-2</v>
      </c>
      <c r="P1249" s="44">
        <f>IFERROR(_xll.qlIndexFixing(ONIndex6M,I1249,TRUE,_xll.ohTrigger(RecalcTrigger,Trigger6M)),NA())</f>
        <v>1.1322381361467126E-2</v>
      </c>
      <c r="Q1249" s="146">
        <f>IFERROR(_xll.qlIndexFixing(ONIndex1Y,I1249,TRUE,_xll.ohTrigger(RecalcTrigger,Trigger1Y)),NA())</f>
        <v>1.177679620182337E-2</v>
      </c>
    </row>
    <row r="1250" spans="2:17" x14ac:dyDescent="0.2">
      <c r="B1250" s="39" t="s">
        <v>42</v>
      </c>
      <c r="D1250" s="42">
        <f>_xll.qlCalendarAdvance(Calendar,$D1249,B1250,"f",FALSE)</f>
        <v>48506</v>
      </c>
      <c r="E1250" s="140">
        <f>_xll.qlInterestRateIndexValueDate(IndexON,D1250)</f>
        <v>48506</v>
      </c>
      <c r="F1250" s="156">
        <f>IFERROR(_xll.qlIndexFixing(IndexON,D1250,TRUE,_xll.ohTrigger(RecalcTrigger,TriggerON)),NA())</f>
        <v>9.8935679155698342E-3</v>
      </c>
      <c r="H1250" s="42">
        <f>_xll.qlCalendarAdvance(Calendar,$H1249,B1250,"f",FALSE)</f>
        <v>48506</v>
      </c>
      <c r="I1250" s="140">
        <f>_xll.qlInterestRateIndexValueDate(Index1M,$H1250)</f>
        <v>48506</v>
      </c>
      <c r="J1250" s="145">
        <f>IFERROR(_xll.qlIndexFixing(Index1M,$H1250,TRUE,_xll.ohTrigger(RecalcTrigger,Trigger1M)),NA())</f>
        <v>1.0930654435233458E-2</v>
      </c>
      <c r="K1250" s="44">
        <f>IFERROR(_xll.qlIndexFixing(Index3M,H1250,TRUE,_xll.ohTrigger(RecalcTrigger,Trigger3M)),NA())</f>
        <v>1.1253431283700545E-2</v>
      </c>
      <c r="L1250" s="44">
        <f>IFERROR(_xll.qlIndexFixing(Index6M,$H1250,TRUE,_xll.ohTrigger(RecalcTrigger,Trigger6M)),NA())</f>
        <v>1.1234484627745922E-2</v>
      </c>
      <c r="M1250" s="146">
        <f>IFERROR(_xll.qlIndexFixing(Index1Y,$H1250,TRUE,_xll.ohTrigger(RecalcTrigger,Trigger1Y)),NA())</f>
        <v>1.1619896400999474E-2</v>
      </c>
      <c r="N1250" s="145">
        <f>IFERROR(_xll.qlIndexFixing(ONIndex1M,I1250,TRUE,_xll.ohTrigger(RecalcTrigger,Trigger1M)),NA())</f>
        <v>1.0939385290547055E-2</v>
      </c>
      <c r="O1250" s="44">
        <f>IFERROR(_xll.qlIndexFixing(ONIndex3M,I1250,TRUE,_xll.ohTrigger(RecalcTrigger,Trigger3M)),NA())</f>
        <v>1.1286704800492764E-2</v>
      </c>
      <c r="P1250" s="44">
        <f>IFERROR(_xll.qlIndexFixing(ONIndex6M,I1250,TRUE,_xll.ohTrigger(RecalcTrigger,Trigger6M)),NA())</f>
        <v>1.1313841352199594E-2</v>
      </c>
      <c r="Q1250" s="146">
        <f>IFERROR(_xll.qlIndexFixing(ONIndex1Y,I1250,TRUE,_xll.ohTrigger(RecalcTrigger,Trigger1Y)),NA())</f>
        <v>1.176866327829873E-2</v>
      </c>
    </row>
    <row r="1251" spans="2:17" x14ac:dyDescent="0.2">
      <c r="B1251" s="39" t="s">
        <v>42</v>
      </c>
      <c r="D1251" s="42">
        <f>_xll.qlCalendarAdvance(Calendar,$D1250,B1251,"f",FALSE)</f>
        <v>48513</v>
      </c>
      <c r="E1251" s="140">
        <f>_xll.qlInterestRateIndexValueDate(IndexON,D1251)</f>
        <v>48513</v>
      </c>
      <c r="F1251" s="156">
        <f>IFERROR(_xll.qlIndexFixing(IndexON,D1251,TRUE,_xll.ohTrigger(RecalcTrigger,TriggerON)),NA())</f>
        <v>9.8865051739005505E-3</v>
      </c>
      <c r="H1251" s="42">
        <f>_xll.qlCalendarAdvance(Calendar,$H1250,B1251,"f",FALSE)</f>
        <v>48513</v>
      </c>
      <c r="I1251" s="140">
        <f>_xll.qlInterestRateIndexValueDate(Index1M,$H1251)</f>
        <v>48513</v>
      </c>
      <c r="J1251" s="145">
        <f>IFERROR(_xll.qlIndexFixing(Index1M,$H1251,TRUE,_xll.ohTrigger(RecalcTrigger,Trigger1M)),NA())</f>
        <v>1.0924268154396578E-2</v>
      </c>
      <c r="K1251" s="44">
        <f>IFERROR(_xll.qlIndexFixing(Index3M,H1251,TRUE,_xll.ohTrigger(RecalcTrigger,Trigger3M)),NA())</f>
        <v>1.1245844052411675E-2</v>
      </c>
      <c r="L1251" s="44">
        <f>IFERROR(_xll.qlIndexFixing(Index6M,$H1251,TRUE,_xll.ohTrigger(RecalcTrigger,Trigger6M)),NA())</f>
        <v>1.122588229585984E-2</v>
      </c>
      <c r="M1251" s="146">
        <f>IFERROR(_xll.qlIndexFixing(Index1Y,$H1251,TRUE,_xll.ohTrigger(RecalcTrigger,Trigger1Y)),NA())</f>
        <v>1.161142686760841E-2</v>
      </c>
      <c r="N1251" s="145">
        <f>IFERROR(_xll.qlIndexFixing(ONIndex1M,I1251,TRUE,_xll.ohTrigger(RecalcTrigger,Trigger1M)),NA())</f>
        <v>1.0933033834460426E-2</v>
      </c>
      <c r="O1251" s="44">
        <f>IFERROR(_xll.qlIndexFixing(ONIndex3M,I1251,TRUE,_xll.ohTrigger(RecalcTrigger,Trigger3M)),NA())</f>
        <v>1.1279195012401377E-2</v>
      </c>
      <c r="P1251" s="44">
        <f>IFERROR(_xll.qlIndexFixing(ONIndex6M,I1251,TRUE,_xll.ohTrigger(RecalcTrigger,Trigger6M)),NA())</f>
        <v>1.1305300288682041E-2</v>
      </c>
      <c r="Q1251" s="146">
        <f>IFERROR(_xll.qlIndexFixing(ONIndex1Y,I1251,TRUE,_xll.ohTrigger(RecalcTrigger,Trigger1Y)),NA())</f>
        <v>1.1760521479882158E-2</v>
      </c>
    </row>
    <row r="1252" spans="2:17" x14ac:dyDescent="0.2">
      <c r="B1252" s="39" t="s">
        <v>42</v>
      </c>
      <c r="D1252" s="42">
        <f>_xll.qlCalendarAdvance(Calendar,$D1251,B1252,"f",FALSE)</f>
        <v>48520</v>
      </c>
      <c r="E1252" s="140">
        <f>_xll.qlInterestRateIndexValueDate(IndexON,D1252)</f>
        <v>48520</v>
      </c>
      <c r="F1252" s="156">
        <f>IFERROR(_xll.qlIndexFixing(IndexON,D1252,TRUE,_xll.ohTrigger(RecalcTrigger,TriggerON)),NA())</f>
        <v>9.8794342771924004E-3</v>
      </c>
      <c r="H1252" s="42">
        <f>_xll.qlCalendarAdvance(Calendar,$H1251,B1252,"f",FALSE)</f>
        <v>48520</v>
      </c>
      <c r="I1252" s="140">
        <f>_xll.qlInterestRateIndexValueDate(Index1M,$H1252)</f>
        <v>48520</v>
      </c>
      <c r="J1252" s="145">
        <f>IFERROR(_xll.qlIndexFixing(Index1M,$H1252,TRUE,_xll.ohTrigger(RecalcTrigger,Trigger1M)),NA())</f>
        <v>1.0918163327177396E-2</v>
      </c>
      <c r="K1252" s="44">
        <f>IFERROR(_xll.qlIndexFixing(Index3M,H1252,TRUE,_xll.ohTrigger(RecalcTrigger,Trigger3M)),NA())</f>
        <v>1.1238248161489795E-2</v>
      </c>
      <c r="L1252" s="44">
        <f>IFERROR(_xll.qlIndexFixing(Index6M,$H1252,TRUE,_xll.ohTrigger(RecalcTrigger,Trigger6M)),NA())</f>
        <v>1.1217278940457199E-2</v>
      </c>
      <c r="M1252" s="146">
        <f>IFERROR(_xll.qlIndexFixing(Index1Y,$H1252,TRUE,_xll.ohTrigger(RecalcTrigger,Trigger1Y)),NA())</f>
        <v>1.1602948427239079E-2</v>
      </c>
      <c r="N1252" s="145">
        <f>IFERROR(_xll.qlIndexFixing(ONIndex1M,I1252,TRUE,_xll.ohTrigger(RecalcTrigger,Trigger1M)),NA())</f>
        <v>1.0926668801095607E-2</v>
      </c>
      <c r="O1252" s="44">
        <f>IFERROR(_xll.qlIndexFixing(ONIndex3M,I1252,TRUE,_xll.ohTrigger(RecalcTrigger,Trigger3M)),NA())</f>
        <v>1.1271676574564626E-2</v>
      </c>
      <c r="P1252" s="44">
        <f>IFERROR(_xll.qlIndexFixing(ONIndex6M,I1252,TRUE,_xll.ohTrigger(RecalcTrigger,Trigger6M)),NA())</f>
        <v>1.129675817107656E-2</v>
      </c>
      <c r="Q1252" s="146">
        <f>IFERROR(_xll.qlIndexFixing(ONIndex1Y,I1252,TRUE,_xll.ohTrigger(RecalcTrigger,Trigger1Y)),NA())</f>
        <v>1.1752370806330514E-2</v>
      </c>
    </row>
    <row r="1253" spans="2:17" x14ac:dyDescent="0.2">
      <c r="B1253" s="39" t="s">
        <v>42</v>
      </c>
      <c r="D1253" s="42">
        <f>_xll.qlCalendarAdvance(Calendar,$D1252,B1253,"f",FALSE)</f>
        <v>48527</v>
      </c>
      <c r="E1253" s="140">
        <f>_xll.qlInterestRateIndexValueDate(IndexON,D1253)</f>
        <v>48527</v>
      </c>
      <c r="F1253" s="156">
        <f>IFERROR(_xll.qlIndexFixing(IndexON,D1253,TRUE,_xll.ohTrigger(RecalcTrigger,TriggerON)),NA())</f>
        <v>9.8723552254453839E-3</v>
      </c>
      <c r="H1253" s="42">
        <f>_xll.qlCalendarAdvance(Calendar,$H1252,B1253,"f",FALSE)</f>
        <v>48527</v>
      </c>
      <c r="I1253" s="140">
        <f>_xll.qlInterestRateIndexValueDate(Index1M,$H1253)</f>
        <v>48527</v>
      </c>
      <c r="J1253" s="145">
        <f>IFERROR(_xll.qlIndexFixing(Index1M,$H1253,TRUE,_xll.ohTrigger(RecalcTrigger,Trigger1M)),NA())</f>
        <v>1.091175103626385E-2</v>
      </c>
      <c r="K1253" s="44">
        <f>IFERROR(_xll.qlIndexFixing(Index3M,H1253,TRUE,_xll.ohTrigger(RecalcTrigger,Trigger3M)),NA())</f>
        <v>1.1230643610987761E-2</v>
      </c>
      <c r="L1253" s="44">
        <f>IFERROR(_xll.qlIndexFixing(Index6M,$H1253,TRUE,_xll.ohTrigger(RecalcTrigger,Trigger6M)),NA())</f>
        <v>1.120911772200036E-2</v>
      </c>
      <c r="M1253" s="146">
        <f>IFERROR(_xll.qlIndexFixing(Index1Y,$H1253,TRUE,_xll.ohTrigger(RecalcTrigger,Trigger1Y)),NA())</f>
        <v>1.1594461080117302E-2</v>
      </c>
      <c r="N1253" s="145">
        <f>IFERROR(_xll.qlIndexFixing(ONIndex1M,I1253,TRUE,_xll.ohTrigger(RecalcTrigger,Trigger1M)),NA())</f>
        <v>1.0920290190452597E-2</v>
      </c>
      <c r="O1253" s="44">
        <f>IFERROR(_xll.qlIndexFixing(ONIndex3M,I1253,TRUE,_xll.ohTrigger(RecalcTrigger,Trigger3M)),NA())</f>
        <v>1.1264149487063557E-2</v>
      </c>
      <c r="P1253" s="44">
        <f>IFERROR(_xll.qlIndexFixing(ONIndex6M,I1253,TRUE,_xll.ohTrigger(RecalcTrigger,Trigger6M)),NA())</f>
        <v>1.1288214999302104E-2</v>
      </c>
      <c r="Q1253" s="146">
        <f>IFERROR(_xll.qlIndexFixing(ONIndex1Y,I1253,TRUE,_xll.ohTrigger(RecalcTrigger,Trigger1Y)),NA())</f>
        <v>1.1744211257805892E-2</v>
      </c>
    </row>
    <row r="1254" spans="2:17" x14ac:dyDescent="0.2">
      <c r="B1254" s="39" t="s">
        <v>42</v>
      </c>
      <c r="D1254" s="42">
        <f>_xll.qlCalendarAdvance(Calendar,$D1253,B1254,"f",FALSE)</f>
        <v>48534</v>
      </c>
      <c r="E1254" s="140">
        <f>_xll.qlInterestRateIndexValueDate(IndexON,D1254)</f>
        <v>48534</v>
      </c>
      <c r="F1254" s="156">
        <f>IFERROR(_xll.qlIndexFixing(IndexON,D1254,TRUE,_xll.ohTrigger(RecalcTrigger,TriggerON)),NA())</f>
        <v>9.865268018659501E-3</v>
      </c>
      <c r="H1254" s="42">
        <f>_xll.qlCalendarAdvance(Calendar,$H1253,B1254,"f",FALSE)</f>
        <v>48534</v>
      </c>
      <c r="I1254" s="140">
        <f>_xll.qlInterestRateIndexValueDate(Index1M,$H1254)</f>
        <v>48534</v>
      </c>
      <c r="J1254" s="145">
        <f>IFERROR(_xll.qlIndexFixing(Index1M,$H1254,TRUE,_xll.ohTrigger(RecalcTrigger,Trigger1M)),NA())</f>
        <v>1.0905325159581166E-2</v>
      </c>
      <c r="K1254" s="44">
        <f>IFERROR(_xll.qlIndexFixing(Index3M,H1254,TRUE,_xll.ohTrigger(RecalcTrigger,Trigger3M)),NA())</f>
        <v>1.1223030400952261E-2</v>
      </c>
      <c r="L1254" s="44">
        <f>IFERROR(_xll.qlIndexFixing(Index6M,$H1254,TRUE,_xll.ohTrigger(RecalcTrigger,Trigger6M)),NA())</f>
        <v>1.1200512656141725E-2</v>
      </c>
      <c r="M1254" s="146">
        <f>IFERROR(_xll.qlIndexFixing(Index1Y,$H1254,TRUE,_xll.ohTrigger(RecalcTrigger,Trigger1Y)),NA())</f>
        <v>1.1585964826468231E-2</v>
      </c>
      <c r="N1254" s="145">
        <f>IFERROR(_xll.qlIndexFixing(ONIndex1M,I1254,TRUE,_xll.ohTrigger(RecalcTrigger,Trigger1M)),NA())</f>
        <v>1.0913898002531397E-2</v>
      </c>
      <c r="O1254" s="44">
        <f>IFERROR(_xll.qlIndexFixing(ONIndex3M,I1254,TRUE,_xll.ohTrigger(RecalcTrigger,Trigger3M)),NA())</f>
        <v>1.1256613749817124E-2</v>
      </c>
      <c r="P1254" s="44">
        <f>IFERROR(_xll.qlIndexFixing(ONIndex6M,I1254,TRUE,_xll.ohTrigger(RecalcTrigger,Trigger6M)),NA())</f>
        <v>1.1279670773439721E-2</v>
      </c>
      <c r="Q1254" s="146">
        <f>IFERROR(_xll.qlIndexFixing(ONIndex1Y,I1254,TRUE,_xll.ohTrigger(RecalcTrigger,Trigger1Y)),NA())</f>
        <v>1.1736042834308291E-2</v>
      </c>
    </row>
    <row r="1255" spans="2:17" x14ac:dyDescent="0.2">
      <c r="B1255" s="39" t="s">
        <v>42</v>
      </c>
      <c r="D1255" s="42">
        <f>_xll.qlCalendarAdvance(Calendar,$D1254,B1255,"f",FALSE)</f>
        <v>48541</v>
      </c>
      <c r="E1255" s="140">
        <f>_xll.qlInterestRateIndexValueDate(IndexON,D1255)</f>
        <v>48541</v>
      </c>
      <c r="F1255" s="156">
        <f>IFERROR(_xll.qlIndexFixing(IndexON,D1255,TRUE,_xll.ohTrigger(RecalcTrigger,TriggerON)),NA())</f>
        <v>9.8581726567537054E-3</v>
      </c>
      <c r="H1255" s="42">
        <f>_xll.qlCalendarAdvance(Calendar,$H1254,B1255,"f",FALSE)</f>
        <v>48541</v>
      </c>
      <c r="I1255" s="140">
        <f>_xll.qlInterestRateIndexValueDate(Index1M,$H1255)</f>
        <v>48541</v>
      </c>
      <c r="J1255" s="145">
        <f>IFERROR(_xll.qlIndexFixing(Index1M,$H1255,TRUE,_xll.ohTrigger(RecalcTrigger,Trigger1M)),NA())</f>
        <v>1.0898885697161761E-2</v>
      </c>
      <c r="K1255" s="44">
        <f>IFERROR(_xll.qlIndexFixing(Index3M,H1255,TRUE,_xll.ohTrigger(RecalcTrigger,Trigger3M)),NA())</f>
        <v>1.1215408531436155E-2</v>
      </c>
      <c r="L1255" s="44">
        <f>IFERROR(_xll.qlIndexFixing(Index6M,$H1255,TRUE,_xll.ohTrigger(RecalcTrigger,Trigger6M)),NA())</f>
        <v>1.1191906566635428E-2</v>
      </c>
      <c r="M1255" s="146">
        <f>IFERROR(_xll.qlIndexFixing(Index1Y,$H1255,TRUE,_xll.ohTrigger(RecalcTrigger,Trigger1Y)),NA())</f>
        <v>1.1577459666517242E-2</v>
      </c>
      <c r="N1255" s="145">
        <f>IFERROR(_xll.qlIndexFixing(ONIndex1M,I1255,TRUE,_xll.ohTrigger(RecalcTrigger,Trigger1M)),NA())</f>
        <v>1.0907492237413052E-2</v>
      </c>
      <c r="O1255" s="44">
        <f>IFERROR(_xll.qlIndexFixing(ONIndex3M,I1255,TRUE,_xll.ohTrigger(RecalcTrigger,Trigger3M)),NA())</f>
        <v>1.1249069362987418E-2</v>
      </c>
      <c r="P1255" s="44">
        <f>IFERROR(_xll.qlIndexFixing(ONIndex6M,I1255,TRUE,_xll.ohTrigger(RecalcTrigger,Trigger6M)),NA())</f>
        <v>1.1271125493408363E-2</v>
      </c>
      <c r="Q1255" s="146">
        <f>IFERROR(_xll.qlIndexFixing(ONIndex1Y,I1255,TRUE,_xll.ohTrigger(RecalcTrigger,Trigger1Y)),NA())</f>
        <v>1.1727865535756665E-2</v>
      </c>
    </row>
    <row r="1256" spans="2:17" x14ac:dyDescent="0.2">
      <c r="B1256" s="39" t="s">
        <v>42</v>
      </c>
      <c r="D1256" s="42">
        <f>_xll.qlCalendarAdvance(Calendar,$D1255,B1256,"f",FALSE)</f>
        <v>48548</v>
      </c>
      <c r="E1256" s="140">
        <f>_xll.qlInterestRateIndexValueDate(IndexON,D1256)</f>
        <v>48548</v>
      </c>
      <c r="F1256" s="156">
        <f>IFERROR(_xll.qlIndexFixing(IndexON,D1256,TRUE,_xll.ohTrigger(RecalcTrigger,TriggerON)),NA())</f>
        <v>9.8510691398900896E-3</v>
      </c>
      <c r="H1256" s="42">
        <f>_xll.qlCalendarAdvance(Calendar,$H1255,B1256,"f",FALSE)</f>
        <v>48548</v>
      </c>
      <c r="I1256" s="140">
        <f>_xll.qlInterestRateIndexValueDate(Index1M,$H1256)</f>
        <v>48548</v>
      </c>
      <c r="J1256" s="145">
        <f>IFERROR(_xll.qlIndexFixing(Index1M,$H1256,TRUE,_xll.ohTrigger(RecalcTrigger,Trigger1M)),NA())</f>
        <v>1.0892132959132574E-2</v>
      </c>
      <c r="K1256" s="44">
        <f>IFERROR(_xll.qlIndexFixing(Index3M,H1256,TRUE,_xll.ohTrigger(RecalcTrigger,Trigger3M)),NA())</f>
        <v>1.1208527407900732E-2</v>
      </c>
      <c r="L1256" s="44">
        <f>IFERROR(_xll.qlIndexFixing(Index6M,$H1256,TRUE,_xll.ohTrigger(RecalcTrigger,Trigger6M)),NA())</f>
        <v>1.1182855283949576E-2</v>
      </c>
      <c r="M1256" s="146">
        <f>IFERROR(_xll.qlIndexFixing(Index1Y,$H1256,TRUE,_xll.ohTrigger(RecalcTrigger,Trigger1Y)),NA())</f>
        <v>1.1568945600490599E-2</v>
      </c>
      <c r="N1256" s="145">
        <f>IFERROR(_xll.qlIndexFixing(ONIndex1M,I1256,TRUE,_xll.ohTrigger(RecalcTrigger,Trigger1M)),NA())</f>
        <v>1.0901072894935471E-2</v>
      </c>
      <c r="O1256" s="44">
        <f>IFERROR(_xll.qlIndexFixing(ONIndex3M,I1256,TRUE,_xll.ohTrigger(RecalcTrigger,Trigger3M)),NA())</f>
        <v>1.1241516326331302E-2</v>
      </c>
      <c r="P1256" s="44">
        <f>IFERROR(_xll.qlIndexFixing(ONIndex6M,I1256,TRUE,_xll.ohTrigger(RecalcTrigger,Trigger6M)),NA())</f>
        <v>1.126257915920803E-2</v>
      </c>
      <c r="Q1256" s="146">
        <f>IFERROR(_xll.qlIndexFixing(ONIndex1Y,I1256,TRUE,_xll.ohTrigger(RecalcTrigger,Trigger1Y)),NA())</f>
        <v>1.1719679362232061E-2</v>
      </c>
    </row>
    <row r="1257" spans="2:17" x14ac:dyDescent="0.2">
      <c r="B1257" s="39" t="s">
        <v>42</v>
      </c>
      <c r="D1257" s="42">
        <f>_xll.qlCalendarAdvance(Calendar,$D1256,B1257,"f",FALSE)</f>
        <v>48555</v>
      </c>
      <c r="E1257" s="140">
        <f>_xll.qlInterestRateIndexValueDate(IndexON,D1257)</f>
        <v>48555</v>
      </c>
      <c r="F1257" s="156">
        <f>IFERROR(_xll.qlIndexFixing(IndexON,D1257,TRUE,_xll.ohTrigger(RecalcTrigger,TriggerON)),NA())</f>
        <v>9.8439574679065611E-3</v>
      </c>
      <c r="H1257" s="42">
        <f>_xll.qlCalendarAdvance(Calendar,$H1256,B1257,"f",FALSE)</f>
        <v>48555</v>
      </c>
      <c r="I1257" s="140">
        <f>_xll.qlInterestRateIndexValueDate(Index1M,$H1257)</f>
        <v>48555</v>
      </c>
      <c r="J1257" s="145">
        <f>IFERROR(_xll.qlIndexFixing(Index1M,$H1257,TRUE,_xll.ohTrigger(RecalcTrigger,Trigger1M)),NA())</f>
        <v>1.0885665162019669E-2</v>
      </c>
      <c r="K1257" s="44">
        <f>IFERROR(_xll.qlIndexFixing(Index3M,H1257,TRUE,_xll.ohTrigger(RecalcTrigger,Trigger3M)),NA())</f>
        <v>1.1200889924891334E-2</v>
      </c>
      <c r="L1257" s="44">
        <f>IFERROR(_xll.qlIndexFixing(Index6M,$H1257,TRUE,_xll.ohTrigger(RecalcTrigger,Trigger6M)),NA())</f>
        <v>1.1174246811165868E-2</v>
      </c>
      <c r="M1257" s="146">
        <f>IFERROR(_xll.qlIndexFixing(Index1Y,$H1257,TRUE,_xll.ohTrigger(RecalcTrigger,Trigger1Y)),NA())</f>
        <v>1.156042262861412E-2</v>
      </c>
      <c r="N1257" s="145">
        <f>IFERROR(_xll.qlIndexFixing(ONIndex1M,I1257,TRUE,_xll.ohTrigger(RecalcTrigger,Trigger1M)),NA())</f>
        <v>1.0894639975260745E-2</v>
      </c>
      <c r="O1257" s="44">
        <f>IFERROR(_xll.qlIndexFixing(ONIndex3M,I1257,TRUE,_xll.ohTrigger(RecalcTrigger,Trigger3M)),NA())</f>
        <v>1.1233954640010868E-2</v>
      </c>
      <c r="P1257" s="44">
        <f>IFERROR(_xll.qlIndexFixing(ONIndex6M,I1257,TRUE,_xll.ohTrigger(RecalcTrigger,Trigger6M)),NA())</f>
        <v>1.125403177091977E-2</v>
      </c>
      <c r="Q1257" s="146">
        <f>IFERROR(_xll.qlIndexFixing(ONIndex1Y,I1257,TRUE,_xll.ohTrigger(RecalcTrigger,Trigger1Y)),NA())</f>
        <v>1.1711484313653431E-2</v>
      </c>
    </row>
    <row r="1258" spans="2:17" x14ac:dyDescent="0.2">
      <c r="B1258" s="39" t="s">
        <v>42</v>
      </c>
      <c r="D1258" s="42">
        <f>_xll.qlCalendarAdvance(Calendar,$D1257,B1258,"f",FALSE)</f>
        <v>48562</v>
      </c>
      <c r="E1258" s="140">
        <f>_xll.qlInterestRateIndexValueDate(IndexON,D1258)</f>
        <v>48562</v>
      </c>
      <c r="F1258" s="156">
        <f>IFERROR(_xll.qlIndexFixing(IndexON,D1258,TRUE,_xll.ohTrigger(RecalcTrigger,TriggerON)),NA())</f>
        <v>9.8368376409652125E-3</v>
      </c>
      <c r="H1258" s="42">
        <f>_xll.qlCalendarAdvance(Calendar,$H1257,B1258,"f",FALSE)</f>
        <v>48562</v>
      </c>
      <c r="I1258" s="140">
        <f>_xll.qlInterestRateIndexValueDate(Index1M,$H1258)</f>
        <v>48562</v>
      </c>
      <c r="J1258" s="145">
        <f>IFERROR(_xll.qlIndexFixing(Index1M,$H1258,TRUE,_xll.ohTrigger(RecalcTrigger,Trigger1M)),NA())</f>
        <v>1.0879183778940937E-2</v>
      </c>
      <c r="K1258" s="44">
        <f>IFERROR(_xll.qlIndexFixing(Index3M,H1258,TRUE,_xll.ohTrigger(RecalcTrigger,Trigger3M)),NA())</f>
        <v>1.1193243782754115E-2</v>
      </c>
      <c r="L1258" s="44">
        <f>IFERROR(_xll.qlIndexFixing(Index6M,$H1258,TRUE,_xll.ohTrigger(RecalcTrigger,Trigger6M)),NA())</f>
        <v>1.1165637314945758E-2</v>
      </c>
      <c r="M1258" s="146">
        <f>IFERROR(_xll.qlIndexFixing(Index1Y,$H1258,TRUE,_xll.ohTrigger(RecalcTrigger,Trigger1Y)),NA())</f>
        <v>1.1551890751113847E-2</v>
      </c>
      <c r="N1258" s="145">
        <f>IFERROR(_xll.qlIndexFixing(ONIndex1M,I1258,TRUE,_xll.ohTrigger(RecalcTrigger,Trigger1M)),NA())</f>
        <v>1.0888193478226782E-2</v>
      </c>
      <c r="O1258" s="44">
        <f>IFERROR(_xll.qlIndexFixing(ONIndex3M,I1258,TRUE,_xll.ohTrigger(RecalcTrigger,Trigger3M)),NA())</f>
        <v>1.1226384303945069E-2</v>
      </c>
      <c r="P1258" s="44">
        <f>IFERROR(_xll.qlIndexFixing(ONIndex6M,I1258,TRUE,_xll.ohTrigger(RecalcTrigger,Trigger6M)),NA())</f>
        <v>1.1245483328381489E-2</v>
      </c>
      <c r="Q1258" s="146">
        <f>IFERROR(_xll.qlIndexFixing(ONIndex1Y,I1258,TRUE,_xll.ohTrigger(RecalcTrigger,Trigger1Y)),NA())</f>
        <v>1.1703280390020776E-2</v>
      </c>
    </row>
    <row r="1259" spans="2:17" x14ac:dyDescent="0.2">
      <c r="B1259" s="39" t="s">
        <v>42</v>
      </c>
      <c r="D1259" s="42">
        <f>_xll.qlCalendarAdvance(Calendar,$D1258,B1259,"f",FALSE)</f>
        <v>48569</v>
      </c>
      <c r="E1259" s="140">
        <f>_xll.qlInterestRateIndexValueDate(IndexON,D1259)</f>
        <v>48569</v>
      </c>
      <c r="F1259" s="156">
        <f>IFERROR(_xll.qlIndexFixing(IndexON,D1259,TRUE,_xll.ohTrigger(RecalcTrigger,TriggerON)),NA())</f>
        <v>9.8297096589039512E-3</v>
      </c>
      <c r="H1259" s="42">
        <f>_xll.qlCalendarAdvance(Calendar,$H1258,B1259,"f",FALSE)</f>
        <v>48569</v>
      </c>
      <c r="I1259" s="140">
        <f>_xll.qlInterestRateIndexValueDate(Index1M,$H1259)</f>
        <v>48569</v>
      </c>
      <c r="J1259" s="145">
        <f>IFERROR(_xll.qlIndexFixing(Index1M,$H1259,TRUE,_xll.ohTrigger(RecalcTrigger,Trigger1M)),NA())</f>
        <v>1.0872688809914677E-2</v>
      </c>
      <c r="K1259" s="44">
        <f>IFERROR(_xll.qlIndexFixing(Index3M,H1259,TRUE,_xll.ohTrigger(RecalcTrigger,Trigger3M)),NA())</f>
        <v>1.1185588981537703E-2</v>
      </c>
      <c r="L1259" s="44">
        <f>IFERROR(_xll.qlIndexFixing(Index6M,$H1259,TRUE,_xll.ohTrigger(RecalcTrigger,Trigger6M)),NA())</f>
        <v>1.115702679530305E-2</v>
      </c>
      <c r="M1259" s="146">
        <f>IFERROR(_xll.qlIndexFixing(Index1Y,$H1259,TRUE,_xll.ohTrigger(RecalcTrigger,Trigger1Y)),NA())</f>
        <v>1.1543349968216932E-2</v>
      </c>
      <c r="N1259" s="145">
        <f>IFERROR(_xll.qlIndexFixing(ONIndex1M,I1259,TRUE,_xll.ohTrigger(RecalcTrigger,Trigger1M)),NA())</f>
        <v>1.0881733403995675E-2</v>
      </c>
      <c r="O1259" s="44">
        <f>IFERROR(_xll.qlIndexFixing(ONIndex3M,I1259,TRUE,_xll.ohTrigger(RecalcTrigger,Trigger3M)),NA())</f>
        <v>1.1218805318133906E-2</v>
      </c>
      <c r="P1259" s="44">
        <f>IFERROR(_xll.qlIndexFixing(ONIndex6M,I1259,TRUE,_xll.ohTrigger(RecalcTrigger,Trigger6M)),NA())</f>
        <v>1.123693383175528E-2</v>
      </c>
      <c r="Q1259" s="146">
        <f>IFERROR(_xll.qlIndexFixing(ONIndex1Y,I1259,TRUE,_xll.ohTrigger(RecalcTrigger,Trigger1Y)),NA())</f>
        <v>1.1695067591496189E-2</v>
      </c>
    </row>
    <row r="1260" spans="2:17" x14ac:dyDescent="0.2">
      <c r="B1260" s="39" t="s">
        <v>42</v>
      </c>
      <c r="D1260" s="42">
        <f>_xll.qlCalendarAdvance(Calendar,$D1259,B1260,"f",FALSE)</f>
        <v>48577</v>
      </c>
      <c r="E1260" s="140">
        <f>_xll.qlInterestRateIndexValueDate(IndexON,D1260)</f>
        <v>48577</v>
      </c>
      <c r="F1260" s="156">
        <f>IFERROR(_xll.qlIndexFixing(IndexON,D1260,TRUE,_xll.ohTrigger(RecalcTrigger,TriggerON)),NA())</f>
        <v>9.8215534079093558E-3</v>
      </c>
      <c r="H1260" s="42">
        <f>_xll.qlCalendarAdvance(Calendar,$H1259,B1260,"f",FALSE)</f>
        <v>48577</v>
      </c>
      <c r="I1260" s="140">
        <f>_xll.qlInterestRateIndexValueDate(Index1M,$H1260)</f>
        <v>48577</v>
      </c>
      <c r="J1260" s="145">
        <f>IFERROR(_xll.qlIndexFixing(Index1M,$H1260,TRUE,_xll.ohTrigger(RecalcTrigger,Trigger1M)),NA())</f>
        <v>1.0864639979452858E-2</v>
      </c>
      <c r="K1260" s="44">
        <f>IFERROR(_xll.qlIndexFixing(Index3M,H1260,TRUE,_xll.ohTrigger(RecalcTrigger,Trigger3M)),NA())</f>
        <v>1.1176830034399239E-2</v>
      </c>
      <c r="L1260" s="44">
        <f>IFERROR(_xll.qlIndexFixing(Index6M,$H1260,TRUE,_xll.ohTrigger(RecalcTrigger,Trigger6M)),NA())</f>
        <v>1.1147184948272743E-2</v>
      </c>
      <c r="M1260" s="146">
        <f>IFERROR(_xll.qlIndexFixing(Index1Y,$H1260,TRUE,_xll.ohTrigger(RecalcTrigger,Trigger1Y)),NA())</f>
        <v>1.1533578169200753E-2</v>
      </c>
      <c r="N1260" s="145">
        <f>IFERROR(_xll.qlIndexFixing(ONIndex1M,I1260,TRUE,_xll.ohTrigger(RecalcTrigger,Trigger1M)),NA())</f>
        <v>1.0874333836820016E-2</v>
      </c>
      <c r="O1260" s="44">
        <f>IFERROR(_xll.qlIndexFixing(ONIndex3M,I1260,TRUE,_xll.ohTrigger(RecalcTrigger,Trigger3M)),NA())</f>
        <v>1.1210133028692892E-2</v>
      </c>
      <c r="P1260" s="44">
        <f>IFERROR(_xll.qlIndexFixing(ONIndex6M,I1260,TRUE,_xll.ohTrigger(RecalcTrigger,Trigger6M)),NA())</f>
        <v>1.1227161687713538E-2</v>
      </c>
      <c r="Q1260" s="146">
        <f>IFERROR(_xll.qlIndexFixing(ONIndex1Y,I1260,TRUE,_xll.ohTrigger(RecalcTrigger,Trigger1Y)),NA())</f>
        <v>1.1685670668555304E-2</v>
      </c>
    </row>
    <row r="1261" spans="2:17" x14ac:dyDescent="0.2">
      <c r="B1261" s="39" t="s">
        <v>42</v>
      </c>
      <c r="D1261" s="42">
        <f>_xll.qlCalendarAdvance(Calendar,$D1260,B1261,"f",FALSE)</f>
        <v>48584</v>
      </c>
      <c r="E1261" s="140">
        <f>_xll.qlInterestRateIndexValueDate(IndexON,D1261)</f>
        <v>48584</v>
      </c>
      <c r="F1261" s="156">
        <f>IFERROR(_xll.qlIndexFixing(IndexON,D1261,TRUE,_xll.ohTrigger(RecalcTrigger,TriggerON)),NA())</f>
        <v>9.8144079507300752E-3</v>
      </c>
      <c r="H1261" s="42">
        <f>_xll.qlCalendarAdvance(Calendar,$H1260,B1261,"f",FALSE)</f>
        <v>48584</v>
      </c>
      <c r="I1261" s="140">
        <f>_xll.qlInterestRateIndexValueDate(Index1M,$H1261)</f>
        <v>48584</v>
      </c>
      <c r="J1261" s="145">
        <f>IFERROR(_xll.qlIndexFixing(Index1M,$H1261,TRUE,_xll.ohTrigger(RecalcTrigger,Trigger1M)),NA())</f>
        <v>1.0858113568710753E-2</v>
      </c>
      <c r="K1261" s="44">
        <f>IFERROR(_xll.qlIndexFixing(Index3M,H1261,TRUE,_xll.ohTrigger(RecalcTrigger,Trigger3M)),NA())</f>
        <v>1.1169156678178947E-2</v>
      </c>
      <c r="L1261" s="44">
        <f>IFERROR(_xll.qlIndexFixing(Index6M,$H1261,TRUE,_xll.ohTrigger(RecalcTrigger,Trigger6M)),NA())</f>
        <v>1.1139018131458161E-2</v>
      </c>
      <c r="M1261" s="146">
        <f>IFERROR(_xll.qlIndexFixing(Index1Y,$H1261,TRUE,_xll.ohTrigger(RecalcTrigger,Trigger1Y)),NA())</f>
        <v>1.1525018304074486E-2</v>
      </c>
      <c r="N1261" s="145">
        <f>IFERROR(_xll.qlIndexFixing(ONIndex1M,I1261,TRUE,_xll.ohTrigger(RecalcTrigger,Trigger1M)),NA())</f>
        <v>1.0867844668432936E-2</v>
      </c>
      <c r="O1261" s="44">
        <f>IFERROR(_xll.qlIndexFixing(ONIndex3M,I1261,TRUE,_xll.ohTrigger(RecalcTrigger,Trigger3M)),NA())</f>
        <v>1.120253550784045E-2</v>
      </c>
      <c r="P1261" s="44">
        <f>IFERROR(_xll.qlIndexFixing(ONIndex6M,I1261,TRUE,_xll.ohTrigger(RecalcTrigger,Trigger6M)),NA())</f>
        <v>1.1218609932165391E-2</v>
      </c>
      <c r="Q1261" s="146">
        <f>IFERROR(_xll.qlIndexFixing(ONIndex1Y,I1261,TRUE,_xll.ohTrigger(RecalcTrigger,Trigger1Y)),NA())</f>
        <v>1.1677438852034649E-2</v>
      </c>
    </row>
    <row r="1262" spans="2:17" x14ac:dyDescent="0.2">
      <c r="B1262" s="39" t="s">
        <v>42</v>
      </c>
      <c r="D1262" s="42">
        <f>_xll.qlCalendarAdvance(Calendar,$D1261,B1262,"f",FALSE)</f>
        <v>48591</v>
      </c>
      <c r="E1262" s="140">
        <f>_xll.qlInterestRateIndexValueDate(IndexON,D1262)</f>
        <v>48591</v>
      </c>
      <c r="F1262" s="156">
        <f>IFERROR(_xll.qlIndexFixing(IndexON,D1262,TRUE,_xll.ohTrigger(RecalcTrigger,TriggerON)),NA())</f>
        <v>9.8072543385929745E-3</v>
      </c>
      <c r="H1262" s="42">
        <f>_xll.qlCalendarAdvance(Calendar,$H1261,B1262,"f",FALSE)</f>
        <v>48591</v>
      </c>
      <c r="I1262" s="140">
        <f>_xll.qlInterestRateIndexValueDate(Index1M,$H1262)</f>
        <v>48591</v>
      </c>
      <c r="J1262" s="145">
        <f>IFERROR(_xll.qlIndexFixing(Index1M,$H1262,TRUE,_xll.ohTrigger(RecalcTrigger,Trigger1M)),NA())</f>
        <v>1.0851573571522402E-2</v>
      </c>
      <c r="K1262" s="44">
        <f>IFERROR(_xll.qlIndexFixing(Index3M,H1262,TRUE,_xll.ohTrigger(RecalcTrigger,Trigger3M)),NA())</f>
        <v>1.1161474663033449E-2</v>
      </c>
      <c r="L1262" s="44">
        <f>IFERROR(_xll.qlIndexFixing(Index6M,$H1262,TRUE,_xll.ohTrigger(RecalcTrigger,Trigger6M)),NA())</f>
        <v>1.1130404730571199E-2</v>
      </c>
      <c r="M1262" s="146">
        <f>IFERROR(_xll.qlIndexFixing(Index1Y,$H1262,TRUE,_xll.ohTrigger(RecalcTrigger,Trigger1Y)),NA())</f>
        <v>1.1516449534264561E-2</v>
      </c>
      <c r="N1262" s="145">
        <f>IFERROR(_xll.qlIndexFixing(ONIndex1M,I1262,TRUE,_xll.ohTrigger(RecalcTrigger,Trigger1M)),NA())</f>
        <v>1.0861341922848711E-2</v>
      </c>
      <c r="O1262" s="44">
        <f>IFERROR(_xll.qlIndexFixing(ONIndex3M,I1262,TRUE,_xll.ohTrigger(RecalcTrigger,Trigger3M)),NA())</f>
        <v>1.1194929337404735E-2</v>
      </c>
      <c r="P1262" s="44">
        <f>IFERROR(_xll.qlIndexFixing(ONIndex6M,I1262,TRUE,_xll.ohTrigger(RecalcTrigger,Trigger6M)),NA())</f>
        <v>1.1210057122529316E-2</v>
      </c>
      <c r="Q1262" s="146">
        <f>IFERROR(_xll.qlIndexFixing(ONIndex1Y,I1262,TRUE,_xll.ohTrigger(RecalcTrigger,Trigger1Y)),NA())</f>
        <v>1.1669198160541017E-2</v>
      </c>
    </row>
    <row r="1263" spans="2:17" x14ac:dyDescent="0.2">
      <c r="B1263" s="39" t="s">
        <v>42</v>
      </c>
      <c r="D1263" s="42">
        <f>_xll.qlCalendarAdvance(Calendar,$D1262,B1263,"f",FALSE)</f>
        <v>48598</v>
      </c>
      <c r="E1263" s="140">
        <f>_xll.qlInterestRateIndexValueDate(IndexON,D1263)</f>
        <v>48598</v>
      </c>
      <c r="F1263" s="156">
        <f>IFERROR(_xll.qlIndexFixing(IndexON,D1263,TRUE,_xll.ohTrigger(RecalcTrigger,TriggerON)),NA())</f>
        <v>9.8000925712549147E-3</v>
      </c>
      <c r="H1263" s="42">
        <f>_xll.qlCalendarAdvance(Calendar,$H1262,B1263,"f",FALSE)</f>
        <v>48598</v>
      </c>
      <c r="I1263" s="140">
        <f>_xll.qlInterestRateIndexValueDate(Index1M,$H1263)</f>
        <v>48598</v>
      </c>
      <c r="J1263" s="145">
        <f>IFERROR(_xll.qlIndexFixing(Index1M,$H1263,TRUE,_xll.ohTrigger(RecalcTrigger,Trigger1M)),NA())</f>
        <v>1.0845019987912369E-2</v>
      </c>
      <c r="K1263" s="44">
        <f>IFERROR(_xll.qlIndexFixing(Index3M,H1263,TRUE,_xll.ohTrigger(RecalcTrigger,Trigger3M)),NA())</f>
        <v>1.1153783989010469E-2</v>
      </c>
      <c r="L1263" s="44">
        <f>IFERROR(_xll.qlIndexFixing(Index6M,$H1263,TRUE,_xll.ohTrigger(RecalcTrigger,Trigger6M)),NA())</f>
        <v>1.1121790306144935E-2</v>
      </c>
      <c r="M1263" s="146">
        <f>IFERROR(_xll.qlIndexFixing(Index1Y,$H1263,TRUE,_xll.ohTrigger(RecalcTrigger,Trigger1Y)),NA())</f>
        <v>1.1507871859998797E-2</v>
      </c>
      <c r="N1263" s="145">
        <f>IFERROR(_xll.qlIndexFixing(ONIndex1M,I1263,TRUE,_xll.ohTrigger(RecalcTrigger,Trigger1M)),NA())</f>
        <v>1.0854825599986295E-2</v>
      </c>
      <c r="O1263" s="44">
        <f>IFERROR(_xll.qlIndexFixing(ONIndex3M,I1263,TRUE,_xll.ohTrigger(RecalcTrigger,Trigger3M)),NA())</f>
        <v>1.1187314517061564E-2</v>
      </c>
      <c r="P1263" s="44">
        <f>IFERROR(_xll.qlIndexFixing(ONIndex6M,I1263,TRUE,_xll.ohTrigger(RecalcTrigger,Trigger6M)),NA())</f>
        <v>1.1201503258805312E-2</v>
      </c>
      <c r="Q1263" s="146">
        <f>IFERROR(_xll.qlIndexFixing(ONIndex1Y,I1263,TRUE,_xll.ohTrigger(RecalcTrigger,Trigger1Y)),NA())</f>
        <v>1.1660948594074405E-2</v>
      </c>
    </row>
    <row r="1264" spans="2:17" x14ac:dyDescent="0.2">
      <c r="B1264" s="39" t="s">
        <v>42</v>
      </c>
      <c r="D1264" s="42">
        <f>_xll.qlCalendarAdvance(Calendar,$D1263,B1264,"f",FALSE)</f>
        <v>48605</v>
      </c>
      <c r="E1264" s="140">
        <f>_xll.qlInterestRateIndexValueDate(IndexON,D1264)</f>
        <v>48605</v>
      </c>
      <c r="F1264" s="156">
        <f>IFERROR(_xll.qlIndexFixing(IndexON,D1264,TRUE,_xll.ohTrigger(RecalcTrigger,TriggerON)),NA())</f>
        <v>9.7929226490400811E-3</v>
      </c>
      <c r="H1264" s="42">
        <f>_xll.qlCalendarAdvance(Calendar,$H1263,B1264,"f",FALSE)</f>
        <v>48605</v>
      </c>
      <c r="I1264" s="140">
        <f>_xll.qlInterestRateIndexValueDate(Index1M,$H1264)</f>
        <v>48605</v>
      </c>
      <c r="J1264" s="145">
        <f>IFERROR(_xll.qlIndexFixing(Index1M,$H1264,TRUE,_xll.ohTrigger(RecalcTrigger,Trigger1M)),NA())</f>
        <v>1.0838452817907665E-2</v>
      </c>
      <c r="K1264" s="44">
        <f>IFERROR(_xll.qlIndexFixing(Index3M,H1264,TRUE,_xll.ohTrigger(RecalcTrigger,Trigger3M)),NA())</f>
        <v>1.1146084656161343E-2</v>
      </c>
      <c r="L1264" s="44">
        <f>IFERROR(_xll.qlIndexFixing(Index6M,$H1264,TRUE,_xll.ohTrigger(RecalcTrigger,Trigger6M)),NA())</f>
        <v>1.1113174858193251E-2</v>
      </c>
      <c r="M1264" s="146">
        <f>IFERROR(_xll.qlIndexFixing(Index1Y,$H1264,TRUE,_xll.ohTrigger(RecalcTrigger,Trigger1Y)),NA())</f>
        <v>1.1499285281505012E-2</v>
      </c>
      <c r="N1264" s="145">
        <f>IFERROR(_xll.qlIndexFixing(ONIndex1M,I1264,TRUE,_xll.ohTrigger(RecalcTrigger,Trigger1M)),NA())</f>
        <v>1.0848295699845689E-2</v>
      </c>
      <c r="O1264" s="44">
        <f>IFERROR(_xll.qlIndexFixing(ONIndex3M,I1264,TRUE,_xll.ohTrigger(RecalcTrigger,Trigger3M)),NA())</f>
        <v>1.1179691047135121E-2</v>
      </c>
      <c r="P1264" s="44">
        <f>IFERROR(_xll.qlIndexFixing(ONIndex6M,I1264,TRUE,_xll.ohTrigger(RecalcTrigger,Trigger6M)),NA())</f>
        <v>1.1192948340831288E-2</v>
      </c>
      <c r="Q1264" s="146">
        <f>IFERROR(_xll.qlIndexFixing(ONIndex1Y,I1264,TRUE,_xll.ohTrigger(RecalcTrigger,Trigger1Y)),NA())</f>
        <v>1.1652690152634815E-2</v>
      </c>
    </row>
    <row r="1265" spans="2:17" x14ac:dyDescent="0.2">
      <c r="B1265" s="39" t="s">
        <v>42</v>
      </c>
      <c r="D1265" s="42">
        <f>_xll.qlCalendarAdvance(Calendar,$D1264,B1265,"f",FALSE)</f>
        <v>48612</v>
      </c>
      <c r="E1265" s="140">
        <f>_xll.qlInterestRateIndexValueDate(IndexON,D1265)</f>
        <v>48612</v>
      </c>
      <c r="F1265" s="156">
        <f>IFERROR(_xll.qlIndexFixing(IndexON,D1265,TRUE,_xll.ohTrigger(RecalcTrigger,TriggerON)),NA())</f>
        <v>9.7857445717053348E-3</v>
      </c>
      <c r="H1265" s="42">
        <f>_xll.qlCalendarAdvance(Calendar,$H1264,B1265,"f",FALSE)</f>
        <v>48612</v>
      </c>
      <c r="I1265" s="140">
        <f>_xll.qlInterestRateIndexValueDate(Index1M,$H1265)</f>
        <v>48612</v>
      </c>
      <c r="J1265" s="145">
        <f>IFERROR(_xll.qlIndexFixing(Index1M,$H1265,TRUE,_xll.ohTrigger(RecalcTrigger,Trigger1M)),NA())</f>
        <v>1.0833423742218429E-2</v>
      </c>
      <c r="K1265" s="44">
        <f>IFERROR(_xll.qlIndexFixing(Index3M,H1265,TRUE,_xll.ohTrigger(RecalcTrigger,Trigger3M)),NA())</f>
        <v>1.1138376664534693E-2</v>
      </c>
      <c r="L1265" s="44">
        <f>IFERROR(_xll.qlIndexFixing(Index6M,$H1265,TRUE,_xll.ohTrigger(RecalcTrigger,Trigger6M)),NA())</f>
        <v>1.1104558386729579E-2</v>
      </c>
      <c r="M1265" s="146">
        <f>IFERROR(_xll.qlIndexFixing(Index1Y,$H1265,TRUE,_xll.ohTrigger(RecalcTrigger,Trigger1Y)),NA())</f>
        <v>1.1490689799011244E-2</v>
      </c>
      <c r="N1265" s="145">
        <f>IFERROR(_xll.qlIndexFixing(ONIndex1M,I1265,TRUE,_xll.ohTrigger(RecalcTrigger,Trigger1M)),NA())</f>
        <v>1.0841752222426893E-2</v>
      </c>
      <c r="O1265" s="44">
        <f>IFERROR(_xll.qlIndexFixing(ONIndex3M,I1265,TRUE,_xll.ohTrigger(RecalcTrigger,Trigger3M)),NA())</f>
        <v>1.1172058927382267E-2</v>
      </c>
      <c r="P1265" s="44">
        <f>IFERROR(_xll.qlIndexFixing(ONIndex6M,I1265,TRUE,_xll.ohTrigger(RecalcTrigger,Trigger6M)),NA())</f>
        <v>1.1184392368769336E-2</v>
      </c>
      <c r="Q1265" s="146">
        <f>IFERROR(_xll.qlIndexFixing(ONIndex1Y,I1265,TRUE,_xll.ohTrigger(RecalcTrigger,Trigger1Y)),NA())</f>
        <v>1.1644422836060153E-2</v>
      </c>
    </row>
    <row r="1266" spans="2:17" x14ac:dyDescent="0.2">
      <c r="B1266" s="39" t="s">
        <v>42</v>
      </c>
      <c r="D1266" s="42">
        <f>_xll.qlCalendarAdvance(Calendar,$D1265,B1266,"f",FALSE)</f>
        <v>48619</v>
      </c>
      <c r="E1266" s="140">
        <f>_xll.qlInterestRateIndexValueDate(IndexON,D1266)</f>
        <v>48619</v>
      </c>
      <c r="F1266" s="156">
        <f>IFERROR(_xll.qlIndexFixing(IndexON,D1266,TRUE,_xll.ohTrigger(RecalcTrigger,TriggerON)),NA())</f>
        <v>9.7785583393317221E-3</v>
      </c>
      <c r="H1266" s="42">
        <f>_xll.qlCalendarAdvance(Calendar,$H1265,B1266,"f",FALSE)</f>
        <v>48619</v>
      </c>
      <c r="I1266" s="140">
        <f>_xll.qlInterestRateIndexValueDate(Index1M,$H1266)</f>
        <v>48619</v>
      </c>
      <c r="J1266" s="145">
        <f>IFERROR(_xll.qlIndexFixing(Index1M,$H1266,TRUE,_xll.ohTrigger(RecalcTrigger,Trigger1M)),NA())</f>
        <v>1.0826835228874961E-2</v>
      </c>
      <c r="K1266" s="44">
        <f>IFERROR(_xll.qlIndexFixing(Index3M,H1266,TRUE,_xll.ohTrigger(RecalcTrigger,Trigger3M)),NA())</f>
        <v>1.1131043236245499E-2</v>
      </c>
      <c r="L1266" s="44">
        <f>IFERROR(_xll.qlIndexFixing(Index6M,$H1266,TRUE,_xll.ohTrigger(RecalcTrigger,Trigger6M)),NA())</f>
        <v>1.109594089176646E-2</v>
      </c>
      <c r="M1266" s="146">
        <f>IFERROR(_xll.qlIndexFixing(Index1Y,$H1266,TRUE,_xll.ohTrigger(RecalcTrigger,Trigger1Y)),NA())</f>
        <v>1.1482085412745535E-2</v>
      </c>
      <c r="N1266" s="145">
        <f>IFERROR(_xll.qlIndexFixing(ONIndex1M,I1266,TRUE,_xll.ohTrigger(RecalcTrigger,Trigger1M)),NA())</f>
        <v>1.0835195167729905E-2</v>
      </c>
      <c r="O1266" s="44">
        <f>IFERROR(_xll.qlIndexFixing(ONIndex3M,I1266,TRUE,_xll.ohTrigger(RecalcTrigger,Trigger3M)),NA())</f>
        <v>1.1164418158046141E-2</v>
      </c>
      <c r="P1266" s="44">
        <f>IFERROR(_xll.qlIndexFixing(ONIndex6M,I1266,TRUE,_xll.ohTrigger(RecalcTrigger,Trigger6M)),NA())</f>
        <v>1.1175835342538409E-2</v>
      </c>
      <c r="Q1266" s="146">
        <f>IFERROR(_xll.qlIndexFixing(ONIndex1Y,I1266,TRUE,_xll.ohTrigger(RecalcTrigger,Trigger1Y)),NA())</f>
        <v>1.1636146644512513E-2</v>
      </c>
    </row>
    <row r="1267" spans="2:17" x14ac:dyDescent="0.2">
      <c r="B1267" s="39" t="s">
        <v>42</v>
      </c>
      <c r="D1267" s="42">
        <f>_xll.qlCalendarAdvance(Calendar,$D1266,B1267,"f",FALSE)</f>
        <v>48626</v>
      </c>
      <c r="E1267" s="140">
        <f>_xll.qlInterestRateIndexValueDate(IndexON,D1267)</f>
        <v>48626</v>
      </c>
      <c r="F1267" s="156">
        <f>IFERROR(_xll.qlIndexFixing(IndexON,D1267,TRUE,_xll.ohTrigger(RecalcTrigger,TriggerON)),NA())</f>
        <v>9.771363951919243E-3</v>
      </c>
      <c r="H1267" s="42">
        <f>_xll.qlCalendarAdvance(Calendar,$H1266,B1267,"f",FALSE)</f>
        <v>48626</v>
      </c>
      <c r="I1267" s="140">
        <f>_xll.qlInterestRateIndexValueDate(Index1M,$H1267)</f>
        <v>48626</v>
      </c>
      <c r="J1267" s="145">
        <f>IFERROR(_xll.qlIndexFixing(Index1M,$H1267,TRUE,_xll.ohTrigger(RecalcTrigger,Trigger1M)),NA())</f>
        <v>1.0820233130617585E-2</v>
      </c>
      <c r="K1267" s="44">
        <f>IFERROR(_xll.qlIndexFixing(Index3M,H1267,TRUE,_xll.ohTrigger(RecalcTrigger,Trigger3M)),NA())</f>
        <v>1.1123318780852863E-2</v>
      </c>
      <c r="L1267" s="44">
        <f>IFERROR(_xll.qlIndexFixing(Index6M,$H1267,TRUE,_xll.ohTrigger(RecalcTrigger,Trigger6M)),NA())</f>
        <v>1.1087322373318664E-2</v>
      </c>
      <c r="M1267" s="146">
        <f>IFERROR(_xll.qlIndexFixing(Index1Y,$H1267,TRUE,_xll.ohTrigger(RecalcTrigger,Trigger1Y)),NA())</f>
        <v>1.147347212293659E-2</v>
      </c>
      <c r="N1267" s="145">
        <f>IFERROR(_xll.qlIndexFixing(ONIndex1M,I1267,TRUE,_xll.ohTrigger(RecalcTrigger,Trigger1M)),NA())</f>
        <v>1.0828624535835774E-2</v>
      </c>
      <c r="O1267" s="44">
        <f>IFERROR(_xll.qlIndexFixing(ONIndex3M,I1267,TRUE,_xll.ohTrigger(RecalcTrigger,Trigger3M)),NA())</f>
        <v>1.1156768739045697E-2</v>
      </c>
      <c r="P1267" s="44">
        <f>IFERROR(_xll.qlIndexFixing(ONIndex6M,I1267,TRUE,_xll.ohTrigger(RecalcTrigger,Trigger6M)),NA())</f>
        <v>1.1167277262138509E-2</v>
      </c>
      <c r="Q1267" s="146">
        <f>IFERROR(_xll.qlIndexFixing(ONIndex1Y,I1267,TRUE,_xll.ohTrigger(RecalcTrigger,Trigger1Y)),NA())</f>
        <v>1.1627861577991894E-2</v>
      </c>
    </row>
    <row r="1268" spans="2:17" x14ac:dyDescent="0.2">
      <c r="B1268" s="39" t="s">
        <v>42</v>
      </c>
      <c r="D1268" s="42">
        <f>_xll.qlCalendarAdvance(Calendar,$D1267,B1268,"f",FALSE)</f>
        <v>48633</v>
      </c>
      <c r="E1268" s="140">
        <f>_xll.qlInterestRateIndexValueDate(IndexON,D1268)</f>
        <v>48633</v>
      </c>
      <c r="F1268" s="156">
        <f>IFERROR(_xll.qlIndexFixing(IndexON,D1268,TRUE,_xll.ohTrigger(RecalcTrigger,TriggerON)),NA())</f>
        <v>9.7641614094678975E-3</v>
      </c>
      <c r="H1268" s="42">
        <f>_xll.qlCalendarAdvance(Calendar,$H1267,B1268,"f",FALSE)</f>
        <v>48633</v>
      </c>
      <c r="I1268" s="140">
        <f>_xll.qlInterestRateIndexValueDate(Index1M,$H1268)</f>
        <v>48633</v>
      </c>
      <c r="J1268" s="145">
        <f>IFERROR(_xll.qlIndexFixing(Index1M,$H1268,TRUE,_xll.ohTrigger(RecalcTrigger,Trigger1M)),NA())</f>
        <v>1.0813617447469455E-2</v>
      </c>
      <c r="K1268" s="44">
        <f>IFERROR(_xll.qlIndexFixing(Index3M,H1268,TRUE,_xll.ohTrigger(RecalcTrigger,Trigger3M)),NA())</f>
        <v>1.1115585666927259E-2</v>
      </c>
      <c r="L1268" s="44">
        <f>IFERROR(_xll.qlIndexFixing(Index6M,$H1268,TRUE,_xll.ohTrigger(RecalcTrigger,Trigger6M)),NA())</f>
        <v>1.1078702831397839E-2</v>
      </c>
      <c r="M1268" s="146">
        <f>IFERROR(_xll.qlIndexFixing(Index1Y,$H1268,TRUE,_xll.ohTrigger(RecalcTrigger,Trigger1Y)),NA())</f>
        <v>1.146484992981267E-2</v>
      </c>
      <c r="N1268" s="145">
        <f>IFERROR(_xll.qlIndexFixing(ONIndex1M,I1268,TRUE,_xll.ohTrigger(RecalcTrigger,Trigger1M)),NA())</f>
        <v>1.0822040326663451E-2</v>
      </c>
      <c r="O1268" s="44">
        <f>IFERROR(_xll.qlIndexFixing(ONIndex3M,I1268,TRUE,_xll.ohTrigger(RecalcTrigger,Trigger3M)),NA())</f>
        <v>1.1149110670218843E-2</v>
      </c>
      <c r="P1268" s="44">
        <f>IFERROR(_xll.qlIndexFixing(ONIndex6M,I1268,TRUE,_xll.ohTrigger(RecalcTrigger,Trigger6M)),NA())</f>
        <v>1.1158718127569633E-2</v>
      </c>
      <c r="Q1268" s="146">
        <f>IFERROR(_xll.qlIndexFixing(ONIndex1Y,I1268,TRUE,_xll.ohTrigger(RecalcTrigger,Trigger1Y)),NA())</f>
        <v>1.1619567636498296E-2</v>
      </c>
    </row>
    <row r="1269" spans="2:17" x14ac:dyDescent="0.2">
      <c r="B1269" s="39" t="s">
        <v>42</v>
      </c>
      <c r="D1269" s="42">
        <f>_xll.qlCalendarAdvance(Calendar,$D1268,B1269,"f",FALSE)</f>
        <v>48640</v>
      </c>
      <c r="E1269" s="140">
        <f>_xll.qlInterestRateIndexValueDate(IndexON,D1269)</f>
        <v>48640</v>
      </c>
      <c r="F1269" s="156">
        <f>IFERROR(_xll.qlIndexFixing(IndexON,D1269,TRUE,_xll.ohTrigger(RecalcTrigger,TriggerON)),NA())</f>
        <v>9.7569507119776855E-3</v>
      </c>
      <c r="H1269" s="42">
        <f>_xll.qlCalendarAdvance(Calendar,$H1268,B1269,"f",FALSE)</f>
        <v>48640</v>
      </c>
      <c r="I1269" s="140">
        <f>_xll.qlInterestRateIndexValueDate(Index1M,$H1269)</f>
        <v>48640</v>
      </c>
      <c r="J1269" s="145">
        <f>IFERROR(_xll.qlIndexFixing(Index1M,$H1269,TRUE,_xll.ohTrigger(RecalcTrigger,Trigger1M)),NA())</f>
        <v>1.0805413172762294E-2</v>
      </c>
      <c r="K1269" s="44">
        <f>IFERROR(_xll.qlIndexFixing(Index3M,H1269,TRUE,_xll.ohTrigger(RecalcTrigger,Trigger3M)),NA())</f>
        <v>1.1106686277024666E-2</v>
      </c>
      <c r="L1269" s="44">
        <f>IFERROR(_xll.qlIndexFixing(Index6M,$H1269,TRUE,_xll.ohTrigger(RecalcTrigger,Trigger6M)),NA())</f>
        <v>1.1068736426914824E-2</v>
      </c>
      <c r="M1269" s="146">
        <f>IFERROR(_xll.qlIndexFixing(Index1Y,$H1269,TRUE,_xll.ohTrigger(RecalcTrigger,Trigger1Y)),NA())</f>
        <v>1.1456218833603149E-2</v>
      </c>
      <c r="N1269" s="145">
        <f>IFERROR(_xll.qlIndexFixing(ONIndex1M,I1269,TRUE,_xll.ohTrigger(RecalcTrigger,Trigger1M)),NA())</f>
        <v>1.0815442540212938E-2</v>
      </c>
      <c r="O1269" s="44">
        <f>IFERROR(_xll.qlIndexFixing(ONIndex3M,I1269,TRUE,_xll.ohTrigger(RecalcTrigger,Trigger3M)),NA())</f>
        <v>1.114144395172767E-2</v>
      </c>
      <c r="P1269" s="44">
        <f>IFERROR(_xll.qlIndexFixing(ONIndex6M,I1269,TRUE,_xll.ohTrigger(RecalcTrigger,Trigger6M)),NA())</f>
        <v>1.1150157938993877E-2</v>
      </c>
      <c r="Q1269" s="146">
        <f>IFERROR(_xll.qlIndexFixing(ONIndex1Y,I1269,TRUE,_xll.ohTrigger(RecalcTrigger,Trigger1Y)),NA())</f>
        <v>1.1611264819950673E-2</v>
      </c>
    </row>
    <row r="1270" spans="2:17" x14ac:dyDescent="0.2">
      <c r="B1270" s="39" t="s">
        <v>42</v>
      </c>
      <c r="D1270" s="42">
        <f>_xll.qlCalendarAdvance(Calendar,$D1269,B1270,"f",FALSE)</f>
        <v>48647</v>
      </c>
      <c r="E1270" s="140">
        <f>_xll.qlInterestRateIndexValueDate(IndexON,D1270)</f>
        <v>48647</v>
      </c>
      <c r="F1270" s="156">
        <f>IFERROR(_xll.qlIndexFixing(IndexON,D1270,TRUE,_xll.ohTrigger(RecalcTrigger,TriggerON)),NA())</f>
        <v>9.7497318593675608E-3</v>
      </c>
      <c r="H1270" s="42">
        <f>_xll.qlCalendarAdvance(Calendar,$H1269,B1270,"f",FALSE)</f>
        <v>48647</v>
      </c>
      <c r="I1270" s="140">
        <f>_xll.qlInterestRateIndexValueDate(Index1M,$H1270)</f>
        <v>48647</v>
      </c>
      <c r="J1270" s="145">
        <f>IFERROR(_xll.qlIndexFixing(Index1M,$H1270,TRUE,_xll.ohTrigger(RecalcTrigger,Trigger1M)),NA())</f>
        <v>1.0798764484883219E-2</v>
      </c>
      <c r="K1270" s="44">
        <f>IFERROR(_xll.qlIndexFixing(Index3M,H1270,TRUE,_xll.ohTrigger(RecalcTrigger,Trigger3M)),NA())</f>
        <v>1.1098933284328878E-2</v>
      </c>
      <c r="L1270" s="44">
        <f>IFERROR(_xll.qlIndexFixing(Index6M,$H1270,TRUE,_xll.ohTrigger(RecalcTrigger,Trigger6M)),NA())</f>
        <v>1.1060113836858237E-2</v>
      </c>
      <c r="M1270" s="146">
        <f>IFERROR(_xll.qlIndexFixing(Index1Y,$H1270,TRUE,_xll.ohTrigger(RecalcTrigger,Trigger1Y)),NA())</f>
        <v>1.1447578834537175E-2</v>
      </c>
      <c r="N1270" s="145">
        <f>IFERROR(_xll.qlIndexFixing(ONIndex1M,I1270,TRUE,_xll.ohTrigger(RecalcTrigger,Trigger1M)),NA())</f>
        <v>1.0808831176565281E-2</v>
      </c>
      <c r="O1270" s="44">
        <f>IFERROR(_xll.qlIndexFixing(ONIndex3M,I1270,TRUE,_xll.ohTrigger(RecalcTrigger,Trigger3M)),NA())</f>
        <v>1.1133768583572179E-2</v>
      </c>
      <c r="P1270" s="44">
        <f>IFERROR(_xll.qlIndexFixing(ONIndex6M,I1270,TRUE,_xll.ohTrigger(RecalcTrigger,Trigger6M)),NA())</f>
        <v>1.1141596696168099E-2</v>
      </c>
      <c r="Q1270" s="146">
        <f>IFERROR(_xll.qlIndexFixing(ONIndex1Y,I1270,TRUE,_xll.ohTrigger(RecalcTrigger,Trigger1Y)),NA())</f>
        <v>1.1602953128430071E-2</v>
      </c>
    </row>
    <row r="1271" spans="2:17" x14ac:dyDescent="0.2">
      <c r="B1271" s="39" t="s">
        <v>42</v>
      </c>
      <c r="D1271" s="42">
        <f>_xll.qlCalendarAdvance(Calendar,$D1270,B1271,"f",FALSE)</f>
        <v>48654</v>
      </c>
      <c r="E1271" s="140">
        <f>_xll.qlInterestRateIndexValueDate(IndexON,D1271)</f>
        <v>48654</v>
      </c>
      <c r="F1271" s="156">
        <f>IFERROR(_xll.qlIndexFixing(IndexON,D1271,TRUE,_xll.ohTrigger(RecalcTrigger,TriggerON)),NA())</f>
        <v>9.742504851799616E-3</v>
      </c>
      <c r="H1271" s="42">
        <f>_xll.qlCalendarAdvance(Calendar,$H1270,B1271,"f",FALSE)</f>
        <v>48654</v>
      </c>
      <c r="I1271" s="140">
        <f>_xll.qlInterestRateIndexValueDate(Index1M,$H1271)</f>
        <v>48654</v>
      </c>
      <c r="J1271" s="145">
        <f>IFERROR(_xll.qlIndexFixing(Index1M,$H1271,TRUE,_xll.ohTrigger(RecalcTrigger,Trigger1M)),NA())</f>
        <v>1.0791784522724491E-2</v>
      </c>
      <c r="K1271" s="44">
        <f>IFERROR(_xll.qlIndexFixing(Index3M,H1271,TRUE,_xll.ohTrigger(RecalcTrigger,Trigger3M)),NA())</f>
        <v>1.1091171632962062E-2</v>
      </c>
      <c r="L1271" s="44">
        <f>IFERROR(_xll.qlIndexFixing(Index6M,$H1271,TRUE,_xll.ohTrigger(RecalcTrigger,Trigger6M)),NA())</f>
        <v>1.1051490223887468E-2</v>
      </c>
      <c r="M1271" s="146">
        <f>IFERROR(_xll.qlIndexFixing(Index1Y,$H1271,TRUE,_xll.ohTrigger(RecalcTrigger,Trigger1Y)),NA())</f>
        <v>1.1438929932843678E-2</v>
      </c>
      <c r="N1271" s="145">
        <f>IFERROR(_xll.qlIndexFixing(ONIndex1M,I1271,TRUE,_xll.ohTrigger(RecalcTrigger,Trigger1M)),NA())</f>
        <v>1.0802206235639433E-2</v>
      </c>
      <c r="O1271" s="44">
        <f>IFERROR(_xll.qlIndexFixing(ONIndex3M,I1271,TRUE,_xll.ohTrigger(RecalcTrigger,Trigger3M)),NA())</f>
        <v>1.112608456575237E-2</v>
      </c>
      <c r="P1271" s="44">
        <f>IFERROR(_xll.qlIndexFixing(ONIndex6M,I1271,TRUE,_xll.ohTrigger(RecalcTrigger,Trigger6M)),NA())</f>
        <v>1.1133034399254393E-2</v>
      </c>
      <c r="Q1271" s="146">
        <f>IFERROR(_xll.qlIndexFixing(ONIndex1Y,I1271,TRUE,_xll.ohTrigger(RecalcTrigger,Trigger1Y)),NA())</f>
        <v>1.1594632561855445E-2</v>
      </c>
    </row>
    <row r="1272" spans="2:17" x14ac:dyDescent="0.2">
      <c r="B1272" s="39" t="s">
        <v>42</v>
      </c>
      <c r="D1272" s="42">
        <f>_xll.qlCalendarAdvance(Calendar,$D1271,B1272,"f",FALSE)</f>
        <v>48661</v>
      </c>
      <c r="E1272" s="140">
        <f>_xll.qlInterestRateIndexValueDate(IndexON,D1272)</f>
        <v>48661</v>
      </c>
      <c r="F1272" s="156">
        <f>IFERROR(_xll.qlIndexFixing(IndexON,D1272,TRUE,_xll.ohTrigger(RecalcTrigger,TriggerON)),NA())</f>
        <v>9.7352696891928048E-3</v>
      </c>
      <c r="H1272" s="42">
        <f>_xll.qlCalendarAdvance(Calendar,$H1271,B1272,"f",FALSE)</f>
        <v>48661</v>
      </c>
      <c r="I1272" s="140">
        <f>_xll.qlInterestRateIndexValueDate(Index1M,$H1272)</f>
        <v>48661</v>
      </c>
      <c r="J1272" s="145">
        <f>IFERROR(_xll.qlIndexFixing(Index1M,$H1272,TRUE,_xll.ohTrigger(RecalcTrigger,Trigger1M)),NA())</f>
        <v>1.0785426350464183E-2</v>
      </c>
      <c r="K1272" s="44">
        <f>IFERROR(_xll.qlIndexFixing(Index3M,H1272,TRUE,_xll.ohTrigger(RecalcTrigger,Trigger3M)),NA())</f>
        <v>1.1083401322974433E-2</v>
      </c>
      <c r="L1272" s="44">
        <f>IFERROR(_xll.qlIndexFixing(Index6M,$H1272,TRUE,_xll.ohTrigger(RecalcTrigger,Trigger6M)),NA())</f>
        <v>1.1042865588015734E-2</v>
      </c>
      <c r="M1272" s="146">
        <f>IFERROR(_xll.qlIndexFixing(Index1Y,$H1272,TRUE,_xll.ohTrigger(RecalcTrigger,Trigger1Y)),NA())</f>
        <v>1.1430272128752916E-2</v>
      </c>
      <c r="N1272" s="145">
        <f>IFERROR(_xll.qlIndexFixing(ONIndex1M,I1272,TRUE,_xll.ohTrigger(RecalcTrigger,Trigger1M)),NA())</f>
        <v>1.0795567717435395E-2</v>
      </c>
      <c r="O1272" s="44">
        <f>IFERROR(_xll.qlIndexFixing(ONIndex3M,I1272,TRUE,_xll.ohTrigger(RecalcTrigger,Trigger3M)),NA())</f>
        <v>1.111839189810615E-2</v>
      </c>
      <c r="P1272" s="44">
        <f>IFERROR(_xll.qlIndexFixing(ONIndex6M,I1272,TRUE,_xll.ohTrigger(RecalcTrigger,Trigger6M)),NA())</f>
        <v>1.1124471048090667E-2</v>
      </c>
      <c r="Q1272" s="146">
        <f>IFERROR(_xll.qlIndexFixing(ONIndex1Y,I1272,TRUE,_xll.ohTrigger(RecalcTrigger,Trigger1Y)),NA())</f>
        <v>1.1586303120307839E-2</v>
      </c>
    </row>
    <row r="1273" spans="2:17" x14ac:dyDescent="0.2">
      <c r="B1273" s="39" t="s">
        <v>42</v>
      </c>
      <c r="D1273" s="42">
        <f>_xll.qlCalendarAdvance(Calendar,$D1272,B1273,"f",FALSE)</f>
        <v>48668</v>
      </c>
      <c r="E1273" s="140">
        <f>_xll.qlInterestRateIndexValueDate(IndexON,D1273)</f>
        <v>48668</v>
      </c>
      <c r="F1273" s="156">
        <f>IFERROR(_xll.qlIndexFixing(IndexON,D1273,TRUE,_xll.ohTrigger(RecalcTrigger,TriggerON)),NA())</f>
        <v>9.7280263715471271E-3</v>
      </c>
      <c r="H1273" s="42">
        <f>_xll.qlCalendarAdvance(Calendar,$H1272,B1273,"f",FALSE)</f>
        <v>48668</v>
      </c>
      <c r="I1273" s="140">
        <f>_xll.qlInterestRateIndexValueDate(Index1M,$H1273)</f>
        <v>48668</v>
      </c>
      <c r="J1273" s="145">
        <f>IFERROR(_xll.qlIndexFixing(Index1M,$H1273,TRUE,_xll.ohTrigger(RecalcTrigger,Trigger1M)),NA())</f>
        <v>1.0779696269692626E-2</v>
      </c>
      <c r="K1273" s="44">
        <f>IFERROR(_xll.qlIndexFixing(Index3M,H1273,TRUE,_xll.ohTrigger(RecalcTrigger,Trigger3M)),NA())</f>
        <v>1.1075622354417967E-2</v>
      </c>
      <c r="L1273" s="44">
        <f>IFERROR(_xll.qlIndexFixing(Index6M,$H1273,TRUE,_xll.ohTrigger(RecalcTrigger,Trigger6M)),NA())</f>
        <v>1.1034239929257127E-2</v>
      </c>
      <c r="M1273" s="146">
        <f>IFERROR(_xll.qlIndexFixing(Index1Y,$H1273,TRUE,_xll.ohTrigger(RecalcTrigger,Trigger1Y)),NA())</f>
        <v>1.1421605422494485E-2</v>
      </c>
      <c r="N1273" s="145">
        <f>IFERROR(_xll.qlIndexFixing(ONIndex1M,I1273,TRUE,_xll.ohTrigger(RecalcTrigger,Trigger1M)),NA())</f>
        <v>1.0788915622034212E-2</v>
      </c>
      <c r="O1273" s="44">
        <f>IFERROR(_xll.qlIndexFixing(ONIndex3M,I1273,TRUE,_xll.ohTrigger(RecalcTrigger,Trigger3M)),NA())</f>
        <v>1.1110690580876659E-2</v>
      </c>
      <c r="P1273" s="44">
        <f>IFERROR(_xll.qlIndexFixing(ONIndex6M,I1273,TRUE,_xll.ohTrigger(RecalcTrigger,Trigger6M)),NA())</f>
        <v>1.1115906642920059E-2</v>
      </c>
      <c r="Q1273" s="146">
        <f>IFERROR(_xll.qlIndexFixing(ONIndex1Y,I1273,TRUE,_xll.ohTrigger(RecalcTrigger,Trigger1Y)),NA())</f>
        <v>1.1577964803787255E-2</v>
      </c>
    </row>
    <row r="1274" spans="2:17" x14ac:dyDescent="0.2">
      <c r="B1274" s="39" t="s">
        <v>42</v>
      </c>
      <c r="D1274" s="42">
        <f>_xll.qlCalendarAdvance(Calendar,$D1273,B1274,"f",FALSE)</f>
        <v>48675</v>
      </c>
      <c r="E1274" s="140">
        <f>_xll.qlInterestRateIndexValueDate(IndexON,D1274)</f>
        <v>48675</v>
      </c>
      <c r="F1274" s="156">
        <f>IFERROR(_xll.qlIndexFixing(IndexON,D1274,TRUE,_xll.ohTrigger(RecalcTrigger,TriggerON)),NA())</f>
        <v>9.7207748988625831E-3</v>
      </c>
      <c r="H1274" s="42">
        <f>_xll.qlCalendarAdvance(Calendar,$H1273,B1274,"f",FALSE)</f>
        <v>48675</v>
      </c>
      <c r="I1274" s="140">
        <f>_xll.qlInterestRateIndexValueDate(Index1M,$H1274)</f>
        <v>48675</v>
      </c>
      <c r="J1274" s="145">
        <f>IFERROR(_xll.qlIndexFixing(Index1M,$H1274,TRUE,_xll.ohTrigger(RecalcTrigger,Trigger1M)),NA())</f>
        <v>1.077299674152336E-2</v>
      </c>
      <c r="K1274" s="44">
        <f>IFERROR(_xll.qlIndexFixing(Index3M,H1274,TRUE,_xll.ohTrigger(RecalcTrigger,Trigger3M)),NA())</f>
        <v>1.1068224959861508E-2</v>
      </c>
      <c r="L1274" s="44">
        <f>IFERROR(_xll.qlIndexFixing(Index6M,$H1274,TRUE,_xll.ohTrigger(RecalcTrigger,Trigger6M)),NA())</f>
        <v>1.1026063568481823E-2</v>
      </c>
      <c r="M1274" s="146">
        <f>IFERROR(_xll.qlIndexFixing(Index1Y,$H1274,TRUE,_xll.ohTrigger(RecalcTrigger,Trigger1Y)),NA())</f>
        <v>1.1412929814298423E-2</v>
      </c>
      <c r="N1274" s="145">
        <f>IFERROR(_xll.qlIndexFixing(ONIndex1M,I1274,TRUE,_xll.ohTrigger(RecalcTrigger,Trigger1M)),NA())</f>
        <v>1.0782249949273792E-2</v>
      </c>
      <c r="O1274" s="44">
        <f>IFERROR(_xll.qlIndexFixing(ONIndex3M,I1274,TRUE,_xll.ohTrigger(RecalcTrigger,Trigger3M)),NA())</f>
        <v>1.1102980613820757E-2</v>
      </c>
      <c r="P1274" s="44">
        <f>IFERROR(_xll.qlIndexFixing(ONIndex6M,I1274,TRUE,_xll.ohTrigger(RecalcTrigger,Trigger6M)),NA())</f>
        <v>1.1107341183499431E-2</v>
      </c>
      <c r="Q1274" s="146">
        <f>IFERROR(_xll.qlIndexFixing(ONIndex1Y,I1274,TRUE,_xll.ohTrigger(RecalcTrigger,Trigger1Y)),NA())</f>
        <v>1.1569617612212646E-2</v>
      </c>
    </row>
    <row r="1275" spans="2:17" x14ac:dyDescent="0.2">
      <c r="B1275" s="39" t="s">
        <v>42</v>
      </c>
      <c r="D1275" s="42">
        <f>_xll.qlCalendarAdvance(Calendar,$D1274,B1275,"f",FALSE)</f>
        <v>48682</v>
      </c>
      <c r="E1275" s="140">
        <f>_xll.qlInterestRateIndexValueDate(IndexON,D1275)</f>
        <v>48682</v>
      </c>
      <c r="F1275" s="156">
        <f>IFERROR(_xll.qlIndexFixing(IndexON,D1275,TRUE,_xll.ohTrigger(RecalcTrigger,TriggerON)),NA())</f>
        <v>9.7135152710581263E-3</v>
      </c>
      <c r="H1275" s="42">
        <f>_xll.qlCalendarAdvance(Calendar,$H1274,B1275,"f",FALSE)</f>
        <v>48682</v>
      </c>
      <c r="I1275" s="140">
        <f>_xll.qlInterestRateIndexValueDate(Index1M,$H1275)</f>
        <v>48682</v>
      </c>
      <c r="J1275" s="145">
        <f>IFERROR(_xll.qlIndexFixing(Index1M,$H1275,TRUE,_xll.ohTrigger(RecalcTrigger,Trigger1M)),NA())</f>
        <v>1.0766283628055023E-2</v>
      </c>
      <c r="K1275" s="44">
        <f>IFERROR(_xll.qlIndexFixing(Index3M,H1275,TRUE,_xll.ohTrigger(RecalcTrigger,Trigger3M)),NA())</f>
        <v>1.1060429528759729E-2</v>
      </c>
      <c r="L1275" s="44">
        <f>IFERROR(_xll.qlIndexFixing(Index6M,$H1275,TRUE,_xll.ohTrigger(RecalcTrigger,Trigger6M)),NA())</f>
        <v>1.1017436196853338E-2</v>
      </c>
      <c r="M1275" s="146">
        <f>IFERROR(_xll.qlIndexFixing(Index1Y,$H1275,TRUE,_xll.ohTrigger(RecalcTrigger,Trigger1Y)),NA())</f>
        <v>1.1404245304394989E-2</v>
      </c>
      <c r="N1275" s="145">
        <f>IFERROR(_xll.qlIndexFixing(ONIndex1M,I1275,TRUE,_xll.ohTrigger(RecalcTrigger,Trigger1M)),NA())</f>
        <v>1.0775570699316228E-2</v>
      </c>
      <c r="O1275" s="44">
        <f>IFERROR(_xll.qlIndexFixing(ONIndex3M,I1275,TRUE,_xll.ohTrigger(RecalcTrigger,Trigger3M)),NA())</f>
        <v>1.1095261997181582E-2</v>
      </c>
      <c r="P1275" s="44">
        <f>IFERROR(_xll.qlIndexFixing(ONIndex6M,I1275,TRUE,_xll.ohTrigger(RecalcTrigger,Trigger6M)),NA())</f>
        <v>1.1098774669990874E-2</v>
      </c>
      <c r="Q1275" s="146">
        <f>IFERROR(_xll.qlIndexFixing(ONIndex1Y,I1275,TRUE,_xll.ohTrigger(RecalcTrigger,Trigger1Y)),NA())</f>
        <v>1.1561261545584012E-2</v>
      </c>
    </row>
    <row r="1276" spans="2:17" x14ac:dyDescent="0.2">
      <c r="B1276" s="39" t="s">
        <v>42</v>
      </c>
      <c r="D1276" s="42">
        <f>_xll.qlCalendarAdvance(Calendar,$D1275,B1276,"f",FALSE)</f>
        <v>48689</v>
      </c>
      <c r="E1276" s="140">
        <f>_xll.qlInterestRateIndexValueDate(IndexON,D1276)</f>
        <v>48689</v>
      </c>
      <c r="F1276" s="156">
        <f>IFERROR(_xll.qlIndexFixing(IndexON,D1276,TRUE,_xll.ohTrigger(RecalcTrigger,TriggerON)),NA())</f>
        <v>9.7062474882958494E-3</v>
      </c>
      <c r="H1276" s="42">
        <f>_xll.qlCalendarAdvance(Calendar,$H1275,B1276,"f",FALSE)</f>
        <v>48689</v>
      </c>
      <c r="I1276" s="140">
        <f>_xll.qlInterestRateIndexValueDate(Index1M,$H1276)</f>
        <v>48689</v>
      </c>
      <c r="J1276" s="145">
        <f>IFERROR(_xll.qlIndexFixing(Index1M,$H1276,TRUE,_xll.ohTrigger(RecalcTrigger,Trigger1M)),NA())</f>
        <v>1.0759556929309227E-2</v>
      </c>
      <c r="K1276" s="44">
        <f>IFERROR(_xll.qlIndexFixing(Index3M,H1276,TRUE,_xll.ohTrigger(RecalcTrigger,Trigger3M)),NA())</f>
        <v>1.1052625439333257E-2</v>
      </c>
      <c r="L1276" s="44">
        <f>IFERROR(_xll.qlIndexFixing(Index6M,$H1276,TRUE,_xll.ohTrigger(RecalcTrigger,Trigger6M)),NA())</f>
        <v>1.1008807802205553E-2</v>
      </c>
      <c r="M1276" s="146">
        <f>IFERROR(_xll.qlIndexFixing(Index1Y,$H1276,TRUE,_xll.ohTrigger(RecalcTrigger,Trigger1Y)),NA())</f>
        <v>1.1395551893015332E-2</v>
      </c>
      <c r="N1276" s="145">
        <f>IFERROR(_xll.qlIndexFixing(ONIndex1M,I1276,TRUE,_xll.ohTrigger(RecalcTrigger,Trigger1M)),NA())</f>
        <v>1.076887787216152E-2</v>
      </c>
      <c r="O1276" s="44">
        <f>IFERROR(_xll.qlIndexFixing(ONIndex3M,I1276,TRUE,_xll.ohTrigger(RecalcTrigger,Trigger3M)),NA())</f>
        <v>1.108753473087809E-2</v>
      </c>
      <c r="P1276" s="44">
        <f>IFERROR(_xll.qlIndexFixing(ONIndex6M,I1276,TRUE,_xll.ohTrigger(RecalcTrigger,Trigger6M)),NA())</f>
        <v>1.1090207102313343E-2</v>
      </c>
      <c r="Q1276" s="146">
        <f>IFERROR(_xll.qlIndexFixing(ONIndex1Y,I1276,TRUE,_xll.ohTrigger(RecalcTrigger,Trigger1Y)),NA())</f>
        <v>1.1552896604063445E-2</v>
      </c>
    </row>
    <row r="1277" spans="2:17" x14ac:dyDescent="0.2">
      <c r="B1277" s="39" t="s">
        <v>42</v>
      </c>
      <c r="D1277" s="42">
        <f>_xll.qlCalendarAdvance(Calendar,$D1276,B1277,"f",FALSE)</f>
        <v>48696</v>
      </c>
      <c r="E1277" s="140">
        <f>_xll.qlInterestRateIndexValueDate(IndexON,D1277)</f>
        <v>48696</v>
      </c>
      <c r="F1277" s="156">
        <f>IFERROR(_xll.qlIndexFixing(IndexON,D1277,TRUE,_xll.ohTrigger(RecalcTrigger,TriggerON)),NA())</f>
        <v>9.6989715504947061E-3</v>
      </c>
      <c r="H1277" s="42">
        <f>_xll.qlCalendarAdvance(Calendar,$H1276,B1277,"f",FALSE)</f>
        <v>48696</v>
      </c>
      <c r="I1277" s="140">
        <f>_xll.qlInterestRateIndexValueDate(Index1M,$H1277)</f>
        <v>48696</v>
      </c>
      <c r="J1277" s="145">
        <f>IFERROR(_xll.qlIndexFixing(Index1M,$H1277,TRUE,_xll.ohTrigger(RecalcTrigger,Trigger1M)),NA())</f>
        <v>1.0752816645307584E-2</v>
      </c>
      <c r="K1277" s="44">
        <f>IFERROR(_xll.qlIndexFixing(Index3M,H1277,TRUE,_xll.ohTrigger(RecalcTrigger,Trigger3M)),NA())</f>
        <v>1.1044812691631078E-2</v>
      </c>
      <c r="L1277" s="44">
        <f>IFERROR(_xll.qlIndexFixing(Index6M,$H1277,TRUE,_xll.ohTrigger(RecalcTrigger,Trigger6M)),NA())</f>
        <v>1.1000178384552195E-2</v>
      </c>
      <c r="M1277" s="146">
        <f>IFERROR(_xll.qlIndexFixing(Index1Y,$H1277,TRUE,_xll.ohTrigger(RecalcTrigger,Trigger1Y)),NA())</f>
        <v>1.1386849580389713E-2</v>
      </c>
      <c r="N1277" s="145">
        <f>IFERROR(_xll.qlIndexFixing(ONIndex1M,I1277,TRUE,_xll.ohTrigger(RecalcTrigger,Trigger1M)),NA())</f>
        <v>1.0762171467728621E-2</v>
      </c>
      <c r="O1277" s="44">
        <f>IFERROR(_xll.qlIndexFixing(ONIndex3M,I1277,TRUE,_xll.ohTrigger(RecalcTrigger,Trigger3M)),NA())</f>
        <v>1.1079798814748187E-2</v>
      </c>
      <c r="P1277" s="44">
        <f>IFERROR(_xll.qlIndexFixing(ONIndex6M,I1277,TRUE,_xll.ohTrigger(RecalcTrigger,Trigger6M)),NA())</f>
        <v>1.1081638480547884E-2</v>
      </c>
      <c r="Q1277" s="146">
        <f>IFERROR(_xll.qlIndexFixing(ONIndex1Y,I1277,TRUE,_xll.ohTrigger(RecalcTrigger,Trigger1Y)),NA())</f>
        <v>1.1544522787488853E-2</v>
      </c>
    </row>
    <row r="1278" spans="2:17" x14ac:dyDescent="0.2">
      <c r="B1278" s="39" t="s">
        <v>42</v>
      </c>
      <c r="D1278" s="42">
        <f>_xll.qlCalendarAdvance(Calendar,$D1277,B1278,"f",FALSE)</f>
        <v>48703</v>
      </c>
      <c r="E1278" s="140">
        <f>_xll.qlInterestRateIndexValueDate(IndexON,D1278)</f>
        <v>48703</v>
      </c>
      <c r="F1278" s="156">
        <f>IFERROR(_xll.qlIndexFixing(IndexON,D1278,TRUE,_xll.ohTrigger(RecalcTrigger,TriggerON)),NA())</f>
        <v>9.69168745757365E-3</v>
      </c>
      <c r="H1278" s="42">
        <f>_xll.qlCalendarAdvance(Calendar,$H1277,B1278,"f",FALSE)</f>
        <v>48703</v>
      </c>
      <c r="I1278" s="140">
        <f>_xll.qlInterestRateIndexValueDate(Index1M,$H1278)</f>
        <v>48703</v>
      </c>
      <c r="J1278" s="145">
        <f>IFERROR(_xll.qlIndexFixing(Index1M,$H1278,TRUE,_xll.ohTrigger(RecalcTrigger,Trigger1M)),NA())</f>
        <v>1.0745085879732434E-2</v>
      </c>
      <c r="K1278" s="44">
        <f>IFERROR(_xll.qlIndexFixing(Index3M,H1278,TRUE,_xll.ohTrigger(RecalcTrigger,Trigger3M)),NA())</f>
        <v>1.1036597634875517E-2</v>
      </c>
      <c r="L1278" s="44">
        <f>IFERROR(_xll.qlIndexFixing(Index6M,$H1278,TRUE,_xll.ohTrigger(RecalcTrigger,Trigger6M)),NA())</f>
        <v>1.099109629263496E-2</v>
      </c>
      <c r="M1278" s="146">
        <f>IFERROR(_xll.qlIndexFixing(Index1Y,$H1278,TRUE,_xll.ohTrigger(RecalcTrigger,Trigger1Y)),NA())</f>
        <v>1.137813836674928E-2</v>
      </c>
      <c r="N1278" s="145">
        <f>IFERROR(_xll.qlIndexFixing(ONIndex1M,I1278,TRUE,_xll.ohTrigger(RecalcTrigger,Trigger1M)),NA())</f>
        <v>1.0755451485936485E-2</v>
      </c>
      <c r="O1278" s="44">
        <f>IFERROR(_xll.qlIndexFixing(ONIndex3M,I1278,TRUE,_xll.ohTrigger(RecalcTrigger,Trigger3M)),NA())</f>
        <v>1.1072054248953966E-2</v>
      </c>
      <c r="P1278" s="44">
        <f>IFERROR(_xll.qlIndexFixing(ONIndex6M,I1278,TRUE,_xll.ohTrigger(RecalcTrigger,Trigger6M)),NA())</f>
        <v>1.1073068804532404E-2</v>
      </c>
      <c r="Q1278" s="146">
        <f>IFERROR(_xll.qlIndexFixing(ONIndex1Y,I1278,TRUE,_xll.ohTrigger(RecalcTrigger,Trigger1Y)),NA())</f>
        <v>1.1536140095941283E-2</v>
      </c>
    </row>
    <row r="1279" spans="2:17" x14ac:dyDescent="0.2">
      <c r="B1279" s="39" t="s">
        <v>42</v>
      </c>
      <c r="D1279" s="42">
        <f>_xll.qlCalendarAdvance(Calendar,$D1278,B1279,"f",FALSE)</f>
        <v>48710</v>
      </c>
      <c r="E1279" s="140">
        <f>_xll.qlInterestRateIndexValueDate(IndexON,D1279)</f>
        <v>48710</v>
      </c>
      <c r="F1279" s="156">
        <f>IFERROR(_xll.qlIndexFixing(IndexON,D1279,TRUE,_xll.ohTrigger(RecalcTrigger,TriggerON)),NA())</f>
        <v>9.6843952096947739E-3</v>
      </c>
      <c r="H1279" s="42">
        <f>_xll.qlCalendarAdvance(Calendar,$H1278,B1279,"f",FALSE)</f>
        <v>48710</v>
      </c>
      <c r="I1279" s="140">
        <f>_xll.qlInterestRateIndexValueDate(Index1M,$H1279)</f>
        <v>48710</v>
      </c>
      <c r="J1279" s="145">
        <f>IFERROR(_xll.qlIndexFixing(Index1M,$H1279,TRUE,_xll.ohTrigger(RecalcTrigger,Trigger1M)),NA())</f>
        <v>1.0738314916695886E-2</v>
      </c>
      <c r="K1279" s="44">
        <f>IFERROR(_xll.qlIndexFixing(Index3M,H1279,TRUE,_xll.ohTrigger(RecalcTrigger,Trigger3M)),NA())</f>
        <v>1.1028766715971078E-2</v>
      </c>
      <c r="L1279" s="44">
        <f>IFERROR(_xll.qlIndexFixing(Index6M,$H1279,TRUE,_xll.ohTrigger(RecalcTrigger,Trigger6M)),NA())</f>
        <v>1.0982464496839666E-2</v>
      </c>
      <c r="M1279" s="146">
        <f>IFERROR(_xll.qlIndexFixing(Index1Y,$H1279,TRUE,_xll.ohTrigger(RecalcTrigger,Trigger1Y)),NA())</f>
        <v>1.1369418252325403E-2</v>
      </c>
      <c r="N1279" s="145">
        <f>IFERROR(_xll.qlIndexFixing(ONIndex1M,I1279,TRUE,_xll.ohTrigger(RecalcTrigger,Trigger1M)),NA())</f>
        <v>1.0748717927028251E-2</v>
      </c>
      <c r="O1279" s="44">
        <f>IFERROR(_xll.qlIndexFixing(ONIndex3M,I1279,TRUE,_xll.ohTrigger(RecalcTrigger,Trigger3M)),NA())</f>
        <v>1.1064301033495427E-2</v>
      </c>
      <c r="P1279" s="44">
        <f>IFERROR(_xll.qlIndexFixing(ONIndex6M,I1279,TRUE,_xll.ohTrigger(RecalcTrigger,Trigger6M)),NA())</f>
        <v>1.1064498074428997E-2</v>
      </c>
      <c r="Q1279" s="146">
        <f>IFERROR(_xll.qlIndexFixing(ONIndex1Y,I1279,TRUE,_xll.ohTrigger(RecalcTrigger,Trigger1Y)),NA())</f>
        <v>1.1527748529339688E-2</v>
      </c>
    </row>
    <row r="1280" spans="2:17" x14ac:dyDescent="0.2">
      <c r="B1280" s="39" t="s">
        <v>42</v>
      </c>
      <c r="D1280" s="42">
        <f>_xll.qlCalendarAdvance(Calendar,$D1279,B1280,"f",FALSE)</f>
        <v>48717</v>
      </c>
      <c r="E1280" s="140">
        <f>_xll.qlInterestRateIndexValueDate(IndexON,D1280)</f>
        <v>48717</v>
      </c>
      <c r="F1280" s="156">
        <f>IFERROR(_xll.qlIndexFixing(IndexON,D1280,TRUE,_xll.ohTrigger(RecalcTrigger,TriggerON)),NA())</f>
        <v>9.6770948067770313E-3</v>
      </c>
      <c r="H1280" s="42">
        <f>_xll.qlCalendarAdvance(Calendar,$H1279,B1280,"f",FALSE)</f>
        <v>48717</v>
      </c>
      <c r="I1280" s="140">
        <f>_xll.qlInterestRateIndexValueDate(Index1M,$H1280)</f>
        <v>48717</v>
      </c>
      <c r="J1280" s="145">
        <f>IFERROR(_xll.qlIndexFixing(Index1M,$H1280,TRUE,_xll.ohTrigger(RecalcTrigger,Trigger1M)),NA())</f>
        <v>1.073153036765271E-2</v>
      </c>
      <c r="K1280" s="44">
        <f>IFERROR(_xll.qlIndexFixing(Index3M,H1280,TRUE,_xll.ohTrigger(RecalcTrigger,Trigger3M)),NA())</f>
        <v>1.1020927138855462E-2</v>
      </c>
      <c r="L1280" s="44">
        <f>IFERROR(_xll.qlIndexFixing(Index6M,$H1280,TRUE,_xll.ohTrigger(RecalcTrigger,Trigger6M)),NA())</f>
        <v>1.097383167825264E-2</v>
      </c>
      <c r="M1280" s="146">
        <f>IFERROR(_xll.qlIndexFixing(Index1Y,$H1280,TRUE,_xll.ohTrigger(RecalcTrigger,Trigger1Y)),NA())</f>
        <v>1.1360689237349453E-2</v>
      </c>
      <c r="N1280" s="145">
        <f>IFERROR(_xll.qlIndexFixing(ONIndex1M,I1280,TRUE,_xll.ohTrigger(RecalcTrigger,Trigger1M)),NA())</f>
        <v>1.0741970790841826E-2</v>
      </c>
      <c r="O1280" s="44">
        <f>IFERROR(_xll.qlIndexFixing(ONIndex3M,I1280,TRUE,_xll.ohTrigger(RecalcTrigger,Trigger3M)),NA())</f>
        <v>1.105653916837257E-2</v>
      </c>
      <c r="P1280" s="44">
        <f>IFERROR(_xll.qlIndexFixing(ONIndex6M,I1280,TRUE,_xll.ohTrigger(RecalcTrigger,Trigger6M)),NA())</f>
        <v>1.1055926290237661E-2</v>
      </c>
      <c r="Q1280" s="146">
        <f>IFERROR(_xll.qlIndexFixing(ONIndex1Y,I1280,TRUE,_xll.ohTrigger(RecalcTrigger,Trigger1Y)),NA())</f>
        <v>1.151934808784616E-2</v>
      </c>
    </row>
    <row r="1281" spans="2:17" x14ac:dyDescent="0.2">
      <c r="B1281" s="39" t="s">
        <v>42</v>
      </c>
      <c r="D1281" s="42">
        <f>_xll.qlCalendarAdvance(Calendar,$D1280,B1281,"f",FALSE)</f>
        <v>48724</v>
      </c>
      <c r="E1281" s="140">
        <f>_xll.qlInterestRateIndexValueDate(IndexON,D1281)</f>
        <v>48724</v>
      </c>
      <c r="F1281" s="156">
        <f>IFERROR(_xll.qlIndexFixing(IndexON,D1281,TRUE,_xll.ohTrigger(RecalcTrigger,TriggerON)),NA())</f>
        <v>9.6697862488204223E-3</v>
      </c>
      <c r="H1281" s="42">
        <f>_xll.qlCalendarAdvance(Calendar,$H1280,B1281,"f",FALSE)</f>
        <v>48724</v>
      </c>
      <c r="I1281" s="140">
        <f>_xll.qlInterestRateIndexValueDate(Index1M,$H1281)</f>
        <v>48724</v>
      </c>
      <c r="J1281" s="145">
        <f>IFERROR(_xll.qlIndexFixing(Index1M,$H1281,TRUE,_xll.ohTrigger(RecalcTrigger,Trigger1M)),NA())</f>
        <v>1.0724732232634831E-2</v>
      </c>
      <c r="K1281" s="44">
        <f>IFERROR(_xll.qlIndexFixing(Index3M,H1281,TRUE,_xll.ohTrigger(RecalcTrigger,Trigger3M)),NA())</f>
        <v>1.1013078903578883E-2</v>
      </c>
      <c r="L1281" s="44">
        <f>IFERROR(_xll.qlIndexFixing(Index6M,$H1281,TRUE,_xll.ohTrigger(RecalcTrigger,Trigger6M)),NA())</f>
        <v>1.0965197836887097E-2</v>
      </c>
      <c r="M1281" s="146">
        <f>IFERROR(_xll.qlIndexFixing(Index1Y,$H1281,TRUE,_xll.ohTrigger(RecalcTrigger,Trigger1Y)),NA())</f>
        <v>1.1351951322053466E-2</v>
      </c>
      <c r="N1281" s="145">
        <f>IFERROR(_xll.qlIndexFixing(ONIndex1M,I1281,TRUE,_xll.ohTrigger(RecalcTrigger,Trigger1M)),NA())</f>
        <v>1.0735210077458257E-2</v>
      </c>
      <c r="O1281" s="44">
        <f>IFERROR(_xll.qlIndexFixing(ONIndex3M,I1281,TRUE,_xll.ohTrigger(RecalcTrigger,Trigger3M)),NA())</f>
        <v>1.1048768653504348E-2</v>
      </c>
      <c r="P1281" s="44">
        <f>IFERROR(_xll.qlIndexFixing(ONIndex6M,I1281,TRUE,_xll.ohTrigger(RecalcTrigger,Trigger6M)),NA())</f>
        <v>1.1047353451796305E-2</v>
      </c>
      <c r="Q1281" s="146">
        <f>IFERROR(_xll.qlIndexFixing(ONIndex1Y,I1281,TRUE,_xll.ohTrigger(RecalcTrigger,Trigger1Y)),NA())</f>
        <v>1.151093877121756E-2</v>
      </c>
    </row>
    <row r="1282" spans="2:17" x14ac:dyDescent="0.2">
      <c r="B1282" s="39" t="s">
        <v>42</v>
      </c>
      <c r="D1282" s="42">
        <f>_xll.qlCalendarAdvance(Calendar,$D1281,B1282,"f",FALSE)</f>
        <v>48731</v>
      </c>
      <c r="E1282" s="140">
        <f>_xll.qlInterestRateIndexValueDate(IndexON,D1282)</f>
        <v>48731</v>
      </c>
      <c r="F1282" s="156">
        <f>IFERROR(_xll.qlIndexFixing(IndexON,D1282,TRUE,_xll.ohTrigger(RecalcTrigger,TriggerON)),NA())</f>
        <v>9.6624695358249468E-3</v>
      </c>
      <c r="H1282" s="42">
        <f>_xll.qlCalendarAdvance(Calendar,$H1281,B1282,"f",FALSE)</f>
        <v>48731</v>
      </c>
      <c r="I1282" s="140">
        <f>_xll.qlInterestRateIndexValueDate(Index1M,$H1282)</f>
        <v>48731</v>
      </c>
      <c r="J1282" s="145">
        <f>IFERROR(_xll.qlIndexFixing(Index1M,$H1282,TRUE,_xll.ohTrigger(RecalcTrigger,Trigger1M)),NA())</f>
        <v>1.0718911447250531E-2</v>
      </c>
      <c r="K1282" s="44">
        <f>IFERROR(_xll.qlIndexFixing(Index3M,H1282,TRUE,_xll.ohTrigger(RecalcTrigger,Trigger3M)),NA())</f>
        <v>1.1005222010192434E-2</v>
      </c>
      <c r="L1282" s="44">
        <f>IFERROR(_xll.qlIndexFixing(Index6M,$H1282,TRUE,_xll.ohTrigger(RecalcTrigger,Trigger6M)),NA())</f>
        <v>1.0957015951672599E-2</v>
      </c>
      <c r="M1282" s="146">
        <f>IFERROR(_xll.qlIndexFixing(Index1Y,$H1282,TRUE,_xll.ohTrigger(RecalcTrigger,Trigger1Y)),NA())</f>
        <v>1.134320450666948E-2</v>
      </c>
      <c r="N1282" s="145">
        <f>IFERROR(_xll.qlIndexFixing(ONIndex1M,I1282,TRUE,_xll.ohTrigger(RecalcTrigger,Trigger1M)),NA())</f>
        <v>1.0728435786715451E-2</v>
      </c>
      <c r="O1282" s="44">
        <f>IFERROR(_xll.qlIndexFixing(ONIndex3M,I1282,TRUE,_xll.ohTrigger(RecalcTrigger,Trigger3M)),NA())</f>
        <v>1.1040989488971809E-2</v>
      </c>
      <c r="P1282" s="44">
        <f>IFERROR(_xll.qlIndexFixing(ONIndex6M,I1282,TRUE,_xll.ohTrigger(RecalcTrigger,Trigger6M)),NA())</f>
        <v>1.1038779559348066E-2</v>
      </c>
      <c r="Q1282" s="146">
        <f>IFERROR(_xll.qlIndexFixing(ONIndex1Y,I1282,TRUE,_xll.ohTrigger(RecalcTrigger,Trigger1Y)),NA())</f>
        <v>1.1502520579697029E-2</v>
      </c>
    </row>
    <row r="1283" spans="2:17" x14ac:dyDescent="0.2">
      <c r="B1283" s="39" t="s">
        <v>42</v>
      </c>
      <c r="D1283" s="42">
        <f>_xll.qlCalendarAdvance(Calendar,$D1282,B1283,"f",FALSE)</f>
        <v>48738</v>
      </c>
      <c r="E1283" s="140">
        <f>_xll.qlInterestRateIndexValueDate(IndexON,D1283)</f>
        <v>48738</v>
      </c>
      <c r="F1283" s="156">
        <f>IFERROR(_xll.qlIndexFixing(IndexON,D1283,TRUE,_xll.ohTrigger(RecalcTrigger,TriggerON)),NA())</f>
        <v>9.655144667790605E-3</v>
      </c>
      <c r="H1283" s="42">
        <f>_xll.qlCalendarAdvance(Calendar,$H1282,B1283,"f",FALSE)</f>
        <v>48738</v>
      </c>
      <c r="I1283" s="140">
        <f>_xll.qlInterestRateIndexValueDate(Index1M,$H1283)</f>
        <v>48738</v>
      </c>
      <c r="J1283" s="145">
        <f>IFERROR(_xll.qlIndexFixing(Index1M,$H1283,TRUE,_xll.ohTrigger(RecalcTrigger,Trigger1M)),NA())</f>
        <v>1.0712089652186582E-2</v>
      </c>
      <c r="K1283" s="44">
        <f>IFERROR(_xll.qlIndexFixing(Index3M,H1283,TRUE,_xll.ohTrigger(RecalcTrigger,Trigger3M)),NA())</f>
        <v>1.099735645874721E-2</v>
      </c>
      <c r="L1283" s="44">
        <f>IFERROR(_xll.qlIndexFixing(Index6M,$H1283,TRUE,_xll.ohTrigger(RecalcTrigger,Trigger6M)),NA())</f>
        <v>1.0948380396268805E-2</v>
      </c>
      <c r="M1283" s="146">
        <f>IFERROR(_xll.qlIndexFixing(Index1Y,$H1283,TRUE,_xll.ohTrigger(RecalcTrigger,Trigger1Y)),NA())</f>
        <v>1.1334448791429308E-2</v>
      </c>
      <c r="N1283" s="145">
        <f>IFERROR(_xll.qlIndexFixing(ONIndex1M,I1283,TRUE,_xll.ohTrigger(RecalcTrigger,Trigger1M)),NA())</f>
        <v>1.0721647918775501E-2</v>
      </c>
      <c r="O1283" s="44">
        <f>IFERROR(_xll.qlIndexFixing(ONIndex3M,I1283,TRUE,_xll.ohTrigger(RecalcTrigger,Trigger3M)),NA())</f>
        <v>1.1033201674693904E-2</v>
      </c>
      <c r="P1283" s="44">
        <f>IFERROR(_xll.qlIndexFixing(ONIndex6M,I1283,TRUE,_xll.ohTrigger(RecalcTrigger,Trigger6M)),NA())</f>
        <v>1.1030204612649808E-2</v>
      </c>
      <c r="Q1283" s="146">
        <f>IFERROR(_xll.qlIndexFixing(ONIndex1Y,I1283,TRUE,_xll.ohTrigger(RecalcTrigger,Trigger1Y)),NA())</f>
        <v>1.1494093513122472E-2</v>
      </c>
    </row>
    <row r="1284" spans="2:17" x14ac:dyDescent="0.2">
      <c r="B1284" s="39" t="s">
        <v>42</v>
      </c>
      <c r="D1284" s="42">
        <f>_xll.qlCalendarAdvance(Calendar,$D1283,B1284,"f",FALSE)</f>
        <v>48745</v>
      </c>
      <c r="E1284" s="140">
        <f>_xll.qlInterestRateIndexValueDate(IndexON,D1284)</f>
        <v>48745</v>
      </c>
      <c r="F1284" s="156">
        <f>IFERROR(_xll.qlIndexFixing(IndexON,D1284,TRUE,_xll.ohTrigger(RecalcTrigger,TriggerON)),NA())</f>
        <v>9.6478116447173967E-3</v>
      </c>
      <c r="H1284" s="42">
        <f>_xll.qlCalendarAdvance(Calendar,$H1283,B1284,"f",FALSE)</f>
        <v>48745</v>
      </c>
      <c r="I1284" s="140">
        <f>_xll.qlInterestRateIndexValueDate(Index1M,$H1284)</f>
        <v>48745</v>
      </c>
      <c r="J1284" s="145">
        <f>IFERROR(_xll.qlIndexFixing(Index1M,$H1284,TRUE,_xll.ohTrigger(RecalcTrigger,Trigger1M)),NA())</f>
        <v>1.0705254272028879E-2</v>
      </c>
      <c r="K1284" s="44">
        <f>IFERROR(_xll.qlIndexFixing(Index3M,H1284,TRUE,_xll.ohTrigger(RecalcTrigger,Trigger3M)),NA())</f>
        <v>1.0989482249294306E-2</v>
      </c>
      <c r="L1284" s="44">
        <f>IFERROR(_xll.qlIndexFixing(Index6M,$H1284,TRUE,_xll.ohTrigger(RecalcTrigger,Trigger6M)),NA())</f>
        <v>1.0939743817953772E-2</v>
      </c>
      <c r="M1284" s="146">
        <f>IFERROR(_xll.qlIndexFixing(Index1Y,$H1284,TRUE,_xll.ohTrigger(RecalcTrigger,Trigger1Y)),NA())</f>
        <v>1.1325684176565876E-2</v>
      </c>
      <c r="N1284" s="145">
        <f>IFERROR(_xll.qlIndexFixing(ONIndex1M,I1284,TRUE,_xll.ohTrigger(RecalcTrigger,Trigger1M)),NA())</f>
        <v>1.0714846473638406E-2</v>
      </c>
      <c r="O1284" s="44">
        <f>IFERROR(_xll.qlIndexFixing(ONIndex3M,I1284,TRUE,_xll.ohTrigger(RecalcTrigger,Trigger3M)),NA())</f>
        <v>1.1025405210751682E-2</v>
      </c>
      <c r="P1284" s="44">
        <f>IFERROR(_xll.qlIndexFixing(ONIndex6M,I1284,TRUE,_xll.ohTrigger(RecalcTrigger,Trigger6M)),NA())</f>
        <v>1.1021628611863621E-2</v>
      </c>
      <c r="Q1284" s="146">
        <f>IFERROR(_xll.qlIndexFixing(ONIndex1Y,I1284,TRUE,_xll.ohTrigger(RecalcTrigger,Trigger1Y)),NA())</f>
        <v>1.1485657571574936E-2</v>
      </c>
    </row>
    <row r="1285" spans="2:17" x14ac:dyDescent="0.2">
      <c r="B1285" s="39" t="s">
        <v>42</v>
      </c>
      <c r="D1285" s="42">
        <f>_xll.qlCalendarAdvance(Calendar,$D1284,B1285,"f",FALSE)</f>
        <v>48752</v>
      </c>
      <c r="E1285" s="140">
        <f>_xll.qlInterestRateIndexValueDate(IndexON,D1285)</f>
        <v>48752</v>
      </c>
      <c r="F1285" s="156">
        <f>IFERROR(_xll.qlIndexFixing(IndexON,D1285,TRUE,_xll.ohTrigger(RecalcTrigger,TriggerON)),NA())</f>
        <v>9.640470466605322E-3</v>
      </c>
      <c r="H1285" s="42">
        <f>_xll.qlCalendarAdvance(Calendar,$H1284,B1285,"f",FALSE)</f>
        <v>48752</v>
      </c>
      <c r="I1285" s="140">
        <f>_xll.qlInterestRateIndexValueDate(Index1M,$H1285)</f>
        <v>48752</v>
      </c>
      <c r="J1285" s="145">
        <f>IFERROR(_xll.qlIndexFixing(Index1M,$H1285,TRUE,_xll.ohTrigger(RecalcTrigger,Trigger1M)),NA())</f>
        <v>1.0698405306796333E-2</v>
      </c>
      <c r="K1285" s="44">
        <f>IFERROR(_xll.qlIndexFixing(Index3M,H1285,TRUE,_xll.ohTrigger(RecalcTrigger,Trigger3M)),NA())</f>
        <v>1.0981599381887459E-2</v>
      </c>
      <c r="L1285" s="44">
        <f>IFERROR(_xll.qlIndexFixing(Index6M,$H1285,TRUE,_xll.ohTrigger(RecalcTrigger,Trigger6M)),NA())</f>
        <v>1.0931106216741671E-2</v>
      </c>
      <c r="M1285" s="146">
        <f>IFERROR(_xll.qlIndexFixing(Index1Y,$H1285,TRUE,_xll.ohTrigger(RecalcTrigger,Trigger1Y)),NA())</f>
        <v>1.1316910662311441E-2</v>
      </c>
      <c r="N1285" s="145">
        <f>IFERROR(_xll.qlIndexFixing(ONIndex1M,I1285,TRUE,_xll.ohTrigger(RecalcTrigger,Trigger1M)),NA())</f>
        <v>1.0708031451223121E-2</v>
      </c>
      <c r="O1285" s="44">
        <f>IFERROR(_xll.qlIndexFixing(ONIndex3M,I1285,TRUE,_xll.ohTrigger(RecalcTrigger,Trigger3M)),NA())</f>
        <v>1.1017600097145142E-2</v>
      </c>
      <c r="P1285" s="44">
        <f>IFERROR(_xll.qlIndexFixing(ONIndex6M,I1285,TRUE,_xll.ohTrigger(RecalcTrigger,Trigger6M)),NA())</f>
        <v>1.101305155690846E-2</v>
      </c>
      <c r="Q1285" s="146">
        <f>IFERROR(_xll.qlIndexFixing(ONIndex1Y,I1285,TRUE,_xll.ohTrigger(RecalcTrigger,Trigger1Y)),NA())</f>
        <v>1.1477212755054422E-2</v>
      </c>
    </row>
    <row r="1286" spans="2:17" x14ac:dyDescent="0.2">
      <c r="B1286" s="39" t="s">
        <v>42</v>
      </c>
      <c r="D1286" s="42">
        <f>_xll.qlCalendarAdvance(Calendar,$D1285,B1286,"f",FALSE)</f>
        <v>48759</v>
      </c>
      <c r="E1286" s="140">
        <f>_xll.qlInterestRateIndexValueDate(IndexON,D1286)</f>
        <v>48759</v>
      </c>
      <c r="F1286" s="156">
        <f>IFERROR(_xll.qlIndexFixing(IndexON,D1286,TRUE,_xll.ohTrigger(RecalcTrigger,TriggerON)),NA())</f>
        <v>9.6331211334543809E-3</v>
      </c>
      <c r="H1286" s="42">
        <f>_xll.qlCalendarAdvance(Calendar,$H1285,B1286,"f",FALSE)</f>
        <v>48759</v>
      </c>
      <c r="I1286" s="140">
        <f>_xll.qlInterestRateIndexValueDate(Index1M,$H1286)</f>
        <v>48759</v>
      </c>
      <c r="J1286" s="145">
        <f>IFERROR(_xll.qlIndexFixing(Index1M,$H1286,TRUE,_xll.ohTrigger(RecalcTrigger,Trigger1M)),NA())</f>
        <v>1.0691542756513258E-2</v>
      </c>
      <c r="K1286" s="44">
        <f>IFERROR(_xll.qlIndexFixing(Index3M,H1286,TRUE,_xll.ohTrigger(RecalcTrigger,Trigger3M)),NA())</f>
        <v>1.0973707856575121E-2</v>
      </c>
      <c r="L1286" s="44">
        <f>IFERROR(_xll.qlIndexFixing(Index6M,$H1286,TRUE,_xll.ohTrigger(RecalcTrigger,Trigger6M)),NA())</f>
        <v>1.0922467592645346E-2</v>
      </c>
      <c r="M1286" s="146">
        <f>IFERROR(_xll.qlIndexFixing(Index1Y,$H1286,TRUE,_xll.ohTrigger(RecalcTrigger,Trigger1Y)),NA())</f>
        <v>1.1308128248899152E-2</v>
      </c>
      <c r="N1286" s="145">
        <f>IFERROR(_xll.qlIndexFixing(ONIndex1M,I1286,TRUE,_xll.ohTrigger(RecalcTrigger,Trigger1M)),NA())</f>
        <v>1.0701202851529645E-2</v>
      </c>
      <c r="O1286" s="44">
        <f>IFERROR(_xll.qlIndexFixing(ONIndex3M,I1286,TRUE,_xll.ohTrigger(RecalcTrigger,Trigger3M)),NA())</f>
        <v>1.1009786333793237E-2</v>
      </c>
      <c r="P1286" s="44">
        <f>IFERROR(_xll.qlIndexFixing(ONIndex6M,I1286,TRUE,_xll.ohTrigger(RecalcTrigger,Trigger6M)),NA())</f>
        <v>1.1004473447784324E-2</v>
      </c>
      <c r="Q1286" s="146">
        <f>IFERROR(_xll.qlIndexFixing(ONIndex1Y,I1286,TRUE,_xll.ohTrigger(RecalcTrigger,Trigger1Y)),NA())</f>
        <v>1.1468759063479883E-2</v>
      </c>
    </row>
    <row r="1287" spans="2:17" x14ac:dyDescent="0.2">
      <c r="B1287" s="39" t="s">
        <v>42</v>
      </c>
      <c r="D1287" s="42">
        <f>_xll.qlCalendarAdvance(Calendar,$D1286,B1287,"f",FALSE)</f>
        <v>48766</v>
      </c>
      <c r="E1287" s="140">
        <f>_xll.qlInterestRateIndexValueDate(IndexON,D1287)</f>
        <v>48766</v>
      </c>
      <c r="F1287" s="156">
        <f>IFERROR(_xll.qlIndexFixing(IndexON,D1287,TRUE,_xll.ohTrigger(RecalcTrigger,TriggerON)),NA())</f>
        <v>9.6257636452645734E-3</v>
      </c>
      <c r="H1287" s="42">
        <f>_xll.qlCalendarAdvance(Calendar,$H1286,B1287,"f",FALSE)</f>
        <v>48766</v>
      </c>
      <c r="I1287" s="140">
        <f>_xll.qlInterestRateIndexValueDate(Index1M,$H1287)</f>
        <v>48766</v>
      </c>
      <c r="J1287" s="145">
        <f>IFERROR(_xll.qlIndexFixing(Index1M,$H1287,TRUE,_xll.ohTrigger(RecalcTrigger,Trigger1M)),NA())</f>
        <v>1.0683658118348186E-2</v>
      </c>
      <c r="K1287" s="44">
        <f>IFERROR(_xll.qlIndexFixing(Index3M,H1287,TRUE,_xll.ohTrigger(RecalcTrigger,Trigger3M)),NA())</f>
        <v>1.0965807673411909E-2</v>
      </c>
      <c r="L1287" s="44">
        <f>IFERROR(_xll.qlIndexFixing(Index6M,$H1287,TRUE,_xll.ohTrigger(RecalcTrigger,Trigger6M)),NA())</f>
        <v>1.0913373311114059E-2</v>
      </c>
      <c r="M1287" s="146">
        <f>IFERROR(_xll.qlIndexFixing(Index1Y,$H1287,TRUE,_xll.ohTrigger(RecalcTrigger,Trigger1Y)),NA())</f>
        <v>1.1299336936562154E-2</v>
      </c>
      <c r="N1287" s="145">
        <f>IFERROR(_xll.qlIndexFixing(ONIndex1M,I1287,TRUE,_xll.ohTrigger(RecalcTrigger,Trigger1M)),NA())</f>
        <v>1.0694360674557979E-2</v>
      </c>
      <c r="O1287" s="44">
        <f>IFERROR(_xll.qlIndexFixing(ONIndex3M,I1287,TRUE,_xll.ohTrigger(RecalcTrigger,Trigger3M)),NA())</f>
        <v>1.100196392085806E-2</v>
      </c>
      <c r="P1287" s="44">
        <f>IFERROR(_xll.qlIndexFixing(ONIndex6M,I1287,TRUE,_xll.ohTrigger(RecalcTrigger,Trigger6M)),NA())</f>
        <v>1.0995894284572261E-2</v>
      </c>
      <c r="Q1287" s="146">
        <f>IFERROR(_xll.qlIndexFixing(ONIndex1Y,I1287,TRUE,_xll.ohTrigger(RecalcTrigger,Trigger1Y)),NA())</f>
        <v>1.1460296496932365E-2</v>
      </c>
    </row>
    <row r="1288" spans="2:17" x14ac:dyDescent="0.2">
      <c r="B1288" s="39" t="s">
        <v>42</v>
      </c>
      <c r="D1288" s="42">
        <f>_xll.qlCalendarAdvance(Calendar,$D1287,B1288,"f",FALSE)</f>
        <v>48773</v>
      </c>
      <c r="E1288" s="140">
        <f>_xll.qlInterestRateIndexValueDate(IndexON,D1288)</f>
        <v>48773</v>
      </c>
      <c r="F1288" s="156">
        <f>IFERROR(_xll.qlIndexFixing(IndexON,D1288,TRUE,_xll.ohTrigger(RecalcTrigger,TriggerON)),NA())</f>
        <v>9.6183980021169457E-3</v>
      </c>
      <c r="H1288" s="42">
        <f>_xll.qlCalendarAdvance(Calendar,$H1287,B1288,"f",FALSE)</f>
        <v>48773</v>
      </c>
      <c r="I1288" s="140">
        <f>_xll.qlInterestRateIndexValueDate(Index1M,$H1288)</f>
        <v>48773</v>
      </c>
      <c r="J1288" s="145">
        <f>IFERROR(_xll.qlIndexFixing(Index1M,$H1288,TRUE,_xll.ohTrigger(RecalcTrigger,Trigger1M)),NA())</f>
        <v>1.0676764882175409E-2</v>
      </c>
      <c r="K1288" s="44">
        <f>IFERROR(_xll.qlIndexFixing(Index3M,H1288,TRUE,_xll.ohTrigger(RecalcTrigger,Trigger3M)),NA())</f>
        <v>1.0957898832447155E-2</v>
      </c>
      <c r="L1288" s="44">
        <f>IFERROR(_xll.qlIndexFixing(Index6M,$H1288,TRUE,_xll.ohTrigger(RecalcTrigger,Trigger6M)),NA())</f>
        <v>1.0904732310682111E-2</v>
      </c>
      <c r="M1288" s="146">
        <f>IFERROR(_xll.qlIndexFixing(Index1Y,$H1288,TRUE,_xll.ohTrigger(RecalcTrigger,Trigger1Y)),NA())</f>
        <v>1.1290536725534039E-2</v>
      </c>
      <c r="N1288" s="145">
        <f>IFERROR(_xll.qlIndexFixing(ONIndex1M,I1288,TRUE,_xll.ohTrigger(RecalcTrigger,Trigger1M)),NA())</f>
        <v>1.0687504920470214E-2</v>
      </c>
      <c r="O1288" s="44">
        <f>IFERROR(_xll.qlIndexFixing(ONIndex3M,I1288,TRUE,_xll.ohTrigger(RecalcTrigger,Trigger3M)),NA())</f>
        <v>1.0994132858096473E-2</v>
      </c>
      <c r="P1288" s="44">
        <f>IFERROR(_xll.qlIndexFixing(ONIndex6M,I1288,TRUE,_xll.ohTrigger(RecalcTrigger,Trigger6M)),NA())</f>
        <v>1.0987314067191223E-2</v>
      </c>
      <c r="Q1288" s="146">
        <f>IFERROR(_xll.qlIndexFixing(ONIndex1Y,I1288,TRUE,_xll.ohTrigger(RecalcTrigger,Trigger1Y)),NA())</f>
        <v>1.1451825055492915E-2</v>
      </c>
    </row>
    <row r="1289" spans="2:17" x14ac:dyDescent="0.2">
      <c r="B1289" s="39" t="s">
        <v>42</v>
      </c>
      <c r="D1289" s="42">
        <f>_xll.qlCalendarAdvance(Calendar,$D1288,B1289,"f",FALSE)</f>
        <v>48780</v>
      </c>
      <c r="E1289" s="140">
        <f>_xll.qlInterestRateIndexValueDate(IndexON,D1289)</f>
        <v>48780</v>
      </c>
      <c r="F1289" s="156">
        <f>IFERROR(_xll.qlIndexFixing(IndexON,D1289,TRUE,_xll.ohTrigger(RecalcTrigger,TriggerON)),NA())</f>
        <v>9.6110242038494054E-3</v>
      </c>
      <c r="H1289" s="42">
        <f>_xll.qlCalendarAdvance(Calendar,$H1288,B1289,"f",FALSE)</f>
        <v>48780</v>
      </c>
      <c r="I1289" s="140">
        <f>_xll.qlInterestRateIndexValueDate(Index1M,$H1289)</f>
        <v>48780</v>
      </c>
      <c r="J1289" s="145">
        <f>IFERROR(_xll.qlIndexFixing(Index1M,$H1289,TRUE,_xll.ohTrigger(RecalcTrigger,Trigger1M)),NA())</f>
        <v>1.0669858060224408E-2</v>
      </c>
      <c r="K1289" s="44">
        <f>IFERROR(_xll.qlIndexFixing(Index3M,H1289,TRUE,_xll.ohTrigger(RecalcTrigger,Trigger3M)),NA())</f>
        <v>1.0949981333732837E-2</v>
      </c>
      <c r="L1289" s="44">
        <f>IFERROR(_xll.qlIndexFixing(Index6M,$H1289,TRUE,_xll.ohTrigger(RecalcTrigger,Trigger6M)),NA())</f>
        <v>1.089609028758088E-2</v>
      </c>
      <c r="M1289" s="146">
        <f>IFERROR(_xll.qlIndexFixing(Index1Y,$H1289,TRUE,_xll.ohTrigger(RecalcTrigger,Trigger1Y)),NA())</f>
        <v>1.1281727616047954E-2</v>
      </c>
      <c r="N1289" s="145">
        <f>IFERROR(_xll.qlIndexFixing(ONIndex1M,I1289,TRUE,_xll.ohTrigger(RecalcTrigger,Trigger1M)),NA())</f>
        <v>1.0680635589023213E-2</v>
      </c>
      <c r="O1289" s="44">
        <f>IFERROR(_xll.qlIndexFixing(ONIndex3M,I1289,TRUE,_xll.ohTrigger(RecalcTrigger,Trigger3M)),NA())</f>
        <v>1.0986293145670567E-2</v>
      </c>
      <c r="P1289" s="44">
        <f>IFERROR(_xll.qlIndexFixing(ONIndex6M,I1289,TRUE,_xll.ohTrigger(RecalcTrigger,Trigger6M)),NA())</f>
        <v>1.0978732795641211E-2</v>
      </c>
      <c r="Q1289" s="146">
        <f>IFERROR(_xll.qlIndexFixing(ONIndex1Y,I1289,TRUE,_xll.ohTrigger(RecalcTrigger,Trigger1Y)),NA())</f>
        <v>1.1443344738918393E-2</v>
      </c>
    </row>
    <row r="1290" spans="2:17" x14ac:dyDescent="0.2">
      <c r="B1290" s="39" t="s">
        <v>42</v>
      </c>
      <c r="D1290" s="42">
        <f>_xll.qlCalendarAdvance(Calendar,$D1289,B1290,"f",FALSE)</f>
        <v>48787</v>
      </c>
      <c r="E1290" s="140">
        <f>_xll.qlInterestRateIndexValueDate(IndexON,D1290)</f>
        <v>48787</v>
      </c>
      <c r="F1290" s="156">
        <f>IFERROR(_xll.qlIndexFixing(IndexON,D1290,TRUE,_xll.ohTrigger(RecalcTrigger,TriggerON)),NA())</f>
        <v>9.6036422505429986E-3</v>
      </c>
      <c r="H1290" s="42">
        <f>_xll.qlCalendarAdvance(Calendar,$H1289,B1290,"f",FALSE)</f>
        <v>48787</v>
      </c>
      <c r="I1290" s="140">
        <f>_xll.qlInterestRateIndexValueDate(Index1M,$H1290)</f>
        <v>48787</v>
      </c>
      <c r="J1290" s="145">
        <f>IFERROR(_xll.qlIndexFixing(Index1M,$H1290,TRUE,_xll.ohTrigger(RecalcTrigger,Trigger1M)),NA())</f>
        <v>1.066259773159044E-2</v>
      </c>
      <c r="K1290" s="44">
        <f>IFERROR(_xll.qlIndexFixing(Index3M,H1290,TRUE,_xll.ohTrigger(RecalcTrigger,Trigger3M)),NA())</f>
        <v>1.0942055177321809E-2</v>
      </c>
      <c r="L1290" s="44">
        <f>IFERROR(_xll.qlIndexFixing(Index6M,$H1290,TRUE,_xll.ohTrigger(RecalcTrigger,Trigger6M)),NA())</f>
        <v>1.0887447241823585E-2</v>
      </c>
      <c r="M1290" s="146">
        <f>IFERROR(_xll.qlIndexFixing(Index1Y,$H1290,TRUE,_xll.ohTrigger(RecalcTrigger,Trigger1Y)),NA())</f>
        <v>1.1272909608338377E-2</v>
      </c>
      <c r="N1290" s="145">
        <f>IFERROR(_xll.qlIndexFixing(ONIndex1M,I1290,TRUE,_xll.ohTrigger(RecalcTrigger,Trigger1M)),NA())</f>
        <v>1.0673752680460113E-2</v>
      </c>
      <c r="O1290" s="44">
        <f>IFERROR(_xll.qlIndexFixing(ONIndex3M,I1290,TRUE,_xll.ohTrigger(RecalcTrigger,Trigger3M)),NA())</f>
        <v>1.0978444783580343E-2</v>
      </c>
      <c r="P1290" s="44">
        <f>IFERROR(_xll.qlIndexFixing(ONIndex6M,I1290,TRUE,_xll.ohTrigger(RecalcTrigger,Trigger6M)),NA())</f>
        <v>1.097015047000327E-2</v>
      </c>
      <c r="Q1290" s="146">
        <f>IFERROR(_xll.qlIndexFixing(ONIndex1Y,I1290,TRUE,_xll.ohTrigger(RecalcTrigger,Trigger1Y)),NA())</f>
        <v>1.1434855547370892E-2</v>
      </c>
    </row>
    <row r="1291" spans="2:17" x14ac:dyDescent="0.2">
      <c r="B1291" s="39" t="s">
        <v>42</v>
      </c>
      <c r="D1291" s="42">
        <f>_xll.qlCalendarAdvance(Calendar,$D1290,B1291,"f",FALSE)</f>
        <v>48794</v>
      </c>
      <c r="E1291" s="140">
        <f>_xll.qlInterestRateIndexValueDate(IndexON,D1291)</f>
        <v>48794</v>
      </c>
      <c r="F1291" s="156">
        <f>IFERROR(_xll.qlIndexFixing(IndexON,D1291,TRUE,_xll.ohTrigger(RecalcTrigger,TriggerON)),NA())</f>
        <v>9.5962521422787717E-3</v>
      </c>
      <c r="H1291" s="42">
        <f>_xll.qlCalendarAdvance(Calendar,$H1290,B1291,"f",FALSE)</f>
        <v>48794</v>
      </c>
      <c r="I1291" s="140">
        <f>_xll.qlInterestRateIndexValueDate(Index1M,$H1291)</f>
        <v>48794</v>
      </c>
      <c r="J1291" s="145">
        <f>IFERROR(_xll.qlIndexFixing(Index1M,$H1291,TRUE,_xll.ohTrigger(RecalcTrigger,Trigger1M)),NA())</f>
        <v>1.0656003659093329E-2</v>
      </c>
      <c r="K1291" s="44">
        <f>IFERROR(_xll.qlIndexFixing(Index3M,H1291,TRUE,_xll.ohTrigger(RecalcTrigger,Trigger3M)),NA())</f>
        <v>1.0934120363265167E-2</v>
      </c>
      <c r="L1291" s="44">
        <f>IFERROR(_xll.qlIndexFixing(Index6M,$H1291,TRUE,_xll.ohTrigger(RecalcTrigger,Trigger6M)),NA())</f>
        <v>1.0878803173424318E-2</v>
      </c>
      <c r="M1291" s="146">
        <f>IFERROR(_xll.qlIndexFixing(Index1Y,$H1291,TRUE,_xll.ohTrigger(RecalcTrigger,Trigger1Y)),NA())</f>
        <v>1.12640827026389E-2</v>
      </c>
      <c r="N1291" s="145">
        <f>IFERROR(_xll.qlIndexFixing(ONIndex1M,I1291,TRUE,_xll.ohTrigger(RecalcTrigger,Trigger1M)),NA())</f>
        <v>1.0666856194618823E-2</v>
      </c>
      <c r="O1291" s="44">
        <f>IFERROR(_xll.qlIndexFixing(ONIndex3M,I1291,TRUE,_xll.ohTrigger(RecalcTrigger,Trigger3M)),NA())</f>
        <v>1.0970587771825802E-2</v>
      </c>
      <c r="P1291" s="44">
        <f>IFERROR(_xll.qlIndexFixing(ONIndex6M,I1291,TRUE,_xll.ohTrigger(RecalcTrigger,Trigger6M)),NA())</f>
        <v>1.0961567090196356E-2</v>
      </c>
      <c r="Q1291" s="146">
        <f>IFERROR(_xll.qlIndexFixing(ONIndex1Y,I1291,TRUE,_xll.ohTrigger(RecalcTrigger,Trigger1Y)),NA())</f>
        <v>1.1426357480931459E-2</v>
      </c>
    </row>
    <row r="1292" spans="2:17" x14ac:dyDescent="0.2">
      <c r="B1292" s="39" t="s">
        <v>42</v>
      </c>
      <c r="D1292" s="42">
        <f>_xll.qlCalendarAdvance(Calendar,$D1291,B1292,"f",FALSE)</f>
        <v>48801</v>
      </c>
      <c r="E1292" s="140">
        <f>_xll.qlInterestRateIndexValueDate(IndexON,D1292)</f>
        <v>48801</v>
      </c>
      <c r="F1292" s="156">
        <f>IFERROR(_xll.qlIndexFixing(IndexON,D1292,TRUE,_xll.ohTrigger(RecalcTrigger,TriggerON)),NA())</f>
        <v>9.5888538789756783E-3</v>
      </c>
      <c r="H1292" s="42">
        <f>_xll.qlCalendarAdvance(Calendar,$H1291,B1292,"f",FALSE)</f>
        <v>48801</v>
      </c>
      <c r="I1292" s="140">
        <f>_xll.qlInterestRateIndexValueDate(Index1M,$H1292)</f>
        <v>48801</v>
      </c>
      <c r="J1292" s="145">
        <f>IFERROR(_xll.qlIndexFixing(Index1M,$H1292,TRUE,_xll.ohTrigger(RecalcTrigger,Trigger1M)),NA())</f>
        <v>1.0649056079959918E-2</v>
      </c>
      <c r="K1292" s="44">
        <f>IFERROR(_xll.qlIndexFixing(Index3M,H1292,TRUE,_xll.ohTrigger(RecalcTrigger,Trigger3M)),NA())</f>
        <v>1.0926176891614885E-2</v>
      </c>
      <c r="L1292" s="44">
        <f>IFERROR(_xll.qlIndexFixing(Index6M,$H1292,TRUE,_xll.ohTrigger(RecalcTrigger,Trigger6M)),NA())</f>
        <v>1.0870158082396735E-2</v>
      </c>
      <c r="M1292" s="146">
        <f>IFERROR(_xll.qlIndexFixing(Index1Y,$H1292,TRUE,_xll.ohTrigger(RecalcTrigger,Trigger1Y)),NA())</f>
        <v>1.1255246899184224E-2</v>
      </c>
      <c r="N1292" s="145">
        <f>IFERROR(_xll.qlIndexFixing(ONIndex1M,I1292,TRUE,_xll.ohTrigger(RecalcTrigger,Trigger1M)),NA())</f>
        <v>1.0659946131499343E-2</v>
      </c>
      <c r="O1292" s="44">
        <f>IFERROR(_xll.qlIndexFixing(ONIndex3M,I1292,TRUE,_xll.ohTrigger(RecalcTrigger,Trigger3M)),NA())</f>
        <v>1.0962722110325895E-2</v>
      </c>
      <c r="P1292" s="44">
        <f>IFERROR(_xll.qlIndexFixing(ONIndex6M,I1292,TRUE,_xll.ohTrigger(RecalcTrigger,Trigger6M)),NA())</f>
        <v>1.0952982656220467E-2</v>
      </c>
      <c r="Q1292" s="146">
        <f>IFERROR(_xll.qlIndexFixing(ONIndex1Y,I1292,TRUE,_xll.ohTrigger(RecalcTrigger,Trigger1Y)),NA())</f>
        <v>1.1417850539356955E-2</v>
      </c>
    </row>
    <row r="1293" spans="2:17" x14ac:dyDescent="0.2">
      <c r="B1293" s="39" t="s">
        <v>42</v>
      </c>
      <c r="D1293" s="42">
        <f>_xll.qlCalendarAdvance(Calendar,$D1292,B1293,"f",FALSE)</f>
        <v>48808</v>
      </c>
      <c r="E1293" s="140">
        <f>_xll.qlInterestRateIndexValueDate(IndexON,D1293)</f>
        <v>48808</v>
      </c>
      <c r="F1293" s="156">
        <f>IFERROR(_xll.qlIndexFixing(IndexON,D1293,TRUE,_xll.ohTrigger(RecalcTrigger,TriggerON)),NA())</f>
        <v>9.5814474606337185E-3</v>
      </c>
      <c r="H1293" s="42">
        <f>_xll.qlCalendarAdvance(Calendar,$H1292,B1293,"f",FALSE)</f>
        <v>48808</v>
      </c>
      <c r="I1293" s="140">
        <f>_xll.qlInterestRateIndexValueDate(Index1M,$H1293)</f>
        <v>48808</v>
      </c>
      <c r="J1293" s="145">
        <f>IFERROR(_xll.qlIndexFixing(Index1M,$H1293,TRUE,_xll.ohTrigger(RecalcTrigger,Trigger1M)),NA())</f>
        <v>1.0642094915153884E-2</v>
      </c>
      <c r="K1293" s="44">
        <f>IFERROR(_xll.qlIndexFixing(Index3M,H1293,TRUE,_xll.ohTrigger(RecalcTrigger,Trigger3M)),NA())</f>
        <v>1.0918224762422057E-2</v>
      </c>
      <c r="L1293" s="44">
        <f>IFERROR(_xll.qlIndexFixing(Index6M,$H1293,TRUE,_xll.ohTrigger(RecalcTrigger,Trigger6M)),NA())</f>
        <v>1.0861511968753609E-2</v>
      </c>
      <c r="M1293" s="146">
        <f>IFERROR(_xll.qlIndexFixing(Index1Y,$H1293,TRUE,_xll.ohTrigger(RecalcTrigger,Trigger1Y)),NA())</f>
        <v>1.1246402198208827E-2</v>
      </c>
      <c r="N1293" s="145">
        <f>IFERROR(_xll.qlIndexFixing(ONIndex1M,I1293,TRUE,_xll.ohTrigger(RecalcTrigger,Trigger1M)),NA())</f>
        <v>1.0653022491101671E-2</v>
      </c>
      <c r="O1293" s="44">
        <f>IFERROR(_xll.qlIndexFixing(ONIndex3M,I1293,TRUE,_xll.ohTrigger(RecalcTrigger,Trigger3M)),NA())</f>
        <v>1.0954847799161671E-2</v>
      </c>
      <c r="P1293" s="44">
        <f>IFERROR(_xll.qlIndexFixing(ONIndex6M,I1293,TRUE,_xll.ohTrigger(RecalcTrigger,Trigger6M)),NA())</f>
        <v>1.0944397168075604E-2</v>
      </c>
      <c r="Q1293" s="146">
        <f>IFERROR(_xll.qlIndexFixing(ONIndex1Y,I1293,TRUE,_xll.ohTrigger(RecalcTrigger,Trigger1Y)),NA())</f>
        <v>1.1409334722890518E-2</v>
      </c>
    </row>
    <row r="1294" spans="2:17" x14ac:dyDescent="0.2">
      <c r="B1294" s="39" t="s">
        <v>42</v>
      </c>
      <c r="D1294" s="42">
        <f>_xll.qlCalendarAdvance(Calendar,$D1293,B1294,"f",FALSE)</f>
        <v>48815</v>
      </c>
      <c r="E1294" s="140">
        <f>_xll.qlInterestRateIndexValueDate(IndexON,D1294)</f>
        <v>48815</v>
      </c>
      <c r="F1294" s="156">
        <f>IFERROR(_xll.qlIndexFixing(IndexON,D1294,TRUE,_xll.ohTrigger(RecalcTrigger,TriggerON)),NA())</f>
        <v>9.5740328871718461E-3</v>
      </c>
      <c r="H1294" s="42">
        <f>_xll.qlCalendarAdvance(Calendar,$H1293,B1294,"f",FALSE)</f>
        <v>48815</v>
      </c>
      <c r="I1294" s="140">
        <f>_xll.qlInterestRateIndexValueDate(Index1M,$H1294)</f>
        <v>48815</v>
      </c>
      <c r="J1294" s="145">
        <f>IFERROR(_xll.qlIndexFixing(Index1M,$H1294,TRUE,_xll.ohTrigger(RecalcTrigger,Trigger1M)),NA())</f>
        <v>1.0635120164694879E-2</v>
      </c>
      <c r="K1294" s="44">
        <f>IFERROR(_xll.qlIndexFixing(Index3M,H1294,TRUE,_xll.ohTrigger(RecalcTrigger,Trigger3M)),NA())</f>
        <v>1.0910263975741304E-2</v>
      </c>
      <c r="L1294" s="44">
        <f>IFERROR(_xll.qlIndexFixing(Index6M,$H1294,TRUE,_xll.ohTrigger(RecalcTrigger,Trigger6M)),NA())</f>
        <v>1.0852864832510356E-2</v>
      </c>
      <c r="M1294" s="146">
        <f>IFERROR(_xll.qlIndexFixing(Index1Y,$H1294,TRUE,_xll.ohTrigger(RecalcTrigger,Trigger1Y)),NA())</f>
        <v>1.1237548599947411E-2</v>
      </c>
      <c r="N1294" s="145">
        <f>IFERROR(_xll.qlIndexFixing(ONIndex1M,I1294,TRUE,_xll.ohTrigger(RecalcTrigger,Trigger1M)),NA())</f>
        <v>1.0646085273506856E-2</v>
      </c>
      <c r="O1294" s="44">
        <f>IFERROR(_xll.qlIndexFixing(ONIndex3M,I1294,TRUE,_xll.ohTrigger(RecalcTrigger,Trigger3M)),NA())</f>
        <v>1.0946964838333129E-2</v>
      </c>
      <c r="P1294" s="44">
        <f>IFERROR(_xll.qlIndexFixing(ONIndex6M,I1294,TRUE,_xll.ohTrigger(RecalcTrigger,Trigger6M)),NA())</f>
        <v>1.0935810625923859E-2</v>
      </c>
      <c r="Q1294" s="146">
        <f>IFERROR(_xll.qlIndexFixing(ONIndex1Y,I1294,TRUE,_xll.ohTrigger(RecalcTrigger,Trigger1Y)),NA())</f>
        <v>1.1400810031451103E-2</v>
      </c>
    </row>
    <row r="1295" spans="2:17" x14ac:dyDescent="0.2">
      <c r="B1295" s="39" t="s">
        <v>42</v>
      </c>
      <c r="D1295" s="42">
        <f>_xll.qlCalendarAdvance(Calendar,$D1294,B1295,"f",FALSE)</f>
        <v>48822</v>
      </c>
      <c r="E1295" s="140">
        <f>_xll.qlInterestRateIndexValueDate(IndexON,D1295)</f>
        <v>48822</v>
      </c>
      <c r="F1295" s="156">
        <f>IFERROR(_xll.qlIndexFixing(IndexON,D1295,TRUE,_xll.ohTrigger(RecalcTrigger,TriggerON)),NA())</f>
        <v>9.5666101587521535E-3</v>
      </c>
      <c r="H1295" s="42">
        <f>_xll.qlCalendarAdvance(Calendar,$H1294,B1295,"f",FALSE)</f>
        <v>48822</v>
      </c>
      <c r="I1295" s="140">
        <f>_xll.qlInterestRateIndexValueDate(Index1M,$H1295)</f>
        <v>48822</v>
      </c>
      <c r="J1295" s="145">
        <f>IFERROR(_xll.qlIndexFixing(Index1M,$H1295,TRUE,_xll.ohTrigger(RecalcTrigger,Trigger1M)),NA())</f>
        <v>1.0629168480460435E-2</v>
      </c>
      <c r="K1295" s="44">
        <f>IFERROR(_xll.qlIndexFixing(Index3M,H1295,TRUE,_xll.ohTrigger(RecalcTrigger,Trigger3M)),NA())</f>
        <v>1.0902702725995132E-2</v>
      </c>
      <c r="L1295" s="44">
        <f>IFERROR(_xll.qlIndexFixing(Index6M,$H1295,TRUE,_xll.ohTrigger(RecalcTrigger,Trigger6M)),NA())</f>
        <v>1.0845588375939132E-2</v>
      </c>
      <c r="M1295" s="146">
        <f>IFERROR(_xll.qlIndexFixing(Index1Y,$H1295,TRUE,_xll.ohTrigger(RecalcTrigger,Trigger1Y)),NA())</f>
        <v>1.1228686104635122E-2</v>
      </c>
      <c r="N1295" s="145">
        <f>IFERROR(_xll.qlIndexFixing(ONIndex1M,I1295,TRUE,_xll.ohTrigger(RecalcTrigger,Trigger1M)),NA())</f>
        <v>1.0639134478714896E-2</v>
      </c>
      <c r="O1295" s="44">
        <f>IFERROR(_xll.qlIndexFixing(ONIndex3M,I1295,TRUE,_xll.ohTrigger(RecalcTrigger,Trigger3M)),NA())</f>
        <v>1.0939073227840268E-2</v>
      </c>
      <c r="P1295" s="44">
        <f>IFERROR(_xll.qlIndexFixing(ONIndex6M,I1295,TRUE,_xll.ohTrigger(RecalcTrigger,Trigger6M)),NA())</f>
        <v>1.0927223029522093E-2</v>
      </c>
      <c r="Q1295" s="146">
        <f>IFERROR(_xll.qlIndexFixing(ONIndex1Y,I1295,TRUE,_xll.ohTrigger(RecalcTrigger,Trigger1Y)),NA())</f>
        <v>1.1392276464957662E-2</v>
      </c>
    </row>
    <row r="1296" spans="2:17" x14ac:dyDescent="0.2">
      <c r="B1296" s="39" t="s">
        <v>42</v>
      </c>
      <c r="D1296" s="42">
        <f>_xll.qlCalendarAdvance(Calendar,$D1295,B1296,"f",FALSE)</f>
        <v>48829</v>
      </c>
      <c r="E1296" s="140">
        <f>_xll.qlInterestRateIndexValueDate(IndexON,D1296)</f>
        <v>48829</v>
      </c>
      <c r="F1296" s="156">
        <f>IFERROR(_xll.qlIndexFixing(IndexON,D1296,TRUE,_xll.ohTrigger(RecalcTrigger,TriggerON)),NA())</f>
        <v>9.5591792752935945E-3</v>
      </c>
      <c r="H1296" s="42">
        <f>_xll.qlCalendarAdvance(Calendar,$H1295,B1296,"f",FALSE)</f>
        <v>48829</v>
      </c>
      <c r="I1296" s="140">
        <f>_xll.qlInterestRateIndexValueDate(Index1M,$H1296)</f>
        <v>48829</v>
      </c>
      <c r="J1296" s="145">
        <f>IFERROR(_xll.qlIndexFixing(Index1M,$H1296,TRUE,_xll.ohTrigger(RecalcTrigger,Trigger1M)),NA())</f>
        <v>1.0622170080936393E-2</v>
      </c>
      <c r="K1296" s="44">
        <f>IFERROR(_xll.qlIndexFixing(Index3M,H1296,TRUE,_xll.ohTrigger(RecalcTrigger,Trigger3M)),NA())</f>
        <v>1.0894725480746208E-2</v>
      </c>
      <c r="L1296" s="44">
        <f>IFERROR(_xll.qlIndexFixing(Index6M,$H1296,TRUE,_xll.ohTrigger(RecalcTrigger,Trigger6M)),NA())</f>
        <v>1.083694018222995E-2</v>
      </c>
      <c r="M1296" s="146">
        <f>IFERROR(_xll.qlIndexFixing(Index1Y,$H1296,TRUE,_xll.ohTrigger(RecalcTrigger,Trigger1Y)),NA())</f>
        <v>1.1219814712507103E-2</v>
      </c>
      <c r="N1296" s="145">
        <f>IFERROR(_xll.qlIndexFixing(ONIndex1M,I1296,TRUE,_xll.ohTrigger(RecalcTrigger,Trigger1M)),NA())</f>
        <v>1.0632170106644745E-2</v>
      </c>
      <c r="O1296" s="44">
        <f>IFERROR(_xll.qlIndexFixing(ONIndex3M,I1296,TRUE,_xll.ohTrigger(RecalcTrigger,Trigger3M)),NA())</f>
        <v>1.0931172967602043E-2</v>
      </c>
      <c r="P1296" s="44">
        <f>IFERROR(_xll.qlIndexFixing(ONIndex6M,I1296,TRUE,_xll.ohTrigger(RecalcTrigger,Trigger6M)),NA())</f>
        <v>1.0918634379032399E-2</v>
      </c>
      <c r="Q1296" s="146">
        <f>IFERROR(_xll.qlIndexFixing(ONIndex1Y,I1296,TRUE,_xll.ohTrigger(RecalcTrigger,Trigger1Y)),NA())</f>
        <v>1.1383734023491243E-2</v>
      </c>
    </row>
    <row r="1297" spans="2:17" x14ac:dyDescent="0.2">
      <c r="B1297" s="39" t="s">
        <v>42</v>
      </c>
      <c r="D1297" s="42">
        <f>_xll.qlCalendarAdvance(Calendar,$D1296,B1297,"f",FALSE)</f>
        <v>48836</v>
      </c>
      <c r="E1297" s="140">
        <f>_xll.qlInterestRateIndexValueDate(IndexON,D1297)</f>
        <v>48836</v>
      </c>
      <c r="F1297" s="156">
        <f>IFERROR(_xll.qlIndexFixing(IndexON,D1297,TRUE,_xll.ohTrigger(RecalcTrigger,TriggerON)),NA())</f>
        <v>9.551740236796169E-3</v>
      </c>
      <c r="H1297" s="42">
        <f>_xll.qlCalendarAdvance(Calendar,$H1296,B1297,"f",FALSE)</f>
        <v>48836</v>
      </c>
      <c r="I1297" s="140">
        <f>_xll.qlInterestRateIndexValueDate(Index1M,$H1297)</f>
        <v>48836</v>
      </c>
      <c r="J1297" s="145">
        <f>IFERROR(_xll.qlIndexFixing(Index1M,$H1297,TRUE,_xll.ohTrigger(RecalcTrigger,Trigger1M)),NA())</f>
        <v>1.0615158096615767E-2</v>
      </c>
      <c r="K1297" s="44">
        <f>IFERROR(_xll.qlIndexFixing(Index3M,H1297,TRUE,_xll.ohTrigger(RecalcTrigger,Trigger3M)),NA())</f>
        <v>1.0886739578245788E-2</v>
      </c>
      <c r="L1297" s="44">
        <f>IFERROR(_xll.qlIndexFixing(Index6M,$H1297,TRUE,_xll.ohTrigger(RecalcTrigger,Trigger6M)),NA())</f>
        <v>1.0828290965436398E-2</v>
      </c>
      <c r="M1297" s="146">
        <f>IFERROR(_xll.qlIndexFixing(Index1Y,$H1297,TRUE,_xll.ohTrigger(RecalcTrigger,Trigger1Y)),NA())</f>
        <v>1.1210934423798946E-2</v>
      </c>
      <c r="N1297" s="145">
        <f>IFERROR(_xll.qlIndexFixing(ONIndex1M,I1297,TRUE,_xll.ohTrigger(RecalcTrigger,Trigger1M)),NA())</f>
        <v>1.062519215737745E-2</v>
      </c>
      <c r="O1297" s="44">
        <f>IFERROR(_xll.qlIndexFixing(ONIndex3M,I1297,TRUE,_xll.ohTrigger(RecalcTrigger,Trigger3M)),NA())</f>
        <v>1.09232640576995E-2</v>
      </c>
      <c r="P1297" s="44">
        <f>IFERROR(_xll.qlIndexFixing(ONIndex6M,I1297,TRUE,_xll.ohTrigger(RecalcTrigger,Trigger6M)),NA())</f>
        <v>1.0910044674373731E-2</v>
      </c>
      <c r="Q1297" s="146">
        <f>IFERROR(_xll.qlIndexFixing(ONIndex1Y,I1297,TRUE,_xll.ohTrigger(RecalcTrigger,Trigger1Y)),NA())</f>
        <v>1.1375182707051845E-2</v>
      </c>
    </row>
    <row r="1298" spans="2:17" x14ac:dyDescent="0.2">
      <c r="B1298" s="39" t="s">
        <v>42</v>
      </c>
      <c r="D1298" s="42">
        <f>_xll.qlCalendarAdvance(Calendar,$D1297,B1298,"f",FALSE)</f>
        <v>48843</v>
      </c>
      <c r="E1298" s="140">
        <f>_xll.qlInterestRateIndexValueDate(IndexON,D1298)</f>
        <v>48843</v>
      </c>
      <c r="F1298" s="156">
        <f>IFERROR(_xll.qlIndexFixing(IndexON,D1298,TRUE,_xll.ohTrigger(RecalcTrigger,TriggerON)),NA())</f>
        <v>9.5442930433409234E-3</v>
      </c>
      <c r="H1298" s="42">
        <f>_xll.qlCalendarAdvance(Calendar,$H1297,B1298,"f",FALSE)</f>
        <v>48843</v>
      </c>
      <c r="I1298" s="140">
        <f>_xll.qlInterestRateIndexValueDate(Index1M,$H1298)</f>
        <v>48843</v>
      </c>
      <c r="J1298" s="145">
        <f>IFERROR(_xll.qlIndexFixing(Index1M,$H1298,TRUE,_xll.ohTrigger(RecalcTrigger,Trigger1M)),NA())</f>
        <v>1.060813252752287E-2</v>
      </c>
      <c r="K1298" s="44">
        <f>IFERROR(_xll.qlIndexFixing(Index3M,H1298,TRUE,_xll.ohTrigger(RecalcTrigger,Trigger3M)),NA())</f>
        <v>1.0878745018542855E-2</v>
      </c>
      <c r="L1298" s="44">
        <f>IFERROR(_xll.qlIndexFixing(Index6M,$H1298,TRUE,_xll.ohTrigger(RecalcTrigger,Trigger6M)),NA())</f>
        <v>1.0819640725572361E-2</v>
      </c>
      <c r="M1298" s="146">
        <f>IFERROR(_xll.qlIndexFixing(Index1Y,$H1298,TRUE,_xll.ohTrigger(RecalcTrigger,Trigger1Y)),NA())</f>
        <v>1.1202045238746461E-2</v>
      </c>
      <c r="N1298" s="145">
        <f>IFERROR(_xll.qlIndexFixing(ONIndex1M,I1298,TRUE,_xll.ohTrigger(RecalcTrigger,Trigger1M)),NA())</f>
        <v>1.0618200630831964E-2</v>
      </c>
      <c r="O1298" s="44">
        <f>IFERROR(_xll.qlIndexFixing(ONIndex3M,I1298,TRUE,_xll.ohTrigger(RecalcTrigger,Trigger3M)),NA())</f>
        <v>1.0915346498132639E-2</v>
      </c>
      <c r="P1298" s="44">
        <f>IFERROR(_xll.qlIndexFixing(ONIndex6M,I1298,TRUE,_xll.ohTrigger(RecalcTrigger,Trigger6M)),NA())</f>
        <v>1.0901453915546089E-2</v>
      </c>
      <c r="Q1298" s="146">
        <f>IFERROR(_xll.qlIndexFixing(ONIndex1Y,I1298,TRUE,_xll.ohTrigger(RecalcTrigger,Trigger1Y)),NA())</f>
        <v>1.1366622515639468E-2</v>
      </c>
    </row>
    <row r="1299" spans="2:17" x14ac:dyDescent="0.2">
      <c r="B1299" s="39" t="s">
        <v>42</v>
      </c>
      <c r="D1299" s="42">
        <f>_xll.qlCalendarAdvance(Calendar,$D1298,B1299,"f",FALSE)</f>
        <v>48850</v>
      </c>
      <c r="E1299" s="140">
        <f>_xll.qlInterestRateIndexValueDate(IndexON,D1299)</f>
        <v>48850</v>
      </c>
      <c r="F1299" s="156">
        <f>IFERROR(_xll.qlIndexFixing(IndexON,D1299,TRUE,_xll.ohTrigger(RecalcTrigger,TriggerON)),NA())</f>
        <v>9.5368376947657651E-3</v>
      </c>
      <c r="H1299" s="42">
        <f>_xll.qlCalendarAdvance(Calendar,$H1298,B1299,"f",FALSE)</f>
        <v>48850</v>
      </c>
      <c r="I1299" s="140">
        <f>_xll.qlInterestRateIndexValueDate(Index1M,$H1299)</f>
        <v>48850</v>
      </c>
      <c r="J1299" s="145">
        <f>IFERROR(_xll.qlIndexFixing(Index1M,$H1299,TRUE,_xll.ohTrigger(RecalcTrigger,Trigger1M)),NA())</f>
        <v>1.0601093373682018E-2</v>
      </c>
      <c r="K1299" s="44">
        <f>IFERROR(_xll.qlIndexFixing(Index3M,H1299,TRUE,_xll.ohTrigger(RecalcTrigger,Trigger3M)),NA())</f>
        <v>1.0870741801689955E-2</v>
      </c>
      <c r="L1299" s="44">
        <f>IFERROR(_xll.qlIndexFixing(Index6M,$H1299,TRUE,_xll.ohTrigger(RecalcTrigger,Trigger6M)),NA())</f>
        <v>1.0810989462651271E-2</v>
      </c>
      <c r="M1299" s="146">
        <f>IFERROR(_xll.qlIndexFixing(Index1Y,$H1299,TRUE,_xll.ohTrigger(RecalcTrigger,Trigger1Y)),NA())</f>
        <v>1.1193147157585903E-2</v>
      </c>
      <c r="N1299" s="145">
        <f>IFERROR(_xll.qlIndexFixing(ONIndex1M,I1299,TRUE,_xll.ohTrigger(RecalcTrigger,Trigger1M)),NA())</f>
        <v>1.0611195527089334E-2</v>
      </c>
      <c r="O1299" s="44">
        <f>IFERROR(_xll.qlIndexFixing(ONIndex3M,I1299,TRUE,_xll.ohTrigger(RecalcTrigger,Trigger3M)),NA())</f>
        <v>1.0907420288820413E-2</v>
      </c>
      <c r="P1299" s="44">
        <f>IFERROR(_xll.qlIndexFixing(ONIndex6M,I1299,TRUE,_xll.ohTrigger(RecalcTrigger,Trigger6M)),NA())</f>
        <v>1.0892862102630518E-2</v>
      </c>
      <c r="Q1299" s="146">
        <f>IFERROR(_xll.qlIndexFixing(ONIndex1Y,I1299,TRUE,_xll.ohTrigger(RecalcTrigger,Trigger1Y)),NA())</f>
        <v>1.1358053449173067E-2</v>
      </c>
    </row>
    <row r="1300" spans="2:17" x14ac:dyDescent="0.2">
      <c r="B1300" s="39" t="s">
        <v>42</v>
      </c>
      <c r="D1300" s="42">
        <f>_xll.qlCalendarAdvance(Calendar,$D1299,B1300,"f",FALSE)</f>
        <v>48857</v>
      </c>
      <c r="E1300" s="140">
        <f>_xll.qlInterestRateIndexValueDate(IndexON,D1300)</f>
        <v>48857</v>
      </c>
      <c r="F1300" s="156">
        <f>IFERROR(_xll.qlIndexFixing(IndexON,D1300,TRUE,_xll.ohTrigger(RecalcTrigger,TriggerON)),NA())</f>
        <v>9.5293741912327867E-3</v>
      </c>
      <c r="H1300" s="42">
        <f>_xll.qlCalendarAdvance(Calendar,$H1299,B1300,"f",FALSE)</f>
        <v>48857</v>
      </c>
      <c r="I1300" s="140">
        <f>_xll.qlInterestRateIndexValueDate(Index1M,$H1300)</f>
        <v>48857</v>
      </c>
      <c r="J1300" s="145">
        <f>IFERROR(_xll.qlIndexFixing(Index1M,$H1300,TRUE,_xll.ohTrigger(RecalcTrigger,Trigger1M)),NA())</f>
        <v>1.0592986364741274E-2</v>
      </c>
      <c r="K1300" s="44">
        <f>IFERROR(_xll.qlIndexFixing(Index3M,H1300,TRUE,_xll.ohTrigger(RecalcTrigger,Trigger3M)),NA())</f>
        <v>1.0862317451283047E-2</v>
      </c>
      <c r="L1300" s="44">
        <f>IFERROR(_xll.qlIndexFixing(Index6M,$H1300,TRUE,_xll.ohTrigger(RecalcTrigger,Trigger6M)),NA())</f>
        <v>1.0801878338569864E-2</v>
      </c>
      <c r="M1300" s="146">
        <f>IFERROR(_xll.qlIndexFixing(Index1Y,$H1300,TRUE,_xll.ohTrigger(RecalcTrigger,Trigger1Y)),NA())</f>
        <v>1.1184240180552862E-2</v>
      </c>
      <c r="N1300" s="145">
        <f>IFERROR(_xll.qlIndexFixing(ONIndex1M,I1300,TRUE,_xll.ohTrigger(RecalcTrigger,Trigger1M)),NA())</f>
        <v>1.0604176846068514E-2</v>
      </c>
      <c r="O1300" s="44">
        <f>IFERROR(_xll.qlIndexFixing(ONIndex3M,I1300,TRUE,_xll.ohTrigger(RecalcTrigger,Trigger3M)),NA())</f>
        <v>1.0899485429843869E-2</v>
      </c>
      <c r="P1300" s="44">
        <f>IFERROR(_xll.qlIndexFixing(ONIndex6M,I1300,TRUE,_xll.ohTrigger(RecalcTrigger,Trigger6M)),NA())</f>
        <v>1.0884269235545974E-2</v>
      </c>
      <c r="Q1300" s="146">
        <f>IFERROR(_xll.qlIndexFixing(ONIndex1Y,I1300,TRUE,_xll.ohTrigger(RecalcTrigger,Trigger1Y)),NA())</f>
        <v>1.1349475507814732E-2</v>
      </c>
    </row>
    <row r="1301" spans="2:17" x14ac:dyDescent="0.2">
      <c r="B1301" s="39" t="s">
        <v>42</v>
      </c>
      <c r="D1301" s="42">
        <f>_xll.qlCalendarAdvance(Calendar,$D1300,B1301,"f",FALSE)</f>
        <v>48864</v>
      </c>
      <c r="E1301" s="140">
        <f>_xll.qlInterestRateIndexValueDate(IndexON,D1301)</f>
        <v>48864</v>
      </c>
      <c r="F1301" s="156">
        <f>IFERROR(_xll.qlIndexFixing(IndexON,D1301,TRUE,_xll.ohTrigger(RecalcTrigger,TriggerON)),NA())</f>
        <v>9.5219025325798956E-3</v>
      </c>
      <c r="H1301" s="42">
        <f>_xll.qlCalendarAdvance(Calendar,$H1300,B1301,"f",FALSE)</f>
        <v>48864</v>
      </c>
      <c r="I1301" s="140">
        <f>_xll.qlInterestRateIndexValueDate(Index1M,$H1301)</f>
        <v>48864</v>
      </c>
      <c r="J1301" s="145">
        <f>IFERROR(_xll.qlIndexFixing(Index1M,$H1301,TRUE,_xll.ohTrigger(RecalcTrigger,Trigger1M)),NA())</f>
        <v>1.0585916515453153E-2</v>
      </c>
      <c r="K1301" s="44">
        <f>IFERROR(_xll.qlIndexFixing(Index3M,H1301,TRUE,_xll.ohTrigger(RecalcTrigger,Trigger3M)),NA())</f>
        <v>1.0854296063633303E-2</v>
      </c>
      <c r="L1301" s="44">
        <f>IFERROR(_xll.qlIndexFixing(Index6M,$H1301,TRUE,_xll.ohTrigger(RecalcTrigger,Trigger6M)),NA())</f>
        <v>1.0793224701198732E-2</v>
      </c>
      <c r="M1301" s="146">
        <f>IFERROR(_xll.qlIndexFixing(Index1Y,$H1301,TRUE,_xll.ohTrigger(RecalcTrigger,Trigger1Y)),NA())</f>
        <v>1.117532430788426E-2</v>
      </c>
      <c r="N1301" s="145">
        <f>IFERROR(_xll.qlIndexFixing(ONIndex1M,I1301,TRUE,_xll.ohTrigger(RecalcTrigger,Trigger1M)),NA())</f>
        <v>1.0597144587850549E-2</v>
      </c>
      <c r="O1301" s="44">
        <f>IFERROR(_xll.qlIndexFixing(ONIndex3M,I1301,TRUE,_xll.ohTrigger(RecalcTrigger,Trigger3M)),NA())</f>
        <v>1.0891541921203007E-2</v>
      </c>
      <c r="P1301" s="44">
        <f>IFERROR(_xll.qlIndexFixing(ONIndex6M,I1301,TRUE,_xll.ohTrigger(RecalcTrigger,Trigger6M)),NA())</f>
        <v>1.0875675314292454E-2</v>
      </c>
      <c r="Q1301" s="146">
        <f>IFERROR(_xll.qlIndexFixing(ONIndex1Y,I1301,TRUE,_xll.ohTrigger(RecalcTrigger,Trigger1Y)),NA())</f>
        <v>1.1340888691402373E-2</v>
      </c>
    </row>
    <row r="1302" spans="2:17" x14ac:dyDescent="0.2">
      <c r="B1302" s="39" t="s">
        <v>42</v>
      </c>
      <c r="D1302" s="42">
        <f>_xll.qlCalendarAdvance(Calendar,$D1301,B1302,"f",FALSE)</f>
        <v>48871</v>
      </c>
      <c r="E1302" s="140">
        <f>_xll.qlInterestRateIndexValueDate(IndexON,D1302)</f>
        <v>48871</v>
      </c>
      <c r="F1302" s="156">
        <f>IFERROR(_xll.qlIndexFixing(IndexON,D1302,TRUE,_xll.ohTrigger(RecalcTrigger,TriggerON)),NA())</f>
        <v>9.5144227189691843E-3</v>
      </c>
      <c r="H1302" s="42">
        <f>_xll.qlCalendarAdvance(Calendar,$H1301,B1302,"f",FALSE)</f>
        <v>48871</v>
      </c>
      <c r="I1302" s="140">
        <f>_xll.qlInterestRateIndexValueDate(Index1M,$H1302)</f>
        <v>48871</v>
      </c>
      <c r="J1302" s="145">
        <f>IFERROR(_xll.qlIndexFixing(Index1M,$H1302,TRUE,_xll.ohTrigger(RecalcTrigger,Trigger1M)),NA())</f>
        <v>1.0578833080723271E-2</v>
      </c>
      <c r="K1302" s="44">
        <f>IFERROR(_xll.qlIndexFixing(Index3M,H1302,TRUE,_xll.ohTrigger(RecalcTrigger,Trigger3M)),NA())</f>
        <v>1.0846266018910554E-2</v>
      </c>
      <c r="L1302" s="44">
        <f>IFERROR(_xll.qlIndexFixing(Index6M,$H1302,TRUE,_xll.ohTrigger(RecalcTrigger,Trigger6M)),NA())</f>
        <v>1.078457004098524E-2</v>
      </c>
      <c r="M1302" s="146">
        <f>IFERROR(_xll.qlIndexFixing(Index1Y,$H1302,TRUE,_xll.ohTrigger(RecalcTrigger,Trigger1Y)),NA())</f>
        <v>1.1166399539816574E-2</v>
      </c>
      <c r="N1302" s="145">
        <f>IFERROR(_xll.qlIndexFixing(ONIndex1M,I1302,TRUE,_xll.ohTrigger(RecalcTrigger,Trigger1M)),NA())</f>
        <v>1.059009875243544E-2</v>
      </c>
      <c r="O1302" s="44">
        <f>IFERROR(_xll.qlIndexFixing(ONIndex3M,I1302,TRUE,_xll.ohTrigger(RecalcTrigger,Trigger3M)),NA())</f>
        <v>1.0883589762816781E-2</v>
      </c>
      <c r="P1302" s="44">
        <f>IFERROR(_xll.qlIndexFixing(ONIndex6M,I1302,TRUE,_xll.ohTrigger(RecalcTrigger,Trigger6M)),NA())</f>
        <v>1.0867080338869961E-2</v>
      </c>
      <c r="Q1302" s="146">
        <f>IFERROR(_xll.qlIndexFixing(ONIndex1Y,I1302,TRUE,_xll.ohTrigger(RecalcTrigger,Trigger1Y)),NA())</f>
        <v>1.1332293000017035E-2</v>
      </c>
    </row>
    <row r="1303" spans="2:17" x14ac:dyDescent="0.2">
      <c r="B1303" s="39" t="s">
        <v>42</v>
      </c>
      <c r="D1303" s="42">
        <f>_xll.qlCalendarAdvance(Calendar,$D1302,B1303,"f",FALSE)</f>
        <v>48878</v>
      </c>
      <c r="E1303" s="140">
        <f>_xll.qlInterestRateIndexValueDate(IndexON,D1303)</f>
        <v>48878</v>
      </c>
      <c r="F1303" s="156">
        <f>IFERROR(_xll.qlIndexFixing(IndexON,D1303,TRUE,_xll.ohTrigger(RecalcTrigger,TriggerON)),NA())</f>
        <v>9.5069347504006529E-3</v>
      </c>
      <c r="H1303" s="42">
        <f>_xll.qlCalendarAdvance(Calendar,$H1302,B1303,"f",FALSE)</f>
        <v>48878</v>
      </c>
      <c r="I1303" s="140">
        <f>_xll.qlInterestRateIndexValueDate(Index1M,$H1303)</f>
        <v>48878</v>
      </c>
      <c r="J1303" s="145">
        <f>IFERROR(_xll.qlIndexFixing(Index1M,$H1303,TRUE,_xll.ohTrigger(RecalcTrigger,Trigger1M)),NA())</f>
        <v>1.0571736060576186E-2</v>
      </c>
      <c r="K1303" s="44">
        <f>IFERROR(_xll.qlIndexFixing(Index3M,H1303,TRUE,_xll.ohTrigger(RecalcTrigger,Trigger3M)),NA())</f>
        <v>1.0838227317170299E-2</v>
      </c>
      <c r="L1303" s="44">
        <f>IFERROR(_xll.qlIndexFixing(Index6M,$H1303,TRUE,_xll.ohTrigger(RecalcTrigger,Trigger6M)),NA())</f>
        <v>1.0775914357943193E-2</v>
      </c>
      <c r="M1303" s="146">
        <f>IFERROR(_xll.qlIndexFixing(Index1Y,$H1303,TRUE,_xll.ohTrigger(RecalcTrigger,Trigger1Y)),NA())</f>
        <v>1.1157465876586725E-2</v>
      </c>
      <c r="N1303" s="145">
        <f>IFERROR(_xll.qlIndexFixing(ONIndex1M,I1303,TRUE,_xll.ohTrigger(RecalcTrigger,Trigger1M)),NA())</f>
        <v>1.058303933974214E-2</v>
      </c>
      <c r="O1303" s="44">
        <f>IFERROR(_xll.qlIndexFixing(ONIndex3M,I1303,TRUE,_xll.ohTrigger(RecalcTrigger,Trigger3M)),NA())</f>
        <v>1.0875628954847283E-2</v>
      </c>
      <c r="P1303" s="44">
        <f>IFERROR(_xll.qlIndexFixing(ONIndex6M,I1303,TRUE,_xll.ohTrigger(RecalcTrigger,Trigger6M)),NA())</f>
        <v>1.0858484309440586E-2</v>
      </c>
      <c r="Q1303" s="146">
        <f>IFERROR(_xll.qlIndexFixing(ONIndex1Y,I1303,TRUE,_xll.ohTrigger(RecalcTrigger,Trigger1Y)),NA())</f>
        <v>1.1323688433658718E-2</v>
      </c>
    </row>
    <row r="1304" spans="2:17" x14ac:dyDescent="0.2">
      <c r="B1304" s="39" t="s">
        <v>42</v>
      </c>
      <c r="D1304" s="42">
        <f>_xll.qlCalendarAdvance(Calendar,$D1303,B1304,"f",FALSE)</f>
        <v>48885</v>
      </c>
      <c r="E1304" s="140">
        <f>_xll.qlInterestRateIndexValueDate(IndexON,D1304)</f>
        <v>48885</v>
      </c>
      <c r="F1304" s="156">
        <f>IFERROR(_xll.qlIndexFixing(IndexON,D1304,TRUE,_xll.ohTrigger(RecalcTrigger,TriggerON)),NA())</f>
        <v>9.4994386267122088E-3</v>
      </c>
      <c r="H1304" s="42">
        <f>_xll.qlCalendarAdvance(Calendar,$H1303,B1304,"f",FALSE)</f>
        <v>48885</v>
      </c>
      <c r="I1304" s="140">
        <f>_xll.qlInterestRateIndexValueDate(Index1M,$H1304)</f>
        <v>48885</v>
      </c>
      <c r="J1304" s="145">
        <f>IFERROR(_xll.qlIndexFixing(Index1M,$H1304,TRUE,_xll.ohTrigger(RecalcTrigger,Trigger1M)),NA())</f>
        <v>1.0565693834066175E-2</v>
      </c>
      <c r="K1304" s="44">
        <f>IFERROR(_xll.qlIndexFixing(Index3M,H1304,TRUE,_xll.ohTrigger(RecalcTrigger,Trigger3M)),NA())</f>
        <v>1.0830179958461869E-2</v>
      </c>
      <c r="L1304" s="44">
        <f>IFERROR(_xll.qlIndexFixing(Index6M,$H1304,TRUE,_xll.ohTrigger(RecalcTrigger,Trigger6M)),NA())</f>
        <v>1.0767717802657489E-2</v>
      </c>
      <c r="M1304" s="146">
        <f>IFERROR(_xll.qlIndexFixing(Index1Y,$H1304,TRUE,_xll.ohTrigger(RecalcTrigger,Trigger1Y)),NA())</f>
        <v>1.114852331843208E-2</v>
      </c>
      <c r="N1304" s="145">
        <f>IFERROR(_xll.qlIndexFixing(ONIndex1M,I1304,TRUE,_xll.ohTrigger(RecalcTrigger,Trigger1M)),NA())</f>
        <v>1.0575966349770649E-2</v>
      </c>
      <c r="O1304" s="44">
        <f>IFERROR(_xll.qlIndexFixing(ONIndex3M,I1304,TRUE,_xll.ohTrigger(RecalcTrigger,Trigger3M)),NA())</f>
        <v>1.086765949713242E-2</v>
      </c>
      <c r="P1304" s="44">
        <f>IFERROR(_xll.qlIndexFixing(ONIndex6M,I1304,TRUE,_xll.ohTrigger(RecalcTrigger,Trigger6M)),NA())</f>
        <v>1.084988722576119E-2</v>
      </c>
      <c r="Q1304" s="146">
        <f>IFERROR(_xll.qlIndexFixing(ONIndex1Y,I1304,TRUE,_xll.ohTrigger(RecalcTrigger,Trigger1Y)),NA())</f>
        <v>1.1315074992327423E-2</v>
      </c>
    </row>
    <row r="1305" spans="2:17" x14ac:dyDescent="0.2">
      <c r="B1305" s="39" t="s">
        <v>42</v>
      </c>
      <c r="D1305" s="42">
        <f>_xll.qlCalendarAdvance(Calendar,$D1304,B1305,"f",FALSE)</f>
        <v>48892</v>
      </c>
      <c r="E1305" s="140">
        <f>_xll.qlInterestRateIndexValueDate(IndexON,D1305)</f>
        <v>48892</v>
      </c>
      <c r="F1305" s="156">
        <f>IFERROR(_xll.qlIndexFixing(IndexON,D1305,TRUE,_xll.ohTrigger(RecalcTrigger,TriggerON)),NA())</f>
        <v>9.4919343479848983E-3</v>
      </c>
      <c r="H1305" s="42">
        <f>_xll.qlCalendarAdvance(Calendar,$H1304,B1305,"f",FALSE)</f>
        <v>48892</v>
      </c>
      <c r="I1305" s="140">
        <f>_xll.qlInterestRateIndexValueDate(Index1M,$H1305)</f>
        <v>48892</v>
      </c>
      <c r="J1305" s="145">
        <f>IFERROR(_xll.qlIndexFixing(Index1M,$H1305,TRUE,_xll.ohTrigger(RecalcTrigger,Trigger1M)),NA())</f>
        <v>1.0558573172226565E-2</v>
      </c>
      <c r="K1305" s="44">
        <f>IFERROR(_xll.qlIndexFixing(Index3M,H1305,TRUE,_xll.ohTrigger(RecalcTrigger,Trigger3M)),NA())</f>
        <v>1.0822123942839885E-2</v>
      </c>
      <c r="L1305" s="44">
        <f>IFERROR(_xll.qlIndexFixing(Index6M,$H1305,TRUE,_xll.ohTrigger(RecalcTrigger,Trigger6M)),NA())</f>
        <v>1.075906040167483E-2</v>
      </c>
      <c r="M1305" s="146">
        <f>IFERROR(_xll.qlIndexFixing(Index1Y,$H1305,TRUE,_xll.ohTrigger(RecalcTrigger,Trigger1Y)),NA())</f>
        <v>1.1139571865590003E-2</v>
      </c>
      <c r="N1305" s="145">
        <f>IFERROR(_xll.qlIndexFixing(ONIndex1M,I1305,TRUE,_xll.ohTrigger(RecalcTrigger,Trigger1M)),NA())</f>
        <v>1.056887978268306E-2</v>
      </c>
      <c r="O1305" s="44">
        <f>IFERROR(_xll.qlIndexFixing(ONIndex3M,I1305,TRUE,_xll.ohTrigger(RecalcTrigger,Trigger3M)),NA())</f>
        <v>1.085968138975324E-2</v>
      </c>
      <c r="P1305" s="44">
        <f>IFERROR(_xll.qlIndexFixing(ONIndex6M,I1305,TRUE,_xll.ohTrigger(RecalcTrigger,Trigger6M)),NA())</f>
        <v>1.084128908791282E-2</v>
      </c>
      <c r="Q1305" s="146">
        <f>IFERROR(_xll.qlIndexFixing(ONIndex1Y,I1305,TRUE,_xll.ohTrigger(RecalcTrigger,Trigger1Y)),NA())</f>
        <v>1.1306452676023149E-2</v>
      </c>
    </row>
    <row r="1306" spans="2:17" x14ac:dyDescent="0.2">
      <c r="B1306" s="39" t="s">
        <v>42</v>
      </c>
      <c r="D1306" s="42">
        <f>_xll.qlCalendarAdvance(Calendar,$D1305,B1306,"f",FALSE)</f>
        <v>48899</v>
      </c>
      <c r="E1306" s="140">
        <f>_xll.qlInterestRateIndexValueDate(IndexON,D1306)</f>
        <v>48899</v>
      </c>
      <c r="F1306" s="156">
        <f>IFERROR(_xll.qlIndexFixing(IndexON,D1306,TRUE,_xll.ohTrigger(RecalcTrigger,TriggerON)),NA())</f>
        <v>9.4844219142997677E-3</v>
      </c>
      <c r="H1306" s="42">
        <f>_xll.qlCalendarAdvance(Calendar,$H1305,B1306,"f",FALSE)</f>
        <v>48899</v>
      </c>
      <c r="I1306" s="140">
        <f>_xll.qlInterestRateIndexValueDate(Index1M,$H1306)</f>
        <v>48899</v>
      </c>
      <c r="J1306" s="145">
        <f>IFERROR(_xll.qlIndexFixing(Index1M,$H1306,TRUE,_xll.ohTrigger(RecalcTrigger,Trigger1M)),NA())</f>
        <v>1.0551438925806494E-2</v>
      </c>
      <c r="K1306" s="44">
        <f>IFERROR(_xll.qlIndexFixing(Index3M,H1306,TRUE,_xll.ohTrigger(RecalcTrigger,Trigger3M)),NA())</f>
        <v>1.081405927035632E-2</v>
      </c>
      <c r="L1306" s="44">
        <f>IFERROR(_xll.qlIndexFixing(Index6M,$H1306,TRUE,_xll.ohTrigger(RecalcTrigger,Trigger6M)),NA())</f>
        <v>1.0750401977729147E-2</v>
      </c>
      <c r="M1306" s="146">
        <f>IFERROR(_xll.qlIndexFixing(Index1Y,$H1306,TRUE,_xll.ohTrigger(RecalcTrigger,Trigger1Y)),NA())</f>
        <v>1.1130611518297862E-2</v>
      </c>
      <c r="N1306" s="145">
        <f>IFERROR(_xll.qlIndexFixing(ONIndex1M,I1306,TRUE,_xll.ohTrigger(RecalcTrigger,Trigger1M)),NA())</f>
        <v>1.0561779638317281E-2</v>
      </c>
      <c r="O1306" s="44">
        <f>IFERROR(_xll.qlIndexFixing(ONIndex3M,I1306,TRUE,_xll.ohTrigger(RecalcTrigger,Trigger3M)),NA())</f>
        <v>1.0851694632709741E-2</v>
      </c>
      <c r="P1306" s="44">
        <f>IFERROR(_xll.qlIndexFixing(ONIndex6M,I1306,TRUE,_xll.ohTrigger(RecalcTrigger,Trigger6M)),NA())</f>
        <v>1.0832689895976522E-2</v>
      </c>
      <c r="Q1306" s="146">
        <f>IFERROR(_xll.qlIndexFixing(ONIndex1Y,I1306,TRUE,_xll.ohTrigger(RecalcTrigger,Trigger1Y)),NA())</f>
        <v>1.1297821484664849E-2</v>
      </c>
    </row>
    <row r="1307" spans="2:17" x14ac:dyDescent="0.2">
      <c r="B1307" s="39" t="s">
        <v>42</v>
      </c>
      <c r="D1307" s="42">
        <f>_xll.qlCalendarAdvance(Calendar,$D1306,B1307,"f",FALSE)</f>
        <v>48906</v>
      </c>
      <c r="E1307" s="140">
        <f>_xll.qlInterestRateIndexValueDate(IndexON,D1307)</f>
        <v>48906</v>
      </c>
      <c r="F1307" s="156">
        <f>IFERROR(_xll.qlIndexFixing(IndexON,D1307,TRUE,_xll.ohTrigger(RecalcTrigger,TriggerON)),NA())</f>
        <v>9.4769013255757706E-3</v>
      </c>
      <c r="H1307" s="42">
        <f>_xll.qlCalendarAdvance(Calendar,$H1306,B1307,"f",FALSE)</f>
        <v>48906</v>
      </c>
      <c r="I1307" s="140">
        <f>_xll.qlInterestRateIndexValueDate(Index1M,$H1307)</f>
        <v>48906</v>
      </c>
      <c r="J1307" s="145">
        <f>IFERROR(_xll.qlIndexFixing(Index1M,$H1307,TRUE,_xll.ohTrigger(RecalcTrigger,Trigger1M)),NA())</f>
        <v>1.0544291094824873E-2</v>
      </c>
      <c r="K1307" s="44">
        <f>IFERROR(_xll.qlIndexFixing(Index3M,H1307,TRUE,_xll.ohTrigger(RecalcTrigger,Trigger3M)),NA())</f>
        <v>1.080598594106315E-2</v>
      </c>
      <c r="L1307" s="44">
        <f>IFERROR(_xll.qlIndexFixing(Index6M,$H1307,TRUE,_xll.ohTrigger(RecalcTrigger,Trigger6M)),NA())</f>
        <v>1.0741742530833877E-2</v>
      </c>
      <c r="M1307" s="146">
        <f>IFERROR(_xll.qlIndexFixing(Index1Y,$H1307,TRUE,_xll.ohTrigger(RecalcTrigger,Trigger1Y)),NA())</f>
        <v>1.1121642276793686E-2</v>
      </c>
      <c r="N1307" s="145">
        <f>IFERROR(_xll.qlIndexFixing(ONIndex1M,I1307,TRUE,_xll.ohTrigger(RecalcTrigger,Trigger1M)),NA())</f>
        <v>1.0554665916673311E-2</v>
      </c>
      <c r="O1307" s="44">
        <f>IFERROR(_xll.qlIndexFixing(ONIndex3M,I1307,TRUE,_xll.ohTrigger(RecalcTrigger,Trigger3M)),NA())</f>
        <v>1.0843699226001924E-2</v>
      </c>
      <c r="P1307" s="44">
        <f>IFERROR(_xll.qlIndexFixing(ONIndex6M,I1307,TRUE,_xll.ohTrigger(RecalcTrigger,Trigger6M)),NA())</f>
        <v>1.0824089649952295E-2</v>
      </c>
      <c r="Q1307" s="146">
        <f>IFERROR(_xll.qlIndexFixing(ONIndex1Y,I1307,TRUE,_xll.ohTrigger(RecalcTrigger,Trigger1Y)),NA())</f>
        <v>1.1289181418414618E-2</v>
      </c>
    </row>
    <row r="1308" spans="2:17" x14ac:dyDescent="0.2">
      <c r="B1308" s="39" t="s">
        <v>42</v>
      </c>
      <c r="D1308" s="42">
        <f>_xll.qlCalendarAdvance(Calendar,$D1307,B1308,"f",FALSE)</f>
        <v>48913</v>
      </c>
      <c r="E1308" s="140">
        <f>_xll.qlInterestRateIndexValueDate(IndexON,D1308)</f>
        <v>48913</v>
      </c>
      <c r="F1308" s="156">
        <f>IFERROR(_xll.qlIndexFixing(IndexON,D1308,TRUE,_xll.ohTrigger(RecalcTrigger,TriggerON)),NA())</f>
        <v>9.4693725818129071E-3</v>
      </c>
      <c r="H1308" s="42">
        <f>_xll.qlCalendarAdvance(Calendar,$H1307,B1308,"f",FALSE)</f>
        <v>48913</v>
      </c>
      <c r="I1308" s="140">
        <f>_xll.qlInterestRateIndexValueDate(Index1M,$H1308)</f>
        <v>48913</v>
      </c>
      <c r="J1308" s="145">
        <f>IFERROR(_xll.qlIndexFixing(Index1M,$H1308,TRUE,_xll.ohTrigger(RecalcTrigger,Trigger1M)),NA())</f>
        <v>1.0537129679308718E-2</v>
      </c>
      <c r="K1308" s="44">
        <f>IFERROR(_xll.qlIndexFixing(Index3M,H1308,TRUE,_xll.ohTrigger(RecalcTrigger,Trigger3M)),NA())</f>
        <v>1.079874252866427E-2</v>
      </c>
      <c r="L1308" s="44">
        <f>IFERROR(_xll.qlIndexFixing(Index6M,$H1308,TRUE,_xll.ohTrigger(RecalcTrigger,Trigger6M)),NA())</f>
        <v>1.0732620600777985E-2</v>
      </c>
      <c r="M1308" s="146">
        <f>IFERROR(_xll.qlIndexFixing(Index1Y,$H1308,TRUE,_xll.ohTrigger(RecalcTrigger,Trigger1Y)),NA())</f>
        <v>1.1112664141315731E-2</v>
      </c>
      <c r="N1308" s="145">
        <f>IFERROR(_xll.qlIndexFixing(ONIndex1M,I1308,TRUE,_xll.ohTrigger(RecalcTrigger,Trigger1M)),NA())</f>
        <v>1.0547538617832197E-2</v>
      </c>
      <c r="O1308" s="44">
        <f>IFERROR(_xll.qlIndexFixing(ONIndex3M,I1308,TRUE,_xll.ohTrigger(RecalcTrigger,Trigger3M)),NA())</f>
        <v>1.0835695169548742E-2</v>
      </c>
      <c r="P1308" s="44">
        <f>IFERROR(_xll.qlIndexFixing(ONIndex6M,I1308,TRUE,_xll.ohTrigger(RecalcTrigger,Trigger6M)),NA())</f>
        <v>1.0815488349759095E-2</v>
      </c>
      <c r="Q1308" s="146">
        <f>IFERROR(_xll.qlIndexFixing(ONIndex1Y,I1308,TRUE,_xll.ohTrigger(RecalcTrigger,Trigger1Y)),NA())</f>
        <v>1.1280532477110361E-2</v>
      </c>
    </row>
    <row r="1309" spans="2:17" x14ac:dyDescent="0.2">
      <c r="B1309" s="39" t="s">
        <v>42</v>
      </c>
      <c r="D1309" s="42">
        <f>_xll.qlCalendarAdvance(Calendar,$D1308,B1309,"f",FALSE)</f>
        <v>48920</v>
      </c>
      <c r="E1309" s="140">
        <f>_xll.qlInterestRateIndexValueDate(IndexON,D1309)</f>
        <v>48920</v>
      </c>
      <c r="F1309" s="156">
        <f>IFERROR(_xll.qlIndexFixing(IndexON,D1309,TRUE,_xll.ohTrigger(RecalcTrigger,TriggerON)),NA())</f>
        <v>9.4618356830111772E-3</v>
      </c>
      <c r="H1309" s="42">
        <f>_xll.qlCalendarAdvance(Calendar,$H1308,B1309,"f",FALSE)</f>
        <v>48920</v>
      </c>
      <c r="I1309" s="140">
        <f>_xll.qlInterestRateIndexValueDate(Index1M,$H1309)</f>
        <v>48920</v>
      </c>
      <c r="J1309" s="145">
        <f>IFERROR(_xll.qlIndexFixing(Index1M,$H1309,TRUE,_xll.ohTrigger(RecalcTrigger,Trigger1M)),NA())</f>
        <v>1.0528868647403555E-2</v>
      </c>
      <c r="K1309" s="44">
        <f>IFERROR(_xll.qlIndexFixing(Index3M,H1309,TRUE,_xll.ohTrigger(RecalcTrigger,Trigger3M)),NA())</f>
        <v>1.0790653600406258E-2</v>
      </c>
      <c r="L1309" s="44">
        <f>IFERROR(_xll.qlIndexFixing(Index6M,$H1309,TRUE,_xll.ohTrigger(RecalcTrigger,Trigger6M)),NA())</f>
        <v>1.0723958781048265E-2</v>
      </c>
      <c r="M1309" s="146">
        <f>IFERROR(_xll.qlIndexFixing(Index1Y,$H1309,TRUE,_xll.ohTrigger(RecalcTrigger,Trigger1Y)),NA())</f>
        <v>1.1103677112102028E-2</v>
      </c>
      <c r="N1309" s="145">
        <f>IFERROR(_xll.qlIndexFixing(ONIndex1M,I1309,TRUE,_xll.ohTrigger(RecalcTrigger,Trigger1M)),NA())</f>
        <v>1.0540397741874985E-2</v>
      </c>
      <c r="O1309" s="44">
        <f>IFERROR(_xll.qlIndexFixing(ONIndex3M,I1309,TRUE,_xll.ohTrigger(RecalcTrigger,Trigger3M)),NA())</f>
        <v>1.0827682463431243E-2</v>
      </c>
      <c r="P1309" s="44">
        <f>IFERROR(_xll.qlIndexFixing(ONIndex6M,I1309,TRUE,_xll.ohTrigger(RecalcTrigger,Trigger6M)),NA())</f>
        <v>1.080688599539692E-2</v>
      </c>
      <c r="Q1309" s="146">
        <f>IFERROR(_xll.qlIndexFixing(ONIndex1Y,I1309,TRUE,_xll.ohTrigger(RecalcTrigger,Trigger1Y)),NA())</f>
        <v>1.1271874660833126E-2</v>
      </c>
    </row>
    <row r="1310" spans="2:17" x14ac:dyDescent="0.2">
      <c r="B1310" s="39" t="s">
        <v>42</v>
      </c>
      <c r="D1310" s="42">
        <f>_xll.qlCalendarAdvance(Calendar,$D1309,B1310,"f",FALSE)</f>
        <v>48927</v>
      </c>
      <c r="E1310" s="140">
        <f>_xll.qlInterestRateIndexValueDate(IndexON,D1310)</f>
        <v>48927</v>
      </c>
      <c r="F1310" s="156">
        <f>IFERROR(_xll.qlIndexFixing(IndexON,D1310,TRUE,_xll.ohTrigger(RecalcTrigger,TriggerON)),NA())</f>
        <v>9.4542906292516271E-3</v>
      </c>
      <c r="H1310" s="42">
        <f>_xll.qlCalendarAdvance(Calendar,$H1309,B1310,"f",FALSE)</f>
        <v>48927</v>
      </c>
      <c r="I1310" s="140">
        <f>_xll.qlInterestRateIndexValueDate(Index1M,$H1310)</f>
        <v>48927</v>
      </c>
      <c r="J1310" s="145">
        <f>IFERROR(_xll.qlIndexFixing(Index1M,$H1310,TRUE,_xll.ohTrigger(RecalcTrigger,Trigger1M)),NA())</f>
        <v>1.0521676530067929E-2</v>
      </c>
      <c r="K1310" s="44">
        <f>IFERROR(_xll.qlIndexFixing(Index3M,H1310,TRUE,_xll.ohTrigger(RecalcTrigger,Trigger3M)),NA())</f>
        <v>1.0782556015643622E-2</v>
      </c>
      <c r="L1310" s="44">
        <f>IFERROR(_xll.qlIndexFixing(Index6M,$H1310,TRUE,_xll.ohTrigger(RecalcTrigger,Trigger6M)),NA())</f>
        <v>1.0715295938584394E-2</v>
      </c>
      <c r="M1310" s="146">
        <f>IFERROR(_xll.qlIndexFixing(Index1Y,$H1310,TRUE,_xll.ohTrigger(RecalcTrigger,Trigger1Y)),NA())</f>
        <v>1.1094681189391276E-2</v>
      </c>
      <c r="N1310" s="145">
        <f>IFERROR(_xll.qlIndexFixing(ONIndex1M,I1310,TRUE,_xll.ohTrigger(RecalcTrigger,Trigger1M)),NA())</f>
        <v>1.0533243288558536E-2</v>
      </c>
      <c r="O1310" s="44">
        <f>IFERROR(_xll.qlIndexFixing(ONIndex3M,I1310,TRUE,_xll.ohTrigger(RecalcTrigger,Trigger3M)),NA())</f>
        <v>1.0819661107649425E-2</v>
      </c>
      <c r="P1310" s="44">
        <f>IFERROR(_xll.qlIndexFixing(ONIndex6M,I1310,TRUE,_xll.ohTrigger(RecalcTrigger,Trigger6M)),NA())</f>
        <v>1.0798282586865771E-2</v>
      </c>
      <c r="Q1310" s="146">
        <f>IFERROR(_xll.qlIndexFixing(ONIndex1Y,I1310,TRUE,_xll.ohTrigger(RecalcTrigger,Trigger1Y)),NA())</f>
        <v>1.1263207969582911E-2</v>
      </c>
    </row>
    <row r="1311" spans="2:17" x14ac:dyDescent="0.2">
      <c r="B1311" s="39" t="s">
        <v>42</v>
      </c>
      <c r="D1311" s="42">
        <f>_xll.qlCalendarAdvance(Calendar,$D1310,B1311,"f",FALSE)</f>
        <v>48934</v>
      </c>
      <c r="E1311" s="140">
        <f>_xll.qlInterestRateIndexValueDate(IndexON,D1311)</f>
        <v>48934</v>
      </c>
      <c r="F1311" s="156">
        <f>IFERROR(_xll.qlIndexFixing(IndexON,D1311,TRUE,_xll.ohTrigger(RecalcTrigger,TriggerON)),NA())</f>
        <v>9.4467374204532106E-3</v>
      </c>
      <c r="H1311" s="42">
        <f>_xll.qlCalendarAdvance(Calendar,$H1310,B1311,"f",FALSE)</f>
        <v>48934</v>
      </c>
      <c r="I1311" s="140">
        <f>_xll.qlInterestRateIndexValueDate(Index1M,$H1311)</f>
        <v>48934</v>
      </c>
      <c r="J1311" s="145">
        <f>IFERROR(_xll.qlIndexFixing(Index1M,$H1311,TRUE,_xll.ohTrigger(RecalcTrigger,Trigger1M)),NA())</f>
        <v>1.0514470827528769E-2</v>
      </c>
      <c r="K1311" s="44">
        <f>IFERROR(_xll.qlIndexFixing(Index3M,H1311,TRUE,_xll.ohTrigger(RecalcTrigger,Trigger3M)),NA())</f>
        <v>1.0774449774427691E-2</v>
      </c>
      <c r="L1311" s="44">
        <f>IFERROR(_xll.qlIndexFixing(Index6M,$H1311,TRUE,_xll.ohTrigger(RecalcTrigger,Trigger6M)),NA())</f>
        <v>1.0706632073399735E-2</v>
      </c>
      <c r="M1311" s="146">
        <f>IFERROR(_xll.qlIndexFixing(Index1Y,$H1311,TRUE,_xll.ohTrigger(RecalcTrigger,Trigger1Y)),NA())</f>
        <v>1.1085676373422171E-2</v>
      </c>
      <c r="N1311" s="145">
        <f>IFERROR(_xll.qlIndexFixing(ONIndex1M,I1311,TRUE,_xll.ohTrigger(RecalcTrigger,Trigger1M)),NA())</f>
        <v>1.0526075258044942E-2</v>
      </c>
      <c r="O1311" s="44">
        <f>IFERROR(_xll.qlIndexFixing(ONIndex3M,I1311,TRUE,_xll.ohTrigger(RecalcTrigger,Trigger3M)),NA())</f>
        <v>1.081163110220329E-2</v>
      </c>
      <c r="P1311" s="44">
        <f>IFERROR(_xll.qlIndexFixing(ONIndex6M,I1311,TRUE,_xll.ohTrigger(RecalcTrigger,Trigger6M)),NA())</f>
        <v>1.0789678124165647E-2</v>
      </c>
      <c r="Q1311" s="146">
        <f>IFERROR(_xll.qlIndexFixing(ONIndex1Y,I1311,TRUE,_xll.ohTrigger(RecalcTrigger,Trigger1Y)),NA())</f>
        <v>1.1254532403359718E-2</v>
      </c>
    </row>
    <row r="1312" spans="2:17" x14ac:dyDescent="0.2">
      <c r="B1312" s="39" t="s">
        <v>42</v>
      </c>
      <c r="D1312" s="42">
        <f>_xll.qlCalendarAdvance(Calendar,$D1311,B1312,"f",FALSE)</f>
        <v>48941</v>
      </c>
      <c r="E1312" s="140">
        <f>_xll.qlInterestRateIndexValueDate(IndexON,D1312)</f>
        <v>48941</v>
      </c>
      <c r="F1312" s="156">
        <f>IFERROR(_xll.qlIndexFixing(IndexON,D1312,TRUE,_xll.ohTrigger(RecalcTrigger,TriggerON)),NA())</f>
        <v>9.4391760566159277E-3</v>
      </c>
      <c r="H1312" s="42">
        <f>_xll.qlCalendarAdvance(Calendar,$H1311,B1312,"f",FALSE)</f>
        <v>48941</v>
      </c>
      <c r="I1312" s="140">
        <f>_xll.qlInterestRateIndexValueDate(Index1M,$H1312)</f>
        <v>48941</v>
      </c>
      <c r="J1312" s="145">
        <f>IFERROR(_xll.qlIndexFixing(Index1M,$H1312,TRUE,_xll.ohTrigger(RecalcTrigger,Trigger1M)),NA())</f>
        <v>1.0507251539808178E-2</v>
      </c>
      <c r="K1312" s="44">
        <f>IFERROR(_xll.qlIndexFixing(Index3M,H1312,TRUE,_xll.ohTrigger(RecalcTrigger,Trigger3M)),NA())</f>
        <v>1.0766334876810694E-2</v>
      </c>
      <c r="L1312" s="44">
        <f>IFERROR(_xll.qlIndexFixing(Index6M,$H1312,TRUE,_xll.ohTrigger(RecalcTrigger,Trigger6M)),NA())</f>
        <v>1.0697967185508087E-2</v>
      </c>
      <c r="M1312" s="146">
        <f>IFERROR(_xll.qlIndexFixing(Index1Y,$H1312,TRUE,_xll.ohTrigger(RecalcTrigger,Trigger1Y)),NA())</f>
        <v>1.1076662664434078E-2</v>
      </c>
      <c r="N1312" s="145">
        <f>IFERROR(_xll.qlIndexFixing(ONIndex1M,I1312,TRUE,_xll.ohTrigger(RecalcTrigger,Trigger1M)),NA())</f>
        <v>1.0518893650415251E-2</v>
      </c>
      <c r="O1312" s="44">
        <f>IFERROR(_xll.qlIndexFixing(ONIndex3M,I1312,TRUE,_xll.ohTrigger(RecalcTrigger,Trigger3M)),NA())</f>
        <v>1.0803592447011789E-2</v>
      </c>
      <c r="P1312" s="44">
        <f>IFERROR(_xll.qlIndexFixing(ONIndex6M,I1312,TRUE,_xll.ohTrigger(RecalcTrigger,Trigger6M)),NA())</f>
        <v>1.0781072607377595E-2</v>
      </c>
      <c r="Q1312" s="146">
        <f>IFERROR(_xll.qlIndexFixing(ONIndex1Y,I1312,TRUE,_xll.ohTrigger(RecalcTrigger,Trigger1Y)),NA())</f>
        <v>1.1245847962163547E-2</v>
      </c>
    </row>
    <row r="1313" spans="2:17" x14ac:dyDescent="0.2">
      <c r="B1313" s="39" t="s">
        <v>42</v>
      </c>
      <c r="D1313" s="42">
        <f>_xll.qlCalendarAdvance(Calendar,$D1312,B1313,"f",FALSE)</f>
        <v>48948</v>
      </c>
      <c r="E1313" s="140">
        <f>_xll.qlInterestRateIndexValueDate(IndexON,D1313)</f>
        <v>48948</v>
      </c>
      <c r="F1313" s="156">
        <f>IFERROR(_xll.qlIndexFixing(IndexON,D1313,TRUE,_xll.ohTrigger(RecalcTrigger,TriggerON)),NA())</f>
        <v>9.4316065376587321E-3</v>
      </c>
      <c r="H1313" s="42">
        <f>_xll.qlCalendarAdvance(Calendar,$H1312,B1313,"f",FALSE)</f>
        <v>48948</v>
      </c>
      <c r="I1313" s="140">
        <f>_xll.qlInterestRateIndexValueDate(Index1M,$H1313)</f>
        <v>48948</v>
      </c>
      <c r="J1313" s="145">
        <f>IFERROR(_xll.qlIndexFixing(Index1M,$H1313,TRUE,_xll.ohTrigger(RecalcTrigger,Trigger1M)),NA())</f>
        <v>1.0500018666935628E-2</v>
      </c>
      <c r="K1313" s="44">
        <f>IFERROR(_xll.qlIndexFixing(Index3M,H1313,TRUE,_xll.ohTrigger(RecalcTrigger,Trigger3M)),NA())</f>
        <v>1.0758211322843962E-2</v>
      </c>
      <c r="L1313" s="44">
        <f>IFERROR(_xll.qlIndexFixing(Index6M,$H1313,TRUE,_xll.ohTrigger(RecalcTrigger,Trigger6M)),NA())</f>
        <v>1.0689764368266429E-2</v>
      </c>
      <c r="M1313" s="146">
        <f>IFERROR(_xll.qlIndexFixing(Index1Y,$H1313,TRUE,_xll.ohTrigger(RecalcTrigger,Trigger1Y)),NA())</f>
        <v>1.1067640062665918E-2</v>
      </c>
      <c r="N1313" s="145">
        <f>IFERROR(_xll.qlIndexFixing(ONIndex1M,I1313,TRUE,_xll.ohTrigger(RecalcTrigger,Trigger1M)),NA())</f>
        <v>1.0511698465426322E-2</v>
      </c>
      <c r="O1313" s="44">
        <f>IFERROR(_xll.qlIndexFixing(ONIndex3M,I1313,TRUE,_xll.ohTrigger(RecalcTrigger,Trigger3M)),NA())</f>
        <v>1.0795545142237017E-2</v>
      </c>
      <c r="P1313" s="44">
        <f>IFERROR(_xll.qlIndexFixing(ONIndex6M,I1313,TRUE,_xll.ohTrigger(RecalcTrigger,Trigger6M)),NA())</f>
        <v>1.0772466036501616E-2</v>
      </c>
      <c r="Q1313" s="146">
        <f>IFERROR(_xll.qlIndexFixing(ONIndex1Y,I1313,TRUE,_xll.ohTrigger(RecalcTrigger,Trigger1Y)),NA())</f>
        <v>1.1237154645994396E-2</v>
      </c>
    </row>
    <row r="1314" spans="2:17" x14ac:dyDescent="0.2">
      <c r="B1314" s="39" t="s">
        <v>42</v>
      </c>
      <c r="D1314" s="42">
        <f>_xll.qlCalendarAdvance(Calendar,$D1313,B1314,"f",FALSE)</f>
        <v>48955</v>
      </c>
      <c r="E1314" s="140">
        <f>_xll.qlInterestRateIndexValueDate(IndexON,D1314)</f>
        <v>48955</v>
      </c>
      <c r="F1314" s="156">
        <f>IFERROR(_xll.qlIndexFixing(IndexON,D1314,TRUE,_xll.ohTrigger(RecalcTrigger,TriggerON)),NA())</f>
        <v>9.4240288637437164E-3</v>
      </c>
      <c r="H1314" s="42">
        <f>_xll.qlCalendarAdvance(Calendar,$H1313,B1314,"f",FALSE)</f>
        <v>48955</v>
      </c>
      <c r="I1314" s="140">
        <f>_xll.qlInterestRateIndexValueDate(Index1M,$H1314)</f>
        <v>48955</v>
      </c>
      <c r="J1314" s="145">
        <f>IFERROR(_xll.qlIndexFixing(Index1M,$H1314,TRUE,_xll.ohTrigger(RecalcTrigger,Trigger1M)),NA())</f>
        <v>1.0492772208935677E-2</v>
      </c>
      <c r="K1314" s="44">
        <f>IFERROR(_xll.qlIndexFixing(Index3M,H1314,TRUE,_xll.ohTrigger(RecalcTrigger,Trigger3M)),NA())</f>
        <v>1.0750079112580623E-2</v>
      </c>
      <c r="L1314" s="44">
        <f>IFERROR(_xll.qlIndexFixing(Index6M,$H1314,TRUE,_xll.ohTrigger(RecalcTrigger,Trigger6M)),NA())</f>
        <v>1.0681097761097925E-2</v>
      </c>
      <c r="M1314" s="146">
        <f>IFERROR(_xll.qlIndexFixing(Index1Y,$H1314,TRUE,_xll.ohTrigger(RecalcTrigger,Trigger1Y)),NA())</f>
        <v>1.1058608568357498E-2</v>
      </c>
      <c r="N1314" s="145">
        <f>IFERROR(_xll.qlIndexFixing(ONIndex1M,I1314,TRUE,_xll.ohTrigger(RecalcTrigger,Trigger1M)),NA())</f>
        <v>1.050448970324025E-2</v>
      </c>
      <c r="O1314" s="44">
        <f>IFERROR(_xll.qlIndexFixing(ONIndex3M,I1314,TRUE,_xll.ohTrigger(RecalcTrigger,Trigger3M)),NA())</f>
        <v>1.0787489187716881E-2</v>
      </c>
      <c r="P1314" s="44">
        <f>IFERROR(_xll.qlIndexFixing(ONIndex6M,I1314,TRUE,_xll.ohTrigger(RecalcTrigger,Trigger6M)),NA())</f>
        <v>1.0763858411375615E-2</v>
      </c>
      <c r="Q1314" s="146">
        <f>IFERROR(_xll.qlIndexFixing(ONIndex1Y,I1314,TRUE,_xll.ohTrigger(RecalcTrigger,Trigger1Y)),NA())</f>
        <v>1.1228452454852267E-2</v>
      </c>
    </row>
    <row r="1315" spans="2:17" x14ac:dyDescent="0.2">
      <c r="B1315" s="39" t="s">
        <v>42</v>
      </c>
      <c r="D1315" s="42">
        <f>_xll.qlCalendarAdvance(Calendar,$D1314,B1315,"f",FALSE)</f>
        <v>48962</v>
      </c>
      <c r="E1315" s="140">
        <f>_xll.qlInterestRateIndexValueDate(IndexON,D1315)</f>
        <v>48962</v>
      </c>
      <c r="F1315" s="156">
        <f>IFERROR(_xll.qlIndexFixing(IndexON,D1315,TRUE,_xll.ohTrigger(RecalcTrigger,TriggerON)),NA())</f>
        <v>9.4164430348708805E-3</v>
      </c>
      <c r="H1315" s="42">
        <f>_xll.qlCalendarAdvance(Calendar,$H1314,B1315,"f",FALSE)</f>
        <v>48962</v>
      </c>
      <c r="I1315" s="140">
        <f>_xll.qlInterestRateIndexValueDate(Index1M,$H1315)</f>
        <v>48962</v>
      </c>
      <c r="J1315" s="145">
        <f>IFERROR(_xll.qlIndexFixing(Index1M,$H1315,TRUE,_xll.ohTrigger(RecalcTrigger,Trigger1M)),NA())</f>
        <v>1.0485512165835341E-2</v>
      </c>
      <c r="K1315" s="44">
        <f>IFERROR(_xll.qlIndexFixing(Index3M,H1315,TRUE,_xll.ohTrigger(RecalcTrigger,Trigger3M)),NA())</f>
        <v>1.0741938246072009E-2</v>
      </c>
      <c r="L1315" s="44">
        <f>IFERROR(_xll.qlIndexFixing(Index6M,$H1315,TRUE,_xll.ohTrigger(RecalcTrigger,Trigger6M)),NA())</f>
        <v>1.0672430131087745E-2</v>
      </c>
      <c r="M1315" s="146">
        <f>IFERROR(_xll.qlIndexFixing(Index1Y,$H1315,TRUE,_xll.ohTrigger(RecalcTrigger,Trigger1Y)),NA())</f>
        <v>1.1049568181748182E-2</v>
      </c>
      <c r="N1315" s="145">
        <f>IFERROR(_xll.qlIndexFixing(ONIndex1M,I1315,TRUE,_xll.ohTrigger(RecalcTrigger,Trigger1M)),NA())</f>
        <v>1.0497267363857032E-2</v>
      </c>
      <c r="O1315" s="44">
        <f>IFERROR(_xll.qlIndexFixing(ONIndex3M,I1315,TRUE,_xll.ohTrigger(RecalcTrigger,Trigger3M)),NA())</f>
        <v>1.0779424583532426E-2</v>
      </c>
      <c r="P1315" s="44">
        <f>IFERROR(_xll.qlIndexFixing(ONIndex6M,I1315,TRUE,_xll.ohTrigger(RecalcTrigger,Trigger6M)),NA())</f>
        <v>1.0755249732242733E-2</v>
      </c>
      <c r="Q1315" s="146">
        <f>IFERROR(_xll.qlIndexFixing(ONIndex1Y,I1315,TRUE,_xll.ohTrigger(RecalcTrigger,Trigger1Y)),NA())</f>
        <v>1.1219741388737159E-2</v>
      </c>
    </row>
    <row r="1316" spans="2:17" x14ac:dyDescent="0.2">
      <c r="B1316" s="39" t="s">
        <v>42</v>
      </c>
      <c r="D1316" s="42">
        <f>_xll.qlCalendarAdvance(Calendar,$D1315,B1316,"f",FALSE)</f>
        <v>48969</v>
      </c>
      <c r="E1316" s="140">
        <f>_xll.qlInterestRateIndexValueDate(IndexON,D1316)</f>
        <v>48969</v>
      </c>
      <c r="F1316" s="156">
        <f>IFERROR(_xll.qlIndexFixing(IndexON,D1316,TRUE,_xll.ohTrigger(RecalcTrigger,TriggerON)),NA())</f>
        <v>9.4088490509591782E-3</v>
      </c>
      <c r="H1316" s="42">
        <f>_xll.qlCalendarAdvance(Calendar,$H1315,B1316,"f",FALSE)</f>
        <v>48969</v>
      </c>
      <c r="I1316" s="140">
        <f>_xll.qlInterestRateIndexValueDate(Index1M,$H1316)</f>
        <v>48969</v>
      </c>
      <c r="J1316" s="145">
        <f>IFERROR(_xll.qlIndexFixing(Index1M,$H1316,TRUE,_xll.ohTrigger(RecalcTrigger,Trigger1M)),NA())</f>
        <v>1.0478238537661637E-2</v>
      </c>
      <c r="K1316" s="44">
        <f>IFERROR(_xll.qlIndexFixing(Index3M,H1316,TRUE,_xll.ohTrigger(RecalcTrigger,Trigger3M)),NA())</f>
        <v>1.0733788723369449E-2</v>
      </c>
      <c r="L1316" s="44">
        <f>IFERROR(_xll.qlIndexFixing(Index6M,$H1316,TRUE,_xll.ohTrigger(RecalcTrigger,Trigger6M)),NA())</f>
        <v>1.0663761478247977E-2</v>
      </c>
      <c r="M1316" s="146">
        <f>IFERROR(_xll.qlIndexFixing(Index1Y,$H1316,TRUE,_xll.ohTrigger(RecalcTrigger,Trigger1Y)),NA())</f>
        <v>1.1040518903078222E-2</v>
      </c>
      <c r="N1316" s="145">
        <f>IFERROR(_xll.qlIndexFixing(ONIndex1M,I1316,TRUE,_xll.ohTrigger(RecalcTrigger,Trigger1M)),NA())</f>
        <v>1.0490031447276671E-2</v>
      </c>
      <c r="O1316" s="44">
        <f>IFERROR(_xll.qlIndexFixing(ONIndex3M,I1316,TRUE,_xll.ohTrigger(RecalcTrigger,Trigger3M)),NA())</f>
        <v>1.0771351329683654E-2</v>
      </c>
      <c r="P1316" s="44">
        <f>IFERROR(_xll.qlIndexFixing(ONIndex6M,I1316,TRUE,_xll.ohTrigger(RecalcTrigger,Trigger6M)),NA())</f>
        <v>1.0746639998940877E-2</v>
      </c>
      <c r="Q1316" s="146">
        <f>IFERROR(_xll.qlIndexFixing(ONIndex1Y,I1316,TRUE,_xll.ohTrigger(RecalcTrigger,Trigger1Y)),NA())</f>
        <v>1.1211021447568026E-2</v>
      </c>
    </row>
    <row r="1317" spans="2:17" x14ac:dyDescent="0.2">
      <c r="B1317" s="39" t="s">
        <v>42</v>
      </c>
      <c r="D1317" s="42">
        <f>_xll.qlCalendarAdvance(Calendar,$D1316,B1317,"f",FALSE)</f>
        <v>48976</v>
      </c>
      <c r="E1317" s="140">
        <f>_xll.qlInterestRateIndexValueDate(IndexON,D1317)</f>
        <v>48976</v>
      </c>
      <c r="F1317" s="156">
        <f>IFERROR(_xll.qlIndexFixing(IndexON,D1317,TRUE,_xll.ohTrigger(RecalcTrigger,TriggerON)),NA())</f>
        <v>9.4012469120086095E-3</v>
      </c>
      <c r="H1317" s="42">
        <f>_xll.qlCalendarAdvance(Calendar,$H1316,B1317,"f",FALSE)</f>
        <v>48976</v>
      </c>
      <c r="I1317" s="140">
        <f>_xll.qlInterestRateIndexValueDate(Index1M,$H1317)</f>
        <v>48976</v>
      </c>
      <c r="J1317" s="145">
        <f>IFERROR(_xll.qlIndexFixing(Index1M,$H1317,TRUE,_xll.ohTrigger(RecalcTrigger,Trigger1M)),NA())</f>
        <v>1.0472807919000966E-2</v>
      </c>
      <c r="K1317" s="44">
        <f>IFERROR(_xll.qlIndexFixing(Index3M,H1317,TRUE,_xll.ohTrigger(RecalcTrigger,Trigger3M)),NA())</f>
        <v>1.0725630544526072E-2</v>
      </c>
      <c r="L1317" s="44">
        <f>IFERROR(_xll.qlIndexFixing(Index6M,$H1317,TRUE,_xll.ohTrigger(RecalcTrigger,Trigger6M)),NA())</f>
        <v>1.0655091802592952E-2</v>
      </c>
      <c r="M1317" s="146">
        <f>IFERROR(_xll.qlIndexFixing(Index1Y,$H1317,TRUE,_xll.ohTrigger(RecalcTrigger,Trigger1Y)),NA())</f>
        <v>1.1031460732587872E-2</v>
      </c>
      <c r="N1317" s="145">
        <f>IFERROR(_xll.qlIndexFixing(ONIndex1M,I1317,TRUE,_xll.ohTrigger(RecalcTrigger,Trigger1M)),NA())</f>
        <v>1.0482781953418119E-2</v>
      </c>
      <c r="O1317" s="44">
        <f>IFERROR(_xll.qlIndexFixing(ONIndex3M,I1317,TRUE,_xll.ohTrigger(RecalcTrigger,Trigger3M)),NA())</f>
        <v>1.0763269426170563E-2</v>
      </c>
      <c r="P1317" s="44">
        <f>IFERROR(_xll.qlIndexFixing(ONIndex6M,I1317,TRUE,_xll.ohTrigger(RecalcTrigger,Trigger6M)),NA())</f>
        <v>1.0738029211389E-2</v>
      </c>
      <c r="Q1317" s="146">
        <f>IFERROR(_xll.qlIndexFixing(ONIndex1Y,I1317,TRUE,_xll.ohTrigger(RecalcTrigger,Trigger1Y)),NA())</f>
        <v>1.120229263150696E-2</v>
      </c>
    </row>
    <row r="1318" spans="2:17" x14ac:dyDescent="0.2">
      <c r="B1318" s="39" t="s">
        <v>42</v>
      </c>
      <c r="D1318" s="42">
        <f>_xll.qlCalendarAdvance(Calendar,$D1317,B1318,"f",FALSE)</f>
        <v>48983</v>
      </c>
      <c r="E1318" s="140">
        <f>_xll.qlInterestRateIndexValueDate(IndexON,D1318)</f>
        <v>48983</v>
      </c>
      <c r="F1318" s="156">
        <f>IFERROR(_xll.qlIndexFixing(IndexON,D1318,TRUE,_xll.ohTrigger(RecalcTrigger,TriggerON)),NA())</f>
        <v>9.3936366181002207E-3</v>
      </c>
      <c r="H1318" s="42">
        <f>_xll.qlCalendarAdvance(Calendar,$H1317,B1318,"f",FALSE)</f>
        <v>48983</v>
      </c>
      <c r="I1318" s="140">
        <f>_xll.qlInterestRateIndexValueDate(Index1M,$H1318)</f>
        <v>48983</v>
      </c>
      <c r="J1318" s="145">
        <f>IFERROR(_xll.qlIndexFixing(Index1M,$H1318,TRUE,_xll.ohTrigger(RecalcTrigger,Trigger1M)),NA())</f>
        <v>1.0465513018387591E-2</v>
      </c>
      <c r="K1318" s="44">
        <f>IFERROR(_xll.qlIndexFixing(Index3M,H1318,TRUE,_xll.ohTrigger(RecalcTrigger,Trigger3M)),NA())</f>
        <v>1.0717891436873806E-2</v>
      </c>
      <c r="L1318" s="44">
        <f>IFERROR(_xll.qlIndexFixing(Index6M,$H1318,TRUE,_xll.ohTrigger(RecalcTrigger,Trigger6M)),NA())</f>
        <v>1.0646421104135655E-2</v>
      </c>
      <c r="M1318" s="146">
        <f>IFERROR(_xll.qlIndexFixing(Index1Y,$H1318,TRUE,_xll.ohTrigger(RecalcTrigger,Trigger1Y)),NA())</f>
        <v>1.1022393670517383E-2</v>
      </c>
      <c r="N1318" s="145">
        <f>IFERROR(_xll.qlIndexFixing(ONIndex1M,I1318,TRUE,_xll.ohTrigger(RecalcTrigger,Trigger1M)),NA())</f>
        <v>1.0475518882443469E-2</v>
      </c>
      <c r="O1318" s="44">
        <f>IFERROR(_xll.qlIndexFixing(ONIndex3M,I1318,TRUE,_xll.ohTrigger(RecalcTrigger,Trigger3M)),NA())</f>
        <v>1.0755178872993154E-2</v>
      </c>
      <c r="P1318" s="44">
        <f>IFERROR(_xll.qlIndexFixing(ONIndex6M,I1318,TRUE,_xll.ohTrigger(RecalcTrigger,Trigger6M)),NA())</f>
        <v>1.0729417369749195E-2</v>
      </c>
      <c r="Q1318" s="146">
        <f>IFERROR(_xll.qlIndexFixing(ONIndex1Y,I1318,TRUE,_xll.ohTrigger(RecalcTrigger,Trigger1Y)),NA())</f>
        <v>1.1193554940472916E-2</v>
      </c>
    </row>
    <row r="1319" spans="2:17" x14ac:dyDescent="0.2">
      <c r="B1319" s="39" t="s">
        <v>42</v>
      </c>
      <c r="D1319" s="42">
        <f>_xll.qlCalendarAdvance(Calendar,$D1318,B1319,"f",FALSE)</f>
        <v>48990</v>
      </c>
      <c r="E1319" s="140">
        <f>_xll.qlInterestRateIndexValueDate(IndexON,D1319)</f>
        <v>48990</v>
      </c>
      <c r="F1319" s="156">
        <f>IFERROR(_xll.qlIndexFixing(IndexON,D1319,TRUE,_xll.ohTrigger(RecalcTrigger,TriggerON)),NA())</f>
        <v>9.3860181690719191E-3</v>
      </c>
      <c r="H1319" s="42">
        <f>_xll.qlCalendarAdvance(Calendar,$H1318,B1319,"f",FALSE)</f>
        <v>48990</v>
      </c>
      <c r="I1319" s="140">
        <f>_xll.qlInterestRateIndexValueDate(Index1M,$H1319)</f>
        <v>48990</v>
      </c>
      <c r="J1319" s="145">
        <f>IFERROR(_xll.qlIndexFixing(Index1M,$H1319,TRUE,_xll.ohTrigger(RecalcTrigger,Trigger1M)),NA())</f>
        <v>1.0458204533989164E-2</v>
      </c>
      <c r="K1319" s="44">
        <f>IFERROR(_xll.qlIndexFixing(Index3M,H1319,TRUE,_xll.ohTrigger(RecalcTrigger,Trigger3M)),NA())</f>
        <v>1.0709716803828722E-2</v>
      </c>
      <c r="L1319" s="44">
        <f>IFERROR(_xll.qlIndexFixing(Index6M,$H1319,TRUE,_xll.ohTrigger(RecalcTrigger,Trigger6M)),NA())</f>
        <v>1.0637749382889519E-2</v>
      </c>
      <c r="M1319" s="146">
        <f>IFERROR(_xll.qlIndexFixing(Index1Y,$H1319,TRUE,_xll.ohTrigger(RecalcTrigger,Trigger1Y)),NA())</f>
        <v>1.1013317717107451E-2</v>
      </c>
      <c r="N1319" s="145">
        <f>IFERROR(_xll.qlIndexFixing(ONIndex1M,I1319,TRUE,_xll.ohTrigger(RecalcTrigger,Trigger1M)),NA())</f>
        <v>1.0468242234190628E-2</v>
      </c>
      <c r="O1319" s="44">
        <f>IFERROR(_xll.qlIndexFixing(ONIndex3M,I1319,TRUE,_xll.ohTrigger(RecalcTrigger,Trigger3M)),NA())</f>
        <v>1.0747079670151427E-2</v>
      </c>
      <c r="P1319" s="44">
        <f>IFERROR(_xll.qlIndexFixing(ONIndex6M,I1319,TRUE,_xll.ohTrigger(RecalcTrigger,Trigger6M)),NA())</f>
        <v>1.0720804474021461E-2</v>
      </c>
      <c r="Q1319" s="146">
        <f>IFERROR(_xll.qlIndexFixing(ONIndex1Y,I1319,TRUE,_xll.ohTrigger(RecalcTrigger,Trigger1Y)),NA())</f>
        <v>1.1184808374384847E-2</v>
      </c>
    </row>
    <row r="1320" spans="2:17" x14ac:dyDescent="0.2">
      <c r="B1320" s="39" t="s">
        <v>42</v>
      </c>
      <c r="D1320" s="42">
        <f>_xll.qlCalendarAdvance(Calendar,$D1319,B1320,"f",FALSE)</f>
        <v>48997</v>
      </c>
      <c r="E1320" s="140">
        <f>_xll.qlInterestRateIndexValueDate(IndexON,D1320)</f>
        <v>48997</v>
      </c>
      <c r="F1320" s="156">
        <f>IFERROR(_xll.qlIndexFixing(IndexON,D1320,TRUE,_xll.ohTrigger(RecalcTrigger,TriggerON)),NA())</f>
        <v>9.3783915650857974E-3</v>
      </c>
      <c r="H1320" s="42">
        <f>_xll.qlCalendarAdvance(Calendar,$H1319,B1320,"f",FALSE)</f>
        <v>48997</v>
      </c>
      <c r="I1320" s="140">
        <f>_xll.qlInterestRateIndexValueDate(Index1M,$H1320)</f>
        <v>48997</v>
      </c>
      <c r="J1320" s="145">
        <f>IFERROR(_xll.qlIndexFixing(Index1M,$H1320,TRUE,_xll.ohTrigger(RecalcTrigger,Trigger1M)),NA())</f>
        <v>1.0450882465825951E-2</v>
      </c>
      <c r="K1320" s="44">
        <f>IFERROR(_xll.qlIndexFixing(Index3M,H1320,TRUE,_xll.ohTrigger(RecalcTrigger,Trigger3M)),NA())</f>
        <v>1.0701533514866008E-2</v>
      </c>
      <c r="L1320" s="44">
        <f>IFERROR(_xll.qlIndexFixing(Index6M,$H1320,TRUE,_xll.ohTrigger(RecalcTrigger,Trigger6M)),NA())</f>
        <v>1.0629076638868423E-2</v>
      </c>
      <c r="M1320" s="146">
        <f>IFERROR(_xll.qlIndexFixing(Index1Y,$H1320,TRUE,_xll.ohTrigger(RecalcTrigger,Trigger1Y)),NA())</f>
        <v>1.1004232872599218E-2</v>
      </c>
      <c r="N1320" s="145">
        <f>IFERROR(_xll.qlIndexFixing(ONIndex1M,I1320,TRUE,_xll.ohTrigger(RecalcTrigger,Trigger1M)),NA())</f>
        <v>1.0460952008740643E-2</v>
      </c>
      <c r="O1320" s="44">
        <f>IFERROR(_xll.qlIndexFixing(ONIndex3M,I1320,TRUE,_xll.ohTrigger(RecalcTrigger,Trigger3M)),NA())</f>
        <v>1.0738971817564336E-2</v>
      </c>
      <c r="P1320" s="44">
        <f>IFERROR(_xll.qlIndexFixing(ONIndex6M,I1320,TRUE,_xll.ohTrigger(RecalcTrigger,Trigger6M)),NA())</f>
        <v>1.0712190524043708E-2</v>
      </c>
      <c r="Q1320" s="146">
        <f>IFERROR(_xll.qlIndexFixing(ONIndex1Y,I1320,TRUE,_xll.ohTrigger(RecalcTrigger,Trigger1Y)),NA())</f>
        <v>1.1176052933404845E-2</v>
      </c>
    </row>
    <row r="1321" spans="2:17" x14ac:dyDescent="0.2">
      <c r="B1321" s="39" t="s">
        <v>42</v>
      </c>
      <c r="D1321" s="42">
        <f>_xll.qlCalendarAdvance(Calendar,$D1320,B1321,"f",FALSE)</f>
        <v>49004</v>
      </c>
      <c r="E1321" s="140">
        <f>_xll.qlInterestRateIndexValueDate(IndexON,D1321)</f>
        <v>49004</v>
      </c>
      <c r="F1321" s="156">
        <f>IFERROR(_xll.qlIndexFixing(IndexON,D1321,TRUE,_xll.ohTrigger(RecalcTrigger,TriggerON)),NA())</f>
        <v>9.3707568061418556E-3</v>
      </c>
      <c r="H1321" s="42">
        <f>_xll.qlCalendarAdvance(Calendar,$H1320,B1321,"f",FALSE)</f>
        <v>49004</v>
      </c>
      <c r="I1321" s="140">
        <f>_xll.qlInterestRateIndexValueDate(Index1M,$H1321)</f>
        <v>49004</v>
      </c>
      <c r="J1321" s="145">
        <f>IFERROR(_xll.qlIndexFixing(Index1M,$H1321,TRUE,_xll.ohTrigger(RecalcTrigger,Trigger1M)),NA())</f>
        <v>1.044166662162338E-2</v>
      </c>
      <c r="K1321" s="44">
        <f>IFERROR(_xll.qlIndexFixing(Index3M,H1321,TRUE,_xll.ohTrigger(RecalcTrigger,Trigger3M)),NA())</f>
        <v>1.0692050395687196E-2</v>
      </c>
      <c r="L1321" s="44">
        <f>IFERROR(_xll.qlIndexFixing(Index6M,$H1321,TRUE,_xll.ohTrigger(RecalcTrigger,Trigger6M)),NA())</f>
        <v>1.061900566047126E-2</v>
      </c>
      <c r="M1321" s="146">
        <f>IFERROR(_xll.qlIndexFixing(Index1Y,$H1321,TRUE,_xll.ohTrigger(RecalcTrigger,Trigger1Y)),NA())</f>
        <v>1.09951391372336E-2</v>
      </c>
      <c r="N1321" s="145">
        <f>IFERROR(_xll.qlIndexFixing(ONIndex1M,I1321,TRUE,_xll.ohTrigger(RecalcTrigger,Trigger1M)),NA())</f>
        <v>1.0453648206012467E-2</v>
      </c>
      <c r="O1321" s="44">
        <f>IFERROR(_xll.qlIndexFixing(ONIndex3M,I1321,TRUE,_xll.ohTrigger(RecalcTrigger,Trigger3M)),NA())</f>
        <v>1.0730855315312926E-2</v>
      </c>
      <c r="P1321" s="44">
        <f>IFERROR(_xll.qlIndexFixing(ONIndex6M,I1321,TRUE,_xll.ohTrigger(RecalcTrigger,Trigger6M)),NA())</f>
        <v>1.0703575519978026E-2</v>
      </c>
      <c r="Q1321" s="146">
        <f>IFERROR(_xll.qlIndexFixing(ONIndex1Y,I1321,TRUE,_xll.ohTrigger(RecalcTrigger,Trigger1Y)),NA())</f>
        <v>1.1167288617451865E-2</v>
      </c>
    </row>
    <row r="1322" spans="2:17" x14ac:dyDescent="0.2">
      <c r="B1322" s="39" t="s">
        <v>42</v>
      </c>
      <c r="D1322" s="42">
        <f>_xll.qlCalendarAdvance(Calendar,$D1321,B1322,"f",FALSE)</f>
        <v>49011</v>
      </c>
      <c r="E1322" s="140">
        <f>_xll.qlInterestRateIndexValueDate(IndexON,D1322)</f>
        <v>49011</v>
      </c>
      <c r="F1322" s="156">
        <f>IFERROR(_xll.qlIndexFixing(IndexON,D1322,TRUE,_xll.ohTrigger(RecalcTrigger,TriggerON)),NA())</f>
        <v>9.3631138919969548E-3</v>
      </c>
      <c r="H1322" s="42">
        <f>_xll.qlCalendarAdvance(Calendar,$H1321,B1322,"f",FALSE)</f>
        <v>49011</v>
      </c>
      <c r="I1322" s="140">
        <f>_xll.qlInterestRateIndexValueDate(Index1M,$H1322)</f>
        <v>49011</v>
      </c>
      <c r="J1322" s="145">
        <f>IFERROR(_xll.qlIndexFixing(Index1M,$H1322,TRUE,_xll.ohTrigger(RecalcTrigger,Trigger1M)),NA())</f>
        <v>1.0433933905622559E-2</v>
      </c>
      <c r="K1322" s="44">
        <f>IFERROR(_xll.qlIndexFixing(Index3M,H1322,TRUE,_xll.ohTrigger(RecalcTrigger,Trigger3M)),NA())</f>
        <v>1.0683847220625299E-2</v>
      </c>
      <c r="L1322" s="44">
        <f>IFERROR(_xll.qlIndexFixing(Index6M,$H1322,TRUE,_xll.ohTrigger(RecalcTrigger,Trigger6M)),NA())</f>
        <v>1.0610329896929884E-2</v>
      </c>
      <c r="M1322" s="146">
        <f>IFERROR(_xll.qlIndexFixing(Index1Y,$H1322,TRUE,_xll.ohTrigger(RecalcTrigger,Trigger1Y)),NA())</f>
        <v>1.0986036511252184E-2</v>
      </c>
      <c r="N1322" s="145">
        <f>IFERROR(_xll.qlIndexFixing(ONIndex1M,I1322,TRUE,_xll.ohTrigger(RecalcTrigger,Trigger1M)),NA())</f>
        <v>1.0446330826087147E-2</v>
      </c>
      <c r="O1322" s="44">
        <f>IFERROR(_xll.qlIndexFixing(ONIndex3M,I1322,TRUE,_xll.ohTrigger(RecalcTrigger,Trigger3M)),NA())</f>
        <v>1.0722730163397198E-2</v>
      </c>
      <c r="P1322" s="44">
        <f>IFERROR(_xll.qlIndexFixing(ONIndex6M,I1322,TRUE,_xll.ohTrigger(RecalcTrigger,Trigger6M)),NA())</f>
        <v>1.0694959461824416E-2</v>
      </c>
      <c r="Q1322" s="146">
        <f>IFERROR(_xll.qlIndexFixing(ONIndex1Y,I1322,TRUE,_xll.ohTrigger(RecalcTrigger,Trigger1Y)),NA())</f>
        <v>1.1158515426525906E-2</v>
      </c>
    </row>
    <row r="1323" spans="2:17" x14ac:dyDescent="0.2">
      <c r="B1323" s="39" t="s">
        <v>42</v>
      </c>
      <c r="D1323" s="42">
        <f>_xll.qlCalendarAdvance(Calendar,$D1322,B1323,"f",FALSE)</f>
        <v>49018</v>
      </c>
      <c r="E1323" s="140">
        <f>_xll.qlInterestRateIndexValueDate(IndexON,D1323)</f>
        <v>49018</v>
      </c>
      <c r="F1323" s="156">
        <f>IFERROR(_xll.qlIndexFixing(IndexON,D1323,TRUE,_xll.ohTrigger(RecalcTrigger,TriggerON)),NA())</f>
        <v>9.3554628230563264E-3</v>
      </c>
      <c r="H1323" s="42">
        <f>_xll.qlCalendarAdvance(Calendar,$H1322,B1323,"f",FALSE)</f>
        <v>49018</v>
      </c>
      <c r="I1323" s="140">
        <f>_xll.qlInterestRateIndexValueDate(Index1M,$H1323)</f>
        <v>49018</v>
      </c>
      <c r="J1323" s="145">
        <f>IFERROR(_xll.qlIndexFixing(Index1M,$H1323,TRUE,_xll.ohTrigger(RecalcTrigger,Trigger1M)),NA())</f>
        <v>1.0426942760636103E-2</v>
      </c>
      <c r="K1323" s="44">
        <f>IFERROR(_xll.qlIndexFixing(Index3M,H1323,TRUE,_xll.ohTrigger(RecalcTrigger,Trigger3M)),NA())</f>
        <v>1.0675635389605665E-2</v>
      </c>
      <c r="L1323" s="44">
        <f>IFERROR(_xll.qlIndexFixing(Index6M,$H1323,TRUE,_xll.ohTrigger(RecalcTrigger,Trigger6M)),NA())</f>
        <v>1.0601653111183043E-2</v>
      </c>
      <c r="M1323" s="146">
        <f>IFERROR(_xll.qlIndexFixing(Index1Y,$H1323,TRUE,_xll.ohTrigger(RecalcTrigger,Trigger1Y)),NA())</f>
        <v>1.0976924994896109E-2</v>
      </c>
      <c r="N1323" s="145">
        <f>IFERROR(_xll.qlIndexFixing(ONIndex1M,I1323,TRUE,_xll.ohTrigger(RecalcTrigger,Trigger1M)),NA())</f>
        <v>1.0438999868964682E-2</v>
      </c>
      <c r="O1323" s="44">
        <f>IFERROR(_xll.qlIndexFixing(ONIndex3M,I1323,TRUE,_xll.ohTrigger(RecalcTrigger,Trigger3M)),NA())</f>
        <v>1.0714596361898199E-2</v>
      </c>
      <c r="P1323" s="44">
        <f>IFERROR(_xll.qlIndexFixing(ONIndex6M,I1323,TRUE,_xll.ohTrigger(RecalcTrigger,Trigger6M)),NA())</f>
        <v>1.0686342349582878E-2</v>
      </c>
      <c r="Q1323" s="146">
        <f>IFERROR(_xll.qlIndexFixing(ONIndex1Y,I1323,TRUE,_xll.ohTrigger(RecalcTrigger,Trigger1Y)),NA())</f>
        <v>1.1149733360545921E-2</v>
      </c>
    </row>
    <row r="1324" spans="2:17" x14ac:dyDescent="0.2">
      <c r="B1324" s="39" t="s">
        <v>42</v>
      </c>
      <c r="D1324" s="42">
        <f>_xll.qlCalendarAdvance(Calendar,$D1323,B1324,"f",FALSE)</f>
        <v>49025</v>
      </c>
      <c r="E1324" s="140">
        <f>_xll.qlInterestRateIndexValueDate(IndexON,D1324)</f>
        <v>49025</v>
      </c>
      <c r="F1324" s="156">
        <f>IFERROR(_xll.qlIndexFixing(IndexON,D1324,TRUE,_xll.ohTrigger(RecalcTrigger,TriggerON)),NA())</f>
        <v>9.3478035989957853E-3</v>
      </c>
      <c r="H1324" s="42">
        <f>_xll.qlCalendarAdvance(Calendar,$H1323,B1324,"f",FALSE)</f>
        <v>49025</v>
      </c>
      <c r="I1324" s="140">
        <f>_xll.qlInterestRateIndexValueDate(Index1M,$H1324)</f>
        <v>49025</v>
      </c>
      <c r="J1324" s="145">
        <f>IFERROR(_xll.qlIndexFixing(Index1M,$H1324,TRUE,_xll.ohTrigger(RecalcTrigger,Trigger1M)),NA())</f>
        <v>1.0419560452840631E-2</v>
      </c>
      <c r="K1324" s="44">
        <f>IFERROR(_xll.qlIndexFixing(Index3M,H1324,TRUE,_xll.ohTrigger(RecalcTrigger,Trigger3M)),NA())</f>
        <v>1.066741490268203E-2</v>
      </c>
      <c r="L1324" s="44">
        <f>IFERROR(_xll.qlIndexFixing(Index6M,$H1324,TRUE,_xll.ohTrigger(RecalcTrigger,Trigger6M)),NA())</f>
        <v>1.0592975303243509E-2</v>
      </c>
      <c r="M1324" s="146">
        <f>IFERROR(_xll.qlIndexFixing(Index1Y,$H1324,TRUE,_xll.ohTrigger(RecalcTrigger,Trigger1Y)),NA())</f>
        <v>1.0967804588407848E-2</v>
      </c>
      <c r="N1324" s="145">
        <f>IFERROR(_xll.qlIndexFixing(ONIndex1M,I1324,TRUE,_xll.ohTrigger(RecalcTrigger,Trigger1M)),NA())</f>
        <v>1.0431655334645074E-2</v>
      </c>
      <c r="O1324" s="44">
        <f>IFERROR(_xll.qlIndexFixing(ONIndex3M,I1324,TRUE,_xll.ohTrigger(RecalcTrigger,Trigger3M)),NA())</f>
        <v>1.0706453910653835E-2</v>
      </c>
      <c r="P1324" s="44">
        <f>IFERROR(_xll.qlIndexFixing(ONIndex6M,I1324,TRUE,_xll.ohTrigger(RecalcTrigger,Trigger6M)),NA())</f>
        <v>1.0677724183010273E-2</v>
      </c>
      <c r="Q1324" s="146">
        <f>IFERROR(_xll.qlIndexFixing(ONIndex1Y,I1324,TRUE,_xll.ohTrigger(RecalcTrigger,Trigger1Y)),NA())</f>
        <v>1.1140942419674005E-2</v>
      </c>
    </row>
    <row r="1325" spans="2:17" x14ac:dyDescent="0.2">
      <c r="B1325" s="39" t="s">
        <v>42</v>
      </c>
      <c r="D1325" s="42">
        <f>_xll.qlCalendarAdvance(Calendar,$D1324,B1325,"f",FALSE)</f>
        <v>49032</v>
      </c>
      <c r="E1325" s="140">
        <f>_xll.qlInterestRateIndexValueDate(IndexON,D1325)</f>
        <v>49032</v>
      </c>
      <c r="F1325" s="156">
        <f>IFERROR(_xll.qlIndexFixing(IndexON,D1325,TRUE,_xll.ohTrigger(RecalcTrigger,TriggerON)),NA())</f>
        <v>9.3401362198963778E-3</v>
      </c>
      <c r="H1325" s="42">
        <f>_xll.qlCalendarAdvance(Calendar,$H1324,B1325,"f",FALSE)</f>
        <v>49032</v>
      </c>
      <c r="I1325" s="140">
        <f>_xll.qlInterestRateIndexValueDate(Index1M,$H1325)</f>
        <v>49032</v>
      </c>
      <c r="J1325" s="145">
        <f>IFERROR(_xll.qlIndexFixing(Index1M,$H1325,TRUE,_xll.ohTrigger(RecalcTrigger,Trigger1M)),NA())</f>
        <v>1.041330720504304E-2</v>
      </c>
      <c r="K1325" s="44">
        <f>IFERROR(_xll.qlIndexFixing(Index3M,H1325,TRUE,_xll.ohTrigger(RecalcTrigger,Trigger3M)),NA())</f>
        <v>1.0659185759909012E-2</v>
      </c>
      <c r="L1325" s="44">
        <f>IFERROR(_xll.qlIndexFixing(Index6M,$H1325,TRUE,_xll.ohTrigger(RecalcTrigger,Trigger6M)),NA())</f>
        <v>1.0584296473126698E-2</v>
      </c>
      <c r="M1325" s="146">
        <f>IFERROR(_xll.qlIndexFixing(Index1Y,$H1325,TRUE,_xll.ohTrigger(RecalcTrigger,Trigger1Y)),NA())</f>
        <v>1.0958675292028985E-2</v>
      </c>
      <c r="N1325" s="145">
        <f>IFERROR(_xll.qlIndexFixing(ONIndex1M,I1325,TRUE,_xll.ohTrigger(RecalcTrigger,Trigger1M)),NA())</f>
        <v>1.042429722312832E-2</v>
      </c>
      <c r="O1325" s="44">
        <f>IFERROR(_xll.qlIndexFixing(ONIndex3M,I1325,TRUE,_xll.ohTrigger(RecalcTrigger,Trigger3M)),NA())</f>
        <v>1.0698302809826199E-2</v>
      </c>
      <c r="P1325" s="44">
        <f>IFERROR(_xll.qlIndexFixing(ONIndex6M,I1325,TRUE,_xll.ohTrigger(RecalcTrigger,Trigger6M)),NA())</f>
        <v>1.0669104962430787E-2</v>
      </c>
      <c r="Q1325" s="146">
        <f>IFERROR(_xll.qlIndexFixing(ONIndex1Y,I1325,TRUE,_xll.ohTrigger(RecalcTrigger,Trigger1Y)),NA())</f>
        <v>1.1132142603829109E-2</v>
      </c>
    </row>
    <row r="1326" spans="2:17" x14ac:dyDescent="0.2">
      <c r="B1326" s="39" t="s">
        <v>42</v>
      </c>
      <c r="D1326" s="42">
        <f>_xll.qlCalendarAdvance(Calendar,$D1325,B1326,"f",FALSE)</f>
        <v>49039</v>
      </c>
      <c r="E1326" s="140">
        <f>_xll.qlInterestRateIndexValueDate(IndexON,D1326)</f>
        <v>49039</v>
      </c>
      <c r="F1326" s="156">
        <f>IFERROR(_xll.qlIndexFixing(IndexON,D1326,TRUE,_xll.ohTrigger(RecalcTrigger,TriggerON)),NA())</f>
        <v>9.3324606858391501E-3</v>
      </c>
      <c r="H1326" s="42">
        <f>_xll.qlCalendarAdvance(Calendar,$H1325,B1326,"f",FALSE)</f>
        <v>49039</v>
      </c>
      <c r="I1326" s="140">
        <f>_xll.qlInterestRateIndexValueDate(Index1M,$H1326)</f>
        <v>49039</v>
      </c>
      <c r="J1326" s="145">
        <f>IFERROR(_xll.qlIndexFixing(Index1M,$H1326,TRUE,_xll.ohTrigger(RecalcTrigger,Trigger1M)),NA())</f>
        <v>1.0405901272035927E-2</v>
      </c>
      <c r="K1326" s="44">
        <f>IFERROR(_xll.qlIndexFixing(Index3M,H1326,TRUE,_xll.ohTrigger(RecalcTrigger,Trigger3M)),NA())</f>
        <v>1.0651382734414438E-2</v>
      </c>
      <c r="L1326" s="44">
        <f>IFERROR(_xll.qlIndexFixing(Index6M,$H1326,TRUE,_xll.ohTrigger(RecalcTrigger,Trigger6M)),NA())</f>
        <v>1.0576084019559697E-2</v>
      </c>
      <c r="M1326" s="146">
        <f>IFERROR(_xll.qlIndexFixing(Index1Y,$H1326,TRUE,_xll.ohTrigger(RecalcTrigger,Trigger1Y)),NA())</f>
        <v>1.0949537106002216E-2</v>
      </c>
      <c r="N1326" s="145">
        <f>IFERROR(_xll.qlIndexFixing(ONIndex1M,I1326,TRUE,_xll.ohTrigger(RecalcTrigger,Trigger1M)),NA())</f>
        <v>1.0416925534414423E-2</v>
      </c>
      <c r="O1326" s="44">
        <f>IFERROR(_xll.qlIndexFixing(ONIndex3M,I1326,TRUE,_xll.ohTrigger(RecalcTrigger,Trigger3M)),NA())</f>
        <v>1.0690143059253199E-2</v>
      </c>
      <c r="P1326" s="44">
        <f>IFERROR(_xll.qlIndexFixing(ONIndex6M,I1326,TRUE,_xll.ohTrigger(RecalcTrigger,Trigger6M)),NA())</f>
        <v>1.0660484687682326E-2</v>
      </c>
      <c r="Q1326" s="146">
        <f>IFERROR(_xll.qlIndexFixing(ONIndex1Y,I1326,TRUE,_xll.ohTrigger(RecalcTrigger,Trigger1Y)),NA())</f>
        <v>1.1123333912930189E-2</v>
      </c>
    </row>
    <row r="1327" spans="2:17" x14ac:dyDescent="0.2">
      <c r="B1327" s="39" t="s">
        <v>42</v>
      </c>
      <c r="D1327" s="42">
        <f>_xll.qlCalendarAdvance(Calendar,$D1326,B1327,"f",FALSE)</f>
        <v>49046</v>
      </c>
      <c r="E1327" s="140">
        <f>_xll.qlInterestRateIndexValueDate(IndexON,D1327)</f>
        <v>49046</v>
      </c>
      <c r="F1327" s="156">
        <f>IFERROR(_xll.qlIndexFixing(IndexON,D1327,TRUE,_xll.ohTrigger(RecalcTrigger,TriggerON)),NA())</f>
        <v>9.324776996743056E-3</v>
      </c>
      <c r="H1327" s="42">
        <f>_xll.qlCalendarAdvance(Calendar,$H1326,B1327,"f",FALSE)</f>
        <v>49046</v>
      </c>
      <c r="I1327" s="140">
        <f>_xll.qlInterestRateIndexValueDate(Index1M,$H1327)</f>
        <v>49046</v>
      </c>
      <c r="J1327" s="145">
        <f>IFERROR(_xll.qlIndexFixing(Index1M,$H1327,TRUE,_xll.ohTrigger(RecalcTrigger,Trigger1M)),NA())</f>
        <v>1.0398481754956243E-2</v>
      </c>
      <c r="K1327" s="44">
        <f>IFERROR(_xll.qlIndexFixing(Index3M,H1327,TRUE,_xll.ohTrigger(RecalcTrigger,Trigger3M)),NA())</f>
        <v>1.0643137138577011E-2</v>
      </c>
      <c r="L1327" s="44">
        <f>IFERROR(_xll.qlIndexFixing(Index6M,$H1327,TRUE,_xll.ohTrigger(RecalcTrigger,Trigger6M)),NA())</f>
        <v>1.0567403468896789E-2</v>
      </c>
      <c r="M1327" s="146">
        <f>IFERROR(_xll.qlIndexFixing(Index1Y,$H1327,TRUE,_xll.ohTrigger(RecalcTrigger,Trigger1Y)),NA())</f>
        <v>1.0940390030570013E-2</v>
      </c>
      <c r="N1327" s="145">
        <f>IFERROR(_xll.qlIndexFixing(ONIndex1M,I1327,TRUE,_xll.ohTrigger(RecalcTrigger,Trigger1M)),NA())</f>
        <v>1.0409540268422335E-2</v>
      </c>
      <c r="O1327" s="44">
        <f>IFERROR(_xll.qlIndexFixing(ONIndex3M,I1327,TRUE,_xll.ohTrigger(RecalcTrigger,Trigger3M)),NA())</f>
        <v>1.0681974658934834E-2</v>
      </c>
      <c r="P1327" s="44">
        <f>IFERROR(_xll.qlIndexFixing(ONIndex6M,I1327,TRUE,_xll.ohTrigger(RecalcTrigger,Trigger6M)),NA())</f>
        <v>1.0651863358845937E-2</v>
      </c>
      <c r="Q1327" s="146">
        <f>IFERROR(_xll.qlIndexFixing(ONIndex1Y,I1327,TRUE,_xll.ohTrigger(RecalcTrigger,Trigger1Y)),NA())</f>
        <v>1.1114516347139336E-2</v>
      </c>
    </row>
    <row r="1328" spans="2:17" x14ac:dyDescent="0.2">
      <c r="B1328" s="39" t="s">
        <v>42</v>
      </c>
      <c r="D1328" s="42">
        <f>_xll.qlCalendarAdvance(Calendar,$D1327,B1328,"f",FALSE)</f>
        <v>49053</v>
      </c>
      <c r="E1328" s="140">
        <f>_xll.qlInterestRateIndexValueDate(IndexON,D1328)</f>
        <v>49053</v>
      </c>
      <c r="F1328" s="156">
        <f>IFERROR(_xll.qlIndexFixing(IndexON,D1328,TRUE,_xll.ohTrigger(RecalcTrigger,TriggerON)),NA())</f>
        <v>9.3170851526080956E-3</v>
      </c>
      <c r="H1328" s="42">
        <f>_xll.qlCalendarAdvance(Calendar,$H1327,B1328,"f",FALSE)</f>
        <v>49053</v>
      </c>
      <c r="I1328" s="140">
        <f>_xll.qlInterestRateIndexValueDate(Index1M,$H1328)</f>
        <v>49053</v>
      </c>
      <c r="J1328" s="145">
        <f>IFERROR(_xll.qlIndexFixing(Index1M,$H1328,TRUE,_xll.ohTrigger(RecalcTrigger,Trigger1M)),NA())</f>
        <v>1.0391048653831003E-2</v>
      </c>
      <c r="K1328" s="44">
        <f>IFERROR(_xll.qlIndexFixing(Index3M,H1328,TRUE,_xll.ohTrigger(RecalcTrigger,Trigger3M)),NA())</f>
        <v>1.0634882887114358E-2</v>
      </c>
      <c r="L1328" s="44">
        <f>IFERROR(_xll.qlIndexFixing(Index6M,$H1328,TRUE,_xll.ohTrigger(RecalcTrigger,Trigger6M)),NA())</f>
        <v>1.0558721895919637E-2</v>
      </c>
      <c r="M1328" s="146">
        <f>IFERROR(_xll.qlIndexFixing(Index1Y,$H1328,TRUE,_xll.ohTrigger(RecalcTrigger,Trigger1Y)),NA())</f>
        <v>1.0931234065974849E-2</v>
      </c>
      <c r="N1328" s="145">
        <f>IFERROR(_xll.qlIndexFixing(ONIndex1M,I1328,TRUE,_xll.ohTrigger(RecalcTrigger,Trigger1M)),NA())</f>
        <v>1.0402141425314149E-2</v>
      </c>
      <c r="O1328" s="44">
        <f>IFERROR(_xll.qlIndexFixing(ONIndex3M,I1328,TRUE,_xll.ohTrigger(RecalcTrigger,Trigger3M)),NA())</f>
        <v>1.0673797609033198E-2</v>
      </c>
      <c r="P1328" s="44">
        <f>IFERROR(_xll.qlIndexFixing(ONIndex6M,I1328,TRUE,_xll.ohTrigger(RecalcTrigger,Trigger6M)),NA())</f>
        <v>1.0643240975840573E-2</v>
      </c>
      <c r="Q1328" s="146">
        <f>IFERROR(_xll.qlIndexFixing(ONIndex1Y,I1328,TRUE,_xll.ohTrigger(RecalcTrigger,Trigger1Y)),NA())</f>
        <v>1.1105689906375504E-2</v>
      </c>
    </row>
    <row r="1329" spans="2:17" x14ac:dyDescent="0.2">
      <c r="B1329" s="39" t="s">
        <v>42</v>
      </c>
      <c r="D1329" s="42">
        <f>_xll.qlCalendarAdvance(Calendar,$D1328,B1329,"f",FALSE)</f>
        <v>49060</v>
      </c>
      <c r="E1329" s="140">
        <f>_xll.qlInterestRateIndexValueDate(IndexON,D1329)</f>
        <v>49060</v>
      </c>
      <c r="F1329" s="156">
        <f>IFERROR(_xll.qlIndexFixing(IndexON,D1329,TRUE,_xll.ohTrigger(RecalcTrigger,TriggerON)),NA())</f>
        <v>9.3093851535153149E-3</v>
      </c>
      <c r="H1329" s="42">
        <f>_xll.qlCalendarAdvance(Calendar,$H1328,B1329,"f",FALSE)</f>
        <v>49060</v>
      </c>
      <c r="I1329" s="140">
        <f>_xll.qlInterestRateIndexValueDate(Index1M,$H1329)</f>
        <v>49060</v>
      </c>
      <c r="J1329" s="145">
        <f>IFERROR(_xll.qlIndexFixing(Index1M,$H1329,TRUE,_xll.ohTrigger(RecalcTrigger,Trigger1M)),NA())</f>
        <v>1.0383601968681822E-2</v>
      </c>
      <c r="K1329" s="44">
        <f>IFERROR(_xll.qlIndexFixing(Index3M,H1329,TRUE,_xll.ohTrigger(RecalcTrigger,Trigger3M)),NA())</f>
        <v>1.0626619980077242E-2</v>
      </c>
      <c r="L1329" s="44">
        <f>IFERROR(_xll.qlIndexFixing(Index6M,$H1329,TRUE,_xll.ohTrigger(RecalcTrigger,Trigger6M)),NA())</f>
        <v>1.055003930064197E-2</v>
      </c>
      <c r="M1329" s="146">
        <f>IFERROR(_xll.qlIndexFixing(Index1Y,$H1329,TRUE,_xll.ohTrigger(RecalcTrigger,Trigger1Y)),NA())</f>
        <v>1.0922069212460306E-2</v>
      </c>
      <c r="N1329" s="145">
        <f>IFERROR(_xll.qlIndexFixing(ONIndex1M,I1329,TRUE,_xll.ohTrigger(RecalcTrigger,Trigger1M)),NA())</f>
        <v>1.0394729004927772E-2</v>
      </c>
      <c r="O1329" s="44">
        <f>IFERROR(_xll.qlIndexFixing(ONIndex3M,I1329,TRUE,_xll.ohTrigger(RecalcTrigger,Trigger3M)),NA())</f>
        <v>1.0665611909467243E-2</v>
      </c>
      <c r="P1329" s="44">
        <f>IFERROR(_xll.qlIndexFixing(ONIndex6M,I1329,TRUE,_xll.ohTrigger(RecalcTrigger,Trigger6M)),NA())</f>
        <v>1.0634617538666236E-2</v>
      </c>
      <c r="Q1329" s="146">
        <f>IFERROR(_xll.qlIndexFixing(ONIndex1Y,I1329,TRUE,_xll.ohTrigger(RecalcTrigger,Trigger1Y)),NA())</f>
        <v>1.109685459071974E-2</v>
      </c>
    </row>
    <row r="1330" spans="2:17" x14ac:dyDescent="0.2">
      <c r="B1330" s="39" t="s">
        <v>42</v>
      </c>
      <c r="D1330" s="42">
        <f>_xll.qlCalendarAdvance(Calendar,$D1329,B1330,"f",FALSE)</f>
        <v>49067</v>
      </c>
      <c r="E1330" s="140">
        <f>_xll.qlInterestRateIndexValueDate(IndexON,D1330)</f>
        <v>49067</v>
      </c>
      <c r="F1330" s="156">
        <f>IFERROR(_xll.qlIndexFixing(IndexON,D1330,TRUE,_xll.ohTrigger(RecalcTrigger,TriggerON)),NA())</f>
        <v>9.3016769993836679E-3</v>
      </c>
      <c r="H1330" s="42">
        <f>_xll.qlCalendarAdvance(Calendar,$H1329,B1330,"f",FALSE)</f>
        <v>49067</v>
      </c>
      <c r="I1330" s="140">
        <f>_xll.qlInterestRateIndexValueDate(Index1M,$H1330)</f>
        <v>49067</v>
      </c>
      <c r="J1330" s="145">
        <f>IFERROR(_xll.qlIndexFixing(Index1M,$H1330,TRUE,_xll.ohTrigger(RecalcTrigger,Trigger1M)),NA())</f>
        <v>1.0374981325580962E-2</v>
      </c>
      <c r="K1330" s="44">
        <f>IFERROR(_xll.qlIndexFixing(Index3M,H1330,TRUE,_xll.ohTrigger(RecalcTrigger,Trigger3M)),NA())</f>
        <v>1.0617910210167248E-2</v>
      </c>
      <c r="L1330" s="44">
        <f>IFERROR(_xll.qlIndexFixing(Index6M,$H1330,TRUE,_xll.ohTrigger(RecalcTrigger,Trigger6M)),NA())</f>
        <v>1.054088699034731E-2</v>
      </c>
      <c r="M1330" s="146">
        <f>IFERROR(_xll.qlIndexFixing(Index1Y,$H1330,TRUE,_xll.ohTrigger(RecalcTrigger,Trigger1Y)),NA())</f>
        <v>1.0912895470269302E-2</v>
      </c>
      <c r="N1330" s="145">
        <f>IFERROR(_xll.qlIndexFixing(ONIndex1M,I1330,TRUE,_xll.ohTrigger(RecalcTrigger,Trigger1M)),NA())</f>
        <v>1.0387303007263204E-2</v>
      </c>
      <c r="O1330" s="44">
        <f>IFERROR(_xll.qlIndexFixing(ONIndex3M,I1330,TRUE,_xll.ohTrigger(RecalcTrigger,Trigger3M)),NA())</f>
        <v>1.065741756023697E-2</v>
      </c>
      <c r="P1330" s="44">
        <f>IFERROR(_xll.qlIndexFixing(ONIndex6M,I1330,TRUE,_xll.ohTrigger(RecalcTrigger,Trigger6M)),NA())</f>
        <v>1.0625993047322924E-2</v>
      </c>
      <c r="Q1330" s="146">
        <f>IFERROR(_xll.qlIndexFixing(ONIndex1Y,I1330,TRUE,_xll.ohTrigger(RecalcTrigger,Trigger1Y)),NA())</f>
        <v>1.1088010399928905E-2</v>
      </c>
    </row>
    <row r="1331" spans="2:17" x14ac:dyDescent="0.2">
      <c r="B1331" s="39" t="s">
        <v>42</v>
      </c>
      <c r="D1331" s="42">
        <f>_xll.qlCalendarAdvance(Calendar,$D1330,B1331,"f",FALSE)</f>
        <v>49074</v>
      </c>
      <c r="E1331" s="140">
        <f>_xll.qlInterestRateIndexValueDate(IndexON,D1331)</f>
        <v>49074</v>
      </c>
      <c r="F1331" s="156">
        <f>IFERROR(_xll.qlIndexFixing(IndexON,D1331,TRUE,_xll.ohTrigger(RecalcTrigger,TriggerON)),NA())</f>
        <v>9.2939606902131544E-3</v>
      </c>
      <c r="H1331" s="42">
        <f>_xll.qlCalendarAdvance(Calendar,$H1330,B1331,"f",FALSE)</f>
        <v>49074</v>
      </c>
      <c r="I1331" s="140">
        <f>_xll.qlInterestRateIndexValueDate(Index1M,$H1331)</f>
        <v>49074</v>
      </c>
      <c r="J1331" s="145">
        <f>IFERROR(_xll.qlIndexFixing(Index1M,$H1331,TRUE,_xll.ohTrigger(RecalcTrigger,Trigger1M)),NA())</f>
        <v>1.0367503924546113E-2</v>
      </c>
      <c r="K1331" s="44">
        <f>IFERROR(_xll.qlIndexFixing(Index3M,H1331,TRUE,_xll.ohTrigger(RecalcTrigger,Trigger3M)),NA())</f>
        <v>1.0609629133422893E-2</v>
      </c>
      <c r="L1331" s="44">
        <f>IFERROR(_xll.qlIndexFixing(Index6M,$H1331,TRUE,_xll.ohTrigger(RecalcTrigger,Trigger6M)),NA())</f>
        <v>1.0532202027448302E-2</v>
      </c>
      <c r="M1331" s="146">
        <f>IFERROR(_xll.qlIndexFixing(Index1Y,$H1331,TRUE,_xll.ohTrigger(RecalcTrigger,Trigger1Y)),NA())</f>
        <v>1.0903712839644975E-2</v>
      </c>
      <c r="N1331" s="145">
        <f>IFERROR(_xll.qlIndexFixing(ONIndex1M,I1331,TRUE,_xll.ohTrigger(RecalcTrigger,Trigger1M)),NA())</f>
        <v>1.0379863432482539E-2</v>
      </c>
      <c r="O1331" s="44">
        <f>IFERROR(_xll.qlIndexFixing(ONIndex3M,I1331,TRUE,_xll.ohTrigger(RecalcTrigger,Trigger3M)),NA())</f>
        <v>1.0649214561261333E-2</v>
      </c>
      <c r="P1331" s="44">
        <f>IFERROR(_xll.qlIndexFixing(ONIndex6M,I1331,TRUE,_xll.ohTrigger(RecalcTrigger,Trigger6M)),NA())</f>
        <v>1.0617367501891684E-2</v>
      </c>
      <c r="Q1331" s="146">
        <f>IFERROR(_xll.qlIndexFixing(ONIndex1Y,I1331,TRUE,_xll.ohTrigger(RecalcTrigger,Trigger1Y)),NA())</f>
        <v>1.1079157334246137E-2</v>
      </c>
    </row>
    <row r="1332" spans="2:17" x14ac:dyDescent="0.2">
      <c r="B1332" s="39" t="s">
        <v>42</v>
      </c>
      <c r="D1332" s="42">
        <f>_xll.qlCalendarAdvance(Calendar,$D1331,B1332,"f",FALSE)</f>
        <v>49081</v>
      </c>
      <c r="E1332" s="140">
        <f>_xll.qlInterestRateIndexValueDate(IndexON,D1332)</f>
        <v>49081</v>
      </c>
      <c r="F1332" s="156">
        <f>IFERROR(_xll.qlIndexFixing(IndexON,D1332,TRUE,_xll.ohTrigger(RecalcTrigger,TriggerON)),NA())</f>
        <v>9.2862362260848208E-3</v>
      </c>
      <c r="H1332" s="42">
        <f>_xll.qlCalendarAdvance(Calendar,$H1331,B1332,"f",FALSE)</f>
        <v>49081</v>
      </c>
      <c r="I1332" s="140">
        <f>_xll.qlInterestRateIndexValueDate(Index1M,$H1332)</f>
        <v>49081</v>
      </c>
      <c r="J1332" s="145">
        <f>IFERROR(_xll.qlIndexFixing(Index1M,$H1332,TRUE,_xll.ohTrigger(RecalcTrigger,Trigger1M)),NA())</f>
        <v>1.0360012938872598E-2</v>
      </c>
      <c r="K1332" s="44">
        <f>IFERROR(_xll.qlIndexFixing(Index3M,H1332,TRUE,_xll.ohTrigger(RecalcTrigger,Trigger3M)),NA())</f>
        <v>1.0601339401205313E-2</v>
      </c>
      <c r="L1332" s="44">
        <f>IFERROR(_xll.qlIndexFixing(Index6M,$H1332,TRUE,_xll.ohTrigger(RecalcTrigger,Trigger6M)),NA())</f>
        <v>1.0523516042466716E-2</v>
      </c>
      <c r="M1332" s="146">
        <f>IFERROR(_xll.qlIndexFixing(Index1Y,$H1332,TRUE,_xll.ohTrigger(RecalcTrigger,Trigger1Y)),NA())</f>
        <v>1.0894521320831796E-2</v>
      </c>
      <c r="N1332" s="145">
        <f>IFERROR(_xll.qlIndexFixing(ONIndex1M,I1332,TRUE,_xll.ohTrigger(RecalcTrigger,Trigger1M)),NA())</f>
        <v>1.0372410280504729E-2</v>
      </c>
      <c r="O1332" s="44">
        <f>IFERROR(_xll.qlIndexFixing(ONIndex3M,I1332,TRUE,_xll.ohTrigger(RecalcTrigger,Trigger3M)),NA())</f>
        <v>1.0641002912702424E-2</v>
      </c>
      <c r="P1332" s="44">
        <f>IFERROR(_xll.qlIndexFixing(ONIndex6M,I1332,TRUE,_xll.ohTrigger(RecalcTrigger,Trigger6M)),NA())</f>
        <v>1.0608740902291469E-2</v>
      </c>
      <c r="Q1332" s="146">
        <f>IFERROR(_xll.qlIndexFixing(ONIndex1Y,I1332,TRUE,_xll.ohTrigger(RecalcTrigger,Trigger1Y)),NA())</f>
        <v>1.107029539359039E-2</v>
      </c>
    </row>
    <row r="1333" spans="2:17" x14ac:dyDescent="0.2">
      <c r="B1333" s="39" t="s">
        <v>42</v>
      </c>
      <c r="D1333" s="42">
        <f>_xll.qlCalendarAdvance(Calendar,$D1332,B1333,"f",FALSE)</f>
        <v>49088</v>
      </c>
      <c r="E1333" s="140">
        <f>_xll.qlInterestRateIndexValueDate(IndexON,D1333)</f>
        <v>49088</v>
      </c>
      <c r="F1333" s="156">
        <f>IFERROR(_xll.qlIndexFixing(IndexON,D1333,TRUE,_xll.ohTrigger(RecalcTrigger,TriggerON)),NA())</f>
        <v>9.2785036069176208E-3</v>
      </c>
      <c r="H1333" s="42">
        <f>_xll.qlCalendarAdvance(Calendar,$H1332,B1333,"f",FALSE)</f>
        <v>49088</v>
      </c>
      <c r="I1333" s="140">
        <f>_xll.qlInterestRateIndexValueDate(Index1M,$H1333)</f>
        <v>49088</v>
      </c>
      <c r="J1333" s="145">
        <f>IFERROR(_xll.qlIndexFixing(Index1M,$H1333,TRUE,_xll.ohTrigger(RecalcTrigger,Trigger1M)),NA())</f>
        <v>1.0352508368584977E-2</v>
      </c>
      <c r="K1333" s="44">
        <f>IFERROR(_xll.qlIndexFixing(Index3M,H1333,TRUE,_xll.ohTrigger(RecalcTrigger,Trigger3M)),NA())</f>
        <v>1.0593041013570012E-2</v>
      </c>
      <c r="L1333" s="44">
        <f>IFERROR(_xll.qlIndexFixing(Index6M,$H1333,TRUE,_xll.ohTrigger(RecalcTrigger,Trigger6M)),NA())</f>
        <v>1.051482903541665E-2</v>
      </c>
      <c r="M1333" s="146">
        <f>IFERROR(_xll.qlIndexFixing(Index1Y,$H1333,TRUE,_xll.ohTrigger(RecalcTrigger,Trigger1Y)),NA())</f>
        <v>1.0885320914073127E-2</v>
      </c>
      <c r="N1333" s="145">
        <f>IFERROR(_xll.qlIndexFixing(ONIndex1M,I1333,TRUE,_xll.ohTrigger(RecalcTrigger,Trigger1M)),NA())</f>
        <v>1.0364943551329775E-2</v>
      </c>
      <c r="O1333" s="44">
        <f>IFERROR(_xll.qlIndexFixing(ONIndex3M,I1333,TRUE,_xll.ohTrigger(RecalcTrigger,Trigger3M)),NA())</f>
        <v>1.0632782614398151E-2</v>
      </c>
      <c r="P1333" s="44">
        <f>IFERROR(_xll.qlIndexFixing(ONIndex6M,I1333,TRUE,_xll.ohTrigger(RecalcTrigger,Trigger6M)),NA())</f>
        <v>1.0600113248603327E-2</v>
      </c>
      <c r="Q1333" s="146">
        <f>IFERROR(_xll.qlIndexFixing(ONIndex1Y,I1333,TRUE,_xll.ohTrigger(RecalcTrigger,Trigger1Y)),NA())</f>
        <v>1.1061424577961665E-2</v>
      </c>
    </row>
    <row r="1334" spans="2:17" x14ac:dyDescent="0.2">
      <c r="B1334" s="39" t="s">
        <v>42</v>
      </c>
      <c r="D1334" s="42">
        <f>_xll.qlCalendarAdvance(Calendar,$D1333,B1334,"f",FALSE)</f>
        <v>49095</v>
      </c>
      <c r="E1334" s="140">
        <f>_xll.qlInterestRateIndexValueDate(IndexON,D1334)</f>
        <v>49095</v>
      </c>
      <c r="F1334" s="156">
        <f>IFERROR(_xll.qlIndexFixing(IndexON,D1334,TRUE,_xll.ohTrigger(RecalcTrigger,TriggerON)),NA())</f>
        <v>9.2707628327115543E-3</v>
      </c>
      <c r="H1334" s="42">
        <f>_xll.qlCalendarAdvance(Calendar,$H1333,B1334,"f",FALSE)</f>
        <v>49095</v>
      </c>
      <c r="I1334" s="140">
        <f>_xll.qlInterestRateIndexValueDate(Index1M,$H1334)</f>
        <v>49095</v>
      </c>
      <c r="J1334" s="145">
        <f>IFERROR(_xll.qlIndexFixing(Index1M,$H1334,TRUE,_xll.ohTrigger(RecalcTrigger,Trigger1M)),NA())</f>
        <v>1.0346164783476386E-2</v>
      </c>
      <c r="K1334" s="44">
        <f>IFERROR(_xll.qlIndexFixing(Index3M,H1334,TRUE,_xll.ohTrigger(RecalcTrigger,Trigger3M)),NA())</f>
        <v>1.0584733970569844E-2</v>
      </c>
      <c r="L1334" s="44">
        <f>IFERROR(_xll.qlIndexFixing(Index6M,$H1334,TRUE,_xll.ohTrigger(RecalcTrigger,Trigger6M)),NA())</f>
        <v>1.0506610990225127E-2</v>
      </c>
      <c r="M1334" s="146">
        <f>IFERROR(_xll.qlIndexFixing(Index1Y,$H1334,TRUE,_xll.ohTrigger(RecalcTrigger,Trigger1Y)),NA())</f>
        <v>1.087611161961366E-2</v>
      </c>
      <c r="N1334" s="145">
        <f>IFERROR(_xll.qlIndexFixing(ONIndex1M,I1334,TRUE,_xll.ohTrigger(RecalcTrigger,Trigger1M)),NA())</f>
        <v>1.035746324487663E-2</v>
      </c>
      <c r="O1334" s="44">
        <f>IFERROR(_xll.qlIndexFixing(ONIndex3M,I1334,TRUE,_xll.ohTrigger(RecalcTrigger,Trigger3M)),NA())</f>
        <v>1.0624553666591652E-2</v>
      </c>
      <c r="P1334" s="44">
        <f>IFERROR(_xll.qlIndexFixing(ONIndex6M,I1334,TRUE,_xll.ohTrigger(RecalcTrigger,Trigger6M)),NA())</f>
        <v>1.059148454074621E-2</v>
      </c>
      <c r="Q1334" s="146">
        <f>IFERROR(_xll.qlIndexFixing(ONIndex1Y,I1334,TRUE,_xll.ohTrigger(RecalcTrigger,Trigger1Y)),NA())</f>
        <v>1.1052544887441007E-2</v>
      </c>
    </row>
    <row r="1335" spans="2:17" x14ac:dyDescent="0.2">
      <c r="B1335" s="39" t="s">
        <v>42</v>
      </c>
      <c r="D1335" s="42">
        <f>_xll.qlCalendarAdvance(Calendar,$D1334,B1335,"f",FALSE)</f>
        <v>49102</v>
      </c>
      <c r="E1335" s="140">
        <f>_xll.qlInterestRateIndexValueDate(IndexON,D1335)</f>
        <v>49102</v>
      </c>
      <c r="F1335" s="156">
        <f>IFERROR(_xll.qlIndexFixing(IndexON,D1335,TRUE,_xll.ohTrigger(RecalcTrigger,TriggerON)),NA())</f>
        <v>9.2630139035476677E-3</v>
      </c>
      <c r="H1335" s="42">
        <f>_xll.qlCalendarAdvance(Calendar,$H1334,B1335,"f",FALSE)</f>
        <v>49102</v>
      </c>
      <c r="I1335" s="140">
        <f>_xll.qlInterestRateIndexValueDate(Index1M,$H1335)</f>
        <v>49102</v>
      </c>
      <c r="J1335" s="145">
        <f>IFERROR(_xll.qlIndexFixing(Index1M,$H1335,TRUE,_xll.ohTrigger(RecalcTrigger,Trigger1M)),NA())</f>
        <v>1.0338636594718453E-2</v>
      </c>
      <c r="K1335" s="44">
        <f>IFERROR(_xll.qlIndexFixing(Index3M,H1335,TRUE,_xll.ohTrigger(RecalcTrigger,Trigger3M)),NA())</f>
        <v>1.0576418272260309E-2</v>
      </c>
      <c r="L1335" s="44">
        <f>IFERROR(_xll.qlIndexFixing(Index6M,$H1335,TRUE,_xll.ohTrigger(RecalcTrigger,Trigger6M)),NA())</f>
        <v>1.0497922261431362E-2</v>
      </c>
      <c r="M1335" s="146">
        <f>IFERROR(_xll.qlIndexFixing(Index1Y,$H1335,TRUE,_xll.ohTrigger(RecalcTrigger,Trigger1Y)),NA())</f>
        <v>1.0866893437697422E-2</v>
      </c>
      <c r="N1335" s="145">
        <f>IFERROR(_xll.qlIndexFixing(ONIndex1M,I1335,TRUE,_xll.ohTrigger(RecalcTrigger,Trigger1M)),NA())</f>
        <v>1.0349969361226341E-2</v>
      </c>
      <c r="O1335" s="44">
        <f>IFERROR(_xll.qlIndexFixing(ONIndex3M,I1335,TRUE,_xll.ohTrigger(RecalcTrigger,Trigger3M)),NA())</f>
        <v>1.0616316068958742E-2</v>
      </c>
      <c r="P1335" s="44">
        <f>IFERROR(_xll.qlIndexFixing(ONIndex6M,I1335,TRUE,_xll.ohTrigger(RecalcTrigger,Trigger6M)),NA())</f>
        <v>1.0582854778720119E-2</v>
      </c>
      <c r="Q1335" s="146">
        <f>IFERROR(_xll.qlIndexFixing(ONIndex1Y,I1335,TRUE,_xll.ohTrigger(RecalcTrigger,Trigger1Y)),NA())</f>
        <v>1.1043656321866324E-2</v>
      </c>
    </row>
    <row r="1336" spans="2:17" x14ac:dyDescent="0.2">
      <c r="B1336" s="39" t="s">
        <v>42</v>
      </c>
      <c r="D1336" s="42">
        <f>_xll.qlCalendarAdvance(Calendar,$D1335,B1336,"f",FALSE)</f>
        <v>49109</v>
      </c>
      <c r="E1336" s="140">
        <f>_xll.qlInterestRateIndexValueDate(IndexON,D1336)</f>
        <v>49109</v>
      </c>
      <c r="F1336" s="156">
        <f>IFERROR(_xll.qlIndexFixing(IndexON,D1336,TRUE,_xll.ohTrigger(RecalcTrigger,TriggerON)),NA())</f>
        <v>9.2552568193449147E-3</v>
      </c>
      <c r="H1336" s="42">
        <f>_xll.qlCalendarAdvance(Calendar,$H1335,B1336,"f",FALSE)</f>
        <v>49109</v>
      </c>
      <c r="I1336" s="140">
        <f>_xll.qlInterestRateIndexValueDate(Index1M,$H1336)</f>
        <v>49109</v>
      </c>
      <c r="J1336" s="145">
        <f>IFERROR(_xll.qlIndexFixing(Index1M,$H1336,TRUE,_xll.ohTrigger(RecalcTrigger,Trigger1M)),NA())</f>
        <v>1.033109482211488E-2</v>
      </c>
      <c r="K1336" s="44">
        <f>IFERROR(_xll.qlIndexFixing(Index3M,H1336,TRUE,_xll.ohTrigger(RecalcTrigger,Trigger3M)),NA())</f>
        <v>1.0568093918695141E-2</v>
      </c>
      <c r="L1336" s="44">
        <f>IFERROR(_xll.qlIndexFixing(Index6M,$H1336,TRUE,_xll.ohTrigger(RecalcTrigger,Trigger6M)),NA())</f>
        <v>1.0489232510431859E-2</v>
      </c>
      <c r="M1336" s="146">
        <f>IFERROR(_xll.qlIndexFixing(Index1Y,$H1336,TRUE,_xll.ohTrigger(RecalcTrigger,Trigger1Y)),NA())</f>
        <v>1.085766636856933E-2</v>
      </c>
      <c r="N1336" s="145">
        <f>IFERROR(_xll.qlIndexFixing(ONIndex1M,I1336,TRUE,_xll.ohTrigger(RecalcTrigger,Trigger1M)),NA())</f>
        <v>1.0342461900459954E-2</v>
      </c>
      <c r="O1336" s="44">
        <f>IFERROR(_xll.qlIndexFixing(ONIndex3M,I1336,TRUE,_xll.ohTrigger(RecalcTrigger,Trigger3M)),NA())</f>
        <v>1.0608069821742561E-2</v>
      </c>
      <c r="P1336" s="44">
        <f>IFERROR(_xll.qlIndexFixing(ONIndex6M,I1336,TRUE,_xll.ohTrigger(RecalcTrigger,Trigger6M)),NA())</f>
        <v>1.0574223962525053E-2</v>
      </c>
      <c r="Q1336" s="146">
        <f>IFERROR(_xll.qlIndexFixing(ONIndex1Y,I1336,TRUE,_xll.ohTrigger(RecalcTrigger,Trigger1Y)),NA())</f>
        <v>1.1034758881399709E-2</v>
      </c>
    </row>
    <row r="1337" spans="2:17" x14ac:dyDescent="0.2">
      <c r="B1337" s="39" t="s">
        <v>42</v>
      </c>
      <c r="D1337" s="42">
        <f>_xll.qlCalendarAdvance(Calendar,$D1336,B1337,"f",FALSE)</f>
        <v>49116</v>
      </c>
      <c r="E1337" s="140">
        <f>_xll.qlInterestRateIndexValueDate(IndexON,D1337)</f>
        <v>49116</v>
      </c>
      <c r="F1337" s="156">
        <f>IFERROR(_xll.qlIndexFixing(IndexON,D1337,TRUE,_xll.ohTrigger(RecalcTrigger,TriggerON)),NA())</f>
        <v>9.2474915801843416E-3</v>
      </c>
      <c r="H1337" s="42">
        <f>_xll.qlCalendarAdvance(Calendar,$H1336,B1337,"f",FALSE)</f>
        <v>49116</v>
      </c>
      <c r="I1337" s="140">
        <f>_xll.qlInterestRateIndexValueDate(Index1M,$H1337)</f>
        <v>49116</v>
      </c>
      <c r="J1337" s="145">
        <f>IFERROR(_xll.qlIndexFixing(Index1M,$H1337,TRUE,_xll.ohTrigger(RecalcTrigger,Trigger1M)),NA())</f>
        <v>1.0323539465689979E-2</v>
      </c>
      <c r="K1337" s="44">
        <f>IFERROR(_xll.qlIndexFixing(Index3M,H1337,TRUE,_xll.ohTrigger(RecalcTrigger,Trigger3M)),NA())</f>
        <v>1.0559760909928082E-2</v>
      </c>
      <c r="L1337" s="44">
        <f>IFERROR(_xll.qlIndexFixing(Index6M,$H1337,TRUE,_xll.ohTrigger(RecalcTrigger,Trigger6M)),NA())</f>
        <v>1.0480541737241675E-2</v>
      </c>
      <c r="M1337" s="146">
        <f>IFERROR(_xll.qlIndexFixing(Index1Y,$H1337,TRUE,_xll.ohTrigger(RecalcTrigger,Trigger1Y)),NA())</f>
        <v>1.0848430412474075E-2</v>
      </c>
      <c r="N1337" s="145">
        <f>IFERROR(_xll.qlIndexFixing(ONIndex1M,I1337,TRUE,_xll.ohTrigger(RecalcTrigger,Trigger1M)),NA())</f>
        <v>1.0334940862415376E-2</v>
      </c>
      <c r="O1337" s="44">
        <f>IFERROR(_xll.qlIndexFixing(ONIndex3M,I1337,TRUE,_xll.ohTrigger(RecalcTrigger,Trigger3M)),NA())</f>
        <v>1.0599814924862061E-2</v>
      </c>
      <c r="P1337" s="44">
        <f>IFERROR(_xll.qlIndexFixing(ONIndex6M,I1337,TRUE,_xll.ohTrigger(RecalcTrigger,Trigger6M)),NA())</f>
        <v>1.056559209224206E-2</v>
      </c>
      <c r="Q1337" s="146">
        <f>IFERROR(_xll.qlIndexFixing(ONIndex1Y,I1337,TRUE,_xll.ohTrigger(RecalcTrigger,Trigger1Y)),NA())</f>
        <v>1.1025852565960115E-2</v>
      </c>
    </row>
    <row r="1338" spans="2:17" x14ac:dyDescent="0.2">
      <c r="B1338" s="39" t="s">
        <v>42</v>
      </c>
      <c r="D1338" s="42">
        <f>_xll.qlCalendarAdvance(Calendar,$D1337,B1338,"f",FALSE)</f>
        <v>49123</v>
      </c>
      <c r="E1338" s="140">
        <f>_xll.qlInterestRateIndexValueDate(IndexON,D1338)</f>
        <v>49123</v>
      </c>
      <c r="F1338" s="156">
        <f>IFERROR(_xll.qlIndexFixing(IndexON,D1338,TRUE,_xll.ohTrigger(RecalcTrigger,TriggerON)),NA())</f>
        <v>9.239718185984902E-3</v>
      </c>
      <c r="H1338" s="42">
        <f>_xll.qlCalendarAdvance(Calendar,$H1337,B1338,"f",FALSE)</f>
        <v>49123</v>
      </c>
      <c r="I1338" s="140">
        <f>_xll.qlInterestRateIndexValueDate(Index1M,$H1338)</f>
        <v>49123</v>
      </c>
      <c r="J1338" s="145">
        <f>IFERROR(_xll.qlIndexFixing(Index1M,$H1338,TRUE,_xll.ohTrigger(RecalcTrigger,Trigger1M)),NA())</f>
        <v>1.0315970525468066E-2</v>
      </c>
      <c r="K1338" s="44">
        <f>IFERROR(_xll.qlIndexFixing(Index3M,H1338,TRUE,_xll.ohTrigger(RecalcTrigger,Trigger3M)),NA())</f>
        <v>1.0551419246014626E-2</v>
      </c>
      <c r="L1338" s="44">
        <f>IFERROR(_xll.qlIndexFixing(Index6M,$H1338,TRUE,_xll.ohTrigger(RecalcTrigger,Trigger6M)),NA())</f>
        <v>1.0471849941872767E-2</v>
      </c>
      <c r="M1338" s="146">
        <f>IFERROR(_xll.qlIndexFixing(Index1Y,$H1338,TRUE,_xll.ohTrigger(RecalcTrigger,Trigger1Y)),NA())</f>
        <v>1.0839185569657017E-2</v>
      </c>
      <c r="N1338" s="145">
        <f>IFERROR(_xll.qlIndexFixing(ONIndex1M,I1338,TRUE,_xll.ohTrigger(RecalcTrigger,Trigger1M)),NA())</f>
        <v>1.0327406247173654E-2</v>
      </c>
      <c r="O1338" s="44">
        <f>IFERROR(_xll.qlIndexFixing(ONIndex3M,I1338,TRUE,_xll.ohTrigger(RecalcTrigger,Trigger3M)),NA())</f>
        <v>1.0591551378317243E-2</v>
      </c>
      <c r="P1338" s="44">
        <f>IFERROR(_xll.qlIndexFixing(ONIndex6M,I1338,TRUE,_xll.ohTrigger(RecalcTrigger,Trigger6M)),NA())</f>
        <v>1.0556959167871138E-2</v>
      </c>
      <c r="Q1338" s="146">
        <f>IFERROR(_xll.qlIndexFixing(ONIndex1Y,I1338,TRUE,_xll.ohTrigger(RecalcTrigger,Trigger1Y)),NA())</f>
        <v>1.1016937375547542E-2</v>
      </c>
    </row>
    <row r="1339" spans="2:17" x14ac:dyDescent="0.2">
      <c r="B1339" s="39" t="s">
        <v>42</v>
      </c>
      <c r="D1339" s="42">
        <f>_xll.qlCalendarAdvance(Calendar,$D1338,B1339,"f",FALSE)</f>
        <v>49130</v>
      </c>
      <c r="E1339" s="140">
        <f>_xll.qlInterestRateIndexValueDate(IndexON,D1339)</f>
        <v>49130</v>
      </c>
      <c r="F1339" s="156">
        <f>IFERROR(_xll.qlIndexFixing(IndexON,D1339,TRUE,_xll.ohTrigger(RecalcTrigger,TriggerON)),NA())</f>
        <v>9.231936636746596E-3</v>
      </c>
      <c r="H1339" s="42">
        <f>_xll.qlCalendarAdvance(Calendar,$H1338,B1339,"f",FALSE)</f>
        <v>49130</v>
      </c>
      <c r="I1339" s="140">
        <f>_xll.qlInterestRateIndexValueDate(Index1M,$H1339)</f>
        <v>49130</v>
      </c>
      <c r="J1339" s="145">
        <f>IFERROR(_xll.qlIndexFixing(Index1M,$H1339,TRUE,_xll.ohTrigger(RecalcTrigger,Trigger1M)),NA())</f>
        <v>1.03071956715741E-2</v>
      </c>
      <c r="K1339" s="44">
        <f>IFERROR(_xll.qlIndexFixing(Index3M,H1339,TRUE,_xll.ohTrigger(RecalcTrigger,Trigger3M)),NA())</f>
        <v>1.0543068927008516E-2</v>
      </c>
      <c r="L1339" s="44">
        <f>IFERROR(_xll.qlIndexFixing(Index6M,$H1339,TRUE,_xll.ohTrigger(RecalcTrigger,Trigger6M)),NA())</f>
        <v>1.0462685530440174E-2</v>
      </c>
      <c r="M1339" s="146">
        <f>IFERROR(_xll.qlIndexFixing(Index1Y,$H1339,TRUE,_xll.ohTrigger(RecalcTrigger,Trigger1Y)),NA())</f>
        <v>1.0829931840363294E-2</v>
      </c>
      <c r="N1339" s="145">
        <f>IFERROR(_xll.qlIndexFixing(ONIndex1M,I1339,TRUE,_xll.ohTrigger(RecalcTrigger,Trigger1M)),NA())</f>
        <v>1.0319858054734787E-2</v>
      </c>
      <c r="O1339" s="44">
        <f>IFERROR(_xll.qlIndexFixing(ONIndex3M,I1339,TRUE,_xll.ohTrigger(RecalcTrigger,Trigger3M)),NA())</f>
        <v>1.0583279182027061E-2</v>
      </c>
      <c r="P1339" s="44">
        <f>IFERROR(_xll.qlIndexFixing(ONIndex6M,I1339,TRUE,_xll.ohTrigger(RecalcTrigger,Trigger6M)),NA())</f>
        <v>1.0548325189331242E-2</v>
      </c>
      <c r="Q1339" s="146">
        <f>IFERROR(_xll.qlIndexFixing(ONIndex1Y,I1339,TRUE,_xll.ohTrigger(RecalcTrigger,Trigger1Y)),NA())</f>
        <v>1.1008013310080944E-2</v>
      </c>
    </row>
    <row r="1340" spans="2:17" x14ac:dyDescent="0.2">
      <c r="B1340" s="39" t="s">
        <v>42</v>
      </c>
      <c r="D1340" s="42">
        <f>_xll.qlCalendarAdvance(Calendar,$D1339,B1340,"f",FALSE)</f>
        <v>49137</v>
      </c>
      <c r="E1340" s="140">
        <f>_xll.qlInterestRateIndexValueDate(IndexON,D1340)</f>
        <v>49137</v>
      </c>
      <c r="F1340" s="156">
        <f>IFERROR(_xll.qlIndexFixing(IndexON,D1340,TRUE,_xll.ohTrigger(RecalcTrigger,TriggerON)),NA())</f>
        <v>9.2241469324694236E-3</v>
      </c>
      <c r="H1340" s="42">
        <f>_xll.qlCalendarAdvance(Calendar,$H1339,B1340,"f",FALSE)</f>
        <v>49137</v>
      </c>
      <c r="I1340" s="140">
        <f>_xll.qlInterestRateIndexValueDate(Index1M,$H1340)</f>
        <v>49137</v>
      </c>
      <c r="J1340" s="145">
        <f>IFERROR(_xll.qlIndexFixing(Index1M,$H1340,TRUE,_xll.ohTrigger(RecalcTrigger,Trigger1M)),NA())</f>
        <v>1.0299596009783456E-2</v>
      </c>
      <c r="K1340" s="44">
        <f>IFERROR(_xll.qlIndexFixing(Index3M,H1340,TRUE,_xll.ohTrigger(RecalcTrigger,Trigger3M)),NA())</f>
        <v>1.0534709952966128E-2</v>
      </c>
      <c r="L1340" s="44">
        <f>IFERROR(_xll.qlIndexFixing(Index6M,$H1340,TRUE,_xll.ohTrigger(RecalcTrigger,Trigger6M)),NA())</f>
        <v>1.0453991369292192E-2</v>
      </c>
      <c r="M1340" s="146">
        <f>IFERROR(_xll.qlIndexFixing(Index1Y,$H1340,TRUE,_xll.ohTrigger(RecalcTrigger,Trigger1Y)),NA())</f>
        <v>1.0820669224838486E-2</v>
      </c>
      <c r="N1340" s="145">
        <f>IFERROR(_xll.qlIndexFixing(ONIndex1M,I1340,TRUE,_xll.ohTrigger(RecalcTrigger,Trigger1M)),NA())</f>
        <v>1.0312296285098776E-2</v>
      </c>
      <c r="O1340" s="44">
        <f>IFERROR(_xll.qlIndexFixing(ONIndex3M,I1340,TRUE,_xll.ohTrigger(RecalcTrigger,Trigger3M)),NA())</f>
        <v>1.0574998336153607E-2</v>
      </c>
      <c r="P1340" s="44">
        <f>IFERROR(_xll.qlIndexFixing(ONIndex6M,I1340,TRUE,_xll.ohTrigger(RecalcTrigger,Trigger6M)),NA())</f>
        <v>1.0539690156622372E-2</v>
      </c>
      <c r="Q1340" s="146">
        <f>IFERROR(_xll.qlIndexFixing(ONIndex1Y,I1340,TRUE,_xll.ohTrigger(RecalcTrigger,Trigger1Y)),NA())</f>
        <v>1.0999080369722414E-2</v>
      </c>
    </row>
    <row r="1341" spans="2:17" x14ac:dyDescent="0.2">
      <c r="B1341" s="39" t="s">
        <v>42</v>
      </c>
      <c r="D1341" s="42">
        <f>_xll.qlCalendarAdvance(Calendar,$D1340,B1341,"f",FALSE)</f>
        <v>49144</v>
      </c>
      <c r="E1341" s="140">
        <f>_xll.qlInterestRateIndexValueDate(IndexON,D1341)</f>
        <v>49144</v>
      </c>
      <c r="F1341" s="156">
        <f>IFERROR(_xll.qlIndexFixing(IndexON,D1341,TRUE,_xll.ohTrigger(RecalcTrigger,TriggerON)),NA())</f>
        <v>9.2163490733154774E-3</v>
      </c>
      <c r="H1341" s="42">
        <f>_xll.qlCalendarAdvance(Calendar,$H1340,B1341,"f",FALSE)</f>
        <v>49144</v>
      </c>
      <c r="I1341" s="140">
        <f>_xll.qlInterestRateIndexValueDate(Index1M,$H1341)</f>
        <v>49144</v>
      </c>
      <c r="J1341" s="145">
        <f>IFERROR(_xll.qlIndexFixing(Index1M,$H1341,TRUE,_xll.ohTrigger(RecalcTrigger,Trigger1M)),NA())</f>
        <v>1.0291982763602197E-2</v>
      </c>
      <c r="K1341" s="44">
        <f>IFERROR(_xll.qlIndexFixing(Index3M,H1341,TRUE,_xll.ohTrigger(RecalcTrigger,Trigger3M)),NA())</f>
        <v>1.0526342323940318E-2</v>
      </c>
      <c r="L1341" s="44">
        <f>IFERROR(_xll.qlIndexFixing(Index6M,$H1341,TRUE,_xll.ohTrigger(RecalcTrigger,Trigger6M)),NA())</f>
        <v>1.0445296186185404E-2</v>
      </c>
      <c r="M1341" s="146">
        <f>IFERROR(_xll.qlIndexFixing(Index1Y,$H1341,TRUE,_xll.ohTrigger(RecalcTrigger,Trigger1Y)),NA())</f>
        <v>1.0811397723328842E-2</v>
      </c>
      <c r="N1341" s="145">
        <f>IFERROR(_xll.qlIndexFixing(ONIndex1M,I1341,TRUE,_xll.ohTrigger(RecalcTrigger,Trigger1M)),NA())</f>
        <v>1.0304720938265621E-2</v>
      </c>
      <c r="O1341" s="44">
        <f>IFERROR(_xll.qlIndexFixing(ONIndex3M,I1341,TRUE,_xll.ohTrigger(RecalcTrigger,Trigger3M)),NA())</f>
        <v>1.0566708840615835E-2</v>
      </c>
      <c r="P1341" s="44">
        <f>IFERROR(_xll.qlIndexFixing(ONIndex6M,I1341,TRUE,_xll.ohTrigger(RecalcTrigger,Trigger6M)),NA())</f>
        <v>1.0531054069744528E-2</v>
      </c>
      <c r="Q1341" s="146">
        <f>IFERROR(_xll.qlIndexFixing(ONIndex1Y,I1341,TRUE,_xll.ohTrigger(RecalcTrigger,Trigger1Y)),NA())</f>
        <v>1.0990138554471951E-2</v>
      </c>
    </row>
    <row r="1342" spans="2:17" x14ac:dyDescent="0.2">
      <c r="B1342" s="39" t="s">
        <v>42</v>
      </c>
      <c r="D1342" s="42">
        <f>_xll.qlCalendarAdvance(Calendar,$D1341,B1342,"f",FALSE)</f>
        <v>49151</v>
      </c>
      <c r="E1342" s="140">
        <f>_xll.qlInterestRateIndexValueDate(IndexON,D1342)</f>
        <v>49151</v>
      </c>
      <c r="F1342" s="156">
        <f>IFERROR(_xll.qlIndexFixing(IndexON,D1342,TRUE,_xll.ohTrigger(RecalcTrigger,TriggerON)),NA())</f>
        <v>9.2085430590416184E-3</v>
      </c>
      <c r="H1342" s="42">
        <f>_xll.qlCalendarAdvance(Calendar,$H1341,B1342,"f",FALSE)</f>
        <v>49151</v>
      </c>
      <c r="I1342" s="140">
        <f>_xll.qlInterestRateIndexValueDate(Index1M,$H1342)</f>
        <v>49151</v>
      </c>
      <c r="J1342" s="145">
        <f>IFERROR(_xll.qlIndexFixing(Index1M,$H1342,TRUE,_xll.ohTrigger(RecalcTrigger,Trigger1M)),NA())</f>
        <v>1.0283954694141437E-2</v>
      </c>
      <c r="K1342" s="44">
        <f>IFERROR(_xll.qlIndexFixing(Index3M,H1342,TRUE,_xll.ohTrigger(RecalcTrigger,Trigger3M)),NA())</f>
        <v>1.0517966039985706E-2</v>
      </c>
      <c r="L1342" s="44">
        <f>IFERROR(_xll.qlIndexFixing(Index6M,$H1342,TRUE,_xll.ohTrigger(RecalcTrigger,Trigger6M)),NA())</f>
        <v>1.0436599981133027E-2</v>
      </c>
      <c r="M1342" s="146">
        <f>IFERROR(_xll.qlIndexFixing(Index1Y,$H1342,TRUE,_xll.ohTrigger(RecalcTrigger,Trigger1Y)),NA())</f>
        <v>1.0802117336080164E-2</v>
      </c>
      <c r="N1342" s="145">
        <f>IFERROR(_xll.qlIndexFixing(ONIndex1M,I1342,TRUE,_xll.ohTrigger(RecalcTrigger,Trigger1M)),NA())</f>
        <v>1.0297132014316368E-2</v>
      </c>
      <c r="O1342" s="44">
        <f>IFERROR(_xll.qlIndexFixing(ONIndex3M,I1342,TRUE,_xll.ohTrigger(RecalcTrigger,Trigger3M)),NA())</f>
        <v>1.0558410695332698E-2</v>
      </c>
      <c r="P1342" s="44">
        <f>IFERROR(_xll.qlIndexFixing(ONIndex6M,I1342,TRUE,_xll.ohTrigger(RecalcTrigger,Trigger6M)),NA())</f>
        <v>1.0522416928778755E-2</v>
      </c>
      <c r="Q1342" s="146">
        <f>IFERROR(_xll.qlIndexFixing(ONIndex1Y,I1342,TRUE,_xll.ohTrigger(RecalcTrigger,Trigger1Y)),NA())</f>
        <v>1.0981187864167463E-2</v>
      </c>
    </row>
    <row r="1343" spans="2:17" x14ac:dyDescent="0.2">
      <c r="B1343" s="39" t="s">
        <v>42</v>
      </c>
      <c r="D1343" s="42">
        <f>_xll.qlCalendarAdvance(Calendar,$D1342,B1343,"f",FALSE)</f>
        <v>49158</v>
      </c>
      <c r="E1343" s="140">
        <f>_xll.qlInterestRateIndexValueDate(IndexON,D1343)</f>
        <v>49158</v>
      </c>
      <c r="F1343" s="156">
        <f>IFERROR(_xll.qlIndexFixing(IndexON,D1343,TRUE,_xll.ohTrigger(RecalcTrigger,TriggerON)),NA())</f>
        <v>9.2007288898099393E-3</v>
      </c>
      <c r="H1343" s="42">
        <f>_xll.qlCalendarAdvance(Calendar,$H1342,B1343,"f",FALSE)</f>
        <v>49158</v>
      </c>
      <c r="I1343" s="140">
        <f>_xll.qlInterestRateIndexValueDate(Index1M,$H1343)</f>
        <v>49158</v>
      </c>
      <c r="J1343" s="145">
        <f>IFERROR(_xll.qlIndexFixing(Index1M,$H1343,TRUE,_xll.ohTrigger(RecalcTrigger,Trigger1M)),NA())</f>
        <v>1.0276715518188172E-2</v>
      </c>
      <c r="K1343" s="44">
        <f>IFERROR(_xll.qlIndexFixing(Index3M,H1343,TRUE,_xll.ohTrigger(RecalcTrigger,Trigger3M)),NA())</f>
        <v>1.050958110115691E-2</v>
      </c>
      <c r="L1343" s="44">
        <f>IFERROR(_xll.qlIndexFixing(Index6M,$H1343,TRUE,_xll.ohTrigger(RecalcTrigger,Trigger6M)),NA())</f>
        <v>1.0427902754148713E-2</v>
      </c>
      <c r="M1343" s="146">
        <f>IFERROR(_xll.qlIndexFixing(Index1Y,$H1343,TRUE,_xll.ohTrigger(RecalcTrigger,Trigger1Y)),NA())</f>
        <v>1.07928280633387E-2</v>
      </c>
      <c r="N1343" s="145">
        <f>IFERROR(_xll.qlIndexFixing(ONIndex1M,I1343,TRUE,_xll.ohTrigger(RecalcTrigger,Trigger1M)),NA())</f>
        <v>1.0289529513088924E-2</v>
      </c>
      <c r="O1343" s="44">
        <f>IFERROR(_xll.qlIndexFixing(ONIndex3M,I1343,TRUE,_xll.ohTrigger(RecalcTrigger,Trigger3M)),NA())</f>
        <v>1.055010390046629E-2</v>
      </c>
      <c r="P1343" s="44">
        <f>IFERROR(_xll.qlIndexFixing(ONIndex6M,I1343,TRUE,_xll.ohTrigger(RecalcTrigger,Trigger6M)),NA())</f>
        <v>1.0513778733644008E-2</v>
      </c>
      <c r="Q1343" s="146">
        <f>IFERROR(_xll.qlIndexFixing(ONIndex1Y,I1343,TRUE,_xll.ohTrigger(RecalcTrigger,Trigger1Y)),NA())</f>
        <v>1.0972228298971043E-2</v>
      </c>
    </row>
    <row r="1344" spans="2:17" x14ac:dyDescent="0.2">
      <c r="B1344" s="39" t="s">
        <v>42</v>
      </c>
      <c r="D1344" s="42">
        <f>_xll.qlCalendarAdvance(Calendar,$D1343,B1344,"f",FALSE)</f>
        <v>49165</v>
      </c>
      <c r="E1344" s="140">
        <f>_xll.qlInterestRateIndexValueDate(IndexON,D1344)</f>
        <v>49165</v>
      </c>
      <c r="F1344" s="156">
        <f>IFERROR(_xll.qlIndexFixing(IndexON,D1344,TRUE,_xll.ohTrigger(RecalcTrigger,TriggerON)),NA())</f>
        <v>9.1929065656204401E-3</v>
      </c>
      <c r="H1344" s="42">
        <f>_xll.qlCalendarAdvance(Calendar,$H1343,B1344,"f",FALSE)</f>
        <v>49165</v>
      </c>
      <c r="I1344" s="140">
        <f>_xll.qlInterestRateIndexValueDate(Index1M,$H1344)</f>
        <v>49165</v>
      </c>
      <c r="J1344" s="145">
        <f>IFERROR(_xll.qlIndexFixing(Index1M,$H1344,TRUE,_xll.ohTrigger(RecalcTrigger,Trigger1M)),NA())</f>
        <v>1.0269061519009437E-2</v>
      </c>
      <c r="K1344" s="44">
        <f>IFERROR(_xll.qlIndexFixing(Index3M,H1344,TRUE,_xll.ohTrigger(RecalcTrigger,Trigger3M)),NA())</f>
        <v>1.050118750751031E-2</v>
      </c>
      <c r="L1344" s="44">
        <f>IFERROR(_xll.qlIndexFixing(Index6M,$H1344,TRUE,_xll.ohTrigger(RecalcTrigger,Trigger6M)),NA())</f>
        <v>1.0419204505246561E-2</v>
      </c>
      <c r="M1344" s="146">
        <f>IFERROR(_xll.qlIndexFixing(Index1Y,$H1344,TRUE,_xll.ohTrigger(RecalcTrigger,Trigger1Y)),NA())</f>
        <v>1.0783529905350919E-2</v>
      </c>
      <c r="N1344" s="145">
        <f>IFERROR(_xll.qlIndexFixing(ONIndex1M,I1344,TRUE,_xll.ohTrigger(RecalcTrigger,Trigger1M)),NA())</f>
        <v>1.0281913434664336E-2</v>
      </c>
      <c r="O1344" s="44">
        <f>IFERROR(_xll.qlIndexFixing(ONIndex3M,I1344,TRUE,_xll.ohTrigger(RecalcTrigger,Trigger3M)),NA())</f>
        <v>1.054178845601661E-2</v>
      </c>
      <c r="P1344" s="44">
        <f>IFERROR(_xll.qlIndexFixing(ONIndex6M,I1344,TRUE,_xll.ohTrigger(RecalcTrigger,Trigger6M)),NA())</f>
        <v>1.0505139484421333E-2</v>
      </c>
      <c r="Q1344" s="146">
        <f>IFERROR(_xll.qlIndexFixing(ONIndex1Y,I1344,TRUE,_xll.ohTrigger(RecalcTrigger,Trigger1Y)),NA())</f>
        <v>1.0963259858801644E-2</v>
      </c>
    </row>
    <row r="1345" spans="2:17" x14ac:dyDescent="0.2">
      <c r="B1345" s="39" t="s">
        <v>42</v>
      </c>
      <c r="D1345" s="42">
        <f>_xll.qlCalendarAdvance(Calendar,$D1344,B1345,"f",FALSE)</f>
        <v>49172</v>
      </c>
      <c r="E1345" s="140">
        <f>_xll.qlInterestRateIndexValueDate(IndexON,D1345)</f>
        <v>49172</v>
      </c>
      <c r="F1345" s="156">
        <f>IFERROR(_xll.qlIndexFixing(IndexON,D1345,TRUE,_xll.ohTrigger(RecalcTrigger,TriggerON)),NA())</f>
        <v>9.1850760863920744E-3</v>
      </c>
      <c r="H1345" s="42">
        <f>_xll.qlCalendarAdvance(Calendar,$H1344,B1345,"f",FALSE)</f>
        <v>49172</v>
      </c>
      <c r="I1345" s="140">
        <f>_xll.qlInterestRateIndexValueDate(Index1M,$H1345)</f>
        <v>49172</v>
      </c>
      <c r="J1345" s="145">
        <f>IFERROR(_xll.qlIndexFixing(Index1M,$H1345,TRUE,_xll.ohTrigger(RecalcTrigger,Trigger1M)),NA())</f>
        <v>1.0261393935557974E-2</v>
      </c>
      <c r="K1345" s="44">
        <f>IFERROR(_xll.qlIndexFixing(Index3M,H1345,TRUE,_xll.ohTrigger(RecalcTrigger,Trigger3M)),NA())</f>
        <v>1.0492785259100523E-2</v>
      </c>
      <c r="L1345" s="44">
        <f>IFERROR(_xll.qlIndexFixing(Index6M,$H1345,TRUE,_xll.ohTrigger(RecalcTrigger,Trigger6M)),NA())</f>
        <v>1.0410505234439782E-2</v>
      </c>
      <c r="M1345" s="146">
        <f>IFERROR(_xll.qlIndexFixing(Index1Y,$H1345,TRUE,_xll.ohTrigger(RecalcTrigger,Trigger1Y)),NA())</f>
        <v>1.0774222862363514E-2</v>
      </c>
      <c r="N1345" s="145">
        <f>IFERROR(_xll.qlIndexFixing(ONIndex1M,I1345,TRUE,_xll.ohTrigger(RecalcTrigger,Trigger1M)),NA())</f>
        <v>1.0274283779042603E-2</v>
      </c>
      <c r="O1345" s="44">
        <f>IFERROR(_xll.qlIndexFixing(ONIndex3M,I1345,TRUE,_xll.ohTrigger(RecalcTrigger,Trigger3M)),NA())</f>
        <v>1.0533464361821565E-2</v>
      </c>
      <c r="P1345" s="44">
        <f>IFERROR(_xll.qlIndexFixing(ONIndex6M,I1345,TRUE,_xll.ohTrigger(RecalcTrigger,Trigger6M)),NA())</f>
        <v>1.0496499181029684E-2</v>
      </c>
      <c r="Q1345" s="146">
        <f>IFERROR(_xll.qlIndexFixing(ONIndex1Y,I1345,TRUE,_xll.ohTrigger(RecalcTrigger,Trigger1Y)),NA())</f>
        <v>1.0954282543659266E-2</v>
      </c>
    </row>
    <row r="1346" spans="2:17" x14ac:dyDescent="0.2">
      <c r="B1346" s="39" t="s">
        <v>42</v>
      </c>
      <c r="D1346" s="42">
        <f>_xll.qlCalendarAdvance(Calendar,$D1345,B1346,"f",FALSE)</f>
        <v>49179</v>
      </c>
      <c r="E1346" s="140">
        <f>_xll.qlInterestRateIndexValueDate(IndexON,D1346)</f>
        <v>49179</v>
      </c>
      <c r="F1346" s="156">
        <f>IFERROR(_xll.qlIndexFixing(IndexON,D1346,TRUE,_xll.ohTrigger(RecalcTrigger,TriggerON)),NA())</f>
        <v>9.177237452043796E-3</v>
      </c>
      <c r="H1346" s="42">
        <f>_xll.qlCalendarAdvance(Calendar,$H1345,B1346,"f",FALSE)</f>
        <v>49179</v>
      </c>
      <c r="I1346" s="140">
        <f>_xll.qlInterestRateIndexValueDate(Index1M,$H1346)</f>
        <v>49179</v>
      </c>
      <c r="J1346" s="145">
        <f>IFERROR(_xll.qlIndexFixing(Index1M,$H1346,TRUE,_xll.ohTrigger(RecalcTrigger,Trigger1M)),NA())</f>
        <v>1.0253712767853427E-2</v>
      </c>
      <c r="K1346" s="44">
        <f>IFERROR(_xll.qlIndexFixing(Index3M,H1346,TRUE,_xll.ohTrigger(RecalcTrigger,Trigger3M)),NA())</f>
        <v>1.0484374355980406E-2</v>
      </c>
      <c r="L1346" s="44">
        <f>IFERROR(_xll.qlIndexFixing(Index6M,$H1346,TRUE,_xll.ohTrigger(RecalcTrigger,Trigger6M)),NA())</f>
        <v>1.0401804941742471E-2</v>
      </c>
      <c r="M1346" s="146">
        <f>IFERROR(_xll.qlIndexFixing(Index1Y,$H1346,TRUE,_xll.ohTrigger(RecalcTrigger,Trigger1Y)),NA())</f>
        <v>1.0764906934624063E-2</v>
      </c>
      <c r="N1346" s="145">
        <f>IFERROR(_xll.qlIndexFixing(ONIndex1M,I1346,TRUE,_xll.ohTrigger(RecalcTrigger,Trigger1M)),NA())</f>
        <v>1.0266640546223726E-2</v>
      </c>
      <c r="O1346" s="44">
        <f>IFERROR(_xll.qlIndexFixing(ONIndex3M,I1346,TRUE,_xll.ohTrigger(RecalcTrigger,Trigger3M)),NA())</f>
        <v>1.0525131617962202E-2</v>
      </c>
      <c r="P1346" s="44">
        <f>IFERROR(_xll.qlIndexFixing(ONIndex6M,I1346,TRUE,_xll.ohTrigger(RecalcTrigger,Trigger6M)),NA())</f>
        <v>1.048785782346906E-2</v>
      </c>
      <c r="Q1346" s="146">
        <f>IFERROR(_xll.qlIndexFixing(ONIndex1Y,I1346,TRUE,_xll.ohTrigger(RecalcTrigger,Trigger1Y)),NA())</f>
        <v>1.094529635354391E-2</v>
      </c>
    </row>
    <row r="1347" spans="2:17" x14ac:dyDescent="0.2">
      <c r="B1347" s="39" t="s">
        <v>42</v>
      </c>
      <c r="D1347" s="42">
        <f>_xll.qlCalendarAdvance(Calendar,$D1346,B1347,"f",FALSE)</f>
        <v>49186</v>
      </c>
      <c r="E1347" s="140">
        <f>_xll.qlInterestRateIndexValueDate(IndexON,D1347)</f>
        <v>49186</v>
      </c>
      <c r="F1347" s="156">
        <f>IFERROR(_xll.qlIndexFixing(IndexON,D1347,TRUE,_xll.ohTrigger(RecalcTrigger,TriggerON)),NA())</f>
        <v>9.1693906628997901E-3</v>
      </c>
      <c r="H1347" s="42">
        <f>_xll.qlCalendarAdvance(Calendar,$H1346,B1347,"f",FALSE)</f>
        <v>49186</v>
      </c>
      <c r="I1347" s="140">
        <f>_xll.qlInterestRateIndexValueDate(Index1M,$H1347)</f>
        <v>49186</v>
      </c>
      <c r="J1347" s="145">
        <f>IFERROR(_xll.qlIndexFixing(Index1M,$H1347,TRUE,_xll.ohTrigger(RecalcTrigger,Trigger1M)),NA())</f>
        <v>1.0247238796827762E-2</v>
      </c>
      <c r="K1347" s="44">
        <f>IFERROR(_xll.qlIndexFixing(Index3M,H1347,TRUE,_xll.ohTrigger(RecalcTrigger,Trigger3M)),NA())</f>
        <v>1.047595479820722E-2</v>
      </c>
      <c r="L1347" s="44">
        <f>IFERROR(_xll.qlIndexFixing(Index6M,$H1347,TRUE,_xll.ohTrigger(RecalcTrigger,Trigger6M)),NA())</f>
        <v>1.0394051908893233E-2</v>
      </c>
      <c r="M1347" s="146">
        <f>IFERROR(_xll.qlIndexFixing(Index1Y,$H1347,TRUE,_xll.ohTrigger(RecalcTrigger,Trigger1Y)),NA())</f>
        <v>1.0755582122379259E-2</v>
      </c>
      <c r="N1347" s="145">
        <f>IFERROR(_xll.qlIndexFixing(ONIndex1M,I1347,TRUE,_xll.ohTrigger(RecalcTrigger,Trigger1M)),NA())</f>
        <v>1.0258983736207705E-2</v>
      </c>
      <c r="O1347" s="44">
        <f>IFERROR(_xll.qlIndexFixing(ONIndex3M,I1347,TRUE,_xll.ohTrigger(RecalcTrigger,Trigger3M)),NA())</f>
        <v>1.0516790224438521E-2</v>
      </c>
      <c r="P1347" s="44">
        <f>IFERROR(_xll.qlIndexFixing(ONIndex6M,I1347,TRUE,_xll.ohTrigger(RecalcTrigger,Trigger6M)),NA())</f>
        <v>1.0479215411901555E-2</v>
      </c>
      <c r="Q1347" s="146">
        <f>IFERROR(_xll.qlIndexFixing(ONIndex1Y,I1347,TRUE,_xll.ohTrigger(RecalcTrigger,Trigger1Y)),NA())</f>
        <v>1.0936301288455574E-2</v>
      </c>
    </row>
    <row r="1348" spans="2:17" x14ac:dyDescent="0.2">
      <c r="B1348" s="39" t="s">
        <v>42</v>
      </c>
      <c r="D1348" s="42">
        <f>_xll.qlCalendarAdvance(Calendar,$D1347,B1348,"f",FALSE)</f>
        <v>49193</v>
      </c>
      <c r="E1348" s="140">
        <f>_xll.qlInterestRateIndexValueDate(IndexON,D1348)</f>
        <v>49193</v>
      </c>
      <c r="F1348" s="156">
        <f>IFERROR(_xll.qlIndexFixing(IndexON,D1348,TRUE,_xll.ohTrigger(RecalcTrigger,TriggerON)),NA())</f>
        <v>9.1615357186358715E-3</v>
      </c>
      <c r="H1348" s="42">
        <f>_xll.qlCalendarAdvance(Calendar,$H1347,B1348,"f",FALSE)</f>
        <v>49193</v>
      </c>
      <c r="I1348" s="140">
        <f>_xll.qlInterestRateIndexValueDate(Index1M,$H1348)</f>
        <v>49193</v>
      </c>
      <c r="J1348" s="145">
        <f>IFERROR(_xll.qlIndexFixing(Index1M,$H1348,TRUE,_xll.ohTrigger(RecalcTrigger,Trigger1M)),NA())</f>
        <v>1.0239534020045923E-2</v>
      </c>
      <c r="K1348" s="44">
        <f>IFERROR(_xll.qlIndexFixing(Index3M,H1348,TRUE,_xll.ohTrigger(RecalcTrigger,Trigger3M)),NA())</f>
        <v>1.0467980258849525E-2</v>
      </c>
      <c r="L1348" s="44">
        <f>IFERROR(_xll.qlIndexFixing(Index6M,$H1348,TRUE,_xll.ohTrigger(RecalcTrigger,Trigger6M)),NA())</f>
        <v>1.0385824614178836E-2</v>
      </c>
      <c r="M1348" s="146">
        <f>IFERROR(_xll.qlIndexFixing(Index1Y,$H1348,TRUE,_xll.ohTrigger(RecalcTrigger,Trigger1Y)),NA())</f>
        <v>1.0746248425876903E-2</v>
      </c>
      <c r="N1348" s="145">
        <f>IFERROR(_xll.qlIndexFixing(ONIndex1M,I1348,TRUE,_xll.ohTrigger(RecalcTrigger,Trigger1M)),NA())</f>
        <v>1.0251313349075586E-2</v>
      </c>
      <c r="O1348" s="44">
        <f>IFERROR(_xll.qlIndexFixing(ONIndex3M,I1348,TRUE,_xll.ohTrigger(RecalcTrigger,Trigger3M)),NA())</f>
        <v>1.0508440181250522E-2</v>
      </c>
      <c r="P1348" s="44">
        <f>IFERROR(_xll.qlIndexFixing(ONIndex6M,I1348,TRUE,_xll.ohTrigger(RecalcTrigger,Trigger6M)),NA())</f>
        <v>1.0470571946084029E-2</v>
      </c>
      <c r="Q1348" s="146">
        <f>IFERROR(_xll.qlIndexFixing(ONIndex1Y,I1348,TRUE,_xll.ohTrigger(RecalcTrigger,Trigger1Y)),NA())</f>
        <v>1.0927297348475307E-2</v>
      </c>
    </row>
    <row r="1349" spans="2:17" x14ac:dyDescent="0.2">
      <c r="B1349" s="39" t="s">
        <v>42</v>
      </c>
      <c r="D1349" s="42">
        <f>_xll.qlCalendarAdvance(Calendar,$D1348,B1349,"f",FALSE)</f>
        <v>49200</v>
      </c>
      <c r="E1349" s="140">
        <f>_xll.qlInterestRateIndexValueDate(IndexON,D1349)</f>
        <v>49200</v>
      </c>
      <c r="F1349" s="156">
        <f>IFERROR(_xll.qlIndexFixing(IndexON,D1349,TRUE,_xll.ohTrigger(RecalcTrigger,TriggerON)),NA())</f>
        <v>9.1536726193330864E-3</v>
      </c>
      <c r="H1349" s="42">
        <f>_xll.qlCalendarAdvance(Calendar,$H1348,B1349,"f",FALSE)</f>
        <v>49200</v>
      </c>
      <c r="I1349" s="140">
        <f>_xll.qlInterestRateIndexValueDate(Index1M,$H1349)</f>
        <v>49200</v>
      </c>
      <c r="J1349" s="145">
        <f>IFERROR(_xll.qlIndexFixing(Index1M,$H1349,TRUE,_xll.ohTrigger(RecalcTrigger,Trigger1M)),NA())</f>
        <v>1.023181565974533E-2</v>
      </c>
      <c r="K1349" s="44">
        <f>IFERROR(_xll.qlIndexFixing(Index3M,H1349,TRUE,_xll.ohTrigger(RecalcTrigger,Trigger3M)),NA())</f>
        <v>1.0459544251640251E-2</v>
      </c>
      <c r="L1349" s="44">
        <f>IFERROR(_xll.qlIndexFixing(Index6M,$H1349,TRUE,_xll.ohTrigger(RecalcTrigger,Trigger6M)),NA())</f>
        <v>1.037712221553181E-2</v>
      </c>
      <c r="M1349" s="146">
        <f>IFERROR(_xll.qlIndexFixing(Index1Y,$H1349,TRUE,_xll.ohTrigger(RecalcTrigger,Trigger1Y)),NA())</f>
        <v>1.0736905845364353E-2</v>
      </c>
      <c r="N1349" s="145">
        <f>IFERROR(_xll.qlIndexFixing(ONIndex1M,I1349,TRUE,_xll.ohTrigger(RecalcTrigger,Trigger1M)),NA())</f>
        <v>1.024362938458423E-2</v>
      </c>
      <c r="O1349" s="44">
        <f>IFERROR(_xll.qlIndexFixing(ONIndex3M,I1349,TRUE,_xll.ohTrigger(RecalcTrigger,Trigger3M)),NA())</f>
        <v>1.0500081488479251E-2</v>
      </c>
      <c r="P1349" s="44">
        <f>IFERROR(_xll.qlIndexFixing(ONIndex6M,I1349,TRUE,_xll.ohTrigger(RecalcTrigger,Trigger6M)),NA())</f>
        <v>1.0461927426097528E-2</v>
      </c>
      <c r="Q1349" s="146">
        <f>IFERROR(_xll.qlIndexFixing(ONIndex1Y,I1349,TRUE,_xll.ohTrigger(RecalcTrigger,Trigger1Y)),NA())</f>
        <v>1.0918284533441014E-2</v>
      </c>
    </row>
    <row r="1350" spans="2:17" x14ac:dyDescent="0.2">
      <c r="B1350" s="39" t="s">
        <v>42</v>
      </c>
      <c r="D1350" s="42">
        <f>_xll.qlCalendarAdvance(Calendar,$D1349,B1350,"f",FALSE)</f>
        <v>49207</v>
      </c>
      <c r="E1350" s="140">
        <f>_xll.qlInterestRateIndexValueDate(IndexON,D1350)</f>
        <v>49207</v>
      </c>
      <c r="F1350" s="156">
        <f>IFERROR(_xll.qlIndexFixing(IndexON,D1350,TRUE,_xll.ohTrigger(RecalcTrigger,TriggerON)),NA())</f>
        <v>9.1458013650724812E-3</v>
      </c>
      <c r="H1350" s="42">
        <f>_xll.qlCalendarAdvance(Calendar,$H1349,B1350,"f",FALSE)</f>
        <v>49207</v>
      </c>
      <c r="I1350" s="140">
        <f>_xll.qlInterestRateIndexValueDate(Index1M,$H1350)</f>
        <v>49207</v>
      </c>
      <c r="J1350" s="145">
        <f>IFERROR(_xll.qlIndexFixing(Index1M,$H1350,TRUE,_xll.ohTrigger(RecalcTrigger,Trigger1M)),NA())</f>
        <v>1.0224083715955698E-2</v>
      </c>
      <c r="K1350" s="44">
        <f>IFERROR(_xll.qlIndexFixing(Index3M,H1350,TRUE,_xll.ohTrigger(RecalcTrigger,Trigger3M)),NA())</f>
        <v>1.0451099589992055E-2</v>
      </c>
      <c r="L1350" s="44">
        <f>IFERROR(_xll.qlIndexFixing(Index6M,$H1350,TRUE,_xll.ohTrigger(RecalcTrigger,Trigger6M)),NA())</f>
        <v>1.0368418794513265E-2</v>
      </c>
      <c r="M1350" s="146">
        <f>IFERROR(_xll.qlIndexFixing(Index1Y,$H1350,TRUE,_xll.ohTrigger(RecalcTrigger,Trigger1Y)),NA())</f>
        <v>1.0727554381090076E-2</v>
      </c>
      <c r="N1350" s="145">
        <f>IFERROR(_xll.qlIndexFixing(ONIndex1M,I1350,TRUE,_xll.ohTrigger(RecalcTrigger,Trigger1M)),NA())</f>
        <v>1.0235931843057822E-2</v>
      </c>
      <c r="O1350" s="44">
        <f>IFERROR(_xll.qlIndexFixing(ONIndex3M,I1350,TRUE,_xll.ohTrigger(RecalcTrigger,Trigger3M)),NA())</f>
        <v>1.0491714145962616E-2</v>
      </c>
      <c r="P1350" s="44">
        <f>IFERROR(_xll.qlIndexFixing(ONIndex6M,I1350,TRUE,_xll.ohTrigger(RecalcTrigger,Trigger6M)),NA())</f>
        <v>1.04532818520231E-2</v>
      </c>
      <c r="Q1350" s="146">
        <f>IFERROR(_xll.qlIndexFixing(ONIndex1Y,I1350,TRUE,_xll.ohTrigger(RecalcTrigger,Trigger1Y)),NA())</f>
        <v>1.0909262843514789E-2</v>
      </c>
    </row>
    <row r="1351" spans="2:17" x14ac:dyDescent="0.2">
      <c r="B1351" s="39" t="s">
        <v>42</v>
      </c>
      <c r="D1351" s="42">
        <f>_xll.qlCalendarAdvance(Calendar,$D1350,B1351,"f",FALSE)</f>
        <v>49214</v>
      </c>
      <c r="E1351" s="140">
        <f>_xll.qlInterestRateIndexValueDate(IndexON,D1351)</f>
        <v>49214</v>
      </c>
      <c r="F1351" s="156">
        <f>IFERROR(_xll.qlIndexFixing(IndexON,D1351,TRUE,_xll.ohTrigger(RecalcTrigger,TriggerON)),NA())</f>
        <v>9.1379219558540559E-3</v>
      </c>
      <c r="H1351" s="42">
        <f>_xll.qlCalendarAdvance(Calendar,$H1350,B1351,"f",FALSE)</f>
        <v>49214</v>
      </c>
      <c r="I1351" s="140">
        <f>_xll.qlInterestRateIndexValueDate(Index1M,$H1351)</f>
        <v>49214</v>
      </c>
      <c r="J1351" s="145">
        <f>IFERROR(_xll.qlIndexFixing(Index1M,$H1351,TRUE,_xll.ohTrigger(RecalcTrigger,Trigger1M)),NA())</f>
        <v>1.0216338188704044E-2</v>
      </c>
      <c r="K1351" s="44">
        <f>IFERROR(_xll.qlIndexFixing(Index3M,H1351,TRUE,_xll.ohTrigger(RecalcTrigger,Trigger3M)),NA())</f>
        <v>1.0442646273959263E-2</v>
      </c>
      <c r="L1351" s="44">
        <f>IFERROR(_xll.qlIndexFixing(Index6M,$H1351,TRUE,_xll.ohTrigger(RecalcTrigger,Trigger6M)),NA())</f>
        <v>1.035971435113753E-2</v>
      </c>
      <c r="M1351" s="146">
        <f>IFERROR(_xll.qlIndexFixing(Index1Y,$H1351,TRUE,_xll.ohTrigger(RecalcTrigger,Trigger1Y)),NA())</f>
        <v>1.0718194033301653E-2</v>
      </c>
      <c r="N1351" s="145">
        <f>IFERROR(_xll.qlIndexFixing(ONIndex1M,I1351,TRUE,_xll.ohTrigger(RecalcTrigger,Trigger1M)),NA())</f>
        <v>1.0228220724334269E-2</v>
      </c>
      <c r="O1351" s="44">
        <f>IFERROR(_xll.qlIndexFixing(ONIndex3M,I1351,TRUE,_xll.ohTrigger(RecalcTrigger,Trigger3M)),NA())</f>
        <v>1.0483338153862709E-2</v>
      </c>
      <c r="P1351" s="44">
        <f>IFERROR(_xll.qlIndexFixing(ONIndex6M,I1351,TRUE,_xll.ohTrigger(RecalcTrigger,Trigger6M)),NA())</f>
        <v>1.0444635223779697E-2</v>
      </c>
      <c r="Q1351" s="146">
        <f>IFERROR(_xll.qlIndexFixing(ONIndex1Y,I1351,TRUE,_xll.ohTrigger(RecalcTrigger,Trigger1Y)),NA())</f>
        <v>1.0900232278696631E-2</v>
      </c>
    </row>
    <row r="1352" spans="2:17" x14ac:dyDescent="0.2">
      <c r="B1352" s="39" t="s">
        <v>42</v>
      </c>
      <c r="D1352" s="42">
        <f>_xll.qlCalendarAdvance(Calendar,$D1351,B1352,"f",FALSE)</f>
        <v>49221</v>
      </c>
      <c r="E1352" s="140">
        <f>_xll.qlInterestRateIndexValueDate(IndexON,D1352)</f>
        <v>49221</v>
      </c>
      <c r="F1352" s="156">
        <f>IFERROR(_xll.qlIndexFixing(IndexON,D1352,TRUE,_xll.ohTrigger(RecalcTrigger,TriggerON)),NA())</f>
        <v>9.1300343915967641E-3</v>
      </c>
      <c r="H1352" s="42">
        <f>_xll.qlCalendarAdvance(Calendar,$H1351,B1352,"f",FALSE)</f>
        <v>49221</v>
      </c>
      <c r="I1352" s="140">
        <f>_xll.qlInterestRateIndexValueDate(Index1M,$H1352)</f>
        <v>49221</v>
      </c>
      <c r="J1352" s="145">
        <f>IFERROR(_xll.qlIndexFixing(Index1M,$H1352,TRUE,_xll.ohTrigger(RecalcTrigger,Trigger1M)),NA())</f>
        <v>1.0207340494003554E-2</v>
      </c>
      <c r="K1352" s="44">
        <f>IFERROR(_xll.qlIndexFixing(Index3M,H1352,TRUE,_xll.ohTrigger(RecalcTrigger,Trigger3M)),NA())</f>
        <v>1.0433727191457768E-2</v>
      </c>
      <c r="L1352" s="44">
        <f>IFERROR(_xll.qlIndexFixing(Index6M,$H1352,TRUE,_xll.ohTrigger(RecalcTrigger,Trigger6M)),NA())</f>
        <v>1.0350533205269914E-2</v>
      </c>
      <c r="M1352" s="146">
        <f>IFERROR(_xll.qlIndexFixing(Index1Y,$H1352,TRUE,_xll.ohTrigger(RecalcTrigger,Trigger1Y)),NA())</f>
        <v>1.0708824802247996E-2</v>
      </c>
      <c r="N1352" s="145">
        <f>IFERROR(_xll.qlIndexFixing(ONIndex1M,I1352,TRUE,_xll.ohTrigger(RecalcTrigger,Trigger1M)),NA())</f>
        <v>1.0220496028332526E-2</v>
      </c>
      <c r="O1352" s="44">
        <f>IFERROR(_xll.qlIndexFixing(ONIndex3M,I1352,TRUE,_xll.ohTrigger(RecalcTrigger,Trigger3M)),NA())</f>
        <v>1.0474953512017438E-2</v>
      </c>
      <c r="P1352" s="44">
        <f>IFERROR(_xll.qlIndexFixing(ONIndex6M,I1352,TRUE,_xll.ohTrigger(RecalcTrigger,Trigger6M)),NA())</f>
        <v>1.0435987541448366E-2</v>
      </c>
      <c r="Q1352" s="146">
        <f>IFERROR(_xll.qlIndexFixing(ONIndex1Y,I1352,TRUE,_xll.ohTrigger(RecalcTrigger,Trigger1Y)),NA())</f>
        <v>1.0891192838905495E-2</v>
      </c>
    </row>
    <row r="1353" spans="2:17" x14ac:dyDescent="0.2">
      <c r="B1353" s="39" t="s">
        <v>42</v>
      </c>
      <c r="D1353" s="42">
        <f>_xll.qlCalendarAdvance(Calendar,$D1352,B1353,"f",FALSE)</f>
        <v>49228</v>
      </c>
      <c r="E1353" s="140">
        <f>_xll.qlInterestRateIndexValueDate(IndexON,D1353)</f>
        <v>49228</v>
      </c>
      <c r="F1353" s="156">
        <f>IFERROR(_xll.qlIndexFixing(IndexON,D1353,TRUE,_xll.ohTrigger(RecalcTrigger,TriggerON)),NA())</f>
        <v>9.1221386723006059E-3</v>
      </c>
      <c r="H1353" s="42">
        <f>_xll.qlCalendarAdvance(Calendar,$H1352,B1353,"f",FALSE)</f>
        <v>49228</v>
      </c>
      <c r="I1353" s="140">
        <f>_xll.qlInterestRateIndexValueDate(Index1M,$H1353)</f>
        <v>49228</v>
      </c>
      <c r="J1353" s="145">
        <f>IFERROR(_xll.qlIndexFixing(Index1M,$H1353,TRUE,_xll.ohTrigger(RecalcTrigger,Trigger1M)),NA())</f>
        <v>1.0199564237357538E-2</v>
      </c>
      <c r="K1353" s="44">
        <f>IFERROR(_xll.qlIndexFixing(Index3M,H1353,TRUE,_xll.ohTrigger(RecalcTrigger,Trigger3M)),NA())</f>
        <v>1.0425255706918435E-2</v>
      </c>
      <c r="L1353" s="44">
        <f>IFERROR(_xll.qlIndexFixing(Index6M,$H1353,TRUE,_xll.ohTrigger(RecalcTrigger,Trigger6M)),NA())</f>
        <v>1.0341826398034441E-2</v>
      </c>
      <c r="M1353" s="146">
        <f>IFERROR(_xll.qlIndexFixing(Index1Y,$H1353,TRUE,_xll.ohTrigger(RecalcTrigger,Trigger1Y)),NA())</f>
        <v>1.069944668817735E-2</v>
      </c>
      <c r="N1353" s="145">
        <f>IFERROR(_xll.qlIndexFixing(ONIndex1M,I1353,TRUE,_xll.ohTrigger(RecalcTrigger,Trigger1M)),NA())</f>
        <v>1.0212757755214685E-2</v>
      </c>
      <c r="O1353" s="44">
        <f>IFERROR(_xll.qlIndexFixing(ONIndex3M,I1353,TRUE,_xll.ohTrigger(RecalcTrigger,Trigger3M)),NA())</f>
        <v>1.0466560220588894E-2</v>
      </c>
      <c r="P1353" s="44">
        <f>IFERROR(_xll.qlIndexFixing(ONIndex6M,I1353,TRUE,_xll.ohTrigger(RecalcTrigger,Trigger6M)),NA())</f>
        <v>1.0427338804948061E-2</v>
      </c>
      <c r="Q1353" s="146">
        <f>IFERROR(_xll.qlIndexFixing(ONIndex1Y,I1353,TRUE,_xll.ohTrigger(RecalcTrigger,Trigger1Y)),NA())</f>
        <v>1.0882144524141379E-2</v>
      </c>
    </row>
    <row r="1354" spans="2:17" x14ac:dyDescent="0.2">
      <c r="B1354" s="39" t="s">
        <v>42</v>
      </c>
      <c r="D1354" s="42">
        <f>_xll.qlCalendarAdvance(Calendar,$D1353,B1354,"f",FALSE)</f>
        <v>49235</v>
      </c>
      <c r="E1354" s="140">
        <f>_xll.qlInterestRateIndexValueDate(IndexON,D1354)</f>
        <v>49235</v>
      </c>
      <c r="F1354" s="156">
        <f>IFERROR(_xll.qlIndexFixing(IndexON,D1354,TRUE,_xll.ohTrigger(RecalcTrigger,TriggerON)),NA())</f>
        <v>9.1142347981276739E-3</v>
      </c>
      <c r="H1354" s="42">
        <f>_xll.qlCalendarAdvance(Calendar,$H1353,B1354,"f",FALSE)</f>
        <v>49235</v>
      </c>
      <c r="I1354" s="140">
        <f>_xll.qlInterestRateIndexValueDate(Index1M,$H1354)</f>
        <v>49235</v>
      </c>
      <c r="J1354" s="145">
        <f>IFERROR(_xll.qlIndexFixing(Index1M,$H1354,TRUE,_xll.ohTrigger(RecalcTrigger,Trigger1M)),NA())</f>
        <v>1.0191774396689298E-2</v>
      </c>
      <c r="K1354" s="44">
        <f>IFERROR(_xll.qlIndexFixing(Index3M,H1354,TRUE,_xll.ohTrigger(RecalcTrigger,Trigger3M)),NA())</f>
        <v>1.0416775568111001E-2</v>
      </c>
      <c r="L1354" s="44">
        <f>IFERROR(_xll.qlIndexFixing(Index6M,$H1354,TRUE,_xll.ohTrigger(RecalcTrigger,Trigger6M)),NA())</f>
        <v>1.0333118568661087E-2</v>
      </c>
      <c r="M1354" s="146">
        <f>IFERROR(_xll.qlIndexFixing(Index1Y,$H1354,TRUE,_xll.ohTrigger(RecalcTrigger,Trigger1Y)),NA())</f>
        <v>1.0690059691338849E-2</v>
      </c>
      <c r="N1354" s="145">
        <f>IFERROR(_xll.qlIndexFixing(ONIndex1M,I1354,TRUE,_xll.ohTrigger(RecalcTrigger,Trigger1M)),NA())</f>
        <v>1.02050059048997E-2</v>
      </c>
      <c r="O1354" s="44">
        <f>IFERROR(_xll.qlIndexFixing(ONIndex3M,I1354,TRUE,_xll.ohTrigger(RecalcTrigger,Trigger3M)),NA())</f>
        <v>1.0458158279577079E-2</v>
      </c>
      <c r="P1354" s="44">
        <f>IFERROR(_xll.qlIndexFixing(ONIndex6M,I1354,TRUE,_xll.ohTrigger(RecalcTrigger,Trigger6M)),NA())</f>
        <v>1.0418689014359828E-2</v>
      </c>
      <c r="Q1354" s="146">
        <f>IFERROR(_xll.qlIndexFixing(ONIndex1Y,I1354,TRUE,_xll.ohTrigger(RecalcTrigger,Trigger1Y)),NA())</f>
        <v>1.0873087334404286E-2</v>
      </c>
    </row>
    <row r="1355" spans="2:17" x14ac:dyDescent="0.2">
      <c r="B1355" s="39" t="s">
        <v>42</v>
      </c>
      <c r="D1355" s="42">
        <f>_xll.qlCalendarAdvance(Calendar,$D1354,B1355,"f",FALSE)</f>
        <v>49242</v>
      </c>
      <c r="E1355" s="140">
        <f>_xll.qlInterestRateIndexValueDate(IndexON,D1355)</f>
        <v>49242</v>
      </c>
      <c r="F1355" s="156">
        <f>IFERROR(_xll.qlIndexFixing(IndexON,D1355,TRUE,_xll.ohTrigger(RecalcTrigger,TriggerON)),NA())</f>
        <v>9.1063227688348292E-3</v>
      </c>
      <c r="H1355" s="42">
        <f>_xll.qlCalendarAdvance(Calendar,$H1354,B1355,"f",FALSE)</f>
        <v>49242</v>
      </c>
      <c r="I1355" s="140">
        <f>_xll.qlInterestRateIndexValueDate(Index1M,$H1355)</f>
        <v>49242</v>
      </c>
      <c r="J1355" s="145">
        <f>IFERROR(_xll.qlIndexFixing(Index1M,$H1355,TRUE,_xll.ohTrigger(RecalcTrigger,Trigger1M)),NA())</f>
        <v>1.0183970972028307E-2</v>
      </c>
      <c r="K1355" s="44">
        <f>IFERROR(_xll.qlIndexFixing(Index3M,H1355,TRUE,_xll.ohTrigger(RecalcTrigger,Trigger3M)),NA())</f>
        <v>1.0408286775090968E-2</v>
      </c>
      <c r="L1355" s="44">
        <f>IFERROR(_xll.qlIndexFixing(Index6M,$H1355,TRUE,_xll.ohTrigger(RecalcTrigger,Trigger6M)),NA())</f>
        <v>1.0324409717162321E-2</v>
      </c>
      <c r="M1355" s="146">
        <f>IFERROR(_xll.qlIndexFixing(Index1Y,$H1355,TRUE,_xll.ohTrigger(RecalcTrigger,Trigger1Y)),NA())</f>
        <v>1.0680663811981406E-2</v>
      </c>
      <c r="N1355" s="145">
        <f>IFERROR(_xll.qlIndexFixing(ONIndex1M,I1355,TRUE,_xll.ohTrigger(RecalcTrigger,Trigger1M)),NA())</f>
        <v>1.019724047738757E-2</v>
      </c>
      <c r="O1355" s="44">
        <f>IFERROR(_xll.qlIndexFixing(ONIndex3M,I1355,TRUE,_xll.ohTrigger(RecalcTrigger,Trigger3M)),NA())</f>
        <v>1.0449747688738853E-2</v>
      </c>
      <c r="P1355" s="44">
        <f>IFERROR(_xll.qlIndexFixing(ONIndex6M,I1355,TRUE,_xll.ohTrigger(RecalcTrigger,Trigger6M)),NA())</f>
        <v>1.0410038169521574E-2</v>
      </c>
      <c r="Q1355" s="146">
        <f>IFERROR(_xll.qlIndexFixing(ONIndex1Y,I1355,TRUE,_xll.ohTrigger(RecalcTrigger,Trigger1Y)),NA())</f>
        <v>1.0864021269613167E-2</v>
      </c>
    </row>
    <row r="1356" spans="2:17" x14ac:dyDescent="0.2">
      <c r="B1356" s="39" t="s">
        <v>42</v>
      </c>
      <c r="D1356" s="42">
        <f>_xll.qlCalendarAdvance(Calendar,$D1355,B1356,"f",FALSE)</f>
        <v>49249</v>
      </c>
      <c r="E1356" s="140">
        <f>_xll.qlInterestRateIndexValueDate(IndexON,D1356)</f>
        <v>49249</v>
      </c>
      <c r="F1356" s="156">
        <f>IFERROR(_xll.qlIndexFixing(IndexON,D1356,TRUE,_xll.ohTrigger(RecalcTrigger,TriggerON)),NA())</f>
        <v>9.0984025845841643E-3</v>
      </c>
      <c r="H1356" s="42">
        <f>_xll.qlCalendarAdvance(Calendar,$H1355,B1356,"f",FALSE)</f>
        <v>49249</v>
      </c>
      <c r="I1356" s="140">
        <f>_xll.qlInterestRateIndexValueDate(Index1M,$H1356)</f>
        <v>49249</v>
      </c>
      <c r="J1356" s="145">
        <f>IFERROR(_xll.qlIndexFixing(Index1M,$H1356,TRUE,_xll.ohTrigger(RecalcTrigger,Trigger1M)),NA())</f>
        <v>1.0177406801401556E-2</v>
      </c>
      <c r="K1356" s="44">
        <f>IFERROR(_xll.qlIndexFixing(Index3M,H1356,TRUE,_xll.ohTrigger(RecalcTrigger,Trigger3M)),NA())</f>
        <v>1.0399789327914714E-2</v>
      </c>
      <c r="L1356" s="44">
        <f>IFERROR(_xll.qlIndexFixing(Index6M,$H1356,TRUE,_xll.ohTrigger(RecalcTrigger,Trigger6M)),NA())</f>
        <v>1.0316176799364902E-2</v>
      </c>
      <c r="M1356" s="146">
        <f>IFERROR(_xll.qlIndexFixing(Index1Y,$H1356,TRUE,_xll.ohTrigger(RecalcTrigger,Trigger1Y)),NA())</f>
        <v>1.067125905035482E-2</v>
      </c>
      <c r="N1356" s="145">
        <f>IFERROR(_xll.qlIndexFixing(ONIndex1M,I1356,TRUE,_xll.ohTrigger(RecalcTrigger,Trigger1M)),NA())</f>
        <v>1.0189461472678296E-2</v>
      </c>
      <c r="O1356" s="44">
        <f>IFERROR(_xll.qlIndexFixing(ONIndex3M,I1356,TRUE,_xll.ohTrigger(RecalcTrigger,Trigger3M)),NA())</f>
        <v>1.0441328448317355E-2</v>
      </c>
      <c r="P1356" s="44">
        <f>IFERROR(_xll.qlIndexFixing(ONIndex6M,I1356,TRUE,_xll.ohTrigger(RecalcTrigger,Trigger6M)),NA())</f>
        <v>1.0401386270676438E-2</v>
      </c>
      <c r="Q1356" s="146">
        <f>IFERROR(_xll.qlIndexFixing(ONIndex1Y,I1356,TRUE,_xll.ohTrigger(RecalcTrigger,Trigger1Y)),NA())</f>
        <v>1.0854946330011161E-2</v>
      </c>
    </row>
    <row r="1357" spans="2:17" x14ac:dyDescent="0.2">
      <c r="B1357" s="39" t="s">
        <v>42</v>
      </c>
      <c r="D1357" s="42">
        <f>_xll.qlCalendarAdvance(Calendar,$D1356,B1357,"f",FALSE)</f>
        <v>49256</v>
      </c>
      <c r="E1357" s="140">
        <f>_xll.qlInterestRateIndexValueDate(IndexON,D1357)</f>
        <v>49256</v>
      </c>
      <c r="F1357" s="156">
        <f>IFERROR(_xll.qlIndexFixing(IndexON,D1357,TRUE,_xll.ohTrigger(RecalcTrigger,TriggerON)),NA())</f>
        <v>9.090474245294633E-3</v>
      </c>
      <c r="H1357" s="42">
        <f>_xll.qlCalendarAdvance(Calendar,$H1356,B1357,"f",FALSE)</f>
        <v>49256</v>
      </c>
      <c r="I1357" s="140">
        <f>_xll.qlInterestRateIndexValueDate(Index1M,$H1357)</f>
        <v>49256</v>
      </c>
      <c r="J1357" s="145">
        <f>IFERROR(_xll.qlIndexFixing(Index1M,$H1357,TRUE,_xll.ohTrigger(RecalcTrigger,Trigger1M)),NA())</f>
        <v>1.0169579773915379E-2</v>
      </c>
      <c r="K1357" s="44">
        <f>IFERROR(_xll.qlIndexFixing(Index3M,H1357,TRUE,_xll.ohTrigger(RecalcTrigger,Trigger3M)),NA())</f>
        <v>1.0391283226636858E-2</v>
      </c>
      <c r="L1357" s="44">
        <f>IFERROR(_xll.qlIndexFixing(Index6M,$H1357,TRUE,_xll.ohTrigger(RecalcTrigger,Trigger6M)),NA())</f>
        <v>1.0307466222125885E-2</v>
      </c>
      <c r="M1357" s="146">
        <f>IFERROR(_xll.qlIndexFixing(Index1Y,$H1357,TRUE,_xll.ohTrigger(RecalcTrigger,Trigger1Y)),NA())</f>
        <v>1.0661845406708226E-2</v>
      </c>
      <c r="N1357" s="145">
        <f>IFERROR(_xll.qlIndexFixing(ONIndex1M,I1357,TRUE,_xll.ohTrigger(RecalcTrigger,Trigger1M)),NA())</f>
        <v>1.0181668890771878E-2</v>
      </c>
      <c r="O1357" s="44">
        <f>IFERROR(_xll.qlIndexFixing(ONIndex3M,I1357,TRUE,_xll.ohTrigger(RecalcTrigger,Trigger3M)),NA())</f>
        <v>1.0432900558231539E-2</v>
      </c>
      <c r="P1357" s="44">
        <f>IFERROR(_xll.qlIndexFixing(ONIndex6M,I1357,TRUE,_xll.ohTrigger(RecalcTrigger,Trigger6M)),NA())</f>
        <v>1.0392733317581282E-2</v>
      </c>
      <c r="Q1357" s="146">
        <f>IFERROR(_xll.qlIndexFixing(ONIndex1Y,I1357,TRUE,_xll.ohTrigger(RecalcTrigger,Trigger1Y)),NA())</f>
        <v>1.0845862515436178E-2</v>
      </c>
    </row>
    <row r="1358" spans="2:17" x14ac:dyDescent="0.2">
      <c r="B1358" s="39" t="s">
        <v>42</v>
      </c>
      <c r="D1358" s="42">
        <f>_xll.qlCalendarAdvance(Calendar,$D1357,B1358,"f",FALSE)</f>
        <v>49263</v>
      </c>
      <c r="E1358" s="140">
        <f>_xll.qlInterestRateIndexValueDate(IndexON,D1358)</f>
        <v>49263</v>
      </c>
      <c r="F1358" s="156">
        <f>IFERROR(_xll.qlIndexFixing(IndexON,D1358,TRUE,_xll.ohTrigger(RecalcTrigger,TriggerON)),NA())</f>
        <v>9.0825377510472816E-3</v>
      </c>
      <c r="H1358" s="42">
        <f>_xll.qlCalendarAdvance(Calendar,$H1357,B1358,"f",FALSE)</f>
        <v>49263</v>
      </c>
      <c r="I1358" s="140">
        <f>_xll.qlInterestRateIndexValueDate(Index1M,$H1358)</f>
        <v>49263</v>
      </c>
      <c r="J1358" s="145">
        <f>IFERROR(_xll.qlIndexFixing(Index1M,$H1358,TRUE,_xll.ohTrigger(RecalcTrigger,Trigger1M)),NA())</f>
        <v>1.0161739163148184E-2</v>
      </c>
      <c r="K1358" s="44">
        <f>IFERROR(_xll.qlIndexFixing(Index3M,H1358,TRUE,_xll.ohTrigger(RecalcTrigger,Trigger3M)),NA())</f>
        <v>1.038276847131378E-2</v>
      </c>
      <c r="L1358" s="44">
        <f>IFERROR(_xll.qlIndexFixing(Index6M,$H1358,TRUE,_xll.ohTrigger(RecalcTrigger,Trigger6M)),NA())</f>
        <v>1.0298754622624157E-2</v>
      </c>
      <c r="M1358" s="146">
        <f>IFERROR(_xll.qlIndexFixing(Index1Y,$H1358,TRUE,_xll.ohTrigger(RecalcTrigger,Trigger1Y)),NA())</f>
        <v>1.0652422881291645E-2</v>
      </c>
      <c r="N1358" s="145">
        <f>IFERROR(_xll.qlIndexFixing(ONIndex1M,I1358,TRUE,_xll.ohTrigger(RecalcTrigger,Trigger1M)),NA())</f>
        <v>1.0173862731668315E-2</v>
      </c>
      <c r="O1358" s="44">
        <f>IFERROR(_xll.qlIndexFixing(ONIndex3M,I1358,TRUE,_xll.ohTrigger(RecalcTrigger,Trigger3M)),NA())</f>
        <v>1.0424464018562452E-2</v>
      </c>
      <c r="P1358" s="44">
        <f>IFERROR(_xll.qlIndexFixing(ONIndex6M,I1358,TRUE,_xll.ohTrigger(RecalcTrigger,Trigger6M)),NA())</f>
        <v>1.0384079310398198E-2</v>
      </c>
      <c r="Q1358" s="146">
        <f>IFERROR(_xll.qlIndexFixing(ONIndex1Y,I1358,TRUE,_xll.ohTrigger(RecalcTrigger,Trigger1Y)),NA())</f>
        <v>1.0836769825888215E-2</v>
      </c>
    </row>
    <row r="1359" spans="2:17" x14ac:dyDescent="0.2">
      <c r="B1359" s="39" t="s">
        <v>42</v>
      </c>
      <c r="D1359" s="42">
        <f>_xll.qlCalendarAdvance(Calendar,$D1358,B1359,"f",FALSE)</f>
        <v>49270</v>
      </c>
      <c r="E1359" s="140">
        <f>_xll.qlInterestRateIndexValueDate(IndexON,D1359)</f>
        <v>49270</v>
      </c>
      <c r="F1359" s="156">
        <f>IFERROR(_xll.qlIndexFixing(IndexON,D1359,TRUE,_xll.ohTrigger(RecalcTrigger,TriggerON)),NA())</f>
        <v>9.07459310184211E-3</v>
      </c>
      <c r="H1359" s="42">
        <f>_xll.qlCalendarAdvance(Calendar,$H1358,B1359,"f",FALSE)</f>
        <v>49270</v>
      </c>
      <c r="I1359" s="140">
        <f>_xll.qlInterestRateIndexValueDate(Index1M,$H1359)</f>
        <v>49270</v>
      </c>
      <c r="J1359" s="145">
        <f>IFERROR(_xll.qlIndexFixing(Index1M,$H1359,TRUE,_xll.ohTrigger(RecalcTrigger,Trigger1M)),NA())</f>
        <v>1.0153884969126985E-2</v>
      </c>
      <c r="K1359" s="44">
        <f>IFERROR(_xll.qlIndexFixing(Index3M,H1359,TRUE,_xll.ohTrigger(RecalcTrigger,Trigger3M)),NA())</f>
        <v>1.0374245062001861E-2</v>
      </c>
      <c r="L1359" s="44">
        <f>IFERROR(_xll.qlIndexFixing(Index6M,$H1359,TRUE,_xll.ohTrigger(RecalcTrigger,Trigger6M)),NA())</f>
        <v>1.0290042000872706E-2</v>
      </c>
      <c r="M1359" s="146">
        <f>IFERROR(_xll.qlIndexFixing(Index1Y,$H1359,TRUE,_xll.ohTrigger(RecalcTrigger,Trigger1Y)),NA())</f>
        <v>1.0642991474354879E-2</v>
      </c>
      <c r="N1359" s="145">
        <f>IFERROR(_xll.qlIndexFixing(ONIndex1M,I1359,TRUE,_xll.ohTrigger(RecalcTrigger,Trigger1M)),NA())</f>
        <v>1.0166042995448654E-2</v>
      </c>
      <c r="O1359" s="44">
        <f>IFERROR(_xll.qlIndexFixing(ONIndex3M,I1359,TRUE,_xll.ohTrigger(RecalcTrigger,Trigger3M)),NA())</f>
        <v>1.0416018829229046E-2</v>
      </c>
      <c r="P1359" s="44">
        <f>IFERROR(_xll.qlIndexFixing(ONIndex6M,I1359,TRUE,_xll.ohTrigger(RecalcTrigger,Trigger6M)),NA())</f>
        <v>1.0375424249127185E-2</v>
      </c>
      <c r="Q1359" s="146">
        <f>IFERROR(_xll.qlIndexFixing(ONIndex1Y,I1359,TRUE,_xll.ohTrigger(RecalcTrigger,Trigger1Y)),NA())</f>
        <v>1.0827668261367274E-2</v>
      </c>
    </row>
    <row r="1360" spans="2:17" x14ac:dyDescent="0.2">
      <c r="B1360" s="39" t="s">
        <v>42</v>
      </c>
      <c r="D1360" s="42">
        <f>_xll.qlCalendarAdvance(Calendar,$D1359,B1360,"f",FALSE)</f>
        <v>49277</v>
      </c>
      <c r="E1360" s="140">
        <f>_xll.qlInterestRateIndexValueDate(IndexON,D1360)</f>
        <v>49277</v>
      </c>
      <c r="F1360" s="156">
        <f>IFERROR(_xll.qlIndexFixing(IndexON,D1360,TRUE,_xll.ohTrigger(RecalcTrigger,TriggerON)),NA())</f>
        <v>9.066640297598072E-3</v>
      </c>
      <c r="H1360" s="42">
        <f>_xll.qlCalendarAdvance(Calendar,$H1359,B1360,"f",FALSE)</f>
        <v>49277</v>
      </c>
      <c r="I1360" s="140">
        <f>_xll.qlInterestRateIndexValueDate(Index1M,$H1360)</f>
        <v>49277</v>
      </c>
      <c r="J1360" s="145">
        <f>IFERROR(_xll.qlIndexFixing(Index1M,$H1360,TRUE,_xll.ohTrigger(RecalcTrigger,Trigger1M)),NA())</f>
        <v>1.0146017191873396E-2</v>
      </c>
      <c r="K1360" s="44">
        <f>IFERROR(_xll.qlIndexFixing(Index3M,H1360,TRUE,_xll.ohTrigger(RecalcTrigger,Trigger3M)),NA())</f>
        <v>1.0366176991366806E-2</v>
      </c>
      <c r="L1360" s="44">
        <f>IFERROR(_xll.qlIndexFixing(Index6M,$H1360,TRUE,_xll.ohTrigger(RecalcTrigger,Trigger6M)),NA())</f>
        <v>1.0281328356884514E-2</v>
      </c>
      <c r="M1360" s="146">
        <f>IFERROR(_xll.qlIndexFixing(Index1Y,$H1360,TRUE,_xll.ohTrigger(RecalcTrigger,Trigger1Y)),NA())</f>
        <v>1.0633551186148615E-2</v>
      </c>
      <c r="N1360" s="145">
        <f>IFERROR(_xll.qlIndexFixing(ONIndex1M,I1360,TRUE,_xll.ohTrigger(RecalcTrigger,Trigger1M)),NA())</f>
        <v>1.0158209681950803E-2</v>
      </c>
      <c r="O1360" s="44">
        <f>IFERROR(_xll.qlIndexFixing(ONIndex3M,I1360,TRUE,_xll.ohTrigger(RecalcTrigger,Trigger3M)),NA())</f>
        <v>1.0407564990231322E-2</v>
      </c>
      <c r="P1360" s="44">
        <f>IFERROR(_xll.qlIndexFixing(ONIndex6M,I1360,TRUE,_xll.ohTrigger(RecalcTrigger,Trigger6M)),NA())</f>
        <v>1.0366768133606152E-2</v>
      </c>
      <c r="Q1360" s="146">
        <f>IFERROR(_xll.qlIndexFixing(ONIndex1Y,I1360,TRUE,_xll.ohTrigger(RecalcTrigger,Trigger1Y)),NA())</f>
        <v>1.0818557822035446E-2</v>
      </c>
    </row>
    <row r="1361" spans="2:17" x14ac:dyDescent="0.2">
      <c r="B1361" s="39" t="s">
        <v>42</v>
      </c>
      <c r="D1361" s="42">
        <f>_xll.qlCalendarAdvance(Calendar,$D1360,B1361,"f",FALSE)</f>
        <v>49284</v>
      </c>
      <c r="E1361" s="140">
        <f>_xll.qlInterestRateIndexValueDate(IndexON,D1361)</f>
        <v>49284</v>
      </c>
      <c r="F1361" s="156">
        <f>IFERROR(_xll.qlIndexFixing(IndexON,D1361,TRUE,_xll.ohTrigger(RecalcTrigger,TriggerON)),NA())</f>
        <v>9.0586793383962139E-3</v>
      </c>
      <c r="H1361" s="42">
        <f>_xll.qlCalendarAdvance(Calendar,$H1360,B1361,"f",FALSE)</f>
        <v>49284</v>
      </c>
      <c r="I1361" s="140">
        <f>_xll.qlInterestRateIndexValueDate(Index1M,$H1361)</f>
        <v>49284</v>
      </c>
      <c r="J1361" s="145">
        <f>IFERROR(_xll.qlIndexFixing(Index1M,$H1361,TRUE,_xll.ohTrigger(RecalcTrigger,Trigger1M)),NA())</f>
        <v>1.0136865161847768E-2</v>
      </c>
      <c r="K1361" s="44">
        <f>IFERROR(_xll.qlIndexFixing(Index3M,H1361,TRUE,_xll.ohTrigger(RecalcTrigger,Trigger3M)),NA())</f>
        <v>1.0358101896572615E-2</v>
      </c>
      <c r="L1361" s="44">
        <f>IFERROR(_xll.qlIndexFixing(Index6M,$H1361,TRUE,_xll.ohTrigger(RecalcTrigger,Trigger6M)),NA())</f>
        <v>1.0272135144307781E-2</v>
      </c>
      <c r="M1361" s="146">
        <f>IFERROR(_xll.qlIndexFixing(Index1Y,$H1361,TRUE,_xll.ohTrigger(RecalcTrigger,Trigger1Y)),NA())</f>
        <v>1.0624102016923098E-2</v>
      </c>
      <c r="N1361" s="145">
        <f>IFERROR(_xll.qlIndexFixing(ONIndex1M,I1361,TRUE,_xll.ohTrigger(RecalcTrigger,Trigger1M)),NA())</f>
        <v>1.0150362791336853E-2</v>
      </c>
      <c r="O1361" s="44">
        <f>IFERROR(_xll.qlIndexFixing(ONIndex3M,I1361,TRUE,_xll.ohTrigger(RecalcTrigger,Trigger3M)),NA())</f>
        <v>1.039910250156928E-2</v>
      </c>
      <c r="P1361" s="44">
        <f>IFERROR(_xll.qlIndexFixing(ONIndex6M,I1361,TRUE,_xll.ohTrigger(RecalcTrigger,Trigger6M)),NA())</f>
        <v>1.0358110964078238E-2</v>
      </c>
      <c r="Q1361" s="146">
        <f>IFERROR(_xll.qlIndexFixing(ONIndex1Y,I1361,TRUE,_xll.ohTrigger(RecalcTrigger,Trigger1Y)),NA())</f>
        <v>1.0809438507568547E-2</v>
      </c>
    </row>
    <row r="1362" spans="2:17" x14ac:dyDescent="0.2">
      <c r="B1362" s="39" t="s">
        <v>42</v>
      </c>
      <c r="D1362" s="42">
        <f>_xll.qlCalendarAdvance(Calendar,$D1361,B1362,"f",FALSE)</f>
        <v>49291</v>
      </c>
      <c r="E1362" s="140">
        <f>_xll.qlInterestRateIndexValueDate(IndexON,D1362)</f>
        <v>49291</v>
      </c>
      <c r="F1362" s="156">
        <f>IFERROR(_xll.qlIndexFixing(IndexON,D1362,TRUE,_xll.ohTrigger(RecalcTrigger,TriggerON)),NA())</f>
        <v>9.050710224074443E-3</v>
      </c>
      <c r="H1362" s="42">
        <f>_xll.qlCalendarAdvance(Calendar,$H1361,B1362,"f",FALSE)</f>
        <v>49291</v>
      </c>
      <c r="I1362" s="140">
        <f>_xll.qlInterestRateIndexValueDate(Index1M,$H1362)</f>
        <v>49291</v>
      </c>
      <c r="J1362" s="145">
        <f>IFERROR(_xll.qlIndexFixing(Index1M,$H1362,TRUE,_xll.ohTrigger(RecalcTrigger,Trigger1M)),NA())</f>
        <v>1.0128966650050432E-2</v>
      </c>
      <c r="K1362" s="44">
        <f>IFERROR(_xll.qlIndexFixing(Index3M,H1362,TRUE,_xll.ohTrigger(RecalcTrigger,Trigger3M)),NA())</f>
        <v>1.0349554246208599E-2</v>
      </c>
      <c r="L1362" s="44">
        <f>IFERROR(_xll.qlIndexFixing(Index6M,$H1362,TRUE,_xll.ohTrigger(RecalcTrigger,Trigger6M)),NA())</f>
        <v>1.0263419138314984E-2</v>
      </c>
      <c r="M1362" s="146">
        <f>IFERROR(_xll.qlIndexFixing(Index1Y,$H1362,TRUE,_xll.ohTrigger(RecalcTrigger,Trigger1Y)),NA())</f>
        <v>1.0614643966929238E-2</v>
      </c>
      <c r="N1362" s="145">
        <f>IFERROR(_xll.qlIndexFixing(ONIndex1M,I1362,TRUE,_xll.ohTrigger(RecalcTrigger,Trigger1M)),NA())</f>
        <v>1.0142502323525759E-2</v>
      </c>
      <c r="O1362" s="44">
        <f>IFERROR(_xll.qlIndexFixing(ONIndex3M,I1362,TRUE,_xll.ohTrigger(RecalcTrigger,Trigger3M)),NA())</f>
        <v>1.0390631363242919E-2</v>
      </c>
      <c r="P1362" s="44">
        <f>IFERROR(_xll.qlIndexFixing(ONIndex6M,I1362,TRUE,_xll.ohTrigger(RecalcTrigger,Trigger6M)),NA())</f>
        <v>1.0349452740300302E-2</v>
      </c>
      <c r="Q1362" s="146">
        <f>IFERROR(_xll.qlIndexFixing(ONIndex1Y,I1362,TRUE,_xll.ohTrigger(RecalcTrigger,Trigger1Y)),NA())</f>
        <v>1.0800310318290762E-2</v>
      </c>
    </row>
    <row r="1363" spans="2:17" x14ac:dyDescent="0.2">
      <c r="B1363" s="39" t="s">
        <v>42</v>
      </c>
      <c r="D1363" s="42">
        <f>_xll.qlCalendarAdvance(Calendar,$D1362,B1363,"f",FALSE)</f>
        <v>49298</v>
      </c>
      <c r="E1363" s="140">
        <f>_xll.qlInterestRateIndexValueDate(IndexON,D1363)</f>
        <v>49298</v>
      </c>
      <c r="F1363" s="156">
        <f>IFERROR(_xll.qlIndexFixing(IndexON,D1363,TRUE,_xll.ohTrigger(RecalcTrigger,TriggerON)),NA())</f>
        <v>9.0427329548758983E-3</v>
      </c>
      <c r="H1363" s="42">
        <f>_xll.qlCalendarAdvance(Calendar,$H1362,B1363,"f",FALSE)</f>
        <v>49298</v>
      </c>
      <c r="I1363" s="140">
        <f>_xll.qlInterestRateIndexValueDate(Index1M,$H1363)</f>
        <v>49298</v>
      </c>
      <c r="J1363" s="145">
        <f>IFERROR(_xll.qlIndexFixing(Index1M,$H1363,TRUE,_xll.ohTrigger(RecalcTrigger,Trigger1M)),NA())</f>
        <v>1.0121054554496111E-2</v>
      </c>
      <c r="K1363" s="44">
        <f>IFERROR(_xll.qlIndexFixing(Index3M,H1363,TRUE,_xll.ohTrigger(RecalcTrigger,Trigger3M)),NA())</f>
        <v>1.0340997942159468E-2</v>
      </c>
      <c r="L1363" s="44">
        <f>IFERROR(_xll.qlIndexFixing(Index6M,$H1363,TRUE,_xll.ohTrigger(RecalcTrigger,Trigger6M)),NA())</f>
        <v>1.0254702110305877E-2</v>
      </c>
      <c r="M1363" s="146">
        <f>IFERROR(_xll.qlIndexFixing(Index1Y,$H1363,TRUE,_xll.ohTrigger(RecalcTrigger,Trigger1Y)),NA())</f>
        <v>1.0605177036417945E-2</v>
      </c>
      <c r="N1363" s="145">
        <f>IFERROR(_xll.qlIndexFixing(ONIndex1M,I1363,TRUE,_xll.ohTrigger(RecalcTrigger,Trigger1M)),NA())</f>
        <v>1.0134628278517521E-2</v>
      </c>
      <c r="O1363" s="44">
        <f>IFERROR(_xll.qlIndexFixing(ONIndex3M,I1363,TRUE,_xll.ohTrigger(RecalcTrigger,Trigger3M)),NA())</f>
        <v>1.0382151575333287E-2</v>
      </c>
      <c r="P1363" s="44">
        <f>IFERROR(_xll.qlIndexFixing(ONIndex6M,I1363,TRUE,_xll.ohTrigger(RecalcTrigger,Trigger6M)),NA())</f>
        <v>1.0340793462515485E-2</v>
      </c>
      <c r="Q1363" s="146">
        <f>IFERROR(_xll.qlIndexFixing(ONIndex1Y,I1363,TRUE,_xll.ohTrigger(RecalcTrigger,Trigger1Y)),NA())</f>
        <v>1.0791173254039998E-2</v>
      </c>
    </row>
    <row r="1364" spans="2:17" x14ac:dyDescent="0.2">
      <c r="B1364" s="39" t="s">
        <v>42</v>
      </c>
      <c r="D1364" s="42">
        <f>_xll.qlCalendarAdvance(Calendar,$D1363,B1364,"f",FALSE)</f>
        <v>49305</v>
      </c>
      <c r="E1364" s="140">
        <f>_xll.qlInterestRateIndexValueDate(IndexON,D1364)</f>
        <v>49305</v>
      </c>
      <c r="F1364" s="156">
        <f>IFERROR(_xll.qlIndexFixing(IndexON,D1364,TRUE,_xll.ohTrigger(RecalcTrigger,TriggerON)),NA())</f>
        <v>9.0347475306384872E-3</v>
      </c>
      <c r="H1364" s="42">
        <f>_xll.qlCalendarAdvance(Calendar,$H1363,B1364,"f",FALSE)</f>
        <v>49305</v>
      </c>
      <c r="I1364" s="140">
        <f>_xll.qlInterestRateIndexValueDate(Index1M,$H1364)</f>
        <v>49305</v>
      </c>
      <c r="J1364" s="145">
        <f>IFERROR(_xll.qlIndexFixing(Index1M,$H1364,TRUE,_xll.ohTrigger(RecalcTrigger,Trigger1M)),NA())</f>
        <v>1.0113128875204458E-2</v>
      </c>
      <c r="K1364" s="44">
        <f>IFERROR(_xll.qlIndexFixing(Index3M,H1364,TRUE,_xll.ohTrigger(RecalcTrigger,Trigger3M)),NA())</f>
        <v>1.0332432984481055E-2</v>
      </c>
      <c r="L1364" s="44">
        <f>IFERROR(_xll.qlIndexFixing(Index6M,$H1364,TRUE,_xll.ohTrigger(RecalcTrigger,Trigger6M)),NA())</f>
        <v>1.0245984060293815E-2</v>
      </c>
      <c r="M1364" s="146">
        <f>IFERROR(_xll.qlIndexFixing(Index1Y,$H1364,TRUE,_xll.ohTrigger(RecalcTrigger,Trigger1Y)),NA())</f>
        <v>1.0595701225640131E-2</v>
      </c>
      <c r="N1364" s="145">
        <f>IFERROR(_xll.qlIndexFixing(ONIndex1M,I1364,TRUE,_xll.ohTrigger(RecalcTrigger,Trigger1M)),NA())</f>
        <v>1.0126740656312139E-2</v>
      </c>
      <c r="O1364" s="44">
        <f>IFERROR(_xll.qlIndexFixing(ONIndex3M,I1364,TRUE,_xll.ohTrigger(RecalcTrigger,Trigger3M)),NA())</f>
        <v>1.0373663137759337E-2</v>
      </c>
      <c r="P1364" s="44">
        <f>IFERROR(_xll.qlIndexFixing(ONIndex6M,I1364,TRUE,_xll.ohTrigger(RecalcTrigger,Trigger6M)),NA())</f>
        <v>1.0332133130399601E-2</v>
      </c>
      <c r="Q1364" s="146">
        <f>IFERROR(_xll.qlIndexFixing(ONIndex1Y,I1364,TRUE,_xll.ohTrigger(RecalcTrigger,Trigger1Y)),NA())</f>
        <v>1.0782027314816256E-2</v>
      </c>
    </row>
    <row r="1365" spans="2:17" x14ac:dyDescent="0.2">
      <c r="B1365" s="39" t="s">
        <v>42</v>
      </c>
      <c r="D1365" s="42">
        <f>_xll.qlCalendarAdvance(Calendar,$D1364,B1365,"f",FALSE)</f>
        <v>49312</v>
      </c>
      <c r="E1365" s="140">
        <f>_xll.qlInterestRateIndexValueDate(IndexON,D1365)</f>
        <v>49312</v>
      </c>
      <c r="F1365" s="156">
        <f>IFERROR(_xll.qlIndexFixing(IndexON,D1365,TRUE,_xll.ohTrigger(RecalcTrigger,TriggerON)),NA())</f>
        <v>9.0267539515243023E-3</v>
      </c>
      <c r="H1365" s="42">
        <f>_xll.qlCalendarAdvance(Calendar,$H1364,B1365,"f",FALSE)</f>
        <v>49312</v>
      </c>
      <c r="I1365" s="140">
        <f>_xll.qlInterestRateIndexValueDate(Index1M,$H1365)</f>
        <v>49312</v>
      </c>
      <c r="J1365" s="145">
        <f>IFERROR(_xll.qlIndexFixing(Index1M,$H1365,TRUE,_xll.ohTrigger(RecalcTrigger,Trigger1M)),NA())</f>
        <v>1.0105189612214767E-2</v>
      </c>
      <c r="K1365" s="44">
        <f>IFERROR(_xll.qlIndexFixing(Index3M,H1365,TRUE,_xll.ohTrigger(RecalcTrigger,Trigger3M)),NA())</f>
        <v>1.0323859373227391E-2</v>
      </c>
      <c r="L1365" s="44">
        <f>IFERROR(_xll.qlIndexFixing(Index6M,$H1365,TRUE,_xll.ohTrigger(RecalcTrigger,Trigger6M)),NA())</f>
        <v>1.0237744803875156E-2</v>
      </c>
      <c r="M1365" s="146">
        <f>IFERROR(_xll.qlIndexFixing(Index1Y,$H1365,TRUE,_xll.ohTrigger(RecalcTrigger,Trigger1Y)),NA())</f>
        <v>1.0586216534847814E-2</v>
      </c>
      <c r="N1365" s="145">
        <f>IFERROR(_xll.qlIndexFixing(ONIndex1M,I1365,TRUE,_xll.ohTrigger(RecalcTrigger,Trigger1M)),NA())</f>
        <v>1.0118839456990658E-2</v>
      </c>
      <c r="O1365" s="44">
        <f>IFERROR(_xll.qlIndexFixing(ONIndex3M,I1365,TRUE,_xll.ohTrigger(RecalcTrigger,Trigger3M)),NA())</f>
        <v>1.0365166050440022E-2</v>
      </c>
      <c r="P1365" s="44">
        <f>IFERROR(_xll.qlIndexFixing(ONIndex6M,I1365,TRUE,_xll.ohTrigger(RecalcTrigger,Trigger6M)),NA())</f>
        <v>1.0323471744276835E-2</v>
      </c>
      <c r="Q1365" s="146">
        <f>IFERROR(_xll.qlIndexFixing(ONIndex1Y,I1365,TRUE,_xll.ohTrigger(RecalcTrigger,Trigger1Y)),NA())</f>
        <v>1.0772872500619535E-2</v>
      </c>
    </row>
    <row r="1366" spans="2:17" x14ac:dyDescent="0.2">
      <c r="B1366" s="39" t="s">
        <v>42</v>
      </c>
      <c r="D1366" s="42">
        <f>_xll.qlCalendarAdvance(Calendar,$D1365,B1366,"f",FALSE)</f>
        <v>49319</v>
      </c>
      <c r="E1366" s="140">
        <f>_xll.qlInterestRateIndexValueDate(IndexON,D1366)</f>
        <v>49319</v>
      </c>
      <c r="F1366" s="156">
        <f>IFERROR(_xll.qlIndexFixing(IndexON,D1366,TRUE,_xll.ohTrigger(RecalcTrigger,TriggerON)),NA())</f>
        <v>9.0187522172902046E-3</v>
      </c>
      <c r="H1366" s="42">
        <f>_xll.qlCalendarAdvance(Calendar,$H1365,B1366,"f",FALSE)</f>
        <v>49319</v>
      </c>
      <c r="I1366" s="140">
        <f>_xll.qlInterestRateIndexValueDate(Index1M,$H1366)</f>
        <v>49319</v>
      </c>
      <c r="J1366" s="145">
        <f>IFERROR(_xll.qlIndexFixing(Index1M,$H1366,TRUE,_xll.ohTrigger(RecalcTrigger,Trigger1M)),NA())</f>
        <v>1.0097236765549142E-2</v>
      </c>
      <c r="K1366" s="44">
        <f>IFERROR(_xll.qlIndexFixing(Index3M,H1366,TRUE,_xll.ohTrigger(RecalcTrigger,Trigger3M)),NA())</f>
        <v>1.0315277108454307E-2</v>
      </c>
      <c r="L1366" s="44">
        <f>IFERROR(_xll.qlIndexFixing(Index6M,$H1366,TRUE,_xll.ohTrigger(RecalcTrigger,Trigger6M)),NA())</f>
        <v>1.0229025026753545E-2</v>
      </c>
      <c r="M1366" s="146">
        <f>IFERROR(_xll.qlIndexFixing(Index1Y,$H1366,TRUE,_xll.ohTrigger(RecalcTrigger,Trigger1Y)),NA())</f>
        <v>1.0576722964292351E-2</v>
      </c>
      <c r="N1366" s="145">
        <f>IFERROR(_xll.qlIndexFixing(ONIndex1M,I1366,TRUE,_xll.ohTrigger(RecalcTrigger,Trigger1M)),NA())</f>
        <v>1.0110924680553079E-2</v>
      </c>
      <c r="O1366" s="44">
        <f>IFERROR(_xll.qlIndexFixing(ONIndex3M,I1366,TRUE,_xll.ohTrigger(RecalcTrigger,Trigger3M)),NA())</f>
        <v>1.0356660313618482E-2</v>
      </c>
      <c r="P1366" s="44">
        <f>IFERROR(_xll.qlIndexFixing(ONIndex6M,I1366,TRUE,_xll.ohTrigger(RecalcTrigger,Trigger6M)),NA())</f>
        <v>1.0314809303985095E-2</v>
      </c>
      <c r="Q1366" s="146">
        <f>IFERROR(_xll.qlIndexFixing(ONIndex1Y,I1366,TRUE,_xll.ohTrigger(RecalcTrigger,Trigger1Y)),NA())</f>
        <v>1.0763708811530881E-2</v>
      </c>
    </row>
    <row r="1367" spans="2:17" x14ac:dyDescent="0.2">
      <c r="B1367" s="39" t="s">
        <v>42</v>
      </c>
      <c r="D1367" s="42">
        <f>_xll.qlCalendarAdvance(Calendar,$D1366,B1367,"f",FALSE)</f>
        <v>49326</v>
      </c>
      <c r="E1367" s="140">
        <f>_xll.qlInterestRateIndexValueDate(IndexON,D1367)</f>
        <v>49326</v>
      </c>
      <c r="F1367" s="156">
        <f>IFERROR(_xll.qlIndexFixing(IndexON,D1367,TRUE,_xll.ohTrigger(RecalcTrigger,TriggerON)),NA())</f>
        <v>9.0107423280982868E-3</v>
      </c>
      <c r="H1367" s="42">
        <f>_xll.qlCalendarAdvance(Calendar,$H1366,B1367,"f",FALSE)</f>
        <v>49326</v>
      </c>
      <c r="I1367" s="140">
        <f>_xll.qlInterestRateIndexValueDate(Index1M,$H1367)</f>
        <v>49326</v>
      </c>
      <c r="J1367" s="145">
        <f>IFERROR(_xll.qlIndexFixing(Index1M,$H1367,TRUE,_xll.ohTrigger(RecalcTrigger,Trigger1M)),NA())</f>
        <v>1.0089270335239507E-2</v>
      </c>
      <c r="K1367" s="44">
        <f>IFERROR(_xll.qlIndexFixing(Index3M,H1367,TRUE,_xll.ohTrigger(RecalcTrigger,Trigger3M)),NA())</f>
        <v>1.0306686190215835E-2</v>
      </c>
      <c r="L1367" s="44">
        <f>IFERROR(_xll.qlIndexFixing(Index6M,$H1367,TRUE,_xll.ohTrigger(RecalcTrigger,Trigger6M)),NA())</f>
        <v>1.0220304227490123E-2</v>
      </c>
      <c r="M1367" s="146">
        <f>IFERROR(_xll.qlIndexFixing(Index1Y,$H1367,TRUE,_xll.ohTrigger(RecalcTrigger,Trigger1Y)),NA())</f>
        <v>1.0567220514225761E-2</v>
      </c>
      <c r="N1367" s="145">
        <f>IFERROR(_xll.qlIndexFixing(ONIndex1M,I1367,TRUE,_xll.ohTrigger(RecalcTrigger,Trigger1M)),NA())</f>
        <v>1.010299632683731E-2</v>
      </c>
      <c r="O1367" s="44">
        <f>IFERROR(_xll.qlIndexFixing(ONIndex3M,I1367,TRUE,_xll.ohTrigger(RecalcTrigger,Trigger3M)),NA())</f>
        <v>1.0348145927051577E-2</v>
      </c>
      <c r="P1367" s="44">
        <f>IFERROR(_xll.qlIndexFixing(ONIndex6M,I1367,TRUE,_xll.ohTrigger(RecalcTrigger,Trigger6M)),NA())</f>
        <v>1.0306145809605427E-2</v>
      </c>
      <c r="Q1367" s="146">
        <f>IFERROR(_xll.qlIndexFixing(ONIndex1Y,I1367,TRUE,_xll.ohTrigger(RecalcTrigger,Trigger1Y)),NA())</f>
        <v>1.0754536247469249E-2</v>
      </c>
    </row>
    <row r="1368" spans="2:17" x14ac:dyDescent="0.2">
      <c r="B1368" s="39" t="s">
        <v>42</v>
      </c>
      <c r="D1368" s="42">
        <f>_xll.qlCalendarAdvance(Calendar,$D1367,B1368,"f",FALSE)</f>
        <v>49333</v>
      </c>
      <c r="E1368" s="140">
        <f>_xll.qlInterestRateIndexValueDate(IndexON,D1368)</f>
        <v>49333</v>
      </c>
      <c r="F1368" s="156">
        <f>IFERROR(_xll.qlIndexFixing(IndexON,D1368,TRUE,_xll.ohTrigger(RecalcTrigger,TriggerON)),NA())</f>
        <v>9.0027242838675026E-3</v>
      </c>
      <c r="H1368" s="42">
        <f>_xll.qlCalendarAdvance(Calendar,$H1367,B1368,"f",FALSE)</f>
        <v>49333</v>
      </c>
      <c r="I1368" s="140">
        <f>_xll.qlInterestRateIndexValueDate(Index1M,$H1368)</f>
        <v>49333</v>
      </c>
      <c r="J1368" s="145">
        <f>IFERROR(_xll.qlIndexFixing(Index1M,$H1368,TRUE,_xll.ohTrigger(RecalcTrigger,Trigger1M)),NA())</f>
        <v>1.0081290321315339E-2</v>
      </c>
      <c r="K1368" s="44">
        <f>IFERROR(_xll.qlIndexFixing(Index3M,H1368,TRUE,_xll.ohTrigger(RecalcTrigger,Trigger3M)),NA())</f>
        <v>1.0298086618566904E-2</v>
      </c>
      <c r="L1368" s="44">
        <f>IFERROR(_xll.qlIndexFixing(Index6M,$H1368,TRUE,_xll.ohTrigger(RecalcTrigger,Trigger6M)),NA())</f>
        <v>1.0211582406099217E-2</v>
      </c>
      <c r="M1368" s="146">
        <f>IFERROR(_xll.qlIndexFixing(Index1Y,$H1368,TRUE,_xll.ohTrigger(RecalcTrigger,Trigger1Y)),NA())</f>
        <v>1.0557709184900288E-2</v>
      </c>
      <c r="N1368" s="145">
        <f>IFERROR(_xll.qlIndexFixing(ONIndex1M,I1368,TRUE,_xll.ohTrigger(RecalcTrigger,Trigger1M)),NA())</f>
        <v>1.0095054395924397E-2</v>
      </c>
      <c r="O1368" s="44">
        <f>IFERROR(_xll.qlIndexFixing(ONIndex3M,I1368,TRUE,_xll.ohTrigger(RecalcTrigger,Trigger3M)),NA())</f>
        <v>1.0339622890901401E-2</v>
      </c>
      <c r="P1368" s="44">
        <f>IFERROR(_xll.qlIndexFixing(ONIndex6M,I1368,TRUE,_xll.ohTrigger(RecalcTrigger,Trigger6M)),NA())</f>
        <v>1.0297481261056785E-2</v>
      </c>
      <c r="Q1368" s="146">
        <f>IFERROR(_xll.qlIndexFixing(ONIndex1Y,I1368,TRUE,_xll.ohTrigger(RecalcTrigger,Trigger1Y)),NA())</f>
        <v>1.0745354808434637E-2</v>
      </c>
    </row>
    <row r="1369" spans="2:17" x14ac:dyDescent="0.2">
      <c r="B1369" s="39" t="s">
        <v>42</v>
      </c>
      <c r="D1369" s="42">
        <f>_xll.qlCalendarAdvance(Calendar,$D1368,B1369,"f",FALSE)</f>
        <v>49340</v>
      </c>
      <c r="E1369" s="140">
        <f>_xll.qlInterestRateIndexValueDate(IndexON,D1369)</f>
        <v>49340</v>
      </c>
      <c r="F1369" s="156">
        <f>IFERROR(_xll.qlIndexFixing(IndexON,D1369,TRUE,_xll.ohTrigger(RecalcTrigger,TriggerON)),NA())</f>
        <v>8.9946980847599445E-3</v>
      </c>
      <c r="H1369" s="42">
        <f>_xll.qlCalendarAdvance(Calendar,$H1368,B1369,"f",FALSE)</f>
        <v>49340</v>
      </c>
      <c r="I1369" s="140">
        <f>_xll.qlInterestRateIndexValueDate(Index1M,$H1369)</f>
        <v>49340</v>
      </c>
      <c r="J1369" s="145">
        <f>IFERROR(_xll.qlIndexFixing(Index1M,$H1369,TRUE,_xll.ohTrigger(RecalcTrigger,Trigger1M)),NA())</f>
        <v>1.0075461503240091E-2</v>
      </c>
      <c r="K1369" s="44">
        <f>IFERROR(_xll.qlIndexFixing(Index3M,H1369,TRUE,_xll.ohTrigger(RecalcTrigger,Trigger3M)),NA())</f>
        <v>1.0289949948148676E-2</v>
      </c>
      <c r="L1369" s="44">
        <f>IFERROR(_xll.qlIndexFixing(Index6M,$H1369,TRUE,_xll.ohTrigger(RecalcTrigger,Trigger6M)),NA())</f>
        <v>1.0202859562593364E-2</v>
      </c>
      <c r="M1369" s="146">
        <f>IFERROR(_xll.qlIndexFixing(Index1Y,$H1369,TRUE,_xll.ohTrigger(RecalcTrigger,Trigger1Y)),NA())</f>
        <v>1.0548188976568174E-2</v>
      </c>
      <c r="N1369" s="145">
        <f>IFERROR(_xll.qlIndexFixing(ONIndex1M,I1369,TRUE,_xll.ohTrigger(RecalcTrigger,Trigger1M)),NA())</f>
        <v>1.0087098887895385E-2</v>
      </c>
      <c r="O1369" s="44">
        <f>IFERROR(_xll.qlIndexFixing(ONIndex3M,I1369,TRUE,_xll.ohTrigger(RecalcTrigger,Trigger3M)),NA())</f>
        <v>1.033109120500586E-2</v>
      </c>
      <c r="P1369" s="44">
        <f>IFERROR(_xll.qlIndexFixing(ONIndex6M,I1369,TRUE,_xll.ohTrigger(RecalcTrigger,Trigger6M)),NA())</f>
        <v>1.0288815658420214E-2</v>
      </c>
      <c r="Q1369" s="146">
        <f>IFERROR(_xll.qlIndexFixing(ONIndex1Y,I1369,TRUE,_xll.ohTrigger(RecalcTrigger,Trigger1Y)),NA())</f>
        <v>1.073616449458914E-2</v>
      </c>
    </row>
    <row r="1370" spans="2:17" x14ac:dyDescent="0.2">
      <c r="B1370" s="39" t="s">
        <v>42</v>
      </c>
      <c r="D1370" s="42">
        <f>_xll.qlCalendarAdvance(Calendar,$D1369,B1370,"f",FALSE)</f>
        <v>49347</v>
      </c>
      <c r="E1370" s="140">
        <f>_xll.qlInterestRateIndexValueDate(IndexON,D1370)</f>
        <v>49347</v>
      </c>
      <c r="F1370" s="156">
        <f>IFERROR(_xll.qlIndexFixing(IndexON,D1370,TRUE,_xll.ohTrigger(RecalcTrigger,TriggerON)),NA())</f>
        <v>8.98666373061352E-3</v>
      </c>
      <c r="H1370" s="42">
        <f>_xll.qlCalendarAdvance(Calendar,$H1369,B1370,"f",FALSE)</f>
        <v>49347</v>
      </c>
      <c r="I1370" s="140">
        <f>_xll.qlInterestRateIndexValueDate(Index1M,$H1370)</f>
        <v>49347</v>
      </c>
      <c r="J1370" s="145">
        <f>IFERROR(_xll.qlIndexFixing(Index1M,$H1370,TRUE,_xll.ohTrigger(RecalcTrigger,Trigger1M)),NA())</f>
        <v>1.0067460276980926E-2</v>
      </c>
      <c r="K1370" s="44">
        <f>IFERROR(_xll.qlIndexFixing(Index3M,H1370,TRUE,_xll.ohTrigger(RecalcTrigger,Trigger3M)),NA())</f>
        <v>1.0280861515259199E-2</v>
      </c>
      <c r="L1370" s="44">
        <f>IFERROR(_xll.qlIndexFixing(Index6M,$H1370,TRUE,_xll.ohTrigger(RecalcTrigger,Trigger6M)),NA())</f>
        <v>1.0194135696986446E-2</v>
      </c>
      <c r="M1370" s="146">
        <f>IFERROR(_xll.qlIndexFixing(Index1Y,$H1370,TRUE,_xll.ohTrigger(RecalcTrigger,Trigger1Y)),NA())</f>
        <v>1.0538659889482105E-2</v>
      </c>
      <c r="N1370" s="145">
        <f>IFERROR(_xll.qlIndexFixing(ONIndex1M,I1370,TRUE,_xll.ohTrigger(RecalcTrigger,Trigger1M)),NA())</f>
        <v>1.0079129802669229E-2</v>
      </c>
      <c r="O1370" s="44">
        <f>IFERROR(_xll.qlIndexFixing(ONIndex3M,I1370,TRUE,_xll.ohTrigger(RecalcTrigger,Trigger3M)),NA())</f>
        <v>1.0322550869527047E-2</v>
      </c>
      <c r="P1370" s="44">
        <f>IFERROR(_xll.qlIndexFixing(ONIndex6M,I1370,TRUE,_xll.ohTrigger(RecalcTrigger,Trigger6M)),NA())</f>
        <v>1.0280149001533623E-2</v>
      </c>
      <c r="Q1370" s="146">
        <f>IFERROR(_xll.qlIndexFixing(ONIndex1Y,I1370,TRUE,_xll.ohTrigger(RecalcTrigger,Trigger1Y)),NA())</f>
        <v>1.0726965305689617E-2</v>
      </c>
    </row>
    <row r="1371" spans="2:17" x14ac:dyDescent="0.2">
      <c r="B1371" s="39" t="s">
        <v>42</v>
      </c>
      <c r="D1371" s="42">
        <f>_xll.qlCalendarAdvance(Calendar,$D1370,B1371,"f",FALSE)</f>
        <v>49354</v>
      </c>
      <c r="E1371" s="140">
        <f>_xll.qlInterestRateIndexValueDate(IndexON,D1371)</f>
        <v>49354</v>
      </c>
      <c r="F1371" s="156">
        <f>IFERROR(_xll.qlIndexFixing(IndexON,D1371,TRUE,_xll.ohTrigger(RecalcTrigger,TriggerON)),NA())</f>
        <v>8.978621221428229E-3</v>
      </c>
      <c r="H1371" s="42">
        <f>_xll.qlCalendarAdvance(Calendar,$H1370,B1371,"f",FALSE)</f>
        <v>49354</v>
      </c>
      <c r="I1371" s="140">
        <f>_xll.qlInterestRateIndexValueDate(Index1M,$H1371)</f>
        <v>49354</v>
      </c>
      <c r="J1371" s="145">
        <f>IFERROR(_xll.qlIndexFixing(Index1M,$H1371,TRUE,_xll.ohTrigger(RecalcTrigger,Trigger1M)),NA())</f>
        <v>1.0059445468178456E-2</v>
      </c>
      <c r="K1371" s="44">
        <f>IFERROR(_xll.qlIndexFixing(Index3M,H1371,TRUE,_xll.ohTrigger(RecalcTrigger,Trigger3M)),NA())</f>
        <v>1.0272709259503484E-2</v>
      </c>
      <c r="L1371" s="44">
        <f>IFERROR(_xll.qlIndexFixing(Index6M,$H1371,TRUE,_xll.ohTrigger(RecalcTrigger,Trigger6M)),NA())</f>
        <v>1.0185410809291895E-2</v>
      </c>
      <c r="M1371" s="146">
        <f>IFERROR(_xll.qlIndexFixing(Index1Y,$H1371,TRUE,_xll.ohTrigger(RecalcTrigger,Trigger1Y)),NA())</f>
        <v>1.0529121923894991E-2</v>
      </c>
      <c r="N1371" s="145">
        <f>IFERROR(_xll.qlIndexFixing(ONIndex1M,I1371,TRUE,_xll.ohTrigger(RecalcTrigger,Trigger1M)),NA())</f>
        <v>1.0071147140245928E-2</v>
      </c>
      <c r="O1371" s="44">
        <f>IFERROR(_xll.qlIndexFixing(ONIndex3M,I1371,TRUE,_xll.ohTrigger(RecalcTrigger,Trigger3M)),NA())</f>
        <v>1.0314001884464963E-2</v>
      </c>
      <c r="P1371" s="44">
        <f>IFERROR(_xll.qlIndexFixing(ONIndex6M,I1371,TRUE,_xll.ohTrigger(RecalcTrigger,Trigger6M)),NA())</f>
        <v>1.0271481290559104E-2</v>
      </c>
      <c r="Q1371" s="146">
        <f>IFERROR(_xll.qlIndexFixing(ONIndex1Y,I1371,TRUE,_xll.ohTrigger(RecalcTrigger,Trigger1Y)),NA())</f>
        <v>1.0717757241898163E-2</v>
      </c>
    </row>
    <row r="1372" spans="2:17" x14ac:dyDescent="0.2">
      <c r="B1372" s="39" t="s">
        <v>42</v>
      </c>
      <c r="D1372" s="42">
        <f>_xll.qlCalendarAdvance(Calendar,$D1371,B1372,"f",FALSE)</f>
        <v>49361</v>
      </c>
      <c r="E1372" s="140">
        <f>_xll.qlInterestRateIndexValueDate(IndexON,D1372)</f>
        <v>49361</v>
      </c>
      <c r="F1372" s="156">
        <f>IFERROR(_xll.qlIndexFixing(IndexON,D1372,TRUE,_xll.ohTrigger(RecalcTrigger,TriggerON)),NA())</f>
        <v>8.970570557285118E-3</v>
      </c>
      <c r="H1372" s="42">
        <f>_xll.qlCalendarAdvance(Calendar,$H1371,B1372,"f",FALSE)</f>
        <v>49361</v>
      </c>
      <c r="I1372" s="140">
        <f>_xll.qlInterestRateIndexValueDate(Index1M,$H1372)</f>
        <v>49361</v>
      </c>
      <c r="J1372" s="145">
        <f>IFERROR(_xll.qlIndexFixing(Index1M,$H1372,TRUE,_xll.ohTrigger(RecalcTrigger,Trigger1M)),NA())</f>
        <v>1.0051417076858733E-2</v>
      </c>
      <c r="K1372" s="44">
        <f>IFERROR(_xll.qlIndexFixing(Index3M,H1372,TRUE,_xll.ohTrigger(RecalcTrigger,Trigger3M)),NA())</f>
        <v>1.0264075935421413E-2</v>
      </c>
      <c r="L1372" s="44">
        <f>IFERROR(_xll.qlIndexFixing(Index6M,$H1372,TRUE,_xll.ohTrigger(RecalcTrigger,Trigger6M)),NA())</f>
        <v>1.0176684899523593E-2</v>
      </c>
      <c r="M1372" s="146">
        <f>IFERROR(_xll.qlIndexFixing(Index1Y,$H1372,TRUE,_xll.ohTrigger(RecalcTrigger,Trigger1Y)),NA())</f>
        <v>1.0519575080059962E-2</v>
      </c>
      <c r="N1372" s="145">
        <f>IFERROR(_xll.qlIndexFixing(ONIndex1M,I1372,TRUE,_xll.ohTrigger(RecalcTrigger,Trigger1M)),NA())</f>
        <v>1.006315090070653E-2</v>
      </c>
      <c r="O1372" s="44">
        <f>IFERROR(_xll.qlIndexFixing(ONIndex3M,I1372,TRUE,_xll.ohTrigger(RecalcTrigger,Trigger3M)),NA())</f>
        <v>1.030544424973856E-2</v>
      </c>
      <c r="P1372" s="44">
        <f>IFERROR(_xll.qlIndexFixing(ONIndex6M,I1372,TRUE,_xll.ohTrigger(RecalcTrigger,Trigger6M)),NA())</f>
        <v>1.0262812525577703E-2</v>
      </c>
      <c r="Q1372" s="146">
        <f>IFERROR(_xll.qlIndexFixing(ONIndex1Y,I1372,TRUE,_xll.ohTrigger(RecalcTrigger,Trigger1Y)),NA())</f>
        <v>1.0708540303133729E-2</v>
      </c>
    </row>
    <row r="1373" spans="2:17" x14ac:dyDescent="0.2">
      <c r="B1373" s="39" t="s">
        <v>42</v>
      </c>
      <c r="D1373" s="42">
        <f>_xll.qlCalendarAdvance(Calendar,$D1372,B1373,"f",FALSE)</f>
        <v>49368</v>
      </c>
      <c r="E1373" s="140">
        <f>_xll.qlInterestRateIndexValueDate(IndexON,D1373)</f>
        <v>49368</v>
      </c>
      <c r="F1373" s="156">
        <f>IFERROR(_xll.qlIndexFixing(IndexON,D1373,TRUE,_xll.ohTrigger(RecalcTrigger,TriggerON)),NA())</f>
        <v>8.9625117381031405E-3</v>
      </c>
      <c r="H1373" s="42">
        <f>_xll.qlCalendarAdvance(Calendar,$H1372,B1373,"f",FALSE)</f>
        <v>49368</v>
      </c>
      <c r="I1373" s="140">
        <f>_xll.qlInterestRateIndexValueDate(Index1M,$H1373)</f>
        <v>49368</v>
      </c>
      <c r="J1373" s="145">
        <f>IFERROR(_xll.qlIndexFixing(Index1M,$H1373,TRUE,_xll.ohTrigger(RecalcTrigger,Trigger1M)),NA())</f>
        <v>1.0042500025880585E-2</v>
      </c>
      <c r="K1373" s="44">
        <f>IFERROR(_xll.qlIndexFixing(Index3M,H1373,TRUE,_xll.ohTrigger(RecalcTrigger,Trigger3M)),NA())</f>
        <v>1.0254008693984734E-2</v>
      </c>
      <c r="L1373" s="44">
        <f>IFERROR(_xll.qlIndexFixing(Index6M,$H1373,TRUE,_xll.ohTrigger(RecalcTrigger,Trigger6M)),NA())</f>
        <v>1.0166510814360234E-2</v>
      </c>
      <c r="M1373" s="146">
        <f>IFERROR(_xll.qlIndexFixing(Index1Y,$H1373,TRUE,_xll.ohTrigger(RecalcTrigger,Trigger1Y)),NA())</f>
        <v>1.0509481662490492E-2</v>
      </c>
      <c r="N1373" s="145">
        <f>IFERROR(_xll.qlIndexFixing(ONIndex1M,I1373,TRUE,_xll.ohTrigger(RecalcTrigger,Trigger1M)),NA())</f>
        <v>1.0055141083969987E-2</v>
      </c>
      <c r="O1373" s="44">
        <f>IFERROR(_xll.qlIndexFixing(ONIndex3M,I1373,TRUE,_xll.ohTrigger(RecalcTrigger,Trigger3M)),NA())</f>
        <v>1.0296877965266793E-2</v>
      </c>
      <c r="P1373" s="44">
        <f>IFERROR(_xll.qlIndexFixing(ONIndex6M,I1373,TRUE,_xll.ohTrigger(RecalcTrigger,Trigger6M)),NA())</f>
        <v>1.0254142706265235E-2</v>
      </c>
      <c r="Q1373" s="146">
        <f>IFERROR(_xll.qlIndexFixing(ONIndex1Y,I1373,TRUE,_xll.ohTrigger(RecalcTrigger,Trigger1Y)),NA())</f>
        <v>1.0699314489477363E-2</v>
      </c>
    </row>
    <row r="1374" spans="2:17" x14ac:dyDescent="0.2">
      <c r="B1374" s="39" t="s">
        <v>42</v>
      </c>
      <c r="D1374" s="42">
        <f>_xll.qlCalendarAdvance(Calendar,$D1373,B1374,"f",FALSE)</f>
        <v>49375</v>
      </c>
      <c r="E1374" s="140">
        <f>_xll.qlInterestRateIndexValueDate(IndexON,D1374)</f>
        <v>49375</v>
      </c>
      <c r="F1374" s="156">
        <f>IFERROR(_xll.qlIndexFixing(IndexON,D1374,TRUE,_xll.ohTrigger(RecalcTrigger,TriggerON)),NA())</f>
        <v>8.9544447640443892E-3</v>
      </c>
      <c r="H1374" s="42">
        <f>_xll.qlCalendarAdvance(Calendar,$H1373,B1374,"f",FALSE)</f>
        <v>49375</v>
      </c>
      <c r="I1374" s="140">
        <f>_xll.qlInterestRateIndexValueDate(Index1M,$H1374)</f>
        <v>49375</v>
      </c>
      <c r="J1374" s="145">
        <f>IFERROR(_xll.qlIndexFixing(Index1M,$H1374,TRUE,_xll.ohTrigger(RecalcTrigger,Trigger1M)),NA())</f>
        <v>1.003312498351791E-2</v>
      </c>
      <c r="K1374" s="44">
        <f>IFERROR(_xll.qlIndexFixing(Index3M,H1374,TRUE,_xll.ohTrigger(RecalcTrigger,Trigger3M)),NA())</f>
        <v>1.0245355481540598E-2</v>
      </c>
      <c r="L1374" s="44">
        <f>IFERROR(_xll.qlIndexFixing(Index6M,$H1374,TRUE,_xll.ohTrigger(RecalcTrigger,Trigger6M)),NA())</f>
        <v>1.0157781914294698E-2</v>
      </c>
      <c r="M1374" s="146">
        <f>IFERROR(_xll.qlIndexFixing(Index1Y,$H1374,TRUE,_xll.ohTrigger(RecalcTrigger,Trigger1Y)),NA())</f>
        <v>1.0499916155006206E-2</v>
      </c>
      <c r="N1374" s="145">
        <f>IFERROR(_xll.qlIndexFixing(ONIndex1M,I1374,TRUE,_xll.ohTrigger(RecalcTrigger,Trigger1M)),NA())</f>
        <v>1.0047117690117346E-2</v>
      </c>
      <c r="O1374" s="44">
        <f>IFERROR(_xll.qlIndexFixing(ONIndex3M,I1374,TRUE,_xll.ohTrigger(RecalcTrigger,Trigger3M)),NA())</f>
        <v>1.02883030312928E-2</v>
      </c>
      <c r="P1374" s="44">
        <f>IFERROR(_xll.qlIndexFixing(ONIndex6M,I1374,TRUE,_xll.ohTrigger(RecalcTrigger,Trigger6M)),NA())</f>
        <v>1.0245471832945885E-2</v>
      </c>
      <c r="Q1374" s="146">
        <f>IFERROR(_xll.qlIndexFixing(ONIndex1Y,I1374,TRUE,_xll.ohTrigger(RecalcTrigger,Trigger1Y)),NA())</f>
        <v>1.0690079800848018E-2</v>
      </c>
    </row>
    <row r="1375" spans="2:17" x14ac:dyDescent="0.2">
      <c r="B1375" s="39" t="s">
        <v>42</v>
      </c>
      <c r="D1375" s="42">
        <f>_xll.qlCalendarAdvance(Calendar,$D1374,B1375,"f",FALSE)</f>
        <v>49382</v>
      </c>
      <c r="E1375" s="140">
        <f>_xll.qlInterestRateIndexValueDate(IndexON,D1375)</f>
        <v>49382</v>
      </c>
      <c r="F1375" s="156">
        <f>IFERROR(_xll.qlIndexFixing(IndexON,D1375,TRUE,_xll.ohTrigger(RecalcTrigger,TriggerON)),NA())</f>
        <v>8.9463696348657251E-3</v>
      </c>
      <c r="H1375" s="42">
        <f>_xll.qlCalendarAdvance(Calendar,$H1374,B1375,"f",FALSE)</f>
        <v>49382</v>
      </c>
      <c r="I1375" s="140">
        <f>_xll.qlInterestRateIndexValueDate(Index1M,$H1375)</f>
        <v>49382</v>
      </c>
      <c r="J1375" s="145">
        <f>IFERROR(_xll.qlIndexFixing(Index1M,$H1375,TRUE,_xll.ohTrigger(RecalcTrigger,Trigger1M)),NA())</f>
        <v>1.0025049885117186E-2</v>
      </c>
      <c r="K1375" s="44">
        <f>IFERROR(_xll.qlIndexFixing(Index3M,H1375,TRUE,_xll.ohTrigger(RecalcTrigger,Trigger3M)),NA())</f>
        <v>1.0236693616004416E-2</v>
      </c>
      <c r="L1375" s="44">
        <f>IFERROR(_xll.qlIndexFixing(Index6M,$H1375,TRUE,_xll.ohTrigger(RecalcTrigger,Trigger6M)),NA())</f>
        <v>1.0149051992736375E-2</v>
      </c>
      <c r="M1375" s="146">
        <f>IFERROR(_xll.qlIndexFixing(Index1Y,$H1375,TRUE,_xll.ohTrigger(RecalcTrigger,Trigger1Y)),NA())</f>
        <v>1.0490341770046914E-2</v>
      </c>
      <c r="N1375" s="145">
        <f>IFERROR(_xll.qlIndexFixing(ONIndex1M,I1375,TRUE,_xll.ohTrigger(RecalcTrigger,Trigger1M)),NA())</f>
        <v>1.0039080718986515E-2</v>
      </c>
      <c r="O1375" s="44">
        <f>IFERROR(_xll.qlIndexFixing(ONIndex3M,I1375,TRUE,_xll.ohTrigger(RecalcTrigger,Trigger3M)),NA())</f>
        <v>1.0279719447573443E-2</v>
      </c>
      <c r="P1375" s="44">
        <f>IFERROR(_xll.qlIndexFixing(ONIndex6M,I1375,TRUE,_xll.ohTrigger(RecalcTrigger,Trigger6M)),NA())</f>
        <v>1.0236799905376515E-2</v>
      </c>
      <c r="Q1375" s="146">
        <f>IFERROR(_xll.qlIndexFixing(ONIndex1Y,I1375,TRUE,_xll.ohTrigger(RecalcTrigger,Trigger1Y)),NA())</f>
        <v>1.0680836237245694E-2</v>
      </c>
    </row>
    <row r="1376" spans="2:17" x14ac:dyDescent="0.2">
      <c r="B1376" s="39" t="s">
        <v>42</v>
      </c>
      <c r="D1376" s="42">
        <f>_xll.qlCalendarAdvance(Calendar,$D1375,B1376,"f",FALSE)</f>
        <v>49389</v>
      </c>
      <c r="E1376" s="140">
        <f>_xll.qlInterestRateIndexValueDate(IndexON,D1376)</f>
        <v>49389</v>
      </c>
      <c r="F1376" s="156">
        <f>IFERROR(_xll.qlIndexFixing(IndexON,D1376,TRUE,_xll.ohTrigger(RecalcTrigger,TriggerON)),NA())</f>
        <v>8.9382863508102872E-3</v>
      </c>
      <c r="H1376" s="42">
        <f>_xll.qlCalendarAdvance(Calendar,$H1375,B1376,"f",FALSE)</f>
        <v>49389</v>
      </c>
      <c r="I1376" s="140">
        <f>_xll.qlInterestRateIndexValueDate(Index1M,$H1376)</f>
        <v>49389</v>
      </c>
      <c r="J1376" s="145">
        <f>IFERROR(_xll.qlIndexFixing(Index1M,$H1376,TRUE,_xll.ohTrigger(RecalcTrigger,Trigger1M)),NA())</f>
        <v>1.0016961203337695E-2</v>
      </c>
      <c r="K1376" s="44">
        <f>IFERROR(_xll.qlIndexFixing(Index3M,H1376,TRUE,_xll.ohTrigger(RecalcTrigger,Trigger3M)),NA())</f>
        <v>1.0228023097433446E-2</v>
      </c>
      <c r="L1376" s="44">
        <f>IFERROR(_xll.qlIndexFixing(Index6M,$H1376,TRUE,_xll.ohTrigger(RecalcTrigger,Trigger6M)),NA())</f>
        <v>1.0140321049699358E-2</v>
      </c>
      <c r="M1376" s="146">
        <f>IFERROR(_xll.qlIndexFixing(Index1Y,$H1376,TRUE,_xll.ohTrigger(RecalcTrigger,Trigger1Y)),NA())</f>
        <v>1.0480758507867711E-2</v>
      </c>
      <c r="N1376" s="145">
        <f>IFERROR(_xll.qlIndexFixing(ONIndex1M,I1376,TRUE,_xll.ohTrigger(RecalcTrigger,Trigger1M)),NA())</f>
        <v>1.0031030170739585E-2</v>
      </c>
      <c r="O1376" s="44">
        <f>IFERROR(_xll.qlIndexFixing(ONIndex3M,I1376,TRUE,_xll.ohTrigger(RecalcTrigger,Trigger3M)),NA())</f>
        <v>1.0271127214270814E-2</v>
      </c>
      <c r="P1376" s="44">
        <f>IFERROR(_xll.qlIndexFixing(ONIndex6M,I1376,TRUE,_xll.ohTrigger(RecalcTrigger,Trigger6M)),NA())</f>
        <v>1.0228126923719216E-2</v>
      </c>
      <c r="Q1376" s="146">
        <f>IFERROR(_xll.qlIndexFixing(ONIndex1Y,I1376,TRUE,_xll.ohTrigger(RecalcTrigger,Trigger1Y)),NA())</f>
        <v>1.0671583798751438E-2</v>
      </c>
    </row>
    <row r="1377" spans="2:17" x14ac:dyDescent="0.2">
      <c r="B1377" s="39" t="s">
        <v>42</v>
      </c>
      <c r="D1377" s="42">
        <f>_xll.qlCalendarAdvance(Calendar,$D1376,B1377,"f",FALSE)</f>
        <v>49396</v>
      </c>
      <c r="E1377" s="140">
        <f>_xll.qlInterestRateIndexValueDate(IndexON,D1377)</f>
        <v>49396</v>
      </c>
      <c r="F1377" s="156">
        <f>IFERROR(_xll.qlIndexFixing(IndexON,D1377,TRUE,_xll.ohTrigger(RecalcTrigger,TriggerON)),NA())</f>
        <v>8.9301949117159829E-3</v>
      </c>
      <c r="H1377" s="42">
        <f>_xll.qlCalendarAdvance(Calendar,$H1376,B1377,"f",FALSE)</f>
        <v>49396</v>
      </c>
      <c r="I1377" s="140">
        <f>_xll.qlInterestRateIndexValueDate(Index1M,$H1377)</f>
        <v>49396</v>
      </c>
      <c r="J1377" s="145">
        <f>IFERROR(_xll.qlIndexFixing(Index1M,$H1377,TRUE,_xll.ohTrigger(RecalcTrigger,Trigger1M)),NA())</f>
        <v>1.0008858938211367E-2</v>
      </c>
      <c r="K1377" s="44">
        <f>IFERROR(_xll.qlIndexFixing(Index3M,H1377,TRUE,_xll.ohTrigger(RecalcTrigger,Trigger3M)),NA())</f>
        <v>1.021934392588319E-2</v>
      </c>
      <c r="L1377" s="44">
        <f>IFERROR(_xll.qlIndexFixing(Index6M,$H1377,TRUE,_xll.ohTrigger(RecalcTrigger,Trigger6M)),NA())</f>
        <v>1.0131589085197306E-2</v>
      </c>
      <c r="M1377" s="146">
        <f>IFERROR(_xll.qlIndexFixing(Index1Y,$H1377,TRUE,_xll.ohTrigger(RecalcTrigger,Trigger1Y)),NA())</f>
        <v>1.0471166368723032E-2</v>
      </c>
      <c r="N1377" s="145">
        <f>IFERROR(_xll.qlIndexFixing(ONIndex1M,I1377,TRUE,_xll.ohTrigger(RecalcTrigger,Trigger1M)),NA())</f>
        <v>1.0022966045295512E-2</v>
      </c>
      <c r="O1377" s="44">
        <f>IFERROR(_xll.qlIndexFixing(ONIndex3M,I1377,TRUE,_xll.ohTrigger(RecalcTrigger,Trigger3M)),NA())</f>
        <v>1.0262526331303867E-2</v>
      </c>
      <c r="P1377" s="44">
        <f>IFERROR(_xll.qlIndexFixing(ONIndex6M,I1377,TRUE,_xll.ohTrigger(RecalcTrigger,Trigger6M)),NA())</f>
        <v>1.021945288797399E-2</v>
      </c>
      <c r="Q1377" s="146">
        <f>IFERROR(_xll.qlIndexFixing(ONIndex1Y,I1377,TRUE,_xll.ohTrigger(RecalcTrigger,Trigger1Y)),NA())</f>
        <v>1.0662322485284204E-2</v>
      </c>
    </row>
    <row r="1378" spans="2:17" x14ac:dyDescent="0.2">
      <c r="B1378" s="39" t="s">
        <v>42</v>
      </c>
      <c r="D1378" s="42">
        <f>_xll.qlCalendarAdvance(Calendar,$D1377,B1378,"f",FALSE)</f>
        <v>49403</v>
      </c>
      <c r="E1378" s="140">
        <f>_xll.qlInterestRateIndexValueDate(IndexON,D1378)</f>
        <v>49403</v>
      </c>
      <c r="F1378" s="156">
        <f>IFERROR(_xll.qlIndexFixing(IndexON,D1378,TRUE,_xll.ohTrigger(RecalcTrigger,TriggerON)),NA())</f>
        <v>8.9220953176638584E-3</v>
      </c>
      <c r="H1378" s="42">
        <f>_xll.qlCalendarAdvance(Calendar,$H1377,B1378,"f",FALSE)</f>
        <v>49403</v>
      </c>
      <c r="I1378" s="140">
        <f>_xll.qlInterestRateIndexValueDate(Index1M,$H1378)</f>
        <v>49403</v>
      </c>
      <c r="J1378" s="145">
        <f>IFERROR(_xll.qlIndexFixing(Index1M,$H1378,TRUE,_xll.ohTrigger(RecalcTrigger,Trigger1M)),NA())</f>
        <v>1.0002074499553964E-2</v>
      </c>
      <c r="K1378" s="44">
        <f>IFERROR(_xll.qlIndexFixing(Index3M,H1378,TRUE,_xll.ohTrigger(RecalcTrigger,Trigger3M)),NA())</f>
        <v>1.0211135584527469E-2</v>
      </c>
      <c r="L1378" s="44">
        <f>IFERROR(_xll.qlIndexFixing(Index6M,$H1378,TRUE,_xll.ohTrigger(RecalcTrigger,Trigger6M)),NA())</f>
        <v>1.0123340097829316E-2</v>
      </c>
      <c r="M1378" s="146">
        <f>IFERROR(_xll.qlIndexFixing(Index1Y,$H1378,TRUE,_xll.ohTrigger(RecalcTrigger,Trigger1Y)),NA())</f>
        <v>1.0461565352868636E-2</v>
      </c>
      <c r="N1378" s="145">
        <f>IFERROR(_xll.qlIndexFixing(ONIndex1M,I1378,TRUE,_xll.ohTrigger(RecalcTrigger,Trigger1M)),NA())</f>
        <v>1.001488834273534E-2</v>
      </c>
      <c r="O1378" s="44">
        <f>IFERROR(_xll.qlIndexFixing(ONIndex3M,I1378,TRUE,_xll.ohTrigger(RecalcTrigger,Trigger3M)),NA())</f>
        <v>1.0253916798672602E-2</v>
      </c>
      <c r="P1378" s="44">
        <f>IFERROR(_xll.qlIndexFixing(ONIndex6M,I1378,TRUE,_xll.ohTrigger(RecalcTrigger,Trigger6M)),NA())</f>
        <v>1.0210777797978743E-2</v>
      </c>
      <c r="Q1378" s="146">
        <f>IFERROR(_xll.qlIndexFixing(ONIndex1Y,I1378,TRUE,_xll.ohTrigger(RecalcTrigger,Trigger1Y)),NA())</f>
        <v>1.0653052296925036E-2</v>
      </c>
    </row>
    <row r="1379" spans="2:17" x14ac:dyDescent="0.2">
      <c r="B1379" s="39" t="s">
        <v>42</v>
      </c>
      <c r="D1379" s="42">
        <f>_xll.qlCalendarAdvance(Calendar,$D1378,B1379,"f",FALSE)</f>
        <v>49410</v>
      </c>
      <c r="E1379" s="140">
        <f>_xll.qlInterestRateIndexValueDate(IndexON,D1379)</f>
        <v>49410</v>
      </c>
      <c r="F1379" s="156">
        <f>IFERROR(_xll.qlIndexFixing(IndexON,D1379,TRUE,_xll.ohTrigger(RecalcTrigger,TriggerON)),NA())</f>
        <v>8.9139875685728676E-3</v>
      </c>
      <c r="H1379" s="42">
        <f>_xll.qlCalendarAdvance(Calendar,$H1378,B1379,"f",FALSE)</f>
        <v>49410</v>
      </c>
      <c r="I1379" s="140">
        <f>_xll.qlInterestRateIndexValueDate(Index1M,$H1379)</f>
        <v>49410</v>
      </c>
      <c r="J1379" s="145">
        <f>IFERROR(_xll.qlIndexFixing(Index1M,$H1379,TRUE,_xll.ohTrigger(RecalcTrigger,Trigger1M)),NA())</f>
        <v>9.9939486460205833E-3</v>
      </c>
      <c r="K1379" s="44">
        <f>IFERROR(_xll.qlIndexFixing(Index3M,H1379,TRUE,_xll.ohTrigger(RecalcTrigger,Trigger3M)),NA())</f>
        <v>1.0202439968104559E-2</v>
      </c>
      <c r="L1379" s="44">
        <f>IFERROR(_xll.qlIndexFixing(Index6M,$H1379,TRUE,_xll.ohTrigger(RecalcTrigger,Trigger6M)),NA())</f>
        <v>1.0114606404914149E-2</v>
      </c>
      <c r="M1379" s="146">
        <f>IFERROR(_xll.qlIndexFixing(Index1Y,$H1379,TRUE,_xll.ohTrigger(RecalcTrigger,Trigger1Y)),NA())</f>
        <v>1.0449781917059088E-2</v>
      </c>
      <c r="N1379" s="145">
        <f>IFERROR(_xll.qlIndexFixing(ONIndex1M,I1379,TRUE,_xll.ohTrigger(RecalcTrigger,Trigger1M)),NA())</f>
        <v>1.0006797062978023E-2</v>
      </c>
      <c r="O1379" s="44">
        <f>IFERROR(_xll.qlIndexFixing(ONIndex3M,I1379,TRUE,_xll.ohTrigger(RecalcTrigger,Trigger3M)),NA())</f>
        <v>1.0245298616458065E-2</v>
      </c>
      <c r="P1379" s="44">
        <f>IFERROR(_xll.qlIndexFixing(ONIndex6M,I1379,TRUE,_xll.ohTrigger(RecalcTrigger,Trigger6M)),NA())</f>
        <v>1.020210165405766E-2</v>
      </c>
      <c r="Q1379" s="146">
        <f>IFERROR(_xll.qlIndexFixing(ONIndex1Y,I1379,TRUE,_xll.ohTrigger(RecalcTrigger,Trigger1Y)),NA())</f>
        <v>1.064377323359289E-2</v>
      </c>
    </row>
    <row r="1380" spans="2:17" x14ac:dyDescent="0.2">
      <c r="B1380" s="39" t="s">
        <v>42</v>
      </c>
      <c r="D1380" s="42">
        <f>_xll.qlCalendarAdvance(Calendar,$D1379,B1380,"f",FALSE)</f>
        <v>49417</v>
      </c>
      <c r="E1380" s="140">
        <f>_xll.qlInterestRateIndexValueDate(IndexON,D1380)</f>
        <v>49417</v>
      </c>
      <c r="F1380" s="156">
        <f>IFERROR(_xll.qlIndexFixing(IndexON,D1380,TRUE,_xll.ohTrigger(RecalcTrigger,TriggerON)),NA())</f>
        <v>8.9058716645240565E-3</v>
      </c>
      <c r="H1380" s="42">
        <f>_xll.qlCalendarAdvance(Calendar,$H1379,B1380,"f",FALSE)</f>
        <v>49417</v>
      </c>
      <c r="I1380" s="140">
        <f>_xll.qlInterestRateIndexValueDate(Index1M,$H1380)</f>
        <v>49417</v>
      </c>
      <c r="J1380" s="145">
        <f>IFERROR(_xll.qlIndexFixing(Index1M,$H1380,TRUE,_xll.ohTrigger(RecalcTrigger,Trigger1M)),NA())</f>
        <v>9.9858092097897169E-3</v>
      </c>
      <c r="K1380" s="44">
        <f>IFERROR(_xll.qlIndexFixing(Index3M,H1380,TRUE,_xll.ohTrigger(RecalcTrigger,Trigger3M)),NA())</f>
        <v>1.0193735698904619E-2</v>
      </c>
      <c r="L1380" s="44">
        <f>IFERROR(_xll.qlIndexFixing(Index6M,$H1380,TRUE,_xll.ohTrigger(RecalcTrigger,Trigger6M)),NA())</f>
        <v>1.0105871690393786E-2</v>
      </c>
      <c r="M1380" s="146">
        <f>IFERROR(_xll.qlIndexFixing(Index1Y,$H1380,TRUE,_xll.ohTrigger(RecalcTrigger,Trigger1Y)),NA())</f>
        <v>1.0442336692052188E-2</v>
      </c>
      <c r="N1380" s="145">
        <f>IFERROR(_xll.qlIndexFixing(ONIndex1M,I1380,TRUE,_xll.ohTrigger(RecalcTrigger,Trigger1M)),NA())</f>
        <v>9.9986922061046091E-3</v>
      </c>
      <c r="O1380" s="44">
        <f>IFERROR(_xll.qlIndexFixing(ONIndex3M,I1380,TRUE,_xll.ohTrigger(RecalcTrigger,Trigger3M)),NA())</f>
        <v>1.023667178457921E-2</v>
      </c>
      <c r="P1380" s="44">
        <f>IFERROR(_xll.qlIndexFixing(ONIndex6M,I1380,TRUE,_xll.ohTrigger(RecalcTrigger,Trigger6M)),NA())</f>
        <v>1.0193424455805511E-2</v>
      </c>
      <c r="Q1380" s="146">
        <f>IFERROR(_xll.qlIndexFixing(ONIndex1Y,I1380,TRUE,_xll.ohTrigger(RecalcTrigger,Trigger1Y)),NA())</f>
        <v>1.0634485295368812E-2</v>
      </c>
    </row>
    <row r="1381" spans="2:17" x14ac:dyDescent="0.2">
      <c r="B1381" s="39" t="s">
        <v>42</v>
      </c>
      <c r="D1381" s="42">
        <f>_xll.qlCalendarAdvance(Calendar,$D1380,B1381,"f",FALSE)</f>
        <v>49424</v>
      </c>
      <c r="E1381" s="140">
        <f>_xll.qlInterestRateIndexValueDate(IndexON,D1381)</f>
        <v>49424</v>
      </c>
      <c r="F1381" s="156">
        <f>IFERROR(_xll.qlIndexFixing(IndexON,D1381,TRUE,_xll.ohTrigger(RecalcTrigger,TriggerON)),NA())</f>
        <v>8.8977476055174254E-3</v>
      </c>
      <c r="H1381" s="42">
        <f>_xll.qlCalendarAdvance(Calendar,$H1380,B1381,"f",FALSE)</f>
        <v>49424</v>
      </c>
      <c r="I1381" s="140">
        <f>_xll.qlInterestRateIndexValueDate(Index1M,$H1381)</f>
        <v>49424</v>
      </c>
      <c r="J1381" s="145">
        <f>IFERROR(_xll.qlIndexFixing(Index1M,$H1381,TRUE,_xll.ohTrigger(RecalcTrigger,Trigger1M)),NA())</f>
        <v>9.9776561908991868E-3</v>
      </c>
      <c r="K1381" s="44">
        <f>IFERROR(_xll.qlIndexFixing(Index3M,H1381,TRUE,_xll.ohTrigger(RecalcTrigger,Trigger3M)),NA())</f>
        <v>1.0185022776983757E-2</v>
      </c>
      <c r="L1381" s="44">
        <f>IFERROR(_xll.qlIndexFixing(Index6M,$H1381,TRUE,_xll.ohTrigger(RecalcTrigger,Trigger6M)),NA())</f>
        <v>1.0097135954283281E-2</v>
      </c>
      <c r="M1381" s="146">
        <f>IFERROR(_xll.qlIndexFixing(Index1Y,$H1381,TRUE,_xll.ohTrigger(RecalcTrigger,Trigger1Y)),NA())</f>
        <v>1.0432709047601879E-2</v>
      </c>
      <c r="N1381" s="145">
        <f>IFERROR(_xll.qlIndexFixing(ONIndex1M,I1381,TRUE,_xll.ohTrigger(RecalcTrigger,Trigger1M)),NA())</f>
        <v>9.9905737720340504E-3</v>
      </c>
      <c r="O1381" s="44">
        <f>IFERROR(_xll.qlIndexFixing(ONIndex3M,I1381,TRUE,_xll.ohTrigger(RecalcTrigger,Trigger3M)),NA())</f>
        <v>1.0228036303036037E-2</v>
      </c>
      <c r="P1381" s="44">
        <f>IFERROR(_xll.qlIndexFixing(ONIndex6M,I1381,TRUE,_xll.ohTrigger(RecalcTrigger,Trigger6M)),NA())</f>
        <v>1.018474620354648E-2</v>
      </c>
      <c r="Q1381" s="146">
        <f>IFERROR(_xll.qlIndexFixing(ONIndex1Y,I1381,TRUE,_xll.ohTrigger(RecalcTrigger,Trigger1Y)),NA())</f>
        <v>1.0625188482171755E-2</v>
      </c>
    </row>
    <row r="1382" spans="2:17" x14ac:dyDescent="0.2">
      <c r="B1382" s="39" t="s">
        <v>42</v>
      </c>
      <c r="D1382" s="42">
        <f>_xll.qlCalendarAdvance(Calendar,$D1381,B1382,"f",FALSE)</f>
        <v>49431</v>
      </c>
      <c r="E1382" s="140">
        <f>_xll.qlInterestRateIndexValueDate(IndexON,D1382)</f>
        <v>49431</v>
      </c>
      <c r="F1382" s="156">
        <f>IFERROR(_xll.qlIndexFixing(IndexON,D1382,TRUE,_xll.ohTrigger(RecalcTrigger,TriggerON)),NA())</f>
        <v>8.8896153915529741E-3</v>
      </c>
      <c r="H1382" s="42">
        <f>_xll.qlCalendarAdvance(Calendar,$H1381,B1382,"f",FALSE)</f>
        <v>49431</v>
      </c>
      <c r="I1382" s="140">
        <f>_xll.qlInterestRateIndexValueDate(Index1M,$H1382)</f>
        <v>49431</v>
      </c>
      <c r="J1382" s="145">
        <f>IFERROR(_xll.qlIndexFixing(Index1M,$H1382,TRUE,_xll.ohTrigger(RecalcTrigger,Trigger1M)),NA())</f>
        <v>9.9681438633988338E-3</v>
      </c>
      <c r="K1382" s="44">
        <f>IFERROR(_xll.qlIndexFixing(Index3M,H1382,TRUE,_xll.ohTrigger(RecalcTrigger,Trigger3M)),NA())</f>
        <v>1.0175818275444091E-2</v>
      </c>
      <c r="L1382" s="44">
        <f>IFERROR(_xll.qlIndexFixing(Index6M,$H1382,TRUE,_xll.ohTrigger(RecalcTrigger,Trigger6M)),NA())</f>
        <v>1.0087913941193336E-2</v>
      </c>
      <c r="M1382" s="146">
        <f>IFERROR(_xll.qlIndexFixing(Index1Y,$H1382,TRUE,_xll.ohTrigger(RecalcTrigger,Trigger1Y)),NA())</f>
        <v>1.0423072527464676E-2</v>
      </c>
      <c r="N1382" s="145">
        <f>IFERROR(_xll.qlIndexFixing(ONIndex1M,I1382,TRUE,_xll.ohTrigger(RecalcTrigger,Trigger1M)),NA())</f>
        <v>9.9824417607663474E-3</v>
      </c>
      <c r="O1382" s="44">
        <f>IFERROR(_xll.qlIndexFixing(ONIndex3M,I1382,TRUE,_xll.ohTrigger(RecalcTrigger,Trigger3M)),NA())</f>
        <v>1.0219392171909591E-2</v>
      </c>
      <c r="P1382" s="44">
        <f>IFERROR(_xll.qlIndexFixing(ONIndex6M,I1382,TRUE,_xll.ohTrigger(RecalcTrigger,Trigger6M)),NA())</f>
        <v>1.0176066897037428E-2</v>
      </c>
      <c r="Q1382" s="146">
        <f>IFERROR(_xll.qlIndexFixing(ONIndex1Y,I1382,TRUE,_xll.ohTrigger(RecalcTrigger,Trigger1Y)),NA())</f>
        <v>1.0615882794082765E-2</v>
      </c>
    </row>
    <row r="1383" spans="2:17" x14ac:dyDescent="0.2">
      <c r="B1383" s="39" t="s">
        <v>42</v>
      </c>
      <c r="D1383" s="42">
        <f>_xll.qlCalendarAdvance(Calendar,$D1382,B1383,"f",FALSE)</f>
        <v>49438</v>
      </c>
      <c r="E1383" s="140">
        <f>_xll.qlInterestRateIndexValueDate(IndexON,D1383)</f>
        <v>49438</v>
      </c>
      <c r="F1383" s="156">
        <f>IFERROR(_xll.qlIndexFixing(IndexON,D1383,TRUE,_xll.ohTrigger(RecalcTrigger,TriggerON)),NA())</f>
        <v>8.8814750225496564E-3</v>
      </c>
      <c r="H1383" s="42">
        <f>_xll.qlCalendarAdvance(Calendar,$H1382,B1383,"f",FALSE)</f>
        <v>49438</v>
      </c>
      <c r="I1383" s="140">
        <f>_xll.qlInterestRateIndexValueDate(Index1M,$H1383)</f>
        <v>49438</v>
      </c>
      <c r="J1383" s="145">
        <f>IFERROR(_xll.qlIndexFixing(Index1M,$H1383,TRUE,_xll.ohTrigger(RecalcTrigger,Trigger1M)),NA())</f>
        <v>9.9599600988128333E-3</v>
      </c>
      <c r="K1383" s="44">
        <f>IFERROR(_xll.qlIndexFixing(Index3M,H1383,TRUE,_xll.ohTrigger(RecalcTrigger,Trigger3M)),NA())</f>
        <v>1.0167087187217067E-2</v>
      </c>
      <c r="L1383" s="44">
        <f>IFERROR(_xll.qlIndexFixing(Index6M,$H1383,TRUE,_xll.ohTrigger(RecalcTrigger,Trigger6M)),NA())</f>
        <v>1.007917584819E-2</v>
      </c>
      <c r="M1383" s="146">
        <f>IFERROR(_xll.qlIndexFixing(Index1Y,$H1383,TRUE,_xll.ohTrigger(RecalcTrigger,Trigger1Y)),NA())</f>
        <v>1.0413427131897225E-2</v>
      </c>
      <c r="N1383" s="145">
        <f>IFERROR(_xll.qlIndexFixing(ONIndex1M,I1383,TRUE,_xll.ohTrigger(RecalcTrigger,Trigger1M)),NA())</f>
        <v>9.9742961723825463E-3</v>
      </c>
      <c r="O1383" s="44">
        <f>IFERROR(_xll.qlIndexFixing(ONIndex3M,I1383,TRUE,_xll.ohTrigger(RecalcTrigger,Trigger3M)),NA())</f>
        <v>1.0210739391199875E-2</v>
      </c>
      <c r="P1383" s="44">
        <f>IFERROR(_xll.qlIndexFixing(ONIndex6M,I1383,TRUE,_xll.ohTrigger(RecalcTrigger,Trigger6M)),NA())</f>
        <v>1.0167386536440448E-2</v>
      </c>
      <c r="Q1383" s="146">
        <f>IFERROR(_xll.qlIndexFixing(ONIndex1Y,I1383,TRUE,_xll.ohTrigger(RecalcTrigger,Trigger1Y)),NA())</f>
        <v>1.0606568231020796E-2</v>
      </c>
    </row>
    <row r="1384" spans="2:17" x14ac:dyDescent="0.2">
      <c r="B1384" s="39" t="s">
        <v>42</v>
      </c>
      <c r="D1384" s="42">
        <f>_xll.qlCalendarAdvance(Calendar,$D1383,B1384,"f",FALSE)</f>
        <v>49445</v>
      </c>
      <c r="E1384" s="140">
        <f>_xll.qlInterestRateIndexValueDate(IndexON,D1384)</f>
        <v>49445</v>
      </c>
      <c r="F1384" s="156">
        <f>IFERROR(_xll.qlIndexFixing(IndexON,D1384,TRUE,_xll.ohTrigger(RecalcTrigger,TriggerON)),NA())</f>
        <v>8.8733264985074722E-3</v>
      </c>
      <c r="H1384" s="42">
        <f>_xll.qlCalendarAdvance(Calendar,$H1383,B1384,"f",FALSE)</f>
        <v>49445</v>
      </c>
      <c r="I1384" s="140">
        <f>_xll.qlInterestRateIndexValueDate(Index1M,$H1384)</f>
        <v>49445</v>
      </c>
      <c r="J1384" s="145">
        <f>IFERROR(_xll.qlIndexFixing(Index1M,$H1384,TRUE,_xll.ohTrigger(RecalcTrigger,Trigger1M)),NA())</f>
        <v>9.9517627510838386E-3</v>
      </c>
      <c r="K1384" s="44">
        <f>IFERROR(_xll.qlIndexFixing(Index3M,H1384,TRUE,_xll.ohTrigger(RecalcTrigger,Trigger3M)),NA())</f>
        <v>1.0158347446408941E-2</v>
      </c>
      <c r="L1384" s="44">
        <f>IFERROR(_xll.qlIndexFixing(Index6M,$H1384,TRUE,_xll.ohTrigger(RecalcTrigger,Trigger6M)),NA())</f>
        <v>1.007043673381809E-2</v>
      </c>
      <c r="M1384" s="146">
        <f>IFERROR(_xll.qlIndexFixing(Index1Y,$H1384,TRUE,_xll.ohTrigger(RecalcTrigger,Trigger1Y)),NA())</f>
        <v>1.0403772861156171E-2</v>
      </c>
      <c r="N1384" s="145">
        <f>IFERROR(_xll.qlIndexFixing(ONIndex1M,I1384,TRUE,_xll.ohTrigger(RecalcTrigger,Trigger1M)),NA())</f>
        <v>9.9661370068016009E-3</v>
      </c>
      <c r="O1384" s="44">
        <f>IFERROR(_xll.qlIndexFixing(ONIndex3M,I1384,TRUE,_xll.ohTrigger(RecalcTrigger,Trigger3M)),NA())</f>
        <v>1.0202077960663747E-2</v>
      </c>
      <c r="P1384" s="44">
        <f>IFERROR(_xll.qlIndexFixing(ONIndex6M,I1384,TRUE,_xll.ohTrigger(RecalcTrigger,Trigger6M)),NA())</f>
        <v>1.015870512175554E-2</v>
      </c>
      <c r="Q1384" s="146">
        <f>IFERROR(_xll.qlIndexFixing(ONIndex1Y,I1384,TRUE,_xll.ohTrigger(RecalcTrigger,Trigger1Y)),NA())</f>
        <v>1.0597244793066896E-2</v>
      </c>
    </row>
    <row r="1385" spans="2:17" x14ac:dyDescent="0.2">
      <c r="B1385" s="39" t="s">
        <v>42</v>
      </c>
      <c r="D1385" s="42">
        <f>_xll.qlCalendarAdvance(Calendar,$D1384,B1385,"f",FALSE)</f>
        <v>49452</v>
      </c>
      <c r="E1385" s="140">
        <f>_xll.qlInterestRateIndexValueDate(IndexON,D1385)</f>
        <v>49452</v>
      </c>
      <c r="F1385" s="156">
        <f>IFERROR(_xll.qlIndexFixing(IndexON,D1385,TRUE,_xll.ohTrigger(RecalcTrigger,TriggerON)),NA())</f>
        <v>8.8651698195885142E-3</v>
      </c>
      <c r="H1385" s="42">
        <f>_xll.qlCalendarAdvance(Calendar,$H1384,B1385,"f",FALSE)</f>
        <v>49452</v>
      </c>
      <c r="I1385" s="140">
        <f>_xll.qlInterestRateIndexValueDate(Index1M,$H1385)</f>
        <v>49452</v>
      </c>
      <c r="J1385" s="145">
        <f>IFERROR(_xll.qlIndexFixing(Index1M,$H1385,TRUE,_xll.ohTrigger(RecalcTrigger,Trigger1M)),NA())</f>
        <v>9.9435518202486885E-3</v>
      </c>
      <c r="K1385" s="44">
        <f>IFERROR(_xll.qlIndexFixing(Index3M,H1385,TRUE,_xll.ohTrigger(RecalcTrigger,Trigger3M)),NA())</f>
        <v>1.0149599053077852E-2</v>
      </c>
      <c r="L1385" s="44">
        <f>IFERROR(_xll.qlIndexFixing(Index6M,$H1385,TRUE,_xll.ohTrigger(RecalcTrigger,Trigger6M)),NA())</f>
        <v>1.0061696598091257E-2</v>
      </c>
      <c r="M1385" s="146">
        <f>IFERROR(_xll.qlIndexFixing(Index1Y,$H1385,TRUE,_xll.ohTrigger(RecalcTrigger,Trigger1Y)),NA())</f>
        <v>1.0394109715498385E-2</v>
      </c>
      <c r="N1385" s="145">
        <f>IFERROR(_xll.qlIndexFixing(ONIndex1M,I1385,TRUE,_xll.ohTrigger(RecalcTrigger,Trigger1M)),NA())</f>
        <v>9.9579642641045574E-3</v>
      </c>
      <c r="O1385" s="44">
        <f>IFERROR(_xll.qlIndexFixing(ONIndex3M,I1385,TRUE,_xll.ohTrigger(RecalcTrigger,Trigger3M)),NA())</f>
        <v>1.0193407880625394E-2</v>
      </c>
      <c r="P1385" s="44">
        <f>IFERROR(_xll.qlIndexFixing(ONIndex6M,I1385,TRUE,_xll.ohTrigger(RecalcTrigger,Trigger6M)),NA())</f>
        <v>1.0150022652901658E-2</v>
      </c>
      <c r="Q1385" s="146">
        <f>IFERROR(_xll.qlIndexFixing(ONIndex1Y,I1385,TRUE,_xll.ohTrigger(RecalcTrigger,Trigger1Y)),NA())</f>
        <v>1.0587912480140016E-2</v>
      </c>
    </row>
    <row r="1386" spans="2:17" x14ac:dyDescent="0.2">
      <c r="B1386" s="39" t="s">
        <v>42</v>
      </c>
      <c r="D1386" s="42">
        <f>_xll.qlCalendarAdvance(Calendar,$D1385,B1386,"f",FALSE)</f>
        <v>49459</v>
      </c>
      <c r="E1386" s="140">
        <f>_xll.qlInterestRateIndexValueDate(IndexON,D1386)</f>
        <v>49459</v>
      </c>
      <c r="F1386" s="156">
        <f>IFERROR(_xll.qlIndexFixing(IndexON,D1386,TRUE,_xll.ohTrigger(RecalcTrigger,TriggerON)),NA())</f>
        <v>8.8570049856306898E-3</v>
      </c>
      <c r="H1386" s="42">
        <f>_xll.qlCalendarAdvance(Calendar,$H1385,B1386,"f",FALSE)</f>
        <v>49459</v>
      </c>
      <c r="I1386" s="140">
        <f>_xll.qlInterestRateIndexValueDate(Index1M,$H1386)</f>
        <v>49459</v>
      </c>
      <c r="J1386" s="145">
        <f>IFERROR(_xll.qlIndexFixing(Index1M,$H1386,TRUE,_xll.ohTrigger(RecalcTrigger,Trigger1M)),NA())</f>
        <v>9.9366873573998697E-3</v>
      </c>
      <c r="K1386" s="44">
        <f>IFERROR(_xll.qlIndexFixing(Index3M,H1386,TRUE,_xll.ohTrigger(RecalcTrigger,Trigger3M)),NA())</f>
        <v>1.0140842007281064E-2</v>
      </c>
      <c r="L1386" s="44">
        <f>IFERROR(_xll.qlIndexFixing(Index6M,$H1386,TRUE,_xll.ohTrigger(RecalcTrigger,Trigger6M)),NA())</f>
        <v>1.005295544102316E-2</v>
      </c>
      <c r="M1386" s="146">
        <f>IFERROR(_xll.qlIndexFixing(Index1Y,$H1386,TRUE,_xll.ohTrigger(RecalcTrigger,Trigger1Y)),NA())</f>
        <v>1.0384437695180734E-2</v>
      </c>
      <c r="N1386" s="145">
        <f>IFERROR(_xll.qlIndexFixing(ONIndex1M,I1386,TRUE,_xll.ohTrigger(RecalcTrigger,Trigger1M)),NA())</f>
        <v>9.9497779442103695E-3</v>
      </c>
      <c r="O1386" s="44">
        <f>IFERROR(_xll.qlIndexFixing(ONIndex3M,I1386,TRUE,_xll.ohTrigger(RecalcTrigger,Trigger3M)),NA())</f>
        <v>1.0184729150922722E-2</v>
      </c>
      <c r="P1386" s="44">
        <f>IFERROR(_xll.qlIndexFixing(ONIndex6M,I1386,TRUE,_xll.ohTrigger(RecalcTrigger,Trigger6M)),NA())</f>
        <v>1.0141339129797755E-2</v>
      </c>
      <c r="Q1386" s="146">
        <f>IFERROR(_xll.qlIndexFixing(ONIndex1Y,I1386,TRUE,_xll.ohTrigger(RecalcTrigger,Trigger1Y)),NA())</f>
        <v>1.0578571292321204E-2</v>
      </c>
    </row>
    <row r="1387" spans="2:17" x14ac:dyDescent="0.2">
      <c r="B1387" s="39" t="s">
        <v>42</v>
      </c>
      <c r="D1387" s="42">
        <f>_xll.qlCalendarAdvance(Calendar,$D1386,B1387,"f",FALSE)</f>
        <v>49466</v>
      </c>
      <c r="E1387" s="140">
        <f>_xll.qlInterestRateIndexValueDate(IndexON,D1387)</f>
        <v>49466</v>
      </c>
      <c r="F1387" s="156">
        <f>IFERROR(_xll.qlIndexFixing(IndexON,D1387,TRUE,_xll.ohTrigger(RecalcTrigger,TriggerON)),NA())</f>
        <v>8.8488319967150453E-3</v>
      </c>
      <c r="H1387" s="42">
        <f>_xll.qlCalendarAdvance(Calendar,$H1386,B1387,"f",FALSE)</f>
        <v>49466</v>
      </c>
      <c r="I1387" s="140">
        <f>_xll.qlInterestRateIndexValueDate(Index1M,$H1387)</f>
        <v>49466</v>
      </c>
      <c r="J1387" s="145">
        <f>IFERROR(_xll.qlIndexFixing(Index1M,$H1387,TRUE,_xll.ohTrigger(RecalcTrigger,Trigger1M)),NA())</f>
        <v>9.928452843088964E-3</v>
      </c>
      <c r="K1387" s="44">
        <f>IFERROR(_xll.qlIndexFixing(Index3M,H1387,TRUE,_xll.ohTrigger(RecalcTrigger,Trigger3M)),NA())</f>
        <v>1.0132076309074955E-2</v>
      </c>
      <c r="L1387" s="44">
        <f>IFERROR(_xll.qlIndexFixing(Index6M,$H1387,TRUE,_xll.ohTrigger(RecalcTrigger,Trigger6M)),NA())</f>
        <v>1.0044700084977966E-2</v>
      </c>
      <c r="M1387" s="146">
        <f>IFERROR(_xll.qlIndexFixing(Index1Y,$H1387,TRUE,_xll.ohTrigger(RecalcTrigger,Trigger1Y)),NA())</f>
        <v>1.0374756800460749E-2</v>
      </c>
      <c r="N1387" s="145">
        <f>IFERROR(_xll.qlIndexFixing(ONIndex1M,I1387,TRUE,_xll.ohTrigger(RecalcTrigger,Trigger1M)),NA())</f>
        <v>9.9415780471190374E-3</v>
      </c>
      <c r="O1387" s="44">
        <f>IFERROR(_xll.qlIndexFixing(ONIndex3M,I1387,TRUE,_xll.ohTrigger(RecalcTrigger,Trigger3M)),NA())</f>
        <v>1.0176041771636779E-2</v>
      </c>
      <c r="P1387" s="44">
        <f>IFERROR(_xll.qlIndexFixing(ONIndex6M,I1387,TRUE,_xll.ohTrigger(RecalcTrigger,Trigger6M)),NA())</f>
        <v>1.013265455268697E-2</v>
      </c>
      <c r="Q1387" s="146">
        <f>IFERROR(_xll.qlIndexFixing(ONIndex1Y,I1387,TRUE,_xll.ohTrigger(RecalcTrigger,Trigger1Y)),NA())</f>
        <v>1.0569221229610459E-2</v>
      </c>
    </row>
    <row r="1388" spans="2:17" x14ac:dyDescent="0.2">
      <c r="B1388" s="39" t="s">
        <v>42</v>
      </c>
      <c r="D1388" s="42">
        <f>_xll.qlCalendarAdvance(Calendar,$D1387,B1388,"f",FALSE)</f>
        <v>49473</v>
      </c>
      <c r="E1388" s="140">
        <f>_xll.qlInterestRateIndexValueDate(IndexON,D1388)</f>
        <v>49473</v>
      </c>
      <c r="F1388" s="156">
        <f>IFERROR(_xll.qlIndexFixing(IndexON,D1388,TRUE,_xll.ohTrigger(RecalcTrigger,TriggerON)),NA())</f>
        <v>8.8406508528415806E-3</v>
      </c>
      <c r="H1388" s="42">
        <f>_xll.qlCalendarAdvance(Calendar,$H1387,B1388,"f",FALSE)</f>
        <v>49473</v>
      </c>
      <c r="I1388" s="140">
        <f>_xll.qlInterestRateIndexValueDate(Index1M,$H1388)</f>
        <v>49473</v>
      </c>
      <c r="J1388" s="145">
        <f>IFERROR(_xll.qlIndexFixing(Index1M,$H1388,TRUE,_xll.ohTrigger(RecalcTrigger,Trigger1M)),NA())</f>
        <v>9.9202047462993992E-3</v>
      </c>
      <c r="K1388" s="44">
        <f>IFERROR(_xll.qlIndexFixing(Index3M,H1388,TRUE,_xll.ohTrigger(RecalcTrigger,Trigger3M)),NA())</f>
        <v>1.0123301958517667E-2</v>
      </c>
      <c r="L1388" s="44">
        <f>IFERROR(_xll.qlIndexFixing(Index6M,$H1388,TRUE,_xll.ohTrigger(RecalcTrigger,Trigger6M)),NA())</f>
        <v>1.0035957198115134E-2</v>
      </c>
      <c r="M1388" s="146">
        <f>IFERROR(_xll.qlIndexFixing(Index1Y,$H1388,TRUE,_xll.ohTrigger(RecalcTrigger,Trigger1Y)),NA())</f>
        <v>1.036506703159574E-2</v>
      </c>
      <c r="N1388" s="145">
        <f>IFERROR(_xll.qlIndexFixing(ONIndex1M,I1388,TRUE,_xll.ohTrigger(RecalcTrigger,Trigger1M)),NA())</f>
        <v>9.9333645729926534E-3</v>
      </c>
      <c r="O1388" s="44">
        <f>IFERROR(_xll.qlIndexFixing(ONIndex3M,I1388,TRUE,_xll.ohTrigger(RecalcTrigger,Trigger3M)),NA())</f>
        <v>1.0167345742686518E-2</v>
      </c>
      <c r="P1388" s="44">
        <f>IFERROR(_xll.qlIndexFixing(ONIndex6M,I1388,TRUE,_xll.ohTrigger(RecalcTrigger,Trigger6M)),NA())</f>
        <v>1.0123968921488258E-2</v>
      </c>
      <c r="Q1388" s="146">
        <f>IFERROR(_xll.qlIndexFixing(ONIndex1Y,I1388,TRUE,_xll.ohTrigger(RecalcTrigger,Trigger1Y)),NA())</f>
        <v>1.055986229184569E-2</v>
      </c>
    </row>
    <row r="1389" spans="2:17" x14ac:dyDescent="0.2">
      <c r="B1389" s="39" t="s">
        <v>42</v>
      </c>
      <c r="D1389" s="42">
        <f>_xll.qlCalendarAdvance(Calendar,$D1388,B1389,"f",FALSE)</f>
        <v>49480</v>
      </c>
      <c r="E1389" s="140">
        <f>_xll.qlInterestRateIndexValueDate(IndexON,D1389)</f>
        <v>49480</v>
      </c>
      <c r="F1389" s="156">
        <f>IFERROR(_xll.qlIndexFixing(IndexON,D1389,TRUE,_xll.ohTrigger(RecalcTrigger,TriggerON)),NA())</f>
        <v>8.8324615539292495E-3</v>
      </c>
      <c r="H1389" s="42">
        <f>_xll.qlCalendarAdvance(Calendar,$H1388,B1389,"f",FALSE)</f>
        <v>49480</v>
      </c>
      <c r="I1389" s="140">
        <f>_xll.qlInterestRateIndexValueDate(Index1M,$H1389)</f>
        <v>49480</v>
      </c>
      <c r="J1389" s="145">
        <f>IFERROR(_xll.qlIndexFixing(Index1M,$H1389,TRUE,_xll.ohTrigger(RecalcTrigger,Trigger1M)),NA())</f>
        <v>9.9119430670662947E-3</v>
      </c>
      <c r="K1389" s="44">
        <f>IFERROR(_xll.qlIndexFixing(Index3M,H1389,TRUE,_xll.ohTrigger(RecalcTrigger,Trigger3M)),NA())</f>
        <v>1.0114518955667343E-2</v>
      </c>
      <c r="L1389" s="44">
        <f>IFERROR(_xll.qlIndexFixing(Index6M,$H1389,TRUE,_xll.ohTrigger(RecalcTrigger,Trigger6M)),NA())</f>
        <v>1.0027213289770664E-2</v>
      </c>
      <c r="M1389" s="146">
        <f>IFERROR(_xll.qlIndexFixing(Index1Y,$H1389,TRUE,_xll.ohTrigger(RecalcTrigger,Trigger1Y)),NA())</f>
        <v>1.0355368388844129E-2</v>
      </c>
      <c r="N1389" s="145">
        <f>IFERROR(_xll.qlIndexFixing(ONIndex1M,I1389,TRUE,_xll.ohTrigger(RecalcTrigger,Trigger1M)),NA())</f>
        <v>9.9251375215880788E-3</v>
      </c>
      <c r="O1389" s="44">
        <f>IFERROR(_xll.qlIndexFixing(ONIndex3M,I1389,TRUE,_xll.ohTrigger(RecalcTrigger,Trigger3M)),NA())</f>
        <v>1.0158641064071938E-2</v>
      </c>
      <c r="P1389" s="44">
        <f>IFERROR(_xll.qlIndexFixing(ONIndex6M,I1389,TRUE,_xll.ohTrigger(RecalcTrigger,Trigger6M)),NA())</f>
        <v>1.0115282236039524E-2</v>
      </c>
      <c r="Q1389" s="146">
        <f>IFERROR(_xll.qlIndexFixing(ONIndex1Y,I1389,TRUE,_xll.ohTrigger(RecalcTrigger,Trigger1Y)),NA())</f>
        <v>1.0550494479270034E-2</v>
      </c>
    </row>
    <row r="1390" spans="2:17" x14ac:dyDescent="0.2">
      <c r="B1390" s="39" t="s">
        <v>42</v>
      </c>
      <c r="D1390" s="42">
        <f>_xll.qlCalendarAdvance(Calendar,$D1389,B1390,"f",FALSE)</f>
        <v>49487</v>
      </c>
      <c r="E1390" s="140">
        <f>_xll.qlInterestRateIndexValueDate(IndexON,D1390)</f>
        <v>49487</v>
      </c>
      <c r="F1390" s="156">
        <f>IFERROR(_xll.qlIndexFixing(IndexON,D1390,TRUE,_xll.ohTrigger(RecalcTrigger,TriggerON)),NA())</f>
        <v>8.8242641000590982E-3</v>
      </c>
      <c r="H1390" s="42">
        <f>_xll.qlCalendarAdvance(Calendar,$H1389,B1390,"f",FALSE)</f>
        <v>49487</v>
      </c>
      <c r="I1390" s="140">
        <f>_xll.qlInterestRateIndexValueDate(Index1M,$H1390)</f>
        <v>49487</v>
      </c>
      <c r="J1390" s="145">
        <f>IFERROR(_xll.qlIndexFixing(Index1M,$H1390,TRUE,_xll.ohTrigger(RecalcTrigger,Trigger1M)),NA())</f>
        <v>9.9036678054139626E-3</v>
      </c>
      <c r="K1390" s="44">
        <f>IFERROR(_xll.qlIndexFixing(Index3M,H1390,TRUE,_xll.ohTrigger(RecalcTrigger,Trigger3M)),NA())</f>
        <v>1.0105727300579482E-2</v>
      </c>
      <c r="L1390" s="44">
        <f>IFERROR(_xll.qlIndexFixing(Index6M,$H1390,TRUE,_xll.ohTrigger(RecalcTrigger,Trigger6M)),NA())</f>
        <v>1.0018468359958732E-2</v>
      </c>
      <c r="M1390" s="146">
        <f>IFERROR(_xll.qlIndexFixing(Index1Y,$H1390,TRUE,_xll.ohTrigger(RecalcTrigger,Trigger1Y)),NA())</f>
        <v>1.0345660872463002E-2</v>
      </c>
      <c r="N1390" s="145">
        <f>IFERROR(_xll.qlIndexFixing(ONIndex1M,I1390,TRUE,_xll.ohTrigger(RecalcTrigger,Trigger1M)),NA())</f>
        <v>9.9168968930674062E-3</v>
      </c>
      <c r="O1390" s="44">
        <f>IFERROR(_xll.qlIndexFixing(ONIndex3M,I1390,TRUE,_xll.ohTrigger(RecalcTrigger,Trigger3M)),NA())</f>
        <v>1.0149927735793041E-2</v>
      </c>
      <c r="P1390" s="44">
        <f>IFERROR(_xll.qlIndexFixing(ONIndex6M,I1390,TRUE,_xll.ohTrigger(RecalcTrigger,Trigger6M)),NA())</f>
        <v>1.0106594496502863E-2</v>
      </c>
      <c r="Q1390" s="146">
        <f>IFERROR(_xll.qlIndexFixing(ONIndex1Y,I1390,TRUE,_xll.ohTrigger(RecalcTrigger,Trigger1Y)),NA())</f>
        <v>1.0541117791640353E-2</v>
      </c>
    </row>
    <row r="1391" spans="2:17" x14ac:dyDescent="0.2">
      <c r="B1391" s="39" t="s">
        <v>42</v>
      </c>
      <c r="D1391" s="42">
        <f>_xll.qlCalendarAdvance(Calendar,$D1390,B1391,"f",FALSE)</f>
        <v>49494</v>
      </c>
      <c r="E1391" s="140">
        <f>_xll.qlInterestRateIndexValueDate(IndexON,D1391)</f>
        <v>49494</v>
      </c>
      <c r="F1391" s="156">
        <f>IFERROR(_xll.qlIndexFixing(IndexON,D1391,TRUE,_xll.ohTrigger(RecalcTrigger,TriggerON)),NA())</f>
        <v>8.8160584912311268E-3</v>
      </c>
      <c r="H1391" s="42">
        <f>_xll.qlCalendarAdvance(Calendar,$H1390,B1391,"f",FALSE)</f>
        <v>49494</v>
      </c>
      <c r="I1391" s="140">
        <f>_xll.qlInterestRateIndexValueDate(Index1M,$H1391)</f>
        <v>49494</v>
      </c>
      <c r="J1391" s="145">
        <f>IFERROR(_xll.qlIndexFixing(Index1M,$H1391,TRUE,_xll.ohTrigger(RecalcTrigger,Trigger1M)),NA())</f>
        <v>9.8940009916589321E-3</v>
      </c>
      <c r="K1391" s="44">
        <f>IFERROR(_xll.qlIndexFixing(Index3M,H1391,TRUE,_xll.ohTrigger(RecalcTrigger,Trigger3M)),NA())</f>
        <v>1.0096926993312225E-2</v>
      </c>
      <c r="L1391" s="44">
        <f>IFERROR(_xll.qlIndexFixing(Index6M,$H1391,TRUE,_xll.ohTrigger(RecalcTrigger,Trigger6M)),NA())</f>
        <v>1.0009234336046426E-2</v>
      </c>
      <c r="M1391" s="146">
        <f>IFERROR(_xll.qlIndexFixing(Index1Y,$H1391,TRUE,_xll.ohTrigger(RecalcTrigger,Trigger1Y)),NA())</f>
        <v>1.0335944482711443E-2</v>
      </c>
      <c r="N1391" s="145">
        <f>IFERROR(_xll.qlIndexFixing(ONIndex1M,I1391,TRUE,_xll.ohTrigger(RecalcTrigger,Trigger1M)),NA())</f>
        <v>9.9086426874306355E-3</v>
      </c>
      <c r="O1391" s="44">
        <f>IFERROR(_xll.qlIndexFixing(ONIndex3M,I1391,TRUE,_xll.ohTrigger(RecalcTrigger,Trigger3M)),NA())</f>
        <v>1.0141205758011917E-2</v>
      </c>
      <c r="P1391" s="44">
        <f>IFERROR(_xll.qlIndexFixing(ONIndex6M,I1391,TRUE,_xll.ohTrigger(RecalcTrigger,Trigger6M)),NA())</f>
        <v>1.0097905702878274E-2</v>
      </c>
      <c r="Q1391" s="146">
        <f>IFERROR(_xll.qlIndexFixing(ONIndex1Y,I1391,TRUE,_xll.ohTrigger(RecalcTrigger,Trigger1Y)),NA())</f>
        <v>1.0531732229199786E-2</v>
      </c>
    </row>
    <row r="1392" spans="2:17" x14ac:dyDescent="0.2">
      <c r="B1392" s="39" t="s">
        <v>42</v>
      </c>
      <c r="D1392" s="42">
        <f>_xll.qlCalendarAdvance(Calendar,$D1391,B1392,"f",FALSE)</f>
        <v>49501</v>
      </c>
      <c r="E1392" s="140">
        <f>_xll.qlInterestRateIndexValueDate(IndexON,D1392)</f>
        <v>49501</v>
      </c>
      <c r="F1392" s="156">
        <f>IFERROR(_xll.qlIndexFixing(IndexON,D1392,TRUE,_xll.ohTrigger(RecalcTrigger,TriggerON)),NA())</f>
        <v>8.8078447274453353E-3</v>
      </c>
      <c r="H1392" s="42">
        <f>_xll.qlCalendarAdvance(Calendar,$H1391,B1392,"f",FALSE)</f>
        <v>49501</v>
      </c>
      <c r="I1392" s="140">
        <f>_xll.qlInterestRateIndexValueDate(Index1M,$H1392)</f>
        <v>49501</v>
      </c>
      <c r="J1392" s="145">
        <f>IFERROR(_xll.qlIndexFixing(Index1M,$H1392,TRUE,_xll.ohTrigger(RecalcTrigger,Trigger1M)),NA())</f>
        <v>9.8856949799132638E-3</v>
      </c>
      <c r="K1392" s="44">
        <f>IFERROR(_xll.qlIndexFixing(Index3M,H1392,TRUE,_xll.ohTrigger(RecalcTrigger,Trigger3M)),NA())</f>
        <v>1.0088118033923715E-2</v>
      </c>
      <c r="L1392" s="44">
        <f>IFERROR(_xll.qlIndexFixing(Index6M,$H1392,TRUE,_xll.ohTrigger(RecalcTrigger,Trigger6M)),NA())</f>
        <v>1.0000487051220558E-2</v>
      </c>
      <c r="M1392" s="146">
        <f>IFERROR(_xll.qlIndexFixing(Index1Y,$H1392,TRUE,_xll.ohTrigger(RecalcTrigger,Trigger1Y)),NA())</f>
        <v>1.0326219219847648E-2</v>
      </c>
      <c r="N1392" s="145">
        <f>IFERROR(_xll.qlIndexFixing(ONIndex1M,I1392,TRUE,_xll.ohTrigger(RecalcTrigger,Trigger1M)),NA())</f>
        <v>9.9003749046777667E-3</v>
      </c>
      <c r="O1392" s="44">
        <f>IFERROR(_xll.qlIndexFixing(ONIndex3M,I1392,TRUE,_xll.ohTrigger(RecalcTrigger,Trigger3M)),NA())</f>
        <v>1.013247513048543E-2</v>
      </c>
      <c r="P1392" s="44">
        <f>IFERROR(_xll.qlIndexFixing(ONIndex6M,I1392,TRUE,_xll.ohTrigger(RecalcTrigger,Trigger6M)),NA())</f>
        <v>1.0089215855003664E-2</v>
      </c>
      <c r="Q1392" s="146">
        <f>IFERROR(_xll.qlIndexFixing(ONIndex1Y,I1392,TRUE,_xll.ohTrigger(RecalcTrigger,Trigger1Y)),NA())</f>
        <v>1.052233779178624E-2</v>
      </c>
    </row>
    <row r="1393" spans="2:17" x14ac:dyDescent="0.2">
      <c r="B1393" s="39" t="s">
        <v>42</v>
      </c>
      <c r="D1393" s="42">
        <f>_xll.qlCalendarAdvance(Calendar,$D1392,B1393,"f",FALSE)</f>
        <v>49508</v>
      </c>
      <c r="E1393" s="140">
        <f>_xll.qlInterestRateIndexValueDate(IndexON,D1393)</f>
        <v>49508</v>
      </c>
      <c r="F1393" s="156">
        <f>IFERROR(_xll.qlIndexFixing(IndexON,D1393,TRUE,_xll.ohTrigger(RecalcTrigger,TriggerON)),NA())</f>
        <v>8.7996228086206774E-3</v>
      </c>
      <c r="H1393" s="42">
        <f>_xll.qlCalendarAdvance(Calendar,$H1392,B1393,"f",FALSE)</f>
        <v>49508</v>
      </c>
      <c r="I1393" s="140">
        <f>_xll.qlInterestRateIndexValueDate(Index1M,$H1393)</f>
        <v>49508</v>
      </c>
      <c r="J1393" s="145">
        <f>IFERROR(_xll.qlIndexFixing(Index1M,$H1393,TRUE,_xll.ohTrigger(RecalcTrigger,Trigger1M)),NA())</f>
        <v>9.8773753853045789E-3</v>
      </c>
      <c r="K1393" s="44">
        <f>IFERROR(_xll.qlIndexFixing(Index3M,H1393,TRUE,_xll.ohTrigger(RecalcTrigger,Trigger3M)),NA())</f>
        <v>1.007930042247121E-2</v>
      </c>
      <c r="L1393" s="44">
        <f>IFERROR(_xll.qlIndexFixing(Index6M,$H1393,TRUE,_xll.ohTrigger(RecalcTrigger,Trigger6M)),NA())</f>
        <v>9.9917387451498862E-3</v>
      </c>
      <c r="M1393" s="146">
        <f>IFERROR(_xll.qlIndexFixing(Index1Y,$H1393,TRUE,_xll.ohTrigger(RecalcTrigger,Trigger1Y)),NA())</f>
        <v>1.0316485084130479E-2</v>
      </c>
      <c r="N1393" s="145">
        <f>IFERROR(_xll.qlIndexFixing(ONIndex1M,I1393,TRUE,_xll.ohTrigger(RecalcTrigger,Trigger1M)),NA())</f>
        <v>9.8920935446467073E-3</v>
      </c>
      <c r="O1393" s="44">
        <f>IFERROR(_xll.qlIndexFixing(ONIndex3M,I1393,TRUE,_xll.ohTrigger(RecalcTrigger,Trigger3M)),NA())</f>
        <v>1.0123735853375671E-2</v>
      </c>
      <c r="P1393" s="44">
        <f>IFERROR(_xll.qlIndexFixing(ONIndex6M,I1393,TRUE,_xll.ohTrigger(RecalcTrigger,Trigger6M)),NA())</f>
        <v>1.0080524953041126E-2</v>
      </c>
      <c r="Q1393" s="146">
        <f>IFERROR(_xll.qlIndexFixing(ONIndex1Y,I1393,TRUE,_xll.ohTrigger(RecalcTrigger,Trigger1Y)),NA())</f>
        <v>1.0512934479399716E-2</v>
      </c>
    </row>
    <row r="1394" spans="2:17" x14ac:dyDescent="0.2">
      <c r="B1394" s="39" t="s">
        <v>42</v>
      </c>
      <c r="D1394" s="42">
        <f>_xll.qlCalendarAdvance(Calendar,$D1393,B1394,"f",FALSE)</f>
        <v>49515</v>
      </c>
      <c r="E1394" s="140">
        <f>_xll.qlInterestRateIndexValueDate(IndexON,D1394)</f>
        <v>49515</v>
      </c>
      <c r="F1394" s="156">
        <f>IFERROR(_xll.qlIndexFixing(IndexON,D1394,TRUE,_xll.ohTrigger(RecalcTrigger,TriggerON)),NA())</f>
        <v>8.7913927348381993E-3</v>
      </c>
      <c r="H1394" s="42">
        <f>_xll.qlCalendarAdvance(Calendar,$H1393,B1394,"f",FALSE)</f>
        <v>49515</v>
      </c>
      <c r="I1394" s="140">
        <f>_xll.qlInterestRateIndexValueDate(Index1M,$H1394)</f>
        <v>49515</v>
      </c>
      <c r="J1394" s="145">
        <f>IFERROR(_xll.qlIndexFixing(Index1M,$H1394,TRUE,_xll.ohTrigger(RecalcTrigger,Trigger1M)),NA())</f>
        <v>9.8685790542671504E-3</v>
      </c>
      <c r="K1394" s="44">
        <f>IFERROR(_xll.qlIndexFixing(Index3M,H1394,TRUE,_xll.ohTrigger(RecalcTrigger,Trigger3M)),NA())</f>
        <v>1.0070474159011975E-2</v>
      </c>
      <c r="L1394" s="44">
        <f>IFERROR(_xll.qlIndexFixing(Index6M,$H1394,TRUE,_xll.ohTrigger(RecalcTrigger,Trigger6M)),NA())</f>
        <v>9.9829894178480663E-3</v>
      </c>
      <c r="M1394" s="146">
        <f>IFERROR(_xll.qlIndexFixing(Index1Y,$H1394,TRUE,_xll.ohTrigger(RecalcTrigger,Trigger1Y)),NA())</f>
        <v>1.0306742075818573E-2</v>
      </c>
      <c r="N1394" s="145">
        <f>IFERROR(_xll.qlIndexFixing(ONIndex1M,I1394,TRUE,_xll.ohTrigger(RecalcTrigger,Trigger1M)),NA())</f>
        <v>9.8837986074995499E-3</v>
      </c>
      <c r="O1394" s="44">
        <f>IFERROR(_xll.qlIndexFixing(ONIndex3M,I1394,TRUE,_xll.ohTrigger(RecalcTrigger,Trigger3M)),NA())</f>
        <v>1.0114987926682639E-2</v>
      </c>
      <c r="P1394" s="44">
        <f>IFERROR(_xll.qlIndexFixing(ONIndex6M,I1394,TRUE,_xll.ohTrigger(RecalcTrigger,Trigger6M)),NA())</f>
        <v>1.0071832996990659E-2</v>
      </c>
      <c r="Q1394" s="146">
        <f>IFERROR(_xll.qlIndexFixing(ONIndex1Y,I1394,TRUE,_xll.ohTrigger(RecalcTrigger,Trigger1Y)),NA())</f>
        <v>1.0503522292202305E-2</v>
      </c>
    </row>
    <row r="1395" spans="2:17" x14ac:dyDescent="0.2">
      <c r="B1395" s="39" t="s">
        <v>42</v>
      </c>
      <c r="D1395" s="42">
        <f>_xll.qlCalendarAdvance(Calendar,$D1394,B1395,"f",FALSE)</f>
        <v>49522</v>
      </c>
      <c r="E1395" s="140">
        <f>_xll.qlInterestRateIndexValueDate(IndexON,D1395)</f>
        <v>49522</v>
      </c>
      <c r="F1395" s="156">
        <f>IFERROR(_xll.qlIndexFixing(IndexON,D1395,TRUE,_xll.ohTrigger(RecalcTrigger,TriggerON)),NA())</f>
        <v>8.783154506097901E-3</v>
      </c>
      <c r="H1395" s="42">
        <f>_xll.qlCalendarAdvance(Calendar,$H1394,B1395,"f",FALSE)</f>
        <v>49522</v>
      </c>
      <c r="I1395" s="140">
        <f>_xll.qlInterestRateIndexValueDate(Index1M,$H1395)</f>
        <v>49522</v>
      </c>
      <c r="J1395" s="145">
        <f>IFERROR(_xll.qlIndexFixing(Index1M,$H1395,TRUE,_xll.ohTrigger(RecalcTrigger,Trigger1M)),NA())</f>
        <v>9.8606954476135912E-3</v>
      </c>
      <c r="K1395" s="44">
        <f>IFERROR(_xll.qlIndexFixing(Index3M,H1395,TRUE,_xll.ohTrigger(RecalcTrigger,Trigger3M)),NA())</f>
        <v>1.006163924360415E-2</v>
      </c>
      <c r="L1395" s="44">
        <f>IFERROR(_xll.qlIndexFixing(Index6M,$H1395,TRUE,_xll.ohTrigger(RecalcTrigger,Trigger6M)),NA())</f>
        <v>9.974239069329191E-3</v>
      </c>
      <c r="M1395" s="146">
        <f>IFERROR(_xll.qlIndexFixing(Index1Y,$H1395,TRUE,_xll.ohTrigger(RecalcTrigger,Trigger1Y)),NA())</f>
        <v>1.0296990195171458E-2</v>
      </c>
      <c r="N1395" s="145">
        <f>IFERROR(_xll.qlIndexFixing(ONIndex1M,I1395,TRUE,_xll.ohTrigger(RecalcTrigger,Trigger1M)),NA())</f>
        <v>9.8754900932362943E-3</v>
      </c>
      <c r="O1395" s="44">
        <f>IFERROR(_xll.qlIndexFixing(ONIndex3M,I1395,TRUE,_xll.ohTrigger(RecalcTrigger,Trigger3M)),NA())</f>
        <v>1.010623135032529E-2</v>
      </c>
      <c r="P1395" s="44">
        <f>IFERROR(_xll.qlIndexFixing(ONIndex6M,I1395,TRUE,_xll.ohTrigger(RecalcTrigger,Trigger6M)),NA())</f>
        <v>1.0063139986771219E-2</v>
      </c>
      <c r="Q1395" s="146">
        <f>IFERROR(_xll.qlIndexFixing(ONIndex1Y,I1395,TRUE,_xll.ohTrigger(RecalcTrigger,Trigger1Y)),NA())</f>
        <v>1.0494101230031916E-2</v>
      </c>
    </row>
    <row r="1396" spans="2:17" x14ac:dyDescent="0.2">
      <c r="B1396" s="39" t="s">
        <v>42</v>
      </c>
      <c r="D1396" s="42">
        <f>_xll.qlCalendarAdvance(Calendar,$D1395,B1396,"f",FALSE)</f>
        <v>49529</v>
      </c>
      <c r="E1396" s="140">
        <f>_xll.qlInterestRateIndexValueDate(IndexON,D1396)</f>
        <v>49529</v>
      </c>
      <c r="F1396" s="156">
        <f>IFERROR(_xll.qlIndexFixing(IndexON,D1396,TRUE,_xll.ohTrigger(RecalcTrigger,TriggerON)),NA())</f>
        <v>8.7749081223997827E-3</v>
      </c>
      <c r="H1396" s="42">
        <f>_xll.qlCalendarAdvance(Calendar,$H1395,B1396,"f",FALSE)</f>
        <v>49529</v>
      </c>
      <c r="I1396" s="140">
        <f>_xll.qlInterestRateIndexValueDate(Index1M,$H1396)</f>
        <v>49529</v>
      </c>
      <c r="J1396" s="145">
        <f>IFERROR(_xll.qlIndexFixing(Index1M,$H1396,TRUE,_xll.ohTrigger(RecalcTrigger,Trigger1M)),NA())</f>
        <v>9.8523351045926855E-3</v>
      </c>
      <c r="K1396" s="44">
        <f>IFERROR(_xll.qlIndexFixing(Index3M,H1396,TRUE,_xll.ohTrigger(RecalcTrigger,Trigger3M)),NA())</f>
        <v>1.0052795676304994E-2</v>
      </c>
      <c r="L1396" s="44">
        <f>IFERROR(_xll.qlIndexFixing(Index6M,$H1396,TRUE,_xll.ohTrigger(RecalcTrigger,Trigger6M)),NA())</f>
        <v>9.9654876996064755E-3</v>
      </c>
      <c r="M1396" s="146">
        <f>IFERROR(_xll.qlIndexFixing(Index1Y,$H1396,TRUE,_xll.ohTrigger(RecalcTrigger,Trigger1Y)),NA())</f>
        <v>1.0287229442448436E-2</v>
      </c>
      <c r="N1396" s="145">
        <f>IFERROR(_xll.qlIndexFixing(ONIndex1M,I1396,TRUE,_xll.ohTrigger(RecalcTrigger,Trigger1M)),NA())</f>
        <v>9.8671680018569408E-3</v>
      </c>
      <c r="O1396" s="44">
        <f>IFERROR(_xll.qlIndexFixing(ONIndex3M,I1396,TRUE,_xll.ohTrigger(RecalcTrigger,Trigger3M)),NA())</f>
        <v>1.0097466124303622E-2</v>
      </c>
      <c r="P1396" s="44">
        <f>IFERROR(_xll.qlIndexFixing(ONIndex6M,I1396,TRUE,_xll.ohTrigger(RecalcTrigger,Trigger6M)),NA())</f>
        <v>1.005444592246385E-2</v>
      </c>
      <c r="Q1396" s="146">
        <f>IFERROR(_xll.qlIndexFixing(ONIndex1Y,I1396,TRUE,_xll.ohTrigger(RecalcTrigger,Trigger1Y)),NA())</f>
        <v>1.0484671292888548E-2</v>
      </c>
    </row>
    <row r="1397" spans="2:17" x14ac:dyDescent="0.2">
      <c r="B1397" s="39" t="s">
        <v>42</v>
      </c>
      <c r="D1397" s="42">
        <f>_xll.qlCalendarAdvance(Calendar,$D1396,B1397,"f",FALSE)</f>
        <v>49536</v>
      </c>
      <c r="E1397" s="140">
        <f>_xll.qlInterestRateIndexValueDate(IndexON,D1397)</f>
        <v>49536</v>
      </c>
      <c r="F1397" s="156">
        <f>IFERROR(_xll.qlIndexFixing(IndexON,D1397,TRUE,_xll.ohTrigger(RecalcTrigger,TriggerON)),NA())</f>
        <v>8.7666535835817516E-3</v>
      </c>
      <c r="H1397" s="42">
        <f>_xll.qlCalendarAdvance(Calendar,$H1396,B1397,"f",FALSE)</f>
        <v>49536</v>
      </c>
      <c r="I1397" s="140">
        <f>_xll.qlInterestRateIndexValueDate(Index1M,$H1397)</f>
        <v>49536</v>
      </c>
      <c r="J1397" s="145">
        <f>IFERROR(_xll.qlIndexFixing(Index1M,$H1397,TRUE,_xll.ohTrigger(RecalcTrigger,Trigger1M)),NA())</f>
        <v>9.8439611788315624E-3</v>
      </c>
      <c r="K1397" s="44">
        <f>IFERROR(_xll.qlIndexFixing(Index3M,H1397,TRUE,_xll.ohTrigger(RecalcTrigger,Trigger3M)),NA())</f>
        <v>1.0043943457172654E-2</v>
      </c>
      <c r="L1397" s="44">
        <f>IFERROR(_xll.qlIndexFixing(Index6M,$H1397,TRUE,_xll.ohTrigger(RecalcTrigger,Trigger6M)),NA())</f>
        <v>9.9567353086944567E-3</v>
      </c>
      <c r="M1397" s="146">
        <f>IFERROR(_xll.qlIndexFixing(Index1Y,$H1397,TRUE,_xll.ohTrigger(RecalcTrigger,Trigger1Y)),NA())</f>
        <v>1.0277459817909253E-2</v>
      </c>
      <c r="N1397" s="145">
        <f>IFERROR(_xll.qlIndexFixing(ONIndex1M,I1397,TRUE,_xll.ohTrigger(RecalcTrigger,Trigger1M)),NA())</f>
        <v>9.8588323332804428E-3</v>
      </c>
      <c r="O1397" s="44">
        <f>IFERROR(_xll.qlIndexFixing(ONIndex3M,I1397,TRUE,_xll.ohTrigger(RecalcTrigger,Trigger3M)),NA())</f>
        <v>1.0088692248617637E-2</v>
      </c>
      <c r="P1397" s="44">
        <f>IFERROR(_xll.qlIndexFixing(ONIndex6M,I1397,TRUE,_xll.ohTrigger(RecalcTrigger,Trigger6M)),NA())</f>
        <v>1.0045750803987508E-2</v>
      </c>
      <c r="Q1397" s="146">
        <f>IFERROR(_xll.qlIndexFixing(ONIndex1Y,I1397,TRUE,_xll.ohTrigger(RecalcTrigger,Trigger1Y)),NA())</f>
        <v>1.0475232480853247E-2</v>
      </c>
    </row>
    <row r="1398" spans="2:17" x14ac:dyDescent="0.2">
      <c r="B1398" s="39" t="s">
        <v>42</v>
      </c>
      <c r="D1398" s="42">
        <f>_xll.qlCalendarAdvance(Calendar,$D1397,B1398,"f",FALSE)</f>
        <v>49543</v>
      </c>
      <c r="E1398" s="140">
        <f>_xll.qlInterestRateIndexValueDate(IndexON,D1398)</f>
        <v>49543</v>
      </c>
      <c r="F1398" s="156">
        <f>IFERROR(_xll.qlIndexFixing(IndexON,D1398,TRUE,_xll.ohTrigger(RecalcTrigger,TriggerON)),NA())</f>
        <v>8.758390889967993E-3</v>
      </c>
      <c r="H1398" s="42">
        <f>_xll.qlCalendarAdvance(Calendar,$H1397,B1398,"f",FALSE)</f>
        <v>49543</v>
      </c>
      <c r="I1398" s="140">
        <f>_xll.qlInterestRateIndexValueDate(Index1M,$H1398)</f>
        <v>49543</v>
      </c>
      <c r="J1398" s="145">
        <f>IFERROR(_xll.qlIndexFixing(Index1M,$H1398,TRUE,_xll.ohTrigger(RecalcTrigger,Trigger1M)),NA())</f>
        <v>9.8355736703547789E-3</v>
      </c>
      <c r="K1398" s="44">
        <f>IFERROR(_xll.qlIndexFixing(Index3M,H1398,TRUE,_xll.ohTrigger(RecalcTrigger,Trigger3M)),NA())</f>
        <v>1.0035082586265266E-2</v>
      </c>
      <c r="L1398" s="44">
        <f>IFERROR(_xll.qlIndexFixing(Index6M,$H1398,TRUE,_xll.ohTrigger(RecalcTrigger,Trigger6M)),NA())</f>
        <v>9.9479818966067869E-3</v>
      </c>
      <c r="M1398" s="146">
        <f>IFERROR(_xll.qlIndexFixing(Index1Y,$H1398,TRUE,_xll.ohTrigger(RecalcTrigger,Trigger1Y)),NA())</f>
        <v>1.026768132181366E-2</v>
      </c>
      <c r="N1398" s="145">
        <f>IFERROR(_xll.qlIndexFixing(ONIndex1M,I1398,TRUE,_xll.ohTrigger(RecalcTrigger,Trigger1M)),NA())</f>
        <v>9.8504830875068006E-3</v>
      </c>
      <c r="O1398" s="44">
        <f>IFERROR(_xll.qlIndexFixing(ONIndex3M,I1398,TRUE,_xll.ohTrigger(RecalcTrigger,Trigger3M)),NA())</f>
        <v>1.0079909723429425E-2</v>
      </c>
      <c r="P1398" s="44">
        <f>IFERROR(_xll.qlIndexFixing(ONIndex6M,I1398,TRUE,_xll.ohTrigger(RecalcTrigger,Trigger6M)),NA())</f>
        <v>1.003705463134219E-2</v>
      </c>
      <c r="Q1398" s="146">
        <f>IFERROR(_xll.qlIndexFixing(ONIndex1Y,I1398,TRUE,_xll.ohTrigger(RecalcTrigger,Trigger1Y)),NA())</f>
        <v>1.0465784793926014E-2</v>
      </c>
    </row>
    <row r="1399" spans="2:17" x14ac:dyDescent="0.2">
      <c r="B1399" s="39" t="s">
        <v>42</v>
      </c>
      <c r="D1399" s="42">
        <f>_xll.qlCalendarAdvance(Calendar,$D1398,B1399,"f",FALSE)</f>
        <v>49550</v>
      </c>
      <c r="E1399" s="140">
        <f>_xll.qlInterestRateIndexValueDate(IndexON,D1399)</f>
        <v>49550</v>
      </c>
      <c r="F1399" s="156">
        <f>IFERROR(_xll.qlIndexFixing(IndexON,D1399,TRUE,_xll.ohTrigger(RecalcTrigger,TriggerON)),NA())</f>
        <v>8.7501200413153679E-3</v>
      </c>
      <c r="H1399" s="42">
        <f>_xll.qlCalendarAdvance(Calendar,$H1398,B1399,"f",FALSE)</f>
        <v>49550</v>
      </c>
      <c r="I1399" s="140">
        <f>_xll.qlInterestRateIndexValueDate(Index1M,$H1399)</f>
        <v>49550</v>
      </c>
      <c r="J1399" s="145">
        <f>IFERROR(_xll.qlIndexFixing(Index1M,$H1399,TRUE,_xll.ohTrigger(RecalcTrigger,Trigger1M)),NA())</f>
        <v>9.8285792462974308E-3</v>
      </c>
      <c r="K1399" s="44">
        <f>IFERROR(_xll.qlIndexFixing(Index3M,H1399,TRUE,_xll.ohTrigger(RecalcTrigger,Trigger3M)),NA())</f>
        <v>1.0026213063639215E-2</v>
      </c>
      <c r="L1399" s="44">
        <f>IFERROR(_xll.qlIndexFixing(Index6M,$H1399,TRUE,_xll.ohTrigger(RecalcTrigger,Trigger6M)),NA())</f>
        <v>9.9392274633566813E-3</v>
      </c>
      <c r="M1399" s="146">
        <f>IFERROR(_xll.qlIndexFixing(Index1Y,$H1399,TRUE,_xll.ohTrigger(RecalcTrigger,Trigger1Y)),NA())</f>
        <v>1.0257893954422063E-2</v>
      </c>
      <c r="N1399" s="145">
        <f>IFERROR(_xll.qlIndexFixing(ONIndex1M,I1399,TRUE,_xll.ohTrigger(RecalcTrigger,Trigger1M)),NA())</f>
        <v>9.8421202646981065E-3</v>
      </c>
      <c r="O1399" s="44">
        <f>IFERROR(_xll.qlIndexFixing(ONIndex3M,I1399,TRUE,_xll.ohTrigger(RecalcTrigger,Trigger3M)),NA())</f>
        <v>1.007111854849585E-2</v>
      </c>
      <c r="P1399" s="44">
        <f>IFERROR(_xll.qlIndexFixing(ONIndex6M,I1399,TRUE,_xll.ohTrigger(RecalcTrigger,Trigger6M)),NA())</f>
        <v>1.0028357404608945E-2</v>
      </c>
      <c r="Q1399" s="146">
        <f>IFERROR(_xll.qlIndexFixing(ONIndex1Y,I1399,TRUE,_xll.ohTrigger(RecalcTrigger,Trigger1Y)),NA())</f>
        <v>1.0456328232025802E-2</v>
      </c>
    </row>
    <row r="1400" spans="2:17" x14ac:dyDescent="0.2">
      <c r="B1400" s="39" t="s">
        <v>42</v>
      </c>
      <c r="D1400" s="42">
        <f>_xll.qlCalendarAdvance(Calendar,$D1399,B1400,"f",FALSE)</f>
        <v>49557</v>
      </c>
      <c r="E1400" s="140">
        <f>_xll.qlInterestRateIndexValueDate(IndexON,D1400)</f>
        <v>49557</v>
      </c>
      <c r="F1400" s="156">
        <f>IFERROR(_xll.qlIndexFixing(IndexON,D1400,TRUE,_xll.ohTrigger(RecalcTrigger,TriggerON)),NA())</f>
        <v>8.7418410377049227E-3</v>
      </c>
      <c r="H1400" s="42">
        <f>_xll.qlCalendarAdvance(Calendar,$H1399,B1400,"f",FALSE)</f>
        <v>49557</v>
      </c>
      <c r="I1400" s="140">
        <f>_xll.qlInterestRateIndexValueDate(Index1M,$H1400)</f>
        <v>49557</v>
      </c>
      <c r="J1400" s="145">
        <f>IFERROR(_xll.qlIndexFixing(Index1M,$H1400,TRUE,_xll.ohTrigger(RecalcTrigger,Trigger1M)),NA())</f>
        <v>9.8201681619900141E-3</v>
      </c>
      <c r="K1400" s="44">
        <f>IFERROR(_xll.qlIndexFixing(Index3M,H1400,TRUE,_xll.ohTrigger(RecalcTrigger,Trigger3M)),NA())</f>
        <v>1.0017833318692234E-2</v>
      </c>
      <c r="L1400" s="44">
        <f>IFERROR(_xll.qlIndexFixing(Index6M,$H1400,TRUE,_xll.ohTrigger(RecalcTrigger,Trigger6M)),NA())</f>
        <v>9.9314537207880419E-3</v>
      </c>
      <c r="M1400" s="146">
        <f>IFERROR(_xll.qlIndexFixing(Index1Y,$H1400,TRUE,_xll.ohTrigger(RecalcTrigger,Trigger1Y)),NA())</f>
        <v>1.0248097715994654E-2</v>
      </c>
      <c r="N1400" s="145">
        <f>IFERROR(_xll.qlIndexFixing(ONIndex1M,I1400,TRUE,_xll.ohTrigger(RecalcTrigger,Trigger1M)),NA())</f>
        <v>9.8337438646112219E-3</v>
      </c>
      <c r="O1400" s="44">
        <f>IFERROR(_xll.qlIndexFixing(ONIndex3M,I1400,TRUE,_xll.ohTrigger(RecalcTrigger,Trigger3M)),NA())</f>
        <v>1.0062318723979002E-2</v>
      </c>
      <c r="P1400" s="44">
        <f>IFERROR(_xll.qlIndexFixing(ONIndex6M,I1400,TRUE,_xll.ohTrigger(RecalcTrigger,Trigger6M)),NA())</f>
        <v>1.0019659123706726E-2</v>
      </c>
      <c r="Q1400" s="146">
        <f>IFERROR(_xll.qlIndexFixing(ONIndex1Y,I1400,TRUE,_xll.ohTrigger(RecalcTrigger,Trigger1Y)),NA())</f>
        <v>1.0446862795233658E-2</v>
      </c>
    </row>
    <row r="1401" spans="2:17" x14ac:dyDescent="0.2">
      <c r="B1401" s="39" t="s">
        <v>42</v>
      </c>
      <c r="D1401" s="42">
        <f>_xll.qlCalendarAdvance(Calendar,$D1400,B1401,"f",FALSE)</f>
        <v>49564</v>
      </c>
      <c r="E1401" s="140">
        <f>_xll.qlInterestRateIndexValueDate(IndexON,D1401)</f>
        <v>49564</v>
      </c>
      <c r="F1401" s="156">
        <f>IFERROR(_xll.qlIndexFixing(IndexON,D1401,TRUE,_xll.ohTrigger(RecalcTrigger,TriggerON)),NA())</f>
        <v>8.7335538791366574E-3</v>
      </c>
      <c r="H1401" s="42">
        <f>_xll.qlCalendarAdvance(Calendar,$H1400,B1401,"f",FALSE)</f>
        <v>49564</v>
      </c>
      <c r="I1401" s="140">
        <f>_xll.qlInterestRateIndexValueDate(Index1M,$H1401)</f>
        <v>49564</v>
      </c>
      <c r="J1401" s="145">
        <f>IFERROR(_xll.qlIndexFixing(Index1M,$H1401,TRUE,_xll.ohTrigger(RecalcTrigger,Trigger1M)),NA())</f>
        <v>9.8117434955713456E-3</v>
      </c>
      <c r="K1401" s="44">
        <f>IFERROR(_xll.qlIndexFixing(Index3M,H1401,TRUE,_xll.ohTrigger(RecalcTrigger,Trigger3M)),NA())</f>
        <v>1.000894735424984E-2</v>
      </c>
      <c r="L1401" s="44">
        <f>IFERROR(_xll.qlIndexFixing(Index6M,$H1401,TRUE,_xll.ohTrigger(RecalcTrigger,Trigger6M)),NA())</f>
        <v>9.9226978662404468E-3</v>
      </c>
      <c r="M1401" s="146">
        <f>IFERROR(_xll.qlIndexFixing(Index1Y,$H1401,TRUE,_xll.ohTrigger(RecalcTrigger,Trigger1Y)),NA())</f>
        <v>1.0238292606792066E-2</v>
      </c>
      <c r="N1401" s="145">
        <f>IFERROR(_xll.qlIndexFixing(ONIndex1M,I1401,TRUE,_xll.ohTrigger(RecalcTrigger,Trigger1M)),NA())</f>
        <v>9.8253538874892854E-3</v>
      </c>
      <c r="O1401" s="44">
        <f>IFERROR(_xll.qlIndexFixing(ONIndex3M,I1401,TRUE,_xll.ohTrigger(RecalcTrigger,Trigger3M)),NA())</f>
        <v>1.0053510249878883E-2</v>
      </c>
      <c r="P1401" s="44">
        <f>IFERROR(_xll.qlIndexFixing(ONIndex6M,I1401,TRUE,_xll.ohTrigger(RecalcTrigger,Trigger6M)),NA())</f>
        <v>1.0010959788635532E-2</v>
      </c>
      <c r="Q1401" s="146">
        <f>IFERROR(_xll.qlIndexFixing(ONIndex1Y,I1401,TRUE,_xll.ohTrigger(RecalcTrigger,Trigger1Y)),NA())</f>
        <v>1.0437388483549581E-2</v>
      </c>
    </row>
    <row r="1402" spans="2:17" x14ac:dyDescent="0.2">
      <c r="B1402" s="39" t="s">
        <v>42</v>
      </c>
      <c r="D1402" s="42">
        <f>_xll.qlCalendarAdvance(Calendar,$D1401,B1402,"f",FALSE)</f>
        <v>49571</v>
      </c>
      <c r="E1402" s="140">
        <f>_xll.qlInterestRateIndexValueDate(IndexON,D1402)</f>
        <v>49571</v>
      </c>
      <c r="F1402" s="156">
        <f>IFERROR(_xll.qlIndexFixing(IndexON,D1402,TRUE,_xll.ohTrigger(RecalcTrigger,TriggerON)),NA())</f>
        <v>8.7252585655295256E-3</v>
      </c>
      <c r="H1402" s="42">
        <f>_xll.qlCalendarAdvance(Calendar,$H1401,B1402,"f",FALSE)</f>
        <v>49571</v>
      </c>
      <c r="I1402" s="140">
        <f>_xll.qlInterestRateIndexValueDate(Index1M,$H1402)</f>
        <v>49571</v>
      </c>
      <c r="J1402" s="145">
        <f>IFERROR(_xll.qlIndexFixing(Index1M,$H1402,TRUE,_xll.ohTrigger(RecalcTrigger,Trigger1M)),NA())</f>
        <v>9.8033052470711448E-3</v>
      </c>
      <c r="K1402" s="44">
        <f>IFERROR(_xll.qlIndexFixing(Index3M,H1402,TRUE,_xll.ohTrigger(RecalcTrigger,Trigger3M)),NA())</f>
        <v>1.0000052738279063E-2</v>
      </c>
      <c r="L1402" s="44">
        <f>IFERROR(_xll.qlIndexFixing(Index6M,$H1402,TRUE,_xll.ohTrigger(RecalcTrigger,Trigger6M)),NA())</f>
        <v>9.9139409902069039E-3</v>
      </c>
      <c r="M1402" s="146">
        <f>IFERROR(_xll.qlIndexFixing(Index1Y,$H1402,TRUE,_xll.ohTrigger(RecalcTrigger,Trigger1Y)),NA())</f>
        <v>1.022847862707515E-2</v>
      </c>
      <c r="N1402" s="145">
        <f>IFERROR(_xll.qlIndexFixing(ONIndex1M,I1402,TRUE,_xll.ohTrigger(RecalcTrigger,Trigger1M)),NA())</f>
        <v>9.8169503331702046E-3</v>
      </c>
      <c r="O1402" s="44">
        <f>IFERROR(_xll.qlIndexFixing(ONIndex3M,I1402,TRUE,_xll.ohTrigger(RecalcTrigger,Trigger3M)),NA())</f>
        <v>1.0044693126114446E-2</v>
      </c>
      <c r="P1402" s="44">
        <f>IFERROR(_xll.qlIndexFixing(ONIndex6M,I1402,TRUE,_xll.ohTrigger(RecalcTrigger,Trigger6M)),NA())</f>
        <v>1.000225939947641E-2</v>
      </c>
      <c r="Q1402" s="146">
        <f>IFERROR(_xll.qlIndexFixing(ONIndex1Y,I1402,TRUE,_xll.ohTrigger(RecalcTrigger,Trigger1Y)),NA())</f>
        <v>1.0427905296973572E-2</v>
      </c>
    </row>
    <row r="1403" spans="2:17" x14ac:dyDescent="0.2">
      <c r="B1403" s="39" t="s">
        <v>42</v>
      </c>
      <c r="D1403" s="42">
        <f>_xll.qlCalendarAdvance(Calendar,$D1402,B1403,"f",FALSE)</f>
        <v>49578</v>
      </c>
      <c r="E1403" s="140">
        <f>_xll.qlInterestRateIndexValueDate(IndexON,D1403)</f>
        <v>49578</v>
      </c>
      <c r="F1403" s="156">
        <f>IFERROR(_xll.qlIndexFixing(IndexON,D1403,TRUE,_xll.ohTrigger(RecalcTrigger,TriggerON)),NA())</f>
        <v>8.7169550969645737E-3</v>
      </c>
      <c r="H1403" s="42">
        <f>_xll.qlCalendarAdvance(Calendar,$H1402,B1403,"f",FALSE)</f>
        <v>49578</v>
      </c>
      <c r="I1403" s="140">
        <f>_xll.qlInterestRateIndexValueDate(Index1M,$H1403)</f>
        <v>49578</v>
      </c>
      <c r="J1403" s="145">
        <f>IFERROR(_xll.qlIndexFixing(Index1M,$H1403,TRUE,_xll.ohTrigger(RecalcTrigger,Trigger1M)),NA())</f>
        <v>9.7948534165137238E-3</v>
      </c>
      <c r="K1403" s="44">
        <f>IFERROR(_xll.qlIndexFixing(Index3M,H1403,TRUE,_xll.ohTrigger(RecalcTrigger,Trigger3M)),NA())</f>
        <v>9.9906484571235278E-3</v>
      </c>
      <c r="L1403" s="44">
        <f>IFERROR(_xll.qlIndexFixing(Index6M,$H1403,TRUE,_xll.ohTrigger(RecalcTrigger,Trigger6M)),NA())</f>
        <v>9.9051830927021078E-3</v>
      </c>
      <c r="M1403" s="146">
        <f>IFERROR(_xll.qlIndexFixing(Index1Y,$H1403,TRUE,_xll.ohTrigger(RecalcTrigger,Trigger1Y)),NA())</f>
        <v>1.0218655777105205E-2</v>
      </c>
      <c r="N1403" s="145">
        <f>IFERROR(_xll.qlIndexFixing(ONIndex1M,I1403,TRUE,_xll.ohTrigger(RecalcTrigger,Trigger1M)),NA())</f>
        <v>9.808533201816072E-3</v>
      </c>
      <c r="O1403" s="44">
        <f>IFERROR(_xll.qlIndexFixing(ONIndex3M,I1403,TRUE,_xll.ohTrigger(RecalcTrigger,Trigger3M)),NA())</f>
        <v>1.0035867352766736E-2</v>
      </c>
      <c r="P1403" s="44">
        <f>IFERROR(_xll.qlIndexFixing(ONIndex6M,I1403,TRUE,_xll.ohTrigger(RecalcTrigger,Trigger6M)),NA())</f>
        <v>9.9935579562293597E-3</v>
      </c>
      <c r="Q1403" s="146">
        <f>IFERROR(_xll.qlIndexFixing(ONIndex1Y,I1403,TRUE,_xll.ohTrigger(RecalcTrigger,Trigger1Y)),NA())</f>
        <v>1.0418413235424584E-2</v>
      </c>
    </row>
    <row r="1404" spans="2:17" x14ac:dyDescent="0.2">
      <c r="B1404" s="39" t="s">
        <v>42</v>
      </c>
      <c r="D1404" s="42">
        <f>_xll.qlCalendarAdvance(Calendar,$D1403,B1404,"f",FALSE)</f>
        <v>49585</v>
      </c>
      <c r="E1404" s="140">
        <f>_xll.qlInterestRateIndexValueDate(IndexON,D1404)</f>
        <v>49585</v>
      </c>
      <c r="F1404" s="156">
        <f>IFERROR(_xll.qlIndexFixing(IndexON,D1404,TRUE,_xll.ohTrigger(RecalcTrigger,TriggerON)),NA())</f>
        <v>8.7086434734418017E-3</v>
      </c>
      <c r="H1404" s="42">
        <f>_xll.qlCalendarAdvance(Calendar,$H1403,B1404,"f",FALSE)</f>
        <v>49585</v>
      </c>
      <c r="I1404" s="140">
        <f>_xll.qlInterestRateIndexValueDate(Index1M,$H1404)</f>
        <v>49585</v>
      </c>
      <c r="J1404" s="145">
        <f>IFERROR(_xll.qlIndexFixing(Index1M,$H1404,TRUE,_xll.ohTrigger(RecalcTrigger,Trigger1M)),NA())</f>
        <v>9.7849633843047432E-3</v>
      </c>
      <c r="K1404" s="44">
        <f>IFERROR(_xll.qlIndexFixing(Index3M,H1404,TRUE,_xll.ohTrigger(RecalcTrigger,Trigger3M)),NA())</f>
        <v>9.9817356767815633E-3</v>
      </c>
      <c r="L1404" s="44">
        <f>IFERROR(_xll.qlIndexFixing(Index6M,$H1404,TRUE,_xll.ohTrigger(RecalcTrigger,Trigger6M)),NA())</f>
        <v>9.8959320961780738E-3</v>
      </c>
      <c r="M1404" s="146">
        <f>IFERROR(_xll.qlIndexFixing(Index1Y,$H1404,TRUE,_xll.ohTrigger(RecalcTrigger,Trigger1Y)),NA())</f>
        <v>1.0208824084703692E-2</v>
      </c>
      <c r="N1404" s="145">
        <f>IFERROR(_xll.qlIndexFixing(ONIndex1M,I1404,TRUE,_xll.ohTrigger(RecalcTrigger,Trigger1M)),NA())</f>
        <v>9.8001024931027025E-3</v>
      </c>
      <c r="O1404" s="44">
        <f>IFERROR(_xll.qlIndexFixing(ONIndex3M,I1404,TRUE,_xll.ohTrigger(RecalcTrigger,Trigger3M)),NA())</f>
        <v>1.0027032929754709E-2</v>
      </c>
      <c r="P1404" s="44">
        <f>IFERROR(_xll.qlIndexFixing(ONIndex6M,I1404,TRUE,_xll.ohTrigger(RecalcTrigger,Trigger6M)),NA())</f>
        <v>9.9848554588133354E-3</v>
      </c>
      <c r="Q1404" s="146">
        <f>IFERROR(_xll.qlIndexFixing(ONIndex1Y,I1404,TRUE,_xll.ohTrigger(RecalcTrigger,Trigger1Y)),NA())</f>
        <v>1.0408912298902617E-2</v>
      </c>
    </row>
    <row r="1405" spans="2:17" x14ac:dyDescent="0.2">
      <c r="B1405" s="39" t="s">
        <v>42</v>
      </c>
      <c r="D1405" s="42">
        <f>_xll.qlCalendarAdvance(Calendar,$D1404,B1405,"f",FALSE)</f>
        <v>49592</v>
      </c>
      <c r="E1405" s="140">
        <f>_xll.qlInterestRateIndexValueDate(IndexON,D1405)</f>
        <v>49592</v>
      </c>
      <c r="F1405" s="156">
        <f>IFERROR(_xll.qlIndexFixing(IndexON,D1405,TRUE,_xll.ohTrigger(RecalcTrigger,TriggerON)),NA())</f>
        <v>8.7003236949612095E-3</v>
      </c>
      <c r="H1405" s="42">
        <f>_xll.qlCalendarAdvance(Calendar,$H1404,B1405,"f",FALSE)</f>
        <v>49592</v>
      </c>
      <c r="I1405" s="140">
        <f>_xll.qlInterestRateIndexValueDate(Index1M,$H1405)</f>
        <v>49592</v>
      </c>
      <c r="J1405" s="145">
        <f>IFERROR(_xll.qlIndexFixing(Index1M,$H1405,TRUE,_xll.ohTrigger(RecalcTrigger,Trigger1M)),NA())</f>
        <v>9.7764807977196774E-3</v>
      </c>
      <c r="K1405" s="44">
        <f>IFERROR(_xll.qlIndexFixing(Index3M,H1405,TRUE,_xll.ohTrigger(RecalcTrigger,Trigger3M)),NA())</f>
        <v>9.9728142450706669E-3</v>
      </c>
      <c r="L1405" s="44">
        <f>IFERROR(_xll.qlIndexFixing(Index6M,$H1405,TRUE,_xll.ohTrigger(RecalcTrigger,Trigger6M)),NA())</f>
        <v>9.8871718459981311E-3</v>
      </c>
      <c r="M1405" s="146">
        <f>IFERROR(_xll.qlIndexFixing(Index1Y,$H1405,TRUE,_xll.ohTrigger(RecalcTrigger,Trigger1Y)),NA())</f>
        <v>1.0198984040619127E-2</v>
      </c>
      <c r="N1405" s="145">
        <f>IFERROR(_xll.qlIndexFixing(ONIndex1M,I1405,TRUE,_xll.ohTrigger(RecalcTrigger,Trigger1M)),NA())</f>
        <v>9.7916582074353276E-3</v>
      </c>
      <c r="O1405" s="44">
        <f>IFERROR(_xll.qlIndexFixing(ONIndex3M,I1405,TRUE,_xll.ohTrigger(RecalcTrigger,Trigger3M)),NA())</f>
        <v>1.001818985715941E-2</v>
      </c>
      <c r="P1405" s="44">
        <f>IFERROR(_xll.qlIndexFixing(ONIndex6M,I1405,TRUE,_xll.ohTrigger(RecalcTrigger,Trigger6M)),NA())</f>
        <v>9.9761519072283367E-3</v>
      </c>
      <c r="Q1405" s="146">
        <f>IFERROR(_xll.qlIndexFixing(ONIndex1Y,I1405,TRUE,_xll.ohTrigger(RecalcTrigger,Trigger1Y)),NA())</f>
        <v>1.0399402487569764E-2</v>
      </c>
    </row>
    <row r="1406" spans="2:17" x14ac:dyDescent="0.2">
      <c r="B1406" s="39" t="s">
        <v>42</v>
      </c>
      <c r="D1406" s="42">
        <f>_xll.qlCalendarAdvance(Calendar,$D1405,B1406,"f",FALSE)</f>
        <v>49599</v>
      </c>
      <c r="E1406" s="140">
        <f>_xll.qlInterestRateIndexValueDate(IndexON,D1406)</f>
        <v>49599</v>
      </c>
      <c r="F1406" s="156">
        <f>IFERROR(_xll.qlIndexFixing(IndexON,D1406,TRUE,_xll.ohTrigger(RecalcTrigger,TriggerON)),NA())</f>
        <v>8.6919957615227972E-3</v>
      </c>
      <c r="H1406" s="42">
        <f>_xll.qlCalendarAdvance(Calendar,$H1405,B1406,"f",FALSE)</f>
        <v>49599</v>
      </c>
      <c r="I1406" s="140">
        <f>_xll.qlInterestRateIndexValueDate(Index1M,$H1406)</f>
        <v>49599</v>
      </c>
      <c r="J1406" s="145">
        <f>IFERROR(_xll.qlIndexFixing(Index1M,$H1406,TRUE,_xll.ohTrigger(RecalcTrigger,Trigger1M)),NA())</f>
        <v>9.7679846286694606E-3</v>
      </c>
      <c r="K1406" s="44">
        <f>IFERROR(_xll.qlIndexFixing(Index3M,H1406,TRUE,_xll.ohTrigger(RecalcTrigger,Trigger3M)),NA())</f>
        <v>9.9638841620489794E-3</v>
      </c>
      <c r="L1406" s="44">
        <f>IFERROR(_xll.qlIndexFixing(Index6M,$H1406,TRUE,_xll.ohTrigger(RecalcTrigger,Trigger6M)),NA())</f>
        <v>9.8784105745703902E-3</v>
      </c>
      <c r="M1406" s="146">
        <f>IFERROR(_xll.qlIndexFixing(Index1Y,$H1406,TRUE,_xll.ohTrigger(RecalcTrigger,Trigger1Y)),NA())</f>
        <v>1.0189136519699167E-2</v>
      </c>
      <c r="N1406" s="145">
        <f>IFERROR(_xll.qlIndexFixing(ONIndex1M,I1406,TRUE,_xll.ohTrigger(RecalcTrigger,Trigger1M)),NA())</f>
        <v>9.7832003444897619E-3</v>
      </c>
      <c r="O1406" s="44">
        <f>IFERROR(_xll.qlIndexFixing(ONIndex3M,I1406,TRUE,_xll.ohTrigger(RecalcTrigger,Trigger3M)),NA())</f>
        <v>1.0009338134899792E-2</v>
      </c>
      <c r="P1406" s="44">
        <f>IFERROR(_xll.qlIndexFixing(ONIndex6M,I1406,TRUE,_xll.ohTrigger(RecalcTrigger,Trigger6M)),NA())</f>
        <v>9.9674473015554099E-3</v>
      </c>
      <c r="Q1406" s="146">
        <f>IFERROR(_xll.qlIndexFixing(ONIndex1Y,I1406,TRUE,_xll.ohTrigger(RecalcTrigger,Trigger1Y)),NA())</f>
        <v>1.0389883801182886E-2</v>
      </c>
    </row>
    <row r="1407" spans="2:17" x14ac:dyDescent="0.2">
      <c r="B1407" s="39" t="s">
        <v>42</v>
      </c>
      <c r="D1407" s="42">
        <f>_xll.qlCalendarAdvance(Calendar,$D1406,B1407,"f",FALSE)</f>
        <v>49606</v>
      </c>
      <c r="E1407" s="140">
        <f>_xll.qlInterestRateIndexValueDate(IndexON,D1407)</f>
        <v>49606</v>
      </c>
      <c r="F1407" s="156">
        <f>IFERROR(_xll.qlIndexFixing(IndexON,D1407,TRUE,_xll.ohTrigger(RecalcTrigger,TriggerON)),NA())</f>
        <v>8.6836596730455184E-3</v>
      </c>
      <c r="H1407" s="42">
        <f>_xll.qlCalendarAdvance(Calendar,$H1406,B1407,"f",FALSE)</f>
        <v>49606</v>
      </c>
      <c r="I1407" s="140">
        <f>_xll.qlInterestRateIndexValueDate(Index1M,$H1407)</f>
        <v>49606</v>
      </c>
      <c r="J1407" s="145">
        <f>IFERROR(_xll.qlIndexFixing(Index1M,$H1407,TRUE,_xll.ohTrigger(RecalcTrigger,Trigger1M)),NA())</f>
        <v>9.7594748771884735E-3</v>
      </c>
      <c r="K1407" s="44">
        <f>IFERROR(_xll.qlIndexFixing(Index3M,H1407,TRUE,_xll.ohTrigger(RecalcTrigger,Trigger3M)),NA())</f>
        <v>9.9549454277755248E-3</v>
      </c>
      <c r="L1407" s="44">
        <f>IFERROR(_xll.qlIndexFixing(Index6M,$H1407,TRUE,_xll.ohTrigger(RecalcTrigger,Trigger6M)),NA())</f>
        <v>9.8696482819076933E-3</v>
      </c>
      <c r="M1407" s="146">
        <f>IFERROR(_xll.qlIndexFixing(Index1Y,$H1407,TRUE,_xll.ohTrigger(RecalcTrigger,Trigger1Y)),NA())</f>
        <v>1.0179282408384187E-2</v>
      </c>
      <c r="N1407" s="145">
        <f>IFERROR(_xll.qlIndexFixing(ONIndex1M,I1407,TRUE,_xll.ohTrigger(RecalcTrigger,Trigger1M)),NA())</f>
        <v>9.7747289045091446E-3</v>
      </c>
      <c r="O1407" s="44">
        <f>IFERROR(_xll.qlIndexFixing(ONIndex3M,I1407,TRUE,_xll.ohTrigger(RecalcTrigger,Trigger3M)),NA())</f>
        <v>1.0000477763056903E-2</v>
      </c>
      <c r="P1407" s="44">
        <f>IFERROR(_xll.qlIndexFixing(ONIndex6M,I1407,TRUE,_xll.ohTrigger(RecalcTrigger,Trigger6M)),NA())</f>
        <v>9.9587416417945551E-3</v>
      </c>
      <c r="Q1407" s="146">
        <f>IFERROR(_xll.qlIndexFixing(ONIndex1Y,I1407,TRUE,_xll.ohTrigger(RecalcTrigger,Trigger1Y)),NA())</f>
        <v>1.0380356239985122E-2</v>
      </c>
    </row>
    <row r="1408" spans="2:17" x14ac:dyDescent="0.2">
      <c r="B1408" s="39" t="s">
        <v>42</v>
      </c>
      <c r="D1408" s="42">
        <f>_xll.qlCalendarAdvance(Calendar,$D1407,B1408,"f",FALSE)</f>
        <v>49613</v>
      </c>
      <c r="E1408" s="140">
        <f>_xll.qlInterestRateIndexValueDate(IndexON,D1408)</f>
        <v>49613</v>
      </c>
      <c r="F1408" s="156">
        <f>IFERROR(_xll.qlIndexFixing(IndexON,D1408,TRUE,_xll.ohTrigger(RecalcTrigger,TriggerON)),NA())</f>
        <v>8.6753154296914659E-3</v>
      </c>
      <c r="H1408" s="42">
        <f>_xll.qlCalendarAdvance(Calendar,$H1407,B1408,"f",FALSE)</f>
        <v>49613</v>
      </c>
      <c r="I1408" s="140">
        <f>_xll.qlInterestRateIndexValueDate(Index1M,$H1408)</f>
        <v>49613</v>
      </c>
      <c r="J1408" s="145">
        <f>IFERROR(_xll.qlIndexFixing(Index1M,$H1408,TRUE,_xll.ohTrigger(RecalcTrigger,Trigger1M)),NA())</f>
        <v>9.7523905339003125E-3</v>
      </c>
      <c r="K1408" s="44">
        <f>IFERROR(_xll.qlIndexFixing(Index3M,H1408,TRUE,_xll.ohTrigger(RecalcTrigger,Trigger3M)),NA())</f>
        <v>9.9459980423084425E-3</v>
      </c>
      <c r="L1408" s="44">
        <f>IFERROR(_xll.qlIndexFixing(Index6M,$H1408,TRUE,_xll.ohTrigger(RecalcTrigger,Trigger6M)),NA())</f>
        <v>9.8613782835795787E-3</v>
      </c>
      <c r="M1408" s="146">
        <f>IFERROR(_xll.qlIndexFixing(Index1Y,$H1408,TRUE,_xll.ohTrigger(RecalcTrigger,Trigger1Y)),NA())</f>
        <v>1.0169422593079794E-2</v>
      </c>
      <c r="N1408" s="145">
        <f>IFERROR(_xll.qlIndexFixing(ONIndex1M,I1408,TRUE,_xll.ohTrigger(RecalcTrigger,Trigger1M)),NA())</f>
        <v>9.7662438873313828E-3</v>
      </c>
      <c r="O1408" s="44">
        <f>IFERROR(_xll.qlIndexFixing(ONIndex3M,I1408,TRUE,_xll.ohTrigger(RecalcTrigger,Trigger3M)),NA())</f>
        <v>9.9916087415496957E-3</v>
      </c>
      <c r="P1408" s="44">
        <f>IFERROR(_xll.qlIndexFixing(ONIndex6M,I1408,TRUE,_xll.ohTrigger(RecalcTrigger,Trigger6M)),NA())</f>
        <v>9.9500349277836797E-3</v>
      </c>
      <c r="Q1408" s="146">
        <f>IFERROR(_xll.qlIndexFixing(ONIndex1Y,I1408,TRUE,_xll.ohTrigger(RecalcTrigger,Trigger1Y)),NA())</f>
        <v>1.0370819803895426E-2</v>
      </c>
    </row>
    <row r="1409" spans="2:17" x14ac:dyDescent="0.2">
      <c r="B1409" s="39" t="s">
        <v>42</v>
      </c>
      <c r="D1409" s="42">
        <f>_xll.qlCalendarAdvance(Calendar,$D1408,B1409,"f",FALSE)</f>
        <v>49620</v>
      </c>
      <c r="E1409" s="140">
        <f>_xll.qlInterestRateIndexValueDate(IndexON,D1409)</f>
        <v>49620</v>
      </c>
      <c r="F1409" s="156">
        <f>IFERROR(_xll.qlIndexFixing(IndexON,D1409,TRUE,_xll.ohTrigger(RecalcTrigger,TriggerON)),NA())</f>
        <v>8.6669630312985468E-3</v>
      </c>
      <c r="H1409" s="42">
        <f>_xll.qlCalendarAdvance(Calendar,$H1408,B1409,"f",FALSE)</f>
        <v>49620</v>
      </c>
      <c r="I1409" s="140">
        <f>_xll.qlInterestRateIndexValueDate(Index1M,$H1409)</f>
        <v>49620</v>
      </c>
      <c r="J1409" s="145">
        <f>IFERROR(_xll.qlIndexFixing(Index1M,$H1409,TRUE,_xll.ohTrigger(RecalcTrigger,Trigger1M)),NA())</f>
        <v>9.7438572116101234E-3</v>
      </c>
      <c r="K1409" s="44">
        <f>IFERROR(_xll.qlIndexFixing(Index3M,H1409,TRUE,_xll.ohTrigger(RecalcTrigger,Trigger3M)),NA())</f>
        <v>9.9370420057058768E-3</v>
      </c>
      <c r="L1409" s="44">
        <f>IFERROR(_xll.qlIndexFixing(Index6M,$H1409,TRUE,_xll.ohTrigger(RecalcTrigger,Trigger6M)),NA())</f>
        <v>9.8526142575309245E-3</v>
      </c>
      <c r="M1409" s="146">
        <f>IFERROR(_xll.qlIndexFixing(Index1Y,$H1409,TRUE,_xll.ohTrigger(RecalcTrigger,Trigger1Y)),NA())</f>
        <v>1.0159557960157719E-2</v>
      </c>
      <c r="N1409" s="145">
        <f>IFERROR(_xll.qlIndexFixing(ONIndex1M,I1409,TRUE,_xll.ohTrigger(RecalcTrigger,Trigger1M)),NA())</f>
        <v>9.757745293037523E-3</v>
      </c>
      <c r="O1409" s="44">
        <f>IFERROR(_xll.qlIndexFixing(ONIndex3M,I1409,TRUE,_xll.ohTrigger(RecalcTrigger,Trigger3M)),NA())</f>
        <v>9.9827310704592165E-3</v>
      </c>
      <c r="P1409" s="44">
        <f>IFERROR(_xll.qlIndexFixing(ONIndex6M,I1409,TRUE,_xll.ohTrigger(RecalcTrigger,Trigger6M)),NA())</f>
        <v>9.9413271596848762E-3</v>
      </c>
      <c r="Q1409" s="146">
        <f>IFERROR(_xll.qlIndexFixing(ONIndex1Y,I1409,TRUE,_xll.ohTrigger(RecalcTrigger,Trigger1Y)),NA())</f>
        <v>1.0361274492751704E-2</v>
      </c>
    </row>
    <row r="1410" spans="2:17" x14ac:dyDescent="0.2">
      <c r="B1410" s="39" t="s">
        <v>42</v>
      </c>
      <c r="D1410" s="42">
        <f>_xll.qlCalendarAdvance(Calendar,$D1409,B1410,"f",FALSE)</f>
        <v>49627</v>
      </c>
      <c r="E1410" s="140">
        <f>_xll.qlInterestRateIndexValueDate(IndexON,D1410)</f>
        <v>49627</v>
      </c>
      <c r="F1410" s="156">
        <f>IFERROR(_xll.qlIndexFixing(IndexON,D1410,TRUE,_xll.ohTrigger(RecalcTrigger,TriggerON)),NA())</f>
        <v>8.6586024779478077E-3</v>
      </c>
      <c r="H1410" s="42">
        <f>_xll.qlCalendarAdvance(Calendar,$H1409,B1410,"f",FALSE)</f>
        <v>49627</v>
      </c>
      <c r="I1410" s="140">
        <f>_xll.qlInterestRateIndexValueDate(Index1M,$H1410)</f>
        <v>49627</v>
      </c>
      <c r="J1410" s="145">
        <f>IFERROR(_xll.qlIndexFixing(Index1M,$H1410,TRUE,_xll.ohTrigger(RecalcTrigger,Trigger1M)),NA())</f>
        <v>9.735310307465328E-3</v>
      </c>
      <c r="K1410" s="44">
        <f>IFERROR(_xll.qlIndexFixing(Index3M,H1410,TRUE,_xll.ohTrigger(RecalcTrigger,Trigger3M)),NA())</f>
        <v>9.9280773180259688E-3</v>
      </c>
      <c r="L1410" s="44">
        <f>IFERROR(_xll.qlIndexFixing(Index6M,$H1410,TRUE,_xll.ohTrigger(RecalcTrigger,Trigger6M)),NA())</f>
        <v>9.8438492101067601E-3</v>
      </c>
      <c r="M1410" s="146">
        <f>IFERROR(_xll.qlIndexFixing(Index1Y,$H1410,TRUE,_xll.ohTrigger(RecalcTrigger,Trigger1Y)),NA())</f>
        <v>1.0149689395954037E-2</v>
      </c>
      <c r="N1410" s="145">
        <f>IFERROR(_xll.qlIndexFixing(ONIndex1M,I1410,TRUE,_xll.ohTrigger(RecalcTrigger,Trigger1M)),NA())</f>
        <v>9.7492331216275652E-3</v>
      </c>
      <c r="O1410" s="44">
        <f>IFERROR(_xll.qlIndexFixing(ONIndex3M,I1410,TRUE,_xll.ohTrigger(RecalcTrigger,Trigger3M)),NA())</f>
        <v>9.9738447497044191E-3</v>
      </c>
      <c r="P1410" s="44">
        <f>IFERROR(_xll.qlIndexFixing(ONIndex6M,I1410,TRUE,_xll.ohTrigger(RecalcTrigger,Trigger6M)),NA())</f>
        <v>9.9326183374981447E-3</v>
      </c>
      <c r="Q1410" s="146">
        <f>IFERROR(_xll.qlIndexFixing(ONIndex1Y,I1410,TRUE,_xll.ohTrigger(RecalcTrigger,Trigger1Y)),NA())</f>
        <v>1.0351720306878143E-2</v>
      </c>
    </row>
    <row r="1411" spans="2:17" x14ac:dyDescent="0.2">
      <c r="B1411" s="39" t="s">
        <v>42</v>
      </c>
      <c r="D1411" s="42">
        <f>_xll.qlCalendarAdvance(Calendar,$D1410,B1411,"f",FALSE)</f>
        <v>49634</v>
      </c>
      <c r="E1411" s="140">
        <f>_xll.qlInterestRateIndexValueDate(IndexON,D1411)</f>
        <v>49634</v>
      </c>
      <c r="F1411" s="156">
        <f>IFERROR(_xll.qlIndexFixing(IndexON,D1411,TRUE,_xll.ohTrigger(RecalcTrigger,TriggerON)),NA())</f>
        <v>8.6502337696392484E-3</v>
      </c>
      <c r="H1411" s="42">
        <f>_xll.qlCalendarAdvance(Calendar,$H1410,B1411,"f",FALSE)</f>
        <v>49634</v>
      </c>
      <c r="I1411" s="140">
        <f>_xll.qlInterestRateIndexValueDate(Index1M,$H1411)</f>
        <v>49634</v>
      </c>
      <c r="J1411" s="145">
        <f>IFERROR(_xll.qlIndexFixing(Index1M,$H1411,TRUE,_xll.ohTrigger(RecalcTrigger,Trigger1M)),NA())</f>
        <v>9.7267498214929464E-3</v>
      </c>
      <c r="K1411" s="44">
        <f>IFERROR(_xll.qlIndexFixing(Index3M,H1411,TRUE,_xll.ohTrigger(RecalcTrigger,Trigger3M)),NA())</f>
        <v>9.9191039793277407E-3</v>
      </c>
      <c r="L1411" s="44">
        <f>IFERROR(_xll.qlIndexFixing(Index6M,$H1411,TRUE,_xll.ohTrigger(RecalcTrigger,Trigger6M)),NA())</f>
        <v>9.835083141319553E-3</v>
      </c>
      <c r="M1411" s="146">
        <f>IFERROR(_xll.qlIndexFixing(Index1Y,$H1411,TRUE,_xll.ohTrigger(RecalcTrigger,Trigger1Y)),NA())</f>
        <v>1.0139817786771168E-2</v>
      </c>
      <c r="N1411" s="145">
        <f>IFERROR(_xll.qlIndexFixing(ONIndex1M,I1411,TRUE,_xll.ohTrigger(RecalcTrigger,Trigger1M)),NA())</f>
        <v>9.740707373020463E-3</v>
      </c>
      <c r="O1411" s="44">
        <f>IFERROR(_xll.qlIndexFixing(ONIndex3M,I1411,TRUE,_xll.ohTrigger(RecalcTrigger,Trigger3M)),NA())</f>
        <v>9.96494977936635E-3</v>
      </c>
      <c r="P1411" s="44">
        <f>IFERROR(_xll.qlIndexFixing(ONIndex6M,I1411,TRUE,_xll.ohTrigger(RecalcTrigger,Trigger6M)),NA())</f>
        <v>9.9239084611424389E-3</v>
      </c>
      <c r="Q1411" s="146">
        <f>IFERROR(_xll.qlIndexFixing(ONIndex1Y,I1411,TRUE,_xll.ohTrigger(RecalcTrigger,Trigger1Y)),NA())</f>
        <v>1.0342157245950556E-2</v>
      </c>
    </row>
    <row r="1412" spans="2:17" x14ac:dyDescent="0.2">
      <c r="B1412" s="39" t="s">
        <v>42</v>
      </c>
      <c r="D1412" s="42">
        <f>_xll.qlCalendarAdvance(Calendar,$D1411,B1412,"f",FALSE)</f>
        <v>49641</v>
      </c>
      <c r="E1412" s="140">
        <f>_xll.qlInterestRateIndexValueDate(IndexON,D1412)</f>
        <v>49641</v>
      </c>
      <c r="F1412" s="156">
        <f>IFERROR(_xll.qlIndexFixing(IndexON,D1412,TRUE,_xll.ohTrigger(RecalcTrigger,TriggerON)),NA())</f>
        <v>8.641856906372869E-3</v>
      </c>
      <c r="H1412" s="42">
        <f>_xll.qlCalendarAdvance(Calendar,$H1411,B1412,"f",FALSE)</f>
        <v>49641</v>
      </c>
      <c r="I1412" s="140">
        <f>_xll.qlInterestRateIndexValueDate(Index1M,$H1412)</f>
        <v>49641</v>
      </c>
      <c r="J1412" s="145">
        <f>IFERROR(_xll.qlIndexFixing(Index1M,$H1412,TRUE,_xll.ohTrigger(RecalcTrigger,Trigger1M)),NA())</f>
        <v>9.71817575371999E-3</v>
      </c>
      <c r="K1412" s="44">
        <f>IFERROR(_xll.qlIndexFixing(Index3M,H1412,TRUE,_xll.ohTrigger(RecalcTrigger,Trigger3M)),NA())</f>
        <v>9.910121989671096E-3</v>
      </c>
      <c r="L1412" s="44">
        <f>IFERROR(_xll.qlIndexFixing(Index6M,$H1412,TRUE,_xll.ohTrigger(RecalcTrigger,Trigger6M)),NA())</f>
        <v>9.8263160511835521E-3</v>
      </c>
      <c r="M1412" s="146">
        <f>IFERROR(_xll.qlIndexFixing(Index1Y,$H1412,TRUE,_xll.ohTrigger(RecalcTrigger,Trigger1Y)),NA())</f>
        <v>1.0129944018875658E-2</v>
      </c>
      <c r="N1412" s="145">
        <f>IFERROR(_xll.qlIndexFixing(ONIndex1M,I1412,TRUE,_xll.ohTrigger(RecalcTrigger,Trigger1M)),NA())</f>
        <v>9.732168047378309E-3</v>
      </c>
      <c r="O1412" s="44">
        <f>IFERROR(_xll.qlIndexFixing(ONIndex3M,I1412,TRUE,_xll.ohTrigger(RecalcTrigger,Trigger3M)),NA())</f>
        <v>9.9560461593639626E-3</v>
      </c>
      <c r="P1412" s="44">
        <f>IFERROR(_xll.qlIndexFixing(ONIndex6M,I1412,TRUE,_xll.ohTrigger(RecalcTrigger,Trigger6M)),NA())</f>
        <v>9.9151975306177587E-3</v>
      </c>
      <c r="Q1412" s="146">
        <f>IFERROR(_xll.qlIndexFixing(ONIndex1Y,I1412,TRUE,_xll.ohTrigger(RecalcTrigger,Trigger1Y)),NA())</f>
        <v>1.0332585310212083E-2</v>
      </c>
    </row>
    <row r="1413" spans="2:17" x14ac:dyDescent="0.2">
      <c r="B1413" s="39" t="s">
        <v>42</v>
      </c>
      <c r="D1413" s="42">
        <f>_xll.qlCalendarAdvance(Calendar,$D1412,B1413,"f",FALSE)</f>
        <v>49648</v>
      </c>
      <c r="E1413" s="140">
        <f>_xll.qlInterestRateIndexValueDate(IndexON,D1413)</f>
        <v>49648</v>
      </c>
      <c r="F1413" s="156">
        <f>IFERROR(_xll.qlIndexFixing(IndexON,D1413,TRUE,_xll.ohTrigger(RecalcTrigger,TriggerON)),NA())</f>
        <v>8.6334718880676231E-3</v>
      </c>
      <c r="H1413" s="42">
        <f>_xll.qlCalendarAdvance(Calendar,$H1412,B1413,"f",FALSE)</f>
        <v>49648</v>
      </c>
      <c r="I1413" s="140">
        <f>_xll.qlInterestRateIndexValueDate(Index1M,$H1413)</f>
        <v>49648</v>
      </c>
      <c r="J1413" s="145">
        <f>IFERROR(_xll.qlIndexFixing(Index1M,$H1413,TRUE,_xll.ohTrigger(RecalcTrigger,Trigger1M)),NA())</f>
        <v>9.7081311389976641E-3</v>
      </c>
      <c r="K1413" s="44">
        <f>IFERROR(_xll.qlIndexFixing(Index3M,H1413,TRUE,_xll.ohTrigger(RecalcTrigger,Trigger3M)),NA())</f>
        <v>9.9016409783390866E-3</v>
      </c>
      <c r="L1413" s="44">
        <f>IFERROR(_xll.qlIndexFixing(Index6M,$H1413,TRUE,_xll.ohTrigger(RecalcTrigger,Trigger6M)),NA())</f>
        <v>9.8170530807800346E-3</v>
      </c>
      <c r="M1413" s="146">
        <f>IFERROR(_xll.qlIndexFixing(Index1Y,$H1413,TRUE,_xll.ohTrigger(RecalcTrigger,Trigger1Y)),NA())</f>
        <v>1.0120068978500395E-2</v>
      </c>
      <c r="N1413" s="145">
        <f>IFERROR(_xll.qlIndexFixing(ONIndex1M,I1413,TRUE,_xll.ohTrigger(RecalcTrigger,Trigger1M)),NA())</f>
        <v>9.7236151444579644E-3</v>
      </c>
      <c r="O1413" s="44">
        <f>IFERROR(_xll.qlIndexFixing(ONIndex3M,I1413,TRUE,_xll.ohTrigger(RecalcTrigger,Trigger3M)),NA())</f>
        <v>9.9471338898593498E-3</v>
      </c>
      <c r="P1413" s="44">
        <f>IFERROR(_xll.qlIndexFixing(ONIndex6M,I1413,TRUE,_xll.ohTrigger(RecalcTrigger,Trigger6M)),NA())</f>
        <v>9.9064855460051504E-3</v>
      </c>
      <c r="Q1413" s="146">
        <f>IFERROR(_xll.qlIndexFixing(ONIndex1Y,I1413,TRUE,_xll.ohTrigger(RecalcTrigger,Trigger1Y)),NA())</f>
        <v>1.0323004499500632E-2</v>
      </c>
    </row>
    <row r="1414" spans="2:17" x14ac:dyDescent="0.2">
      <c r="B1414" s="39" t="s">
        <v>42</v>
      </c>
      <c r="D1414" s="42">
        <f>_xll.qlCalendarAdvance(Calendar,$D1413,B1414,"f",FALSE)</f>
        <v>49655</v>
      </c>
      <c r="E1414" s="140">
        <f>_xll.qlInterestRateIndexValueDate(IndexON,D1414)</f>
        <v>49655</v>
      </c>
      <c r="F1414" s="156">
        <f>IFERROR(_xll.qlIndexFixing(IndexON,D1414,TRUE,_xll.ohTrigger(RecalcTrigger,TriggerON)),NA())</f>
        <v>8.6250787148856034E-3</v>
      </c>
      <c r="H1414" s="42">
        <f>_xll.qlCalendarAdvance(Calendar,$H1413,B1414,"f",FALSE)</f>
        <v>49655</v>
      </c>
      <c r="I1414" s="140">
        <f>_xll.qlInterestRateIndexValueDate(Index1M,$H1414)</f>
        <v>49655</v>
      </c>
      <c r="J1414" s="145">
        <f>IFERROR(_xll.qlIndexFixing(Index1M,$H1414,TRUE,_xll.ohTrigger(RecalcTrigger,Trigger1M)),NA())</f>
        <v>9.6995263113756093E-3</v>
      </c>
      <c r="K1414" s="44">
        <f>IFERROR(_xll.qlIndexFixing(Index3M,H1414,TRUE,_xll.ohTrigger(RecalcTrigger,Trigger3M)),NA())</f>
        <v>9.8926425485511699E-3</v>
      </c>
      <c r="L1414" s="44">
        <f>IFERROR(_xll.qlIndexFixing(Index6M,$H1414,TRUE,_xll.ohTrigger(RecalcTrigger,Trigger6M)),NA())</f>
        <v>9.8082836398610592E-3</v>
      </c>
      <c r="M1414" s="146">
        <f>IFERROR(_xll.qlIndexFixing(Index1Y,$H1414,TRUE,_xll.ohTrigger(RecalcTrigger,Trigger1Y)),NA())</f>
        <v>1.01101935518435E-2</v>
      </c>
      <c r="N1414" s="145">
        <f>IFERROR(_xll.qlIndexFixing(ONIndex1M,I1414,TRUE,_xll.ohTrigger(RecalcTrigger,Trigger1M)),NA())</f>
        <v>9.715048664502568E-3</v>
      </c>
      <c r="O1414" s="44">
        <f>IFERROR(_xll.qlIndexFixing(ONIndex3M,I1414,TRUE,_xll.ohTrigger(RecalcTrigger,Trigger3M)),NA())</f>
        <v>9.9382129706904188E-3</v>
      </c>
      <c r="P1414" s="44">
        <f>IFERROR(_xll.qlIndexFixing(ONIndex6M,I1414,TRUE,_xll.ohTrigger(RecalcTrigger,Trigger6M)),NA())</f>
        <v>9.8977725072235678E-3</v>
      </c>
      <c r="Q1414" s="146">
        <f>IFERROR(_xll.qlIndexFixing(ONIndex1Y,I1414,TRUE,_xll.ohTrigger(RecalcTrigger,Trigger1Y)),NA())</f>
        <v>1.0313414813897248E-2</v>
      </c>
    </row>
    <row r="1415" spans="2:17" x14ac:dyDescent="0.2">
      <c r="B1415" s="39" t="s">
        <v>42</v>
      </c>
      <c r="D1415" s="42">
        <f>_xll.qlCalendarAdvance(Calendar,$D1414,B1415,"f",FALSE)</f>
        <v>49662</v>
      </c>
      <c r="E1415" s="140">
        <f>_xll.qlInterestRateIndexValueDate(IndexON,D1415)</f>
        <v>49662</v>
      </c>
      <c r="F1415" s="156">
        <f>IFERROR(_xll.qlIndexFixing(IndexON,D1415,TRUE,_xll.ohTrigger(RecalcTrigger,TriggerON)),NA())</f>
        <v>8.6166773867457636E-3</v>
      </c>
      <c r="H1415" s="42">
        <f>_xll.qlCalendarAdvance(Calendar,$H1414,B1415,"f",FALSE)</f>
        <v>49662</v>
      </c>
      <c r="I1415" s="140">
        <f>_xll.qlInterestRateIndexValueDate(Index1M,$H1415)</f>
        <v>49662</v>
      </c>
      <c r="J1415" s="145">
        <f>IFERROR(_xll.qlIndexFixing(Index1M,$H1415,TRUE,_xll.ohTrigger(RecalcTrigger,Trigger1M)),NA())</f>
        <v>9.6909079015757467E-3</v>
      </c>
      <c r="K1415" s="44">
        <f>IFERROR(_xll.qlIndexFixing(Index3M,H1415,TRUE,_xll.ohTrigger(RecalcTrigger,Trigger3M)),NA())</f>
        <v>9.8836354679874422E-3</v>
      </c>
      <c r="L1415" s="44">
        <f>IFERROR(_xll.qlIndexFixing(Index6M,$H1415,TRUE,_xll.ohTrigger(RecalcTrigger,Trigger6M)),NA())</f>
        <v>9.7995131778178483E-3</v>
      </c>
      <c r="M1415" s="146">
        <f>IFERROR(_xll.qlIndexFixing(Index1Y,$H1415,TRUE,_xll.ohTrigger(RecalcTrigger,Trigger1Y)),NA())</f>
        <v>1.0100318625067665E-2</v>
      </c>
      <c r="N1415" s="145">
        <f>IFERROR(_xll.qlIndexFixing(ONIndex1M,I1415,TRUE,_xll.ohTrigger(RecalcTrigger,Trigger1M)),NA())</f>
        <v>9.7064686074310735E-3</v>
      </c>
      <c r="O1415" s="44">
        <f>IFERROR(_xll.qlIndexFixing(ONIndex3M,I1415,TRUE,_xll.ohTrigger(RecalcTrigger,Trigger3M)),NA())</f>
        <v>9.9292834018571696E-3</v>
      </c>
      <c r="P1415" s="44">
        <f>IFERROR(_xll.qlIndexFixing(ONIndex6M,I1415,TRUE,_xll.ohTrigger(RecalcTrigger,Trigger6M)),NA())</f>
        <v>9.8890584142730109E-3</v>
      </c>
      <c r="Q1415" s="146">
        <f>IFERROR(_xll.qlIndexFixing(ONIndex1Y,I1415,TRUE,_xll.ohTrigger(RecalcTrigger,Trigger1Y)),NA())</f>
        <v>1.0303816253401932E-2</v>
      </c>
    </row>
    <row r="1416" spans="2:17" x14ac:dyDescent="0.2">
      <c r="B1416" s="39" t="s">
        <v>42</v>
      </c>
      <c r="D1416" s="42">
        <f>_xll.qlCalendarAdvance(Calendar,$D1415,B1416,"f",FALSE)</f>
        <v>49670</v>
      </c>
      <c r="E1416" s="140">
        <f>_xll.qlInterestRateIndexValueDate(IndexON,D1416)</f>
        <v>49670</v>
      </c>
      <c r="F1416" s="156">
        <f>IFERROR(_xll.qlIndexFixing(IndexON,D1416,TRUE,_xll.ohTrigger(RecalcTrigger,TriggerON)),NA())</f>
        <v>8.6070658831594038E-3</v>
      </c>
      <c r="H1416" s="42">
        <f>_xll.qlCalendarAdvance(Calendar,$H1415,B1416,"f",FALSE)</f>
        <v>49670</v>
      </c>
      <c r="I1416" s="140">
        <f>_xll.qlInterestRateIndexValueDate(Index1M,$H1416)</f>
        <v>49670</v>
      </c>
      <c r="J1416" s="145">
        <f>IFERROR(_xll.qlIndexFixing(Index1M,$H1416,TRUE,_xll.ohTrigger(RecalcTrigger,Trigger1M)),NA())</f>
        <v>9.6815312052454111E-3</v>
      </c>
      <c r="K1416" s="44">
        <f>IFERROR(_xll.qlIndexFixing(Index3M,H1416,TRUE,_xll.ohTrigger(RecalcTrigger,Trigger3M)),NA())</f>
        <v>9.8733310689186771E-3</v>
      </c>
      <c r="L1416" s="44">
        <f>IFERROR(_xll.qlIndexFixing(Index6M,$H1416,TRUE,_xll.ohTrigger(RecalcTrigger,Trigger6M)),NA())</f>
        <v>9.7894885422867995E-3</v>
      </c>
      <c r="M1416" s="146">
        <f>IFERROR(_xll.qlIndexFixing(Index1Y,$H1416,TRUE,_xll.ohTrigger(RecalcTrigger,Trigger1Y)),NA())</f>
        <v>1.0087899941656093E-2</v>
      </c>
      <c r="N1416" s="145">
        <f>IFERROR(_xll.qlIndexFixing(ONIndex1M,I1416,TRUE,_xll.ohTrigger(RecalcTrigger,Trigger1M)),NA())</f>
        <v>9.6966462027814337E-3</v>
      </c>
      <c r="O1416" s="44">
        <f>IFERROR(_xll.qlIndexFixing(ONIndex3M,I1416,TRUE,_xll.ohTrigger(RecalcTrigger,Trigger3M)),NA())</f>
        <v>9.919067588997077E-3</v>
      </c>
      <c r="P1416" s="44">
        <f>IFERROR(_xll.qlIndexFixing(ONIndex6M,I1416,TRUE,_xll.ohTrigger(RecalcTrigger,Trigger6M)),NA())</f>
        <v>9.8790981602736583E-3</v>
      </c>
      <c r="Q1416" s="146">
        <f>IFERROR(_xll.qlIndexFixing(ONIndex1Y,I1416,TRUE,_xll.ohTrigger(RecalcTrigger,Trigger1Y)),NA())</f>
        <v>1.0292835602656591E-2</v>
      </c>
    </row>
    <row r="1417" spans="2:17" x14ac:dyDescent="0.2">
      <c r="B1417" s="39" t="s">
        <v>42</v>
      </c>
      <c r="D1417" s="42">
        <f>_xll.qlCalendarAdvance(Calendar,$D1416,B1417,"f",FALSE)</f>
        <v>49677</v>
      </c>
      <c r="E1417" s="140">
        <f>_xll.qlInterestRateIndexValueDate(IndexON,D1417)</f>
        <v>49677</v>
      </c>
      <c r="F1417" s="156">
        <f>IFERROR(_xll.qlIndexFixing(IndexON,D1417,TRUE,_xll.ohTrigger(RecalcTrigger,TriggerON)),NA())</f>
        <v>8.5986470800636372E-3</v>
      </c>
      <c r="H1417" s="42">
        <f>_xll.qlCalendarAdvance(Calendar,$H1416,B1417,"f",FALSE)</f>
        <v>49677</v>
      </c>
      <c r="I1417" s="140">
        <f>_xll.qlInterestRateIndexValueDate(Index1M,$H1417)</f>
        <v>49677</v>
      </c>
      <c r="J1417" s="145">
        <f>IFERROR(_xll.qlIndexFixing(Index1M,$H1417,TRUE,_xll.ohTrigger(RecalcTrigger,Trigger1M)),NA())</f>
        <v>9.6728848901749681E-3</v>
      </c>
      <c r="K1417" s="44">
        <f>IFERROR(_xll.qlIndexFixing(Index3M,H1417,TRUE,_xll.ohTrigger(RecalcTrigger,Trigger3M)),NA())</f>
        <v>9.8643054511770769E-3</v>
      </c>
      <c r="L1417" s="44">
        <f>IFERROR(_xll.qlIndexFixing(Index6M,$H1417,TRUE,_xll.ohTrigger(RecalcTrigger,Trigger6M)),NA())</f>
        <v>9.7812120264277585E-3</v>
      </c>
      <c r="M1417" s="146">
        <f>IFERROR(_xll.qlIndexFixing(Index1Y,$H1417,TRUE,_xll.ohTrigger(RecalcTrigger,Trigger1Y)),NA())</f>
        <v>1.0078030203279494E-2</v>
      </c>
      <c r="N1417" s="145">
        <f>IFERROR(_xll.qlIndexFixing(ONIndex1M,I1417,TRUE,_xll.ohTrigger(RecalcTrigger,Trigger1M)),NA())</f>
        <v>9.6880370518781511E-3</v>
      </c>
      <c r="O1417" s="44">
        <f>IFERROR(_xll.qlIndexFixing(ONIndex3M,I1417,TRUE,_xll.ohTrigger(RecalcTrigger,Trigger3M)),NA())</f>
        <v>9.9101194852846408E-3</v>
      </c>
      <c r="P1417" s="44">
        <f>IFERROR(_xll.qlIndexFixing(ONIndex6M,I1417,TRUE,_xll.ohTrigger(RecalcTrigger,Trigger6M)),NA())</f>
        <v>9.8703818084822093E-3</v>
      </c>
      <c r="Q1417" s="146">
        <f>IFERROR(_xll.qlIndexFixing(ONIndex1Y,I1417,TRUE,_xll.ohTrigger(RecalcTrigger,Trigger1Y)),NA())</f>
        <v>1.028321802457044E-2</v>
      </c>
    </row>
    <row r="1418" spans="2:17" x14ac:dyDescent="0.2">
      <c r="B1418" s="39" t="s">
        <v>42</v>
      </c>
      <c r="D1418" s="42">
        <f>_xll.qlCalendarAdvance(Calendar,$D1417,B1418,"f",FALSE)</f>
        <v>49684</v>
      </c>
      <c r="E1418" s="140">
        <f>_xll.qlInterestRateIndexValueDate(IndexON,D1418)</f>
        <v>49684</v>
      </c>
      <c r="F1418" s="156">
        <f>IFERROR(_xll.qlIndexFixing(IndexON,D1418,TRUE,_xll.ohTrigger(RecalcTrigger,TriggerON)),NA())</f>
        <v>8.5902201220100505E-3</v>
      </c>
      <c r="H1418" s="42">
        <f>_xll.qlCalendarAdvance(Calendar,$H1417,B1418,"f",FALSE)</f>
        <v>49684</v>
      </c>
      <c r="I1418" s="140">
        <f>_xll.qlInterestRateIndexValueDate(Index1M,$H1418)</f>
        <v>49684</v>
      </c>
      <c r="J1418" s="145">
        <f>IFERROR(_xll.qlIndexFixing(Index1M,$H1418,TRUE,_xll.ohTrigger(RecalcTrigger,Trigger1M)),NA())</f>
        <v>9.6642249931763041E-3</v>
      </c>
      <c r="K1418" s="44">
        <f>IFERROR(_xll.qlIndexFixing(Index3M,H1418,TRUE,_xll.ohTrigger(RecalcTrigger,Trigger3M)),NA())</f>
        <v>9.8552711828440252E-3</v>
      </c>
      <c r="L1418" s="44">
        <f>IFERROR(_xll.qlIndexFixing(Index6M,$H1418,TRUE,_xll.ohTrigger(RecalcTrigger,Trigger6M)),NA())</f>
        <v>9.7724386625917866E-3</v>
      </c>
      <c r="M1418" s="146">
        <f>IFERROR(_xll.qlIndexFixing(Index1Y,$H1418,TRUE,_xll.ohTrigger(RecalcTrigger,Trigger1Y)),NA())</f>
        <v>1.0068163936078543E-2</v>
      </c>
      <c r="N1418" s="145">
        <f>IFERROR(_xll.qlIndexFixing(ONIndex1M,I1418,TRUE,_xll.ohTrigger(RecalcTrigger,Trigger1M)),NA())</f>
        <v>9.6794143238587704E-3</v>
      </c>
      <c r="O1418" s="44">
        <f>IFERROR(_xll.qlIndexFixing(ONIndex3M,I1418,TRUE,_xll.ohTrigger(RecalcTrigger,Trigger3M)),NA())</f>
        <v>9.9011627319889328E-3</v>
      </c>
      <c r="P1418" s="44">
        <f>IFERROR(_xll.qlIndexFixing(ONIndex6M,I1418,TRUE,_xll.ohTrigger(RecalcTrigger,Trigger6M)),NA())</f>
        <v>9.8616644026028322E-3</v>
      </c>
      <c r="Q1418" s="146">
        <f>IFERROR(_xll.qlIndexFixing(ONIndex1Y,I1418,TRUE,_xll.ohTrigger(RecalcTrigger,Trigger1Y)),NA())</f>
        <v>1.0273591571430263E-2</v>
      </c>
    </row>
    <row r="1419" spans="2:17" x14ac:dyDescent="0.2">
      <c r="B1419" s="39" t="s">
        <v>42</v>
      </c>
      <c r="D1419" s="42">
        <f>_xll.qlCalendarAdvance(Calendar,$D1418,B1419,"f",FALSE)</f>
        <v>49691</v>
      </c>
      <c r="E1419" s="140">
        <f>_xll.qlInterestRateIndexValueDate(IndexON,D1419)</f>
        <v>49691</v>
      </c>
      <c r="F1419" s="156">
        <f>IFERROR(_xll.qlIndexFixing(IndexON,D1419,TRUE,_xll.ohTrigger(RecalcTrigger,TriggerON)),NA())</f>
        <v>8.5817850089175973E-3</v>
      </c>
      <c r="H1419" s="42">
        <f>_xll.qlCalendarAdvance(Calendar,$H1418,B1419,"f",FALSE)</f>
        <v>49691</v>
      </c>
      <c r="I1419" s="140">
        <f>_xll.qlInterestRateIndexValueDate(Index1M,$H1419)</f>
        <v>49691</v>
      </c>
      <c r="J1419" s="145">
        <f>IFERROR(_xll.qlIndexFixing(Index1M,$H1419,TRUE,_xll.ohTrigger(RecalcTrigger,Trigger1M)),NA())</f>
        <v>9.6555515142823442E-3</v>
      </c>
      <c r="K1419" s="44">
        <f>IFERROR(_xll.qlIndexFixing(Index3M,H1419,TRUE,_xll.ohTrigger(RecalcTrigger,Trigger3M)),NA())</f>
        <v>9.8462282639774114E-3</v>
      </c>
      <c r="L1419" s="44">
        <f>IFERROR(_xll.qlIndexFixing(Index6M,$H1419,TRUE,_xll.ohTrigger(RecalcTrigger,Trigger6M)),NA())</f>
        <v>9.7636642775045419E-3</v>
      </c>
      <c r="M1419" s="146">
        <f>IFERROR(_xll.qlIndexFixing(Index1Y,$H1419,TRUE,_xll.ohTrigger(RecalcTrigger,Trigger1Y)),NA())</f>
        <v>1.0058302021297861E-2</v>
      </c>
      <c r="N1419" s="145">
        <f>IFERROR(_xll.qlIndexFixing(ONIndex1M,I1419,TRUE,_xll.ohTrigger(RecalcTrigger,Trigger1M)),NA())</f>
        <v>9.6707780185611991E-3</v>
      </c>
      <c r="O1419" s="44">
        <f>IFERROR(_xll.qlIndexFixing(ONIndex3M,I1419,TRUE,_xll.ohTrigger(RecalcTrigger,Trigger3M)),NA())</f>
        <v>9.8921973290289067E-3</v>
      </c>
      <c r="P1419" s="44">
        <f>IFERROR(_xll.qlIndexFixing(ONIndex6M,I1419,TRUE,_xll.ohTrigger(RecalcTrigger,Trigger6M)),NA())</f>
        <v>9.852945942635527E-3</v>
      </c>
      <c r="Q1419" s="146">
        <f>IFERROR(_xll.qlIndexFixing(ONIndex1Y,I1419,TRUE,_xll.ohTrigger(RecalcTrigger,Trigger1Y)),NA())</f>
        <v>1.0263956243398153E-2</v>
      </c>
    </row>
    <row r="1420" spans="2:17" x14ac:dyDescent="0.2">
      <c r="B1420" s="39" t="s">
        <v>42</v>
      </c>
      <c r="D1420" s="42">
        <f>_xll.qlCalendarAdvance(Calendar,$D1419,B1420,"f",FALSE)</f>
        <v>49698</v>
      </c>
      <c r="E1420" s="140">
        <f>_xll.qlInterestRateIndexValueDate(IndexON,D1420)</f>
        <v>49698</v>
      </c>
      <c r="F1420" s="156">
        <f>IFERROR(_xll.qlIndexFixing(IndexON,D1420,TRUE,_xll.ohTrigger(RecalcTrigger,TriggerON)),NA())</f>
        <v>8.5733417409483703E-3</v>
      </c>
      <c r="H1420" s="42">
        <f>_xll.qlCalendarAdvance(Calendar,$H1419,B1420,"f",FALSE)</f>
        <v>49698</v>
      </c>
      <c r="I1420" s="140">
        <f>_xll.qlInterestRateIndexValueDate(Index1M,$H1420)</f>
        <v>49698</v>
      </c>
      <c r="J1420" s="145">
        <f>IFERROR(_xll.qlIndexFixing(Index1M,$H1420,TRUE,_xll.ohTrigger(RecalcTrigger,Trigger1M)),NA())</f>
        <v>9.646864453520948E-3</v>
      </c>
      <c r="K1420" s="44">
        <f>IFERROR(_xll.qlIndexFixing(Index3M,H1420,TRUE,_xll.ohTrigger(RecalcTrigger,Trigger3M)),NA())</f>
        <v>9.8371766946360167E-3</v>
      </c>
      <c r="L1420" s="44">
        <f>IFERROR(_xll.qlIndexFixing(Index6M,$H1420,TRUE,_xll.ohTrigger(RecalcTrigger,Trigger6M)),NA())</f>
        <v>9.7548888711798346E-3</v>
      </c>
      <c r="M1420" s="146">
        <f>IFERROR(_xll.qlIndexFixing(Index1Y,$H1420,TRUE,_xll.ohTrigger(RecalcTrigger,Trigger1Y)),NA())</f>
        <v>1.0048445340147052E-2</v>
      </c>
      <c r="N1420" s="145">
        <f>IFERROR(_xll.qlIndexFixing(ONIndex1M,I1420,TRUE,_xll.ohTrigger(RecalcTrigger,Trigger1M)),NA())</f>
        <v>9.662128136228576E-3</v>
      </c>
      <c r="O1420" s="44">
        <f>IFERROR(_xll.qlIndexFixing(ONIndex3M,I1420,TRUE,_xll.ohTrigger(RecalcTrigger,Trigger3M)),NA())</f>
        <v>9.8832232764856087E-3</v>
      </c>
      <c r="P1420" s="44">
        <f>IFERROR(_xll.qlIndexFixing(ONIndex6M,I1420,TRUE,_xll.ohTrigger(RecalcTrigger,Trigger6M)),NA())</f>
        <v>9.8442264284992476E-3</v>
      </c>
      <c r="Q1420" s="146">
        <f>IFERROR(_xll.qlIndexFixing(ONIndex1Y,I1420,TRUE,_xll.ohTrigger(RecalcTrigger,Trigger1Y)),NA())</f>
        <v>1.0254312040555158E-2</v>
      </c>
    </row>
    <row r="1421" spans="2:17" x14ac:dyDescent="0.2">
      <c r="B1421" s="39" t="s">
        <v>42</v>
      </c>
      <c r="D1421" s="42">
        <f>_xll.qlCalendarAdvance(Calendar,$D1420,B1421,"f",FALSE)</f>
        <v>49705</v>
      </c>
      <c r="E1421" s="140">
        <f>_xll.qlInterestRateIndexValueDate(IndexON,D1421)</f>
        <v>49705</v>
      </c>
      <c r="F1421" s="156">
        <f>IFERROR(_xll.qlIndexFixing(IndexON,D1421,TRUE,_xll.ohTrigger(RecalcTrigger,TriggerON)),NA())</f>
        <v>8.5648903181023694E-3</v>
      </c>
      <c r="H1421" s="42">
        <f>_xll.qlCalendarAdvance(Calendar,$H1420,B1421,"f",FALSE)</f>
        <v>49705</v>
      </c>
      <c r="I1421" s="140">
        <f>_xll.qlInterestRateIndexValueDate(Index1M,$H1421)</f>
        <v>49705</v>
      </c>
      <c r="J1421" s="145">
        <f>IFERROR(_xll.qlIndexFixing(Index1M,$H1421,TRUE,_xll.ohTrigger(RecalcTrigger,Trigger1M)),NA())</f>
        <v>9.6396497048999007E-3</v>
      </c>
      <c r="K1421" s="44">
        <f>IFERROR(_xll.qlIndexFixing(Index3M,H1421,TRUE,_xll.ohTrigger(RecalcTrigger,Trigger3M)),NA())</f>
        <v>9.8286330288858258E-3</v>
      </c>
      <c r="L1421" s="44">
        <f>IFERROR(_xll.qlIndexFixing(Index6M,$H1421,TRUE,_xll.ohTrigger(RecalcTrigger,Trigger6M)),NA())</f>
        <v>9.7461124436314644E-3</v>
      </c>
      <c r="M1421" s="146">
        <f>IFERROR(_xll.qlIndexFixing(Index1Y,$H1421,TRUE,_xll.ohTrigger(RecalcTrigger,Trigger1Y)),NA())</f>
        <v>1.0040285942966243E-2</v>
      </c>
      <c r="N1421" s="145">
        <f>IFERROR(_xll.qlIndexFixing(ONIndex1M,I1421,TRUE,_xll.ohTrigger(RecalcTrigger,Trigger1M)),NA())</f>
        <v>9.6534646767798549E-3</v>
      </c>
      <c r="O1421" s="44">
        <f>IFERROR(_xll.qlIndexFixing(ONIndex3M,I1421,TRUE,_xll.ohTrigger(RecalcTrigger,Trigger3M)),NA())</f>
        <v>9.8742405743590389E-3</v>
      </c>
      <c r="P1421" s="44">
        <f>IFERROR(_xll.qlIndexFixing(ONIndex6M,I1421,TRUE,_xll.ohTrigger(RecalcTrigger,Trigger6M)),NA())</f>
        <v>9.8355058601939938E-3</v>
      </c>
      <c r="Q1421" s="146">
        <f>IFERROR(_xll.qlIndexFixing(ONIndex1Y,I1421,TRUE,_xll.ohTrigger(RecalcTrigger,Trigger1Y)),NA())</f>
        <v>1.0244658962739184E-2</v>
      </c>
    </row>
    <row r="1422" spans="2:17" x14ac:dyDescent="0.2">
      <c r="B1422" s="39" t="s">
        <v>42</v>
      </c>
      <c r="D1422" s="42">
        <f>_xll.qlCalendarAdvance(Calendar,$D1421,B1422,"f",FALSE)</f>
        <v>49712</v>
      </c>
      <c r="E1422" s="140">
        <f>_xll.qlInterestRateIndexValueDate(IndexON,D1422)</f>
        <v>49712</v>
      </c>
      <c r="F1422" s="156">
        <f>IFERROR(_xll.qlIndexFixing(IndexON,D1422,TRUE,_xll.ohTrigger(RecalcTrigger,TriggerON)),NA())</f>
        <v>8.5564307401364559E-3</v>
      </c>
      <c r="H1422" s="42">
        <f>_xll.qlCalendarAdvance(Calendar,$H1421,B1422,"f",FALSE)</f>
        <v>49712</v>
      </c>
      <c r="I1422" s="140">
        <f>_xll.qlInterestRateIndexValueDate(Index1M,$H1422)</f>
        <v>49712</v>
      </c>
      <c r="J1422" s="145">
        <f>IFERROR(_xll.qlIndexFixing(Index1M,$H1422,TRUE,_xll.ohTrigger(RecalcTrigger,Trigger1M)),NA())</f>
        <v>9.6309390804786392E-3</v>
      </c>
      <c r="K1422" s="44">
        <f>IFERROR(_xll.qlIndexFixing(Index3M,H1422,TRUE,_xll.ohTrigger(RecalcTrigger,Trigger3M)),NA())</f>
        <v>9.8195650204247909E-3</v>
      </c>
      <c r="L1422" s="44">
        <f>IFERROR(_xll.qlIndexFixing(Index6M,$H1422,TRUE,_xll.ohTrigger(RecalcTrigger,Trigger6M)),NA())</f>
        <v>9.7373349948727921E-3</v>
      </c>
      <c r="M1422" s="146">
        <f>IFERROR(_xll.qlIndexFixing(Index1Y,$H1422,TRUE,_xll.ohTrigger(RecalcTrigger,Trigger1Y)),NA())</f>
        <v>1.0028751203400806E-2</v>
      </c>
      <c r="N1422" s="145">
        <f>IFERROR(_xll.qlIndexFixing(ONIndex1M,I1422,TRUE,_xll.ohTrigger(RecalcTrigger,Trigger1M)),NA())</f>
        <v>9.6447876401339894E-3</v>
      </c>
      <c r="O1422" s="44">
        <f>IFERROR(_xll.qlIndexFixing(ONIndex3M,I1422,TRUE,_xll.ohTrigger(RecalcTrigger,Trigger3M)),NA())</f>
        <v>9.865249222568151E-3</v>
      </c>
      <c r="P1422" s="44">
        <f>IFERROR(_xll.qlIndexFixing(ONIndex6M,I1422,TRUE,_xll.ohTrigger(RecalcTrigger,Trigger6M)),NA())</f>
        <v>9.8267842378008119E-3</v>
      </c>
      <c r="Q1422" s="146">
        <f>IFERROR(_xll.qlIndexFixing(ONIndex1Y,I1422,TRUE,_xll.ohTrigger(RecalcTrigger,Trigger1Y)),NA())</f>
        <v>1.0234997009950231E-2</v>
      </c>
    </row>
    <row r="1423" spans="2:17" x14ac:dyDescent="0.2">
      <c r="B1423" s="39" t="s">
        <v>42</v>
      </c>
      <c r="D1423" s="42">
        <f>_xll.qlCalendarAdvance(Calendar,$D1422,B1423,"f",FALSE)</f>
        <v>49719</v>
      </c>
      <c r="E1423" s="140">
        <f>_xll.qlInterestRateIndexValueDate(IndexON,D1423)</f>
        <v>49719</v>
      </c>
      <c r="F1423" s="156">
        <f>IFERROR(_xll.qlIndexFixing(IndexON,D1423,TRUE,_xll.ohTrigger(RecalcTrigger,TriggerON)),NA())</f>
        <v>8.5479630072937685E-3</v>
      </c>
      <c r="H1423" s="42">
        <f>_xll.qlCalendarAdvance(Calendar,$H1422,B1423,"f",FALSE)</f>
        <v>49719</v>
      </c>
      <c r="I1423" s="140">
        <f>_xll.qlInterestRateIndexValueDate(Index1M,$H1423)</f>
        <v>49719</v>
      </c>
      <c r="J1423" s="145">
        <f>IFERROR(_xll.qlIndexFixing(Index1M,$H1423,TRUE,_xll.ohTrigger(RecalcTrigger,Trigger1M)),NA())</f>
        <v>9.6222148747296676E-3</v>
      </c>
      <c r="K1423" s="44">
        <f>IFERROR(_xll.qlIndexFixing(Index3M,H1423,TRUE,_xll.ohTrigger(RecalcTrigger,Trigger3M)),NA())</f>
        <v>9.8104883616681772E-3</v>
      </c>
      <c r="L1423" s="44">
        <f>IFERROR(_xll.qlIndexFixing(Index6M,$H1423,TRUE,_xll.ohTrigger(RecalcTrigger,Trigger6M)),NA())</f>
        <v>9.7285565249176226E-3</v>
      </c>
      <c r="M1423" s="146">
        <f>IFERROR(_xll.qlIndexFixing(Index1Y,$H1423,TRUE,_xll.ohTrigger(RecalcTrigger,Trigger1Y)),NA())</f>
        <v>1.0018915510052573E-2</v>
      </c>
      <c r="N1423" s="145">
        <f>IFERROR(_xll.qlIndexFixing(ONIndex1M,I1423,TRUE,_xll.ohTrigger(RecalcTrigger,Trigger1M)),NA())</f>
        <v>9.6360970264530721E-3</v>
      </c>
      <c r="O1423" s="44">
        <f>IFERROR(_xll.qlIndexFixing(ONIndex3M,I1423,TRUE,_xll.ohTrigger(RecalcTrigger,Trigger3M)),NA())</f>
        <v>9.8562492211939912E-3</v>
      </c>
      <c r="P1423" s="44">
        <f>IFERROR(_xll.qlIndexFixing(ONIndex6M,I1423,TRUE,_xll.ohTrigger(RecalcTrigger,Trigger6M)),NA())</f>
        <v>9.8180615612386557E-3</v>
      </c>
      <c r="Q1423" s="146">
        <f>IFERROR(_xll.qlIndexFixing(ONIndex1Y,I1423,TRUE,_xll.ohTrigger(RecalcTrigger,Trigger1Y)),NA())</f>
        <v>1.0225326182350392E-2</v>
      </c>
    </row>
    <row r="1424" spans="2:17" x14ac:dyDescent="0.2">
      <c r="B1424" s="39" t="s">
        <v>42</v>
      </c>
      <c r="D1424" s="42">
        <f>_xll.qlCalendarAdvance(Calendar,$D1423,B1424,"f",FALSE)</f>
        <v>49726</v>
      </c>
      <c r="E1424" s="140">
        <f>_xll.qlInterestRateIndexValueDate(IndexON,D1424)</f>
        <v>49726</v>
      </c>
      <c r="F1424" s="156">
        <f>IFERROR(_xll.qlIndexFixing(IndexON,D1424,TRUE,_xll.ohTrigger(RecalcTrigger,TriggerON)),NA())</f>
        <v>8.5394871194122146E-3</v>
      </c>
      <c r="H1424" s="42">
        <f>_xll.qlCalendarAdvance(Calendar,$H1423,B1424,"f",FALSE)</f>
        <v>49726</v>
      </c>
      <c r="I1424" s="140">
        <f>_xll.qlInterestRateIndexValueDate(Index1M,$H1424)</f>
        <v>49726</v>
      </c>
      <c r="J1424" s="145">
        <f>IFERROR(_xll.qlIndexFixing(Index1M,$H1424,TRUE,_xll.ohTrigger(RecalcTrigger,Trigger1M)),NA())</f>
        <v>9.6134770876809324E-3</v>
      </c>
      <c r="K1424" s="44">
        <f>IFERROR(_xll.qlIndexFixing(Index3M,H1424,TRUE,_xll.ohTrigger(RecalcTrigger,Trigger3M)),NA())</f>
        <v>9.8014030526736174E-3</v>
      </c>
      <c r="L1424" s="44">
        <f>IFERROR(_xll.qlIndexFixing(Index6M,$H1424,TRUE,_xll.ohTrigger(RecalcTrigger,Trigger6M)),NA())</f>
        <v>9.7197770337797609E-3</v>
      </c>
      <c r="M1424" s="146">
        <f>IFERROR(_xll.qlIndexFixing(Index1Y,$H1424,TRUE,_xll.ohTrigger(RecalcTrigger,Trigger1Y)),NA())</f>
        <v>1.0009088574827522E-2</v>
      </c>
      <c r="N1424" s="145">
        <f>IFERROR(_xll.qlIndexFixing(ONIndex1M,I1424,TRUE,_xll.ohTrigger(RecalcTrigger,Trigger1M)),NA())</f>
        <v>9.6273928356560567E-3</v>
      </c>
      <c r="O1424" s="44">
        <f>IFERROR(_xll.qlIndexFixing(ONIndex3M,I1424,TRUE,_xll.ohTrigger(RecalcTrigger,Trigger3M)),NA())</f>
        <v>9.8472405702365595E-3</v>
      </c>
      <c r="P1424" s="44">
        <f>IFERROR(_xll.qlIndexFixing(ONIndex6M,I1424,TRUE,_xll.ohTrigger(RecalcTrigger,Trigger6M)),NA())</f>
        <v>9.8093378305885714E-3</v>
      </c>
      <c r="Q1424" s="146">
        <f>IFERROR(_xll.qlIndexFixing(ONIndex1Y,I1424,TRUE,_xll.ohTrigger(RecalcTrigger,Trigger1Y)),NA())</f>
        <v>1.021564647985862E-2</v>
      </c>
    </row>
    <row r="1425" spans="2:17" x14ac:dyDescent="0.2">
      <c r="B1425" s="39" t="s">
        <v>42</v>
      </c>
      <c r="D1425" s="42">
        <f>_xll.qlCalendarAdvance(Calendar,$D1424,B1425,"f",FALSE)</f>
        <v>49733</v>
      </c>
      <c r="E1425" s="140">
        <f>_xll.qlInterestRateIndexValueDate(IndexON,D1425)</f>
        <v>49733</v>
      </c>
      <c r="F1425" s="156">
        <f>IFERROR(_xll.qlIndexFixing(IndexON,D1425,TRUE,_xll.ohTrigger(RecalcTrigger,TriggerON)),NA())</f>
        <v>8.5310030766538869E-3</v>
      </c>
      <c r="H1425" s="42">
        <f>_xll.qlCalendarAdvance(Calendar,$H1424,B1425,"f",FALSE)</f>
        <v>49733</v>
      </c>
      <c r="I1425" s="140">
        <f>_xll.qlInterestRateIndexValueDate(Index1M,$H1425)</f>
        <v>49733</v>
      </c>
      <c r="J1425" s="145">
        <f>IFERROR(_xll.qlIndexFixing(Index1M,$H1425,TRUE,_xll.ohTrigger(RecalcTrigger,Trigger1M)),NA())</f>
        <v>9.6047257193575871E-3</v>
      </c>
      <c r="K1425" s="44">
        <f>IFERROR(_xll.qlIndexFixing(Index3M,H1425,TRUE,_xll.ohTrigger(RecalcTrigger,Trigger3M)),NA())</f>
        <v>9.7923090934996463E-3</v>
      </c>
      <c r="L1425" s="44">
        <f>IFERROR(_xll.qlIndexFixing(Index6M,$H1425,TRUE,_xll.ohTrigger(RecalcTrigger,Trigger6M)),NA())</f>
        <v>9.7109965214725643E-3</v>
      </c>
      <c r="M1425" s="146">
        <f>IFERROR(_xll.qlIndexFixing(Index1Y,$H1425,TRUE,_xll.ohTrigger(RecalcTrigger,Trigger1Y)),NA())</f>
        <v>1.0000948949326016E-2</v>
      </c>
      <c r="N1425" s="145">
        <f>IFERROR(_xll.qlIndexFixing(ONIndex1M,I1425,TRUE,_xll.ohTrigger(RecalcTrigger,Trigger1M)),NA())</f>
        <v>9.6186750676618971E-3</v>
      </c>
      <c r="O1425" s="44">
        <f>IFERROR(_xll.qlIndexFixing(ONIndex3M,I1425,TRUE,_xll.ohTrigger(RecalcTrigger,Trigger3M)),NA())</f>
        <v>9.8382232696148098E-3</v>
      </c>
      <c r="P1425" s="44">
        <f>IFERROR(_xll.qlIndexFixing(ONIndex6M,I1425,TRUE,_xll.ohTrigger(RecalcTrigger,Trigger6M)),NA())</f>
        <v>9.8006130457695129E-3</v>
      </c>
      <c r="Q1425" s="146">
        <f>IFERROR(_xll.qlIndexFixing(ONIndex1Y,I1425,TRUE,_xll.ohTrigger(RecalcTrigger,Trigger1Y)),NA())</f>
        <v>1.020595790239387E-2</v>
      </c>
    </row>
    <row r="1426" spans="2:17" x14ac:dyDescent="0.2">
      <c r="B1426" s="39" t="s">
        <v>42</v>
      </c>
      <c r="D1426" s="42">
        <f>_xll.qlCalendarAdvance(Calendar,$D1425,B1426,"f",FALSE)</f>
        <v>49740</v>
      </c>
      <c r="E1426" s="140">
        <f>_xll.qlInterestRateIndexValueDate(IndexON,D1426)</f>
        <v>49740</v>
      </c>
      <c r="F1426" s="156">
        <f>IFERROR(_xll.qlIndexFixing(IndexON,D1426,TRUE,_xll.ohTrigger(RecalcTrigger,TriggerON)),NA())</f>
        <v>8.5225108788566928E-3</v>
      </c>
      <c r="H1426" s="42">
        <f>_xll.qlCalendarAdvance(Calendar,$H1425,B1426,"f",FALSE)</f>
        <v>49740</v>
      </c>
      <c r="I1426" s="140">
        <f>_xll.qlInterestRateIndexValueDate(Index1M,$H1426)</f>
        <v>49740</v>
      </c>
      <c r="J1426" s="145">
        <f>IFERROR(_xll.qlIndexFixing(Index1M,$H1426,TRUE,_xll.ohTrigger(RecalcTrigger,Trigger1M)),NA())</f>
        <v>9.5944568715320908E-3</v>
      </c>
      <c r="K1426" s="44">
        <f>IFERROR(_xll.qlIndexFixing(Index3M,H1426,TRUE,_xll.ohTrigger(RecalcTrigger,Trigger3M)),NA())</f>
        <v>9.7821646681518822E-3</v>
      </c>
      <c r="L1426" s="44">
        <f>IFERROR(_xll.qlIndexFixing(Index6M,$H1426,TRUE,_xll.ohTrigger(RecalcTrigger,Trigger6M)),NA())</f>
        <v>9.7002191841269719E-3</v>
      </c>
      <c r="M1426" s="146">
        <f>IFERROR(_xll.qlIndexFixing(Index1Y,$H1426,TRUE,_xll.ohTrigger(RecalcTrigger,Trigger1Y)),NA())</f>
        <v>9.9911382234241231E-3</v>
      </c>
      <c r="N1426" s="145">
        <f>IFERROR(_xll.qlIndexFixing(ONIndex1M,I1426,TRUE,_xll.ohTrigger(RecalcTrigger,Trigger1M)),NA())</f>
        <v>9.6099437225516393E-3</v>
      </c>
      <c r="O1426" s="44">
        <f>IFERROR(_xll.qlIndexFixing(ONIndex3M,I1426,TRUE,_xll.ohTrigger(RecalcTrigger,Trigger3M)),NA())</f>
        <v>9.8291973194908344E-3</v>
      </c>
      <c r="P1426" s="44">
        <f>IFERROR(_xll.qlIndexFixing(ONIndex6M,I1426,TRUE,_xll.ohTrigger(RecalcTrigger,Trigger6M)),NA())</f>
        <v>9.7918872067814799E-3</v>
      </c>
      <c r="Q1426" s="146">
        <f>IFERROR(_xll.qlIndexFixing(ONIndex1Y,I1426,TRUE,_xll.ohTrigger(RecalcTrigger,Trigger1Y)),NA())</f>
        <v>1.0196260450118233E-2</v>
      </c>
    </row>
    <row r="1427" spans="2:17" x14ac:dyDescent="0.2">
      <c r="B1427" s="39" t="s">
        <v>42</v>
      </c>
      <c r="D1427" s="42">
        <f>_xll.qlCalendarAdvance(Calendar,$D1426,B1427,"f",FALSE)</f>
        <v>49747</v>
      </c>
      <c r="E1427" s="140">
        <f>_xll.qlInterestRateIndexValueDate(IndexON,D1427)</f>
        <v>49747</v>
      </c>
      <c r="F1427" s="156">
        <f>IFERROR(_xll.qlIndexFixing(IndexON,D1427,TRUE,_xll.ohTrigger(RecalcTrigger,TriggerON)),NA())</f>
        <v>8.5140105261827248E-3</v>
      </c>
      <c r="H1427" s="42">
        <f>_xll.qlCalendarAdvance(Calendar,$H1426,B1427,"f",FALSE)</f>
        <v>49747</v>
      </c>
      <c r="I1427" s="140">
        <f>_xll.qlInterestRateIndexValueDate(Index1M,$H1427)</f>
        <v>49747</v>
      </c>
      <c r="J1427" s="145">
        <f>IFERROR(_xll.qlIndexFixing(Index1M,$H1427,TRUE,_xll.ohTrigger(RecalcTrigger,Trigger1M)),NA())</f>
        <v>9.5851719920509049E-3</v>
      </c>
      <c r="K1427" s="44">
        <f>IFERROR(_xll.qlIndexFixing(Index3M,H1427,TRUE,_xll.ohTrigger(RecalcTrigger,Trigger3M)),NA())</f>
        <v>9.7730516854573849E-3</v>
      </c>
      <c r="L1427" s="44">
        <f>IFERROR(_xll.qlIndexFixing(Index6M,$H1427,TRUE,_xll.ohTrigger(RecalcTrigger,Trigger6M)),NA())</f>
        <v>9.6914354067976875E-3</v>
      </c>
      <c r="M1427" s="146">
        <f>IFERROR(_xll.qlIndexFixing(Index1Y,$H1427,TRUE,_xll.ohTrigger(RecalcTrigger,Trigger1Y)),NA())</f>
        <v>9.9813386828777606E-3</v>
      </c>
      <c r="N1427" s="145">
        <f>IFERROR(_xll.qlIndexFixing(ONIndex1M,I1427,TRUE,_xll.ohTrigger(RecalcTrigger,Trigger1M)),NA())</f>
        <v>9.6011988004063298E-3</v>
      </c>
      <c r="O1427" s="44">
        <f>IFERROR(_xll.qlIndexFixing(ONIndex3M,I1427,TRUE,_xll.ohTrigger(RecalcTrigger,Trigger3M)),NA())</f>
        <v>9.8201627196214947E-3</v>
      </c>
      <c r="P1427" s="44">
        <f>IFERROR(_xll.qlIndexFixing(ONIndex6M,I1427,TRUE,_xll.ohTrigger(RecalcTrigger,Trigger6M)),NA())</f>
        <v>9.783160313705519E-3</v>
      </c>
      <c r="Q1427" s="146">
        <f>IFERROR(_xll.qlIndexFixing(ONIndex1Y,I1427,TRUE,_xll.ohTrigger(RecalcTrigger,Trigger1Y)),NA())</f>
        <v>1.0186554122869618E-2</v>
      </c>
    </row>
    <row r="1428" spans="2:17" x14ac:dyDescent="0.2">
      <c r="B1428" s="39" t="s">
        <v>42</v>
      </c>
      <c r="D1428" s="42">
        <f>_xll.qlCalendarAdvance(Calendar,$D1427,B1428,"f",FALSE)</f>
        <v>49754</v>
      </c>
      <c r="E1428" s="140">
        <f>_xll.qlInterestRateIndexValueDate(IndexON,D1428)</f>
        <v>49754</v>
      </c>
      <c r="F1428" s="156">
        <f>IFERROR(_xll.qlIndexFixing(IndexON,D1428,TRUE,_xll.ohTrigger(RecalcTrigger,TriggerON)),NA())</f>
        <v>8.5055020184698904E-3</v>
      </c>
      <c r="H1428" s="42">
        <f>_xll.qlCalendarAdvance(Calendar,$H1427,B1428,"f",FALSE)</f>
        <v>49754</v>
      </c>
      <c r="I1428" s="140">
        <f>_xll.qlInterestRateIndexValueDate(Index1M,$H1428)</f>
        <v>49754</v>
      </c>
      <c r="J1428" s="145">
        <f>IFERROR(_xll.qlIndexFixing(Index1M,$H1428,TRUE,_xll.ohTrigger(RecalcTrigger,Trigger1M)),NA())</f>
        <v>9.5768790240239113E-3</v>
      </c>
      <c r="K1428" s="44">
        <f>IFERROR(_xll.qlIndexFixing(Index3M,H1428,TRUE,_xll.ohTrigger(RecalcTrigger,Trigger3M)),NA())</f>
        <v>9.7639300527585272E-3</v>
      </c>
      <c r="L1428" s="44">
        <f>IFERROR(_xll.qlIndexFixing(Index6M,$H1428,TRUE,_xll.ohTrigger(RecalcTrigger,Trigger6M)),NA())</f>
        <v>9.6826506090774284E-3</v>
      </c>
      <c r="M1428" s="146">
        <f>IFERROR(_xll.qlIndexFixing(Index1Y,$H1428,TRUE,_xll.ohTrigger(RecalcTrigger,Trigger1Y)),NA())</f>
        <v>9.9715512158033981E-3</v>
      </c>
      <c r="N1428" s="145">
        <f>IFERROR(_xll.qlIndexFixing(ONIndex1M,I1428,TRUE,_xll.ohTrigger(RecalcTrigger,Trigger1M)),NA())</f>
        <v>9.5924403010638759E-3</v>
      </c>
      <c r="O1428" s="44">
        <f>IFERROR(_xll.qlIndexFixing(ONIndex3M,I1428,TRUE,_xll.ohTrigger(RecalcTrigger,Trigger3M)),NA())</f>
        <v>9.8111194702499294E-3</v>
      </c>
      <c r="P1428" s="44">
        <f>IFERROR(_xll.qlIndexFixing(ONIndex6M,I1428,TRUE,_xll.ohTrigger(RecalcTrigger,Trigger6M)),NA())</f>
        <v>9.7744323665416299E-3</v>
      </c>
      <c r="Q1428" s="146">
        <f>IFERROR(_xll.qlIndexFixing(ONIndex1Y,I1428,TRUE,_xll.ohTrigger(RecalcTrigger,Trigger1Y)),NA())</f>
        <v>1.017683892072907E-2</v>
      </c>
    </row>
    <row r="1429" spans="2:17" x14ac:dyDescent="0.2">
      <c r="B1429" s="39" t="s">
        <v>42</v>
      </c>
      <c r="D1429" s="42">
        <f>_xll.qlCalendarAdvance(Calendar,$D1428,B1429,"f",FALSE)</f>
        <v>49761</v>
      </c>
      <c r="E1429" s="140">
        <f>_xll.qlInterestRateIndexValueDate(IndexON,D1429)</f>
        <v>49761</v>
      </c>
      <c r="F1429" s="156">
        <f>IFERROR(_xll.qlIndexFixing(IndexON,D1429,TRUE,_xll.ohTrigger(RecalcTrigger,TriggerON)),NA())</f>
        <v>8.4969853557992359E-3</v>
      </c>
      <c r="H1429" s="42">
        <f>_xll.qlCalendarAdvance(Calendar,$H1428,B1429,"f",FALSE)</f>
        <v>49761</v>
      </c>
      <c r="I1429" s="140">
        <f>_xll.qlInterestRateIndexValueDate(Index1M,$H1429)</f>
        <v>49761</v>
      </c>
      <c r="J1429" s="145">
        <f>IFERROR(_xll.qlIndexFixing(Index1M,$H1429,TRUE,_xll.ohTrigger(RecalcTrigger,Trigger1M)),NA())</f>
        <v>9.5680697278789639E-3</v>
      </c>
      <c r="K1429" s="44">
        <f>IFERROR(_xll.qlIndexFixing(Index3M,H1429,TRUE,_xll.ohTrigger(RecalcTrigger,Trigger3M)),NA())</f>
        <v>9.7547997701134502E-3</v>
      </c>
      <c r="L1429" s="44">
        <f>IFERROR(_xll.qlIndexFixing(Index6M,$H1429,TRUE,_xll.ohTrigger(RecalcTrigger,Trigger6M)),NA())</f>
        <v>9.67386479098057E-3</v>
      </c>
      <c r="M1429" s="146">
        <f>IFERROR(_xll.qlIndexFixing(Index1Y,$H1429,TRUE,_xll.ohTrigger(RecalcTrigger,Trigger1Y)),NA())</f>
        <v>9.9617767102824217E-3</v>
      </c>
      <c r="N1429" s="145">
        <f>IFERROR(_xll.qlIndexFixing(ONIndex1M,I1429,TRUE,_xll.ohTrigger(RecalcTrigger,Trigger1M)),NA())</f>
        <v>9.583668224605324E-3</v>
      </c>
      <c r="O1429" s="44">
        <f>IFERROR(_xll.qlIndexFixing(ONIndex3M,I1429,TRUE,_xll.ohTrigger(RecalcTrigger,Trigger3M)),NA())</f>
        <v>9.8020675711329996E-3</v>
      </c>
      <c r="P1429" s="44">
        <f>IFERROR(_xll.qlIndexFixing(ONIndex6M,I1429,TRUE,_xll.ohTrigger(RecalcTrigger,Trigger6M)),NA())</f>
        <v>9.7657033652087666E-3</v>
      </c>
      <c r="Q1429" s="146">
        <f>IFERROR(_xll.qlIndexFixing(ONIndex1Y,I1429,TRUE,_xll.ohTrigger(RecalcTrigger,Trigger1Y)),NA())</f>
        <v>1.016711484369659E-2</v>
      </c>
    </row>
    <row r="1430" spans="2:17" x14ac:dyDescent="0.2">
      <c r="B1430" s="39" t="s">
        <v>42</v>
      </c>
      <c r="D1430" s="42">
        <f>_xll.qlCalendarAdvance(Calendar,$D1429,B1430,"f",FALSE)</f>
        <v>49768</v>
      </c>
      <c r="E1430" s="140">
        <f>_xll.qlInterestRateIndexValueDate(IndexON,D1430)</f>
        <v>49768</v>
      </c>
      <c r="F1430" s="156">
        <f>IFERROR(_xll.qlIndexFixing(IndexON,D1430,TRUE,_xll.ohTrigger(RecalcTrigger,TriggerON)),NA())</f>
        <v>8.4884605382518075E-3</v>
      </c>
      <c r="H1430" s="42">
        <f>_xll.qlCalendarAdvance(Calendar,$H1429,B1430,"f",FALSE)</f>
        <v>49768</v>
      </c>
      <c r="I1430" s="140">
        <f>_xll.qlInterestRateIndexValueDate(Index1M,$H1430)</f>
        <v>49768</v>
      </c>
      <c r="J1430" s="145">
        <f>IFERROR(_xll.qlIndexFixing(Index1M,$H1430,TRUE,_xll.ohTrigger(RecalcTrigger,Trigger1M)),NA())</f>
        <v>9.5587405004647335E-3</v>
      </c>
      <c r="K1430" s="44">
        <f>IFERROR(_xll.qlIndexFixing(Index3M,H1430,TRUE,_xll.ohTrigger(RecalcTrigger,Trigger3M)),NA())</f>
        <v>9.7461852380124024E-3</v>
      </c>
      <c r="L1430" s="44">
        <f>IFERROR(_xll.qlIndexFixing(Index6M,$H1430,TRUE,_xll.ohTrigger(RecalcTrigger,Trigger6M)),NA())</f>
        <v>9.6665785658058903E-3</v>
      </c>
      <c r="M1430" s="146">
        <f>IFERROR(_xll.qlIndexFixing(Index1Y,$H1430,TRUE,_xll.ohTrigger(RecalcTrigger,Trigger1Y)),NA())</f>
        <v>9.9498086416073966E-3</v>
      </c>
      <c r="N1430" s="145">
        <f>IFERROR(_xll.qlIndexFixing(ONIndex1M,I1430,TRUE,_xll.ohTrigger(RecalcTrigger,Trigger1M)),NA())</f>
        <v>9.574882571030674E-3</v>
      </c>
      <c r="O1430" s="44">
        <f>IFERROR(_xll.qlIndexFixing(ONIndex3M,I1430,TRUE,_xll.ohTrigger(RecalcTrigger,Trigger3M)),NA())</f>
        <v>9.7930070225948906E-3</v>
      </c>
      <c r="P1430" s="44">
        <f>IFERROR(_xll.qlIndexFixing(ONIndex6M,I1430,TRUE,_xll.ohTrigger(RecalcTrigger,Trigger6M)),NA())</f>
        <v>9.7569733097069289E-3</v>
      </c>
      <c r="Q1430" s="146">
        <f>IFERROR(_xll.qlIndexFixing(ONIndex1Y,I1430,TRUE,_xll.ohTrigger(RecalcTrigger,Trigger1Y)),NA())</f>
        <v>1.0157381891691131E-2</v>
      </c>
    </row>
    <row r="1431" spans="2:17" x14ac:dyDescent="0.2">
      <c r="B1431" s="39" t="s">
        <v>42</v>
      </c>
      <c r="D1431" s="42">
        <f>_xll.qlCalendarAdvance(Calendar,$D1430,B1431,"f",FALSE)</f>
        <v>49775</v>
      </c>
      <c r="E1431" s="140">
        <f>_xll.qlInterestRateIndexValueDate(IndexON,D1431)</f>
        <v>49775</v>
      </c>
      <c r="F1431" s="156">
        <f>IFERROR(_xll.qlIndexFixing(IndexON,D1431,TRUE,_xll.ohTrigger(RecalcTrigger,TriggerON)),NA())</f>
        <v>8.4778817146262675E-3</v>
      </c>
      <c r="H1431" s="42">
        <f>_xll.qlCalendarAdvance(Calendar,$H1430,B1431,"f",FALSE)</f>
        <v>49775</v>
      </c>
      <c r="I1431" s="140">
        <f>_xll.qlInterestRateIndexValueDate(Index1M,$H1431)</f>
        <v>49775</v>
      </c>
      <c r="J1431" s="145">
        <f>IFERROR(_xll.qlIndexFixing(Index1M,$H1431,TRUE,_xll.ohTrigger(RecalcTrigger,Trigger1M)),NA())</f>
        <v>9.5504103909593158E-3</v>
      </c>
      <c r="K1431" s="44">
        <f>IFERROR(_xll.qlIndexFixing(Index3M,H1431,TRUE,_xll.ohTrigger(RecalcTrigger,Trigger3M)),NA())</f>
        <v>9.7370385173234982E-3</v>
      </c>
      <c r="L1431" s="44">
        <f>IFERROR(_xll.qlIndexFixing(Index6M,$H1431,TRUE,_xll.ohTrigger(RecalcTrigger,Trigger6M)),NA())</f>
        <v>9.6577923861837483E-3</v>
      </c>
      <c r="M1431" s="146">
        <f>IFERROR(_xll.qlIndexFixing(Index1Y,$H1431,TRUE,_xll.ohTrigger(RecalcTrigger,Trigger1Y)),NA())</f>
        <v>9.9422701360616372E-3</v>
      </c>
      <c r="N1431" s="145">
        <f>IFERROR(_xll.qlIndexFixing(ONIndex1M,I1431,TRUE,_xll.ohTrigger(RecalcTrigger,Trigger1M)),NA())</f>
        <v>9.5640676773220967E-3</v>
      </c>
      <c r="O1431" s="44">
        <f>IFERROR(_xll.qlIndexFixing(ONIndex3M,I1431,TRUE,_xll.ohTrigger(RecalcTrigger,Trigger3M)),NA())</f>
        <v>9.7818691185938E-3</v>
      </c>
      <c r="P1431" s="44">
        <f>IFERROR(_xll.qlIndexFixing(ONIndex6M,I1431,TRUE,_xll.ohTrigger(RecalcTrigger,Trigger6M)),NA())</f>
        <v>9.7462678322703944E-3</v>
      </c>
      <c r="Q1431" s="146">
        <f>IFERROR(_xll.qlIndexFixing(ONIndex1Y,I1431,TRUE,_xll.ohTrigger(RecalcTrigger,Trigger1Y)),NA())</f>
        <v>1.0145418824999419E-2</v>
      </c>
    </row>
    <row r="1432" spans="2:17" x14ac:dyDescent="0.2">
      <c r="B1432" s="39" t="s">
        <v>42</v>
      </c>
      <c r="D1432" s="42">
        <f>_xll.qlCalendarAdvance(Calendar,$D1431,B1432,"f",FALSE)</f>
        <v>49782</v>
      </c>
      <c r="E1432" s="140">
        <f>_xll.qlInterestRateIndexValueDate(IndexON,D1432)</f>
        <v>49782</v>
      </c>
      <c r="F1432" s="156">
        <f>IFERROR(_xll.qlIndexFixing(IndexON,D1432,TRUE,_xll.ohTrigger(RecalcTrigger,TriggerON)),NA())</f>
        <v>8.4713864382834903E-3</v>
      </c>
      <c r="H1432" s="42">
        <f>_xll.qlCalendarAdvance(Calendar,$H1431,B1432,"f",FALSE)</f>
        <v>49782</v>
      </c>
      <c r="I1432" s="140">
        <f>_xll.qlInterestRateIndexValueDate(Index1M,$H1432)</f>
        <v>49782</v>
      </c>
      <c r="J1432" s="145">
        <f>IFERROR(_xll.qlIndexFixing(Index1M,$H1432,TRUE,_xll.ohTrigger(RecalcTrigger,Trigger1M)),NA())</f>
        <v>9.5415603502479324E-3</v>
      </c>
      <c r="K1432" s="44">
        <f>IFERROR(_xll.qlIndexFixing(Index3M,H1432,TRUE,_xll.ohTrigger(RecalcTrigger,Trigger3M)),NA())</f>
        <v>9.727883146864293E-3</v>
      </c>
      <c r="L1432" s="44">
        <f>IFERROR(_xll.qlIndexFixing(Index6M,$H1432,TRUE,_xll.ohTrigger(RecalcTrigger,Trigger6M)),NA())</f>
        <v>9.6490071367434978E-3</v>
      </c>
      <c r="M1432" s="146">
        <f>IFERROR(_xll.qlIndexFixing(Index1Y,$H1432,TRUE,_xll.ohTrigger(RecalcTrigger,Trigger1Y)),NA())</f>
        <v>9.9325398433571799E-3</v>
      </c>
      <c r="N1432" s="145">
        <f>IFERROR(_xll.qlIndexFixing(ONIndex1M,I1432,TRUE,_xll.ohTrigger(RecalcTrigger,Trigger1M)),NA())</f>
        <v>9.5572705325330798E-3</v>
      </c>
      <c r="O1432" s="44">
        <f>IFERROR(_xll.qlIndexFixing(ONIndex3M,I1432,TRUE,_xll.ohTrigger(RecalcTrigger,Trigger3M)),NA())</f>
        <v>9.774859976444672E-3</v>
      </c>
      <c r="P1432" s="44">
        <f>IFERROR(_xll.qlIndexFixing(ONIndex6M,I1432,TRUE,_xll.ohTrigger(RecalcTrigger,Trigger6M)),NA())</f>
        <v>9.7395100363584231E-3</v>
      </c>
      <c r="Q1432" s="146">
        <f>IFERROR(_xll.qlIndexFixing(ONIndex1Y,I1432,TRUE,_xll.ohTrigger(RecalcTrigger,Trigger1Y)),NA())</f>
        <v>1.0137889363166508E-2</v>
      </c>
    </row>
    <row r="1433" spans="2:17" x14ac:dyDescent="0.2">
      <c r="B1433" s="39" t="s">
        <v>42</v>
      </c>
      <c r="D1433" s="42">
        <f>_xll.qlCalendarAdvance(Calendar,$D1432,B1433,"f",FALSE)</f>
        <v>49789</v>
      </c>
      <c r="E1433" s="140">
        <f>_xll.qlInterestRateIndexValueDate(IndexON,D1433)</f>
        <v>49789</v>
      </c>
      <c r="F1433" s="156">
        <f>IFERROR(_xll.qlIndexFixing(IndexON,D1433,TRUE,_xll.ohTrigger(RecalcTrigger,TriggerON)),NA())</f>
        <v>8.4628371557815552E-3</v>
      </c>
      <c r="H1433" s="42">
        <f>_xll.qlCalendarAdvance(Calendar,$H1432,B1433,"f",FALSE)</f>
        <v>49789</v>
      </c>
      <c r="I1433" s="140">
        <f>_xll.qlInterestRateIndexValueDate(Index1M,$H1433)</f>
        <v>49789</v>
      </c>
      <c r="J1433" s="145">
        <f>IFERROR(_xll.qlIndexFixing(Index1M,$H1433,TRUE,_xll.ohTrigger(RecalcTrigger,Trigger1M)),NA())</f>
        <v>9.5321867739298662E-3</v>
      </c>
      <c r="K1433" s="44">
        <f>IFERROR(_xll.qlIndexFixing(Index3M,H1433,TRUE,_xll.ohTrigger(RecalcTrigger,Trigger3M)),NA())</f>
        <v>9.7187191266962392E-3</v>
      </c>
      <c r="L1433" s="44">
        <f>IFERROR(_xll.qlIndexFixing(Index6M,$H1433,TRUE,_xll.ohTrigger(RecalcTrigger,Trigger6M)),NA())</f>
        <v>9.6402240590623481E-3</v>
      </c>
      <c r="M1433" s="146">
        <f>IFERROR(_xll.qlIndexFixing(Index1Y,$H1433,TRUE,_xll.ohTrigger(RecalcTrigger,Trigger1Y)),NA())</f>
        <v>9.9228260641972543E-3</v>
      </c>
      <c r="N1433" s="145">
        <f>IFERROR(_xll.qlIndexFixing(ONIndex1M,I1433,TRUE,_xll.ohTrigger(RecalcTrigger,Trigger1M)),NA())</f>
        <v>9.5484441476911819E-3</v>
      </c>
      <c r="O1433" s="44">
        <f>IFERROR(_xll.qlIndexFixing(ONIndex3M,I1433,TRUE,_xll.ohTrigger(RecalcTrigger,Trigger3M)),NA())</f>
        <v>9.7657734789946549E-3</v>
      </c>
      <c r="P1433" s="44">
        <f>IFERROR(_xll.qlIndexFixing(ONIndex6M,I1433,TRUE,_xll.ohTrigger(RecalcTrigger,Trigger6M)),NA())</f>
        <v>9.7307768185928012E-3</v>
      </c>
      <c r="Q1433" s="146">
        <f>IFERROR(_xll.qlIndexFixing(ONIndex1Y,I1433,TRUE,_xll.ohTrigger(RecalcTrigger,Trigger1Y)),NA())</f>
        <v>1.0128129786566298E-2</v>
      </c>
    </row>
    <row r="1434" spans="2:17" x14ac:dyDescent="0.2">
      <c r="B1434" s="39" t="s">
        <v>42</v>
      </c>
      <c r="D1434" s="42">
        <f>_xll.qlCalendarAdvance(Calendar,$D1433,B1434,"f",FALSE)</f>
        <v>49796</v>
      </c>
      <c r="E1434" s="140">
        <f>_xll.qlInterestRateIndexValueDate(IndexON,D1434)</f>
        <v>49796</v>
      </c>
      <c r="F1434" s="156">
        <f>IFERROR(_xll.qlIndexFixing(IndexON,D1434,TRUE,_xll.ohTrigger(RecalcTrigger,TriggerON)),NA())</f>
        <v>8.4542797184028462E-3</v>
      </c>
      <c r="H1434" s="42">
        <f>_xll.qlCalendarAdvance(Calendar,$H1433,B1434,"f",FALSE)</f>
        <v>49796</v>
      </c>
      <c r="I1434" s="140">
        <f>_xll.qlInterestRateIndexValueDate(Index1M,$H1434)</f>
        <v>49796</v>
      </c>
      <c r="J1434" s="145">
        <f>IFERROR(_xll.qlIndexFixing(Index1M,$H1434,TRUE,_xll.ohTrigger(RecalcTrigger,Trigger1M)),NA())</f>
        <v>9.5238195244841395E-3</v>
      </c>
      <c r="K1434" s="44">
        <f>IFERROR(_xll.qlIndexFixing(Index3M,H1434,TRUE,_xll.ohTrigger(RecalcTrigger,Trigger3M)),NA())</f>
        <v>9.7090186097993567E-3</v>
      </c>
      <c r="L1434" s="44">
        <f>IFERROR(_xll.qlIndexFixing(Index6M,$H1434,TRUE,_xll.ohTrigger(RecalcTrigger,Trigger6M)),NA())</f>
        <v>9.6299458464466255E-3</v>
      </c>
      <c r="M1434" s="146">
        <f>IFERROR(_xll.qlIndexFixing(Index1Y,$H1434,TRUE,_xll.ohTrigger(RecalcTrigger,Trigger1Y)),NA())</f>
        <v>9.9131296864960472E-3</v>
      </c>
      <c r="N1434" s="145">
        <f>IFERROR(_xll.qlIndexFixing(ONIndex1M,I1434,TRUE,_xll.ohTrigger(RecalcTrigger,Trigger1M)),NA())</f>
        <v>9.5396041856521396E-3</v>
      </c>
      <c r="O1434" s="44">
        <f>IFERROR(_xll.qlIndexFixing(ONIndex3M,I1434,TRUE,_xll.ohTrigger(RecalcTrigger,Trigger3M)),NA())</f>
        <v>9.7566783319613659E-3</v>
      </c>
      <c r="P1434" s="44">
        <f>IFERROR(_xll.qlIndexFixing(ONIndex6M,I1434,TRUE,_xll.ohTrigger(RecalcTrigger,Trigger6M)),NA())</f>
        <v>9.7220425465771587E-3</v>
      </c>
      <c r="Q1434" s="146">
        <f>IFERROR(_xll.qlIndexFixing(ONIndex1Y,I1434,TRUE,_xll.ohTrigger(RecalcTrigger,Trigger1Y)),NA())</f>
        <v>1.0118361335074155E-2</v>
      </c>
    </row>
    <row r="1435" spans="2:17" x14ac:dyDescent="0.2">
      <c r="B1435" s="39" t="s">
        <v>42</v>
      </c>
      <c r="D1435" s="42">
        <f>_xll.qlCalendarAdvance(Calendar,$D1434,B1435,"f",FALSE)</f>
        <v>49803</v>
      </c>
      <c r="E1435" s="140">
        <f>_xll.qlInterestRateIndexValueDate(IndexON,D1435)</f>
        <v>49803</v>
      </c>
      <c r="F1435" s="156">
        <f>IFERROR(_xll.qlIndexFixing(IndexON,D1435,TRUE,_xll.ohTrigger(RecalcTrigger,TriggerON)),NA())</f>
        <v>8.4457141260663171E-3</v>
      </c>
      <c r="H1435" s="42">
        <f>_xll.qlCalendarAdvance(Calendar,$H1434,B1435,"f",FALSE)</f>
        <v>49803</v>
      </c>
      <c r="I1435" s="140">
        <f>_xll.qlInterestRateIndexValueDate(Index1M,$H1435)</f>
        <v>49803</v>
      </c>
      <c r="J1435" s="145">
        <f>IFERROR(_xll.qlIndexFixing(Index1M,$H1435,TRUE,_xll.ohTrigger(RecalcTrigger,Trigger1M)),NA())</f>
        <v>9.5149287394950474E-3</v>
      </c>
      <c r="K1435" s="44">
        <f>IFERROR(_xll.qlIndexFixing(Index3M,H1435,TRUE,_xll.ohTrigger(RecalcTrigger,Trigger3M)),NA())</f>
        <v>9.6998364287375939E-3</v>
      </c>
      <c r="L1435" s="44">
        <f>IFERROR(_xll.qlIndexFixing(Index6M,$H1435,TRUE,_xll.ohTrigger(RecalcTrigger,Trigger6M)),NA())</f>
        <v>9.6211724345980909E-3</v>
      </c>
      <c r="M1435" s="146">
        <f>IFERROR(_xll.qlIndexFixing(Index1Y,$H1435,TRUE,_xll.ohTrigger(RecalcTrigger,Trigger1Y)),NA())</f>
        <v>9.9034515981339943E-3</v>
      </c>
      <c r="N1435" s="145">
        <f>IFERROR(_xll.qlIndexFixing(ONIndex1M,I1435,TRUE,_xll.ohTrigger(RecalcTrigger,Trigger1M)),NA())</f>
        <v>9.5307506464969993E-3</v>
      </c>
      <c r="O1435" s="44">
        <f>IFERROR(_xll.qlIndexFixing(ONIndex3M,I1435,TRUE,_xll.ohTrigger(RecalcTrigger,Trigger3M)),NA())</f>
        <v>9.7475745353448051E-3</v>
      </c>
      <c r="P1435" s="44">
        <f>IFERROR(_xll.qlIndexFixing(ONIndex6M,I1435,TRUE,_xll.ohTrigger(RecalcTrigger,Trigger6M)),NA())</f>
        <v>9.7133072203925419E-3</v>
      </c>
      <c r="Q1435" s="146">
        <f>IFERROR(_xll.qlIndexFixing(ONIndex1Y,I1435,TRUE,_xll.ohTrigger(RecalcTrigger,Trigger1Y)),NA())</f>
        <v>1.0108584008609034E-2</v>
      </c>
    </row>
    <row r="1436" spans="2:17" x14ac:dyDescent="0.2">
      <c r="B1436" s="39" t="s">
        <v>42</v>
      </c>
      <c r="D1436" s="42">
        <f>_xll.qlCalendarAdvance(Calendar,$D1435,B1436,"f",FALSE)</f>
        <v>49810</v>
      </c>
      <c r="E1436" s="140">
        <f>_xll.qlInterestRateIndexValueDate(IndexON,D1436)</f>
        <v>49810</v>
      </c>
      <c r="F1436" s="156">
        <f>IFERROR(_xll.qlIndexFixing(IndexON,D1436,TRUE,_xll.ohTrigger(RecalcTrigger,TriggerON)),NA())</f>
        <v>8.4371403786909216E-3</v>
      </c>
      <c r="H1436" s="42">
        <f>_xll.qlCalendarAdvance(Calendar,$H1435,B1436,"f",FALSE)</f>
        <v>49810</v>
      </c>
      <c r="I1436" s="140">
        <f>_xll.qlInterestRateIndexValueDate(Index1M,$H1436)</f>
        <v>49810</v>
      </c>
      <c r="J1436" s="145">
        <f>IFERROR(_xll.qlIndexFixing(Index1M,$H1436,TRUE,_xll.ohTrigger(RecalcTrigger,Trigger1M)),NA())</f>
        <v>9.5060243731425256E-3</v>
      </c>
      <c r="K1436" s="44">
        <f>IFERROR(_xll.qlIndexFixing(Index3M,H1436,TRUE,_xll.ohTrigger(RecalcTrigger,Trigger3M)),NA())</f>
        <v>9.6906455981489378E-3</v>
      </c>
      <c r="L1436" s="44">
        <f>IFERROR(_xll.qlIndexFixing(Index6M,$H1436,TRUE,_xll.ohTrigger(RecalcTrigger,Trigger6M)),NA())</f>
        <v>9.6124053321619933E-3</v>
      </c>
      <c r="M1436" s="146">
        <f>IFERROR(_xll.qlIndexFixing(Index1Y,$H1436,TRUE,_xll.ohTrigger(RecalcTrigger,Trigger1Y)),NA())</f>
        <v>9.893792686958669E-3</v>
      </c>
      <c r="N1436" s="145">
        <f>IFERROR(_xll.qlIndexFixing(ONIndex1M,I1436,TRUE,_xll.ohTrigger(RecalcTrigger,Trigger1M)),NA())</f>
        <v>9.5218835303068072E-3</v>
      </c>
      <c r="O1436" s="44">
        <f>IFERROR(_xll.qlIndexFixing(ONIndex3M,I1436,TRUE,_xll.ohTrigger(RecalcTrigger,Trigger3M)),NA())</f>
        <v>9.7384620890639262E-3</v>
      </c>
      <c r="P1436" s="44">
        <f>IFERROR(_xll.qlIndexFixing(ONIndex6M,I1436,TRUE,_xll.ohTrigger(RecalcTrigger,Trigger6M)),NA())</f>
        <v>9.7045708402010433E-3</v>
      </c>
      <c r="Q1436" s="146">
        <f>IFERROR(_xll.qlIndexFixing(ONIndex1Y,I1436,TRUE,_xll.ohTrigger(RecalcTrigger,Trigger1Y)),NA())</f>
        <v>1.0098797807333026E-2</v>
      </c>
    </row>
    <row r="1437" spans="2:17" x14ac:dyDescent="0.2">
      <c r="B1437" s="39" t="s">
        <v>42</v>
      </c>
      <c r="D1437" s="42">
        <f>_xll.qlCalendarAdvance(Calendar,$D1436,B1437,"f",FALSE)</f>
        <v>49817</v>
      </c>
      <c r="E1437" s="140">
        <f>_xll.qlInterestRateIndexValueDate(IndexON,D1437)</f>
        <v>49817</v>
      </c>
      <c r="F1437" s="156">
        <f>IFERROR(_xll.qlIndexFixing(IndexON,D1437,TRUE,_xll.ohTrigger(RecalcTrigger,TriggerON)),NA())</f>
        <v>8.4285584764387522E-3</v>
      </c>
      <c r="H1437" s="42">
        <f>_xll.qlCalendarAdvance(Calendar,$H1436,B1437,"f",FALSE)</f>
        <v>49817</v>
      </c>
      <c r="I1437" s="140">
        <f>_xll.qlInterestRateIndexValueDate(Index1M,$H1437)</f>
        <v>49817</v>
      </c>
      <c r="J1437" s="145">
        <f>IFERROR(_xll.qlIndexFixing(Index1M,$H1437,TRUE,_xll.ohTrigger(RecalcTrigger,Trigger1M)),NA())</f>
        <v>9.4971064254569665E-3</v>
      </c>
      <c r="K1437" s="44">
        <f>IFERROR(_xll.qlIndexFixing(Index3M,H1437,TRUE,_xll.ohTrigger(RecalcTrigger,Trigger3M)),NA())</f>
        <v>9.6814461180941749E-3</v>
      </c>
      <c r="L1437" s="44">
        <f>IFERROR(_xll.qlIndexFixing(Index6M,$H1437,TRUE,_xll.ohTrigger(RecalcTrigger,Trigger6M)),NA())</f>
        <v>9.6036457606909712E-3</v>
      </c>
      <c r="M1437" s="146">
        <f>IFERROR(_xll.qlIndexFixing(Index1Y,$H1437,TRUE,_xll.ohTrigger(RecalcTrigger,Trigger1Y)),NA())</f>
        <v>9.8841538407847818E-3</v>
      </c>
      <c r="N1437" s="145">
        <f>IFERROR(_xll.qlIndexFixing(ONIndex1M,I1437,TRUE,_xll.ohTrigger(RecalcTrigger,Trigger1M)),NA())</f>
        <v>9.5130028369194708E-3</v>
      </c>
      <c r="O1437" s="44">
        <f>IFERROR(_xll.qlIndexFixing(ONIndex3M,I1437,TRUE,_xll.ohTrigger(RecalcTrigger,Trigger3M)),NA())</f>
        <v>9.7293409932808217E-3</v>
      </c>
      <c r="P1437" s="44">
        <f>IFERROR(_xll.qlIndexFixing(ONIndex6M,I1437,TRUE,_xll.ohTrigger(RecalcTrigger,Trigger6M)),NA())</f>
        <v>9.6958334057595241E-3</v>
      </c>
      <c r="Q1437" s="146">
        <f>IFERROR(_xll.qlIndexFixing(ONIndex1Y,I1437,TRUE,_xll.ohTrigger(RecalcTrigger,Trigger1Y)),NA())</f>
        <v>1.008900273108404E-2</v>
      </c>
    </row>
    <row r="1438" spans="2:17" x14ac:dyDescent="0.2">
      <c r="B1438" s="39" t="s">
        <v>42</v>
      </c>
      <c r="D1438" s="42">
        <f>_xll.qlCalendarAdvance(Calendar,$D1437,B1438,"f",FALSE)</f>
        <v>49824</v>
      </c>
      <c r="E1438" s="140">
        <f>_xll.qlInterestRateIndexValueDate(IndexON,D1438)</f>
        <v>49824</v>
      </c>
      <c r="F1438" s="156">
        <f>IFERROR(_xll.qlIndexFixing(IndexON,D1438,TRUE,_xll.ohTrigger(RecalcTrigger,TriggerON)),NA())</f>
        <v>8.4199684192287627E-3</v>
      </c>
      <c r="H1438" s="42">
        <f>_xll.qlCalendarAdvance(Calendar,$H1437,B1438,"f",FALSE)</f>
        <v>49824</v>
      </c>
      <c r="I1438" s="140">
        <f>_xll.qlInterestRateIndexValueDate(Index1M,$H1438)</f>
        <v>49824</v>
      </c>
      <c r="J1438" s="145">
        <f>IFERROR(_xll.qlIndexFixing(Index1M,$H1438,TRUE,_xll.ohTrigger(RecalcTrigger,Trigger1M)),NA())</f>
        <v>9.4881748964738277E-3</v>
      </c>
      <c r="K1438" s="44">
        <f>IFERROR(_xll.qlIndexFixing(Index3M,H1438,TRUE,_xll.ohTrigger(RecalcTrigger,Trigger3M)),NA())</f>
        <v>9.672237988632329E-3</v>
      </c>
      <c r="L1438" s="44">
        <f>IFERROR(_xll.qlIndexFixing(Index6M,$H1438,TRUE,_xll.ohTrigger(RecalcTrigger,Trigger6M)),NA())</f>
        <v>9.5963847007306362E-3</v>
      </c>
      <c r="M1438" s="146">
        <f>IFERROR(_xll.qlIndexFixing(Index1Y,$H1438,TRUE,_xll.ohTrigger(RecalcTrigger,Trigger1Y)),NA())</f>
        <v>9.8745359473941807E-3</v>
      </c>
      <c r="N1438" s="145">
        <f>IFERROR(_xll.qlIndexFixing(ONIndex1M,I1438,TRUE,_xll.ohTrigger(RecalcTrigger,Trigger1M)),NA())</f>
        <v>9.5041085664160363E-3</v>
      </c>
      <c r="O1438" s="44">
        <f>IFERROR(_xll.qlIndexFixing(ONIndex3M,I1438,TRUE,_xll.ohTrigger(RecalcTrigger,Trigger3M)),NA())</f>
        <v>9.7202112477523528E-3</v>
      </c>
      <c r="P1438" s="44">
        <f>IFERROR(_xll.qlIndexFixing(ONIndex6M,I1438,TRUE,_xll.ohTrigger(RecalcTrigger,Trigger6M)),NA())</f>
        <v>9.6870949172300769E-3</v>
      </c>
      <c r="Q1438" s="146">
        <f>IFERROR(_xll.qlIndexFixing(ONIndex1Y,I1438,TRUE,_xll.ohTrigger(RecalcTrigger,Trigger1Y)),NA())</f>
        <v>1.0079198780024168E-2</v>
      </c>
    </row>
    <row r="1439" spans="2:17" x14ac:dyDescent="0.2">
      <c r="B1439" s="39" t="s">
        <v>42</v>
      </c>
      <c r="D1439" s="42">
        <f>_xll.qlCalendarAdvance(Calendar,$D1438,B1439,"f",FALSE)</f>
        <v>49831</v>
      </c>
      <c r="E1439" s="140">
        <f>_xll.qlInterestRateIndexValueDate(IndexON,D1439)</f>
        <v>49831</v>
      </c>
      <c r="F1439" s="156">
        <f>IFERROR(_xll.qlIndexFixing(IndexON,D1439,TRUE,_xll.ohTrigger(RecalcTrigger,TriggerON)),NA())</f>
        <v>8.4113702070609531E-3</v>
      </c>
      <c r="H1439" s="42">
        <f>_xll.qlCalendarAdvance(Calendar,$H1438,B1439,"f",FALSE)</f>
        <v>49831</v>
      </c>
      <c r="I1439" s="140">
        <f>_xll.qlInterestRateIndexValueDate(Index1M,$H1439)</f>
        <v>49831</v>
      </c>
      <c r="J1439" s="145">
        <f>IFERROR(_xll.qlIndexFixing(Index1M,$H1439,TRUE,_xll.ohTrigger(RecalcTrigger,Trigger1M)),NA())</f>
        <v>9.4792297862235017E-3</v>
      </c>
      <c r="K1439" s="44">
        <f>IFERROR(_xll.qlIndexFixing(Index3M,H1439,TRUE,_xll.ohTrigger(RecalcTrigger,Trigger3M)),NA())</f>
        <v>9.6630212098241831E-3</v>
      </c>
      <c r="L1439" s="44">
        <f>IFERROR(_xll.qlIndexFixing(Index6M,$H1439,TRUE,_xll.ohTrigger(RecalcTrigger,Trigger6M)),NA())</f>
        <v>9.5876407255119141E-3</v>
      </c>
      <c r="M1439" s="146">
        <f>IFERROR(_xll.qlIndexFixing(Index1Y,$H1439,TRUE,_xll.ohTrigger(RecalcTrigger,Trigger1Y)),NA())</f>
        <v>9.8649398945358513E-3</v>
      </c>
      <c r="N1439" s="145">
        <f>IFERROR(_xll.qlIndexFixing(ONIndex1M,I1439,TRUE,_xll.ohTrigger(RecalcTrigger,Trigger1M)),NA())</f>
        <v>9.49520071887755E-3</v>
      </c>
      <c r="O1439" s="44">
        <f>IFERROR(_xll.qlIndexFixing(ONIndex3M,I1439,TRUE,_xll.ohTrigger(RecalcTrigger,Trigger3M)),NA())</f>
        <v>9.711072852640612E-3</v>
      </c>
      <c r="P1439" s="44">
        <f>IFERROR(_xll.qlIndexFixing(ONIndex6M,I1439,TRUE,_xll.ohTrigger(RecalcTrigger,Trigger6M)),NA())</f>
        <v>9.6783553745316553E-3</v>
      </c>
      <c r="Q1439" s="146">
        <f>IFERROR(_xll.qlIndexFixing(ONIndex1Y,I1439,TRUE,_xll.ohTrigger(RecalcTrigger,Trigger1Y)),NA())</f>
        <v>1.0069385953991317E-2</v>
      </c>
    </row>
    <row r="1440" spans="2:17" x14ac:dyDescent="0.2">
      <c r="B1440" s="39" t="s">
        <v>42</v>
      </c>
      <c r="D1440" s="42">
        <f>_xll.qlCalendarAdvance(Calendar,$D1439,B1440,"f",FALSE)</f>
        <v>49838</v>
      </c>
      <c r="E1440" s="140">
        <f>_xll.qlInterestRateIndexValueDate(IndexON,D1440)</f>
        <v>49838</v>
      </c>
      <c r="F1440" s="156">
        <f>IFERROR(_xll.qlIndexFixing(IndexON,D1440,TRUE,_xll.ohTrigger(RecalcTrigger,TriggerON)),NA())</f>
        <v>8.402763839854277E-3</v>
      </c>
      <c r="H1440" s="42">
        <f>_xll.qlCalendarAdvance(Calendar,$H1439,B1440,"f",FALSE)</f>
        <v>49838</v>
      </c>
      <c r="I1440" s="140">
        <f>_xll.qlInterestRateIndexValueDate(Index1M,$H1440)</f>
        <v>49838</v>
      </c>
      <c r="J1440" s="145">
        <f>IFERROR(_xll.qlIndexFixing(Index1M,$H1440,TRUE,_xll.ohTrigger(RecalcTrigger,Trigger1M)),NA())</f>
        <v>9.4702710947338481E-3</v>
      </c>
      <c r="K1440" s="44">
        <f>IFERROR(_xll.qlIndexFixing(Index3M,H1440,TRUE,_xll.ohTrigger(RecalcTrigger,Trigger3M)),NA())</f>
        <v>9.6537957817314016E-3</v>
      </c>
      <c r="L1440" s="44">
        <f>IFERROR(_xll.qlIndexFixing(Index6M,$H1440,TRUE,_xll.ohTrigger(RecalcTrigger,Trigger6M)),NA())</f>
        <v>9.5789076124864307E-3</v>
      </c>
      <c r="M1440" s="146">
        <f>IFERROR(_xll.qlIndexFixing(Index1Y,$H1440,TRUE,_xll.ohTrigger(RecalcTrigger,Trigger1Y)),NA())</f>
        <v>9.8553665699270265E-3</v>
      </c>
      <c r="N1440" s="145">
        <f>IFERROR(_xll.qlIndexFixing(ONIndex1M,I1440,TRUE,_xll.ohTrigger(RecalcTrigger,Trigger1M)),NA())</f>
        <v>9.4862792941419194E-3</v>
      </c>
      <c r="O1440" s="44">
        <f>IFERROR(_xll.qlIndexFixing(ONIndex3M,I1440,TRUE,_xll.ohTrigger(RecalcTrigger,Trigger3M)),NA())</f>
        <v>9.7019258080266457E-3</v>
      </c>
      <c r="P1440" s="44">
        <f>IFERROR(_xll.qlIndexFixing(ONIndex6M,I1440,TRUE,_xll.ohTrigger(RecalcTrigger,Trigger6M)),NA())</f>
        <v>9.6696147777453056E-3</v>
      </c>
      <c r="Q1440" s="146">
        <f>IFERROR(_xll.qlIndexFixing(ONIndex1Y,I1440,TRUE,_xll.ohTrigger(RecalcTrigger,Trigger1Y)),NA())</f>
        <v>1.0059564253147579E-2</v>
      </c>
    </row>
    <row r="1441" spans="2:17" x14ac:dyDescent="0.2">
      <c r="B1441" s="39" t="s">
        <v>42</v>
      </c>
      <c r="D1441" s="42">
        <f>_xll.qlCalendarAdvance(Calendar,$D1440,B1441,"f",FALSE)</f>
        <v>49845</v>
      </c>
      <c r="E1441" s="140">
        <f>_xll.qlInterestRateIndexValueDate(IndexON,D1441)</f>
        <v>49845</v>
      </c>
      <c r="F1441" s="156">
        <f>IFERROR(_xll.qlIndexFixing(IndexON,D1441,TRUE,_xll.ohTrigger(RecalcTrigger,TriggerON)),NA())</f>
        <v>8.3941493178518733E-3</v>
      </c>
      <c r="H1441" s="42">
        <f>_xll.qlCalendarAdvance(Calendar,$H1440,B1441,"f",FALSE)</f>
        <v>49845</v>
      </c>
      <c r="I1441" s="140">
        <f>_xll.qlInterestRateIndexValueDate(Index1M,$H1441)</f>
        <v>49845</v>
      </c>
      <c r="J1441" s="145">
        <f>IFERROR(_xll.qlIndexFixing(Index1M,$H1441,TRUE,_xll.ohTrigger(RecalcTrigger,Trigger1M)),NA())</f>
        <v>9.4612988220428573E-3</v>
      </c>
      <c r="K1441" s="44">
        <f>IFERROR(_xll.qlIndexFixing(Index3M,H1441,TRUE,_xll.ohTrigger(RecalcTrigger,Trigger3M)),NA())</f>
        <v>9.6445617044121305E-3</v>
      </c>
      <c r="L1441" s="44">
        <f>IFERROR(_xll.qlIndexFixing(Index6M,$H1441,TRUE,_xll.ohTrigger(RecalcTrigger,Trigger6M)),NA())</f>
        <v>9.570186603058228E-3</v>
      </c>
      <c r="M1441" s="146">
        <f>IFERROR(_xll.qlIndexFixing(Index1Y,$H1441,TRUE,_xll.ohTrigger(RecalcTrigger,Trigger1Y)),NA())</f>
        <v>9.8458168612522989E-3</v>
      </c>
      <c r="N1441" s="145">
        <f>IFERROR(_xll.qlIndexFixing(ONIndex1M,I1441,TRUE,_xll.ohTrigger(RecalcTrigger,Trigger1M)),NA())</f>
        <v>9.477344292371237E-3</v>
      </c>
      <c r="O1441" s="44">
        <f>IFERROR(_xll.qlIndexFixing(ONIndex3M,I1441,TRUE,_xll.ohTrigger(RecalcTrigger,Trigger3M)),NA())</f>
        <v>9.6927701137483613E-3</v>
      </c>
      <c r="P1441" s="44">
        <f>IFERROR(_xll.qlIndexFixing(ONIndex6M,I1441,TRUE,_xll.ohTrigger(RecalcTrigger,Trigger6M)),NA())</f>
        <v>9.6608731268710279E-3</v>
      </c>
      <c r="Q1441" s="146">
        <f>IFERROR(_xll.qlIndexFixing(ONIndex1Y,I1441,TRUE,_xll.ohTrigger(RecalcTrigger,Trigger1Y)),NA())</f>
        <v>1.0049733677330863E-2</v>
      </c>
    </row>
    <row r="1442" spans="2:17" x14ac:dyDescent="0.2">
      <c r="B1442" s="39" t="s">
        <v>42</v>
      </c>
      <c r="D1442" s="42">
        <f>_xll.qlCalendarAdvance(Calendar,$D1441,B1442,"f",FALSE)</f>
        <v>49852</v>
      </c>
      <c r="E1442" s="140">
        <f>_xll.qlInterestRateIndexValueDate(IndexON,D1442)</f>
        <v>49852</v>
      </c>
      <c r="F1442" s="156">
        <f>IFERROR(_xll.qlIndexFixing(IndexON,D1442,TRUE,_xll.ohTrigger(RecalcTrigger,TriggerON)),NA())</f>
        <v>8.3855266408106033E-3</v>
      </c>
      <c r="H1442" s="42">
        <f>_xll.qlCalendarAdvance(Calendar,$H1441,B1442,"f",FALSE)</f>
        <v>49852</v>
      </c>
      <c r="I1442" s="140">
        <f>_xll.qlInterestRateIndexValueDate(Index1M,$H1442)</f>
        <v>49852</v>
      </c>
      <c r="J1442" s="145">
        <f>IFERROR(_xll.qlIndexFixing(Index1M,$H1442,TRUE,_xll.ohTrigger(RecalcTrigger,Trigger1M)),NA())</f>
        <v>9.4523129681809218E-3</v>
      </c>
      <c r="K1442" s="44">
        <f>IFERROR(_xll.qlIndexFixing(Index3M,H1442,TRUE,_xll.ohTrigger(RecalcTrigger,Trigger3M)),NA())</f>
        <v>9.6353189779271511E-3</v>
      </c>
      <c r="L1442" s="44">
        <f>IFERROR(_xll.qlIndexFixing(Index6M,$H1442,TRUE,_xll.ohTrigger(RecalcTrigger,Trigger6M)),NA())</f>
        <v>9.5600036206824075E-3</v>
      </c>
      <c r="M1442" s="146">
        <f>IFERROR(_xll.qlIndexFixing(Index1Y,$H1442,TRUE,_xll.ohTrigger(RecalcTrigger,Trigger1Y)),NA())</f>
        <v>9.8362916561642866E-3</v>
      </c>
      <c r="N1442" s="145">
        <f>IFERROR(_xll.qlIndexFixing(ONIndex1M,I1442,TRUE,_xll.ohTrigger(RecalcTrigger,Trigger1M)),NA())</f>
        <v>9.4683957134844565E-3</v>
      </c>
      <c r="O1442" s="44">
        <f>IFERROR(_xll.qlIndexFixing(ONIndex3M,I1442,TRUE,_xll.ohTrigger(RecalcTrigger,Trigger3M)),NA())</f>
        <v>9.683605769886805E-3</v>
      </c>
      <c r="P1442" s="44">
        <f>IFERROR(_xll.qlIndexFixing(ONIndex6M,I1442,TRUE,_xll.ohTrigger(RecalcTrigger,Trigger6M)),NA())</f>
        <v>9.6521304219088222E-3</v>
      </c>
      <c r="Q1442" s="146">
        <f>IFERROR(_xll.qlIndexFixing(ONIndex1Y,I1442,TRUE,_xll.ohTrigger(RecalcTrigger,Trigger1Y)),NA())</f>
        <v>1.0039894226703261E-2</v>
      </c>
    </row>
    <row r="1443" spans="2:17" x14ac:dyDescent="0.2">
      <c r="B1443" s="39" t="s">
        <v>42</v>
      </c>
      <c r="D1443" s="42">
        <f>_xll.qlCalendarAdvance(Calendar,$D1442,B1443,"f",FALSE)</f>
        <v>49859</v>
      </c>
      <c r="E1443" s="140">
        <f>_xll.qlInterestRateIndexValueDate(IndexON,D1443)</f>
        <v>49859</v>
      </c>
      <c r="F1443" s="156">
        <f>IFERROR(_xll.qlIndexFixing(IndexON,D1443,TRUE,_xll.ohTrigger(RecalcTrigger,TriggerON)),NA())</f>
        <v>8.3768958088115131E-3</v>
      </c>
      <c r="H1443" s="42">
        <f>_xll.qlCalendarAdvance(Calendar,$H1442,B1443,"f",FALSE)</f>
        <v>49859</v>
      </c>
      <c r="I1443" s="140">
        <f>_xll.qlInterestRateIndexValueDate(Index1M,$H1443)</f>
        <v>49859</v>
      </c>
      <c r="J1443" s="145">
        <f>IFERROR(_xll.qlIndexFixing(Index1M,$H1443,TRUE,_xll.ohTrigger(RecalcTrigger,Trigger1M)),NA())</f>
        <v>9.4433135331784337E-3</v>
      </c>
      <c r="K1443" s="44">
        <f>IFERROR(_xll.qlIndexFixing(Index3M,H1443,TRUE,_xll.ohTrigger(RecalcTrigger,Trigger3M)),NA())</f>
        <v>9.6260677074507511E-3</v>
      </c>
      <c r="L1443" s="44">
        <f>IFERROR(_xll.qlIndexFixing(Index6M,$H1443,TRUE,_xll.ohTrigger(RecalcTrigger,Trigger6M)),NA())</f>
        <v>9.5513148864211691E-3</v>
      </c>
      <c r="M1443" s="146">
        <f>IFERROR(_xll.qlIndexFixing(Index1Y,$H1443,TRUE,_xll.ohTrigger(RecalcTrigger,Trigger1Y)),NA())</f>
        <v>9.8267918422840772E-3</v>
      </c>
      <c r="N1443" s="145">
        <f>IFERROR(_xll.qlIndexFixing(ONIndex1M,I1443,TRUE,_xll.ohTrigger(RecalcTrigger,Trigger1M)),NA())</f>
        <v>9.459433557481578E-3</v>
      </c>
      <c r="O1443" s="44">
        <f>IFERROR(_xll.qlIndexFixing(ONIndex3M,I1443,TRUE,_xll.ohTrigger(RecalcTrigger,Trigger3M)),NA())</f>
        <v>9.6744327764419769E-3</v>
      </c>
      <c r="P1443" s="44">
        <f>IFERROR(_xll.qlIndexFixing(ONIndex6M,I1443,TRUE,_xll.ohTrigger(RecalcTrigger,Trigger6M)),NA())</f>
        <v>9.6433866626155496E-3</v>
      </c>
      <c r="Q1443" s="146">
        <f>IFERROR(_xll.qlIndexFixing(ONIndex1Y,I1443,TRUE,_xll.ohTrigger(RecalcTrigger,Trigger1Y)),NA())</f>
        <v>1.003004590110268E-2</v>
      </c>
    </row>
    <row r="1444" spans="2:17" x14ac:dyDescent="0.2">
      <c r="B1444" s="39" t="s">
        <v>42</v>
      </c>
      <c r="D1444" s="42">
        <f>_xll.qlCalendarAdvance(Calendar,$D1443,B1444,"f",FALSE)</f>
        <v>49866</v>
      </c>
      <c r="E1444" s="140">
        <f>_xll.qlInterestRateIndexValueDate(IndexON,D1444)</f>
        <v>49866</v>
      </c>
      <c r="F1444" s="156">
        <f>IFERROR(_xll.qlIndexFixing(IndexON,D1444,TRUE,_xll.ohTrigger(RecalcTrigger,TriggerON)),NA())</f>
        <v>8.368256821935649E-3</v>
      </c>
      <c r="H1444" s="42">
        <f>_xll.qlCalendarAdvance(Calendar,$H1443,B1444,"f",FALSE)</f>
        <v>49866</v>
      </c>
      <c r="I1444" s="140">
        <f>_xll.qlInterestRateIndexValueDate(Index1M,$H1444)</f>
        <v>49866</v>
      </c>
      <c r="J1444" s="145">
        <f>IFERROR(_xll.qlIndexFixing(Index1M,$H1444,TRUE,_xll.ohTrigger(RecalcTrigger,Trigger1M)),NA())</f>
        <v>9.4343005170657857E-3</v>
      </c>
      <c r="K1444" s="44">
        <f>IFERROR(_xll.qlIndexFixing(Index3M,H1444,TRUE,_xll.ohTrigger(RecalcTrigger,Trigger3M)),NA())</f>
        <v>9.6168097637116846E-3</v>
      </c>
      <c r="L1444" s="44">
        <f>IFERROR(_xll.qlIndexFixing(Index6M,$H1444,TRUE,_xll.ohTrigger(RecalcTrigger,Trigger6M)),NA())</f>
        <v>9.5426422333973887E-3</v>
      </c>
      <c r="M1444" s="146">
        <f>IFERROR(_xll.qlIndexFixing(Index1Y,$H1444,TRUE,_xll.ohTrigger(RecalcTrigger,Trigger1Y)),NA())</f>
        <v>9.8173183072010062E-3</v>
      </c>
      <c r="N1444" s="145">
        <f>IFERROR(_xll.qlIndexFixing(ONIndex1M,I1444,TRUE,_xll.ohTrigger(RecalcTrigger,Trigger1M)),NA())</f>
        <v>9.4504578243626014E-3</v>
      </c>
      <c r="O1444" s="44">
        <f>IFERROR(_xll.qlIndexFixing(ONIndex3M,I1444,TRUE,_xll.ohTrigger(RecalcTrigger,Trigger3M)),NA())</f>
        <v>9.6652511334138769E-3</v>
      </c>
      <c r="P1444" s="44">
        <f>IFERROR(_xll.qlIndexFixing(ONIndex6M,I1444,TRUE,_xll.ohTrigger(RecalcTrigger,Trigger6M)),NA())</f>
        <v>9.6346418493964414E-3</v>
      </c>
      <c r="Q1444" s="146">
        <f>IFERROR(_xll.qlIndexFixing(ONIndex1Y,I1444,TRUE,_xll.ohTrigger(RecalcTrigger,Trigger1Y)),NA())</f>
        <v>1.0020188700691213E-2</v>
      </c>
    </row>
    <row r="1445" spans="2:17" x14ac:dyDescent="0.2">
      <c r="B1445" s="39" t="s">
        <v>42</v>
      </c>
      <c r="D1445" s="42">
        <f>_xll.qlCalendarAdvance(Calendar,$D1444,B1445,"f",FALSE)</f>
        <v>49873</v>
      </c>
      <c r="E1445" s="140">
        <f>_xll.qlInterestRateIndexValueDate(IndexON,D1445)</f>
        <v>49873</v>
      </c>
      <c r="F1445" s="156">
        <f>IFERROR(_xll.qlIndexFixing(IndexON,D1445,TRUE,_xll.ohTrigger(RecalcTrigger,TriggerON)),NA())</f>
        <v>8.3596096800209185E-3</v>
      </c>
      <c r="H1445" s="42">
        <f>_xll.qlCalendarAdvance(Calendar,$H1444,B1445,"f",FALSE)</f>
        <v>49873</v>
      </c>
      <c r="I1445" s="140">
        <f>_xll.qlInterestRateIndexValueDate(Index1M,$H1445)</f>
        <v>49873</v>
      </c>
      <c r="J1445" s="145">
        <f>IFERROR(_xll.qlIndexFixing(Index1M,$H1445,TRUE,_xll.ohTrigger(RecalcTrigger,Trigger1M)),NA())</f>
        <v>9.4252739198835006E-3</v>
      </c>
      <c r="K1445" s="44">
        <f>IFERROR(_xll.qlIndexFixing(Index3M,H1445,TRUE,_xll.ohTrigger(RecalcTrigger,Trigger3M)),NA())</f>
        <v>9.6075484824233465E-3</v>
      </c>
      <c r="L1445" s="44">
        <f>IFERROR(_xll.qlIndexFixing(Index6M,$H1445,TRUE,_xll.ohTrigger(RecalcTrigger,Trigger6M)),NA())</f>
        <v>9.5339868829937696E-3</v>
      </c>
      <c r="M1445" s="146">
        <f>IFERROR(_xll.qlIndexFixing(Index1Y,$H1445,TRUE,_xll.ohTrigger(RecalcTrigger,Trigger1Y)),NA())</f>
        <v>9.8078719384731006E-3</v>
      </c>
      <c r="N1445" s="145">
        <f>IFERROR(_xll.qlIndexFixing(ONIndex1M,I1445,TRUE,_xll.ohTrigger(RecalcTrigger,Trigger1M)),NA())</f>
        <v>9.441468514208573E-3</v>
      </c>
      <c r="O1445" s="44">
        <f>IFERROR(_xll.qlIndexFixing(ONIndex3M,I1445,TRUE,_xll.ohTrigger(RecalcTrigger,Trigger3M)),NA())</f>
        <v>9.6560608407214588E-3</v>
      </c>
      <c r="P1445" s="44">
        <f>IFERROR(_xll.qlIndexFixing(ONIndex6M,I1445,TRUE,_xll.ohTrigger(RecalcTrigger,Trigger6M)),NA())</f>
        <v>9.6258959819273127E-3</v>
      </c>
      <c r="Q1445" s="146">
        <f>IFERROR(_xll.qlIndexFixing(ONIndex1Y,I1445,TRUE,_xll.ohTrigger(RecalcTrigger,Trigger1Y)),NA())</f>
        <v>1.0010322625306767E-2</v>
      </c>
    </row>
    <row r="1446" spans="2:17" x14ac:dyDescent="0.2">
      <c r="B1446" s="39" t="s">
        <v>42</v>
      </c>
      <c r="D1446" s="42">
        <f>_xll.qlCalendarAdvance(Calendar,$D1445,B1446,"f",FALSE)</f>
        <v>49880</v>
      </c>
      <c r="E1446" s="140">
        <f>_xll.qlInterestRateIndexValueDate(IndexON,D1446)</f>
        <v>49880</v>
      </c>
      <c r="F1446" s="156">
        <f>IFERROR(_xll.qlIndexFixing(IndexON,D1446,TRUE,_xll.ohTrigger(RecalcTrigger,TriggerON)),NA())</f>
        <v>8.3509543832294142E-3</v>
      </c>
      <c r="H1446" s="42">
        <f>_xll.qlCalendarAdvance(Calendar,$H1445,B1446,"f",FALSE)</f>
        <v>49880</v>
      </c>
      <c r="I1446" s="140">
        <f>_xll.qlInterestRateIndexValueDate(Index1M,$H1446)</f>
        <v>49880</v>
      </c>
      <c r="J1446" s="145">
        <f>IFERROR(_xll.qlIndexFixing(Index1M,$H1446,TRUE,_xll.ohTrigger(RecalcTrigger,Trigger1M)),NA())</f>
        <v>9.4157081543901015E-3</v>
      </c>
      <c r="K1446" s="44">
        <f>IFERROR(_xll.qlIndexFixing(Index3M,H1446,TRUE,_xll.ohTrigger(RecalcTrigger,Trigger3M)),NA())</f>
        <v>9.5982872436103078E-3</v>
      </c>
      <c r="L1446" s="44">
        <f>IFERROR(_xll.qlIndexFixing(Index6M,$H1446,TRUE,_xll.ohTrigger(RecalcTrigger,Trigger6M)),NA())</f>
        <v>9.5253500565707916E-3</v>
      </c>
      <c r="M1446" s="146">
        <f>IFERROR(_xll.qlIndexFixing(Index1Y,$H1446,TRUE,_xll.ohTrigger(RecalcTrigger,Trigger1Y)),NA())</f>
        <v>9.7984536236275233E-3</v>
      </c>
      <c r="N1446" s="145">
        <f>IFERROR(_xll.qlIndexFixing(ONIndex1M,I1446,TRUE,_xll.ohTrigger(RecalcTrigger,Trigger1M)),NA())</f>
        <v>9.4324656269384466E-3</v>
      </c>
      <c r="O1446" s="44">
        <f>IFERROR(_xll.qlIndexFixing(ONIndex3M,I1446,TRUE,_xll.ohTrigger(RecalcTrigger,Trigger3M)),NA())</f>
        <v>9.6468618985268151E-3</v>
      </c>
      <c r="P1446" s="44">
        <f>IFERROR(_xll.qlIndexFixing(ONIndex6M,I1446,TRUE,_xll.ohTrigger(RecalcTrigger,Trigger6M)),NA())</f>
        <v>9.6171490603702559E-3</v>
      </c>
      <c r="Q1446" s="146">
        <f>IFERROR(_xll.qlIndexFixing(ONIndex1Y,I1446,TRUE,_xll.ohTrigger(RecalcTrigger,Trigger1Y)),NA())</f>
        <v>1.0000447675111435E-2</v>
      </c>
    </row>
    <row r="1447" spans="2:17" x14ac:dyDescent="0.2">
      <c r="B1447" s="39" t="s">
        <v>42</v>
      </c>
      <c r="D1447" s="42">
        <f>_xll.qlCalendarAdvance(Calendar,$D1446,B1447,"f",FALSE)</f>
        <v>49887</v>
      </c>
      <c r="E1447" s="140">
        <f>_xll.qlInterestRateIndexValueDate(IndexON,D1447)</f>
        <v>49887</v>
      </c>
      <c r="F1447" s="156">
        <f>IFERROR(_xll.qlIndexFixing(IndexON,D1447,TRUE,_xll.ohTrigger(RecalcTrigger,TriggerON)),NA())</f>
        <v>8.3422909314800897E-3</v>
      </c>
      <c r="H1447" s="42">
        <f>_xll.qlCalendarAdvance(Calendar,$H1446,B1447,"f",FALSE)</f>
        <v>49887</v>
      </c>
      <c r="I1447" s="140">
        <f>_xll.qlInterestRateIndexValueDate(Index1M,$H1447)</f>
        <v>49887</v>
      </c>
      <c r="J1447" s="145">
        <f>IFERROR(_xll.qlIndexFixing(Index1M,$H1447,TRUE,_xll.ohTrigger(RecalcTrigger,Trigger1M)),NA())</f>
        <v>9.408759612336004E-3</v>
      </c>
      <c r="K1447" s="44">
        <f>IFERROR(_xll.qlIndexFixing(Index3M,H1447,TRUE,_xll.ohTrigger(RecalcTrigger,Trigger3M)),NA())</f>
        <v>9.5890294272654233E-3</v>
      </c>
      <c r="L1447" s="44">
        <f>IFERROR(_xll.qlIndexFixing(Index6M,$H1447,TRUE,_xll.ohTrigger(RecalcTrigger,Trigger6M)),NA())</f>
        <v>9.5181842379748072E-3</v>
      </c>
      <c r="M1447" s="146">
        <f>IFERROR(_xll.qlIndexFixing(Index1Y,$H1447,TRUE,_xll.ohTrigger(RecalcTrigger,Trigger1Y)),NA())</f>
        <v>9.7890642501601288E-3</v>
      </c>
      <c r="N1447" s="145">
        <f>IFERROR(_xll.qlIndexFixing(ONIndex1M,I1447,TRUE,_xll.ohTrigger(RecalcTrigger,Trigger1M)),NA())</f>
        <v>9.4234491624711758E-3</v>
      </c>
      <c r="O1447" s="44">
        <f>IFERROR(_xll.qlIndexFixing(ONIndex3M,I1447,TRUE,_xll.ohTrigger(RecalcTrigger,Trigger3M)),NA())</f>
        <v>9.6376543066678533E-3</v>
      </c>
      <c r="P1447" s="44">
        <f>IFERROR(_xll.qlIndexFixing(ONIndex6M,I1447,TRUE,_xll.ohTrigger(RecalcTrigger,Trigger6M)),NA())</f>
        <v>9.6084010846442247E-3</v>
      </c>
      <c r="Q1447" s="146">
        <f>IFERROR(_xll.qlIndexFixing(ONIndex1Y,I1447,TRUE,_xll.ohTrigger(RecalcTrigger,Trigger1Y)),NA())</f>
        <v>9.9905638499431237E-3</v>
      </c>
    </row>
    <row r="1448" spans="2:17" x14ac:dyDescent="0.2">
      <c r="B1448" s="39" t="s">
        <v>42</v>
      </c>
      <c r="D1448" s="42">
        <f>_xll.qlCalendarAdvance(Calendar,$D1447,B1448,"f",FALSE)</f>
        <v>49894</v>
      </c>
      <c r="E1448" s="140">
        <f>_xll.qlInterestRateIndexValueDate(IndexON,D1448)</f>
        <v>49894</v>
      </c>
      <c r="F1448" s="156">
        <f>IFERROR(_xll.qlIndexFixing(IndexON,D1448,TRUE,_xll.ohTrigger(RecalcTrigger,TriggerON)),NA())</f>
        <v>8.3336193247729451E-3</v>
      </c>
      <c r="H1448" s="42">
        <f>_xll.qlCalendarAdvance(Calendar,$H1447,B1448,"f",FALSE)</f>
        <v>49894</v>
      </c>
      <c r="I1448" s="140">
        <f>_xll.qlInterestRateIndexValueDate(Index1M,$H1448)</f>
        <v>49894</v>
      </c>
      <c r="J1448" s="145">
        <f>IFERROR(_xll.qlIndexFixing(Index1M,$H1448,TRUE,_xll.ohTrigger(RecalcTrigger,Trigger1M)),NA())</f>
        <v>9.3981126421948877E-3</v>
      </c>
      <c r="K1448" s="44">
        <f>IFERROR(_xll.qlIndexFixing(Index3M,H1448,TRUE,_xll.ohTrigger(RecalcTrigger,Trigger3M)),NA())</f>
        <v>9.5797784133533573E-3</v>
      </c>
      <c r="L1448" s="44">
        <f>IFERROR(_xll.qlIndexFixing(Index6M,$H1448,TRUE,_xll.ohTrigger(RecalcTrigger,Trigger6M)),NA())</f>
        <v>9.5081368610097673E-3</v>
      </c>
      <c r="M1448" s="146">
        <f>IFERROR(_xll.qlIndexFixing(Index1Y,$H1448,TRUE,_xll.ohTrigger(RecalcTrigger,Trigger1Y)),NA())</f>
        <v>9.7797047055363517E-3</v>
      </c>
      <c r="N1448" s="145">
        <f>IFERROR(_xll.qlIndexFixing(ONIndex1M,I1448,TRUE,_xll.ohTrigger(RecalcTrigger,Trigger1M)),NA())</f>
        <v>9.4144191209688532E-3</v>
      </c>
      <c r="O1448" s="44">
        <f>IFERROR(_xll.qlIndexFixing(ONIndex3M,I1448,TRUE,_xll.ohTrigger(RecalcTrigger,Trigger3M)),NA())</f>
        <v>9.6284380652256196E-3</v>
      </c>
      <c r="P1448" s="44">
        <f>IFERROR(_xll.qlIndexFixing(ONIndex6M,I1448,TRUE,_xll.ohTrigger(RecalcTrigger,Trigger6M)),NA())</f>
        <v>9.5996520547492192E-3</v>
      </c>
      <c r="Q1448" s="146">
        <f>IFERROR(_xll.qlIndexFixing(ONIndex1Y,I1448,TRUE,_xll.ohTrigger(RecalcTrigger,Trigger1Y)),NA())</f>
        <v>9.9806711499639267E-3</v>
      </c>
    </row>
    <row r="1449" spans="2:17" x14ac:dyDescent="0.2">
      <c r="B1449" s="39" t="s">
        <v>42</v>
      </c>
      <c r="D1449" s="42">
        <f>_xll.qlCalendarAdvance(Calendar,$D1448,B1449,"f",FALSE)</f>
        <v>49901</v>
      </c>
      <c r="E1449" s="140">
        <f>_xll.qlInterestRateIndexValueDate(IndexON,D1449)</f>
        <v>49901</v>
      </c>
      <c r="F1449" s="156">
        <f>IFERROR(_xll.qlIndexFixing(IndexON,D1449,TRUE,_xll.ohTrigger(RecalcTrigger,TriggerON)),NA())</f>
        <v>8.3249395630269341E-3</v>
      </c>
      <c r="H1449" s="42">
        <f>_xll.qlCalendarAdvance(Calendar,$H1448,B1449,"f",FALSE)</f>
        <v>49901</v>
      </c>
      <c r="I1449" s="140">
        <f>_xll.qlInterestRateIndexValueDate(Index1M,$H1449)</f>
        <v>49901</v>
      </c>
      <c r="J1449" s="145">
        <f>IFERROR(_xll.qlIndexFixing(Index1M,$H1449,TRUE,_xll.ohTrigger(RecalcTrigger,Trigger1M)),NA())</f>
        <v>9.389031721032913E-3</v>
      </c>
      <c r="K1449" s="44">
        <f>IFERROR(_xll.qlIndexFixing(Index3M,H1449,TRUE,_xll.ohTrigger(RecalcTrigger,Trigger3M)),NA())</f>
        <v>9.5705375818035416E-3</v>
      </c>
      <c r="L1449" s="44">
        <f>IFERROR(_xll.qlIndexFixing(Index6M,$H1449,TRUE,_xll.ohTrigger(RecalcTrigger,Trigger6M)),NA())</f>
        <v>9.4995629344898462E-3</v>
      </c>
      <c r="M1449" s="146">
        <f>IFERROR(_xll.qlIndexFixing(Index1Y,$H1449,TRUE,_xll.ohTrigger(RecalcTrigger,Trigger1Y)),NA())</f>
        <v>9.7703758771916505E-3</v>
      </c>
      <c r="N1449" s="145">
        <f>IFERROR(_xll.qlIndexFixing(ONIndex1M,I1449,TRUE,_xll.ohTrigger(RecalcTrigger,Trigger1M)),NA())</f>
        <v>9.4053755024314789E-3</v>
      </c>
      <c r="O1449" s="44">
        <f>IFERROR(_xll.qlIndexFixing(ONIndex3M,I1449,TRUE,_xll.ohTrigger(RecalcTrigger,Trigger3M)),NA())</f>
        <v>9.6192131742001141E-3</v>
      </c>
      <c r="P1449" s="44">
        <f>IFERROR(_xll.qlIndexFixing(ONIndex6M,I1449,TRUE,_xll.ohTrigger(RecalcTrigger,Trigger6M)),NA())</f>
        <v>9.590901970847332E-3</v>
      </c>
      <c r="Q1449" s="146">
        <f>IFERROR(_xll.qlIndexFixing(ONIndex1Y,I1449,TRUE,_xll.ohTrigger(RecalcTrigger,Trigger1Y)),NA())</f>
        <v>9.9707695750927972E-3</v>
      </c>
    </row>
    <row r="1450" spans="2:17" x14ac:dyDescent="0.2">
      <c r="B1450" s="39" t="s">
        <v>42</v>
      </c>
      <c r="D1450" s="42">
        <f>_xll.qlCalendarAdvance(Calendar,$D1449,B1450,"f",FALSE)</f>
        <v>49908</v>
      </c>
      <c r="E1450" s="140">
        <f>_xll.qlInterestRateIndexValueDate(IndexON,D1450)</f>
        <v>49908</v>
      </c>
      <c r="F1450" s="156">
        <f>IFERROR(_xll.qlIndexFixing(IndexON,D1450,TRUE,_xll.ohTrigger(RecalcTrigger,TriggerON)),NA())</f>
        <v>8.3162516464851954E-3</v>
      </c>
      <c r="H1450" s="42">
        <f>_xll.qlCalendarAdvance(Calendar,$H1449,B1450,"f",FALSE)</f>
        <v>49908</v>
      </c>
      <c r="I1450" s="140">
        <f>_xll.qlInterestRateIndexValueDate(Index1M,$H1450)</f>
        <v>49908</v>
      </c>
      <c r="J1450" s="145">
        <f>IFERROR(_xll.qlIndexFixing(Index1M,$H1450,TRUE,_xll.ohTrigger(RecalcTrigger,Trigger1M)),NA())</f>
        <v>9.3799372189557959E-3</v>
      </c>
      <c r="K1450" s="44">
        <f>IFERROR(_xll.qlIndexFixing(Index3M,H1450,TRUE,_xll.ohTrigger(RecalcTrigger,Trigger3M)),NA())</f>
        <v>9.5613103125154492E-3</v>
      </c>
      <c r="L1450" s="44">
        <f>IFERROR(_xll.qlIndexFixing(Index6M,$H1450,TRUE,_xll.ohTrigger(RecalcTrigger,Trigger6M)),NA())</f>
        <v>9.4910124171881279E-3</v>
      </c>
      <c r="M1450" s="146">
        <f>IFERROR(_xll.qlIndexFixing(Index1Y,$H1450,TRUE,_xll.ohTrigger(RecalcTrigger,Trigger1Y)),NA())</f>
        <v>9.7610786525310633E-3</v>
      </c>
      <c r="N1450" s="145">
        <f>IFERROR(_xll.qlIndexFixing(ONIndex1M,I1450,TRUE,_xll.ohTrigger(RecalcTrigger,Trigger1M)),NA())</f>
        <v>9.3963183066969602E-3</v>
      </c>
      <c r="O1450" s="44">
        <f>IFERROR(_xll.qlIndexFixing(ONIndex3M,I1450,TRUE,_xll.ohTrigger(RecalcTrigger,Trigger3M)),NA())</f>
        <v>9.6099796335913368E-3</v>
      </c>
      <c r="P1450" s="44">
        <f>IFERROR(_xll.qlIndexFixing(ONIndex6M,I1450,TRUE,_xll.ohTrigger(RecalcTrigger,Trigger6M)),NA())</f>
        <v>9.5821508326954241E-3</v>
      </c>
      <c r="Q1450" s="146">
        <f>IFERROR(_xll.qlIndexFixing(ONIndex1Y,I1450,TRUE,_xll.ohTrigger(RecalcTrigger,Trigger1Y)),NA())</f>
        <v>9.9608591252486889E-3</v>
      </c>
    </row>
    <row r="1451" spans="2:17" x14ac:dyDescent="0.2">
      <c r="B1451" s="39" t="s">
        <v>42</v>
      </c>
      <c r="D1451" s="42">
        <f>_xll.qlCalendarAdvance(Calendar,$D1450,B1451,"f",FALSE)</f>
        <v>49915</v>
      </c>
      <c r="E1451" s="140">
        <f>_xll.qlInterestRateIndexValueDate(IndexON,D1451)</f>
        <v>49915</v>
      </c>
      <c r="F1451" s="156">
        <f>IFERROR(_xll.qlIndexFixing(IndexON,D1451,TRUE,_xll.ohTrigger(RecalcTrigger,TriggerON)),NA())</f>
        <v>8.3075555749856367E-3</v>
      </c>
      <c r="H1451" s="42">
        <f>_xll.qlCalendarAdvance(Calendar,$H1450,B1451,"f",FALSE)</f>
        <v>49915</v>
      </c>
      <c r="I1451" s="140">
        <f>_xll.qlInterestRateIndexValueDate(Index1M,$H1451)</f>
        <v>49915</v>
      </c>
      <c r="J1451" s="145">
        <f>IFERROR(_xll.qlIndexFixing(Index1M,$H1451,TRUE,_xll.ohTrigger(RecalcTrigger,Trigger1M)),NA())</f>
        <v>9.3708291359964613E-3</v>
      </c>
      <c r="K1451" s="44">
        <f>IFERROR(_xll.qlIndexFixing(Index3M,H1451,TRUE,_xll.ohTrigger(RecalcTrigger,Trigger3M)),NA())</f>
        <v>9.5520999853568444E-3</v>
      </c>
      <c r="L1451" s="44">
        <f>IFERROR(_xll.qlIndexFixing(Index6M,$H1451,TRUE,_xll.ohTrigger(RecalcTrigger,Trigger6M)),NA())</f>
        <v>9.4839153003453552E-3</v>
      </c>
      <c r="M1451" s="146">
        <f>IFERROR(_xll.qlIndexFixing(Index1Y,$H1451,TRUE,_xll.ohTrigger(RecalcTrigger,Trigger1Y)),NA())</f>
        <v>9.7518139189298747E-3</v>
      </c>
      <c r="N1451" s="145">
        <f>IFERROR(_xll.qlIndexFixing(ONIndex1M,I1451,TRUE,_xll.ohTrigger(RecalcTrigger,Trigger1M)),NA())</f>
        <v>9.3872475338463435E-3</v>
      </c>
      <c r="O1451" s="44">
        <f>IFERROR(_xll.qlIndexFixing(ONIndex3M,I1451,TRUE,_xll.ohTrigger(RecalcTrigger,Trigger3M)),NA())</f>
        <v>9.6007374433182413E-3</v>
      </c>
      <c r="P1451" s="44">
        <f>IFERROR(_xll.qlIndexFixing(ONIndex6M,I1451,TRUE,_xll.ohTrigger(RecalcTrigger,Trigger6M)),NA())</f>
        <v>9.5733986405366345E-3</v>
      </c>
      <c r="Q1451" s="146">
        <f>IFERROR(_xll.qlIndexFixing(ONIndex1Y,I1451,TRUE,_xll.ohTrigger(RecalcTrigger,Trigger1Y)),NA())</f>
        <v>9.9509398006747407E-3</v>
      </c>
    </row>
    <row r="1452" spans="2:17" x14ac:dyDescent="0.2">
      <c r="B1452" s="39" t="s">
        <v>42</v>
      </c>
      <c r="D1452" s="42">
        <f>_xll.qlCalendarAdvance(Calendar,$D1451,B1452,"f",FALSE)</f>
        <v>49922</v>
      </c>
      <c r="E1452" s="140">
        <f>_xll.qlInterestRateIndexValueDate(IndexON,D1452)</f>
        <v>49922</v>
      </c>
      <c r="F1452" s="156">
        <f>IFERROR(_xll.qlIndexFixing(IndexON,D1452,TRUE,_xll.ohTrigger(RecalcTrigger,TriggerON)),NA())</f>
        <v>8.2988513484472115E-3</v>
      </c>
      <c r="H1452" s="42">
        <f>_xll.qlCalendarAdvance(Calendar,$H1451,B1452,"f",FALSE)</f>
        <v>49922</v>
      </c>
      <c r="I1452" s="140">
        <f>_xll.qlInterestRateIndexValueDate(Index1M,$H1452)</f>
        <v>49922</v>
      </c>
      <c r="J1452" s="145">
        <f>IFERROR(_xll.qlIndexFixing(Index1M,$H1452,TRUE,_xll.ohTrigger(RecalcTrigger,Trigger1M)),NA())</f>
        <v>9.3617092083916539E-3</v>
      </c>
      <c r="K1452" s="44">
        <f>IFERROR(_xll.qlIndexFixing(Index3M,H1452,TRUE,_xll.ohTrigger(RecalcTrigger,Trigger3M)),NA())</f>
        <v>9.5434367228693466E-3</v>
      </c>
      <c r="L1452" s="44">
        <f>IFERROR(_xll.qlIndexFixing(Index6M,$H1452,TRUE,_xll.ohTrigger(RecalcTrigger,Trigger6M)),NA())</f>
        <v>9.4763588536077008E-3</v>
      </c>
      <c r="M1452" s="146">
        <f>IFERROR(_xll.qlIndexFixing(Index1Y,$H1452,TRUE,_xll.ohTrigger(RecalcTrigger,Trigger1Y)),NA())</f>
        <v>9.742582563733837E-3</v>
      </c>
      <c r="N1452" s="145">
        <f>IFERROR(_xll.qlIndexFixing(ONIndex1M,I1452,TRUE,_xll.ohTrigger(RecalcTrigger,Trigger1M)),NA())</f>
        <v>9.3781631839606749E-3</v>
      </c>
      <c r="O1452" s="44">
        <f>IFERROR(_xll.qlIndexFixing(ONIndex3M,I1452,TRUE,_xll.ohTrigger(RecalcTrigger,Trigger3M)),NA())</f>
        <v>9.5914866035429203E-3</v>
      </c>
      <c r="P1452" s="44">
        <f>IFERROR(_xll.qlIndexFixing(ONIndex6M,I1452,TRUE,_xll.ohTrigger(RecalcTrigger,Trigger6M)),NA())</f>
        <v>9.5646453941278242E-3</v>
      </c>
      <c r="Q1452" s="146">
        <f>IFERROR(_xll.qlIndexFixing(ONIndex1Y,I1452,TRUE,_xll.ohTrigger(RecalcTrigger,Trigger1Y)),NA())</f>
        <v>9.9410116011278138E-3</v>
      </c>
    </row>
    <row r="1453" spans="2:17" x14ac:dyDescent="0.2">
      <c r="B1453" s="39" t="s">
        <v>42</v>
      </c>
      <c r="D1453" s="42">
        <f>_xll.qlCalendarAdvance(Calendar,$D1452,B1453,"f",FALSE)</f>
        <v>49929</v>
      </c>
      <c r="E1453" s="140">
        <f>_xll.qlInterestRateIndexValueDate(IndexON,D1453)</f>
        <v>49929</v>
      </c>
      <c r="F1453" s="156">
        <f>IFERROR(_xll.qlIndexFixing(IndexON,D1453,TRUE,_xll.ohTrigger(RecalcTrigger,TriggerON)),NA())</f>
        <v>8.2901389670320125E-3</v>
      </c>
      <c r="H1453" s="42">
        <f>_xll.qlCalendarAdvance(Calendar,$H1452,B1453,"f",FALSE)</f>
        <v>49929</v>
      </c>
      <c r="I1453" s="140">
        <f>_xll.qlInterestRateIndexValueDate(Index1M,$H1453)</f>
        <v>49929</v>
      </c>
      <c r="J1453" s="145">
        <f>IFERROR(_xll.qlIndexFixing(Index1M,$H1453,TRUE,_xll.ohTrigger(RecalcTrigger,Trigger1M)),NA())</f>
        <v>9.352586117175668E-3</v>
      </c>
      <c r="K1453" s="44">
        <f>IFERROR(_xll.qlIndexFixing(Index3M,H1453,TRUE,_xll.ohTrigger(RecalcTrigger,Trigger3M)),NA())</f>
        <v>9.5342682803192472E-3</v>
      </c>
      <c r="L1453" s="44">
        <f>IFERROR(_xll.qlIndexFixing(Index6M,$H1453,TRUE,_xll.ohTrigger(RecalcTrigger,Trigger6M)),NA())</f>
        <v>9.4678759234298783E-3</v>
      </c>
      <c r="M1453" s="146">
        <f>IFERROR(_xll.qlIndexFixing(Index1Y,$H1453,TRUE,_xll.ohTrigger(RecalcTrigger,Trigger1Y)),NA())</f>
        <v>9.7333854742593928E-3</v>
      </c>
      <c r="N1453" s="145">
        <f>IFERROR(_xll.qlIndexFixing(ONIndex1M,I1453,TRUE,_xll.ohTrigger(RecalcTrigger,Trigger1M)),NA())</f>
        <v>9.3690652569589083E-3</v>
      </c>
      <c r="O1453" s="44">
        <f>IFERROR(_xll.qlIndexFixing(ONIndex3M,I1453,TRUE,_xll.ohTrigger(RecalcTrigger,Trigger3M)),NA())</f>
        <v>9.5822271141843274E-3</v>
      </c>
      <c r="P1453" s="44">
        <f>IFERROR(_xll.qlIndexFixing(ONIndex6M,I1453,TRUE,_xll.ohTrigger(RecalcTrigger,Trigger6M)),NA())</f>
        <v>9.5558910937121322E-3</v>
      </c>
      <c r="Q1453" s="146">
        <f>IFERROR(_xll.qlIndexFixing(ONIndex1Y,I1453,TRUE,_xll.ohTrigger(RecalcTrigger,Trigger1Y)),NA())</f>
        <v>9.9310745266889544E-3</v>
      </c>
    </row>
    <row r="1454" spans="2:17" x14ac:dyDescent="0.2">
      <c r="B1454" s="39" t="s">
        <v>42</v>
      </c>
      <c r="D1454" s="42">
        <f>_xll.qlCalendarAdvance(Calendar,$D1453,B1454,"f",FALSE)</f>
        <v>49936</v>
      </c>
      <c r="E1454" s="140">
        <f>_xll.qlInterestRateIndexValueDate(IndexON,D1454)</f>
        <v>49936</v>
      </c>
      <c r="F1454" s="156">
        <f>IFERROR(_xll.qlIndexFixing(IndexON,D1454,TRUE,_xll.ohTrigger(RecalcTrigger,TriggerON)),NA())</f>
        <v>8.2814184306589933E-3</v>
      </c>
      <c r="H1454" s="42">
        <f>_xll.qlCalendarAdvance(Calendar,$H1453,B1454,"f",FALSE)</f>
        <v>49936</v>
      </c>
      <c r="I1454" s="140">
        <f>_xll.qlInterestRateIndexValueDate(Index1M,$H1454)</f>
        <v>49936</v>
      </c>
      <c r="J1454" s="145">
        <f>IFERROR(_xll.qlIndexFixing(Index1M,$H1454,TRUE,_xll.ohTrigger(RecalcTrigger,Trigger1M)),NA())</f>
        <v>9.3434702795536922E-3</v>
      </c>
      <c r="K1454" s="44">
        <f>IFERROR(_xll.qlIndexFixing(Index3M,H1454,TRUE,_xll.ohTrigger(RecalcTrigger,Trigger3M)),NA())</f>
        <v>9.5251268228915987E-3</v>
      </c>
      <c r="L1454" s="44">
        <f>IFERROR(_xll.qlIndexFixing(Index6M,$H1454,TRUE,_xll.ohTrigger(RecalcTrigger,Trigger6M)),NA())</f>
        <v>9.4594211961201401E-3</v>
      </c>
      <c r="M1454" s="146">
        <f>IFERROR(_xll.qlIndexFixing(Index1Y,$H1454,TRUE,_xll.ohTrigger(RecalcTrigger,Trigger1Y)),NA())</f>
        <v>9.7242235377943409E-3</v>
      </c>
      <c r="N1454" s="145">
        <f>IFERROR(_xll.qlIndexFixing(ONIndex1M,I1454,TRUE,_xll.ohTrigger(RecalcTrigger,Trigger1M)),NA())</f>
        <v>9.3599537528410437E-3</v>
      </c>
      <c r="O1454" s="44">
        <f>IFERROR(_xll.qlIndexFixing(ONIndex3M,I1454,TRUE,_xll.ohTrigger(RecalcTrigger,Trigger3M)),NA())</f>
        <v>9.5729589751614164E-3</v>
      </c>
      <c r="P1454" s="44">
        <f>IFERROR(_xll.qlIndexFixing(ONIndex6M,I1454,TRUE,_xll.ohTrigger(RecalcTrigger,Trigger6M)),NA())</f>
        <v>9.5471357390464195E-3</v>
      </c>
      <c r="Q1454" s="146">
        <f>IFERROR(_xll.qlIndexFixing(ONIndex1Y,I1454,TRUE,_xll.ohTrigger(RecalcTrigger,Trigger1Y)),NA())</f>
        <v>9.9211285773581626E-3</v>
      </c>
    </row>
    <row r="1455" spans="2:17" x14ac:dyDescent="0.2">
      <c r="B1455" s="39" t="s">
        <v>42</v>
      </c>
      <c r="D1455" s="42">
        <f>_xll.qlCalendarAdvance(Calendar,$D1454,B1455,"f",FALSE)</f>
        <v>49943</v>
      </c>
      <c r="E1455" s="140">
        <f>_xll.qlInterestRateIndexValueDate(IndexON,D1455)</f>
        <v>49943</v>
      </c>
      <c r="F1455" s="156">
        <f>IFERROR(_xll.qlIndexFixing(IndexON,D1455,TRUE,_xll.ohTrigger(RecalcTrigger,TriggerON)),NA())</f>
        <v>8.2726897392471077E-3</v>
      </c>
      <c r="H1455" s="42">
        <f>_xll.qlCalendarAdvance(Calendar,$H1454,B1455,"f",FALSE)</f>
        <v>49943</v>
      </c>
      <c r="I1455" s="140">
        <f>_xll.qlInterestRateIndexValueDate(Index1M,$H1455)</f>
        <v>49943</v>
      </c>
      <c r="J1455" s="145">
        <f>IFERROR(_xll.qlIndexFixing(Index1M,$H1455,TRUE,_xll.ohTrigger(RecalcTrigger,Trigger1M)),NA())</f>
        <v>9.334372112700523E-3</v>
      </c>
      <c r="K1455" s="44">
        <f>IFERROR(_xll.qlIndexFixing(Index3M,H1455,TRUE,_xll.ohTrigger(RecalcTrigger,Trigger3M)),NA())</f>
        <v>9.5139367465942697E-3</v>
      </c>
      <c r="L1455" s="44">
        <f>IFERROR(_xll.qlIndexFixing(Index6M,$H1455,TRUE,_xll.ohTrigger(RecalcTrigger,Trigger6M)),NA())</f>
        <v>9.4509959264513325E-3</v>
      </c>
      <c r="M1455" s="146">
        <f>IFERROR(_xll.qlIndexFixing(Index1Y,$H1455,TRUE,_xll.ohTrigger(RecalcTrigger,Trigger1Y)),NA())</f>
        <v>9.7150976415976142E-3</v>
      </c>
      <c r="N1455" s="145">
        <f>IFERROR(_xll.qlIndexFixing(ONIndex1M,I1455,TRUE,_xll.ohTrigger(RecalcTrigger,Trigger1M)),NA())</f>
        <v>9.3508286716881273E-3</v>
      </c>
      <c r="O1455" s="44">
        <f>IFERROR(_xll.qlIndexFixing(ONIndex3M,I1455,TRUE,_xll.ohTrigger(RecalcTrigger,Trigger3M)),NA())</f>
        <v>9.5636821865552335E-3</v>
      </c>
      <c r="P1455" s="44">
        <f>IFERROR(_xll.qlIndexFixing(ONIndex6M,I1455,TRUE,_xll.ohTrigger(RecalcTrigger,Trigger6M)),NA())</f>
        <v>9.5383793303738251E-3</v>
      </c>
      <c r="Q1455" s="146">
        <f>IFERROR(_xll.qlIndexFixing(ONIndex1Y,I1455,TRUE,_xll.ohTrigger(RecalcTrigger,Trigger1Y)),NA())</f>
        <v>9.9111737532164845E-3</v>
      </c>
    </row>
    <row r="1456" spans="2:17" x14ac:dyDescent="0.2">
      <c r="B1456" s="39" t="s">
        <v>42</v>
      </c>
      <c r="D1456" s="42">
        <f>_xll.qlCalendarAdvance(Calendar,$D1455,B1456,"f",FALSE)</f>
        <v>49950</v>
      </c>
      <c r="E1456" s="140">
        <f>_xll.qlInterestRateIndexValueDate(IndexON,D1456)</f>
        <v>49950</v>
      </c>
      <c r="F1456" s="156">
        <f>IFERROR(_xll.qlIndexFixing(IndexON,D1456,TRUE,_xll.ohTrigger(RecalcTrigger,TriggerON)),NA())</f>
        <v>8.2639581378685101E-3</v>
      </c>
      <c r="H1456" s="42">
        <f>_xll.qlCalendarAdvance(Calendar,$H1455,B1456,"f",FALSE)</f>
        <v>49950</v>
      </c>
      <c r="I1456" s="140">
        <f>_xll.qlInterestRateIndexValueDate(Index1M,$H1456)</f>
        <v>49950</v>
      </c>
      <c r="J1456" s="145">
        <f>IFERROR(_xll.qlIndexFixing(Index1M,$H1456,TRUE,_xll.ohTrigger(RecalcTrigger,Trigger1M)),NA())</f>
        <v>9.3253018970861426E-3</v>
      </c>
      <c r="K1456" s="44">
        <f>IFERROR(_xll.qlIndexFixing(Index3M,H1456,TRUE,_xll.ohTrigger(RecalcTrigger,Trigger3M)),NA())</f>
        <v>9.5064207303995236E-3</v>
      </c>
      <c r="L1456" s="44">
        <f>IFERROR(_xll.qlIndexFixing(Index6M,$H1456,TRUE,_xll.ohTrigger(RecalcTrigger,Trigger6M)),NA())</f>
        <v>9.4421345672041929E-3</v>
      </c>
      <c r="M1456" s="146">
        <f>IFERROR(_xll.qlIndexFixing(Index1Y,$H1456,TRUE,_xll.ohTrigger(RecalcTrigger,Trigger1Y)),NA())</f>
        <v>9.7060086612468233E-3</v>
      </c>
      <c r="N1456" s="145">
        <f>IFERROR(_xll.qlIndexFixing(ONIndex1M,I1456,TRUE,_xll.ohTrigger(RecalcTrigger,Trigger1M)),NA())</f>
        <v>9.3416960018477546E-3</v>
      </c>
      <c r="O1456" s="44">
        <f>IFERROR(_xll.qlIndexFixing(ONIndex3M,I1456,TRUE,_xll.ohTrigger(RecalcTrigger,Trigger3M)),NA())</f>
        <v>9.5544023257276844E-3</v>
      </c>
      <c r="P1456" s="44">
        <f>IFERROR(_xll.qlIndexFixing(ONIndex6M,I1456,TRUE,_xll.ohTrigger(RecalcTrigger,Trigger6M)),NA())</f>
        <v>9.5296259328137012E-3</v>
      </c>
      <c r="Q1456" s="146">
        <f>IFERROR(_xll.qlIndexFixing(ONIndex1Y,I1456,TRUE,_xll.ohTrigger(RecalcTrigger,Trigger1Y)),NA())</f>
        <v>9.9012158268663164E-3</v>
      </c>
    </row>
    <row r="1457" spans="2:17" x14ac:dyDescent="0.2">
      <c r="B1457" s="39" t="s">
        <v>42</v>
      </c>
      <c r="D1457" s="42">
        <f>_xll.qlCalendarAdvance(Calendar,$D1456,B1457,"f",FALSE)</f>
        <v>49957</v>
      </c>
      <c r="E1457" s="140">
        <f>_xll.qlInterestRateIndexValueDate(IndexON,D1457)</f>
        <v>49957</v>
      </c>
      <c r="F1457" s="156">
        <f>IFERROR(_xll.qlIndexFixing(IndexON,D1457,TRUE,_xll.ohTrigger(RecalcTrigger,TriggerON)),NA())</f>
        <v>8.2552548119163571E-3</v>
      </c>
      <c r="H1457" s="42">
        <f>_xll.qlCalendarAdvance(Calendar,$H1456,B1457,"f",FALSE)</f>
        <v>49957</v>
      </c>
      <c r="I1457" s="140">
        <f>_xll.qlInterestRateIndexValueDate(Index1M,$H1457)</f>
        <v>49957</v>
      </c>
      <c r="J1457" s="145">
        <f>IFERROR(_xll.qlIndexFixing(Index1M,$H1457,TRUE,_xll.ohTrigger(RecalcTrigger,Trigger1M)),NA())</f>
        <v>9.3162653980289126E-3</v>
      </c>
      <c r="K1457" s="44">
        <f>IFERROR(_xll.qlIndexFixing(Index3M,H1457,TRUE,_xll.ohTrigger(RecalcTrigger,Trigger3M)),NA())</f>
        <v>9.4973814335396704E-3</v>
      </c>
      <c r="L1457" s="44">
        <f>IFERROR(_xll.qlIndexFixing(Index6M,$H1457,TRUE,_xll.ohTrigger(RecalcTrigger,Trigger6M)),NA())</f>
        <v>9.4337734128534228E-3</v>
      </c>
      <c r="M1457" s="146">
        <f>IFERROR(_xll.qlIndexFixing(Index1Y,$H1457,TRUE,_xll.ohTrigger(RecalcTrigger,Trigger1Y)),NA())</f>
        <v>9.6969570873202127E-3</v>
      </c>
      <c r="N1457" s="145">
        <f>IFERROR(_xll.qlIndexFixing(ONIndex1M,I1457,TRUE,_xll.ohTrigger(RecalcTrigger,Trigger1M)),NA())</f>
        <v>9.3325913501929314E-3</v>
      </c>
      <c r="O1457" s="44">
        <f>IFERROR(_xll.qlIndexFixing(ONIndex3M,I1457,TRUE,_xll.ohTrigger(RecalcTrigger,Trigger3M)),NA())</f>
        <v>9.5451525547907146E-3</v>
      </c>
      <c r="P1457" s="44">
        <f>IFERROR(_xll.qlIndexFixing(ONIndex6M,I1457,TRUE,_xll.ohTrigger(RecalcTrigger,Trigger6M)),NA())</f>
        <v>9.5208997193108047E-3</v>
      </c>
      <c r="Q1457" s="146">
        <f>IFERROR(_xll.qlIndexFixing(ONIndex1Y,I1457,TRUE,_xll.ohTrigger(RecalcTrigger,Trigger1Y)),NA())</f>
        <v>9.8912891225422239E-3</v>
      </c>
    </row>
    <row r="1458" spans="2:17" x14ac:dyDescent="0.2">
      <c r="B1458" s="39" t="s">
        <v>42</v>
      </c>
      <c r="D1458" s="42">
        <f>_xll.qlCalendarAdvance(Calendar,$D1457,B1458,"f",FALSE)</f>
        <v>49964</v>
      </c>
      <c r="E1458" s="140">
        <f>_xll.qlInterestRateIndexValueDate(IndexON,D1458)</f>
        <v>49964</v>
      </c>
      <c r="F1458" s="156">
        <f>IFERROR(_xll.qlIndexFixing(IndexON,D1458,TRUE,_xll.ohTrigger(RecalcTrigger,TriggerON)),NA())</f>
        <v>8.2465850060575718E-3</v>
      </c>
      <c r="H1458" s="42">
        <f>_xll.qlCalendarAdvance(Calendar,$H1457,B1458,"f",FALSE)</f>
        <v>49964</v>
      </c>
      <c r="I1458" s="140">
        <f>_xll.qlInterestRateIndexValueDate(Index1M,$H1458)</f>
        <v>49964</v>
      </c>
      <c r="J1458" s="145">
        <f>IFERROR(_xll.qlIndexFixing(Index1M,$H1458,TRUE,_xll.ohTrigger(RecalcTrigger,Trigger1M)),NA())</f>
        <v>9.3072629394049672E-3</v>
      </c>
      <c r="K1458" s="44">
        <f>IFERROR(_xll.qlIndexFixing(Index3M,H1458,TRUE,_xll.ohTrigger(RecalcTrigger,Trigger3M)),NA())</f>
        <v>9.4883779085938817E-3</v>
      </c>
      <c r="L1458" s="44">
        <f>IFERROR(_xll.qlIndexFixing(Index6M,$H1458,TRUE,_xll.ohTrigger(RecalcTrigger,Trigger6M)),NA())</f>
        <v>9.4254436883073455E-3</v>
      </c>
      <c r="M1458" s="146">
        <f>IFERROR(_xll.qlIndexFixing(Index1Y,$H1458,TRUE,_xll.ohTrigger(RecalcTrigger,Trigger1Y)),NA())</f>
        <v>9.6879429464342692E-3</v>
      </c>
      <c r="N1458" s="145">
        <f>IFERROR(_xll.qlIndexFixing(ONIndex1M,I1458,TRUE,_xll.ohTrigger(RecalcTrigger,Trigger1M)),NA())</f>
        <v>9.3235207051522995E-3</v>
      </c>
      <c r="O1458" s="44">
        <f>IFERROR(_xll.qlIndexFixing(ONIndex3M,I1458,TRUE,_xll.ohTrigger(RecalcTrigger,Trigger3M)),NA())</f>
        <v>9.5359384511062295E-3</v>
      </c>
      <c r="P1458" s="44">
        <f>IFERROR(_xll.qlIndexFixing(ONIndex6M,I1458,TRUE,_xll.ohTrigger(RecalcTrigger,Trigger6M)),NA())</f>
        <v>9.5122047549034416E-3</v>
      </c>
      <c r="Q1458" s="146">
        <f>IFERROR(_xll.qlIndexFixing(ONIndex1Y,I1458,TRUE,_xll.ohTrigger(RecalcTrigger,Trigger1Y)),NA())</f>
        <v>9.8813994130086957E-3</v>
      </c>
    </row>
    <row r="1459" spans="2:17" x14ac:dyDescent="0.2">
      <c r="B1459" s="39" t="s">
        <v>42</v>
      </c>
      <c r="D1459" s="42">
        <f>_xll.qlCalendarAdvance(Calendar,$D1458,B1459,"f",FALSE)</f>
        <v>49971</v>
      </c>
      <c r="E1459" s="140">
        <f>_xll.qlInterestRateIndexValueDate(IndexON,D1459)</f>
        <v>49971</v>
      </c>
      <c r="F1459" s="156">
        <f>IFERROR(_xll.qlIndexFixing(IndexON,D1459,TRUE,_xll.ohTrigger(RecalcTrigger,TriggerON)),NA())</f>
        <v>8.2379487206163393E-3</v>
      </c>
      <c r="H1459" s="42">
        <f>_xll.qlCalendarAdvance(Calendar,$H1458,B1459,"f",FALSE)</f>
        <v>49971</v>
      </c>
      <c r="I1459" s="140">
        <f>_xll.qlInterestRateIndexValueDate(Index1M,$H1459)</f>
        <v>49971</v>
      </c>
      <c r="J1459" s="145">
        <f>IFERROR(_xll.qlIndexFixing(Index1M,$H1459,TRUE,_xll.ohTrigger(RecalcTrigger,Trigger1M)),NA())</f>
        <v>9.2982945211332602E-3</v>
      </c>
      <c r="K1459" s="44">
        <f>IFERROR(_xll.qlIndexFixing(Index3M,H1459,TRUE,_xll.ohTrigger(RecalcTrigger,Trigger3M)),NA())</f>
        <v>9.4794101553199034E-3</v>
      </c>
      <c r="L1459" s="44">
        <f>IFERROR(_xll.qlIndexFixing(Index6M,$H1459,TRUE,_xll.ohTrigger(RecalcTrigger,Trigger6M)),NA())</f>
        <v>9.4171453931767603E-3</v>
      </c>
      <c r="M1459" s="146">
        <f>IFERROR(_xll.qlIndexFixing(Index1Y,$H1459,TRUE,_xll.ohTrigger(RecalcTrigger,Trigger1Y)),NA())</f>
        <v>9.6789662375877938E-3</v>
      </c>
      <c r="N1459" s="145">
        <f>IFERROR(_xll.qlIndexFixing(ONIndex1M,I1459,TRUE,_xll.ohTrigger(RecalcTrigger,Trigger1M)),NA())</f>
        <v>9.3144840668069051E-3</v>
      </c>
      <c r="O1459" s="44">
        <f>IFERROR(_xll.qlIndexFixing(ONIndex3M,I1459,TRUE,_xll.ohTrigger(RecalcTrigger,Trigger3M)),NA())</f>
        <v>9.526760014593183E-3</v>
      </c>
      <c r="P1459" s="44">
        <f>IFERROR(_xll.qlIndexFixing(ONIndex6M,I1459,TRUE,_xll.ohTrigger(RecalcTrigger,Trigger6M)),NA())</f>
        <v>9.5035410398347508E-3</v>
      </c>
      <c r="Q1459" s="146">
        <f>IFERROR(_xll.qlIndexFixing(ONIndex1Y,I1459,TRUE,_xll.ohTrigger(RecalcTrigger,Trigger1Y)),NA())</f>
        <v>9.8715466982657318E-3</v>
      </c>
    </row>
    <row r="1460" spans="2:17" x14ac:dyDescent="0.2">
      <c r="B1460" s="39" t="s">
        <v>42</v>
      </c>
      <c r="D1460" s="42">
        <f>_xll.qlCalendarAdvance(Calendar,$D1459,B1460,"f",FALSE)</f>
        <v>49978</v>
      </c>
      <c r="E1460" s="140">
        <f>_xll.qlInterestRateIndexValueDate(IndexON,D1460)</f>
        <v>49978</v>
      </c>
      <c r="F1460" s="156">
        <f>IFERROR(_xll.qlIndexFixing(IndexON,D1460,TRUE,_xll.ohTrigger(RecalcTrigger,TriggerON)),NA())</f>
        <v>8.2293459553495207E-3</v>
      </c>
      <c r="H1460" s="42">
        <f>_xll.qlCalendarAdvance(Calendar,$H1459,B1460,"f",FALSE)</f>
        <v>49978</v>
      </c>
      <c r="I1460" s="140">
        <f>_xll.qlInterestRateIndexValueDate(Index1M,$H1460)</f>
        <v>49978</v>
      </c>
      <c r="J1460" s="145">
        <f>IFERROR(_xll.qlIndexFixing(Index1M,$H1460,TRUE,_xll.ohTrigger(RecalcTrigger,Trigger1M)),NA())</f>
        <v>9.2909118253063291E-3</v>
      </c>
      <c r="K1460" s="44">
        <f>IFERROR(_xll.qlIndexFixing(Index3M,H1460,TRUE,_xll.ohTrigger(RecalcTrigger,Trigger3M)),NA())</f>
        <v>9.4704781734763557E-3</v>
      </c>
      <c r="L1460" s="44">
        <f>IFERROR(_xll.qlIndexFixing(Index6M,$H1460,TRUE,_xll.ohTrigger(RecalcTrigger,Trigger6M)),NA())</f>
        <v>9.4088785270738037E-3</v>
      </c>
      <c r="M1460" s="146">
        <f>IFERROR(_xll.qlIndexFixing(Index1Y,$H1460,TRUE,_xll.ohTrigger(RecalcTrigger,Trigger1Y)),NA())</f>
        <v>9.6700269597838062E-3</v>
      </c>
      <c r="N1460" s="145">
        <f>IFERROR(_xll.qlIndexFixing(ONIndex1M,I1460,TRUE,_xll.ohTrigger(RecalcTrigger,Trigger1M)),NA())</f>
        <v>9.305481435075702E-3</v>
      </c>
      <c r="O1460" s="44">
        <f>IFERROR(_xll.qlIndexFixing(ONIndex3M,I1460,TRUE,_xll.ohTrigger(RecalcTrigger,Trigger3M)),NA())</f>
        <v>9.5176172454136676E-3</v>
      </c>
      <c r="P1460" s="44">
        <f>IFERROR(_xll.qlIndexFixing(ONIndex6M,I1460,TRUE,_xll.ohTrigger(RecalcTrigger,Trigger6M)),NA())</f>
        <v>9.4949085741047323E-3</v>
      </c>
      <c r="Q1460" s="146">
        <f>IFERROR(_xll.qlIndexFixing(ONIndex1Y,I1460,TRUE,_xll.ohTrigger(RecalcTrigger,Trigger1Y)),NA())</f>
        <v>9.8617309783133322E-3</v>
      </c>
    </row>
    <row r="1461" spans="2:17" x14ac:dyDescent="0.2">
      <c r="B1461" s="39" t="s">
        <v>42</v>
      </c>
      <c r="D1461" s="42">
        <f>_xll.qlCalendarAdvance(Calendar,$D1460,B1461,"f",FALSE)</f>
        <v>49985</v>
      </c>
      <c r="E1461" s="140">
        <f>_xll.qlInterestRateIndexValueDate(IndexON,D1461)</f>
        <v>49985</v>
      </c>
      <c r="F1461" s="156">
        <f>IFERROR(_xll.qlIndexFixing(IndexON,D1461,TRUE,_xll.ohTrigger(RecalcTrigger,TriggerON)),NA())</f>
        <v>8.2207767104192087E-3</v>
      </c>
      <c r="H1461" s="42">
        <f>_xll.qlCalendarAdvance(Calendar,$H1460,B1461,"f",FALSE)</f>
        <v>49985</v>
      </c>
      <c r="I1461" s="140">
        <f>_xll.qlInterestRateIndexValueDate(Index1M,$H1461)</f>
        <v>49985</v>
      </c>
      <c r="J1461" s="145">
        <f>IFERROR(_xll.qlIndexFixing(Index1M,$H1461,TRUE,_xll.ohTrigger(RecalcTrigger,Trigger1M)),NA())</f>
        <v>9.2804598053249088E-3</v>
      </c>
      <c r="K1461" s="44">
        <f>IFERROR(_xll.qlIndexFixing(Index3M,H1461,TRUE,_xll.ohTrigger(RecalcTrigger,Trigger3M)),NA())</f>
        <v>9.4615819628200998E-3</v>
      </c>
      <c r="L1461" s="44">
        <f>IFERROR(_xll.qlIndexFixing(Index6M,$H1461,TRUE,_xll.ohTrigger(RecalcTrigger,Trigger6M)),NA())</f>
        <v>9.4010997194018502E-3</v>
      </c>
      <c r="M1461" s="146">
        <f>IFERROR(_xll.qlIndexFixing(Index1Y,$H1461,TRUE,_xll.ohTrigger(RecalcTrigger,Trigger1Y)),NA())</f>
        <v>9.6611251120295449E-3</v>
      </c>
      <c r="N1461" s="145">
        <f>IFERROR(_xll.qlIndexFixing(ONIndex1M,I1461,TRUE,_xll.ohTrigger(RecalcTrigger,Trigger1M)),NA())</f>
        <v>9.2965128098776439E-3</v>
      </c>
      <c r="O1461" s="44">
        <f>IFERROR(_xll.qlIndexFixing(ONIndex3M,I1461,TRUE,_xll.ohTrigger(RecalcTrigger,Trigger3M)),NA())</f>
        <v>9.5085101434055908E-3</v>
      </c>
      <c r="P1461" s="44">
        <f>IFERROR(_xll.qlIndexFixing(ONIndex6M,I1461,TRUE,_xll.ohTrigger(RecalcTrigger,Trigger6M)),NA())</f>
        <v>9.4863073575512935E-3</v>
      </c>
      <c r="Q1461" s="146">
        <f>IFERROR(_xll.qlIndexFixing(ONIndex1Y,I1461,TRUE,_xll.ohTrigger(RecalcTrigger,Trigger1Y)),NA())</f>
        <v>9.8519522531514969E-3</v>
      </c>
    </row>
    <row r="1462" spans="2:17" x14ac:dyDescent="0.2">
      <c r="B1462" s="39" t="s">
        <v>42</v>
      </c>
      <c r="D1462" s="42">
        <f>_xll.qlCalendarAdvance(Calendar,$D1461,B1462,"f",FALSE)</f>
        <v>49992</v>
      </c>
      <c r="E1462" s="140">
        <f>_xll.qlInterestRateIndexValueDate(IndexON,D1462)</f>
        <v>49992</v>
      </c>
      <c r="F1462" s="156">
        <f>IFERROR(_xll.qlIndexFixing(IndexON,D1462,TRUE,_xll.ohTrigger(RecalcTrigger,TriggerON)),NA())</f>
        <v>8.2122409856633105E-3</v>
      </c>
      <c r="H1462" s="42">
        <f>_xll.qlCalendarAdvance(Calendar,$H1461,B1462,"f",FALSE)</f>
        <v>49992</v>
      </c>
      <c r="I1462" s="140">
        <f>_xll.qlInterestRateIndexValueDate(Index1M,$H1462)</f>
        <v>49992</v>
      </c>
      <c r="J1462" s="145">
        <f>IFERROR(_xll.qlIndexFixing(Index1M,$H1462,TRUE,_xll.ohTrigger(RecalcTrigger,Trigger1M)),NA())</f>
        <v>9.2715935076261718E-3</v>
      </c>
      <c r="K1462" s="44">
        <f>IFERROR(_xll.qlIndexFixing(Index3M,H1462,TRUE,_xll.ohTrigger(RecalcTrigger,Trigger3M)),NA())</f>
        <v>9.4527215231132843E-3</v>
      </c>
      <c r="L1462" s="44">
        <f>IFERROR(_xll.qlIndexFixing(Index6M,$H1462,TRUE,_xll.ohTrigger(RecalcTrigger,Trigger6M)),NA())</f>
        <v>9.3928936761505898E-3</v>
      </c>
      <c r="M1462" s="146">
        <f>IFERROR(_xll.qlIndexFixing(Index1Y,$H1462,TRUE,_xll.ohTrigger(RecalcTrigger,Trigger1Y)),NA())</f>
        <v>9.6522606933364674E-3</v>
      </c>
      <c r="N1462" s="145">
        <f>IFERROR(_xll.qlIndexFixing(ONIndex1M,I1462,TRUE,_xll.ohTrigger(RecalcTrigger,Trigger1M)),NA())</f>
        <v>9.2875781913748234E-3</v>
      </c>
      <c r="O1462" s="44">
        <f>IFERROR(_xll.qlIndexFixing(ONIndex3M,I1462,TRUE,_xll.ohTrigger(RecalcTrigger,Trigger3M)),NA())</f>
        <v>9.4994387086499987E-3</v>
      </c>
      <c r="P1462" s="44">
        <f>IFERROR(_xll.qlIndexFixing(ONIndex6M,I1462,TRUE,_xll.ohTrigger(RecalcTrigger,Trigger6M)),NA())</f>
        <v>9.4777373902554807E-3</v>
      </c>
      <c r="Q1462" s="146">
        <f>IFERROR(_xll.qlIndexFixing(ONIndex1Y,I1462,TRUE,_xll.ohTrigger(RecalcTrigger,Trigger1Y)),NA())</f>
        <v>9.8422105226991796E-3</v>
      </c>
    </row>
    <row r="1463" spans="2:17" x14ac:dyDescent="0.2">
      <c r="B1463" s="39" t="s">
        <v>42</v>
      </c>
      <c r="D1463" s="42">
        <f>_xll.qlCalendarAdvance(Calendar,$D1462,B1463,"f",FALSE)</f>
        <v>49999</v>
      </c>
      <c r="E1463" s="140">
        <f>_xll.qlInterestRateIndexValueDate(IndexON,D1463)</f>
        <v>49999</v>
      </c>
      <c r="F1463" s="156">
        <f>IFERROR(_xll.qlIndexFixing(IndexON,D1463,TRUE,_xll.ohTrigger(RecalcTrigger,TriggerON)),NA())</f>
        <v>8.2037387812439189E-3</v>
      </c>
      <c r="H1463" s="42">
        <f>_xll.qlCalendarAdvance(Calendar,$H1462,B1463,"f",FALSE)</f>
        <v>49999</v>
      </c>
      <c r="I1463" s="140">
        <f>_xll.qlInterestRateIndexValueDate(Index1M,$H1463)</f>
        <v>49999</v>
      </c>
      <c r="J1463" s="145">
        <f>IFERROR(_xll.qlIndexFixing(Index1M,$H1463,TRUE,_xll.ohTrigger(RecalcTrigger,Trigger1M)),NA())</f>
        <v>9.2627612499630863E-3</v>
      </c>
      <c r="K1463" s="44">
        <f>IFERROR(_xll.qlIndexFixing(Index3M,H1463,TRUE,_xll.ohTrigger(RecalcTrigger,Trigger3M)),NA())</f>
        <v>9.4438968541162918E-3</v>
      </c>
      <c r="L1463" s="44">
        <f>IFERROR(_xll.qlIndexFixing(Index6M,$H1463,TRUE,_xll.ohTrigger(RecalcTrigger,Trigger6M)),NA())</f>
        <v>9.3847190598090602E-3</v>
      </c>
      <c r="M1463" s="146">
        <f>IFERROR(_xll.qlIndexFixing(Index1Y,$H1463,TRUE,_xll.ohTrigger(RecalcTrigger,Trigger1Y)),NA())</f>
        <v>9.6434337027200279E-3</v>
      </c>
      <c r="N1463" s="145">
        <f>IFERROR(_xll.qlIndexFixing(ONIndex1M,I1463,TRUE,_xll.ohTrigger(RecalcTrigger,Trigger1M)),NA())</f>
        <v>9.2786775794051479E-3</v>
      </c>
      <c r="O1463" s="44">
        <f>IFERROR(_xll.qlIndexFixing(ONIndex3M,I1463,TRUE,_xll.ohTrigger(RecalcTrigger,Trigger3M)),NA())</f>
        <v>9.4904029410658453E-3</v>
      </c>
      <c r="P1463" s="44">
        <f>IFERROR(_xll.qlIndexFixing(ONIndex6M,I1463,TRUE,_xll.ohTrigger(RecalcTrigger,Trigger6M)),NA())</f>
        <v>9.4691986722983401E-3</v>
      </c>
      <c r="Q1463" s="146">
        <f>IFERROR(_xll.qlIndexFixing(ONIndex1Y,I1463,TRUE,_xll.ohTrigger(RecalcTrigger,Trigger1Y)),NA())</f>
        <v>9.8325057870374266E-3</v>
      </c>
    </row>
    <row r="1464" spans="2:17" x14ac:dyDescent="0.2">
      <c r="B1464" s="39" t="s">
        <v>42</v>
      </c>
      <c r="D1464" s="42">
        <f>_xll.qlCalendarAdvance(Calendar,$D1463,B1464,"f",FALSE)</f>
        <v>50006</v>
      </c>
      <c r="E1464" s="140">
        <f>_xll.qlInterestRateIndexValueDate(IndexON,D1464)</f>
        <v>50006</v>
      </c>
      <c r="F1464" s="156">
        <f>IFERROR(_xll.qlIndexFixing(IndexON,D1464,TRUE,_xll.ohTrigger(RecalcTrigger,TriggerON)),NA())</f>
        <v>8.1952700969989412E-3</v>
      </c>
      <c r="H1464" s="42">
        <f>_xll.qlCalendarAdvance(Calendar,$H1463,B1464,"f",FALSE)</f>
        <v>50006</v>
      </c>
      <c r="I1464" s="140">
        <f>_xll.qlInterestRateIndexValueDate(Index1M,$H1464)</f>
        <v>50006</v>
      </c>
      <c r="J1464" s="145">
        <f>IFERROR(_xll.qlIndexFixing(Index1M,$H1464,TRUE,_xll.ohTrigger(RecalcTrigger,Trigger1M)),NA())</f>
        <v>9.253963032252073E-3</v>
      </c>
      <c r="K1464" s="44">
        <f>IFERROR(_xll.qlIndexFixing(Index3M,H1464,TRUE,_xll.ohTrigger(RecalcTrigger,Trigger3M)),NA())</f>
        <v>9.4351079555903897E-3</v>
      </c>
      <c r="L1464" s="44">
        <f>IFERROR(_xll.qlIndexFixing(Index6M,$H1464,TRUE,_xll.ohTrigger(RecalcTrigger,Trigger6M)),NA())</f>
        <v>9.3765758699966544E-3</v>
      </c>
      <c r="M1464" s="146">
        <f>IFERROR(_xll.qlIndexFixing(Index1Y,$H1464,TRUE,_xll.ohTrigger(RecalcTrigger,Trigger1Y)),NA())</f>
        <v>9.6346441392001214E-3</v>
      </c>
      <c r="N1464" s="145">
        <f>IFERROR(_xll.qlIndexFixing(ONIndex1M,I1464,TRUE,_xll.ohTrigger(RecalcTrigger,Trigger1M)),NA())</f>
        <v>9.26981097413071E-3</v>
      </c>
      <c r="O1464" s="44">
        <f>IFERROR(_xll.qlIndexFixing(ONIndex3M,I1464,TRUE,_xll.ohTrigger(RecalcTrigger,Trigger3M)),NA())</f>
        <v>9.4814028407341766E-3</v>
      </c>
      <c r="P1464" s="44">
        <f>IFERROR(_xll.qlIndexFixing(ONIndex6M,I1464,TRUE,_xll.ohTrigger(RecalcTrigger,Trigger6M)),NA())</f>
        <v>9.4606912035177793E-3</v>
      </c>
      <c r="Q1464" s="146">
        <f>IFERROR(_xll.qlIndexFixing(ONIndex1Y,I1464,TRUE,_xll.ohTrigger(RecalcTrigger,Trigger1Y)),NA())</f>
        <v>9.8228380461662379E-3</v>
      </c>
    </row>
    <row r="1465" spans="2:17" x14ac:dyDescent="0.2">
      <c r="B1465" s="39" t="s">
        <v>42</v>
      </c>
      <c r="D1465" s="42">
        <f>_xll.qlCalendarAdvance(Calendar,$D1464,B1465,"f",FALSE)</f>
        <v>50013</v>
      </c>
      <c r="E1465" s="140">
        <f>_xll.qlInterestRateIndexValueDate(IndexON,D1465)</f>
        <v>50013</v>
      </c>
      <c r="F1465" s="156">
        <f>IFERROR(_xll.qlIndexFixing(IndexON,D1465,TRUE,_xll.ohTrigger(RecalcTrigger,TriggerON)),NA())</f>
        <v>8.1868349330094237E-3</v>
      </c>
      <c r="H1465" s="42">
        <f>_xll.qlCalendarAdvance(Calendar,$H1464,B1465,"f",FALSE)</f>
        <v>50013</v>
      </c>
      <c r="I1465" s="140">
        <f>_xll.qlInterestRateIndexValueDate(Index1M,$H1465)</f>
        <v>50013</v>
      </c>
      <c r="J1465" s="145">
        <f>IFERROR(_xll.qlIndexFixing(Index1M,$H1465,TRUE,_xll.ohTrigger(RecalcTrigger,Trigger1M)),NA())</f>
        <v>9.2451988544171512E-3</v>
      </c>
      <c r="K1465" s="44">
        <f>IFERROR(_xll.qlIndexFixing(Index3M,H1465,TRUE,_xll.ohTrigger(RecalcTrigger,Trigger3M)),NA())</f>
        <v>9.427348709841436E-3</v>
      </c>
      <c r="L1465" s="44">
        <f>IFERROR(_xll.qlIndexFixing(Index6M,$H1465,TRUE,_xll.ohTrigger(RecalcTrigger,Trigger6M)),NA())</f>
        <v>9.3680156184930453E-3</v>
      </c>
      <c r="M1465" s="146">
        <f>IFERROR(_xll.qlIndexFixing(Index1Y,$H1465,TRUE,_xll.ohTrigger(RecalcTrigger,Trigger1Y)),NA())</f>
        <v>9.6258920018001959E-3</v>
      </c>
      <c r="N1465" s="145">
        <f>IFERROR(_xll.qlIndexFixing(ONIndex1M,I1465,TRUE,_xll.ohTrigger(RecalcTrigger,Trigger1M)),NA())</f>
        <v>9.260978375389417E-3</v>
      </c>
      <c r="O1465" s="44">
        <f>IFERROR(_xll.qlIndexFixing(ONIndex3M,I1465,TRUE,_xll.ohTrigger(RecalcTrigger,Trigger3M)),NA())</f>
        <v>9.4724384076549928E-3</v>
      </c>
      <c r="P1465" s="44">
        <f>IFERROR(_xll.qlIndexFixing(ONIndex6M,I1465,TRUE,_xll.ohTrigger(RecalcTrigger,Trigger6M)),NA())</f>
        <v>9.4522149840758907E-3</v>
      </c>
      <c r="Q1465" s="146">
        <f>IFERROR(_xll.qlIndexFixing(ONIndex1Y,I1465,TRUE,_xll.ohTrigger(RecalcTrigger,Trigger1Y)),NA())</f>
        <v>9.8132073000045672E-3</v>
      </c>
    </row>
    <row r="1466" spans="2:17" x14ac:dyDescent="0.2">
      <c r="B1466" s="39" t="s">
        <v>42</v>
      </c>
      <c r="D1466" s="42">
        <f>_xll.qlCalendarAdvance(Calendar,$D1465,B1466,"f",FALSE)</f>
        <v>50020</v>
      </c>
      <c r="E1466" s="140">
        <f>_xll.qlInterestRateIndexValueDate(IndexON,D1466)</f>
        <v>50020</v>
      </c>
      <c r="F1466" s="156">
        <f>IFERROR(_xll.qlIndexFixing(IndexON,D1466,TRUE,_xll.ohTrigger(RecalcTrigger,TriggerON)),NA())</f>
        <v>8.1784332892753664E-3</v>
      </c>
      <c r="H1466" s="42">
        <f>_xll.qlCalendarAdvance(Calendar,$H1465,B1466,"f",FALSE)</f>
        <v>50020</v>
      </c>
      <c r="I1466" s="140">
        <f>_xll.qlInterestRateIndexValueDate(Index1M,$H1466)</f>
        <v>50020</v>
      </c>
      <c r="J1466" s="145">
        <f>IFERROR(_xll.qlIndexFixing(Index1M,$H1466,TRUE,_xll.ohTrigger(RecalcTrigger,Trigger1M)),NA())</f>
        <v>9.2364687163798073E-3</v>
      </c>
      <c r="K1466" s="44">
        <f>IFERROR(_xll.qlIndexFixing(Index3M,H1466,TRUE,_xll.ohTrigger(RecalcTrigger,Trigger3M)),NA())</f>
        <v>9.4186266914201046E-3</v>
      </c>
      <c r="L1466" s="44">
        <f>IFERROR(_xll.qlIndexFixing(Index6M,$H1466,TRUE,_xll.ohTrigger(RecalcTrigger,Trigger6M)),NA())</f>
        <v>9.3599373184886352E-3</v>
      </c>
      <c r="M1466" s="146">
        <f>IFERROR(_xll.qlIndexFixing(Index1Y,$H1466,TRUE,_xll.ohTrigger(RecalcTrigger,Trigger1Y)),NA())</f>
        <v>9.6171772895488061E-3</v>
      </c>
      <c r="N1466" s="145">
        <f>IFERROR(_xll.qlIndexFixing(ONIndex1M,I1466,TRUE,_xll.ohTrigger(RecalcTrigger,Trigger1M)),NA())</f>
        <v>9.2521797833433617E-3</v>
      </c>
      <c r="O1466" s="44">
        <f>IFERROR(_xll.qlIndexFixing(ONIndex3M,I1466,TRUE,_xll.ohTrigger(RecalcTrigger,Trigger3M)),NA())</f>
        <v>9.4635096417472475E-3</v>
      </c>
      <c r="P1466" s="44">
        <f>IFERROR(_xll.qlIndexFixing(ONIndex6M,I1466,TRUE,_xll.ohTrigger(RecalcTrigger,Trigger6M)),NA())</f>
        <v>9.4437700138105818E-3</v>
      </c>
      <c r="Q1466" s="146">
        <f>IFERROR(_xll.qlIndexFixing(ONIndex1Y,I1466,TRUE,_xll.ohTrigger(RecalcTrigger,Trigger1Y)),NA())</f>
        <v>9.8036135486334608E-3</v>
      </c>
    </row>
    <row r="1467" spans="2:17" x14ac:dyDescent="0.2">
      <c r="B1467" s="39" t="s">
        <v>42</v>
      </c>
      <c r="D1467" s="42">
        <f>_xll.qlCalendarAdvance(Calendar,$D1466,B1467,"f",FALSE)</f>
        <v>50027</v>
      </c>
      <c r="E1467" s="140">
        <f>_xll.qlInterestRateIndexValueDate(IndexON,D1467)</f>
        <v>50027</v>
      </c>
      <c r="F1467" s="156">
        <f>IFERROR(_xll.qlIndexFixing(IndexON,D1467,TRUE,_xll.ohTrigger(RecalcTrigger,TriggerON)),NA())</f>
        <v>8.1700651657157231E-3</v>
      </c>
      <c r="H1467" s="42">
        <f>_xll.qlCalendarAdvance(Calendar,$H1466,B1467,"f",FALSE)</f>
        <v>50027</v>
      </c>
      <c r="I1467" s="140">
        <f>_xll.qlInterestRateIndexValueDate(Index1M,$H1467)</f>
        <v>50027</v>
      </c>
      <c r="J1467" s="145">
        <f>IFERROR(_xll.qlIndexFixing(Index1M,$H1467,TRUE,_xll.ohTrigger(RecalcTrigger,Trigger1M)),NA())</f>
        <v>9.227772618058995E-3</v>
      </c>
      <c r="K1467" s="44">
        <f>IFERROR(_xll.qlIndexFixing(Index3M,H1467,TRUE,_xll.ohTrigger(RecalcTrigger,Trigger3M)),NA())</f>
        <v>9.4099404405361253E-3</v>
      </c>
      <c r="L1467" s="44">
        <f>IFERROR(_xll.qlIndexFixing(Index6M,$H1467,TRUE,_xll.ohTrigger(RecalcTrigger,Trigger6M)),NA())</f>
        <v>9.3518904448364366E-3</v>
      </c>
      <c r="M1467" s="146">
        <f>IFERROR(_xll.qlIndexFixing(Index1Y,$H1467,TRUE,_xll.ohTrigger(RecalcTrigger,Trigger1Y)),NA())</f>
        <v>9.6085000014776156E-3</v>
      </c>
      <c r="N1467" s="145">
        <f>IFERROR(_xll.qlIndexFixing(ONIndex1M,I1467,TRUE,_xll.ohTrigger(RecalcTrigger,Trigger1M)),NA())</f>
        <v>9.2434151978304513E-3</v>
      </c>
      <c r="O1467" s="44">
        <f>IFERROR(_xll.qlIndexFixing(ONIndex3M,I1467,TRUE,_xll.ohTrigger(RecalcTrigger,Trigger3M)),NA())</f>
        <v>9.4546165430109408E-3</v>
      </c>
      <c r="P1467" s="44">
        <f>IFERROR(_xll.qlIndexFixing(ONIndex6M,I1467,TRUE,_xll.ohTrigger(RecalcTrigger,Trigger6M)),NA())</f>
        <v>9.4353562928839452E-3</v>
      </c>
      <c r="Q1467" s="146">
        <f>IFERROR(_xll.qlIndexFixing(ONIndex1Y,I1467,TRUE,_xll.ohTrigger(RecalcTrigger,Trigger1Y)),NA())</f>
        <v>9.7940567919718724E-3</v>
      </c>
    </row>
    <row r="1468" spans="2:17" x14ac:dyDescent="0.2">
      <c r="B1468" s="39" t="s">
        <v>42</v>
      </c>
      <c r="D1468" s="42">
        <f>_xll.qlCalendarAdvance(Calendar,$D1467,B1468,"f",FALSE)</f>
        <v>50038</v>
      </c>
      <c r="E1468" s="140">
        <f>_xll.qlInterestRateIndexValueDate(IndexON,D1468)</f>
        <v>50038</v>
      </c>
      <c r="F1468" s="156">
        <f>IFERROR(_xll.qlIndexFixing(IndexON,D1468,TRUE,_xll.ohTrigger(RecalcTrigger,TriggerON)),NA())</f>
        <v>8.1569829819105877E-3</v>
      </c>
      <c r="H1468" s="42">
        <f>_xll.qlCalendarAdvance(Calendar,$H1467,B1468,"f",FALSE)</f>
        <v>50038</v>
      </c>
      <c r="I1468" s="140">
        <f>_xll.qlInterestRateIndexValueDate(Index1M,$H1468)</f>
        <v>50038</v>
      </c>
      <c r="J1468" s="145">
        <f>IFERROR(_xll.qlIndexFixing(Index1M,$H1468,TRUE,_xll.ohTrigger(RecalcTrigger,Trigger1M)),NA())</f>
        <v>9.2146741856661534E-3</v>
      </c>
      <c r="K1468" s="44">
        <f>IFERROR(_xll.qlIndexFixing(Index3M,H1468,TRUE,_xll.ohTrigger(RecalcTrigger,Trigger3M)),NA())</f>
        <v>9.3958741606772183E-3</v>
      </c>
      <c r="L1468" s="44">
        <f>IFERROR(_xll.qlIndexFixing(Index6M,$H1468,TRUE,_xll.ohTrigger(RecalcTrigger,Trigger6M)),NA())</f>
        <v>9.3393088508230936E-3</v>
      </c>
      <c r="M1468" s="146">
        <f>IFERROR(_xll.qlIndexFixing(Index1Y,$H1468,TRUE,_xll.ohTrigger(RecalcTrigger,Trigger1Y)),NA())</f>
        <v>9.5949398728838453E-3</v>
      </c>
      <c r="N1468" s="145">
        <f>IFERROR(_xll.qlIndexFixing(ONIndex1M,I1468,TRUE,_xll.ohTrigger(RecalcTrigger,Trigger1M)),NA())</f>
        <v>9.2297109850358883E-3</v>
      </c>
      <c r="O1468" s="44">
        <f>IFERROR(_xll.qlIndexFixing(ONIndex3M,I1468,TRUE,_xll.ohTrigger(RecalcTrigger,Trigger3M)),NA())</f>
        <v>9.4407137359497906E-3</v>
      </c>
      <c r="P1468" s="44">
        <f>IFERROR(_xll.qlIndexFixing(ONIndex6M,I1468,TRUE,_xll.ohTrigger(RecalcTrigger,Trigger6M)),NA())</f>
        <v>9.422197867545723E-3</v>
      </c>
      <c r="Q1468" s="146">
        <f>IFERROR(_xll.qlIndexFixing(ONIndex1Y,I1468,TRUE,_xll.ohTrigger(RecalcTrigger,Trigger1Y)),NA())</f>
        <v>9.7791137759961622E-3</v>
      </c>
    </row>
    <row r="1469" spans="2:17" x14ac:dyDescent="0.2">
      <c r="B1469" s="39" t="s">
        <v>42</v>
      </c>
      <c r="D1469" s="42">
        <f>_xll.qlCalendarAdvance(Calendar,$D1468,B1469,"f",FALSE)</f>
        <v>50045</v>
      </c>
      <c r="E1469" s="140">
        <f>_xll.qlInterestRateIndexValueDate(IndexON,D1469)</f>
        <v>50045</v>
      </c>
      <c r="F1469" s="156">
        <f>IFERROR(_xll.qlIndexFixing(IndexON,D1469,TRUE,_xll.ohTrigger(RecalcTrigger,TriggerON)),NA())</f>
        <v>8.1487010533398685E-3</v>
      </c>
      <c r="H1469" s="42">
        <f>_xll.qlCalendarAdvance(Calendar,$H1468,B1469,"f",FALSE)</f>
        <v>50045</v>
      </c>
      <c r="I1469" s="140">
        <f>_xll.qlInterestRateIndexValueDate(Index1M,$H1469)</f>
        <v>50045</v>
      </c>
      <c r="J1469" s="145">
        <f>IFERROR(_xll.qlIndexFixing(Index1M,$H1469,TRUE,_xll.ohTrigger(RecalcTrigger,Trigger1M)),NA())</f>
        <v>9.2060634035025461E-3</v>
      </c>
      <c r="K1469" s="44">
        <f>IFERROR(_xll.qlIndexFixing(Index3M,H1469,TRUE,_xll.ohTrigger(RecalcTrigger,Trigger3M)),NA())</f>
        <v>9.3867960429660086E-3</v>
      </c>
      <c r="L1469" s="44">
        <f>IFERROR(_xll.qlIndexFixing(Index6M,$H1469,TRUE,_xll.ohTrigger(RecalcTrigger,Trigger6M)),NA())</f>
        <v>9.3313427860671361E-3</v>
      </c>
      <c r="M1469" s="146">
        <f>IFERROR(_xll.qlIndexFixing(Index1Y,$H1469,TRUE,_xll.ohTrigger(RecalcTrigger,Trigger1Y)),NA())</f>
        <v>9.586358814004603E-3</v>
      </c>
      <c r="N1469" s="145">
        <f>IFERROR(_xll.qlIndexFixing(ONIndex1M,I1469,TRUE,_xll.ohTrigger(RecalcTrigger,Trigger1M)),NA())</f>
        <v>9.2210338450560148E-3</v>
      </c>
      <c r="O1469" s="44">
        <f>IFERROR(_xll.qlIndexFixing(ONIndex3M,I1469,TRUE,_xll.ohTrigger(RecalcTrigger,Trigger3M)),NA())</f>
        <v>9.4319123529129634E-3</v>
      </c>
      <c r="P1469" s="44">
        <f>IFERROR(_xll.qlIndexFixing(ONIndex6M,I1469,TRUE,_xll.ohTrigger(RecalcTrigger,Trigger6M)),NA())</f>
        <v>9.4138645017372014E-3</v>
      </c>
      <c r="Q1469" s="146">
        <f>IFERROR(_xll.qlIndexFixing(ONIndex1Y,I1469,TRUE,_xll.ohTrigger(RecalcTrigger,Trigger1Y)),NA())</f>
        <v>9.7696521487034005E-3</v>
      </c>
    </row>
    <row r="1470" spans="2:17" x14ac:dyDescent="0.2">
      <c r="B1470" s="39" t="s">
        <v>42</v>
      </c>
      <c r="D1470" s="42">
        <f>_xll.qlCalendarAdvance(Calendar,$D1469,B1470,"f",FALSE)</f>
        <v>50052</v>
      </c>
      <c r="E1470" s="140">
        <f>_xll.qlInterestRateIndexValueDate(IndexON,D1470)</f>
        <v>50052</v>
      </c>
      <c r="F1470" s="156">
        <f>IFERROR(_xll.qlIndexFixing(IndexON,D1470,TRUE,_xll.ohTrigger(RecalcTrigger,TriggerON)),NA())</f>
        <v>8.1404526449435632E-3</v>
      </c>
      <c r="H1470" s="42">
        <f>_xll.qlCalendarAdvance(Calendar,$H1469,B1470,"f",FALSE)</f>
        <v>50052</v>
      </c>
      <c r="I1470" s="140">
        <f>_xll.qlInterestRateIndexValueDate(Index1M,$H1470)</f>
        <v>50052</v>
      </c>
      <c r="J1470" s="145">
        <f>IFERROR(_xll.qlIndexFixing(Index1M,$H1470,TRUE,_xll.ohTrigger(RecalcTrigger,Trigger1M)),NA())</f>
        <v>9.1974866597285022E-3</v>
      </c>
      <c r="K1470" s="44">
        <f>IFERROR(_xll.qlIndexFixing(Index3M,H1470,TRUE,_xll.ohTrigger(RecalcTrigger,Trigger3M)),NA())</f>
        <v>9.3787260398786407E-3</v>
      </c>
      <c r="L1470" s="44">
        <f>IFERROR(_xll.qlIndexFixing(Index6M,$H1470,TRUE,_xll.ohTrigger(RecalcTrigger,Trigger6M)),NA())</f>
        <v>9.3234081463270165E-3</v>
      </c>
      <c r="M1470" s="146">
        <f>IFERROR(_xll.qlIndexFixing(Index1Y,$H1470,TRUE,_xll.ohTrigger(RecalcTrigger,Trigger1Y)),NA())</f>
        <v>9.5778151758834085E-3</v>
      </c>
      <c r="N1470" s="145">
        <f>IFERROR(_xll.qlIndexFixing(ONIndex1M,I1470,TRUE,_xll.ohTrigger(RecalcTrigger,Trigger1M)),NA())</f>
        <v>9.2123907116903325E-3</v>
      </c>
      <c r="O1470" s="44">
        <f>IFERROR(_xll.qlIndexFixing(ONIndex3M,I1470,TRUE,_xll.ohTrigger(RecalcTrigger,Trigger3M)),NA())</f>
        <v>9.4231466372096673E-3</v>
      </c>
      <c r="P1470" s="44">
        <f>IFERROR(_xll.qlIndexFixing(ONIndex6M,I1470,TRUE,_xll.ohTrigger(RecalcTrigger,Trigger6M)),NA())</f>
        <v>9.405562385267352E-3</v>
      </c>
      <c r="Q1470" s="146">
        <f>IFERROR(_xll.qlIndexFixing(ONIndex1Y,I1470,TRUE,_xll.ohTrigger(RecalcTrigger,Trigger1Y)),NA())</f>
        <v>9.7602275162012031E-3</v>
      </c>
    </row>
    <row r="1471" spans="2:17" x14ac:dyDescent="0.2">
      <c r="B1471" s="39" t="s">
        <v>42</v>
      </c>
      <c r="D1471" s="42">
        <f>_xll.qlCalendarAdvance(Calendar,$D1470,B1471,"f",FALSE)</f>
        <v>50059</v>
      </c>
      <c r="E1471" s="140">
        <f>_xll.qlInterestRateIndexValueDate(IndexON,D1471)</f>
        <v>50059</v>
      </c>
      <c r="F1471" s="156">
        <f>IFERROR(_xll.qlIndexFixing(IndexON,D1471,TRUE,_xll.ohTrigger(RecalcTrigger,TriggerON)),NA())</f>
        <v>8.1322377567216719E-3</v>
      </c>
      <c r="H1471" s="42">
        <f>_xll.qlCalendarAdvance(Calendar,$H1470,B1471,"f",FALSE)</f>
        <v>50059</v>
      </c>
      <c r="I1471" s="140">
        <f>_xll.qlInterestRateIndexValueDate(Index1M,$H1471)</f>
        <v>50059</v>
      </c>
      <c r="J1471" s="145">
        <f>IFERROR(_xll.qlIndexFixing(Index1M,$H1471,TRUE,_xll.ohTrigger(RecalcTrigger,Trigger1M)),NA())</f>
        <v>9.1889439542708166E-3</v>
      </c>
      <c r="K1471" s="44">
        <f>IFERROR(_xll.qlIndexFixing(Index3M,H1471,TRUE,_xll.ohTrigger(RecalcTrigger,Trigger3M)),NA())</f>
        <v>9.3702056309932814E-3</v>
      </c>
      <c r="L1471" s="44">
        <f>IFERROR(_xll.qlIndexFixing(Index6M,$H1471,TRUE,_xll.ohTrigger(RecalcTrigger,Trigger6M)),NA())</f>
        <v>9.3155049312304561E-3</v>
      </c>
      <c r="M1471" s="146">
        <f>IFERROR(_xll.qlIndexFixing(Index1Y,$H1471,TRUE,_xll.ohTrigger(RecalcTrigger,Trigger1Y)),NA())</f>
        <v>9.5693089575716872E-3</v>
      </c>
      <c r="N1471" s="145">
        <f>IFERROR(_xll.qlIndexFixing(ONIndex1M,I1471,TRUE,_xll.ohTrigger(RecalcTrigger,Trigger1M)),NA())</f>
        <v>9.2037815849388416E-3</v>
      </c>
      <c r="O1471" s="44">
        <f>IFERROR(_xll.qlIndexFixing(ONIndex3M,I1471,TRUE,_xll.ohTrigger(RecalcTrigger,Trigger3M)),NA())</f>
        <v>9.4144165885157172E-3</v>
      </c>
      <c r="P1471" s="44">
        <f>IFERROR(_xll.qlIndexFixing(ONIndex6M,I1471,TRUE,_xll.ohTrigger(RecalcTrigger,Trigger6M)),NA())</f>
        <v>9.3972915179740824E-3</v>
      </c>
      <c r="Q1471" s="146">
        <f>IFERROR(_xll.qlIndexFixing(ONIndex1Y,I1471,TRUE,_xll.ohTrigger(RecalcTrigger,Trigger1Y)),NA())</f>
        <v>9.7508398783274775E-3</v>
      </c>
    </row>
    <row r="1472" spans="2:17" x14ac:dyDescent="0.2">
      <c r="B1472" s="39" t="s">
        <v>42</v>
      </c>
      <c r="D1472" s="42">
        <f>_xll.qlCalendarAdvance(Calendar,$D1471,B1472,"f",FALSE)</f>
        <v>50066</v>
      </c>
      <c r="E1472" s="140">
        <f>_xll.qlInterestRateIndexValueDate(IndexON,D1472)</f>
        <v>50066</v>
      </c>
      <c r="F1472" s="156">
        <f>IFERROR(_xll.qlIndexFixing(IndexON,D1472,TRUE,_xll.ohTrigger(RecalcTrigger,TriggerON)),NA())</f>
        <v>8.1240563888362871E-3</v>
      </c>
      <c r="H1472" s="42">
        <f>_xll.qlCalendarAdvance(Calendar,$H1471,B1472,"f",FALSE)</f>
        <v>50066</v>
      </c>
      <c r="I1472" s="140">
        <f>_xll.qlInterestRateIndexValueDate(Index1M,$H1472)</f>
        <v>50066</v>
      </c>
      <c r="J1472" s="145">
        <f>IFERROR(_xll.qlIndexFixing(Index1M,$H1472,TRUE,_xll.ohTrigger(RecalcTrigger,Trigger1M)),NA())</f>
        <v>9.180435287048443E-3</v>
      </c>
      <c r="K1472" s="44">
        <f>IFERROR(_xll.qlIndexFixing(Index3M,H1472,TRUE,_xll.ohTrigger(RecalcTrigger,Trigger3M)),NA())</f>
        <v>9.3617209894810618E-3</v>
      </c>
      <c r="L1472" s="44">
        <f>IFERROR(_xll.qlIndexFixing(Index6M,$H1472,TRUE,_xll.ohTrigger(RecalcTrigger,Trigger6M)),NA())</f>
        <v>9.3076331404091835E-3</v>
      </c>
      <c r="M1472" s="146">
        <f>IFERROR(_xll.qlIndexFixing(Index1Y,$H1472,TRUE,_xll.ohTrigger(RecalcTrigger,Trigger1Y)),NA())</f>
        <v>9.5608401581241953E-3</v>
      </c>
      <c r="N1472" s="145">
        <f>IFERROR(_xll.qlIndexFixing(ONIndex1M,I1472,TRUE,_xll.ohTrigger(RecalcTrigger,Trigger1M)),NA())</f>
        <v>9.1952064648015419E-3</v>
      </c>
      <c r="O1472" s="44">
        <f>IFERROR(_xll.qlIndexFixing(ONIndex3M,I1472,TRUE,_xll.ohTrigger(RecalcTrigger,Trigger3M)),NA())</f>
        <v>9.4057222071552982E-3</v>
      </c>
      <c r="P1472" s="44">
        <f>IFERROR(_xll.qlIndexFixing(ONIndex6M,I1472,TRUE,_xll.ohTrigger(RecalcTrigger,Trigger6M)),NA())</f>
        <v>9.3890518999384387E-3</v>
      </c>
      <c r="Q1472" s="146">
        <f>IFERROR(_xll.qlIndexFixing(ONIndex1Y,I1472,TRUE,_xll.ohTrigger(RecalcTrigger,Trigger1Y)),NA())</f>
        <v>9.7414892353253624E-3</v>
      </c>
    </row>
    <row r="1473" spans="2:17" x14ac:dyDescent="0.2">
      <c r="B1473" s="39" t="s">
        <v>42</v>
      </c>
      <c r="D1473" s="42">
        <f>_xll.qlCalendarAdvance(Calendar,$D1472,B1473,"f",FALSE)</f>
        <v>50073</v>
      </c>
      <c r="E1473" s="140">
        <f>_xll.qlInterestRateIndexValueDate(IndexON,D1473)</f>
        <v>50073</v>
      </c>
      <c r="F1473" s="156">
        <f>IFERROR(_xll.qlIndexFixing(IndexON,D1473,TRUE,_xll.ohTrigger(RecalcTrigger,TriggerON)),NA())</f>
        <v>8.1159085412063625E-3</v>
      </c>
      <c r="H1473" s="42">
        <f>_xll.qlCalendarAdvance(Calendar,$H1472,B1473,"f",FALSE)</f>
        <v>50073</v>
      </c>
      <c r="I1473" s="140">
        <f>_xll.qlInterestRateIndexValueDate(Index1M,$H1473)</f>
        <v>50073</v>
      </c>
      <c r="J1473" s="145">
        <f>IFERROR(_xll.qlIndexFixing(Index1M,$H1473,TRUE,_xll.ohTrigger(RecalcTrigger,Trigger1M)),NA())</f>
        <v>9.1734229058629668E-3</v>
      </c>
      <c r="K1473" s="44">
        <f>IFERROR(_xll.qlIndexFixing(Index3M,H1473,TRUE,_xll.ohTrigger(RecalcTrigger,Trigger3M)),NA())</f>
        <v>9.3527952891343854E-3</v>
      </c>
      <c r="L1473" s="44">
        <f>IFERROR(_xll.qlIndexFixing(Index6M,$H1473,TRUE,_xll.ohTrigger(RecalcTrigger,Trigger6M)),NA())</f>
        <v>9.2997927734944814E-3</v>
      </c>
      <c r="M1473" s="146">
        <f>IFERROR(_xll.qlIndexFixing(Index1Y,$H1473,TRUE,_xll.ohTrigger(RecalcTrigger,Trigger1Y)),NA())</f>
        <v>9.5524087766007959E-3</v>
      </c>
      <c r="N1473" s="145">
        <f>IFERROR(_xll.qlIndexFixing(ONIndex1M,I1473,TRUE,_xll.ohTrigger(RecalcTrigger,Trigger1M)),NA())</f>
        <v>9.1866653512784335E-3</v>
      </c>
      <c r="O1473" s="44">
        <f>IFERROR(_xll.qlIndexFixing(ONIndex3M,I1473,TRUE,_xll.ohTrigger(RecalcTrigger,Trigger3M)),NA())</f>
        <v>9.3970634928852714E-3</v>
      </c>
      <c r="P1473" s="44">
        <f>IFERROR(_xll.qlIndexFixing(ONIndex6M,I1473,TRUE,_xll.ohTrigger(RecalcTrigger,Trigger6M)),NA())</f>
        <v>9.3808435310793747E-3</v>
      </c>
      <c r="Q1473" s="146">
        <f>IFERROR(_xll.qlIndexFixing(ONIndex1Y,I1473,TRUE,_xll.ohTrigger(RecalcTrigger,Trigger1Y)),NA())</f>
        <v>9.732175586951719E-3</v>
      </c>
    </row>
    <row r="1474" spans="2:17" x14ac:dyDescent="0.2">
      <c r="B1474" s="39" t="s">
        <v>42</v>
      </c>
      <c r="D1474" s="42">
        <f>_xll.qlCalendarAdvance(Calendar,$D1473,B1474,"f",FALSE)</f>
        <v>50080</v>
      </c>
      <c r="E1474" s="140">
        <f>_xll.qlInterestRateIndexValueDate(IndexON,D1474)</f>
        <v>50080</v>
      </c>
      <c r="F1474" s="156">
        <f>IFERROR(_xll.qlIndexFixing(IndexON,D1474,TRUE,_xll.ohTrigger(RecalcTrigger,TriggerON)),NA())</f>
        <v>8.1077942136698056E-3</v>
      </c>
      <c r="H1474" s="42">
        <f>_xll.qlCalendarAdvance(Calendar,$H1473,B1474,"f",FALSE)</f>
        <v>50080</v>
      </c>
      <c r="I1474" s="140">
        <f>_xll.qlInterestRateIndexValueDate(Index1M,$H1474)</f>
        <v>50080</v>
      </c>
      <c r="J1474" s="145">
        <f>IFERROR(_xll.qlIndexFixing(Index1M,$H1474,TRUE,_xll.ohTrigger(RecalcTrigger,Trigger1M)),NA())</f>
        <v>9.1649756574416989E-3</v>
      </c>
      <c r="K1474" s="44">
        <f>IFERROR(_xll.qlIndexFixing(Index3M,H1474,TRUE,_xll.ohTrigger(RecalcTrigger,Trigger3M)),NA())</f>
        <v>9.344859007668507E-3</v>
      </c>
      <c r="L1474" s="44">
        <f>IFERROR(_xll.qlIndexFixing(Index6M,$H1474,TRUE,_xll.ohTrigger(RecalcTrigger,Trigger6M)),NA())</f>
        <v>9.2919838301194196E-3</v>
      </c>
      <c r="M1474" s="146">
        <f>IFERROR(_xll.qlIndexFixing(Index1Y,$H1474,TRUE,_xll.ohTrigger(RecalcTrigger,Trigger1Y)),NA())</f>
        <v>9.544014812065349E-3</v>
      </c>
      <c r="N1474" s="145">
        <f>IFERROR(_xll.qlIndexFixing(ONIndex1M,I1474,TRUE,_xll.ohTrigger(RecalcTrigger,Trigger1M)),NA())</f>
        <v>9.1781582442074239E-3</v>
      </c>
      <c r="O1474" s="44">
        <f>IFERROR(_xll.qlIndexFixing(ONIndex3M,I1474,TRUE,_xll.ohTrigger(RecalcTrigger,Trigger3M)),NA())</f>
        <v>9.3884404458677295E-3</v>
      </c>
      <c r="P1474" s="44">
        <f>IFERROR(_xll.qlIndexFixing(ONIndex6M,I1474,TRUE,_xll.ohTrigger(RecalcTrigger,Trigger6M)),NA())</f>
        <v>9.3726664115589831E-3</v>
      </c>
      <c r="Q1474" s="146">
        <f>IFERROR(_xll.qlIndexFixing(ONIndex1Y,I1474,TRUE,_xll.ohTrigger(RecalcTrigger,Trigger1Y)),NA())</f>
        <v>9.72289893336864E-3</v>
      </c>
    </row>
    <row r="1475" spans="2:17" x14ac:dyDescent="0.2">
      <c r="B1475" s="39" t="s">
        <v>42</v>
      </c>
      <c r="D1475" s="42">
        <f>_xll.qlCalendarAdvance(Calendar,$D1474,B1475,"f",FALSE)</f>
        <v>50087</v>
      </c>
      <c r="E1475" s="140">
        <f>_xll.qlInterestRateIndexValueDate(IndexON,D1475)</f>
        <v>50087</v>
      </c>
      <c r="F1475" s="156">
        <f>IFERROR(_xll.qlIndexFixing(IndexON,D1475,TRUE,_xll.ohTrigger(RecalcTrigger,TriggerON)),NA())</f>
        <v>8.0997134064697551E-3</v>
      </c>
      <c r="H1475" s="42">
        <f>_xll.qlCalendarAdvance(Calendar,$H1474,B1475,"f",FALSE)</f>
        <v>50087</v>
      </c>
      <c r="I1475" s="140">
        <f>_xll.qlInterestRateIndexValueDate(Index1M,$H1475)</f>
        <v>50087</v>
      </c>
      <c r="J1475" s="145">
        <f>IFERROR(_xll.qlIndexFixing(Index1M,$H1475,TRUE,_xll.ohTrigger(RecalcTrigger,Trigger1M)),NA())</f>
        <v>9.1565624439110937E-3</v>
      </c>
      <c r="K1475" s="44">
        <f>IFERROR(_xll.qlIndexFixing(Index3M,H1475,TRUE,_xll.ohTrigger(RecalcTrigger,Trigger3M)),NA())</f>
        <v>9.33648166691841E-3</v>
      </c>
      <c r="L1475" s="44">
        <f>IFERROR(_xll.qlIndexFixing(Index6M,$H1475,TRUE,_xll.ohTrigger(RecalcTrigger,Trigger6M)),NA())</f>
        <v>9.2842063099197302E-3</v>
      </c>
      <c r="M1475" s="146">
        <f>IFERROR(_xll.qlIndexFixing(Index1Y,$H1475,TRUE,_xll.ohTrigger(RecalcTrigger,Trigger1Y)),NA())</f>
        <v>9.5356582635852671E-3</v>
      </c>
      <c r="N1475" s="145">
        <f>IFERROR(_xll.qlIndexFixing(ONIndex1M,I1475,TRUE,_xll.ohTrigger(RecalcTrigger,Trigger1M)),NA())</f>
        <v>9.1696851438316518E-3</v>
      </c>
      <c r="O1475" s="44">
        <f>IFERROR(_xll.qlIndexFixing(ONIndex3M,I1475,TRUE,_xll.ohTrigger(RecalcTrigger,Trigger3M)),NA())</f>
        <v>9.3798530661026724E-3</v>
      </c>
      <c r="P1475" s="44">
        <f>IFERROR(_xll.qlIndexFixing(ONIndex6M,I1475,TRUE,_xll.ohTrigger(RecalcTrigger,Trigger6M)),NA())</f>
        <v>9.3645205412151711E-3</v>
      </c>
      <c r="Q1475" s="146">
        <f>IFERROR(_xll.qlIndexFixing(ONIndex1Y,I1475,TRUE,_xll.ohTrigger(RecalcTrigger,Trigger1Y)),NA())</f>
        <v>9.7136592744140327E-3</v>
      </c>
    </row>
    <row r="1476" spans="2:17" x14ac:dyDescent="0.2">
      <c r="B1476" s="39" t="s">
        <v>42</v>
      </c>
      <c r="D1476" s="42">
        <f>_xll.qlCalendarAdvance(Calendar,$D1475,B1476,"f",FALSE)</f>
        <v>50094</v>
      </c>
      <c r="E1476" s="140">
        <f>_xll.qlInterestRateIndexValueDate(IndexON,D1476)</f>
        <v>50094</v>
      </c>
      <c r="F1476" s="156">
        <f>IFERROR(_xll.qlIndexFixing(IndexON,D1476,TRUE,_xll.ohTrigger(RecalcTrigger,TriggerON)),NA())</f>
        <v>8.0916661193630723E-3</v>
      </c>
      <c r="H1476" s="42">
        <f>_xll.qlCalendarAdvance(Calendar,$H1475,B1476,"f",FALSE)</f>
        <v>50094</v>
      </c>
      <c r="I1476" s="140">
        <f>_xll.qlInterestRateIndexValueDate(Index1M,$H1476)</f>
        <v>50094</v>
      </c>
      <c r="J1476" s="145">
        <f>IFERROR(_xll.qlIndexFixing(Index1M,$H1476,TRUE,_xll.ohTrigger(RecalcTrigger,Trigger1M)),NA())</f>
        <v>9.1481832652016773E-3</v>
      </c>
      <c r="K1476" s="44">
        <f>IFERROR(_xll.qlIndexFixing(Index3M,H1476,TRUE,_xll.ohTrigger(RecalcTrigger,Trigger3M)),NA())</f>
        <v>9.3276702887157871E-3</v>
      </c>
      <c r="L1476" s="44">
        <f>IFERROR(_xll.qlIndexFixing(Index6M,$H1476,TRUE,_xll.ohTrigger(RecalcTrigger,Trigger6M)),NA())</f>
        <v>9.2764602125315967E-3</v>
      </c>
      <c r="M1476" s="146">
        <f>IFERROR(_xll.qlIndexFixing(Index1Y,$H1476,TRUE,_xll.ohTrigger(RecalcTrigger,Trigger1Y)),NA())</f>
        <v>9.5273391302328481E-3</v>
      </c>
      <c r="N1476" s="145">
        <f>IFERROR(_xll.qlIndexFixing(ONIndex1M,I1476,TRUE,_xll.ohTrigger(RecalcTrigger,Trigger1M)),NA())</f>
        <v>9.161246050070071E-3</v>
      </c>
      <c r="O1476" s="44">
        <f>IFERROR(_xll.qlIndexFixing(ONIndex3M,I1476,TRUE,_xll.ohTrigger(RecalcTrigger,Trigger3M)),NA())</f>
        <v>9.3713013534280076E-3</v>
      </c>
      <c r="P1476" s="44">
        <f>IFERROR(_xll.qlIndexFixing(ONIndex6M,I1476,TRUE,_xll.ohTrigger(RecalcTrigger,Trigger6M)),NA())</f>
        <v>9.3564059201289851E-3</v>
      </c>
      <c r="Q1476" s="146">
        <f>IFERROR(_xll.qlIndexFixing(ONIndex1Y,I1476,TRUE,_xll.ohTrigger(RecalcTrigger,Trigger1Y)),NA())</f>
        <v>9.7044566102499896E-3</v>
      </c>
    </row>
    <row r="1477" spans="2:17" x14ac:dyDescent="0.2">
      <c r="B1477" s="39" t="s">
        <v>42</v>
      </c>
      <c r="D1477" s="42">
        <f>_xll.qlCalendarAdvance(Calendar,$D1476,B1477,"f",FALSE)</f>
        <v>50101</v>
      </c>
      <c r="E1477" s="140">
        <f>_xll.qlInterestRateIndexValueDate(IndexON,D1477)</f>
        <v>50101</v>
      </c>
      <c r="F1477" s="156">
        <f>IFERROR(_xll.qlIndexFixing(IndexON,D1477,TRUE,_xll.ohTrigger(RecalcTrigger,TriggerON)),NA())</f>
        <v>8.0836523525118498E-3</v>
      </c>
      <c r="H1477" s="42">
        <f>_xll.qlCalendarAdvance(Calendar,$H1476,B1477,"f",FALSE)</f>
        <v>50101</v>
      </c>
      <c r="I1477" s="140">
        <f>_xll.qlInterestRateIndexValueDate(Index1M,$H1477)</f>
        <v>50101</v>
      </c>
      <c r="J1477" s="145">
        <f>IFERROR(_xll.qlIndexFixing(Index1M,$H1477,TRUE,_xll.ohTrigger(RecalcTrigger,Trigger1M)),NA())</f>
        <v>9.1384025219512239E-3</v>
      </c>
      <c r="K1477" s="44">
        <f>IFERROR(_xll.qlIndexFixing(Index3M,H1477,TRUE,_xll.ohTrigger(RecalcTrigger,Trigger3M)),NA())</f>
        <v>9.3193668235503745E-3</v>
      </c>
      <c r="L1477" s="44">
        <f>IFERROR(_xll.qlIndexFixing(Index6M,$H1477,TRUE,_xll.ohTrigger(RecalcTrigger,Trigger6M)),NA())</f>
        <v>9.2679005029446156E-3</v>
      </c>
      <c r="M1477" s="146">
        <f>IFERROR(_xll.qlIndexFixing(Index1Y,$H1477,TRUE,_xll.ohTrigger(RecalcTrigger,Trigger1Y)),NA())</f>
        <v>9.5190574110843862E-3</v>
      </c>
      <c r="N1477" s="145">
        <f>IFERROR(_xll.qlIndexFixing(ONIndex1M,I1477,TRUE,_xll.ohTrigger(RecalcTrigger,Trigger1M)),NA())</f>
        <v>9.1528409627605889E-3</v>
      </c>
      <c r="O1477" s="44">
        <f>IFERROR(_xll.qlIndexFixing(ONIndex3M,I1477,TRUE,_xll.ohTrigger(RecalcTrigger,Trigger3M)),NA())</f>
        <v>9.3627853080058276E-3</v>
      </c>
      <c r="P1477" s="44">
        <f>IFERROR(_xll.qlIndexFixing(ONIndex6M,I1477,TRUE,_xll.ohTrigger(RecalcTrigger,Trigger6M)),NA())</f>
        <v>9.3483225483004251E-3</v>
      </c>
      <c r="Q1477" s="146">
        <f>IFERROR(_xll.qlIndexFixing(ONIndex1Y,I1477,TRUE,_xll.ohTrigger(RecalcTrigger,Trigger1Y)),NA())</f>
        <v>9.6952909407954646E-3</v>
      </c>
    </row>
    <row r="1478" spans="2:17" x14ac:dyDescent="0.2">
      <c r="B1478" s="39" t="s">
        <v>42</v>
      </c>
      <c r="D1478" s="42">
        <f>_xll.qlCalendarAdvance(Calendar,$D1477,B1478,"f",FALSE)</f>
        <v>50108</v>
      </c>
      <c r="E1478" s="140">
        <f>_xll.qlInterestRateIndexValueDate(IndexON,D1478)</f>
        <v>50108</v>
      </c>
      <c r="F1478" s="156">
        <f>IFERROR(_xll.qlIndexFixing(IndexON,D1478,TRUE,_xll.ohTrigger(RecalcTrigger,TriggerON)),NA())</f>
        <v>8.0756721059160874E-3</v>
      </c>
      <c r="H1478" s="42">
        <f>_xll.qlCalendarAdvance(Calendar,$H1477,B1478,"f",FALSE)</f>
        <v>50108</v>
      </c>
      <c r="I1478" s="140">
        <f>_xll.qlInterestRateIndexValueDate(Index1M,$H1478)</f>
        <v>50108</v>
      </c>
      <c r="J1478" s="145">
        <f>IFERROR(_xll.qlIndexFixing(Index1M,$H1478,TRUE,_xll.ohTrigger(RecalcTrigger,Trigger1M)),NA())</f>
        <v>9.1300980826243775E-3</v>
      </c>
      <c r="K1478" s="44">
        <f>IFERROR(_xll.qlIndexFixing(Index3M,H1478,TRUE,_xll.ohTrigger(RecalcTrigger,Trigger3M)),NA())</f>
        <v>9.3110991254970361E-3</v>
      </c>
      <c r="L1478" s="44">
        <f>IFERROR(_xll.qlIndexFixing(Index6M,$H1478,TRUE,_xll.ohTrigger(RecalcTrigger,Trigger6M)),NA())</f>
        <v>9.260221349967894E-3</v>
      </c>
      <c r="M1478" s="146">
        <f>IFERROR(_xll.qlIndexFixing(Index1Y,$H1478,TRUE,_xll.ohTrigger(RecalcTrigger,Trigger1Y)),NA())</f>
        <v>9.5108131052199507E-3</v>
      </c>
      <c r="N1478" s="145">
        <f>IFERROR(_xll.qlIndexFixing(ONIndex1M,I1478,TRUE,_xll.ohTrigger(RecalcTrigger,Trigger1M)),NA())</f>
        <v>9.1444698821463444E-3</v>
      </c>
      <c r="O1478" s="44">
        <f>IFERROR(_xll.qlIndexFixing(ONIndex3M,I1478,TRUE,_xll.ohTrigger(RecalcTrigger,Trigger3M)),NA())</f>
        <v>9.3543049297550862E-3</v>
      </c>
      <c r="P1478" s="44">
        <f>IFERROR(_xll.qlIndexFixing(ONIndex6M,I1478,TRUE,_xll.ohTrigger(RecalcTrigger,Trigger6M)),NA())</f>
        <v>9.3402704255673985E-3</v>
      </c>
      <c r="Q1478" s="146">
        <f>IFERROR(_xll.qlIndexFixing(ONIndex1Y,I1478,TRUE,_xll.ohTrigger(RecalcTrigger,Trigger1Y)),NA())</f>
        <v>9.6861622661315039E-3</v>
      </c>
    </row>
    <row r="1479" spans="2:17" x14ac:dyDescent="0.2">
      <c r="B1479" s="39" t="s">
        <v>42</v>
      </c>
      <c r="D1479" s="42">
        <f>_xll.qlCalendarAdvance(Calendar,$D1478,B1479,"f",FALSE)</f>
        <v>50115</v>
      </c>
      <c r="E1479" s="140">
        <f>_xll.qlInterestRateIndexValueDate(IndexON,D1479)</f>
        <v>50115</v>
      </c>
      <c r="F1479" s="156">
        <f>IFERROR(_xll.qlIndexFixing(IndexON,D1479,TRUE,_xll.ohTrigger(RecalcTrigger,TriggerON)),NA())</f>
        <v>8.067725379494739E-3</v>
      </c>
      <c r="H1479" s="42">
        <f>_xll.qlCalendarAdvance(Calendar,$H1478,B1479,"f",FALSE)</f>
        <v>50115</v>
      </c>
      <c r="I1479" s="140">
        <f>_xll.qlInterestRateIndexValueDate(Index1M,$H1479)</f>
        <v>50115</v>
      </c>
      <c r="J1479" s="145">
        <f>IFERROR(_xll.qlIndexFixing(Index1M,$H1479,TRUE,_xll.ohTrigger(RecalcTrigger,Trigger1M)),NA())</f>
        <v>9.1218276810256516E-3</v>
      </c>
      <c r="K1479" s="44">
        <f>IFERROR(_xll.qlIndexFixing(Index3M,H1479,TRUE,_xll.ohTrigger(RecalcTrigger,Trigger3M)),NA())</f>
        <v>9.3028671943328946E-3</v>
      </c>
      <c r="L1479" s="44">
        <f>IFERROR(_xll.qlIndexFixing(Index6M,$H1479,TRUE,_xll.ohTrigger(RecalcTrigger,Trigger6M)),NA())</f>
        <v>9.2525736205802296E-3</v>
      </c>
      <c r="M1479" s="146">
        <f>IFERROR(_xll.qlIndexFixing(Index1Y,$H1479,TRUE,_xll.ohTrigger(RecalcTrigger,Trigger1Y)),NA())</f>
        <v>9.5026062117242738E-3</v>
      </c>
      <c r="N1479" s="145">
        <f>IFERROR(_xll.qlIndexFixing(ONIndex1M,I1479,TRUE,_xll.ohTrigger(RecalcTrigger,Trigger1M)),NA())</f>
        <v>9.1361328079841986E-3</v>
      </c>
      <c r="O1479" s="44">
        <f>IFERROR(_xll.qlIndexFixing(ONIndex3M,I1479,TRUE,_xll.ohTrigger(RecalcTrigger,Trigger3M)),NA())</f>
        <v>9.345860218594737E-3</v>
      </c>
      <c r="P1479" s="44">
        <f>IFERROR(_xll.qlIndexFixing(ONIndex6M,I1479,TRUE,_xll.ohTrigger(RecalcTrigger,Trigger6M)),NA())</f>
        <v>9.3322495521730442E-3</v>
      </c>
      <c r="Q1479" s="146">
        <f>IFERROR(_xll.qlIndexFixing(ONIndex1Y,I1479,TRUE,_xll.ohTrigger(RecalcTrigger,Trigger1Y)),NA())</f>
        <v>9.6770705860960149E-3</v>
      </c>
    </row>
    <row r="1480" spans="2:17" x14ac:dyDescent="0.2">
      <c r="B1480" s="39" t="s">
        <v>42</v>
      </c>
      <c r="D1480" s="42">
        <f>_xll.qlCalendarAdvance(Calendar,$D1479,B1480,"f",FALSE)</f>
        <v>50122</v>
      </c>
      <c r="E1480" s="140">
        <f>_xll.qlInterestRateIndexValueDate(IndexON,D1480)</f>
        <v>50122</v>
      </c>
      <c r="F1480" s="156">
        <f>IFERROR(_xll.qlIndexFixing(IndexON,D1480,TRUE,_xll.ohTrigger(RecalcTrigger,TriggerON)),NA())</f>
        <v>8.0598121733288508E-3</v>
      </c>
      <c r="H1480" s="42">
        <f>_xll.qlCalendarAdvance(Calendar,$H1479,B1480,"f",FALSE)</f>
        <v>50122</v>
      </c>
      <c r="I1480" s="140">
        <f>_xll.qlInterestRateIndexValueDate(Index1M,$H1480)</f>
        <v>50122</v>
      </c>
      <c r="J1480" s="145">
        <f>IFERROR(_xll.qlIndexFixing(Index1M,$H1480,TRUE,_xll.ohTrigger(RecalcTrigger,Trigger1M)),NA())</f>
        <v>9.1135913170844567E-3</v>
      </c>
      <c r="K1480" s="44">
        <f>IFERROR(_xll.qlIndexFixing(Index3M,H1480,TRUE,_xll.ohTrigger(RecalcTrigger,Trigger3M)),NA())</f>
        <v>9.2946710298377148E-3</v>
      </c>
      <c r="L1480" s="44">
        <f>IFERROR(_xll.qlIndexFixing(Index6M,$H1480,TRUE,_xll.ohTrigger(RecalcTrigger,Trigger6M)),NA())</f>
        <v>9.2449573144199968E-3</v>
      </c>
      <c r="M1480" s="146">
        <f>IFERROR(_xll.qlIndexFixing(Index1Y,$H1480,TRUE,_xll.ohTrigger(RecalcTrigger,Trigger1Y)),NA())</f>
        <v>9.4944367296856402E-3</v>
      </c>
      <c r="N1480" s="145">
        <f>IFERROR(_xll.qlIndexFixing(ONIndex1M,I1480,TRUE,_xll.ohTrigger(RecalcTrigger,Trigger1M)),NA())</f>
        <v>9.1278297405172903E-3</v>
      </c>
      <c r="O1480" s="44">
        <f>IFERROR(_xll.qlIndexFixing(ONIndex3M,I1480,TRUE,_xll.ohTrigger(RecalcTrigger,Trigger3M)),NA())</f>
        <v>9.3374511746868727E-3</v>
      </c>
      <c r="P1480" s="44">
        <f>IFERROR(_xll.qlIndexFixing(ONIndex6M,I1480,TRUE,_xll.ohTrigger(RecalcTrigger,Trigger6M)),NA())</f>
        <v>9.3242599279552696E-3</v>
      </c>
      <c r="Q1480" s="146">
        <f>IFERROR(_xll.qlIndexFixing(ONIndex1Y,I1480,TRUE,_xll.ohTrigger(RecalcTrigger,Trigger1Y)),NA())</f>
        <v>9.6680159007700439E-3</v>
      </c>
    </row>
    <row r="1481" spans="2:17" x14ac:dyDescent="0.2">
      <c r="B1481" s="39" t="s">
        <v>42</v>
      </c>
      <c r="D1481" s="42">
        <f>_xll.qlCalendarAdvance(Calendar,$D1480,B1481,"f",FALSE)</f>
        <v>50129</v>
      </c>
      <c r="E1481" s="140">
        <f>_xll.qlInterestRateIndexValueDate(IndexON,D1481)</f>
        <v>50129</v>
      </c>
      <c r="F1481" s="156">
        <f>IFERROR(_xll.qlIndexFixing(IndexON,D1481,TRUE,_xll.ohTrigger(RecalcTrigger,TriggerON)),NA())</f>
        <v>8.0519324873373765E-3</v>
      </c>
      <c r="H1481" s="42">
        <f>_xll.qlCalendarAdvance(Calendar,$H1480,B1481,"f",FALSE)</f>
        <v>50129</v>
      </c>
      <c r="I1481" s="140">
        <f>_xll.qlInterestRateIndexValueDate(Index1M,$H1481)</f>
        <v>50129</v>
      </c>
      <c r="J1481" s="145">
        <f>IFERROR(_xll.qlIndexFixing(Index1M,$H1481,TRUE,_xll.ohTrigger(RecalcTrigger,Trigger1M)),NA())</f>
        <v>9.1053889907328194E-3</v>
      </c>
      <c r="K1481" s="44">
        <f>IFERROR(_xll.qlIndexFixing(Index3M,H1481,TRUE,_xll.ohTrigger(RecalcTrigger,Trigger3M)),NA())</f>
        <v>9.286510631787738E-3</v>
      </c>
      <c r="L1481" s="44">
        <f>IFERROR(_xll.qlIndexFixing(Index6M,$H1481,TRUE,_xll.ohTrigger(RecalcTrigger,Trigger6M)),NA())</f>
        <v>9.237372431127773E-3</v>
      </c>
      <c r="M1481" s="146">
        <f>IFERROR(_xll.qlIndexFixing(Index1Y,$H1481,TRUE,_xll.ohTrigger(RecalcTrigger,Trigger1Y)),NA())</f>
        <v>9.4863046581972199E-3</v>
      </c>
      <c r="N1481" s="145">
        <f>IFERROR(_xll.qlIndexFixing(ONIndex1M,I1481,TRUE,_xll.ohTrigger(RecalcTrigger,Trigger1M)),NA())</f>
        <v>9.1195606795835271E-3</v>
      </c>
      <c r="O1481" s="44">
        <f>IFERROR(_xll.qlIndexFixing(ONIndex3M,I1481,TRUE,_xll.ohTrigger(RecalcTrigger,Trigger3M)),NA())</f>
        <v>9.3290777979504469E-3</v>
      </c>
      <c r="P1481" s="44">
        <f>IFERROR(_xll.qlIndexFixing(ONIndex6M,I1481,TRUE,_xll.ohTrigger(RecalcTrigger,Trigger6M)),NA())</f>
        <v>9.316301552995121E-3</v>
      </c>
      <c r="Q1481" s="146">
        <f>IFERROR(_xll.qlIndexFixing(ONIndex1Y,I1481,TRUE,_xll.ohTrigger(RecalcTrigger,Trigger1Y)),NA())</f>
        <v>9.6589982102346372E-3</v>
      </c>
    </row>
    <row r="1482" spans="2:17" x14ac:dyDescent="0.2">
      <c r="B1482" s="39" t="s">
        <v>42</v>
      </c>
      <c r="D1482" s="42">
        <f>_xll.qlCalendarAdvance(Calendar,$D1481,B1482,"f",FALSE)</f>
        <v>50137</v>
      </c>
      <c r="E1482" s="140">
        <f>_xll.qlInterestRateIndexValueDate(IndexON,D1482)</f>
        <v>50137</v>
      </c>
      <c r="F1482" s="156">
        <f>IFERROR(_xll.qlIndexFixing(IndexON,D1482,TRUE,_xll.ohTrigger(RecalcTrigger,TriggerON)),NA())</f>
        <v>8.0429681770433081E-3</v>
      </c>
      <c r="H1482" s="42">
        <f>_xll.qlCalendarAdvance(Calendar,$H1481,B1482,"f",FALSE)</f>
        <v>50137</v>
      </c>
      <c r="I1482" s="140">
        <f>_xll.qlInterestRateIndexValueDate(Index1M,$H1482)</f>
        <v>50137</v>
      </c>
      <c r="J1482" s="145">
        <f>IFERROR(_xll.qlIndexFixing(Index1M,$H1482,TRUE,_xll.ohTrigger(RecalcTrigger,Trigger1M)),NA())</f>
        <v>9.0965234654900966E-3</v>
      </c>
      <c r="K1482" s="44">
        <f>IFERROR(_xll.qlIndexFixing(Index3M,H1482,TRUE,_xll.ohTrigger(RecalcTrigger,Trigger3M)),NA())</f>
        <v>9.2776836529471357E-3</v>
      </c>
      <c r="L1482" s="44">
        <f>IFERROR(_xll.qlIndexFixing(Index6M,$H1482,TRUE,_xll.ohTrigger(RecalcTrigger,Trigger6M)),NA())</f>
        <v>9.2291543400068315E-3</v>
      </c>
      <c r="M1482" s="146">
        <f>IFERROR(_xll.qlIndexFixing(Index1Y,$H1482,TRUE,_xll.ohTrigger(RecalcTrigger,Trigger1Y)),NA())</f>
        <v>9.4770566698891834E-3</v>
      </c>
      <c r="N1482" s="145">
        <f>IFERROR(_xll.qlIndexFixing(ONIndex1M,I1482,TRUE,_xll.ohTrigger(RecalcTrigger,Trigger1M)),NA())</f>
        <v>9.1101519648950635E-3</v>
      </c>
      <c r="O1482" s="44">
        <f>IFERROR(_xll.qlIndexFixing(ONIndex3M,I1482,TRUE,_xll.ohTrigger(RecalcTrigger,Trigger3M)),NA())</f>
        <v>9.3195518986066705E-3</v>
      </c>
      <c r="P1482" s="44">
        <f>IFERROR(_xll.qlIndexFixing(ONIndex6M,I1482,TRUE,_xll.ohTrigger(RecalcTrigger,Trigger6M)),NA())</f>
        <v>9.3072445316721986E-3</v>
      </c>
      <c r="Q1482" s="146">
        <f>IFERROR(_xll.qlIndexFixing(ONIndex1Y,I1482,TRUE,_xll.ohTrigger(RecalcTrigger,Trigger1Y)),NA())</f>
        <v>9.6487375778087081E-3</v>
      </c>
    </row>
    <row r="1483" spans="2:17" x14ac:dyDescent="0.2">
      <c r="B1483" s="39" t="s">
        <v>42</v>
      </c>
      <c r="D1483" s="42">
        <f>_xll.qlCalendarAdvance(Calendar,$D1482,B1483,"f",FALSE)</f>
        <v>50144</v>
      </c>
      <c r="E1483" s="140">
        <f>_xll.qlInterestRateIndexValueDate(IndexON,D1483)</f>
        <v>50144</v>
      </c>
      <c r="F1483" s="156">
        <f>IFERROR(_xll.qlIndexFixing(IndexON,D1483,TRUE,_xll.ohTrigger(RecalcTrigger,TriggerON)),NA())</f>
        <v>8.035160320101209E-3</v>
      </c>
      <c r="H1483" s="42">
        <f>_xll.qlCalendarAdvance(Calendar,$H1482,B1483,"f",FALSE)</f>
        <v>50144</v>
      </c>
      <c r="I1483" s="140">
        <f>_xll.qlInterestRateIndexValueDate(Index1M,$H1483)</f>
        <v>50144</v>
      </c>
      <c r="J1483" s="145">
        <f>IFERROR(_xll.qlIndexFixing(Index1M,$H1483,TRUE,_xll.ohTrigger(RecalcTrigger,Trigger1M)),NA())</f>
        <v>9.0883918478290582E-3</v>
      </c>
      <c r="K1483" s="44">
        <f>IFERROR(_xll.qlIndexFixing(Index3M,H1483,TRUE,_xll.ohTrigger(RecalcTrigger,Trigger3M)),NA())</f>
        <v>9.2695975470596988E-3</v>
      </c>
      <c r="L1483" s="44">
        <f>IFERROR(_xll.qlIndexFixing(Index6M,$H1483,TRUE,_xll.ohTrigger(RecalcTrigger,Trigger6M)),NA())</f>
        <v>9.2216347354605946E-3</v>
      </c>
      <c r="M1483" s="146">
        <f>IFERROR(_xll.qlIndexFixing(Index1Y,$H1483,TRUE,_xll.ohTrigger(RecalcTrigger,Trigger1Y)),NA())</f>
        <v>9.4690047608296801E-3</v>
      </c>
      <c r="N1483" s="145">
        <f>IFERROR(_xll.qlIndexFixing(ONIndex1M,I1483,TRUE,_xll.ohTrigger(RecalcTrigger,Trigger1M)),NA())</f>
        <v>9.1019557751037539E-3</v>
      </c>
      <c r="O1483" s="44">
        <f>IFERROR(_xll.qlIndexFixing(ONIndex3M,I1483,TRUE,_xll.ohTrigger(RecalcTrigger,Trigger3M)),NA())</f>
        <v>9.3112549515117493E-3</v>
      </c>
      <c r="P1483" s="44">
        <f>IFERROR(_xll.qlIndexFixing(ONIndex6M,I1483,TRUE,_xll.ohTrigger(RecalcTrigger,Trigger6M)),NA())</f>
        <v>9.2993531193374945E-3</v>
      </c>
      <c r="Q1483" s="146">
        <f>IFERROR(_xll.qlIndexFixing(ONIndex1Y,I1483,TRUE,_xll.ohTrigger(RecalcTrigger,Trigger1Y)),NA())</f>
        <v>9.639799161639262E-3</v>
      </c>
    </row>
    <row r="1484" spans="2:17" x14ac:dyDescent="0.2">
      <c r="B1484" s="39" t="s">
        <v>42</v>
      </c>
      <c r="D1484" s="42">
        <f>_xll.qlCalendarAdvance(Calendar,$D1483,B1484,"f",FALSE)</f>
        <v>50151</v>
      </c>
      <c r="E1484" s="140">
        <f>_xll.qlInterestRateIndexValueDate(IndexON,D1484)</f>
        <v>50151</v>
      </c>
      <c r="F1484" s="156">
        <f>IFERROR(_xll.qlIndexFixing(IndexON,D1484,TRUE,_xll.ohTrigger(RecalcTrigger,TriggerON)),NA())</f>
        <v>8.0273859833335237E-3</v>
      </c>
      <c r="H1484" s="42">
        <f>_xll.qlCalendarAdvance(Calendar,$H1483,B1484,"f",FALSE)</f>
        <v>50151</v>
      </c>
      <c r="I1484" s="140">
        <f>_xll.qlInterestRateIndexValueDate(Index1M,$H1484)</f>
        <v>50151</v>
      </c>
      <c r="J1484" s="145">
        <f>IFERROR(_xll.qlIndexFixing(Index1M,$H1484,TRUE,_xll.ohTrigger(RecalcTrigger,Trigger1M)),NA())</f>
        <v>9.0802942665126896E-3</v>
      </c>
      <c r="K1484" s="44">
        <f>IFERROR(_xll.qlIndexFixing(Index3M,H1484,TRUE,_xll.ohTrigger(RecalcTrigger,Trigger3M)),NA())</f>
        <v>9.2615472058601902E-3</v>
      </c>
      <c r="L1484" s="44">
        <f>IFERROR(_xll.qlIndexFixing(Index6M,$H1484,TRUE,_xll.ohTrigger(RecalcTrigger,Trigger6M)),NA())</f>
        <v>9.2141465517398737E-3</v>
      </c>
      <c r="M1484" s="146">
        <f>IFERROR(_xll.qlIndexFixing(Index1Y,$H1484,TRUE,_xll.ohTrigger(RecalcTrigger,Trigger1Y)),NA())</f>
        <v>9.4609902594964268E-3</v>
      </c>
      <c r="N1484" s="145">
        <f>IFERROR(_xll.qlIndexFixing(ONIndex1M,I1484,TRUE,_xll.ohTrigger(RecalcTrigger,Trigger1M)),NA())</f>
        <v>9.0937935919266355E-3</v>
      </c>
      <c r="O1484" s="44">
        <f>IFERROR(_xll.qlIndexFixing(ONIndex3M,I1484,TRUE,_xll.ohTrigger(RecalcTrigger,Trigger3M)),NA())</f>
        <v>9.3029936715882666E-3</v>
      </c>
      <c r="P1484" s="44">
        <f>IFERROR(_xll.qlIndexFixing(ONIndex6M,I1484,TRUE,_xll.ohTrigger(RecalcTrigger,Trigger6M)),NA())</f>
        <v>9.2914929561793702E-3</v>
      </c>
      <c r="Q1484" s="146">
        <f>IFERROR(_xll.qlIndexFixing(ONIndex1Y,I1484,TRUE,_xll.ohTrigger(RecalcTrigger,Trigger1Y)),NA())</f>
        <v>9.6308977400982876E-3</v>
      </c>
    </row>
    <row r="1485" spans="2:17" x14ac:dyDescent="0.2">
      <c r="B1485" s="39" t="s">
        <v>42</v>
      </c>
      <c r="D1485" s="42">
        <f>_xll.qlCalendarAdvance(Calendar,$D1484,B1485,"f",FALSE)</f>
        <v>50158</v>
      </c>
      <c r="E1485" s="140">
        <f>_xll.qlInterestRateIndexValueDate(IndexON,D1485)</f>
        <v>50158</v>
      </c>
      <c r="F1485" s="156">
        <f>IFERROR(_xll.qlIndexFixing(IndexON,D1485,TRUE,_xll.ohTrigger(RecalcTrigger,TriggerON)),NA())</f>
        <v>8.0196451667402524E-3</v>
      </c>
      <c r="H1485" s="42">
        <f>_xll.qlCalendarAdvance(Calendar,$H1484,B1485,"f",FALSE)</f>
        <v>50158</v>
      </c>
      <c r="I1485" s="140">
        <f>_xll.qlInterestRateIndexValueDate(Index1M,$H1485)</f>
        <v>50158</v>
      </c>
      <c r="J1485" s="145">
        <f>IFERROR(_xll.qlIndexFixing(Index1M,$H1485,TRUE,_xll.ohTrigger(RecalcTrigger,Trigger1M)),NA())</f>
        <v>9.0722307214680491E-3</v>
      </c>
      <c r="K1485" s="44">
        <f>IFERROR(_xll.qlIndexFixing(Index3M,H1485,TRUE,_xll.ohTrigger(RecalcTrigger,Trigger3M)),NA())</f>
        <v>9.2535326291348571E-3</v>
      </c>
      <c r="L1485" s="44">
        <f>IFERROR(_xll.qlIndexFixing(Index6M,$H1485,TRUE,_xll.ohTrigger(RecalcTrigger,Trigger6M)),NA())</f>
        <v>9.2066897884925843E-3</v>
      </c>
      <c r="M1485" s="146">
        <f>IFERROR(_xll.qlIndexFixing(Index1Y,$H1485,TRUE,_xll.ohTrigger(RecalcTrigger,Trigger1Y)),NA())</f>
        <v>9.4530131649990246E-3</v>
      </c>
      <c r="N1485" s="145">
        <f>IFERROR(_xll.qlIndexFixing(ONIndex1M,I1485,TRUE,_xll.ohTrigger(RecalcTrigger,Trigger1M)),NA())</f>
        <v>9.0856654152826621E-3</v>
      </c>
      <c r="O1485" s="44">
        <f>IFERROR(_xll.qlIndexFixing(ONIndex3M,I1485,TRUE,_xll.ohTrigger(RecalcTrigger,Trigger3M)),NA())</f>
        <v>9.2947680588362225E-3</v>
      </c>
      <c r="P1485" s="44">
        <f>IFERROR(_xll.qlIndexFixing(ONIndex6M,I1485,TRUE,_xll.ohTrigger(RecalcTrigger,Trigger6M)),NA())</f>
        <v>9.2836640422788719E-3</v>
      </c>
      <c r="Q1485" s="146">
        <f>IFERROR(_xll.qlIndexFixing(ONIndex1Y,I1485,TRUE,_xll.ohTrigger(RecalcTrigger,Trigger1Y)),NA())</f>
        <v>9.6220333132668312E-3</v>
      </c>
    </row>
    <row r="1486" spans="2:17" x14ac:dyDescent="0.2">
      <c r="B1486" s="39" t="s">
        <v>42</v>
      </c>
      <c r="D1486" s="42">
        <f>_xll.qlCalendarAdvance(Calendar,$D1485,B1486,"f",FALSE)</f>
        <v>50165</v>
      </c>
      <c r="E1486" s="140">
        <f>_xll.qlInterestRateIndexValueDate(IndexON,D1486)</f>
        <v>50165</v>
      </c>
      <c r="F1486" s="156">
        <f>IFERROR(_xll.qlIndexFixing(IndexON,D1486,TRUE,_xll.ohTrigger(RecalcTrigger,TriggerON)),NA())</f>
        <v>8.011937870321395E-3</v>
      </c>
      <c r="H1486" s="42">
        <f>_xll.qlCalendarAdvance(Calendar,$H1485,B1486,"f",FALSE)</f>
        <v>50165</v>
      </c>
      <c r="I1486" s="140">
        <f>_xll.qlInterestRateIndexValueDate(Index1M,$H1486)</f>
        <v>50165</v>
      </c>
      <c r="J1486" s="145">
        <f>IFERROR(_xll.qlIndexFixing(Index1M,$H1486,TRUE,_xll.ohTrigger(RecalcTrigger,Trigger1M)),NA())</f>
        <v>9.0637432503194049E-3</v>
      </c>
      <c r="K1486" s="44">
        <f>IFERROR(_xll.qlIndexFixing(Index3M,H1486,TRUE,_xll.ohTrigger(RecalcTrigger,Trigger3M)),NA())</f>
        <v>9.2451078260160097E-3</v>
      </c>
      <c r="L1486" s="44">
        <f>IFERROR(_xll.qlIndexFixing(Index6M,$H1486,TRUE,_xll.ohTrigger(RecalcTrigger,Trigger6M)),NA())</f>
        <v>9.1988607995344019E-3</v>
      </c>
      <c r="M1486" s="146">
        <f>IFERROR(_xll.qlIndexFixing(Index1Y,$H1486,TRUE,_xll.ohTrigger(RecalcTrigger,Trigger1Y)),NA())</f>
        <v>9.4450734764519595E-3</v>
      </c>
      <c r="N1486" s="145">
        <f>IFERROR(_xll.qlIndexFixing(ONIndex1M,I1486,TRUE,_xll.ohTrigger(RecalcTrigger,Trigger1M)),NA())</f>
        <v>9.0775712453339263E-3</v>
      </c>
      <c r="O1486" s="44">
        <f>IFERROR(_xll.qlIndexFixing(ONIndex3M,I1486,TRUE,_xll.ohTrigger(RecalcTrigger,Trigger3M)),NA())</f>
        <v>9.2865781132556169E-3</v>
      </c>
      <c r="P1486" s="44">
        <f>IFERROR(_xll.qlIndexFixing(ONIndex6M,I1486,TRUE,_xll.ohTrigger(RecalcTrigger,Trigger6M)),NA())</f>
        <v>9.275866377473907E-3</v>
      </c>
      <c r="Q1486" s="146">
        <f>IFERROR(_xll.qlIndexFixing(ONIndex1Y,I1486,TRUE,_xll.ohTrigger(RecalcTrigger,Trigger1Y)),NA())</f>
        <v>9.6132058811448928E-3</v>
      </c>
    </row>
    <row r="1487" spans="2:17" x14ac:dyDescent="0.2">
      <c r="B1487" s="39" t="s">
        <v>42</v>
      </c>
      <c r="D1487" s="42">
        <f>_xll.qlCalendarAdvance(Calendar,$D1486,B1487,"f",FALSE)</f>
        <v>50172</v>
      </c>
      <c r="E1487" s="140">
        <f>_xll.qlInterestRateIndexValueDate(IndexON,D1487)</f>
        <v>50172</v>
      </c>
      <c r="F1487" s="156">
        <f>IFERROR(_xll.qlIndexFixing(IndexON,D1487,TRUE,_xll.ohTrigger(RecalcTrigger,TriggerON)),NA())</f>
        <v>8.0042640941579979E-3</v>
      </c>
      <c r="H1487" s="42">
        <f>_xll.qlCalendarAdvance(Calendar,$H1486,B1487,"f",FALSE)</f>
        <v>50172</v>
      </c>
      <c r="I1487" s="140">
        <f>_xll.qlInterestRateIndexValueDate(Index1M,$H1487)</f>
        <v>50172</v>
      </c>
      <c r="J1487" s="145">
        <f>IFERROR(_xll.qlIndexFixing(Index1M,$H1487,TRUE,_xll.ohTrigger(RecalcTrigger,Trigger1M)),NA())</f>
        <v>9.0557500104440376E-3</v>
      </c>
      <c r="K1487" s="44">
        <f>IFERROR(_xll.qlIndexFixing(Index3M,H1487,TRUE,_xll.ohTrigger(RecalcTrigger,Trigger3M)),NA())</f>
        <v>9.2371671313443027E-3</v>
      </c>
      <c r="L1487" s="44">
        <f>IFERROR(_xll.qlIndexFixing(Index6M,$H1487,TRUE,_xll.ohTrigger(RecalcTrigger,Trigger6M)),NA())</f>
        <v>9.1914689346184655E-3</v>
      </c>
      <c r="M1487" s="146">
        <f>IFERROR(_xll.qlIndexFixing(Index1Y,$H1487,TRUE,_xll.ohTrigger(RecalcTrigger,Trigger1Y)),NA())</f>
        <v>9.4371711929734925E-3</v>
      </c>
      <c r="N1487" s="145">
        <f>IFERROR(_xll.qlIndexFixing(ONIndex1M,I1487,TRUE,_xll.ohTrigger(RecalcTrigger,Trigger1M)),NA())</f>
        <v>9.069511081756243E-3</v>
      </c>
      <c r="O1487" s="44">
        <f>IFERROR(_xll.qlIndexFixing(ONIndex3M,I1487,TRUE,_xll.ohTrigger(RecalcTrigger,Trigger3M)),NA())</f>
        <v>9.2784238347654036E-3</v>
      </c>
      <c r="P1487" s="44">
        <f>IFERROR(_xll.qlIndexFixing(ONIndex6M,I1487,TRUE,_xll.ohTrigger(RecalcTrigger,Trigger6M)),NA())</f>
        <v>9.2680999620076143E-3</v>
      </c>
      <c r="Q1487" s="146">
        <f>IFERROR(_xll.qlIndexFixing(ONIndex1Y,I1487,TRUE,_xll.ohTrigger(RecalcTrigger,Trigger1Y)),NA())</f>
        <v>9.6044154437324725E-3</v>
      </c>
    </row>
    <row r="1488" spans="2:17" x14ac:dyDescent="0.2">
      <c r="B1488" s="39" t="s">
        <v>42</v>
      </c>
      <c r="D1488" s="42">
        <f>_xll.qlCalendarAdvance(Calendar,$D1487,B1488,"f",FALSE)</f>
        <v>50179</v>
      </c>
      <c r="E1488" s="140">
        <f>_xll.qlInterestRateIndexValueDate(IndexON,D1488)</f>
        <v>50179</v>
      </c>
      <c r="F1488" s="156">
        <f>IFERROR(_xll.qlIndexFixing(IndexON,D1488,TRUE,_xll.ohTrigger(RecalcTrigger,TriggerON)),NA())</f>
        <v>7.9966238380879684E-3</v>
      </c>
      <c r="H1488" s="42">
        <f>_xll.qlCalendarAdvance(Calendar,$H1487,B1488,"f",FALSE)</f>
        <v>50179</v>
      </c>
      <c r="I1488" s="140">
        <f>_xll.qlInterestRateIndexValueDate(Index1M,$H1488)</f>
        <v>50179</v>
      </c>
      <c r="J1488" s="145">
        <f>IFERROR(_xll.qlIndexFixing(Index1M,$H1488,TRUE,_xll.ohTrigger(RecalcTrigger,Trigger1M)),NA())</f>
        <v>9.0477908076562613E-3</v>
      </c>
      <c r="K1488" s="44">
        <f>IFERROR(_xll.qlIndexFixing(Index3M,H1488,TRUE,_xll.ohTrigger(RecalcTrigger,Trigger3M)),NA())</f>
        <v>9.2292622015682294E-3</v>
      </c>
      <c r="L1488" s="44">
        <f>IFERROR(_xll.qlIndexFixing(Index6M,$H1488,TRUE,_xll.ohTrigger(RecalcTrigger,Trigger6M)),NA())</f>
        <v>9.1841084900418091E-3</v>
      </c>
      <c r="M1488" s="146">
        <f>IFERROR(_xll.qlIndexFixing(Index1Y,$H1488,TRUE,_xll.ohTrigger(RecalcTrigger,Trigger1Y)),NA())</f>
        <v>9.4293063136858812E-3</v>
      </c>
      <c r="N1488" s="145">
        <f>IFERROR(_xll.qlIndexFixing(ONIndex1M,I1488,TRUE,_xll.ohTrigger(RecalcTrigger,Trigger1M)),NA())</f>
        <v>9.0614849248737972E-3</v>
      </c>
      <c r="O1488" s="44">
        <f>IFERROR(_xll.qlIndexFixing(ONIndex3M,I1488,TRUE,_xll.ohTrigger(RecalcTrigger,Trigger3M)),NA())</f>
        <v>9.2703052235276751E-3</v>
      </c>
      <c r="P1488" s="44">
        <f>IFERROR(_xll.qlIndexFixing(ONIndex6M,I1488,TRUE,_xll.ohTrigger(RecalcTrigger,Trigger6M)),NA())</f>
        <v>9.2603647957179014E-3</v>
      </c>
      <c r="Q1488" s="146">
        <f>IFERROR(_xll.qlIndexFixing(ONIndex1Y,I1488,TRUE,_xll.ohTrigger(RecalcTrigger,Trigger1Y)),NA())</f>
        <v>9.5956620009485238E-3</v>
      </c>
    </row>
    <row r="1489" spans="2:17" x14ac:dyDescent="0.2">
      <c r="B1489" s="39" t="s">
        <v>42</v>
      </c>
      <c r="D1489" s="42">
        <f>_xll.qlCalendarAdvance(Calendar,$D1488,B1489,"f",FALSE)</f>
        <v>50186</v>
      </c>
      <c r="E1489" s="140">
        <f>_xll.qlInterestRateIndexValueDate(IndexON,D1489)</f>
        <v>50186</v>
      </c>
      <c r="F1489" s="156">
        <f>IFERROR(_xll.qlIndexFixing(IndexON,D1489,TRUE,_xll.ohTrigger(RecalcTrigger,TriggerON)),NA())</f>
        <v>7.9890171023544454E-3</v>
      </c>
      <c r="H1489" s="42">
        <f>_xll.qlCalendarAdvance(Calendar,$H1488,B1489,"f",FALSE)</f>
        <v>50186</v>
      </c>
      <c r="I1489" s="140">
        <f>_xll.qlInterestRateIndexValueDate(Index1M,$H1489)</f>
        <v>50186</v>
      </c>
      <c r="J1489" s="145">
        <f>IFERROR(_xll.qlIndexFixing(Index1M,$H1489,TRUE,_xll.ohTrigger(RecalcTrigger,Trigger1M)),NA())</f>
        <v>9.0398656418828743E-3</v>
      </c>
      <c r="K1489" s="44">
        <f>IFERROR(_xll.qlIndexFixing(Index3M,H1489,TRUE,_xll.ohTrigger(RecalcTrigger,Trigger3M)),NA())</f>
        <v>9.221393036473723E-3</v>
      </c>
      <c r="L1489" s="44">
        <f>IFERROR(_xll.qlIndexFixing(Index6M,$H1489,TRUE,_xll.ohTrigger(RecalcTrigger,Trigger6M)),NA())</f>
        <v>9.176779465456017E-3</v>
      </c>
      <c r="M1489" s="146">
        <f>IFERROR(_xll.qlIndexFixing(Index1Y,$H1489,TRUE,_xll.ohTrigger(RecalcTrigger,Trigger1Y)),NA())</f>
        <v>9.4214788377162684E-3</v>
      </c>
      <c r="N1489" s="145">
        <f>IFERROR(_xll.qlIndexFixing(ONIndex1M,I1489,TRUE,_xll.ohTrigger(RecalcTrigger,Trigger1M)),NA())</f>
        <v>9.0534927744434501E-3</v>
      </c>
      <c r="O1489" s="44">
        <f>IFERROR(_xll.qlIndexFixing(ONIndex3M,I1489,TRUE,_xll.ohTrigger(RecalcTrigger,Trigger3M)),NA())</f>
        <v>9.2622222794613851E-3</v>
      </c>
      <c r="P1489" s="44">
        <f>IFERROR(_xll.qlIndexFixing(ONIndex6M,I1489,TRUE,_xll.ohTrigger(RecalcTrigger,Trigger6M)),NA())</f>
        <v>9.2526608786047682E-3</v>
      </c>
      <c r="Q1489" s="146">
        <f>IFERROR(_xll.qlIndexFixing(ONIndex1Y,I1489,TRUE,_xll.ohTrigger(RecalcTrigger,Trigger1Y)),NA())</f>
        <v>9.5869455528740932E-3</v>
      </c>
    </row>
    <row r="1490" spans="2:17" x14ac:dyDescent="0.2">
      <c r="B1490" s="39" t="s">
        <v>42</v>
      </c>
      <c r="D1490" s="42">
        <f>_xll.qlCalendarAdvance(Calendar,$D1489,B1490,"f",FALSE)</f>
        <v>50193</v>
      </c>
      <c r="E1490" s="140">
        <f>_xll.qlInterestRateIndexValueDate(IndexON,D1490)</f>
        <v>50193</v>
      </c>
      <c r="F1490" s="156">
        <f>IFERROR(_xll.qlIndexFixing(IndexON,D1490,TRUE,_xll.ohTrigger(RecalcTrigger,TriggerON)),NA())</f>
        <v>7.9814438866332438E-3</v>
      </c>
      <c r="H1490" s="42">
        <f>_xll.qlCalendarAdvance(Calendar,$H1489,B1490,"f",FALSE)</f>
        <v>50193</v>
      </c>
      <c r="I1490" s="140">
        <f>_xll.qlInterestRateIndexValueDate(Index1M,$H1490)</f>
        <v>50193</v>
      </c>
      <c r="J1490" s="145">
        <f>IFERROR(_xll.qlIndexFixing(Index1M,$H1490,TRUE,_xll.ohTrigger(RecalcTrigger,Trigger1M)),NA())</f>
        <v>9.032423537989314E-3</v>
      </c>
      <c r="K1490" s="44">
        <f>IFERROR(_xll.qlIndexFixing(Index3M,H1490,TRUE,_xll.ohTrigger(RecalcTrigger,Trigger3M)),NA())</f>
        <v>9.2135596358502384E-3</v>
      </c>
      <c r="L1490" s="44">
        <f>IFERROR(_xll.qlIndexFixing(Index6M,$H1490,TRUE,_xll.ohTrigger(RecalcTrigger,Trigger6M)),NA())</f>
        <v>9.1698772671368698E-3</v>
      </c>
      <c r="M1490" s="146">
        <f>IFERROR(_xll.qlIndexFixing(Index1Y,$H1490,TRUE,_xll.ohTrigger(RecalcTrigger,Trigger1Y)),NA())</f>
        <v>9.4136887641953493E-3</v>
      </c>
      <c r="N1490" s="145">
        <f>IFERROR(_xll.qlIndexFixing(ONIndex1M,I1490,TRUE,_xll.ohTrigger(RecalcTrigger,Trigger1M)),NA())</f>
        <v>9.0455346306272943E-3</v>
      </c>
      <c r="O1490" s="44">
        <f>IFERROR(_xll.qlIndexFixing(ONIndex3M,I1490,TRUE,_xll.ohTrigger(RecalcTrigger,Trigger3M)),NA())</f>
        <v>9.2541750024044411E-3</v>
      </c>
      <c r="P1490" s="44">
        <f>IFERROR(_xll.qlIndexFixing(ONIndex6M,I1490,TRUE,_xll.ohTrigger(RecalcTrigger,Trigger6M)),NA())</f>
        <v>9.2449882106682146E-3</v>
      </c>
      <c r="Q1490" s="146">
        <f>IFERROR(_xll.qlIndexFixing(ONIndex1Y,I1490,TRUE,_xll.ohTrigger(RecalcTrigger,Trigger1Y)),NA())</f>
        <v>9.5782660995902269E-3</v>
      </c>
    </row>
    <row r="1491" spans="2:17" x14ac:dyDescent="0.2">
      <c r="B1491" s="39" t="s">
        <v>42</v>
      </c>
      <c r="D1491" s="42">
        <f>_xll.qlCalendarAdvance(Calendar,$D1490,B1491,"f",FALSE)</f>
        <v>50200</v>
      </c>
      <c r="E1491" s="140">
        <f>_xll.qlInterestRateIndexValueDate(IndexON,D1491)</f>
        <v>50200</v>
      </c>
      <c r="F1491" s="156">
        <f>IFERROR(_xll.qlIndexFixing(IndexON,D1491,TRUE,_xll.ohTrigger(RecalcTrigger,TriggerON)),NA())</f>
        <v>7.9739041912485487E-3</v>
      </c>
      <c r="H1491" s="42">
        <f>_xll.qlCalendarAdvance(Calendar,$H1490,B1491,"f",FALSE)</f>
        <v>50200</v>
      </c>
      <c r="I1491" s="140">
        <f>_xll.qlInterestRateIndexValueDate(Index1M,$H1491)</f>
        <v>50200</v>
      </c>
      <c r="J1491" s="145">
        <f>IFERROR(_xll.qlIndexFixing(Index1M,$H1491,TRUE,_xll.ohTrigger(RecalcTrigger,Trigger1M)),NA())</f>
        <v>9.024564209175634E-3</v>
      </c>
      <c r="K1491" s="44">
        <f>IFERROR(_xll.qlIndexFixing(Index3M,H1491,TRUE,_xll.ohTrigger(RecalcTrigger,Trigger3M)),NA())</f>
        <v>9.2057619994845886E-3</v>
      </c>
      <c r="L1491" s="44">
        <f>IFERROR(_xll.qlIndexFixing(Index6M,$H1491,TRUE,_xll.ohTrigger(RecalcTrigger,Trigger6M)),NA())</f>
        <v>9.1626090194187222E-3</v>
      </c>
      <c r="M1491" s="146">
        <f>IFERROR(_xll.qlIndexFixing(Index1Y,$H1491,TRUE,_xll.ohTrigger(RecalcTrigger,Trigger1Y)),NA())</f>
        <v>9.4059360922580382E-3</v>
      </c>
      <c r="N1491" s="145">
        <f>IFERROR(_xll.qlIndexFixing(ONIndex1M,I1491,TRUE,_xll.ohTrigger(RecalcTrigger,Trigger1M)),NA())</f>
        <v>9.0376104933442836E-3</v>
      </c>
      <c r="O1491" s="44">
        <f>IFERROR(_xll.qlIndexFixing(ONIndex3M,I1491,TRUE,_xll.ohTrigger(RecalcTrigger,Trigger3M)),NA())</f>
        <v>9.246163392599982E-3</v>
      </c>
      <c r="P1491" s="44">
        <f>IFERROR(_xll.qlIndexFixing(ONIndex6M,I1491,TRUE,_xll.ohTrigger(RecalcTrigger,Trigger6M)),NA())</f>
        <v>9.2373467919892871E-3</v>
      </c>
      <c r="Q1491" s="146">
        <f>IFERROR(_xll.qlIndexFixing(ONIndex1Y,I1491,TRUE,_xll.ohTrigger(RecalcTrigger,Trigger1Y)),NA())</f>
        <v>9.5696236409348323E-3</v>
      </c>
    </row>
    <row r="1492" spans="2:17" x14ac:dyDescent="0.2">
      <c r="B1492" s="39" t="s">
        <v>42</v>
      </c>
      <c r="D1492" s="42">
        <f>_xll.qlCalendarAdvance(Calendar,$D1491,B1492,"f",FALSE)</f>
        <v>50207</v>
      </c>
      <c r="E1492" s="140">
        <f>_xll.qlInterestRateIndexValueDate(IndexON,D1492)</f>
        <v>50207</v>
      </c>
      <c r="F1492" s="156">
        <f>IFERROR(_xll.qlIndexFixing(IndexON,D1492,TRUE,_xll.ohTrigger(RecalcTrigger,TriggerON)),NA())</f>
        <v>7.9663980160382675E-3</v>
      </c>
      <c r="H1492" s="42">
        <f>_xll.qlCalendarAdvance(Calendar,$H1491,B1492,"f",FALSE)</f>
        <v>50207</v>
      </c>
      <c r="I1492" s="140">
        <f>_xll.qlInterestRateIndexValueDate(Index1M,$H1492)</f>
        <v>50207</v>
      </c>
      <c r="J1492" s="145">
        <f>IFERROR(_xll.qlIndexFixing(Index1M,$H1492,TRUE,_xll.ohTrigger(RecalcTrigger,Trigger1M)),NA())</f>
        <v>9.0167389161663163E-3</v>
      </c>
      <c r="K1492" s="44">
        <f>IFERROR(_xll.qlIndexFixing(Index3M,H1492,TRUE,_xll.ohTrigger(RecalcTrigger,Trigger3M)),NA())</f>
        <v>9.1980001271671132E-3</v>
      </c>
      <c r="L1492" s="44">
        <f>IFERROR(_xll.qlIndexFixing(Index6M,$H1492,TRUE,_xll.ohTrigger(RecalcTrigger,Trigger6M)),NA())</f>
        <v>9.1553721897514751E-3</v>
      </c>
      <c r="M1492" s="146">
        <f>IFERROR(_xll.qlIndexFixing(Index1Y,$H1492,TRUE,_xll.ohTrigger(RecalcTrigger,Trigger1Y)),NA())</f>
        <v>9.3982208210434681E-3</v>
      </c>
      <c r="N1492" s="145">
        <f>IFERROR(_xll.qlIndexFixing(ONIndex1M,I1492,TRUE,_xll.ohTrigger(RecalcTrigger,Trigger1M)),NA())</f>
        <v>9.0297203625944178E-3</v>
      </c>
      <c r="O1492" s="44">
        <f>IFERROR(_xll.qlIndexFixing(ONIndex3M,I1492,TRUE,_xll.ohTrigger(RecalcTrigger,Trigger3M)),NA())</f>
        <v>9.2381874499669614E-3</v>
      </c>
      <c r="P1492" s="44">
        <f>IFERROR(_xll.qlIndexFixing(ONIndex6M,I1492,TRUE,_xll.ohTrigger(RecalcTrigger,Trigger6M)),NA())</f>
        <v>9.2297366224869393E-3</v>
      </c>
      <c r="Q1492" s="146">
        <f>IFERROR(_xll.qlIndexFixing(ONIndex1Y,I1492,TRUE,_xll.ohTrigger(RecalcTrigger,Trigger1Y)),NA())</f>
        <v>9.5610181769079094E-3</v>
      </c>
    </row>
    <row r="1493" spans="2:17" x14ac:dyDescent="0.2">
      <c r="B1493" s="39" t="s">
        <v>42</v>
      </c>
      <c r="D1493" s="42">
        <f>_xll.qlCalendarAdvance(Calendar,$D1492,B1493,"f",FALSE)</f>
        <v>50214</v>
      </c>
      <c r="E1493" s="140">
        <f>_xll.qlInterestRateIndexValueDate(IndexON,D1493)</f>
        <v>50214</v>
      </c>
      <c r="F1493" s="156">
        <f>IFERROR(_xll.qlIndexFixing(IndexON,D1493,TRUE,_xll.ohTrigger(RecalcTrigger,TriggerON)),NA())</f>
        <v>7.9589253609213539E-3</v>
      </c>
      <c r="H1493" s="42">
        <f>_xll.qlCalendarAdvance(Calendar,$H1492,B1493,"f",FALSE)</f>
        <v>50214</v>
      </c>
      <c r="I1493" s="140">
        <f>_xll.qlInterestRateIndexValueDate(Index1M,$H1493)</f>
        <v>50214</v>
      </c>
      <c r="J1493" s="145">
        <f>IFERROR(_xll.qlIndexFixing(Index1M,$H1493,TRUE,_xll.ohTrigger(RecalcTrigger,Trigger1M)),NA())</f>
        <v>9.0089476588992214E-3</v>
      </c>
      <c r="K1493" s="44">
        <f>IFERROR(_xll.qlIndexFixing(Index3M,H1493,TRUE,_xll.ohTrigger(RecalcTrigger,Trigger3M)),NA())</f>
        <v>9.1902740186881448E-3</v>
      </c>
      <c r="L1493" s="44">
        <f>IFERROR(_xll.qlIndexFixing(Index6M,$H1493,TRUE,_xll.ohTrigger(RecalcTrigger,Trigger6M)),NA())</f>
        <v>9.1481667777936707E-3</v>
      </c>
      <c r="M1493" s="146">
        <f>IFERROR(_xll.qlIndexFixing(Index1Y,$H1493,TRUE,_xll.ohTrigger(RecalcTrigger,Trigger1Y)),NA())</f>
        <v>9.390542949694991E-3</v>
      </c>
      <c r="N1493" s="145">
        <f>IFERROR(_xll.qlIndexFixing(ONIndex1M,I1493,TRUE,_xll.ohTrigger(RecalcTrigger,Trigger1M)),NA())</f>
        <v>9.021864238377697E-3</v>
      </c>
      <c r="O1493" s="44">
        <f>IFERROR(_xll.qlIndexFixing(ONIndex3M,I1493,TRUE,_xll.ohTrigger(RecalcTrigger,Trigger3M)),NA())</f>
        <v>9.2302471744243331E-3</v>
      </c>
      <c r="P1493" s="44">
        <f>IFERROR(_xll.qlIndexFixing(ONIndex6M,I1493,TRUE,_xll.ohTrigger(RecalcTrigger,Trigger6M)),NA())</f>
        <v>9.2221577022422174E-3</v>
      </c>
      <c r="Q1493" s="146">
        <f>IFERROR(_xll.qlIndexFixing(ONIndex1Y,I1493,TRUE,_xll.ohTrigger(RecalcTrigger,Trigger1Y)),NA())</f>
        <v>9.5524497075905046E-3</v>
      </c>
    </row>
    <row r="1494" spans="2:17" x14ac:dyDescent="0.2">
      <c r="B1494" s="39" t="s">
        <v>42</v>
      </c>
      <c r="D1494" s="42">
        <f>_xll.qlCalendarAdvance(Calendar,$D1493,B1494,"f",FALSE)</f>
        <v>50221</v>
      </c>
      <c r="E1494" s="140">
        <f>_xll.qlInterestRateIndexValueDate(IndexON,D1494)</f>
        <v>50221</v>
      </c>
      <c r="F1494" s="156">
        <f>IFERROR(_xll.qlIndexFixing(IndexON,D1494,TRUE,_xll.ohTrigger(RecalcTrigger,TriggerON)),NA())</f>
        <v>7.9514862260599006E-3</v>
      </c>
      <c r="H1494" s="42">
        <f>_xll.qlCalendarAdvance(Calendar,$H1493,B1494,"f",FALSE)</f>
        <v>50221</v>
      </c>
      <c r="I1494" s="140">
        <f>_xll.qlInterestRateIndexValueDate(Index1M,$H1494)</f>
        <v>50221</v>
      </c>
      <c r="J1494" s="145">
        <f>IFERROR(_xll.qlIndexFixing(Index1M,$H1494,TRUE,_xll.ohTrigger(RecalcTrigger,Trigger1M)),NA())</f>
        <v>9.0007503658553045E-3</v>
      </c>
      <c r="K1494" s="44">
        <f>IFERROR(_xll.qlIndexFixing(Index3M,H1494,TRUE,_xll.ohTrigger(RecalcTrigger,Trigger3M)),NA())</f>
        <v>9.1825836738406667E-3</v>
      </c>
      <c r="L1494" s="44">
        <f>IFERROR(_xll.qlIndexFixing(Index6M,$H1494,TRUE,_xll.ohTrigger(RecalcTrigger,Trigger6M)),NA())</f>
        <v>9.1406056303225281E-3</v>
      </c>
      <c r="M1494" s="146">
        <f>IFERROR(_xll.qlIndexFixing(Index1Y,$H1494,TRUE,_xll.ohTrigger(RecalcTrigger,Trigger1Y)),NA())</f>
        <v>9.3829024773597336E-3</v>
      </c>
      <c r="N1494" s="145">
        <f>IFERROR(_xll.qlIndexFixing(ONIndex1M,I1494,TRUE,_xll.ohTrigger(RecalcTrigger,Trigger1M)),NA())</f>
        <v>9.0140421206941213E-3</v>
      </c>
      <c r="O1494" s="44">
        <f>IFERROR(_xll.qlIndexFixing(ONIndex3M,I1494,TRUE,_xll.ohTrigger(RecalcTrigger,Trigger3M)),NA())</f>
        <v>9.2223425660531433E-3</v>
      </c>
      <c r="P1494" s="44">
        <f>IFERROR(_xll.qlIndexFixing(ONIndex6M,I1494,TRUE,_xll.ohTrigger(RecalcTrigger,Trigger6M)),NA())</f>
        <v>9.214610031093029E-3</v>
      </c>
      <c r="Q1494" s="146">
        <f>IFERROR(_xll.qlIndexFixing(ONIndex1Y,I1494,TRUE,_xll.ohTrigger(RecalcTrigger,Trigger1Y)),NA())</f>
        <v>9.5439182329826178E-3</v>
      </c>
    </row>
    <row r="1495" spans="2:17" x14ac:dyDescent="0.2">
      <c r="B1495" s="39" t="s">
        <v>42</v>
      </c>
      <c r="D1495" s="42">
        <f>_xll.qlCalendarAdvance(Calendar,$D1494,B1495,"f",FALSE)</f>
        <v>50228</v>
      </c>
      <c r="E1495" s="140">
        <f>_xll.qlInterestRateIndexValueDate(IndexON,D1495)</f>
        <v>50228</v>
      </c>
      <c r="F1495" s="156">
        <f>IFERROR(_xll.qlIndexFixing(IndexON,D1495,TRUE,_xll.ohTrigger(RecalcTrigger,TriggerON)),NA())</f>
        <v>7.944080611291815E-3</v>
      </c>
      <c r="H1495" s="42">
        <f>_xll.qlCalendarAdvance(Calendar,$H1494,B1495,"f",FALSE)</f>
        <v>50228</v>
      </c>
      <c r="I1495" s="140">
        <f>_xll.qlInterestRateIndexValueDate(Index1M,$H1495)</f>
        <v>50228</v>
      </c>
      <c r="J1495" s="145">
        <f>IFERROR(_xll.qlIndexFixing(Index1M,$H1495,TRUE,_xll.ohTrigger(RecalcTrigger,Trigger1M)),NA())</f>
        <v>8.9930294207460262E-3</v>
      </c>
      <c r="K1495" s="44">
        <f>IFERROR(_xll.qlIndexFixing(Index3M,H1495,TRUE,_xll.ohTrigger(RecalcTrigger,Trigger3M)),NA())</f>
        <v>9.1749290924158945E-3</v>
      </c>
      <c r="L1495" s="44">
        <f>IFERROR(_xll.qlIndexFixing(Index6M,$H1495,TRUE,_xll.ohTrigger(RecalcTrigger,Trigger6M)),NA())</f>
        <v>9.1334651184608873E-3</v>
      </c>
      <c r="M1495" s="146">
        <f>IFERROR(_xll.qlIndexFixing(Index1Y,$H1495,TRUE,_xll.ohTrigger(RecalcTrigger,Trigger1Y)),NA())</f>
        <v>9.3752994031899295E-3</v>
      </c>
      <c r="N1495" s="145">
        <f>IFERROR(_xll.qlIndexFixing(ONIndex1M,I1495,TRUE,_xll.ohTrigger(RecalcTrigger,Trigger1M)),NA())</f>
        <v>9.0062540095436905E-3</v>
      </c>
      <c r="O1495" s="44">
        <f>IFERROR(_xll.qlIndexFixing(ONIndex3M,I1495,TRUE,_xll.ohTrigger(RecalcTrigger,Trigger3M)),NA())</f>
        <v>9.2144736248533921E-3</v>
      </c>
      <c r="P1495" s="44">
        <f>IFERROR(_xll.qlIndexFixing(ONIndex6M,I1495,TRUE,_xll.ohTrigger(RecalcTrigger,Trigger6M)),NA())</f>
        <v>9.2070936092014666E-3</v>
      </c>
      <c r="Q1495" s="146">
        <f>IFERROR(_xll.qlIndexFixing(ONIndex1Y,I1495,TRUE,_xll.ohTrigger(RecalcTrigger,Trigger1Y)),NA())</f>
        <v>9.5354237530032027E-3</v>
      </c>
    </row>
    <row r="1496" spans="2:17" x14ac:dyDescent="0.2">
      <c r="B1496" s="39" t="s">
        <v>42</v>
      </c>
      <c r="D1496" s="42">
        <f>_xll.qlCalendarAdvance(Calendar,$D1495,B1496,"f",FALSE)</f>
        <v>50235</v>
      </c>
      <c r="E1496" s="140">
        <f>_xll.qlInterestRateIndexValueDate(IndexON,D1496)</f>
        <v>50235</v>
      </c>
      <c r="F1496" s="156">
        <f>IFERROR(_xll.qlIndexFixing(IndexON,D1496,TRUE,_xll.ohTrigger(RecalcTrigger,TriggerON)),NA())</f>
        <v>7.9367085167791895E-3</v>
      </c>
      <c r="H1496" s="42">
        <f>_xll.qlCalendarAdvance(Calendar,$H1495,B1496,"f",FALSE)</f>
        <v>50235</v>
      </c>
      <c r="I1496" s="140">
        <f>_xll.qlInterestRateIndexValueDate(Index1M,$H1496)</f>
        <v>50235</v>
      </c>
      <c r="J1496" s="145">
        <f>IFERROR(_xll.qlIndexFixing(Index1M,$H1496,TRUE,_xll.ohTrigger(RecalcTrigger,Trigger1M)),NA())</f>
        <v>8.9853425121753164E-3</v>
      </c>
      <c r="K1496" s="44">
        <f>IFERROR(_xll.qlIndexFixing(Index3M,H1496,TRUE,_xll.ohTrigger(RecalcTrigger,Trigger3M)),NA())</f>
        <v>9.1673102742076875E-3</v>
      </c>
      <c r="L1496" s="44">
        <f>IFERROR(_xll.qlIndexFixing(Index6M,$H1496,TRUE,_xll.ohTrigger(RecalcTrigger,Trigger6M)),NA())</f>
        <v>9.1263560241961628E-3</v>
      </c>
      <c r="M1496" s="146">
        <f>IFERROR(_xll.qlIndexFixing(Index1Y,$H1496,TRUE,_xll.ohTrigger(RecalcTrigger,Trigger1Y)),NA())</f>
        <v>9.3677337263411431E-3</v>
      </c>
      <c r="N1496" s="145">
        <f>IFERROR(_xll.qlIndexFixing(ONIndex1M,I1496,TRUE,_xll.ohTrigger(RecalcTrigger,Trigger1M)),NA())</f>
        <v>8.9984999049264047E-3</v>
      </c>
      <c r="O1496" s="44">
        <f>IFERROR(_xll.qlIndexFixing(ONIndex3M,I1496,TRUE,_xll.ohTrigger(RecalcTrigger,Trigger3M)),NA())</f>
        <v>9.2066403507440331E-3</v>
      </c>
      <c r="P1496" s="44">
        <f>IFERROR(_xll.qlIndexFixing(ONIndex6M,I1496,TRUE,_xll.ohTrigger(RecalcTrigger,Trigger6M)),NA())</f>
        <v>9.1996084364864839E-3</v>
      </c>
      <c r="Q1496" s="146">
        <f>IFERROR(_xll.qlIndexFixing(ONIndex1Y,I1496,TRUE,_xll.ohTrigger(RecalcTrigger,Trigger1Y)),NA())</f>
        <v>9.5269662677333056E-3</v>
      </c>
    </row>
    <row r="1497" spans="2:17" x14ac:dyDescent="0.2">
      <c r="B1497" s="39" t="s">
        <v>42</v>
      </c>
      <c r="D1497" s="42">
        <f>_xll.qlCalendarAdvance(Calendar,$D1496,B1497,"f",FALSE)</f>
        <v>50242</v>
      </c>
      <c r="E1497" s="140">
        <f>_xll.qlInterestRateIndexValueDate(IndexON,D1497)</f>
        <v>50242</v>
      </c>
      <c r="F1497" s="156">
        <f>IFERROR(_xll.qlIndexFixing(IndexON,D1497,TRUE,_xll.ohTrigger(RecalcTrigger,TriggerON)),NA())</f>
        <v>7.9293699423599318E-3</v>
      </c>
      <c r="H1497" s="42">
        <f>_xll.qlCalendarAdvance(Calendar,$H1496,B1497,"f",FALSE)</f>
        <v>50242</v>
      </c>
      <c r="I1497" s="140">
        <f>_xll.qlInterestRateIndexValueDate(Index1M,$H1497)</f>
        <v>50242</v>
      </c>
      <c r="J1497" s="145">
        <f>IFERROR(_xll.qlIndexFixing(Index1M,$H1497,TRUE,_xll.ohTrigger(RecalcTrigger,Trigger1M)),NA())</f>
        <v>8.9776896400804319E-3</v>
      </c>
      <c r="K1497" s="44">
        <f>IFERROR(_xll.qlIndexFixing(Index3M,H1497,TRUE,_xll.ohTrigger(RecalcTrigger,Trigger3M)),NA())</f>
        <v>9.1597272190107916E-3</v>
      </c>
      <c r="L1497" s="44">
        <f>IFERROR(_xll.qlIndexFixing(Index6M,$H1497,TRUE,_xll.ohTrigger(RecalcTrigger,Trigger6M)),NA())</f>
        <v>9.1192783471927205E-3</v>
      </c>
      <c r="M1497" s="146">
        <f>IFERROR(_xll.qlIndexFixing(Index1Y,$H1497,TRUE,_xll.ohTrigger(RecalcTrigger,Trigger1Y)),NA())</f>
        <v>9.3602054459729356E-3</v>
      </c>
      <c r="N1497" s="145">
        <f>IFERROR(_xll.qlIndexFixing(ONIndex1M,I1497,TRUE,_xll.ohTrigger(RecalcTrigger,Trigger1M)),NA())</f>
        <v>8.990779806842264E-3</v>
      </c>
      <c r="O1497" s="44">
        <f>IFERROR(_xll.qlIndexFixing(ONIndex3M,I1497,TRUE,_xll.ohTrigger(RecalcTrigger,Trigger3M)),NA())</f>
        <v>9.1988427438061127E-3</v>
      </c>
      <c r="P1497" s="44">
        <f>IFERROR(_xll.qlIndexFixing(ONIndex6M,I1497,TRUE,_xll.ohTrigger(RecalcTrigger,Trigger6M)),NA())</f>
        <v>9.1921545129480808E-3</v>
      </c>
      <c r="Q1497" s="146">
        <f>IFERROR(_xll.qlIndexFixing(ONIndex1Y,I1497,TRUE,_xll.ohTrigger(RecalcTrigger,Trigger1Y)),NA())</f>
        <v>9.5185457770918802E-3</v>
      </c>
    </row>
    <row r="1498" spans="2:17" x14ac:dyDescent="0.2">
      <c r="B1498" s="39" t="s">
        <v>42</v>
      </c>
      <c r="D1498" s="42">
        <f>_xll.qlCalendarAdvance(Calendar,$D1497,B1498,"f",FALSE)</f>
        <v>50249</v>
      </c>
      <c r="E1498" s="140">
        <f>_xll.qlInterestRateIndexValueDate(IndexON,D1498)</f>
        <v>50249</v>
      </c>
      <c r="F1498" s="156">
        <f>IFERROR(_xll.qlIndexFixing(IndexON,D1498,TRUE,_xll.ohTrigger(RecalcTrigger,TriggerON)),NA())</f>
        <v>7.9220648881961342E-3</v>
      </c>
      <c r="H1498" s="42">
        <f>_xll.qlCalendarAdvance(Calendar,$H1497,B1498,"f",FALSE)</f>
        <v>50249</v>
      </c>
      <c r="I1498" s="140">
        <f>_xll.qlInterestRateIndexValueDate(Index1M,$H1498)</f>
        <v>50249</v>
      </c>
      <c r="J1498" s="145">
        <f>IFERROR(_xll.qlIndexFixing(Index1M,$H1498,TRUE,_xll.ohTrigger(RecalcTrigger,Trigger1M)),NA())</f>
        <v>8.9700708043933958E-3</v>
      </c>
      <c r="K1498" s="44">
        <f>IFERROR(_xll.qlIndexFixing(Index3M,H1498,TRUE,_xll.ohTrigger(RecalcTrigger,Trigger3M)),NA())</f>
        <v>9.1521799266199438E-3</v>
      </c>
      <c r="L1498" s="44">
        <f>IFERROR(_xll.qlIndexFixing(Index6M,$H1498,TRUE,_xll.ohTrigger(RecalcTrigger,Trigger6M)),NA())</f>
        <v>9.112232087115802E-3</v>
      </c>
      <c r="M1498" s="146">
        <f>IFERROR(_xll.qlIndexFixing(Index1Y,$H1498,TRUE,_xll.ohTrigger(RecalcTrigger,Trigger1Y)),NA())</f>
        <v>9.3527145612497531E-3</v>
      </c>
      <c r="N1498" s="145">
        <f>IFERROR(_xll.qlIndexFixing(ONIndex1M,I1498,TRUE,_xll.ohTrigger(RecalcTrigger,Trigger1M)),NA())</f>
        <v>8.9830937153723145E-3</v>
      </c>
      <c r="O1498" s="44">
        <f>IFERROR(_xll.qlIndexFixing(ONIndex3M,I1498,TRUE,_xll.ohTrigger(RecalcTrigger,Trigger3M)),NA())</f>
        <v>9.1910808039585845E-3</v>
      </c>
      <c r="P1498" s="44">
        <f>IFERROR(_xll.qlIndexFixing(ONIndex6M,I1498,TRUE,_xll.ohTrigger(RecalcTrigger,Trigger6M)),NA())</f>
        <v>9.1847318385862575E-3</v>
      </c>
      <c r="Q1498" s="146">
        <f>IFERROR(_xll.qlIndexFixing(ONIndex1Y,I1498,TRUE,_xll.ohTrigger(RecalcTrigger,Trigger1Y)),NA())</f>
        <v>9.5101622811599729E-3</v>
      </c>
    </row>
    <row r="1499" spans="2:17" x14ac:dyDescent="0.2">
      <c r="B1499" s="39" t="s">
        <v>42</v>
      </c>
      <c r="D1499" s="42">
        <f>_xll.qlCalendarAdvance(Calendar,$D1498,B1499,"f",FALSE)</f>
        <v>50256</v>
      </c>
      <c r="E1499" s="140">
        <f>_xll.qlInterestRateIndexValueDate(IndexON,D1499)</f>
        <v>50256</v>
      </c>
      <c r="F1499" s="156">
        <f>IFERROR(_xll.qlIndexFixing(IndexON,D1499,TRUE,_xll.ohTrigger(RecalcTrigger,TriggerON)),NA())</f>
        <v>7.9147933541257043E-3</v>
      </c>
      <c r="H1499" s="42">
        <f>_xll.qlCalendarAdvance(Calendar,$H1498,B1499,"f",FALSE)</f>
        <v>50256</v>
      </c>
      <c r="I1499" s="140">
        <f>_xll.qlInterestRateIndexValueDate(Index1M,$H1499)</f>
        <v>50256</v>
      </c>
      <c r="J1499" s="145">
        <f>IFERROR(_xll.qlIndexFixing(Index1M,$H1499,TRUE,_xll.ohTrigger(RecalcTrigger,Trigger1M)),NA())</f>
        <v>8.9624860050514649E-3</v>
      </c>
      <c r="K1499" s="44">
        <f>IFERROR(_xll.qlIndexFixing(Index3M,H1499,TRUE,_xll.ohTrigger(RecalcTrigger,Trigger3M)),NA())</f>
        <v>9.144668396831649E-3</v>
      </c>
      <c r="L1499" s="44">
        <f>IFERROR(_xll.qlIndexFixing(Index6M,$H1499,TRUE,_xll.ohTrigger(RecalcTrigger,Trigger6M)),NA())</f>
        <v>9.1052172436324134E-3</v>
      </c>
      <c r="M1499" s="146">
        <f>IFERROR(_xll.qlIndexFixing(Index1Y,$H1499,TRUE,_xll.ohTrigger(RecalcTrigger,Trigger1Y)),NA())</f>
        <v>9.3452610713398165E-3</v>
      </c>
      <c r="N1499" s="145">
        <f>IFERROR(_xll.qlIndexFixing(ONIndex1M,I1499,TRUE,_xll.ohTrigger(RecalcTrigger,Trigger1M)),NA())</f>
        <v>8.9754416303544637E-3</v>
      </c>
      <c r="O1499" s="44">
        <f>IFERROR(_xll.qlIndexFixing(ONIndex3M,I1499,TRUE,_xll.ohTrigger(RecalcTrigger,Trigger3M)),NA())</f>
        <v>9.1833545312824949E-3</v>
      </c>
      <c r="P1499" s="44">
        <f>IFERROR(_xll.qlIndexFixing(ONIndex6M,I1499,TRUE,_xll.ohTrigger(RecalcTrigger,Trigger6M)),NA())</f>
        <v>9.1773404134010139E-3</v>
      </c>
      <c r="Q1499" s="146">
        <f>IFERROR(_xll.qlIndexFixing(ONIndex1Y,I1499,TRUE,_xll.ohTrigger(RecalcTrigger,Trigger1Y)),NA())</f>
        <v>9.501815779775491E-3</v>
      </c>
    </row>
    <row r="1500" spans="2:17" x14ac:dyDescent="0.2">
      <c r="B1500" s="39" t="s">
        <v>42</v>
      </c>
      <c r="D1500" s="42">
        <f>_xll.qlCalendarAdvance(Calendar,$D1499,B1500,"f",FALSE)</f>
        <v>50263</v>
      </c>
      <c r="E1500" s="140">
        <f>_xll.qlInterestRateIndexValueDate(IndexON,D1500)</f>
        <v>50263</v>
      </c>
      <c r="F1500" s="156">
        <f>IFERROR(_xll.qlIndexFixing(IndexON,D1500,TRUE,_xll.ohTrigger(RecalcTrigger,TriggerON)),NA())</f>
        <v>7.9075553403107346E-3</v>
      </c>
      <c r="H1500" s="42">
        <f>_xll.qlCalendarAdvance(Calendar,$H1499,B1500,"f",FALSE)</f>
        <v>50263</v>
      </c>
      <c r="I1500" s="140">
        <f>_xll.qlInterestRateIndexValueDate(Index1M,$H1500)</f>
        <v>50263</v>
      </c>
      <c r="J1500" s="145">
        <f>IFERROR(_xll.qlIndexFixing(Index1M,$H1500,TRUE,_xll.ohTrigger(RecalcTrigger,Trigger1M)),NA())</f>
        <v>8.9549352419840498E-3</v>
      </c>
      <c r="K1500" s="44">
        <f>IFERROR(_xll.qlIndexFixing(Index3M,H1500,TRUE,_xll.ohTrigger(RecalcTrigger,Trigger3M)),NA())</f>
        <v>9.1371926294450557E-3</v>
      </c>
      <c r="L1500" s="44">
        <f>IFERROR(_xll.qlIndexFixing(Index6M,$H1500,TRUE,_xll.ohTrigger(RecalcTrigger,Trigger6M)),NA())</f>
        <v>9.0982338164113212E-3</v>
      </c>
      <c r="M1500" s="146">
        <f>IFERROR(_xll.qlIndexFixing(Index1Y,$H1500,TRUE,_xll.ohTrigger(RecalcTrigger,Trigger1Y)),NA())</f>
        <v>9.3378449754155657E-3</v>
      </c>
      <c r="N1500" s="145">
        <f>IFERROR(_xll.qlIndexFixing(ONIndex1M,I1500,TRUE,_xll.ohTrigger(RecalcTrigger,Trigger1M)),NA())</f>
        <v>8.967823551869758E-3</v>
      </c>
      <c r="O1500" s="44">
        <f>IFERROR(_xll.qlIndexFixing(ONIndex3M,I1500,TRUE,_xll.ohTrigger(RecalcTrigger,Trigger3M)),NA())</f>
        <v>9.1756639256967976E-3</v>
      </c>
      <c r="P1500" s="44">
        <f>IFERROR(_xll.qlIndexFixing(ONIndex6M,I1500,TRUE,_xll.ohTrigger(RecalcTrigger,Trigger6M)),NA())</f>
        <v>9.1699802374733963E-3</v>
      </c>
      <c r="Q1500" s="146">
        <f>IFERROR(_xll.qlIndexFixing(ONIndex1Y,I1500,TRUE,_xll.ohTrigger(RecalcTrigger,Trigger1Y)),NA())</f>
        <v>9.4935062731815734E-3</v>
      </c>
    </row>
    <row r="1501" spans="2:17" x14ac:dyDescent="0.2">
      <c r="B1501" s="39" t="s">
        <v>42</v>
      </c>
      <c r="D1501" s="42">
        <f>_xll.qlCalendarAdvance(Calendar,$D1500,B1501,"f",FALSE)</f>
        <v>50270</v>
      </c>
      <c r="E1501" s="140">
        <f>_xll.qlInterestRateIndexValueDate(IndexON,D1501)</f>
        <v>50270</v>
      </c>
      <c r="F1501" s="156">
        <f>IFERROR(_xll.qlIndexFixing(IndexON,D1501,TRUE,_xll.ohTrigger(RecalcTrigger,TriggerON)),NA())</f>
        <v>7.9003508465891326E-3</v>
      </c>
      <c r="H1501" s="42">
        <f>_xll.qlCalendarAdvance(Calendar,$H1500,B1501,"f",FALSE)</f>
        <v>50270</v>
      </c>
      <c r="I1501" s="140">
        <f>_xll.qlInterestRateIndexValueDate(Index1M,$H1501)</f>
        <v>50270</v>
      </c>
      <c r="J1501" s="145">
        <f>IFERROR(_xll.qlIndexFixing(Index1M,$H1501,TRUE,_xll.ohTrigger(RecalcTrigger,Trigger1M)),NA())</f>
        <v>8.9474185151257914E-3</v>
      </c>
      <c r="K1501" s="44">
        <f>IFERROR(_xll.qlIndexFixing(Index3M,H1501,TRUE,_xll.ohTrigger(RecalcTrigger,Trigger3M)),NA())</f>
        <v>9.1297526242566634E-3</v>
      </c>
      <c r="L1501" s="44">
        <f>IFERROR(_xll.qlIndexFixing(Index6M,$H1501,TRUE,_xll.ohTrigger(RecalcTrigger,Trigger6M)),NA())</f>
        <v>9.0912818051221735E-3</v>
      </c>
      <c r="M1501" s="146">
        <f>IFERROR(_xll.qlIndexFixing(Index1Y,$H1501,TRUE,_xll.ohTrigger(RecalcTrigger,Trigger1Y)),NA())</f>
        <v>9.330466272653215E-3</v>
      </c>
      <c r="N1501" s="145">
        <f>IFERROR(_xll.qlIndexFixing(ONIndex1M,I1501,TRUE,_xll.ohTrigger(RecalcTrigger,Trigger1M)),NA())</f>
        <v>8.9602394799181972E-3</v>
      </c>
      <c r="O1501" s="44">
        <f>IFERROR(_xll.qlIndexFixing(ONIndex3M,I1501,TRUE,_xll.ohTrigger(RecalcTrigger,Trigger3M)),NA())</f>
        <v>9.1680089872825388E-3</v>
      </c>
      <c r="P1501" s="44">
        <f>IFERROR(_xll.qlIndexFixing(ONIndex6M,I1501,TRUE,_xll.ohTrigger(RecalcTrigger,Trigger6M)),NA())</f>
        <v>9.1626513107223584E-3</v>
      </c>
      <c r="Q1501" s="146">
        <f>IFERROR(_xll.qlIndexFixing(ONIndex1Y,I1501,TRUE,_xll.ohTrigger(RecalcTrigger,Trigger1Y)),NA())</f>
        <v>9.4852337612161275E-3</v>
      </c>
    </row>
    <row r="1502" spans="2:17" x14ac:dyDescent="0.2">
      <c r="B1502" s="39" t="s">
        <v>42</v>
      </c>
      <c r="D1502" s="42">
        <f>_xll.qlCalendarAdvance(Calendar,$D1501,B1502,"f",FALSE)</f>
        <v>50277</v>
      </c>
      <c r="E1502" s="140">
        <f>_xll.qlInterestRateIndexValueDate(IndexON,D1502)</f>
        <v>50277</v>
      </c>
      <c r="F1502" s="156">
        <f>IFERROR(_xll.qlIndexFixing(IndexON,D1502,TRUE,_xll.ohTrigger(RecalcTrigger,TriggerON)),NA())</f>
        <v>7.8931798729608982E-3</v>
      </c>
      <c r="H1502" s="42">
        <f>_xll.qlCalendarAdvance(Calendar,$H1501,B1502,"f",FALSE)</f>
        <v>50277</v>
      </c>
      <c r="I1502" s="140">
        <f>_xll.qlInterestRateIndexValueDate(Index1M,$H1502)</f>
        <v>50277</v>
      </c>
      <c r="J1502" s="145">
        <f>IFERROR(_xll.qlIndexFixing(Index1M,$H1502,TRUE,_xll.ohTrigger(RecalcTrigger,Trigger1M)),NA())</f>
        <v>8.9399358244165554E-3</v>
      </c>
      <c r="K1502" s="44">
        <f>IFERROR(_xll.qlIndexFixing(Index3M,H1502,TRUE,_xll.ohTrigger(RecalcTrigger,Trigger3M)),NA())</f>
        <v>9.1223483810665019E-3</v>
      </c>
      <c r="L1502" s="44">
        <f>IFERROR(_xll.qlIndexFixing(Index6M,$H1502,TRUE,_xll.ohTrigger(RecalcTrigger,Trigger6M)),NA())</f>
        <v>9.0843612094359417E-3</v>
      </c>
      <c r="M1502" s="146">
        <f>IFERROR(_xll.qlIndexFixing(Index1Y,$H1502,TRUE,_xll.ohTrigger(RecalcTrigger,Trigger1Y)),NA())</f>
        <v>9.3231249622340862E-3</v>
      </c>
      <c r="N1502" s="145">
        <f>IFERROR(_xll.qlIndexFixing(ONIndex1M,I1502,TRUE,_xll.ohTrigger(RecalcTrigger,Trigger1M)),NA())</f>
        <v>8.9526894144187352E-3</v>
      </c>
      <c r="O1502" s="44">
        <f>IFERROR(_xll.qlIndexFixing(ONIndex3M,I1502,TRUE,_xll.ohTrigger(RecalcTrigger,Trigger3M)),NA())</f>
        <v>9.1603897159586722E-3</v>
      </c>
      <c r="P1502" s="44">
        <f>IFERROR(_xll.qlIndexFixing(ONIndex6M,I1502,TRUE,_xll.ohTrigger(RecalcTrigger,Trigger6M)),NA())</f>
        <v>9.1553536330668539E-3</v>
      </c>
      <c r="Q1502" s="146">
        <f>IFERROR(_xll.qlIndexFixing(ONIndex1Y,I1502,TRUE,_xll.ohTrigger(RecalcTrigger,Trigger1Y)),NA())</f>
        <v>9.4769982438791533E-3</v>
      </c>
    </row>
    <row r="1503" spans="2:17" x14ac:dyDescent="0.2">
      <c r="B1503" s="39" t="s">
        <v>42</v>
      </c>
      <c r="D1503" s="42">
        <f>_xll.qlCalendarAdvance(Calendar,$D1502,B1503,"f",FALSE)</f>
        <v>50284</v>
      </c>
      <c r="E1503" s="140">
        <f>_xll.qlInterestRateIndexValueDate(IndexON,D1503)</f>
        <v>50284</v>
      </c>
      <c r="F1503" s="156">
        <f>IFERROR(_xll.qlIndexFixing(IndexON,D1503,TRUE,_xll.ohTrigger(RecalcTrigger,TriggerON)),NA())</f>
        <v>7.8860424196691703E-3</v>
      </c>
      <c r="H1503" s="42">
        <f>_xll.qlCalendarAdvance(Calendar,$H1502,B1503,"f",FALSE)</f>
        <v>50284</v>
      </c>
      <c r="I1503" s="140">
        <f>_xll.qlInterestRateIndexValueDate(Index1M,$H1503)</f>
        <v>50284</v>
      </c>
      <c r="J1503" s="145">
        <f>IFERROR(_xll.qlIndexFixing(Index1M,$H1503,TRUE,_xll.ohTrigger(RecalcTrigger,Trigger1M)),NA())</f>
        <v>8.9329070376973352E-3</v>
      </c>
      <c r="K1503" s="44">
        <f>IFERROR(_xll.qlIndexFixing(Index3M,H1503,TRUE,_xll.ohTrigger(RecalcTrigger,Trigger3M)),NA())</f>
        <v>9.1153857338817992E-3</v>
      </c>
      <c r="L1503" s="44">
        <f>IFERROR(_xll.qlIndexFixing(Index6M,$H1503,TRUE,_xll.ohTrigger(RecalcTrigger,Trigger6M)),NA())</f>
        <v>9.078578192259313E-3</v>
      </c>
      <c r="M1503" s="146">
        <f>IFERROR(_xll.qlIndexFixing(Index1Y,$H1503,TRUE,_xll.ohTrigger(RecalcTrigger,Trigger1Y)),NA())</f>
        <v>9.3158210433423871E-3</v>
      </c>
      <c r="N1503" s="145">
        <f>IFERROR(_xll.qlIndexFixing(ONIndex1M,I1503,TRUE,_xll.ohTrigger(RecalcTrigger,Trigger1M)),NA())</f>
        <v>8.9451733555334645E-3</v>
      </c>
      <c r="O1503" s="44">
        <f>IFERROR(_xll.qlIndexFixing(ONIndex3M,I1503,TRUE,_xll.ohTrigger(RecalcTrigger,Trigger3M)),NA())</f>
        <v>9.1528061118062443E-3</v>
      </c>
      <c r="P1503" s="44">
        <f>IFERROR(_xll.qlIndexFixing(ONIndex6M,I1503,TRUE,_xll.ohTrigger(RecalcTrigger,Trigger6M)),NA())</f>
        <v>9.1480872045879291E-3</v>
      </c>
      <c r="Q1503" s="146">
        <f>IFERROR(_xll.qlIndexFixing(ONIndex1Y,I1503,TRUE,_xll.ohTrigger(RecalcTrigger,Trigger1Y)),NA())</f>
        <v>9.4687997211706509E-3</v>
      </c>
    </row>
    <row r="1504" spans="2:17" x14ac:dyDescent="0.2">
      <c r="B1504" s="39" t="s">
        <v>42</v>
      </c>
      <c r="D1504" s="42">
        <f>_xll.qlCalendarAdvance(Calendar,$D1503,B1504,"f",FALSE)</f>
        <v>50291</v>
      </c>
      <c r="E1504" s="140">
        <f>_xll.qlInterestRateIndexValueDate(IndexON,D1504)</f>
        <v>50291</v>
      </c>
      <c r="F1504" s="156">
        <f>IFERROR(_xll.qlIndexFixing(IndexON,D1504,TRUE,_xll.ohTrigger(RecalcTrigger,TriggerON)),NA())</f>
        <v>7.8789384863897638E-3</v>
      </c>
      <c r="H1504" s="42">
        <f>_xll.qlCalendarAdvance(Calendar,$H1503,B1504,"f",FALSE)</f>
        <v>50291</v>
      </c>
      <c r="I1504" s="140">
        <f>_xll.qlInterestRateIndexValueDate(Index1M,$H1504)</f>
        <v>50291</v>
      </c>
      <c r="J1504" s="145">
        <f>IFERROR(_xll.qlIndexFixing(Index1M,$H1504,TRUE,_xll.ohTrigger(RecalcTrigger,Trigger1M)),NA())</f>
        <v>8.9254901693235737E-3</v>
      </c>
      <c r="K1504" s="44">
        <f>IFERROR(_xll.qlIndexFixing(Index3M,H1504,TRUE,_xll.ohTrigger(RecalcTrigger,Trigger3M)),NA())</f>
        <v>9.1080506426108165E-3</v>
      </c>
      <c r="L1504" s="44">
        <f>IFERROR(_xll.qlIndexFixing(Index6M,$H1504,TRUE,_xll.ohTrigger(RecalcTrigger,Trigger6M)),NA())</f>
        <v>9.0717142060093101E-3</v>
      </c>
      <c r="M1504" s="146">
        <f>IFERROR(_xll.qlIndexFixing(Index1Y,$H1504,TRUE,_xll.ohTrigger(RecalcTrigger,Trigger1Y)),NA())</f>
        <v>9.3085545151674332E-3</v>
      </c>
      <c r="N1504" s="145">
        <f>IFERROR(_xll.qlIndexFixing(ONIndex1M,I1504,TRUE,_xll.ohTrigger(RecalcTrigger,Trigger1M)),NA())</f>
        <v>8.9376913031813388E-3</v>
      </c>
      <c r="O1504" s="44">
        <f>IFERROR(_xll.qlIndexFixing(ONIndex3M,I1504,TRUE,_xll.ohTrigger(RecalcTrigger,Trigger3M)),NA())</f>
        <v>9.1452581747442085E-3</v>
      </c>
      <c r="P1504" s="44">
        <f>IFERROR(_xll.qlIndexFixing(ONIndex6M,I1504,TRUE,_xll.ohTrigger(RecalcTrigger,Trigger6M)),NA())</f>
        <v>9.1408520253666303E-3</v>
      </c>
      <c r="Q1504" s="146">
        <f>IFERROR(_xll.qlIndexFixing(ONIndex1Y,I1504,TRUE,_xll.ohTrigger(RecalcTrigger,Trigger1Y)),NA())</f>
        <v>9.4606381931716665E-3</v>
      </c>
    </row>
    <row r="1505" spans="2:17" x14ac:dyDescent="0.2">
      <c r="B1505" s="39" t="s">
        <v>42</v>
      </c>
      <c r="D1505" s="42">
        <f>_xll.qlCalendarAdvance(Calendar,$D1504,B1505,"f",FALSE)</f>
        <v>50298</v>
      </c>
      <c r="E1505" s="140">
        <f>_xll.qlInterestRateIndexValueDate(IndexON,D1505)</f>
        <v>50298</v>
      </c>
      <c r="F1505" s="156">
        <f>IFERROR(_xll.qlIndexFixing(IndexON,D1505,TRUE,_xll.ohTrigger(RecalcTrigger,TriggerON)),NA())</f>
        <v>7.8718680733658175E-3</v>
      </c>
      <c r="H1505" s="42">
        <f>_xll.qlCalendarAdvance(Calendar,$H1504,B1505,"f",FALSE)</f>
        <v>50298</v>
      </c>
      <c r="I1505" s="140">
        <f>_xll.qlInterestRateIndexValueDate(Index1M,$H1505)</f>
        <v>50298</v>
      </c>
      <c r="J1505" s="145">
        <f>IFERROR(_xll.qlIndexFixing(Index1M,$H1505,TRUE,_xll.ohTrigger(RecalcTrigger,Trigger1M)),NA())</f>
        <v>8.9181073359247964E-3</v>
      </c>
      <c r="K1505" s="44">
        <f>IFERROR(_xll.qlIndexFixing(Index3M,H1505,TRUE,_xll.ohTrigger(RecalcTrigger,Trigger3M)),NA())</f>
        <v>9.1007513117180583E-3</v>
      </c>
      <c r="L1505" s="44">
        <f>IFERROR(_xll.qlIndexFixing(Index6M,$H1505,TRUE,_xll.ohTrigger(RecalcTrigger,Trigger6M)),NA())</f>
        <v>9.0648816317341323E-3</v>
      </c>
      <c r="M1505" s="146">
        <f>IFERROR(_xll.qlIndexFixing(Index1Y,$H1505,TRUE,_xll.ohTrigger(RecalcTrigger,Trigger1Y)),NA())</f>
        <v>9.3013253769025361E-3</v>
      </c>
      <c r="N1505" s="145">
        <f>IFERROR(_xll.qlIndexFixing(ONIndex1M,I1505,TRUE,_xll.ohTrigger(RecalcTrigger,Trigger1M)),NA())</f>
        <v>8.9302432572813117E-3</v>
      </c>
      <c r="O1505" s="44">
        <f>IFERROR(_xll.qlIndexFixing(ONIndex3M,I1505,TRUE,_xll.ohTrigger(RecalcTrigger,Trigger3M)),NA())</f>
        <v>9.1377459047725651E-3</v>
      </c>
      <c r="P1505" s="44">
        <f>IFERROR(_xll.qlIndexFixing(ONIndex6M,I1505,TRUE,_xll.ohTrigger(RecalcTrigger,Trigger6M)),NA())</f>
        <v>9.1336480953219112E-3</v>
      </c>
      <c r="Q1505" s="146">
        <f>IFERROR(_xll.qlIndexFixing(ONIndex1Y,I1505,TRUE,_xll.ohTrigger(RecalcTrigger,Trigger1Y)),NA())</f>
        <v>9.4525136598011539E-3</v>
      </c>
    </row>
    <row r="1506" spans="2:17" x14ac:dyDescent="0.2">
      <c r="B1506" s="39" t="s">
        <v>42</v>
      </c>
      <c r="D1506" s="42">
        <f>_xll.qlCalendarAdvance(Calendar,$D1505,B1506,"f",FALSE)</f>
        <v>50305</v>
      </c>
      <c r="E1506" s="140">
        <f>_xll.qlInterestRateIndexValueDate(IndexON,D1506)</f>
        <v>50305</v>
      </c>
      <c r="F1506" s="156">
        <f>IFERROR(_xll.qlIndexFixing(IndexON,D1506,TRUE,_xll.ohTrigger(RecalcTrigger,TriggerON)),NA())</f>
        <v>7.8648311804352389E-3</v>
      </c>
      <c r="H1506" s="42">
        <f>_xll.qlCalendarAdvance(Calendar,$H1505,B1506,"f",FALSE)</f>
        <v>50305</v>
      </c>
      <c r="I1506" s="140">
        <f>_xll.qlInterestRateIndexValueDate(Index1M,$H1506)</f>
        <v>50305</v>
      </c>
      <c r="J1506" s="145">
        <f>IFERROR(_xll.qlIndexFixing(Index1M,$H1506,TRUE,_xll.ohTrigger(RecalcTrigger,Trigger1M)),NA())</f>
        <v>8.9107585374388724E-3</v>
      </c>
      <c r="K1506" s="44">
        <f>IFERROR(_xll.qlIndexFixing(Index3M,H1506,TRUE,_xll.ohTrigger(RecalcTrigger,Trigger3M)),NA())</f>
        <v>9.0934877410093692E-3</v>
      </c>
      <c r="L1506" s="44">
        <f>IFERROR(_xll.qlIndexFixing(Index6M,$H1506,TRUE,_xll.ohTrigger(RecalcTrigger,Trigger6M)),NA())</f>
        <v>9.058080469115418E-3</v>
      </c>
      <c r="M1506" s="146">
        <f>IFERROR(_xll.qlIndexFixing(Index1Y,$H1506,TRUE,_xll.ohTrigger(RecalcTrigger,Trigger1Y)),NA())</f>
        <v>9.2941336277447828E-3</v>
      </c>
      <c r="N1506" s="145">
        <f>IFERROR(_xll.qlIndexFixing(ONIndex1M,I1506,TRUE,_xll.ohTrigger(RecalcTrigger,Trigger1M)),NA())</f>
        <v>8.922829217995476E-3</v>
      </c>
      <c r="O1506" s="44">
        <f>IFERROR(_xll.qlIndexFixing(ONIndex3M,I1506,TRUE,_xll.ohTrigger(RecalcTrigger,Trigger3M)),NA())</f>
        <v>9.1302693018913139E-3</v>
      </c>
      <c r="P1506" s="44">
        <f>IFERROR(_xll.qlIndexFixing(ONIndex6M,I1506,TRUE,_xll.ohTrigger(RecalcTrigger,Trigger6M)),NA())</f>
        <v>9.1264754143727256E-3</v>
      </c>
      <c r="Q1506" s="146">
        <f>IFERROR(_xll.qlIndexFixing(ONIndex1Y,I1506,TRUE,_xll.ohTrigger(RecalcTrigger,Trigger1Y)),NA())</f>
        <v>9.4444261210591129E-3</v>
      </c>
    </row>
    <row r="1507" spans="2:17" x14ac:dyDescent="0.2">
      <c r="B1507" s="39" t="s">
        <v>42</v>
      </c>
      <c r="D1507" s="42">
        <f>_xll.qlCalendarAdvance(Calendar,$D1506,B1507,"f",FALSE)</f>
        <v>50312</v>
      </c>
      <c r="E1507" s="140">
        <f>_xll.qlInterestRateIndexValueDate(IndexON,D1507)</f>
        <v>50312</v>
      </c>
      <c r="F1507" s="156">
        <f>IFERROR(_xll.qlIndexFixing(IndexON,D1507,TRUE,_xll.ohTrigger(RecalcTrigger,TriggerON)),NA())</f>
        <v>7.8578278077601205E-3</v>
      </c>
      <c r="H1507" s="42">
        <f>_xll.qlCalendarAdvance(Calendar,$H1506,B1507,"f",FALSE)</f>
        <v>50312</v>
      </c>
      <c r="I1507" s="140">
        <f>_xll.qlInterestRateIndexValueDate(Index1M,$H1507)</f>
        <v>50312</v>
      </c>
      <c r="J1507" s="145">
        <f>IFERROR(_xll.qlIndexFixing(Index1M,$H1507,TRUE,_xll.ohTrigger(RecalcTrigger,Trigger1M)),NA())</f>
        <v>8.9034437738036622E-3</v>
      </c>
      <c r="K1507" s="44">
        <f>IFERROR(_xll.qlIndexFixing(Index3M,H1507,TRUE,_xll.ohTrigger(RecalcTrigger,Trigger3M)),NA())</f>
        <v>9.0862599302897022E-3</v>
      </c>
      <c r="L1507" s="44">
        <f>IFERROR(_xll.qlIndexFixing(Index6M,$H1507,TRUE,_xll.ohTrigger(RecalcTrigger,Trigger6M)),NA())</f>
        <v>9.0513107178365922E-3</v>
      </c>
      <c r="M1507" s="146">
        <f>IFERROR(_xll.qlIndexFixing(Index1Y,$H1507,TRUE,_xll.ohTrigger(RecalcTrigger,Trigger1Y)),NA())</f>
        <v>9.2869792668959228E-3</v>
      </c>
      <c r="N1507" s="145">
        <f>IFERROR(_xll.qlIndexFixing(ONIndex1M,I1507,TRUE,_xll.ohTrigger(RecalcTrigger,Trigger1M)),NA())</f>
        <v>8.9154491850806927E-3</v>
      </c>
      <c r="O1507" s="44">
        <f>IFERROR(_xll.qlIndexFixing(ONIndex3M,I1507,TRUE,_xll.ohTrigger(RecalcTrigger,Trigger3M)),NA())</f>
        <v>9.1228283662625476E-3</v>
      </c>
      <c r="P1507" s="44">
        <f>IFERROR(_xll.qlIndexFixing(ONIndex6M,I1507,TRUE,_xll.ohTrigger(RecalcTrigger,Trigger6M)),NA())</f>
        <v>9.1193339826001196E-3</v>
      </c>
      <c r="Q1507" s="146">
        <f>IFERROR(_xll.qlIndexFixing(ONIndex1Y,I1507,TRUE,_xll.ohTrigger(RecalcTrigger,Trigger1Y)),NA())</f>
        <v>9.43637557702659E-3</v>
      </c>
    </row>
    <row r="1508" spans="2:17" x14ac:dyDescent="0.2">
      <c r="B1508" s="39" t="s">
        <v>42</v>
      </c>
      <c r="D1508" s="42">
        <f>_xll.qlCalendarAdvance(Calendar,$D1507,B1508,"f",FALSE)</f>
        <v>50319</v>
      </c>
      <c r="E1508" s="140">
        <f>_xll.qlInterestRateIndexValueDate(IndexON,D1508)</f>
        <v>50319</v>
      </c>
      <c r="F1508" s="156">
        <f>IFERROR(_xll.qlIndexFixing(IndexON,D1508,TRUE,_xll.ohTrigger(RecalcTrigger,TriggerON)),NA())</f>
        <v>7.8508579550973234E-3</v>
      </c>
      <c r="H1508" s="42">
        <f>_xll.qlCalendarAdvance(Calendar,$H1507,B1508,"f",FALSE)</f>
        <v>50319</v>
      </c>
      <c r="I1508" s="140">
        <f>_xll.qlInterestRateIndexValueDate(Index1M,$H1508)</f>
        <v>50319</v>
      </c>
      <c r="J1508" s="145">
        <f>IFERROR(_xll.qlIndexFixing(Index1M,$H1508,TRUE,_xll.ohTrigger(RecalcTrigger,Trigger1M)),NA())</f>
        <v>8.8957544356148242E-3</v>
      </c>
      <c r="K1508" s="44">
        <f>IFERROR(_xll.qlIndexFixing(Index3M,H1508,TRUE,_xll.ohTrigger(RecalcTrigger,Trigger3M)),NA())</f>
        <v>9.0786739127673988E-3</v>
      </c>
      <c r="L1508" s="44">
        <f>IFERROR(_xll.qlIndexFixing(Index6M,$H1508,TRUE,_xll.ohTrigger(RecalcTrigger,Trigger6M)),NA())</f>
        <v>9.0442138410770315E-3</v>
      </c>
      <c r="M1508" s="146">
        <f>IFERROR(_xll.qlIndexFixing(Index1Y,$H1508,TRUE,_xll.ohTrigger(RecalcTrigger,Trigger1Y)),NA())</f>
        <v>9.2798622935614805E-3</v>
      </c>
      <c r="N1508" s="145">
        <f>IFERROR(_xll.qlIndexFixing(ONIndex1M,I1508,TRUE,_xll.ohTrigger(RecalcTrigger,Trigger1M)),NA())</f>
        <v>8.9081031587801007E-3</v>
      </c>
      <c r="O1508" s="44">
        <f>IFERROR(_xll.qlIndexFixing(ONIndex3M,I1508,TRUE,_xll.ohTrigger(RecalcTrigger,Trigger3M)),NA())</f>
        <v>9.1154230976431272E-3</v>
      </c>
      <c r="P1508" s="44">
        <f>IFERROR(_xll.qlIndexFixing(ONIndex6M,I1508,TRUE,_xll.ohTrigger(RecalcTrigger,Trigger6M)),NA())</f>
        <v>9.1122238000851397E-3</v>
      </c>
      <c r="Q1508" s="146">
        <f>IFERROR(_xll.qlIndexFixing(ONIndex1Y,I1508,TRUE,_xll.ohTrigger(RecalcTrigger,Trigger1Y)),NA())</f>
        <v>9.4283620275414926E-3</v>
      </c>
    </row>
    <row r="1509" spans="2:17" x14ac:dyDescent="0.2">
      <c r="B1509" s="39" t="s">
        <v>42</v>
      </c>
      <c r="D1509" s="42">
        <f>_xll.qlCalendarAdvance(Calendar,$D1508,B1509,"f",FALSE)</f>
        <v>50326</v>
      </c>
      <c r="E1509" s="140">
        <f>_xll.qlInterestRateIndexValueDate(IndexON,D1509)</f>
        <v>50326</v>
      </c>
      <c r="F1509" s="156">
        <f>IFERROR(_xll.qlIndexFixing(IndexON,D1509,TRUE,_xll.ohTrigger(RecalcTrigger,TriggerON)),NA())</f>
        <v>7.8439216226899866E-3</v>
      </c>
      <c r="H1509" s="42">
        <f>_xll.qlCalendarAdvance(Calendar,$H1508,B1509,"f",FALSE)</f>
        <v>50326</v>
      </c>
      <c r="I1509" s="140">
        <f>_xll.qlInterestRateIndexValueDate(Index1M,$H1509)</f>
        <v>50326</v>
      </c>
      <c r="J1509" s="145">
        <f>IFERROR(_xll.qlIndexFixing(Index1M,$H1509,TRUE,_xll.ohTrigger(RecalcTrigger,Trigger1M)),NA())</f>
        <v>8.8885099961265278E-3</v>
      </c>
      <c r="K1509" s="44">
        <f>IFERROR(_xll.qlIndexFixing(Index3M,H1509,TRUE,_xll.ohTrigger(RecalcTrigger,Trigger3M)),NA())</f>
        <v>9.0715199980246266E-3</v>
      </c>
      <c r="L1509" s="44">
        <f>IFERROR(_xll.qlIndexFixing(Index6M,$H1509,TRUE,_xll.ohTrigger(RecalcTrigger,Trigger6M)),NA())</f>
        <v>9.0375089894142793E-3</v>
      </c>
      <c r="M1509" s="146">
        <f>IFERROR(_xll.qlIndexFixing(Index1Y,$H1509,TRUE,_xll.ohTrigger(RecalcTrigger,Trigger1Y)),NA())</f>
        <v>9.2727827069511992E-3</v>
      </c>
      <c r="N1509" s="145">
        <f>IFERROR(_xll.qlIndexFixing(ONIndex1M,I1509,TRUE,_xll.ohTrigger(RecalcTrigger,Trigger1M)),NA())</f>
        <v>8.9007911389316074E-3</v>
      </c>
      <c r="O1509" s="44">
        <f>IFERROR(_xll.qlIndexFixing(ONIndex3M,I1509,TRUE,_xll.ohTrigger(RecalcTrigger,Trigger3M)),NA())</f>
        <v>9.1080534961951454E-3</v>
      </c>
      <c r="P1509" s="44">
        <f>IFERROR(_xll.qlIndexFixing(ONIndex6M,I1509,TRUE,_xll.ohTrigger(RecalcTrigger,Trigger6M)),NA())</f>
        <v>9.1051448666656931E-3</v>
      </c>
      <c r="Q1509" s="146">
        <f>IFERROR(_xll.qlIndexFixing(ONIndex1Y,I1509,TRUE,_xll.ohTrigger(RecalcTrigger,Trigger1Y)),NA())</f>
        <v>9.4203854726848668E-3</v>
      </c>
    </row>
    <row r="1510" spans="2:17" x14ac:dyDescent="0.2">
      <c r="B1510" s="39" t="s">
        <v>42</v>
      </c>
      <c r="D1510" s="42">
        <f>_xll.qlCalendarAdvance(Calendar,$D1509,B1510,"f",FALSE)</f>
        <v>50333</v>
      </c>
      <c r="E1510" s="140">
        <f>_xll.qlInterestRateIndexValueDate(IndexON,D1510)</f>
        <v>50333</v>
      </c>
      <c r="F1510" s="156">
        <f>IFERROR(_xll.qlIndexFixing(IndexON,D1510,TRUE,_xll.ohTrigger(RecalcTrigger,TriggerON)),NA())</f>
        <v>7.8370188102949712E-3</v>
      </c>
      <c r="H1510" s="42">
        <f>_xll.qlCalendarAdvance(Calendar,$H1509,B1510,"f",FALSE)</f>
        <v>50333</v>
      </c>
      <c r="I1510" s="140">
        <f>_xll.qlInterestRateIndexValueDate(Index1M,$H1510)</f>
        <v>50333</v>
      </c>
      <c r="J1510" s="145">
        <f>IFERROR(_xll.qlIndexFixing(Index1M,$H1510,TRUE,_xll.ohTrigger(RecalcTrigger,Trigger1M)),NA())</f>
        <v>8.8812995922774481E-3</v>
      </c>
      <c r="K1510" s="44">
        <f>IFERROR(_xll.qlIndexFixing(Index3M,H1510,TRUE,_xll.ohTrigger(RecalcTrigger,Trigger3M)),NA())</f>
        <v>9.0644018437102559E-3</v>
      </c>
      <c r="L1510" s="44">
        <f>IFERROR(_xll.qlIndexFixing(Index6M,$H1510,TRUE,_xll.ohTrigger(RecalcTrigger,Trigger6M)),NA())</f>
        <v>9.0308355490286828E-3</v>
      </c>
      <c r="M1510" s="146">
        <f>IFERROR(_xll.qlIndexFixing(Index1Y,$H1510,TRUE,_xll.ohTrigger(RecalcTrigger,Trigger1Y)),NA())</f>
        <v>9.265740506279041E-3</v>
      </c>
      <c r="N1510" s="145">
        <f>IFERROR(_xll.qlIndexFixing(ONIndex1M,I1510,TRUE,_xll.ohTrigger(RecalcTrigger,Trigger1M)),NA())</f>
        <v>8.8935131256162592E-3</v>
      </c>
      <c r="O1510" s="44">
        <f>IFERROR(_xll.qlIndexFixing(ONIndex3M,I1510,TRUE,_xll.ohTrigger(RecalcTrigger,Trigger3M)),NA())</f>
        <v>9.1007195617565095E-3</v>
      </c>
      <c r="P1510" s="44">
        <f>IFERROR(_xll.qlIndexFixing(ONIndex6M,I1510,TRUE,_xll.ohTrigger(RecalcTrigger,Trigger6M)),NA())</f>
        <v>9.0980971824228263E-3</v>
      </c>
      <c r="Q1510" s="146">
        <f>IFERROR(_xll.qlIndexFixing(ONIndex1Y,I1510,TRUE,_xll.ohTrigger(RecalcTrigger,Trigger1Y)),NA())</f>
        <v>9.4124459125377591E-3</v>
      </c>
    </row>
    <row r="1511" spans="2:17" x14ac:dyDescent="0.2">
      <c r="B1511" s="39" t="s">
        <v>42</v>
      </c>
      <c r="D1511" s="42">
        <f>_xll.qlCalendarAdvance(Calendar,$D1510,B1511,"f",FALSE)</f>
        <v>50340</v>
      </c>
      <c r="E1511" s="140">
        <f>_xll.qlInterestRateIndexValueDate(IndexON,D1511)</f>
        <v>50340</v>
      </c>
      <c r="F1511" s="156">
        <f>IFERROR(_xll.qlIndexFixing(IndexON,D1511,TRUE,_xll.ohTrigger(RecalcTrigger,TriggerON)),NA())</f>
        <v>7.8301495181554159E-3</v>
      </c>
      <c r="H1511" s="42">
        <f>_xll.qlCalendarAdvance(Calendar,$H1510,B1511,"f",FALSE)</f>
        <v>50340</v>
      </c>
      <c r="I1511" s="140">
        <f>_xll.qlInterestRateIndexValueDate(Index1M,$H1511)</f>
        <v>50340</v>
      </c>
      <c r="J1511" s="145">
        <f>IFERROR(_xll.qlIndexFixing(Index1M,$H1511,TRUE,_xll.ohTrigger(RecalcTrigger,Trigger1M)),NA())</f>
        <v>8.8741232239996116E-3</v>
      </c>
      <c r="K1511" s="44">
        <f>IFERROR(_xll.qlIndexFixing(Index3M,H1511,TRUE,_xll.ohTrigger(RecalcTrigger,Trigger3M)),NA())</f>
        <v>9.0573194496313559E-3</v>
      </c>
      <c r="L1511" s="44">
        <f>IFERROR(_xll.qlIndexFixing(Index6M,$H1511,TRUE,_xll.ohTrigger(RecalcTrigger,Trigger6M)),NA())</f>
        <v>9.0241935196071921E-3</v>
      </c>
      <c r="M1511" s="146">
        <f>IFERROR(_xll.qlIndexFixing(Index1Y,$H1511,TRUE,_xll.ohTrigger(RecalcTrigger,Trigger1Y)),NA())</f>
        <v>9.2587356907631868E-3</v>
      </c>
      <c r="N1511" s="145">
        <f>IFERROR(_xll.qlIndexFixing(ONIndex1M,I1511,TRUE,_xll.ohTrigger(RecalcTrigger,Trigger1M)),NA())</f>
        <v>8.8862691188340559E-3</v>
      </c>
      <c r="O1511" s="44">
        <f>IFERROR(_xll.qlIndexFixing(ONIndex3M,I1511,TRUE,_xll.ohTrigger(RecalcTrigger,Trigger3M)),NA())</f>
        <v>9.0934212944893122E-3</v>
      </c>
      <c r="P1511" s="44">
        <f>IFERROR(_xll.qlIndexFixing(ONIndex6M,I1511,TRUE,_xll.ohTrigger(RecalcTrigger,Trigger6M)),NA())</f>
        <v>9.0910807473565391E-3</v>
      </c>
      <c r="Q1511" s="146">
        <f>IFERROR(_xll.qlIndexFixing(ONIndex1Y,I1511,TRUE,_xll.ohTrigger(RecalcTrigger,Trigger1Y)),NA())</f>
        <v>9.4045433470191231E-3</v>
      </c>
    </row>
    <row r="1512" spans="2:17" x14ac:dyDescent="0.2">
      <c r="B1512" s="39" t="s">
        <v>42</v>
      </c>
      <c r="D1512" s="42">
        <f>_xll.qlCalendarAdvance(Calendar,$D1511,B1512,"f",FALSE)</f>
        <v>50347</v>
      </c>
      <c r="E1512" s="140">
        <f>_xll.qlInterestRateIndexValueDate(IndexON,D1512)</f>
        <v>50347</v>
      </c>
      <c r="F1512" s="156">
        <f>IFERROR(_xll.qlIndexFixing(IndexON,D1512,TRUE,_xll.ohTrigger(RecalcTrigger,TriggerON)),NA())</f>
        <v>7.8233137461092284E-3</v>
      </c>
      <c r="H1512" s="42">
        <f>_xll.qlCalendarAdvance(Calendar,$H1511,B1512,"f",FALSE)</f>
        <v>50347</v>
      </c>
      <c r="I1512" s="140">
        <f>_xll.qlInterestRateIndexValueDate(Index1M,$H1512)</f>
        <v>50347</v>
      </c>
      <c r="J1512" s="145">
        <f>IFERROR(_xll.qlIndexFixing(Index1M,$H1512,TRUE,_xll.ohTrigger(RecalcTrigger,Trigger1M)),NA())</f>
        <v>8.8673804762703368E-3</v>
      </c>
      <c r="K1512" s="44">
        <f>IFERROR(_xll.qlIndexFixing(Index3M,H1512,TRUE,_xll.ohTrigger(RecalcTrigger,Trigger3M)),NA())</f>
        <v>9.050272815596767E-3</v>
      </c>
      <c r="L1512" s="44">
        <f>IFERROR(_xll.qlIndexFixing(Index6M,$H1512,TRUE,_xll.ohTrigger(RecalcTrigger,Trigger6M)),NA())</f>
        <v>9.0175829008394253E-3</v>
      </c>
      <c r="M1512" s="146">
        <f>IFERROR(_xll.qlIndexFixing(Index1Y,$H1512,TRUE,_xll.ohTrigger(RecalcTrigger,Trigger1Y)),NA())</f>
        <v>9.2517682596258144E-3</v>
      </c>
      <c r="N1512" s="145">
        <f>IFERROR(_xll.qlIndexFixing(ONIndex1M,I1512,TRUE,_xll.ohTrigger(RecalcTrigger,Trigger1M)),NA())</f>
        <v>8.8790591185039514E-3</v>
      </c>
      <c r="O1512" s="44">
        <f>IFERROR(_xll.qlIndexFixing(ONIndex3M,I1512,TRUE,_xll.ohTrigger(RecalcTrigger,Trigger3M)),NA())</f>
        <v>9.0861586943125072E-3</v>
      </c>
      <c r="P1512" s="44">
        <f>IFERROR(_xll.qlIndexFixing(ONIndex6M,I1512,TRUE,_xll.ohTrigger(RecalcTrigger,Trigger6M)),NA())</f>
        <v>9.0840955614668317E-3</v>
      </c>
      <c r="Q1512" s="146">
        <f>IFERROR(_xll.qlIndexFixing(ONIndex1Y,I1512,TRUE,_xll.ohTrigger(RecalcTrigger,Trigger1Y)),NA())</f>
        <v>9.3966777761289588E-3</v>
      </c>
    </row>
    <row r="1513" spans="2:17" x14ac:dyDescent="0.2">
      <c r="B1513" s="39" t="s">
        <v>42</v>
      </c>
      <c r="D1513" s="42">
        <f>_xll.qlCalendarAdvance(Calendar,$D1512,B1513,"f",FALSE)</f>
        <v>50354</v>
      </c>
      <c r="E1513" s="140">
        <f>_xll.qlInterestRateIndexValueDate(IndexON,D1513)</f>
        <v>50354</v>
      </c>
      <c r="F1513" s="156">
        <f>IFERROR(_xll.qlIndexFixing(IndexON,D1513,TRUE,_xll.ohTrigger(RecalcTrigger,TriggerON)),NA())</f>
        <v>7.8165114942374547E-3</v>
      </c>
      <c r="H1513" s="42">
        <f>_xll.qlCalendarAdvance(Calendar,$H1512,B1513,"f",FALSE)</f>
        <v>50354</v>
      </c>
      <c r="I1513" s="140">
        <f>_xll.qlInterestRateIndexValueDate(Index1M,$H1513)</f>
        <v>50354</v>
      </c>
      <c r="J1513" s="145">
        <f>IFERROR(_xll.qlIndexFixing(Index1M,$H1513,TRUE,_xll.ohTrigger(RecalcTrigger,Trigger1M)),NA())</f>
        <v>8.8602699204669948E-3</v>
      </c>
      <c r="K1513" s="44">
        <f>IFERROR(_xll.qlIndexFixing(Index3M,H1513,TRUE,_xll.ohTrigger(RecalcTrigger,Trigger3M)),NA())</f>
        <v>9.0432619414153245E-3</v>
      </c>
      <c r="L1513" s="44">
        <f>IFERROR(_xll.qlIndexFixing(Index6M,$H1513,TRUE,_xll.ohTrigger(RecalcTrigger,Trigger6M)),NA())</f>
        <v>9.0113518307917227E-3</v>
      </c>
      <c r="M1513" s="146">
        <f>IFERROR(_xll.qlIndexFixing(Index1Y,$H1513,TRUE,_xll.ohTrigger(RecalcTrigger,Trigger1Y)),NA())</f>
        <v>9.2448382120935424E-3</v>
      </c>
      <c r="N1513" s="145">
        <f>IFERROR(_xll.qlIndexFixing(ONIndex1M,I1513,TRUE,_xll.ohTrigger(RecalcTrigger,Trigger1M)),NA())</f>
        <v>8.8718831247069918E-3</v>
      </c>
      <c r="O1513" s="44">
        <f>IFERROR(_xll.qlIndexFixing(ONIndex3M,I1513,TRUE,_xll.ohTrigger(RecalcTrigger,Trigger3M)),NA())</f>
        <v>9.0789317612260945E-3</v>
      </c>
      <c r="P1513" s="44">
        <f>IFERROR(_xll.qlIndexFixing(ONIndex6M,I1513,TRUE,_xll.ohTrigger(RecalcTrigger,Trigger6M)),NA())</f>
        <v>9.077141624753704E-3</v>
      </c>
      <c r="Q1513" s="146">
        <f>IFERROR(_xll.qlIndexFixing(ONIndex1Y,I1513,TRUE,_xll.ohTrigger(RecalcTrigger,Trigger1Y)),NA())</f>
        <v>9.38884919978622E-3</v>
      </c>
    </row>
    <row r="1514" spans="2:17" x14ac:dyDescent="0.2">
      <c r="B1514" s="39" t="s">
        <v>42</v>
      </c>
      <c r="D1514" s="42">
        <f>_xll.qlCalendarAdvance(Calendar,$D1513,B1514,"f",FALSE)</f>
        <v>50361</v>
      </c>
      <c r="E1514" s="140">
        <f>_xll.qlInterestRateIndexValueDate(IndexON,D1514)</f>
        <v>50361</v>
      </c>
      <c r="F1514" s="156">
        <f>IFERROR(_xll.qlIndexFixing(IndexON,D1514,TRUE,_xll.ohTrigger(RecalcTrigger,TriggerON)),NA())</f>
        <v>7.809742762540095E-3</v>
      </c>
      <c r="H1514" s="42">
        <f>_xll.qlCalendarAdvance(Calendar,$H1513,B1514,"f",FALSE)</f>
        <v>50361</v>
      </c>
      <c r="I1514" s="140">
        <f>_xll.qlInterestRateIndexValueDate(Index1M,$H1514)</f>
        <v>50361</v>
      </c>
      <c r="J1514" s="145">
        <f>IFERROR(_xll.qlIndexFixing(Index1M,$H1514,TRUE,_xll.ohTrigger(RecalcTrigger,Trigger1M)),NA())</f>
        <v>8.8531933990956269E-3</v>
      </c>
      <c r="K1514" s="44">
        <f>IFERROR(_xll.qlIndexFixing(Index3M,H1514,TRUE,_xll.ohTrigger(RecalcTrigger,Trigger3M)),NA())</f>
        <v>9.0362868269002698E-3</v>
      </c>
      <c r="L1514" s="44">
        <f>IFERROR(_xll.qlIndexFixing(Index6M,$H1514,TRUE,_xll.ohTrigger(RecalcTrigger,Trigger6M)),NA())</f>
        <v>9.0048019501646429E-3</v>
      </c>
      <c r="M1514" s="146">
        <f>IFERROR(_xll.qlIndexFixing(Index1Y,$H1514,TRUE,_xll.ohTrigger(RecalcTrigger,Trigger1Y)),NA())</f>
        <v>9.2379455473967642E-3</v>
      </c>
      <c r="N1514" s="145">
        <f>IFERROR(_xll.qlIndexFixing(ONIndex1M,I1514,TRUE,_xll.ohTrigger(RecalcTrigger,Trigger1M)),NA())</f>
        <v>8.864741137362131E-3</v>
      </c>
      <c r="O1514" s="44">
        <f>IFERROR(_xll.qlIndexFixing(ONIndex3M,I1514,TRUE,_xll.ohTrigger(RecalcTrigger,Trigger3M)),NA())</f>
        <v>9.071740495230074E-3</v>
      </c>
      <c r="P1514" s="44">
        <f>IFERROR(_xll.qlIndexFixing(ONIndex6M,I1514,TRUE,_xll.ohTrigger(RecalcTrigger,Trigger6M)),NA())</f>
        <v>9.0702189370550634E-3</v>
      </c>
      <c r="Q1514" s="146">
        <f>IFERROR(_xll.qlIndexFixing(ONIndex1Y,I1514,TRUE,_xll.ohTrigger(RecalcTrigger,Trigger1Y)),NA())</f>
        <v>9.3810576181529992E-3</v>
      </c>
    </row>
    <row r="1515" spans="2:17" x14ac:dyDescent="0.2">
      <c r="B1515" s="39" t="s">
        <v>42</v>
      </c>
      <c r="D1515" s="42">
        <f>_xll.qlCalendarAdvance(Calendar,$D1514,B1515,"f",FALSE)</f>
        <v>50368</v>
      </c>
      <c r="E1515" s="140">
        <f>_xll.qlInterestRateIndexValueDate(IndexON,D1515)</f>
        <v>50368</v>
      </c>
      <c r="F1515" s="156">
        <f>IFERROR(_xll.qlIndexFixing(IndexON,D1515,TRUE,_xll.ohTrigger(RecalcTrigger,TriggerON)),NA())</f>
        <v>7.803007550936103E-3</v>
      </c>
      <c r="H1515" s="42">
        <f>_xll.qlCalendarAdvance(Calendar,$H1514,B1515,"f",FALSE)</f>
        <v>50368</v>
      </c>
      <c r="I1515" s="140">
        <f>_xll.qlInterestRateIndexValueDate(Index1M,$H1515)</f>
        <v>50368</v>
      </c>
      <c r="J1515" s="145">
        <f>IFERROR(_xll.qlIndexFixing(Index1M,$H1515,TRUE,_xll.ohTrigger(RecalcTrigger,Trigger1M)),NA())</f>
        <v>8.8461509120886985E-3</v>
      </c>
      <c r="K1515" s="44">
        <f>IFERROR(_xll.qlIndexFixing(Index3M,H1515,TRUE,_xll.ohTrigger(RecalcTrigger,Trigger3M)),NA())</f>
        <v>9.0293474718613192E-3</v>
      </c>
      <c r="L1515" s="44">
        <f>IFERROR(_xll.qlIndexFixing(Index6M,$H1515,TRUE,_xll.ohTrigger(RecalcTrigger,Trigger6M)),NA())</f>
        <v>8.9982834784003915E-3</v>
      </c>
      <c r="M1515" s="146">
        <f>IFERROR(_xll.qlIndexFixing(Index1Y,$H1515,TRUE,_xll.ohTrigger(RecalcTrigger,Trigger1Y)),NA())</f>
        <v>9.2310902647700921E-3</v>
      </c>
      <c r="N1515" s="145">
        <f>IFERROR(_xll.qlIndexFixing(ONIndex1M,I1515,TRUE,_xll.ohTrigger(RecalcTrigger,Trigger1M)),NA())</f>
        <v>8.8576331565504152E-3</v>
      </c>
      <c r="O1515" s="44">
        <f>IFERROR(_xll.qlIndexFixing(ONIndex3M,I1515,TRUE,_xll.ohTrigger(RecalcTrigger,Trigger3M)),NA())</f>
        <v>9.0645848963244458E-3</v>
      </c>
      <c r="P1515" s="44">
        <f>IFERROR(_xll.qlIndexFixing(ONIndex6M,I1515,TRUE,_xll.ohTrigger(RecalcTrigger,Trigger6M)),NA())</f>
        <v>9.0633274986950951E-3</v>
      </c>
      <c r="Q1515" s="146">
        <f>IFERROR(_xll.qlIndexFixing(ONIndex1Y,I1515,TRUE,_xll.ohTrigger(RecalcTrigger,Trigger1Y)),NA())</f>
        <v>9.3733030311482501E-3</v>
      </c>
    </row>
    <row r="1516" spans="2:17" x14ac:dyDescent="0.2">
      <c r="B1516" s="39" t="s">
        <v>42</v>
      </c>
      <c r="D1516" s="42">
        <f>_xll.qlCalendarAdvance(Calendar,$D1515,B1516,"f",FALSE)</f>
        <v>50375</v>
      </c>
      <c r="E1516" s="140">
        <f>_xll.qlInterestRateIndexValueDate(IndexON,D1516)</f>
        <v>50375</v>
      </c>
      <c r="F1516" s="156">
        <f>IFERROR(_xll.qlIndexFixing(IndexON,D1516,TRUE,_xll.ohTrigger(RecalcTrigger,TriggerON)),NA())</f>
        <v>7.7963058595065249E-3</v>
      </c>
      <c r="H1516" s="42">
        <f>_xll.qlCalendarAdvance(Calendar,$H1515,B1516,"f",FALSE)</f>
        <v>50375</v>
      </c>
      <c r="I1516" s="140">
        <f>_xll.qlInterestRateIndexValueDate(Index1M,$H1516)</f>
        <v>50375</v>
      </c>
      <c r="J1516" s="145">
        <f>IFERROR(_xll.qlIndexFixing(Index1M,$H1516,TRUE,_xll.ohTrigger(RecalcTrigger,Trigger1M)),NA())</f>
        <v>8.8375815330824104E-3</v>
      </c>
      <c r="K1516" s="44">
        <f>IFERROR(_xll.qlIndexFixing(Index3M,H1516,TRUE,_xll.ohTrigger(RecalcTrigger,Trigger3M)),NA())</f>
        <v>9.0231939486172565E-3</v>
      </c>
      <c r="L1516" s="44">
        <f>IFERROR(_xll.qlIndexFixing(Index6M,$H1516,TRUE,_xll.ohTrigger(RecalcTrigger,Trigger6M)),NA())</f>
        <v>8.9914545261487525E-3</v>
      </c>
      <c r="M1516" s="146">
        <f>IFERROR(_xll.qlIndexFixing(Index1Y,$H1516,TRUE,_xll.ohTrigger(RecalcTrigger,Trigger1Y)),NA())</f>
        <v>9.2242723634525792E-3</v>
      </c>
      <c r="N1516" s="145">
        <f>IFERROR(_xll.qlIndexFixing(ONIndex1M,I1516,TRUE,_xll.ohTrigger(RecalcTrigger,Trigger1M)),NA())</f>
        <v>8.8505591822718443E-3</v>
      </c>
      <c r="O1516" s="44">
        <f>IFERROR(_xll.qlIndexFixing(ONIndex3M,I1516,TRUE,_xll.ohTrigger(RecalcTrigger,Trigger3M)),NA())</f>
        <v>9.0574649645902561E-3</v>
      </c>
      <c r="P1516" s="44">
        <f>IFERROR(_xll.qlIndexFixing(ONIndex6M,I1516,TRUE,_xll.ohTrigger(RecalcTrigger,Trigger6M)),NA())</f>
        <v>9.056467309349614E-3</v>
      </c>
      <c r="Q1516" s="146">
        <f>IFERROR(_xll.qlIndexFixing(ONIndex1Y,I1516,TRUE,_xll.ohTrigger(RecalcTrigger,Trigger1Y)),NA())</f>
        <v>9.3655854386909265E-3</v>
      </c>
    </row>
    <row r="1517" spans="2:17" x14ac:dyDescent="0.2">
      <c r="B1517" s="39" t="s">
        <v>42</v>
      </c>
      <c r="D1517" s="42">
        <f>_xll.qlCalendarAdvance(Calendar,$D1516,B1517,"f",FALSE)</f>
        <v>50382</v>
      </c>
      <c r="E1517" s="140">
        <f>_xll.qlInterestRateIndexValueDate(IndexON,D1517)</f>
        <v>50382</v>
      </c>
      <c r="F1517" s="156">
        <f>IFERROR(_xll.qlIndexFixing(IndexON,D1517,TRUE,_xll.ohTrigger(RecalcTrigger,TriggerON)),NA())</f>
        <v>7.7896376880892682E-3</v>
      </c>
      <c r="H1517" s="42">
        <f>_xll.qlCalendarAdvance(Calendar,$H1516,B1517,"f",FALSE)</f>
        <v>50382</v>
      </c>
      <c r="I1517" s="140">
        <f>_xll.qlInterestRateIndexValueDate(Index1M,$H1517)</f>
        <v>50382</v>
      </c>
      <c r="J1517" s="145">
        <f>IFERROR(_xll.qlIndexFixing(Index1M,$H1517,TRUE,_xll.ohTrigger(RecalcTrigger,Trigger1M)),NA())</f>
        <v>8.8317797579090702E-3</v>
      </c>
      <c r="K1517" s="44">
        <f>IFERROR(_xll.qlIndexFixing(Index3M,H1517,TRUE,_xll.ohTrigger(RecalcTrigger,Trigger3M)),NA())</f>
        <v>9.016321342858187E-3</v>
      </c>
      <c r="L1517" s="44">
        <f>IFERROR(_xll.qlIndexFixing(Index6M,$H1517,TRUE,_xll.ohTrigger(RecalcTrigger,Trigger6M)),NA())</f>
        <v>8.9850009560442177E-3</v>
      </c>
      <c r="M1517" s="146">
        <f>IFERROR(_xll.qlIndexFixing(Index1Y,$H1517,TRUE,_xll.ohTrigger(RecalcTrigger,Trigger1Y)),NA())</f>
        <v>9.2174918426872754E-3</v>
      </c>
      <c r="N1517" s="145">
        <f>IFERROR(_xll.qlIndexFixing(ONIndex1M,I1517,TRUE,_xll.ohTrigger(RecalcTrigger,Trigger1M)),NA())</f>
        <v>8.843519214364326E-3</v>
      </c>
      <c r="O1517" s="44">
        <f>IFERROR(_xll.qlIndexFixing(ONIndex3M,I1517,TRUE,_xll.ohTrigger(RecalcTrigger,Trigger3M)),NA())</f>
        <v>9.0503806999464587E-3</v>
      </c>
      <c r="P1517" s="44">
        <f>IFERROR(_xll.qlIndexFixing(ONIndex6M,I1517,TRUE,_xll.ohTrigger(RecalcTrigger,Trigger6M)),NA())</f>
        <v>9.0496383691807125E-3</v>
      </c>
      <c r="Q1517" s="146">
        <f>IFERROR(_xll.qlIndexFixing(ONIndex1Y,I1517,TRUE,_xll.ohTrigger(RecalcTrigger,Trigger1Y)),NA())</f>
        <v>9.3579048409431209E-3</v>
      </c>
    </row>
    <row r="1518" spans="2:17" x14ac:dyDescent="0.2">
      <c r="B1518" s="39" t="s">
        <v>42</v>
      </c>
      <c r="D1518" s="42">
        <f>_xll.qlCalendarAdvance(Calendar,$D1517,B1518,"f",FALSE)</f>
        <v>50389</v>
      </c>
      <c r="E1518" s="140">
        <f>_xll.qlInterestRateIndexValueDate(IndexON,D1518)</f>
        <v>50389</v>
      </c>
      <c r="F1518" s="156">
        <f>IFERROR(_xll.qlIndexFixing(IndexON,D1518,TRUE,_xll.ohTrigger(RecalcTrigger,TriggerON)),NA())</f>
        <v>7.7830030369274716E-3</v>
      </c>
      <c r="H1518" s="42">
        <f>_xll.qlCalendarAdvance(Calendar,$H1517,B1518,"f",FALSE)</f>
        <v>50389</v>
      </c>
      <c r="I1518" s="140">
        <f>_xll.qlInterestRateIndexValueDate(Index1M,$H1518)</f>
        <v>50389</v>
      </c>
      <c r="J1518" s="145">
        <f>IFERROR(_xll.qlIndexFixing(Index1M,$H1518,TRUE,_xll.ohTrigger(RecalcTrigger,Trigger1M)),NA())</f>
        <v>8.8248416369201225E-3</v>
      </c>
      <c r="K1518" s="44">
        <f>IFERROR(_xll.qlIndexFixing(Index3M,H1518,TRUE,_xll.ohTrigger(RecalcTrigger,Trigger3M)),NA())</f>
        <v>9.0094844940212075E-3</v>
      </c>
      <c r="L1518" s="44">
        <f>IFERROR(_xll.qlIndexFixing(Index6M,$H1518,TRUE,_xll.ohTrigger(RecalcTrigger,Trigger6M)),NA())</f>
        <v>8.9785787947609576E-3</v>
      </c>
      <c r="M1518" s="146">
        <f>IFERROR(_xll.qlIndexFixing(Index1Y,$H1518,TRUE,_xll.ohTrigger(RecalcTrigger,Trigger1Y)),NA())</f>
        <v>9.2107487017214495E-3</v>
      </c>
      <c r="N1518" s="145">
        <f>IFERROR(_xll.qlIndexFixing(ONIndex1M,I1518,TRUE,_xll.ohTrigger(RecalcTrigger,Trigger1M)),NA())</f>
        <v>8.8365132529899526E-3</v>
      </c>
      <c r="O1518" s="44">
        <f>IFERROR(_xll.qlIndexFixing(ONIndex3M,I1518,TRUE,_xll.ohTrigger(RecalcTrigger,Trigger3M)),NA())</f>
        <v>9.0433321023120072E-3</v>
      </c>
      <c r="P1518" s="44">
        <f>IFERROR(_xll.qlIndexFixing(ONIndex6M,I1518,TRUE,_xll.ohTrigger(RecalcTrigger,Trigger6M)),NA())</f>
        <v>9.042840678269437E-3</v>
      </c>
      <c r="Q1518" s="146">
        <f>IFERROR(_xll.qlIndexFixing(ONIndex1Y,I1518,TRUE,_xll.ohTrigger(RecalcTrigger,Trigger1Y)),NA())</f>
        <v>9.3502612377427408E-3</v>
      </c>
    </row>
    <row r="1519" spans="2:17" x14ac:dyDescent="0.2">
      <c r="B1519" s="39" t="s">
        <v>42</v>
      </c>
      <c r="D1519" s="42">
        <f>_xll.qlCalendarAdvance(Calendar,$D1518,B1519,"f",FALSE)</f>
        <v>50396</v>
      </c>
      <c r="E1519" s="140">
        <f>_xll.qlInterestRateIndexValueDate(IndexON,D1519)</f>
        <v>50396</v>
      </c>
      <c r="F1519" s="156">
        <f>IFERROR(_xll.qlIndexFixing(IndexON,D1519,TRUE,_xll.ohTrigger(RecalcTrigger,TriggerON)),NA())</f>
        <v>7.7764019058590428E-3</v>
      </c>
      <c r="H1519" s="42">
        <f>_xll.qlCalendarAdvance(Calendar,$H1518,B1519,"f",FALSE)</f>
        <v>50396</v>
      </c>
      <c r="I1519" s="140">
        <f>_xll.qlInterestRateIndexValueDate(Index1M,$H1519)</f>
        <v>50396</v>
      </c>
      <c r="J1519" s="145">
        <f>IFERROR(_xll.qlIndexFixing(Index1M,$H1519,TRUE,_xll.ohTrigger(RecalcTrigger,Trigger1M)),NA())</f>
        <v>8.8179375510135227E-3</v>
      </c>
      <c r="K1519" s="44">
        <f>IFERROR(_xll.qlIndexFixing(Index3M,H1519,TRUE,_xll.ohTrigger(RecalcTrigger,Trigger3M)),NA())</f>
        <v>9.0026834019280143E-3</v>
      </c>
      <c r="L1519" s="44">
        <f>IFERROR(_xll.qlIndexFixing(Index6M,$H1519,TRUE,_xll.ohTrigger(RecalcTrigger,Trigger6M)),NA())</f>
        <v>8.9721880419988374E-3</v>
      </c>
      <c r="M1519" s="146">
        <f>IFERROR(_xll.qlIndexFixing(Index1Y,$H1519,TRUE,_xll.ohTrigger(RecalcTrigger,Trigger1Y)),NA())</f>
        <v>9.2040429398061452E-3</v>
      </c>
      <c r="N1519" s="145">
        <f>IFERROR(_xll.qlIndexFixing(ONIndex1M,I1519,TRUE,_xll.ohTrigger(RecalcTrigger,Trigger1M)),NA())</f>
        <v>8.8295412981487242E-3</v>
      </c>
      <c r="O1519" s="44">
        <f>IFERROR(_xll.qlIndexFixing(ONIndex3M,I1519,TRUE,_xll.ohTrigger(RecalcTrigger,Trigger3M)),NA())</f>
        <v>9.0363191718489944E-3</v>
      </c>
      <c r="P1519" s="44">
        <f>IFERROR(_xll.qlIndexFixing(ONIndex6M,I1519,TRUE,_xll.ohTrigger(RecalcTrigger,Trigger6M)),NA())</f>
        <v>9.036074236453695E-3</v>
      </c>
      <c r="Q1519" s="146">
        <f>IFERROR(_xll.qlIndexFixing(ONIndex1Y,I1519,TRUE,_xll.ohTrigger(RecalcTrigger,Trigger1Y)),NA())</f>
        <v>9.3426546290897861E-3</v>
      </c>
    </row>
    <row r="1520" spans="2:17" x14ac:dyDescent="0.2">
      <c r="B1520" s="39" t="s">
        <v>42</v>
      </c>
      <c r="D1520" s="42">
        <f>_xll.qlCalendarAdvance(Calendar,$D1519,B1520,"f",FALSE)</f>
        <v>50403</v>
      </c>
      <c r="E1520" s="140">
        <f>_xll.qlInterestRateIndexValueDate(IndexON,D1520)</f>
        <v>50403</v>
      </c>
      <c r="F1520" s="156">
        <f>IFERROR(_xll.qlIndexFixing(IndexON,D1520,TRUE,_xll.ohTrigger(RecalcTrigger,TriggerON)),NA())</f>
        <v>7.7698342949650279E-3</v>
      </c>
      <c r="H1520" s="42">
        <f>_xll.qlCalendarAdvance(Calendar,$H1519,B1520,"f",FALSE)</f>
        <v>50403</v>
      </c>
      <c r="I1520" s="140">
        <f>_xll.qlInterestRateIndexValueDate(Index1M,$H1520)</f>
        <v>50403</v>
      </c>
      <c r="J1520" s="145">
        <f>IFERROR(_xll.qlIndexFixing(Index1M,$H1520,TRUE,_xll.ohTrigger(RecalcTrigger,Trigger1M)),NA())</f>
        <v>8.8110675001317595E-3</v>
      </c>
      <c r="K1520" s="44">
        <f>IFERROR(_xll.qlIndexFixing(Index3M,H1520,TRUE,_xll.ohTrigger(RecalcTrigger,Trigger3M)),NA())</f>
        <v>8.9959180663976082E-3</v>
      </c>
      <c r="L1520" s="44">
        <f>IFERROR(_xll.qlIndexFixing(Index6M,$H1520,TRUE,_xll.ohTrigger(RecalcTrigger,Trigger6M)),NA())</f>
        <v>8.9658286974590527E-3</v>
      </c>
      <c r="M1520" s="146">
        <f>IFERROR(_xll.qlIndexFixing(Index1Y,$H1520,TRUE,_xll.ohTrigger(RecalcTrigger,Trigger1Y)),NA())</f>
        <v>9.1973745561970688E-3</v>
      </c>
      <c r="N1520" s="145">
        <f>IFERROR(_xll.qlIndexFixing(ONIndex1M,I1520,TRUE,_xll.ohTrigger(RecalcTrigger,Trigger1M)),NA())</f>
        <v>8.8226033498406409E-3</v>
      </c>
      <c r="O1520" s="44">
        <f>IFERROR(_xll.qlIndexFixing(ONIndex3M,I1520,TRUE,_xll.ohTrigger(RecalcTrigger,Trigger3M)),NA())</f>
        <v>9.0293419083953275E-3</v>
      </c>
      <c r="P1520" s="44">
        <f>IFERROR(_xll.qlIndexFixing(ONIndex6M,I1520,TRUE,_xll.ohTrigger(RecalcTrigger,Trigger6M)),NA())</f>
        <v>9.0293390437334864E-3</v>
      </c>
      <c r="Q1520" s="146">
        <f>IFERROR(_xll.qlIndexFixing(ONIndex1Y,I1520,TRUE,_xll.ohTrigger(RecalcTrigger,Trigger1Y)),NA())</f>
        <v>9.3350850151463494E-3</v>
      </c>
    </row>
    <row r="1521" spans="2:17" x14ac:dyDescent="0.2">
      <c r="B1521" s="39" t="s">
        <v>42</v>
      </c>
      <c r="D1521" s="42">
        <f>_xll.qlCalendarAdvance(Calendar,$D1520,B1521,"f",FALSE)</f>
        <v>50410</v>
      </c>
      <c r="E1521" s="140">
        <f>_xll.qlInterestRateIndexValueDate(IndexON,D1521)</f>
        <v>50410</v>
      </c>
      <c r="F1521" s="156">
        <f>IFERROR(_xll.qlIndexFixing(IndexON,D1521,TRUE,_xll.ohTrigger(RecalcTrigger,TriggerON)),NA())</f>
        <v>7.7633002041643806E-3</v>
      </c>
      <c r="H1521" s="42">
        <f>_xll.qlCalendarAdvance(Calendar,$H1520,B1521,"f",FALSE)</f>
        <v>50410</v>
      </c>
      <c r="I1521" s="140">
        <f>_xll.qlInterestRateIndexValueDate(Index1M,$H1521)</f>
        <v>50410</v>
      </c>
      <c r="J1521" s="145">
        <f>IFERROR(_xll.qlIndexFixing(Index1M,$H1521,TRUE,_xll.ohTrigger(RecalcTrigger,Trigger1M)),NA())</f>
        <v>8.8042314842146988E-3</v>
      </c>
      <c r="K1521" s="44">
        <f>IFERROR(_xll.qlIndexFixing(Index3M,H1521,TRUE,_xll.ohTrigger(RecalcTrigger,Trigger3M)),NA())</f>
        <v>8.9891884872516838E-3</v>
      </c>
      <c r="L1521" s="44">
        <f>IFERROR(_xll.qlIndexFixing(Index6M,$H1521,TRUE,_xll.ohTrigger(RecalcTrigger,Trigger6M)),NA())</f>
        <v>8.9598322170717174E-3</v>
      </c>
      <c r="M1521" s="146">
        <f>IFERROR(_xll.qlIndexFixing(Index1Y,$H1521,TRUE,_xll.ohTrigger(RecalcTrigger,Trigger1Y)),NA())</f>
        <v>9.1907435501541457E-3</v>
      </c>
      <c r="N1521" s="145">
        <f>IFERROR(_xll.qlIndexFixing(ONIndex1M,I1521,TRUE,_xll.ohTrigger(RecalcTrigger,Trigger1M)),NA())</f>
        <v>8.8156994079846562E-3</v>
      </c>
      <c r="O1521" s="44">
        <f>IFERROR(_xll.qlIndexFixing(ONIndex3M,I1521,TRUE,_xll.ohTrigger(RecalcTrigger,Trigger3M)),NA())</f>
        <v>9.0224003120320528E-3</v>
      </c>
      <c r="P1521" s="44">
        <f>IFERROR(_xll.qlIndexFixing(ONIndex6M,I1521,TRUE,_xll.ohTrigger(RecalcTrigger,Trigger6M)),NA())</f>
        <v>9.0226351001898575E-3</v>
      </c>
      <c r="Q1521" s="146">
        <f>IFERROR(_xll.qlIndexFixing(ONIndex1Y,I1521,TRUE,_xll.ohTrigger(RecalcTrigger,Trigger1Y)),NA())</f>
        <v>9.3275523958313844E-3</v>
      </c>
    </row>
    <row r="1522" spans="2:17" x14ac:dyDescent="0.2">
      <c r="B1522" s="39" t="s">
        <v>42</v>
      </c>
      <c r="D1522" s="42">
        <f>_xll.qlCalendarAdvance(Calendar,$D1521,B1522,"f",FALSE)</f>
        <v>50417</v>
      </c>
      <c r="E1522" s="140">
        <f>_xll.qlInterestRateIndexValueDate(IndexON,D1522)</f>
        <v>50417</v>
      </c>
      <c r="F1522" s="156">
        <f>IFERROR(_xll.qlIndexFixing(IndexON,D1522,TRUE,_xll.ohTrigger(RecalcTrigger,TriggerON)),NA())</f>
        <v>7.756799633457101E-3</v>
      </c>
      <c r="H1522" s="42">
        <f>_xll.qlCalendarAdvance(Calendar,$H1521,B1522,"f",FALSE)</f>
        <v>50417</v>
      </c>
      <c r="I1522" s="140">
        <f>_xll.qlInterestRateIndexValueDate(Index1M,$H1522)</f>
        <v>50417</v>
      </c>
      <c r="J1522" s="145">
        <f>IFERROR(_xll.qlIndexFixing(Index1M,$H1522,TRUE,_xll.ohTrigger(RecalcTrigger,Trigger1M)),NA())</f>
        <v>8.7974295032022098E-3</v>
      </c>
      <c r="K1522" s="44">
        <f>IFERROR(_xll.qlIndexFixing(Index3M,H1522,TRUE,_xll.ohTrigger(RecalcTrigger,Trigger3M)),NA())</f>
        <v>8.9824946643137418E-3</v>
      </c>
      <c r="L1522" s="44">
        <f>IFERROR(_xll.qlIndexFixing(Index6M,$H1522,TRUE,_xll.ohTrigger(RecalcTrigger,Trigger6M)),NA())</f>
        <v>8.9535335989448673E-3</v>
      </c>
      <c r="M1522" s="146">
        <f>IFERROR(_xll.qlIndexFixing(Index1Y,$H1522,TRUE,_xll.ohTrigger(RecalcTrigger,Trigger1Y)),NA())</f>
        <v>9.1841499209404098E-3</v>
      </c>
      <c r="N1522" s="145">
        <f>IFERROR(_xll.qlIndexFixing(ONIndex1M,I1522,TRUE,_xll.ohTrigger(RecalcTrigger,Trigger1M)),NA())</f>
        <v>8.8088294725807703E-3</v>
      </c>
      <c r="O1522" s="44">
        <f>IFERROR(_xll.qlIndexFixing(ONIndex3M,I1522,TRUE,_xll.ohTrigger(RecalcTrigger,Trigger3M)),NA())</f>
        <v>9.0154943828402168E-3</v>
      </c>
      <c r="P1522" s="44">
        <f>IFERROR(_xll.qlIndexFixing(ONIndex6M,I1522,TRUE,_xll.ohTrigger(RecalcTrigger,Trigger6M)),NA())</f>
        <v>9.0159624058228083E-3</v>
      </c>
      <c r="Q1522" s="146">
        <f>IFERROR(_xll.qlIndexFixing(ONIndex1Y,I1522,TRUE,_xll.ohTrigger(RecalcTrigger,Trigger1Y)),NA())</f>
        <v>9.3200567710638449E-3</v>
      </c>
    </row>
    <row r="1523" spans="2:17" x14ac:dyDescent="0.2">
      <c r="B1523" s="39" t="s">
        <v>42</v>
      </c>
      <c r="D1523" s="42">
        <f>_xll.qlCalendarAdvance(Calendar,$D1522,B1523,"f",FALSE)</f>
        <v>50424</v>
      </c>
      <c r="E1523" s="140">
        <f>_xll.qlInterestRateIndexValueDate(IndexON,D1523)</f>
        <v>50424</v>
      </c>
      <c r="F1523" s="156">
        <f>IFERROR(_xll.qlIndexFixing(IndexON,D1523,TRUE,_xll.ohTrigger(RecalcTrigger,TriggerON)),NA())</f>
        <v>7.7503325829242353E-3</v>
      </c>
      <c r="H1523" s="42">
        <f>_xll.qlCalendarAdvance(Calendar,$H1522,B1523,"f",FALSE)</f>
        <v>50424</v>
      </c>
      <c r="I1523" s="140">
        <f>_xll.qlInterestRateIndexValueDate(Index1M,$H1523)</f>
        <v>50424</v>
      </c>
      <c r="J1523" s="145">
        <f>IFERROR(_xll.qlIndexFixing(Index1M,$H1523,TRUE,_xll.ohTrigger(RecalcTrigger,Trigger1M)),NA())</f>
        <v>8.790661557036776E-3</v>
      </c>
      <c r="K1523" s="44">
        <f>IFERROR(_xll.qlIndexFixing(Index3M,H1523,TRUE,_xll.ohTrigger(RecalcTrigger,Trigger3M)),NA())</f>
        <v>8.9758365974063805E-3</v>
      </c>
      <c r="L1523" s="44">
        <f>IFERROR(_xll.qlIndexFixing(Index6M,$H1523,TRUE,_xll.ohTrigger(RecalcTrigger,Trigger6M)),NA())</f>
        <v>8.9472663872973666E-3</v>
      </c>
      <c r="M1523" s="146">
        <f>IFERROR(_xll.qlIndexFixing(Index1Y,$H1523,TRUE,_xll.ohTrigger(RecalcTrigger,Trigger1Y)),NA())</f>
        <v>9.1775936678244463E-3</v>
      </c>
      <c r="N1523" s="145">
        <f>IFERROR(_xll.qlIndexFixing(ONIndex1M,I1523,TRUE,_xll.ohTrigger(RecalcTrigger,Trigger1M)),NA())</f>
        <v>8.8019935436289831E-3</v>
      </c>
      <c r="O1523" s="44">
        <f>IFERROR(_xll.qlIndexFixing(ONIndex3M,I1523,TRUE,_xll.ohTrigger(RecalcTrigger,Trigger3M)),NA())</f>
        <v>9.0086241206577267E-3</v>
      </c>
      <c r="P1523" s="44">
        <f>IFERROR(_xll.qlIndexFixing(ONIndex6M,I1523,TRUE,_xll.ohTrigger(RecalcTrigger,Trigger6M)),NA())</f>
        <v>9.0093209605512925E-3</v>
      </c>
      <c r="Q1523" s="146">
        <f>IFERROR(_xll.qlIndexFixing(ONIndex1Y,I1523,TRUE,_xll.ohTrigger(RecalcTrigger,Trigger1Y)),NA())</f>
        <v>9.3125981409247771E-3</v>
      </c>
    </row>
    <row r="1524" spans="2:17" x14ac:dyDescent="0.2">
      <c r="B1524" s="39" t="s">
        <v>42</v>
      </c>
      <c r="D1524" s="42">
        <f>_xll.qlCalendarAdvance(Calendar,$D1523,B1524,"f",FALSE)</f>
        <v>50431</v>
      </c>
      <c r="E1524" s="140">
        <f>_xll.qlInterestRateIndexValueDate(IndexON,D1524)</f>
        <v>50431</v>
      </c>
      <c r="F1524" s="156">
        <f>IFERROR(_xll.qlIndexFixing(IndexON,D1524,TRUE,_xll.ohTrigger(RecalcTrigger,TriggerON)),NA())</f>
        <v>7.7438990524847373E-3</v>
      </c>
      <c r="H1524" s="42">
        <f>_xll.qlCalendarAdvance(Calendar,$H1523,B1524,"f",FALSE)</f>
        <v>50431</v>
      </c>
      <c r="I1524" s="140">
        <f>_xll.qlInterestRateIndexValueDate(Index1M,$H1524)</f>
        <v>50431</v>
      </c>
      <c r="J1524" s="145">
        <f>IFERROR(_xll.qlIndexFixing(Index1M,$H1524,TRUE,_xll.ohTrigger(RecalcTrigger,Trigger1M)),NA())</f>
        <v>8.7839276456608811E-3</v>
      </c>
      <c r="K1524" s="44">
        <f>IFERROR(_xll.qlIndexFixing(Index3M,H1524,TRUE,_xll.ohTrigger(RecalcTrigger,Trigger3M)),NA())</f>
        <v>8.9688582433120508E-3</v>
      </c>
      <c r="L1524" s="44">
        <f>IFERROR(_xll.qlIndexFixing(Index6M,$H1524,TRUE,_xll.ohTrigger(RecalcTrigger,Trigger6M)),NA())</f>
        <v>8.9410305818377212E-3</v>
      </c>
      <c r="M1524" s="146">
        <f>IFERROR(_xll.qlIndexFixing(Index1Y,$H1524,TRUE,_xll.ohTrigger(RecalcTrigger,Trigger1Y)),NA())</f>
        <v>9.1710747900783929E-3</v>
      </c>
      <c r="N1524" s="145">
        <f>IFERROR(_xll.qlIndexFixing(ONIndex1M,I1524,TRUE,_xll.ohTrigger(RecalcTrigger,Trigger1M)),NA())</f>
        <v>8.7951916211292946E-3</v>
      </c>
      <c r="O1524" s="44">
        <f>IFERROR(_xll.qlIndexFixing(ONIndex3M,I1524,TRUE,_xll.ohTrigger(RecalcTrigger,Trigger3M)),NA())</f>
        <v>9.0017895255656288E-3</v>
      </c>
      <c r="P1524" s="44">
        <f>IFERROR(_xll.qlIndexFixing(ONIndex6M,I1524,TRUE,_xll.ohTrigger(RecalcTrigger,Trigger6M)),NA())</f>
        <v>9.0027107643753101E-3</v>
      </c>
      <c r="Q1524" s="146">
        <f>IFERROR(_xll.qlIndexFixing(ONIndex1Y,I1524,TRUE,_xll.ohTrigger(RecalcTrigger,Trigger1Y)),NA())</f>
        <v>9.3051765054141811E-3</v>
      </c>
    </row>
    <row r="1525" spans="2:17" x14ac:dyDescent="0.2">
      <c r="B1525" s="39" t="s">
        <v>42</v>
      </c>
      <c r="D1525" s="42">
        <f>_xll.qlCalendarAdvance(Calendar,$D1524,B1525,"f",FALSE)</f>
        <v>50438</v>
      </c>
      <c r="E1525" s="140">
        <f>_xll.qlInterestRateIndexValueDate(IndexON,D1525)</f>
        <v>50438</v>
      </c>
      <c r="F1525" s="156">
        <f>IFERROR(_xll.qlIndexFixing(IndexON,D1525,TRUE,_xll.ohTrigger(RecalcTrigger,TriggerON)),NA())</f>
        <v>7.737499042138607E-3</v>
      </c>
      <c r="H1525" s="42">
        <f>_xll.qlCalendarAdvance(Calendar,$H1524,B1525,"f",FALSE)</f>
        <v>50438</v>
      </c>
      <c r="I1525" s="140">
        <f>_xll.qlInterestRateIndexValueDate(Index1M,$H1525)</f>
        <v>50438</v>
      </c>
      <c r="J1525" s="145">
        <f>IFERROR(_xll.qlIndexFixing(Index1M,$H1525,TRUE,_xll.ohTrigger(RecalcTrigger,Trigger1M)),NA())</f>
        <v>8.7783388513754512E-3</v>
      </c>
      <c r="K1525" s="44">
        <f>IFERROR(_xll.qlIndexFixing(Index3M,H1525,TRUE,_xll.ohTrigger(RecalcTrigger,Trigger3M)),NA())</f>
        <v>8.9622740803557022E-3</v>
      </c>
      <c r="L1525" s="44">
        <f>IFERROR(_xll.qlIndexFixing(Index6M,$H1525,TRUE,_xll.ohTrigger(RecalcTrigger,Trigger6M)),NA())</f>
        <v>8.93482618227622E-3</v>
      </c>
      <c r="M1525" s="146">
        <f>IFERROR(_xll.qlIndexFixing(Index1Y,$H1525,TRUE,_xll.ohTrigger(RecalcTrigger,Trigger1Y)),NA())</f>
        <v>9.1645932869781621E-3</v>
      </c>
      <c r="N1525" s="145">
        <f>IFERROR(_xll.qlIndexFixing(ONIndex1M,I1525,TRUE,_xll.ohTrigger(RecalcTrigger,Trigger1M)),NA())</f>
        <v>8.7884237052437975E-3</v>
      </c>
      <c r="O1525" s="44">
        <f>IFERROR(_xll.qlIndexFixing(ONIndex3M,I1525,TRUE,_xll.ohTrigger(RecalcTrigger,Trigger3M)),NA())</f>
        <v>8.9949905975639233E-3</v>
      </c>
      <c r="P1525" s="44">
        <f>IFERROR(_xll.qlIndexFixing(ONIndex6M,I1525,TRUE,_xll.ohTrigger(RecalcTrigger,Trigger6M)),NA())</f>
        <v>8.9961318175380001E-3</v>
      </c>
      <c r="Q1525" s="146">
        <f>IFERROR(_xll.qlIndexFixing(ONIndex1Y,I1525,TRUE,_xll.ohTrigger(RecalcTrigger,Trigger1Y)),NA())</f>
        <v>9.2977918644510105E-3</v>
      </c>
    </row>
    <row r="1526" spans="2:17" x14ac:dyDescent="0.2">
      <c r="B1526" s="39" t="s">
        <v>42</v>
      </c>
      <c r="D1526" s="42">
        <f>_xll.qlCalendarAdvance(Calendar,$D1525,B1526,"f",FALSE)</f>
        <v>50445</v>
      </c>
      <c r="E1526" s="140">
        <f>_xll.qlInterestRateIndexValueDate(IndexON,D1526)</f>
        <v>50445</v>
      </c>
      <c r="F1526" s="156">
        <f>IFERROR(_xll.qlIndexFixing(IndexON,D1526,TRUE,_xll.ohTrigger(RecalcTrigger,TriggerON)),NA())</f>
        <v>7.7311325518858443E-3</v>
      </c>
      <c r="H1526" s="42">
        <f>_xll.qlCalendarAdvance(Calendar,$H1525,B1526,"f",FALSE)</f>
        <v>50445</v>
      </c>
      <c r="I1526" s="140">
        <f>_xll.qlInterestRateIndexValueDate(Index1M,$H1526)</f>
        <v>50445</v>
      </c>
      <c r="J1526" s="145">
        <f>IFERROR(_xll.qlIndexFixing(Index1M,$H1526,TRUE,_xll.ohTrigger(RecalcTrigger,Trigger1M)),NA())</f>
        <v>8.7716661973723433E-3</v>
      </c>
      <c r="K1526" s="44">
        <f>IFERROR(_xll.qlIndexFixing(Index3M,H1526,TRUE,_xll.ohTrigger(RecalcTrigger,Trigger3M)),NA())</f>
        <v>8.9560769311153813E-3</v>
      </c>
      <c r="L1526" s="44">
        <f>IFERROR(_xll.qlIndexFixing(Index6M,$H1526,TRUE,_xll.ohTrigger(RecalcTrigger,Trigger6M)),NA())</f>
        <v>8.9286531883236066E-3</v>
      </c>
      <c r="M1526" s="146">
        <f>IFERROR(_xll.qlIndexFixing(Index1Y,$H1526,TRUE,_xll.ohTrigger(RecalcTrigger,Trigger1Y)),NA())</f>
        <v>9.1581491578041074E-3</v>
      </c>
      <c r="N1526" s="145">
        <f>IFERROR(_xll.qlIndexFixing(ONIndex1M,I1526,TRUE,_xll.ohTrigger(RecalcTrigger,Trigger1M)),NA())</f>
        <v>8.7816897957293527E-3</v>
      </c>
      <c r="O1526" s="44">
        <f>IFERROR(_xll.qlIndexFixing(ONIndex3M,I1526,TRUE,_xll.ohTrigger(RecalcTrigger,Trigger3M)),NA())</f>
        <v>8.98822733665261E-3</v>
      </c>
      <c r="P1526" s="44">
        <f>IFERROR(_xll.qlIndexFixing(ONIndex6M,I1526,TRUE,_xll.ohTrigger(RecalcTrigger,Trigger6M)),NA())</f>
        <v>8.9895841196341308E-3</v>
      </c>
      <c r="Q1526" s="146">
        <f>IFERROR(_xll.qlIndexFixing(ONIndex1Y,I1526,TRUE,_xll.ohTrigger(RecalcTrigger,Trigger1Y)),NA())</f>
        <v>9.2904442181163116E-3</v>
      </c>
    </row>
    <row r="1527" spans="2:17" x14ac:dyDescent="0.2">
      <c r="B1527" s="39" t="s">
        <v>42</v>
      </c>
      <c r="D1527" s="42">
        <f>_xll.qlCalendarAdvance(Calendar,$D1526,B1527,"f",FALSE)</f>
        <v>50452</v>
      </c>
      <c r="E1527" s="140">
        <f>_xll.qlInterestRateIndexValueDate(IndexON,D1527)</f>
        <v>50452</v>
      </c>
      <c r="F1527" s="156">
        <f>IFERROR(_xll.qlIndexFixing(IndexON,D1527,TRUE,_xll.ohTrigger(RecalcTrigger,TriggerON)),NA())</f>
        <v>7.7247995818074955E-3</v>
      </c>
      <c r="H1527" s="42">
        <f>_xll.qlCalendarAdvance(Calendar,$H1526,B1527,"f",FALSE)</f>
        <v>50452</v>
      </c>
      <c r="I1527" s="140">
        <f>_xll.qlInterestRateIndexValueDate(Index1M,$H1527)</f>
        <v>50452</v>
      </c>
      <c r="J1527" s="145">
        <f>IFERROR(_xll.qlIndexFixing(Index1M,$H1527,TRUE,_xll.ohTrigger(RecalcTrigger,Trigger1M)),NA())</f>
        <v>8.7650275751772425E-3</v>
      </c>
      <c r="K1527" s="44">
        <f>IFERROR(_xll.qlIndexFixing(Index3M,H1527,TRUE,_xll.ohTrigger(RecalcTrigger,Trigger3M)),NA())</f>
        <v>8.9495618865833449E-3</v>
      </c>
      <c r="L1527" s="44">
        <f>IFERROR(_xll.qlIndexFixing(Index6M,$H1527,TRUE,_xll.ohTrigger(RecalcTrigger,Trigger6M)),NA())</f>
        <v>8.9225115996942033E-3</v>
      </c>
      <c r="M1527" s="146">
        <f>IFERROR(_xll.qlIndexFixing(Index1Y,$H1527,TRUE,_xll.ohTrigger(RecalcTrigger,Trigger1Y)),NA())</f>
        <v>9.1517424018412452E-3</v>
      </c>
      <c r="N1527" s="145">
        <f>IFERROR(_xll.qlIndexFixing(ONIndex1M,I1527,TRUE,_xll.ohTrigger(RecalcTrigger,Trigger1M)),NA())</f>
        <v>8.7749898926670067E-3</v>
      </c>
      <c r="O1527" s="44">
        <f>IFERROR(_xll.qlIndexFixing(ONIndex3M,I1527,TRUE,_xll.ohTrigger(RecalcTrigger,Trigger3M)),NA())</f>
        <v>8.9814997427506427E-3</v>
      </c>
      <c r="P1527" s="44">
        <f>IFERROR(_xll.qlIndexFixing(ONIndex6M,I1527,TRUE,_xll.ohTrigger(RecalcTrigger,Trigger6M)),NA())</f>
        <v>8.9830676709878876E-3</v>
      </c>
      <c r="Q1527" s="146">
        <f>IFERROR(_xll.qlIndexFixing(ONIndex1Y,I1527,TRUE,_xll.ohTrigger(RecalcTrigger,Trigger1Y)),NA())</f>
        <v>9.2831335664100845E-3</v>
      </c>
    </row>
    <row r="1528" spans="2:17" x14ac:dyDescent="0.2">
      <c r="B1528" s="39" t="s">
        <v>42</v>
      </c>
      <c r="D1528" s="42">
        <f>_xll.qlCalendarAdvance(Calendar,$D1527,B1528,"f",FALSE)</f>
        <v>50459</v>
      </c>
      <c r="E1528" s="140">
        <f>_xll.qlInterestRateIndexValueDate(IndexON,D1528)</f>
        <v>50459</v>
      </c>
      <c r="F1528" s="156">
        <f>IFERROR(_xll.qlIndexFixing(IndexON,D1528,TRUE,_xll.ohTrigger(RecalcTrigger,TriggerON)),NA())</f>
        <v>7.7185001318225144E-3</v>
      </c>
      <c r="H1528" s="42">
        <f>_xll.qlCalendarAdvance(Calendar,$H1527,B1528,"f",FALSE)</f>
        <v>50459</v>
      </c>
      <c r="I1528" s="140">
        <f>_xll.qlInterestRateIndexValueDate(Index1M,$H1528)</f>
        <v>50459</v>
      </c>
      <c r="J1528" s="145">
        <f>IFERROR(_xll.qlIndexFixing(Index1M,$H1528,TRUE,_xll.ohTrigger(RecalcTrigger,Trigger1M)),NA())</f>
        <v>8.7584229847409434E-3</v>
      </c>
      <c r="K1528" s="44">
        <f>IFERROR(_xll.qlIndexFixing(Index3M,H1528,TRUE,_xll.ohTrigger(RecalcTrigger,Trigger3M)),NA())</f>
        <v>8.9430825972119932E-3</v>
      </c>
      <c r="L1528" s="44">
        <f>IFERROR(_xll.qlIndexFixing(Index6M,$H1528,TRUE,_xll.ohTrigger(RecalcTrigger,Trigger6M)),NA())</f>
        <v>8.9164014161014372E-3</v>
      </c>
      <c r="M1528" s="146">
        <f>IFERROR(_xll.qlIndexFixing(Index1Y,$H1528,TRUE,_xll.ohTrigger(RecalcTrigger,Trigger1Y)),NA())</f>
        <v>9.1453730183779225E-3</v>
      </c>
      <c r="N1528" s="145">
        <f>IFERROR(_xll.qlIndexFixing(ONIndex1M,I1528,TRUE,_xll.ohTrigger(RecalcTrigger,Trigger1M)),NA())</f>
        <v>8.7683239961378057E-3</v>
      </c>
      <c r="O1528" s="44">
        <f>IFERROR(_xll.qlIndexFixing(ONIndex3M,I1528,TRUE,_xll.ohTrigger(RecalcTrigger,Trigger3M)),NA())</f>
        <v>8.9748078159390676E-3</v>
      </c>
      <c r="P1528" s="44">
        <f>IFERROR(_xll.qlIndexFixing(ONIndex6M,I1528,TRUE,_xll.ohTrigger(RecalcTrigger,Trigger6M)),NA())</f>
        <v>8.9765824713561315E-3</v>
      </c>
      <c r="Q1528" s="146">
        <f>IFERROR(_xll.qlIndexFixing(ONIndex1Y,I1528,TRUE,_xll.ohTrigger(RecalcTrigger,Trigger1Y)),NA())</f>
        <v>9.2758599092512828E-3</v>
      </c>
    </row>
    <row r="1529" spans="2:17" x14ac:dyDescent="0.2">
      <c r="B1529" s="39" t="s">
        <v>42</v>
      </c>
      <c r="D1529" s="42">
        <f>_xll.qlCalendarAdvance(Calendar,$D1528,B1529,"f",FALSE)</f>
        <v>50466</v>
      </c>
      <c r="E1529" s="140">
        <f>_xll.qlInterestRateIndexValueDate(IndexON,D1529)</f>
        <v>50466</v>
      </c>
      <c r="F1529" s="156">
        <f>IFERROR(_xll.qlIndexFixing(IndexON,D1529,TRUE,_xll.ohTrigger(RecalcTrigger,TriggerON)),NA())</f>
        <v>7.7122342020119472E-3</v>
      </c>
      <c r="H1529" s="42">
        <f>_xll.qlCalendarAdvance(Calendar,$H1528,B1529,"f",FALSE)</f>
        <v>50466</v>
      </c>
      <c r="I1529" s="140">
        <f>_xll.qlInterestRateIndexValueDate(Index1M,$H1529)</f>
        <v>50466</v>
      </c>
      <c r="J1529" s="145">
        <f>IFERROR(_xll.qlIndexFixing(Index1M,$H1529,TRUE,_xll.ohTrigger(RecalcTrigger,Trigger1M)),NA())</f>
        <v>8.7507686085591136E-3</v>
      </c>
      <c r="K1529" s="44">
        <f>IFERROR(_xll.qlIndexFixing(Index3M,H1529,TRUE,_xll.ohTrigger(RecalcTrigger,Trigger3M)),NA())</f>
        <v>8.9359511433518193E-3</v>
      </c>
      <c r="L1529" s="44">
        <f>IFERROR(_xll.qlIndexFixing(Index6M,$H1529,TRUE,_xll.ohTrigger(RecalcTrigger,Trigger6M)),NA())</f>
        <v>8.9093790638676857E-3</v>
      </c>
      <c r="M1529" s="146">
        <f>IFERROR(_xll.qlIndexFixing(Index1Y,$H1529,TRUE,_xll.ohTrigger(RecalcTrigger,Trigger1Y)),NA())</f>
        <v>9.1390410067071493E-3</v>
      </c>
      <c r="N1529" s="145">
        <f>IFERROR(_xll.qlIndexFixing(ONIndex1M,I1529,TRUE,_xll.ohTrigger(RecalcTrigger,Trigger1M)),NA())</f>
        <v>8.7616921060607034E-3</v>
      </c>
      <c r="O1529" s="44">
        <f>IFERROR(_xll.qlIndexFixing(ONIndex3M,I1529,TRUE,_xll.ohTrigger(RecalcTrigger,Trigger3M)),NA())</f>
        <v>8.9681515562178848E-3</v>
      </c>
      <c r="P1529" s="44">
        <f>IFERROR(_xll.qlIndexFixing(ONIndex6M,I1529,TRUE,_xll.ohTrigger(RecalcTrigger,Trigger6M)),NA())</f>
        <v>8.9701285209009551E-3</v>
      </c>
      <c r="Q1529" s="146">
        <f>IFERROR(_xll.qlIndexFixing(ONIndex1Y,I1529,TRUE,_xll.ohTrigger(RecalcTrigger,Trigger1Y)),NA())</f>
        <v>9.2686232467209528E-3</v>
      </c>
    </row>
    <row r="1530" spans="2:17" x14ac:dyDescent="0.2">
      <c r="B1530" s="39" t="s">
        <v>42</v>
      </c>
      <c r="D1530" s="42">
        <f>_xll.qlCalendarAdvance(Calendar,$D1529,B1530,"f",FALSE)</f>
        <v>50473</v>
      </c>
      <c r="E1530" s="140">
        <f>_xll.qlInterestRateIndexValueDate(IndexON,D1530)</f>
        <v>50473</v>
      </c>
      <c r="F1530" s="156">
        <f>IFERROR(_xll.qlIndexFixing(IndexON,D1530,TRUE,_xll.ohTrigger(RecalcTrigger,TriggerON)),NA())</f>
        <v>7.7060017922137014E-3</v>
      </c>
      <c r="H1530" s="42">
        <f>_xll.qlCalendarAdvance(Calendar,$H1529,B1530,"f",FALSE)</f>
        <v>50473</v>
      </c>
      <c r="I1530" s="140">
        <f>_xll.qlInterestRateIndexValueDate(Index1M,$H1530)</f>
        <v>50473</v>
      </c>
      <c r="J1530" s="145">
        <f>IFERROR(_xll.qlIndexFixing(Index1M,$H1530,TRUE,_xll.ohTrigger(RecalcTrigger,Trigger1M)),NA())</f>
        <v>8.7442389046942983E-3</v>
      </c>
      <c r="K1530" s="44">
        <f>IFERROR(_xll.qlIndexFixing(Index3M,H1530,TRUE,_xll.ohTrigger(RecalcTrigger,Trigger3M)),NA())</f>
        <v>8.9295481585481614E-3</v>
      </c>
      <c r="L1530" s="44">
        <f>IFERROR(_xll.qlIndexFixing(Index6M,$H1530,TRUE,_xll.ohTrigger(RecalcTrigger,Trigger6M)),NA())</f>
        <v>8.9033379776843075E-3</v>
      </c>
      <c r="M1530" s="146">
        <f>IFERROR(_xll.qlIndexFixing(Index1Y,$H1530,TRUE,_xll.ohTrigger(RecalcTrigger,Trigger1Y)),NA())</f>
        <v>9.1327463661261543E-3</v>
      </c>
      <c r="N1530" s="145">
        <f>IFERROR(_xll.qlIndexFixing(ONIndex1M,I1530,TRUE,_xll.ohTrigger(RecalcTrigger,Trigger1M)),NA())</f>
        <v>8.7550942224356998E-3</v>
      </c>
      <c r="O1530" s="44">
        <f>IFERROR(_xll.qlIndexFixing(ONIndex3M,I1530,TRUE,_xll.ohTrigger(RecalcTrigger,Trigger3M)),NA())</f>
        <v>8.9615309635870943E-3</v>
      </c>
      <c r="P1530" s="44">
        <f>IFERROR(_xll.qlIndexFixing(ONIndex6M,I1530,TRUE,_xll.ohTrigger(RecalcTrigger,Trigger6M)),NA())</f>
        <v>8.9637058197034047E-3</v>
      </c>
      <c r="Q1530" s="146">
        <f>IFERROR(_xll.qlIndexFixing(ONIndex1Y,I1530,TRUE,_xll.ohTrigger(RecalcTrigger,Trigger1Y)),NA())</f>
        <v>9.2614235787380483E-3</v>
      </c>
    </row>
    <row r="1531" spans="2:17" x14ac:dyDescent="0.2">
      <c r="B1531" s="39" t="s">
        <v>42</v>
      </c>
      <c r="D1531" s="42">
        <f>_xll.qlCalendarAdvance(Calendar,$D1530,B1531,"f",FALSE)</f>
        <v>50480</v>
      </c>
      <c r="E1531" s="140">
        <f>_xll.qlInterestRateIndexValueDate(IndexON,D1531)</f>
        <v>50480</v>
      </c>
      <c r="F1531" s="156">
        <f>IFERROR(_xll.qlIndexFixing(IndexON,D1531,TRUE,_xll.ohTrigger(RecalcTrigger,TriggerON)),NA())</f>
        <v>7.6998029025898695E-3</v>
      </c>
      <c r="H1531" s="42">
        <f>_xll.qlCalendarAdvance(Calendar,$H1530,B1531,"f",FALSE)</f>
        <v>50480</v>
      </c>
      <c r="I1531" s="140">
        <f>_xll.qlInterestRateIndexValueDate(Index1M,$H1531)</f>
        <v>50480</v>
      </c>
      <c r="J1531" s="145">
        <f>IFERROR(_xll.qlIndexFixing(Index1M,$H1531,TRUE,_xll.ohTrigger(RecalcTrigger,Trigger1M)),NA())</f>
        <v>8.7377432352164063E-3</v>
      </c>
      <c r="K1531" s="44">
        <f>IFERROR(_xll.qlIndexFixing(Index3M,H1531,TRUE,_xll.ohTrigger(RecalcTrigger,Trigger3M)),NA())</f>
        <v>8.9231809303434648E-3</v>
      </c>
      <c r="L1531" s="44">
        <f>IFERROR(_xll.qlIndexFixing(Index6M,$H1531,TRUE,_xll.ohTrigger(RecalcTrigger,Trigger6M)),NA())</f>
        <v>8.8973282982195857E-3</v>
      </c>
      <c r="M1531" s="146">
        <f>IFERROR(_xll.qlIndexFixing(Index1Y,$H1531,TRUE,_xll.ohTrigger(RecalcTrigger,Trigger1Y)),NA())</f>
        <v>9.1264890959354972E-3</v>
      </c>
      <c r="N1531" s="145">
        <f>IFERROR(_xll.qlIndexFixing(ONIndex1M,I1531,TRUE,_xll.ohTrigger(RecalcTrigger,Trigger1M)),NA())</f>
        <v>8.7485303453438412E-3</v>
      </c>
      <c r="O1531" s="44">
        <f>IFERROR(_xll.qlIndexFixing(ONIndex3M,I1531,TRUE,_xll.ohTrigger(RecalcTrigger,Trigger3M)),NA())</f>
        <v>8.9549460379656498E-3</v>
      </c>
      <c r="P1531" s="44">
        <f>IFERROR(_xll.qlIndexFixing(ONIndex6M,I1531,TRUE,_xll.ohTrigger(RecalcTrigger,Trigger6M)),NA())</f>
        <v>8.9573143674392952E-3</v>
      </c>
      <c r="Q1531" s="146">
        <f>IFERROR(_xll.qlIndexFixing(ONIndex1Y,I1531,TRUE,_xll.ohTrigger(RecalcTrigger,Trigger1Y)),NA())</f>
        <v>9.2542609053836156E-3</v>
      </c>
    </row>
    <row r="1532" spans="2:17" x14ac:dyDescent="0.2">
      <c r="B1532" s="39" t="s">
        <v>42</v>
      </c>
      <c r="D1532" s="42">
        <f>_xll.qlCalendarAdvance(Calendar,$D1531,B1532,"f",FALSE)</f>
        <v>50487</v>
      </c>
      <c r="E1532" s="140">
        <f>_xll.qlInterestRateIndexValueDate(IndexON,D1532)</f>
        <v>50487</v>
      </c>
      <c r="F1532" s="156">
        <f>IFERROR(_xll.qlIndexFixing(IndexON,D1532,TRUE,_xll.ohTrigger(RecalcTrigger,TriggerON)),NA())</f>
        <v>7.6936375330594053E-3</v>
      </c>
      <c r="H1532" s="42">
        <f>_xll.qlCalendarAdvance(Calendar,$H1531,B1532,"f",FALSE)</f>
        <v>50487</v>
      </c>
      <c r="I1532" s="140">
        <f>_xll.qlInterestRateIndexValueDate(Index1M,$H1532)</f>
        <v>50487</v>
      </c>
      <c r="J1532" s="145">
        <f>IFERROR(_xll.qlIndexFixing(Index1M,$H1532,TRUE,_xll.ohTrigger(RecalcTrigger,Trigger1M)),NA())</f>
        <v>8.7298667717463641E-3</v>
      </c>
      <c r="K1532" s="44">
        <f>IFERROR(_xll.qlIndexFixing(Index3M,H1532,TRUE,_xll.ohTrigger(RecalcTrigger,Trigger3M)),NA())</f>
        <v>8.9168494585650671E-3</v>
      </c>
      <c r="L1532" s="44">
        <f>IFERROR(_xll.qlIndexFixing(Index6M,$H1532,TRUE,_xll.ohTrigger(RecalcTrigger,Trigger6M)),NA())</f>
        <v>8.8913500251903005E-3</v>
      </c>
      <c r="M1532" s="146">
        <f>IFERROR(_xll.qlIndexFixing(Index1Y,$H1532,TRUE,_xll.ohTrigger(RecalcTrigger,Trigger1Y)),NA())</f>
        <v>9.1202691954410664E-3</v>
      </c>
      <c r="N1532" s="145">
        <f>IFERROR(_xll.qlIndexFixing(ONIndex1M,I1532,TRUE,_xll.ohTrigger(RecalcTrigger,Trigger1M)),NA())</f>
        <v>8.7420004746230351E-3</v>
      </c>
      <c r="O1532" s="44">
        <f>IFERROR(_xll.qlIndexFixing(ONIndex3M,I1532,TRUE,_xll.ohTrigger(RecalcTrigger,Trigger3M)),NA())</f>
        <v>8.9483967794345975E-3</v>
      </c>
      <c r="P1532" s="44">
        <f>IFERROR(_xll.qlIndexFixing(ONIndex6M,I1532,TRUE,_xll.ohTrigger(RecalcTrigger,Trigger6M)),NA())</f>
        <v>8.9509541644328117E-3</v>
      </c>
      <c r="Q1532" s="146">
        <f>IFERROR(_xll.qlIndexFixing(ONIndex1Y,I1532,TRUE,_xll.ohTrigger(RecalcTrigger,Trigger1Y)),NA())</f>
        <v>9.2471352265766082E-3</v>
      </c>
    </row>
    <row r="1533" spans="2:17" x14ac:dyDescent="0.2">
      <c r="B1533" s="39" t="s">
        <v>42</v>
      </c>
      <c r="D1533" s="42">
        <f>_xll.qlCalendarAdvance(Calendar,$D1532,B1533,"f",FALSE)</f>
        <v>50494</v>
      </c>
      <c r="E1533" s="140">
        <f>_xll.qlInterestRateIndexValueDate(IndexON,D1533)</f>
        <v>50494</v>
      </c>
      <c r="F1533" s="156">
        <f>IFERROR(_xll.qlIndexFixing(IndexON,D1533,TRUE,_xll.ohTrigger(RecalcTrigger,TriggerON)),NA())</f>
        <v>7.6875056836223088E-3</v>
      </c>
      <c r="H1533" s="42">
        <f>_xll.qlCalendarAdvance(Calendar,$H1532,B1533,"f",FALSE)</f>
        <v>50494</v>
      </c>
      <c r="I1533" s="140">
        <f>_xll.qlInterestRateIndexValueDate(Index1M,$H1533)</f>
        <v>50494</v>
      </c>
      <c r="J1533" s="145">
        <f>IFERROR(_xll.qlIndexFixing(Index1M,$H1533,TRUE,_xll.ohTrigger(RecalcTrigger,Trigger1M)),NA())</f>
        <v>8.7248539991860892E-3</v>
      </c>
      <c r="K1533" s="44">
        <f>IFERROR(_xll.qlIndexFixing(Index3M,H1533,TRUE,_xll.ohTrigger(RecalcTrigger,Trigger3M)),NA())</f>
        <v>8.910553743041184E-3</v>
      </c>
      <c r="L1533" s="44">
        <f>IFERROR(_xll.qlIndexFixing(Index6M,$H1533,TRUE,_xll.ohTrigger(RecalcTrigger,Trigger6M)),NA())</f>
        <v>8.885403158314549E-3</v>
      </c>
      <c r="M1533" s="146">
        <f>IFERROR(_xll.qlIndexFixing(Index1Y,$H1533,TRUE,_xll.ohTrigger(RecalcTrigger,Trigger1Y)),NA())</f>
        <v>9.1140866639520812E-3</v>
      </c>
      <c r="N1533" s="145">
        <f>IFERROR(_xll.qlIndexFixing(ONIndex1M,I1533,TRUE,_xll.ohTrigger(RecalcTrigger,Trigger1M)),NA())</f>
        <v>8.735504610435374E-3</v>
      </c>
      <c r="O1533" s="44">
        <f>IFERROR(_xll.qlIndexFixing(ONIndex3M,I1533,TRUE,_xll.ohTrigger(RecalcTrigger,Trigger3M)),NA())</f>
        <v>8.9418831879939376E-3</v>
      </c>
      <c r="P1533" s="44">
        <f>IFERROR(_xll.qlIndexFixing(ONIndex6M,I1533,TRUE,_xll.ohTrigger(RecalcTrigger,Trigger6M)),NA())</f>
        <v>8.9446252105218615E-3</v>
      </c>
      <c r="Q1533" s="146">
        <f>IFERROR(_xll.qlIndexFixing(ONIndex1Y,I1533,TRUE,_xll.ohTrigger(RecalcTrigger,Trigger1Y)),NA())</f>
        <v>9.2400465423170264E-3</v>
      </c>
    </row>
    <row r="1534" spans="2:17" x14ac:dyDescent="0.2">
      <c r="B1534" s="39" t="s">
        <v>42</v>
      </c>
      <c r="D1534" s="42">
        <f>_xll.qlCalendarAdvance(Calendar,$D1533,B1534,"f",FALSE)</f>
        <v>50501</v>
      </c>
      <c r="E1534" s="140">
        <f>_xll.qlInterestRateIndexValueDate(IndexON,D1534)</f>
        <v>50501</v>
      </c>
      <c r="F1534" s="156">
        <f>IFERROR(_xll.qlIndexFixing(IndexON,D1534,TRUE,_xll.ohTrigger(RecalcTrigger,TriggerON)),NA())</f>
        <v>7.6814073542785799E-3</v>
      </c>
      <c r="H1534" s="42">
        <f>_xll.qlCalendarAdvance(Calendar,$H1533,B1534,"f",FALSE)</f>
        <v>50501</v>
      </c>
      <c r="I1534" s="140">
        <f>_xll.qlInterestRateIndexValueDate(Index1M,$H1534)</f>
        <v>50501</v>
      </c>
      <c r="J1534" s="145">
        <f>IFERROR(_xll.qlIndexFixing(Index1M,$H1534,TRUE,_xll.ohTrigger(RecalcTrigger,Trigger1M)),NA())</f>
        <v>8.7188101122463637E-3</v>
      </c>
      <c r="K1534" s="44">
        <f>IFERROR(_xll.qlIndexFixing(Index3M,H1534,TRUE,_xll.ohTrigger(RecalcTrigger,Trigger3M)),NA())</f>
        <v>8.9046256349857647E-3</v>
      </c>
      <c r="L1534" s="44">
        <f>IFERROR(_xll.qlIndexFixing(Index6M,$H1534,TRUE,_xll.ohTrigger(RecalcTrigger,Trigger6M)),NA())</f>
        <v>8.8797915376908707E-3</v>
      </c>
      <c r="M1534" s="146">
        <f>IFERROR(_xll.qlIndexFixing(Index1Y,$H1534,TRUE,_xll.ohTrigger(RecalcTrigger,Trigger1Y)),NA())</f>
        <v>9.1079415007824238E-3</v>
      </c>
      <c r="N1534" s="145">
        <f>IFERROR(_xll.qlIndexFixing(ONIndex1M,I1534,TRUE,_xll.ohTrigger(RecalcTrigger,Trigger1M)),NA())</f>
        <v>8.7290427526998116E-3</v>
      </c>
      <c r="O1534" s="44">
        <f>IFERROR(_xll.qlIndexFixing(ONIndex3M,I1534,TRUE,_xll.ohTrigger(RecalcTrigger,Trigger3M)),NA())</f>
        <v>8.9354052635626235E-3</v>
      </c>
      <c r="P1534" s="44">
        <f>IFERROR(_xll.qlIndexFixing(ONIndex6M,I1534,TRUE,_xll.ohTrigger(RecalcTrigger,Trigger6M)),NA())</f>
        <v>8.9383275057064449E-3</v>
      </c>
      <c r="Q1534" s="146">
        <f>IFERROR(_xll.qlIndexFixing(ONIndex1Y,I1534,TRUE,_xll.ohTrigger(RecalcTrigger,Trigger1Y)),NA())</f>
        <v>9.2329948526859162E-3</v>
      </c>
    </row>
    <row r="1535" spans="2:17" x14ac:dyDescent="0.2">
      <c r="B1535" s="39" t="s">
        <v>42</v>
      </c>
      <c r="D1535" s="42">
        <f>_xll.qlCalendarAdvance(Calendar,$D1534,B1535,"f",FALSE)</f>
        <v>50508</v>
      </c>
      <c r="E1535" s="140">
        <f>_xll.qlInterestRateIndexValueDate(IndexON,D1535)</f>
        <v>50508</v>
      </c>
      <c r="F1535" s="156">
        <f>IFERROR(_xll.qlIndexFixing(IndexON,D1535,TRUE,_xll.ohTrigger(RecalcTrigger,TriggerON)),NA())</f>
        <v>7.6753425451092649E-3</v>
      </c>
      <c r="H1535" s="42">
        <f>_xll.qlCalendarAdvance(Calendar,$H1534,B1535,"f",FALSE)</f>
        <v>50508</v>
      </c>
      <c r="I1535" s="140">
        <f>_xll.qlInterestRateIndexValueDate(Index1M,$H1535)</f>
        <v>50508</v>
      </c>
      <c r="J1535" s="145">
        <f>IFERROR(_xll.qlIndexFixing(Index1M,$H1535,TRUE,_xll.ohTrigger(RecalcTrigger,Trigger1M)),NA())</f>
        <v>8.7124483005981794E-3</v>
      </c>
      <c r="K1535" s="44">
        <f>IFERROR(_xll.qlIndexFixing(Index3M,H1535,TRUE,_xll.ohTrigger(RecalcTrigger,Trigger3M)),NA())</f>
        <v>8.898399029170858E-3</v>
      </c>
      <c r="L1535" s="44">
        <f>IFERROR(_xll.qlIndexFixing(Index6M,$H1535,TRUE,_xll.ohTrigger(RecalcTrigger,Trigger6M)),NA())</f>
        <v>8.873905381896377E-3</v>
      </c>
      <c r="M1535" s="146">
        <f>IFERROR(_xll.qlIndexFixing(Index1Y,$H1535,TRUE,_xll.ohTrigger(RecalcTrigger,Trigger1Y)),NA())</f>
        <v>9.1018337052495291E-3</v>
      </c>
      <c r="N1535" s="145">
        <f>IFERROR(_xll.qlIndexFixing(ONIndex1M,I1535,TRUE,_xll.ohTrigger(RecalcTrigger,Trigger1M)),NA())</f>
        <v>8.7226149013353016E-3</v>
      </c>
      <c r="O1535" s="44">
        <f>IFERROR(_xll.qlIndexFixing(ONIndex3M,I1535,TRUE,_xll.ohTrigger(RecalcTrigger,Trigger3M)),NA())</f>
        <v>8.9289630062217018E-3</v>
      </c>
      <c r="P1535" s="44">
        <f>IFERROR(_xll.qlIndexFixing(ONIndex6M,I1535,TRUE,_xll.ohTrigger(RecalcTrigger,Trigger6M)),NA())</f>
        <v>8.9320610500676079E-3</v>
      </c>
      <c r="Q1535" s="146">
        <f>IFERROR(_xll.qlIndexFixing(ONIndex1Y,I1535,TRUE,_xll.ohTrigger(RecalcTrigger,Trigger1Y)),NA())</f>
        <v>9.2259801576832778E-3</v>
      </c>
    </row>
    <row r="1536" spans="2:17" x14ac:dyDescent="0.2">
      <c r="B1536" s="39" t="s">
        <v>42</v>
      </c>
      <c r="D1536" s="42">
        <f>_xll.qlCalendarAdvance(Calendar,$D1535,B1536,"f",FALSE)</f>
        <v>50515</v>
      </c>
      <c r="E1536" s="140">
        <f>_xll.qlInterestRateIndexValueDate(IndexON,D1536)</f>
        <v>50515</v>
      </c>
      <c r="F1536" s="156">
        <f>IFERROR(_xll.qlIndexFixing(IndexON,D1536,TRUE,_xll.ohTrigger(RecalcTrigger,TriggerON)),NA())</f>
        <v>7.6693112559522714E-3</v>
      </c>
      <c r="H1536" s="42">
        <f>_xll.qlCalendarAdvance(Calendar,$H1535,B1536,"f",FALSE)</f>
        <v>50515</v>
      </c>
      <c r="I1536" s="140">
        <f>_xll.qlInterestRateIndexValueDate(Index1M,$H1536)</f>
        <v>50515</v>
      </c>
      <c r="J1536" s="145">
        <f>IFERROR(_xll.qlIndexFixing(Index1M,$H1536,TRUE,_xll.ohTrigger(RecalcTrigger,Trigger1M)),NA())</f>
        <v>8.7061205221419628E-3</v>
      </c>
      <c r="K1536" s="44">
        <f>IFERROR(_xll.qlIndexFixing(Index3M,H1536,TRUE,_xll.ohTrigger(RecalcTrigger,Trigger3M)),NA())</f>
        <v>8.8922081781419807E-3</v>
      </c>
      <c r="L1536" s="44">
        <f>IFERROR(_xll.qlIndexFixing(Index6M,$H1536,TRUE,_xll.ohTrigger(RecalcTrigger,Trigger6M)),NA())</f>
        <v>8.8680506305795215E-3</v>
      </c>
      <c r="M1536" s="146">
        <f>IFERROR(_xll.qlIndexFixing(Index1Y,$H1536,TRUE,_xll.ohTrigger(RecalcTrigger,Trigger1Y)),NA())</f>
        <v>9.0957632766754948E-3</v>
      </c>
      <c r="N1536" s="145">
        <f>IFERROR(_xll.qlIndexFixing(ONIndex1M,I1536,TRUE,_xll.ohTrigger(RecalcTrigger,Trigger1M)),NA())</f>
        <v>8.7162210565849829E-3</v>
      </c>
      <c r="O1536" s="44">
        <f>IFERROR(_xll.qlIndexFixing(ONIndex3M,I1536,TRUE,_xll.ohTrigger(RecalcTrigger,Trigger3M)),NA())</f>
        <v>8.922556415890126E-3</v>
      </c>
      <c r="P1536" s="44">
        <f>IFERROR(_xll.qlIndexFixing(ONIndex6M,I1536,TRUE,_xll.ohTrigger(RecalcTrigger,Trigger6M)),NA())</f>
        <v>8.925825843443258E-3</v>
      </c>
      <c r="Q1536" s="146">
        <f>IFERROR(_xll.qlIndexFixing(ONIndex1Y,I1536,TRUE,_xll.ohTrigger(RecalcTrigger,Trigger1Y)),NA())</f>
        <v>9.2190024572280649E-3</v>
      </c>
    </row>
    <row r="1537" spans="2:17" x14ac:dyDescent="0.2">
      <c r="B1537" s="39" t="s">
        <v>42</v>
      </c>
      <c r="D1537" s="42">
        <f>_xll.qlCalendarAdvance(Calendar,$D1536,B1537,"f",FALSE)</f>
        <v>50522</v>
      </c>
      <c r="E1537" s="140">
        <f>_xll.qlInterestRateIndexValueDate(IndexON,D1537)</f>
        <v>50522</v>
      </c>
      <c r="F1537" s="156">
        <f>IFERROR(_xll.qlIndexFixing(IndexON,D1537,TRUE,_xll.ohTrigger(RecalcTrigger,TriggerON)),NA())</f>
        <v>7.6633134869696917E-3</v>
      </c>
      <c r="H1537" s="42">
        <f>_xll.qlCalendarAdvance(Calendar,$H1536,B1537,"f",FALSE)</f>
        <v>50522</v>
      </c>
      <c r="I1537" s="140">
        <f>_xll.qlInterestRateIndexValueDate(Index1M,$H1537)</f>
        <v>50522</v>
      </c>
      <c r="J1537" s="145">
        <f>IFERROR(_xll.qlIndexFixing(Index1M,$H1537,TRUE,_xll.ohTrigger(RecalcTrigger,Trigger1M)),NA())</f>
        <v>8.6998267768155779E-3</v>
      </c>
      <c r="K1537" s="44">
        <f>IFERROR(_xll.qlIndexFixing(Index3M,H1537,TRUE,_xll.ohTrigger(RecalcTrigger,Trigger3M)),NA())</f>
        <v>8.8860530817316975E-3</v>
      </c>
      <c r="L1537" s="44">
        <f>IFERROR(_xll.qlIndexFixing(Index6M,$H1537,TRUE,_xll.ohTrigger(RecalcTrigger,Trigger6M)),NA())</f>
        <v>8.8622272834657234E-3</v>
      </c>
      <c r="M1537" s="146">
        <f>IFERROR(_xll.qlIndexFixing(Index1Y,$H1537,TRUE,_xll.ohTrigger(RecalcTrigger,Trigger1Y)),NA())</f>
        <v>9.0897302143864156E-3</v>
      </c>
      <c r="N1537" s="145">
        <f>IFERROR(_xll.qlIndexFixing(ONIndex1M,I1537,TRUE,_xll.ohTrigger(RecalcTrigger,Trigger1M)),NA())</f>
        <v>8.7098612181246704E-3</v>
      </c>
      <c r="O1537" s="44">
        <f>IFERROR(_xll.qlIndexFixing(ONIndex3M,I1537,TRUE,_xll.ohTrigger(RecalcTrigger,Trigger3M)),NA())</f>
        <v>8.9161854926489426E-3</v>
      </c>
      <c r="P1537" s="44">
        <f>IFERROR(_xll.qlIndexFixing(ONIndex6M,I1537,TRUE,_xll.ohTrigger(RecalcTrigger,Trigger6M)),NA())</f>
        <v>8.9196218860765342E-3</v>
      </c>
      <c r="Q1537" s="146">
        <f>IFERROR(_xll.qlIndexFixing(ONIndex1Y,I1537,TRUE,_xll.ohTrigger(RecalcTrigger,Trigger1Y)),NA())</f>
        <v>9.2120617513202774E-3</v>
      </c>
    </row>
    <row r="1538" spans="2:17" x14ac:dyDescent="0.2">
      <c r="B1538" s="39" t="s">
        <v>42</v>
      </c>
      <c r="D1538" s="42">
        <f>_xll.qlCalendarAdvance(Calendar,$D1537,B1538,"f",FALSE)</f>
        <v>50529</v>
      </c>
      <c r="E1538" s="140">
        <f>_xll.qlInterestRateIndexValueDate(IndexON,D1538)</f>
        <v>50529</v>
      </c>
      <c r="F1538" s="156">
        <f>IFERROR(_xll.qlIndexFixing(IndexON,D1538,TRUE,_xll.ohTrigger(RecalcTrigger,TriggerON)),NA())</f>
        <v>7.6573492379994335E-3</v>
      </c>
      <c r="H1538" s="42">
        <f>_xll.qlCalendarAdvance(Calendar,$H1537,B1538,"f",FALSE)</f>
        <v>50529</v>
      </c>
      <c r="I1538" s="140">
        <f>_xll.qlInterestRateIndexValueDate(Index1M,$H1538)</f>
        <v>50529</v>
      </c>
      <c r="J1538" s="145">
        <f>IFERROR(_xll.qlIndexFixing(Index1M,$H1538,TRUE,_xll.ohTrigger(RecalcTrigger,Trigger1M)),NA())</f>
        <v>8.6932265069624461E-3</v>
      </c>
      <c r="K1538" s="44">
        <f>IFERROR(_xll.qlIndexFixing(Index3M,H1538,TRUE,_xll.ohTrigger(RecalcTrigger,Trigger3M)),NA())</f>
        <v>8.8796115033486639E-3</v>
      </c>
      <c r="L1538" s="44">
        <f>IFERROR(_xll.qlIndexFixing(Index6M,$H1538,TRUE,_xll.ohTrigger(RecalcTrigger,Trigger6M)),NA())</f>
        <v>8.8561399064401546E-3</v>
      </c>
      <c r="M1538" s="146">
        <f>IFERROR(_xll.qlIndexFixing(Index1Y,$H1538,TRUE,_xll.ohTrigger(RecalcTrigger,Trigger1Y)),NA())</f>
        <v>9.083734517712605E-3</v>
      </c>
      <c r="N1538" s="145">
        <f>IFERROR(_xll.qlIndexFixing(ONIndex1M,I1538,TRUE,_xll.ohTrigger(RecalcTrigger,Trigger1M)),NA())</f>
        <v>8.7035353861975029E-3</v>
      </c>
      <c r="O1538" s="44">
        <f>IFERROR(_xll.qlIndexFixing(ONIndex3M,I1538,TRUE,_xll.ohTrigger(RecalcTrigger,Trigger3M)),NA())</f>
        <v>8.9098502364981513E-3</v>
      </c>
      <c r="P1538" s="44">
        <f>IFERROR(_xll.qlIndexFixing(ONIndex6M,I1538,TRUE,_xll.ohTrigger(RecalcTrigger,Trigger6M)),NA())</f>
        <v>8.9134491777242975E-3</v>
      </c>
      <c r="Q1538" s="146">
        <f>IFERROR(_xll.qlIndexFixing(ONIndex1Y,I1538,TRUE,_xll.ohTrigger(RecalcTrigger,Trigger1Y)),NA())</f>
        <v>9.2051580400409616E-3</v>
      </c>
    </row>
    <row r="1539" spans="2:17" x14ac:dyDescent="0.2">
      <c r="B1539" s="39" t="s">
        <v>42</v>
      </c>
      <c r="D1539" s="42">
        <f>_xll.qlCalendarAdvance(Calendar,$D1538,B1539,"f",FALSE)</f>
        <v>50536</v>
      </c>
      <c r="E1539" s="140">
        <f>_xll.qlInterestRateIndexValueDate(IndexON,D1539)</f>
        <v>50536</v>
      </c>
      <c r="F1539" s="156">
        <f>IFERROR(_xll.qlIndexFixing(IndexON,D1539,TRUE,_xll.ohTrigger(RecalcTrigger,TriggerON)),NA())</f>
        <v>7.6514185092035891E-3</v>
      </c>
      <c r="H1539" s="42">
        <f>_xll.qlCalendarAdvance(Calendar,$H1538,B1539,"f",FALSE)</f>
        <v>50536</v>
      </c>
      <c r="I1539" s="140">
        <f>_xll.qlInterestRateIndexValueDate(Index1M,$H1539)</f>
        <v>50536</v>
      </c>
      <c r="J1539" s="145">
        <f>IFERROR(_xll.qlIndexFixing(Index1M,$H1539,TRUE,_xll.ohTrigger(RecalcTrigger,Trigger1M)),NA())</f>
        <v>8.6870031105668408E-3</v>
      </c>
      <c r="K1539" s="44">
        <f>IFERROR(_xll.qlIndexFixing(Index3M,H1539,TRUE,_xll.ohTrigger(RecalcTrigger,Trigger3M)),NA())</f>
        <v>8.873530321825477E-3</v>
      </c>
      <c r="L1539" s="44">
        <f>IFERROR(_xll.qlIndexFixing(Index6M,$H1539,TRUE,_xll.ohTrigger(RecalcTrigger,Trigger6M)),NA())</f>
        <v>8.850381470630022E-3</v>
      </c>
      <c r="M1539" s="146">
        <f>IFERROR(_xll.qlIndexFixing(Index1Y,$H1539,TRUE,_xll.ohTrigger(RecalcTrigger,Trigger1Y)),NA())</f>
        <v>9.0777761859883732E-3</v>
      </c>
      <c r="N1539" s="145">
        <f>IFERROR(_xll.qlIndexFixing(ONIndex1M,I1539,TRUE,_xll.ohTrigger(RecalcTrigger,Trigger1M)),NA())</f>
        <v>8.6972435607224341E-3</v>
      </c>
      <c r="O1539" s="44">
        <f>IFERROR(_xll.qlIndexFixing(ONIndex3M,I1539,TRUE,_xll.ohTrigger(RecalcTrigger,Trigger3M)),NA())</f>
        <v>8.9035506473567061E-3</v>
      </c>
      <c r="P1539" s="44">
        <f>IFERROR(_xll.qlIndexFixing(ONIndex6M,I1539,TRUE,_xll.ohTrigger(RecalcTrigger,Trigger6M)),NA())</f>
        <v>8.9073077184675942E-3</v>
      </c>
      <c r="Q1539" s="146">
        <f>IFERROR(_xll.qlIndexFixing(ONIndex1Y,I1539,TRUE,_xll.ohTrigger(RecalcTrigger,Trigger1Y)),NA())</f>
        <v>9.198291323228025E-3</v>
      </c>
    </row>
    <row r="1540" spans="2:17" x14ac:dyDescent="0.2">
      <c r="B1540" s="39" t="s">
        <v>42</v>
      </c>
      <c r="D1540" s="42">
        <f>_xll.qlCalendarAdvance(Calendar,$D1539,B1540,"f",FALSE)</f>
        <v>50543</v>
      </c>
      <c r="E1540" s="140">
        <f>_xll.qlInterestRateIndexValueDate(IndexON,D1540)</f>
        <v>50543</v>
      </c>
      <c r="F1540" s="156">
        <f>IFERROR(_xll.qlIndexFixing(IndexON,D1540,TRUE,_xll.ohTrigger(RecalcTrigger,TriggerON)),NA())</f>
        <v>7.6455213005011124E-3</v>
      </c>
      <c r="H1540" s="42">
        <f>_xll.qlCalendarAdvance(Calendar,$H1539,B1540,"f",FALSE)</f>
        <v>50543</v>
      </c>
      <c r="I1540" s="140">
        <f>_xll.qlInterestRateIndexValueDate(Index1M,$H1540)</f>
        <v>50543</v>
      </c>
      <c r="J1540" s="145">
        <f>IFERROR(_xll.qlIndexFixing(Index1M,$H1540,TRUE,_xll.ohTrigger(RecalcTrigger,Trigger1M)),NA())</f>
        <v>8.6808137480588066E-3</v>
      </c>
      <c r="K1540" s="44">
        <f>IFERROR(_xll.qlIndexFixing(Index3M,H1540,TRUE,_xll.ohTrigger(RecalcTrigger,Trigger3M)),NA())</f>
        <v>8.8674848953904442E-3</v>
      </c>
      <c r="L1540" s="44">
        <f>IFERROR(_xll.qlIndexFixing(Index6M,$H1540,TRUE,_xll.ohTrigger(RecalcTrigger,Trigger6M)),NA())</f>
        <v>8.8446544390362435E-3</v>
      </c>
      <c r="M1540" s="146">
        <f>IFERROR(_xll.qlIndexFixing(Index1Y,$H1540,TRUE,_xll.ohTrigger(RecalcTrigger,Trigger1Y)),NA())</f>
        <v>9.0718552185520274E-3</v>
      </c>
      <c r="N1540" s="145">
        <f>IFERROR(_xll.qlIndexFixing(ONIndex1M,I1540,TRUE,_xll.ohTrigger(RecalcTrigger,Trigger1M)),NA())</f>
        <v>8.690985741699464E-3</v>
      </c>
      <c r="O1540" s="44">
        <f>IFERROR(_xll.qlIndexFixing(ONIndex3M,I1540,TRUE,_xll.ohTrigger(RecalcTrigger,Trigger3M)),NA())</f>
        <v>8.8972867252246068E-3</v>
      </c>
      <c r="P1540" s="44">
        <f>IFERROR(_xll.qlIndexFixing(ONIndex6M,I1540,TRUE,_xll.ohTrigger(RecalcTrigger,Trigger6M)),NA())</f>
        <v>8.9011975083874706E-3</v>
      </c>
      <c r="Q1540" s="146">
        <f>IFERROR(_xll.qlIndexFixing(ONIndex1Y,I1540,TRUE,_xll.ohTrigger(RecalcTrigger,Trigger1Y)),NA())</f>
        <v>9.1914616010435601E-3</v>
      </c>
    </row>
    <row r="1541" spans="2:17" x14ac:dyDescent="0.2">
      <c r="B1541" s="39" t="s">
        <v>42</v>
      </c>
      <c r="D1541" s="42">
        <f>_xll.qlCalendarAdvance(Calendar,$D1540,B1541,"f",FALSE)</f>
        <v>50550</v>
      </c>
      <c r="E1541" s="140">
        <f>_xll.qlInterestRateIndexValueDate(IndexON,D1541)</f>
        <v>50550</v>
      </c>
      <c r="F1541" s="156">
        <f>IFERROR(_xll.qlIndexFixing(IndexON,D1541,TRUE,_xll.ohTrigger(RecalcTrigger,TriggerON)),NA())</f>
        <v>7.6396576118109571E-3</v>
      </c>
      <c r="H1541" s="42">
        <f>_xll.qlCalendarAdvance(Calendar,$H1540,B1541,"f",FALSE)</f>
        <v>50550</v>
      </c>
      <c r="I1541" s="140">
        <f>_xll.qlInterestRateIndexValueDate(Index1M,$H1541)</f>
        <v>50550</v>
      </c>
      <c r="J1541" s="145">
        <f>IFERROR(_xll.qlIndexFixing(Index1M,$H1541,TRUE,_xll.ohTrigger(RecalcTrigger,Trigger1M)),NA())</f>
        <v>8.6746584193886731E-3</v>
      </c>
      <c r="K1541" s="44">
        <f>IFERROR(_xll.qlIndexFixing(Index3M,H1541,TRUE,_xll.ohTrigger(RecalcTrigger,Trigger3M)),NA())</f>
        <v>8.861475223878831E-3</v>
      </c>
      <c r="L1541" s="44">
        <f>IFERROR(_xll.qlIndexFixing(Index6M,$H1541,TRUE,_xll.ohTrigger(RecalcTrigger,Trigger6M)),NA())</f>
        <v>8.8389588113883689E-3</v>
      </c>
      <c r="M1541" s="146">
        <f>IFERROR(_xll.qlIndexFixing(Index1Y,$H1541,TRUE,_xll.ohTrigger(RecalcTrigger,Trigger1Y)),NA())</f>
        <v>9.0659716147465375E-3</v>
      </c>
      <c r="N1541" s="145">
        <f>IFERROR(_xll.qlIndexFixing(ONIndex1M,I1541,TRUE,_xll.ohTrigger(RecalcTrigger,Trigger1M)),NA())</f>
        <v>8.6847619291285927E-3</v>
      </c>
      <c r="O1541" s="44">
        <f>IFERROR(_xll.qlIndexFixing(ONIndex3M,I1541,TRUE,_xll.ohTrigger(RecalcTrigger,Trigger3M)),NA())</f>
        <v>8.8910584701828999E-3</v>
      </c>
      <c r="P1541" s="44">
        <f>IFERROR(_xll.qlIndexFixing(ONIndex6M,I1541,TRUE,_xll.ohTrigger(RecalcTrigger,Trigger6M)),NA())</f>
        <v>8.8951185474028804E-3</v>
      </c>
      <c r="Q1541" s="146">
        <f>IFERROR(_xll.qlIndexFixing(ONIndex1Y,I1541,TRUE,_xll.ohTrigger(RecalcTrigger,Trigger1Y)),NA())</f>
        <v>9.1846688734065207E-3</v>
      </c>
    </row>
    <row r="1542" spans="2:17" x14ac:dyDescent="0.2">
      <c r="B1542" s="39" t="s">
        <v>42</v>
      </c>
      <c r="D1542" s="42">
        <f>_xll.qlCalendarAdvance(Calendar,$D1541,B1542,"f",FALSE)</f>
        <v>50557</v>
      </c>
      <c r="E1542" s="140">
        <f>_xll.qlInterestRateIndexValueDate(IndexON,D1542)</f>
        <v>50557</v>
      </c>
      <c r="F1542" s="156">
        <f>IFERROR(_xll.qlIndexFixing(IndexON,D1542,TRUE,_xll.ohTrigger(RecalcTrigger,TriggerON)),NA())</f>
        <v>7.6338274432952158E-3</v>
      </c>
      <c r="H1542" s="42">
        <f>_xll.qlCalendarAdvance(Calendar,$H1541,B1542,"f",FALSE)</f>
        <v>50557</v>
      </c>
      <c r="I1542" s="140">
        <f>_xll.qlInterestRateIndexValueDate(Index1M,$H1542)</f>
        <v>50557</v>
      </c>
      <c r="J1542" s="145">
        <f>IFERROR(_xll.qlIndexFixing(Index1M,$H1542,TRUE,_xll.ohTrigger(RecalcTrigger,Trigger1M)),NA())</f>
        <v>8.6688685453940595E-3</v>
      </c>
      <c r="K1542" s="44">
        <f>IFERROR(_xll.qlIndexFixing(Index3M,H1542,TRUE,_xll.ohTrigger(RecalcTrigger,Trigger3M)),NA())</f>
        <v>8.8555013071303038E-3</v>
      </c>
      <c r="L1542" s="44">
        <f>IFERROR(_xll.qlIndexFixing(Index6M,$H1542,TRUE,_xll.ohTrigger(RecalcTrigger,Trigger6M)),NA())</f>
        <v>8.8335816014057031E-3</v>
      </c>
      <c r="M1542" s="146">
        <f>IFERROR(_xll.qlIndexFixing(Index1Y,$H1542,TRUE,_xll.ohTrigger(RecalcTrigger,Trigger1Y)),NA())</f>
        <v>9.0601253739186483E-3</v>
      </c>
      <c r="N1542" s="145">
        <f>IFERROR(_xll.qlIndexFixing(ONIndex1M,I1542,TRUE,_xll.ohTrigger(RecalcTrigger,Trigger1M)),NA())</f>
        <v>8.6785721230098201E-3</v>
      </c>
      <c r="O1542" s="44">
        <f>IFERROR(_xll.qlIndexFixing(ONIndex3M,I1542,TRUE,_xll.ohTrigger(RecalcTrigger,Trigger3M)),NA())</f>
        <v>8.8848658821505389E-3</v>
      </c>
      <c r="P1542" s="44">
        <f>IFERROR(_xll.qlIndexFixing(ONIndex6M,I1542,TRUE,_xll.ohTrigger(RecalcTrigger,Trigger6M)),NA())</f>
        <v>8.88907083559487E-3</v>
      </c>
      <c r="Q1542" s="146">
        <f>IFERROR(_xll.qlIndexFixing(ONIndex1Y,I1542,TRUE,_xll.ohTrigger(RecalcTrigger,Trigger1Y)),NA())</f>
        <v>9.1779131403169067E-3</v>
      </c>
    </row>
    <row r="1543" spans="2:17" x14ac:dyDescent="0.2">
      <c r="B1543" s="39" t="s">
        <v>42</v>
      </c>
      <c r="D1543" s="42">
        <f>_xll.qlCalendarAdvance(Calendar,$D1542,B1543,"f",FALSE)</f>
        <v>50564</v>
      </c>
      <c r="E1543" s="140">
        <f>_xll.qlInterestRateIndexValueDate(IndexON,D1543)</f>
        <v>50564</v>
      </c>
      <c r="F1543" s="156">
        <f>IFERROR(_xll.qlIndexFixing(IndexON,D1543,TRUE,_xll.ohTrigger(RecalcTrigger,TriggerON)),NA())</f>
        <v>7.6280307947917958E-3</v>
      </c>
      <c r="H1543" s="42">
        <f>_xll.qlCalendarAdvance(Calendar,$H1542,B1543,"f",FALSE)</f>
        <v>50564</v>
      </c>
      <c r="I1543" s="140">
        <f>_xll.qlInterestRateIndexValueDate(Index1M,$H1543)</f>
        <v>50564</v>
      </c>
      <c r="J1543" s="145">
        <f>IFERROR(_xll.qlIndexFixing(Index1M,$H1543,TRUE,_xll.ohTrigger(RecalcTrigger,Trigger1M)),NA())</f>
        <v>8.6627789977849669E-3</v>
      </c>
      <c r="K1543" s="44">
        <f>IFERROR(_xll.qlIndexFixing(Index3M,H1543,TRUE,_xll.ohTrigger(RecalcTrigger,Trigger3M)),NA())</f>
        <v>8.8495631449827718E-3</v>
      </c>
      <c r="L1543" s="44">
        <f>IFERROR(_xll.qlIndexFixing(Index6M,$H1543,TRUE,_xll.ohTrigger(RecalcTrigger,Trigger6M)),NA())</f>
        <v>8.827946673810436E-3</v>
      </c>
      <c r="M1543" s="146">
        <f>IFERROR(_xll.qlIndexFixing(Index1Y,$H1543,TRUE,_xll.ohTrigger(RecalcTrigger,Trigger1Y)),NA())</f>
        <v>9.0543164954195454E-3</v>
      </c>
      <c r="N1543" s="145">
        <f>IFERROR(_xll.qlIndexFixing(ONIndex1M,I1543,TRUE,_xll.ohTrigger(RecalcTrigger,Trigger1M)),NA())</f>
        <v>8.6724163232620999E-3</v>
      </c>
      <c r="O1543" s="44">
        <f>IFERROR(_xll.qlIndexFixing(ONIndex3M,I1543,TRUE,_xll.ohTrigger(RecalcTrigger,Trigger3M)),NA())</f>
        <v>8.8787089612085701E-3</v>
      </c>
      <c r="P1543" s="44">
        <f>IFERROR(_xll.qlIndexFixing(ONIndex6M,I1543,TRUE,_xll.ohTrigger(RecalcTrigger,Trigger6M)),NA())</f>
        <v>8.8830543728013467E-3</v>
      </c>
      <c r="Q1543" s="146">
        <f>IFERROR(_xll.qlIndexFixing(ONIndex1Y,I1543,TRUE,_xll.ohTrigger(RecalcTrigger,Trigger1Y)),NA())</f>
        <v>9.1711944018557645E-3</v>
      </c>
    </row>
    <row r="1544" spans="2:17" x14ac:dyDescent="0.2">
      <c r="B1544" s="39" t="s">
        <v>42</v>
      </c>
      <c r="D1544" s="42">
        <f>_xll.qlCalendarAdvance(Calendar,$D1543,B1544,"f",FALSE)</f>
        <v>50571</v>
      </c>
      <c r="E1544" s="140">
        <f>_xll.qlInterestRateIndexValueDate(IndexON,D1544)</f>
        <v>50571</v>
      </c>
      <c r="F1544" s="156">
        <f>IFERROR(_xll.qlIndexFixing(IndexON,D1544,TRUE,_xll.ohTrigger(RecalcTrigger,TriggerON)),NA())</f>
        <v>7.6222676664627897E-3</v>
      </c>
      <c r="H1544" s="42">
        <f>_xll.qlCalendarAdvance(Calendar,$H1543,B1544,"f",FALSE)</f>
        <v>50571</v>
      </c>
      <c r="I1544" s="140">
        <f>_xll.qlInterestRateIndexValueDate(Index1M,$H1544)</f>
        <v>50571</v>
      </c>
      <c r="J1544" s="145">
        <f>IFERROR(_xll.qlIndexFixing(Index1M,$H1544,TRUE,_xll.ohTrigger(RecalcTrigger,Trigger1M)),NA())</f>
        <v>8.6567234829491024E-3</v>
      </c>
      <c r="K1544" s="44">
        <f>IFERROR(_xll.qlIndexFixing(Index3M,H1544,TRUE,_xll.ohTrigger(RecalcTrigger,Trigger3M)),NA())</f>
        <v>8.843660737275022E-3</v>
      </c>
      <c r="L1544" s="44">
        <f>IFERROR(_xll.qlIndexFixing(Index6M,$H1544,TRUE,_xll.ohTrigger(RecalcTrigger,Trigger6M)),NA())</f>
        <v>8.8223431485324588E-3</v>
      </c>
      <c r="M1544" s="146">
        <f>IFERROR(_xll.qlIndexFixing(Index1Y,$H1544,TRUE,_xll.ohTrigger(RecalcTrigger,Trigger1Y)),NA())</f>
        <v>9.0485449786039673E-3</v>
      </c>
      <c r="N1544" s="145">
        <f>IFERROR(_xll.qlIndexFixing(ONIndex1M,I1544,TRUE,_xll.ohTrigger(RecalcTrigger,Trigger1M)),NA())</f>
        <v>8.6662945300475247E-3</v>
      </c>
      <c r="O1544" s="44">
        <f>IFERROR(_xll.qlIndexFixing(ONIndex3M,I1544,TRUE,_xll.ohTrigger(RecalcTrigger,Trigger3M)),NA())</f>
        <v>8.8725877072759474E-3</v>
      </c>
      <c r="P1544" s="44">
        <f>IFERROR(_xll.qlIndexFixing(ONIndex6M,I1544,TRUE,_xll.ohTrigger(RecalcTrigger,Trigger6M)),NA())</f>
        <v>8.8770691592654494E-3</v>
      </c>
      <c r="Q1544" s="146">
        <f>IFERROR(_xll.qlIndexFixing(ONIndex1Y,I1544,TRUE,_xll.ohTrigger(RecalcTrigger,Trigger1Y)),NA())</f>
        <v>9.1645126578610014E-3</v>
      </c>
    </row>
    <row r="1545" spans="2:17" x14ac:dyDescent="0.2">
      <c r="B1545" s="39" t="s">
        <v>42</v>
      </c>
      <c r="D1545" s="42">
        <f>_xll.qlCalendarAdvance(Calendar,$D1544,B1545,"f",FALSE)</f>
        <v>50578</v>
      </c>
      <c r="E1545" s="140">
        <f>_xll.qlInterestRateIndexValueDate(IndexON,D1545)</f>
        <v>50578</v>
      </c>
      <c r="F1545" s="156">
        <f>IFERROR(_xll.qlIndexFixing(IndexON,D1545,TRUE,_xll.ohTrigger(RecalcTrigger,TriggerON)),NA())</f>
        <v>7.6165380581461051E-3</v>
      </c>
      <c r="H1545" s="42">
        <f>_xll.qlCalendarAdvance(Calendar,$H1544,B1545,"f",FALSE)</f>
        <v>50578</v>
      </c>
      <c r="I1545" s="140">
        <f>_xll.qlInterestRateIndexValueDate(Index1M,$H1545)</f>
        <v>50578</v>
      </c>
      <c r="J1545" s="145">
        <f>IFERROR(_xll.qlIndexFixing(Index1M,$H1545,TRUE,_xll.ohTrigger(RecalcTrigger,Trigger1M)),NA())</f>
        <v>8.6507020008351389E-3</v>
      </c>
      <c r="K1545" s="44">
        <f>IFERROR(_xll.qlIndexFixing(Index3M,H1545,TRUE,_xll.ohTrigger(RecalcTrigger,Trigger3M)),NA())</f>
        <v>8.8377940838493697E-3</v>
      </c>
      <c r="L1545" s="44">
        <f>IFERROR(_xll.qlIndexFixing(Index6M,$H1545,TRUE,_xll.ohTrigger(RecalcTrigger,Trigger6M)),NA())</f>
        <v>8.8167710253087075E-3</v>
      </c>
      <c r="M1545" s="146">
        <f>IFERROR(_xll.qlIndexFixing(Index1Y,$H1545,TRUE,_xll.ohTrigger(RecalcTrigger,Trigger1Y)),NA())</f>
        <v>9.0428108228313153E-3</v>
      </c>
      <c r="N1545" s="145">
        <f>IFERROR(_xll.qlIndexFixing(ONIndex1M,I1545,TRUE,_xll.ohTrigger(RecalcTrigger,Trigger1M)),NA())</f>
        <v>8.660206743204002E-3</v>
      </c>
      <c r="O1545" s="44">
        <f>IFERROR(_xll.qlIndexFixing(ONIndex3M,I1545,TRUE,_xll.ohTrigger(RecalcTrigger,Trigger3M)),NA())</f>
        <v>8.8665021204337169E-3</v>
      </c>
      <c r="P1545" s="44">
        <f>IFERROR(_xll.qlIndexFixing(ONIndex6M,I1545,TRUE,_xll.ohTrigger(RecalcTrigger,Trigger6M)),NA())</f>
        <v>8.8711151947440392E-3</v>
      </c>
      <c r="Q1545" s="146">
        <f>IFERROR(_xll.qlIndexFixing(ONIndex1Y,I1545,TRUE,_xll.ohTrigger(RecalcTrigger,Trigger1Y)),NA())</f>
        <v>9.1578679084947101E-3</v>
      </c>
    </row>
    <row r="1546" spans="2:17" x14ac:dyDescent="0.2">
      <c r="B1546" s="39" t="s">
        <v>42</v>
      </c>
      <c r="D1546" s="42">
        <f>_xll.qlCalendarAdvance(Calendar,$D1545,B1546,"f",FALSE)</f>
        <v>50585</v>
      </c>
      <c r="E1546" s="140">
        <f>_xll.qlInterestRateIndexValueDate(IndexON,D1546)</f>
        <v>50585</v>
      </c>
      <c r="F1546" s="156">
        <f>IFERROR(_xll.qlIndexFixing(IndexON,D1546,TRUE,_xll.ohTrigger(RecalcTrigger,TriggerON)),NA())</f>
        <v>7.6108419699227881E-3</v>
      </c>
      <c r="H1546" s="42">
        <f>_xll.qlCalendarAdvance(Calendar,$H1545,B1546,"f",FALSE)</f>
        <v>50585</v>
      </c>
      <c r="I1546" s="140">
        <f>_xll.qlInterestRateIndexValueDate(Index1M,$H1546)</f>
        <v>50585</v>
      </c>
      <c r="J1546" s="145">
        <f>IFERROR(_xll.qlIndexFixing(Index1M,$H1546,TRUE,_xll.ohTrigger(RecalcTrigger,Trigger1M)),NA())</f>
        <v>8.644714551391746E-3</v>
      </c>
      <c r="K1546" s="44">
        <f>IFERROR(_xll.qlIndexFixing(Index3M,H1546,TRUE,_xll.ohTrigger(RecalcTrigger,Trigger3M)),NA())</f>
        <v>8.8319631845463608E-3</v>
      </c>
      <c r="L1546" s="44">
        <f>IFERROR(_xll.qlIndexFixing(Index6M,$H1546,TRUE,_xll.ohTrigger(RecalcTrigger,Trigger6M)),NA())</f>
        <v>8.8112303038765539E-3</v>
      </c>
      <c r="M1546" s="146">
        <f>IFERROR(_xll.qlIndexFixing(Index1Y,$H1546,TRUE,_xll.ohTrigger(RecalcTrigger,Trigger1Y)),NA())</f>
        <v>9.0371140274652095E-3</v>
      </c>
      <c r="N1546" s="145">
        <f>IFERROR(_xll.qlIndexFixing(ONIndex1M,I1546,TRUE,_xll.ohTrigger(RecalcTrigger,Trigger1M)),NA())</f>
        <v>8.654152962812578E-3</v>
      </c>
      <c r="O1546" s="44">
        <f>IFERROR(_xll.qlIndexFixing(ONIndex3M,I1546,TRUE,_xll.ohTrigger(RecalcTrigger,Trigger3M)),NA())</f>
        <v>8.8604522006008324E-3</v>
      </c>
      <c r="P1546" s="44">
        <f>IFERROR(_xll.qlIndexFixing(ONIndex6M,I1546,TRUE,_xll.ohTrigger(RecalcTrigger,Trigger6M)),NA())</f>
        <v>8.8651924792371162E-3</v>
      </c>
      <c r="Q1546" s="146">
        <f>IFERROR(_xll.qlIndexFixing(ONIndex1Y,I1546,TRUE,_xll.ohTrigger(RecalcTrigger,Trigger1Y)),NA())</f>
        <v>9.1512601535947979E-3</v>
      </c>
    </row>
    <row r="1547" spans="2:17" x14ac:dyDescent="0.2">
      <c r="B1547" s="39" t="s">
        <v>42</v>
      </c>
      <c r="D1547" s="42">
        <f>_xll.qlCalendarAdvance(Calendar,$D1546,B1547,"f",FALSE)</f>
        <v>50592</v>
      </c>
      <c r="E1547" s="140">
        <f>_xll.qlInterestRateIndexValueDate(IndexON,D1547)</f>
        <v>50592</v>
      </c>
      <c r="F1547" s="156">
        <f>IFERROR(_xll.qlIndexFixing(IndexON,D1547,TRUE,_xll.ohTrigger(RecalcTrigger,TriggerON)),NA())</f>
        <v>7.6051794017928387E-3</v>
      </c>
      <c r="H1547" s="42">
        <f>_xll.qlCalendarAdvance(Calendar,$H1546,B1547,"f",FALSE)</f>
        <v>50592</v>
      </c>
      <c r="I1547" s="140">
        <f>_xll.qlInterestRateIndexValueDate(Index1M,$H1547)</f>
        <v>50592</v>
      </c>
      <c r="J1547" s="145">
        <f>IFERROR(_xll.qlIndexFixing(Index1M,$H1547,TRUE,_xll.ohTrigger(RecalcTrigger,Trigger1M)),NA())</f>
        <v>8.6384411549545615E-3</v>
      </c>
      <c r="K1547" s="44">
        <f>IFERROR(_xll.qlIndexFixing(Index3M,H1547,TRUE,_xll.ohTrigger(RecalcTrigger,Trigger3M)),NA())</f>
        <v>8.826168039209192E-3</v>
      </c>
      <c r="L1547" s="44">
        <f>IFERROR(_xll.qlIndexFixing(Index6M,$H1547,TRUE,_xll.ohTrigger(RecalcTrigger,Trigger6M)),NA())</f>
        <v>8.8054445133887438E-3</v>
      </c>
      <c r="M1547" s="146">
        <f>IFERROR(_xll.qlIndexFixing(Index1Y,$H1547,TRUE,_xll.ohTrigger(RecalcTrigger,Trigger1Y)),NA())</f>
        <v>9.0314545918732669E-3</v>
      </c>
      <c r="N1547" s="145">
        <f>IFERROR(_xll.qlIndexFixing(ONIndex1M,I1547,TRUE,_xll.ohTrigger(RecalcTrigger,Trigger1M)),NA())</f>
        <v>8.6481331888732527E-3</v>
      </c>
      <c r="O1547" s="44">
        <f>IFERROR(_xll.qlIndexFixing(ONIndex3M,I1547,TRUE,_xll.ohTrigger(RecalcTrigger,Trigger3M)),NA())</f>
        <v>8.8544379477772939E-3</v>
      </c>
      <c r="P1547" s="44">
        <f>IFERROR(_xll.qlIndexFixing(ONIndex6M,I1547,TRUE,_xll.ohTrigger(RecalcTrigger,Trigger6M)),NA())</f>
        <v>8.8593010129067729E-3</v>
      </c>
      <c r="Q1547" s="146">
        <f>IFERROR(_xll.qlIndexFixing(ONIndex1Y,I1547,TRUE,_xll.ohTrigger(RecalcTrigger,Trigger1Y)),NA())</f>
        <v>9.1446893934044038E-3</v>
      </c>
    </row>
    <row r="1548" spans="2:17" x14ac:dyDescent="0.2">
      <c r="B1548" s="39" t="s">
        <v>42</v>
      </c>
      <c r="D1548" s="42">
        <f>_xll.qlCalendarAdvance(Calendar,$D1547,B1548,"f",FALSE)</f>
        <v>50599</v>
      </c>
      <c r="E1548" s="140">
        <f>_xll.qlInterestRateIndexValueDate(IndexON,D1548)</f>
        <v>50599</v>
      </c>
      <c r="F1548" s="156">
        <f>IFERROR(_xll.qlIndexFixing(IndexON,D1548,TRUE,_xll.ohTrigger(RecalcTrigger,TriggerON)),NA())</f>
        <v>7.599550353756257E-3</v>
      </c>
      <c r="H1548" s="42">
        <f>_xll.qlCalendarAdvance(Calendar,$H1547,B1548,"f",FALSE)</f>
        <v>50599</v>
      </c>
      <c r="I1548" s="140">
        <f>_xll.qlInterestRateIndexValueDate(Index1M,$H1548)</f>
        <v>50599</v>
      </c>
      <c r="J1548" s="145">
        <f>IFERROR(_xll.qlIndexFixing(Index1M,$H1548,TRUE,_xll.ohTrigger(RecalcTrigger,Trigger1M)),NA())</f>
        <v>8.6325240616595116E-3</v>
      </c>
      <c r="K1548" s="44">
        <f>IFERROR(_xll.qlIndexFixing(Index3M,H1548,TRUE,_xll.ohTrigger(RecalcTrigger,Trigger3M)),NA())</f>
        <v>8.8204086476828172E-3</v>
      </c>
      <c r="L1548" s="44">
        <f>IFERROR(_xll.qlIndexFixing(Index6M,$H1548,TRUE,_xll.ohTrigger(RecalcTrigger,Trigger6M)),NA())</f>
        <v>8.7999687059063872E-3</v>
      </c>
      <c r="M1548" s="146">
        <f>IFERROR(_xll.qlIndexFixing(Index1Y,$H1548,TRUE,_xll.ohTrigger(RecalcTrigger,Trigger1Y)),NA())</f>
        <v>9.0258325154271013E-3</v>
      </c>
      <c r="N1548" s="145">
        <f>IFERROR(_xll.qlIndexFixing(ONIndex1M,I1548,TRUE,_xll.ohTrigger(RecalcTrigger,Trigger1M)),NA())</f>
        <v>8.6421474213860261E-3</v>
      </c>
      <c r="O1548" s="44">
        <f>IFERROR(_xll.qlIndexFixing(ONIndex3M,I1548,TRUE,_xll.ohTrigger(RecalcTrigger,Trigger3M)),NA())</f>
        <v>8.8484593619631013E-3</v>
      </c>
      <c r="P1548" s="44">
        <f>IFERROR(_xll.qlIndexFixing(ONIndex6M,I1548,TRUE,_xll.ohTrigger(RecalcTrigger,Trigger6M)),NA())</f>
        <v>8.8534407957530092E-3</v>
      </c>
      <c r="Q1548" s="146">
        <f>IFERROR(_xll.qlIndexFixing(ONIndex1Y,I1548,TRUE,_xll.ohTrigger(RecalcTrigger,Trigger1Y)),NA())</f>
        <v>9.1381556276803888E-3</v>
      </c>
    </row>
    <row r="1549" spans="2:17" x14ac:dyDescent="0.2">
      <c r="B1549" s="39" t="s">
        <v>42</v>
      </c>
      <c r="D1549" s="42">
        <f>_xll.qlCalendarAdvance(Calendar,$D1548,B1549,"f",FALSE)</f>
        <v>50606</v>
      </c>
      <c r="E1549" s="140">
        <f>_xll.qlInterestRateIndexValueDate(IndexON,D1549)</f>
        <v>50606</v>
      </c>
      <c r="F1549" s="156">
        <f>IFERROR(_xll.qlIndexFixing(IndexON,D1549,TRUE,_xll.ohTrigger(RecalcTrigger,TriggerON)),NA())</f>
        <v>7.5939548258130429E-3</v>
      </c>
      <c r="H1549" s="42">
        <f>_xll.qlCalendarAdvance(Calendar,$H1548,B1549,"f",FALSE)</f>
        <v>50606</v>
      </c>
      <c r="I1549" s="140">
        <f>_xll.qlInterestRateIndexValueDate(Index1M,$H1549)</f>
        <v>50606</v>
      </c>
      <c r="J1549" s="145">
        <f>IFERROR(_xll.qlIndexFixing(Index1M,$H1549,TRUE,_xll.ohTrigger(RecalcTrigger,Trigger1M)),NA())</f>
        <v>8.6266410017840547E-3</v>
      </c>
      <c r="K1549" s="44">
        <f>IFERROR(_xll.qlIndexFixing(Index3M,H1549,TRUE,_xll.ohTrigger(RecalcTrigger,Trigger3M)),NA())</f>
        <v>8.8146850098095465E-3</v>
      </c>
      <c r="L1549" s="44">
        <f>IFERROR(_xll.qlIndexFixing(Index6M,$H1549,TRUE,_xll.ohTrigger(RecalcTrigger,Trigger6M)),NA())</f>
        <v>8.7945243002570082E-3</v>
      </c>
      <c r="M1549" s="146">
        <f>IFERROR(_xll.qlIndexFixing(Index1Y,$H1549,TRUE,_xll.ohTrigger(RecalcTrigger,Trigger1Y)),NA())</f>
        <v>9.0202477975021012E-3</v>
      </c>
      <c r="N1549" s="145">
        <f>IFERROR(_xll.qlIndexFixing(ONIndex1M,I1549,TRUE,_xll.ohTrigger(RecalcTrigger,Trigger1M)),NA())</f>
        <v>8.6361956603508983E-3</v>
      </c>
      <c r="O1549" s="44">
        <f>IFERROR(_xll.qlIndexFixing(ONIndex3M,I1549,TRUE,_xll.ohTrigger(RecalcTrigger,Trigger3M)),NA())</f>
        <v>8.8425164432393011E-3</v>
      </c>
      <c r="P1549" s="44">
        <f>IFERROR(_xll.qlIndexFixing(ONIndex6M,I1549,TRUE,_xll.ohTrigger(RecalcTrigger,Trigger6M)),NA())</f>
        <v>8.8476118275326865E-3</v>
      </c>
      <c r="Q1549" s="146">
        <f>IFERROR(_xll.qlIndexFixing(ONIndex1Y,I1549,TRUE,_xll.ohTrigger(RecalcTrigger,Trigger1Y)),NA())</f>
        <v>9.131658856422753E-3</v>
      </c>
    </row>
    <row r="1550" spans="2:17" x14ac:dyDescent="0.2">
      <c r="B1550" s="39" t="s">
        <v>42</v>
      </c>
      <c r="D1550" s="42">
        <f>_xll.qlCalendarAdvance(Calendar,$D1549,B1550,"f",FALSE)</f>
        <v>50613</v>
      </c>
      <c r="E1550" s="140">
        <f>_xll.qlInterestRateIndexValueDate(IndexON,D1550)</f>
        <v>50613</v>
      </c>
      <c r="F1550" s="156">
        <f>IFERROR(_xll.qlIndexFixing(IndexON,D1550,TRUE,_xll.ohTrigger(RecalcTrigger,TriggerON)),NA())</f>
        <v>7.5883928179631965E-3</v>
      </c>
      <c r="H1550" s="42">
        <f>_xll.qlCalendarAdvance(Calendar,$H1549,B1550,"f",FALSE)</f>
        <v>50613</v>
      </c>
      <c r="I1550" s="140">
        <f>_xll.qlInterestRateIndexValueDate(Index1M,$H1550)</f>
        <v>50613</v>
      </c>
      <c r="J1550" s="145">
        <f>IFERROR(_xll.qlIndexFixing(Index1M,$H1550,TRUE,_xll.ohTrigger(RecalcTrigger,Trigger1M)),NA())</f>
        <v>8.6207919752706759E-3</v>
      </c>
      <c r="K1550" s="44">
        <f>IFERROR(_xll.qlIndexFixing(Index3M,H1550,TRUE,_xll.ohTrigger(RecalcTrigger,Trigger3M)),NA())</f>
        <v>8.8089971254378622E-3</v>
      </c>
      <c r="L1550" s="44">
        <f>IFERROR(_xll.qlIndexFixing(Index6M,$H1550,TRUE,_xll.ohTrigger(RecalcTrigger,Trigger6M)),NA())</f>
        <v>8.7891112961842495E-3</v>
      </c>
      <c r="M1550" s="146">
        <f>IFERROR(_xll.qlIndexFixing(Index1Y,$H1550,TRUE,_xll.ohTrigger(RecalcTrigger,Trigger1Y)),NA())</f>
        <v>9.0147004374794282E-3</v>
      </c>
      <c r="N1550" s="145">
        <f>IFERROR(_xll.qlIndexFixing(ONIndex1M,I1550,TRUE,_xll.ohTrigger(RecalcTrigger,Trigger1M)),NA())</f>
        <v>8.6302779056868228E-3</v>
      </c>
      <c r="O1550" s="44">
        <f>IFERROR(_xll.qlIndexFixing(ONIndex3M,I1550,TRUE,_xll.ohTrigger(RecalcTrigger,Trigger3M)),NA())</f>
        <v>8.8366091915248468E-3</v>
      </c>
      <c r="P1550" s="44">
        <f>IFERROR(_xll.qlIndexFixing(ONIndex6M,I1550,TRUE,_xll.ohTrigger(RecalcTrigger,Trigger6M)),NA())</f>
        <v>8.8418141085699897E-3</v>
      </c>
      <c r="Q1550" s="146">
        <f>IFERROR(_xll.qlIndexFixing(ONIndex1Y,I1550,TRUE,_xll.ohTrigger(RecalcTrigger,Trigger1Y)),NA())</f>
        <v>9.1251990798746352E-3</v>
      </c>
    </row>
    <row r="1551" spans="2:17" x14ac:dyDescent="0.2">
      <c r="B1551" s="39" t="s">
        <v>42</v>
      </c>
      <c r="D1551" s="42">
        <f>_xll.qlCalendarAdvance(Calendar,$D1550,B1551,"f",FALSE)</f>
        <v>50620</v>
      </c>
      <c r="E1551" s="140">
        <f>_xll.qlInterestRateIndexValueDate(IndexON,D1551)</f>
        <v>50620</v>
      </c>
      <c r="F1551" s="156">
        <f>IFERROR(_xll.qlIndexFixing(IndexON,D1551,TRUE,_xll.ohTrigger(RecalcTrigger,TriggerON)),NA())</f>
        <v>7.5828643301256715E-3</v>
      </c>
      <c r="H1551" s="42">
        <f>_xll.qlCalendarAdvance(Calendar,$H1550,B1551,"f",FALSE)</f>
        <v>50620</v>
      </c>
      <c r="I1551" s="140">
        <f>_xll.qlInterestRateIndexValueDate(Index1M,$H1551)</f>
        <v>50620</v>
      </c>
      <c r="J1551" s="145">
        <f>IFERROR(_xll.qlIndexFixing(Index1M,$H1551,TRUE,_xll.ohTrigger(RecalcTrigger,Trigger1M)),NA())</f>
        <v>8.6149769820775459E-3</v>
      </c>
      <c r="K1551" s="44">
        <f>IFERROR(_xll.qlIndexFixing(Index3M,H1551,TRUE,_xll.ohTrigger(RecalcTrigger,Trigger3M)),NA())</f>
        <v>8.8033449944118353E-3</v>
      </c>
      <c r="L1551" s="44">
        <f>IFERROR(_xll.qlIndexFixing(Index6M,$H1551,TRUE,_xll.ohTrigger(RecalcTrigger,Trigger6M)),NA())</f>
        <v>8.7837296934317622E-3</v>
      </c>
      <c r="M1551" s="146">
        <f>IFERROR(_xll.qlIndexFixing(Index1Y,$H1551,TRUE,_xll.ohTrigger(RecalcTrigger,Trigger1Y)),NA())</f>
        <v>9.0091904347422425E-3</v>
      </c>
      <c r="N1551" s="145">
        <f>IFERROR(_xll.qlIndexFixing(ONIndex1M,I1551,TRUE,_xll.ohTrigger(RecalcTrigger,Trigger1M)),NA())</f>
        <v>8.6243941574748462E-3</v>
      </c>
      <c r="O1551" s="44">
        <f>IFERROR(_xll.qlIndexFixing(ONIndex3M,I1551,TRUE,_xll.ohTrigger(RecalcTrigger,Trigger3M)),NA())</f>
        <v>8.8307376069007848E-3</v>
      </c>
      <c r="P1551" s="44">
        <f>IFERROR(_xll.qlIndexFixing(ONIndex6M,I1551,TRUE,_xll.ohTrigger(RecalcTrigger,Trigger6M)),NA())</f>
        <v>8.8360476386217801E-3</v>
      </c>
      <c r="Q1551" s="146">
        <f>IFERROR(_xll.qlIndexFixing(ONIndex1Y,I1551,TRUE,_xll.ohTrigger(RecalcTrigger,Trigger1Y)),NA())</f>
        <v>9.1187762977118503E-3</v>
      </c>
    </row>
    <row r="1552" spans="2:17" x14ac:dyDescent="0.2">
      <c r="B1552" s="39" t="s">
        <v>42</v>
      </c>
      <c r="D1552" s="42">
        <f>_xll.qlCalendarAdvance(Calendar,$D1551,B1552,"f",FALSE)</f>
        <v>50627</v>
      </c>
      <c r="E1552" s="140">
        <f>_xll.qlInterestRateIndexValueDate(IndexON,D1552)</f>
        <v>50627</v>
      </c>
      <c r="F1552" s="156">
        <f>IFERROR(_xll.qlIndexFixing(IndexON,D1552,TRUE,_xll.ohTrigger(RecalcTrigger,TriggerON)),NA())</f>
        <v>7.5773693624625604E-3</v>
      </c>
      <c r="H1552" s="42">
        <f>_xll.qlCalendarAdvance(Calendar,$H1551,B1552,"f",FALSE)</f>
        <v>50627</v>
      </c>
      <c r="I1552" s="140">
        <f>_xll.qlInterestRateIndexValueDate(Index1M,$H1552)</f>
        <v>50627</v>
      </c>
      <c r="J1552" s="145">
        <f>IFERROR(_xll.qlIndexFixing(Index1M,$H1552,TRUE,_xll.ohTrigger(RecalcTrigger,Trigger1M)),NA())</f>
        <v>8.6091960221471482E-3</v>
      </c>
      <c r="K1552" s="44">
        <f>IFERROR(_xll.qlIndexFixing(Index3M,H1552,TRUE,_xll.ohTrigger(RecalcTrigger,Trigger3M)),NA())</f>
        <v>8.7977286165799463E-3</v>
      </c>
      <c r="L1552" s="44">
        <f>IFERROR(_xll.qlIndexFixing(Index6M,$H1552,TRUE,_xll.ohTrigger(RecalcTrigger,Trigger6M)),NA())</f>
        <v>8.7783794917453938E-3</v>
      </c>
      <c r="M1552" s="146">
        <f>IFERROR(_xll.qlIndexFixing(Index1Y,$H1552,TRUE,_xll.ohTrigger(RecalcTrigger,Trigger1Y)),NA())</f>
        <v>9.0037177886792552E-3</v>
      </c>
      <c r="N1552" s="145">
        <f>IFERROR(_xll.qlIndexFixing(ONIndex1M,I1552,TRUE,_xll.ohTrigger(RecalcTrigger,Trigger1M)),NA())</f>
        <v>8.6185444157149682E-3</v>
      </c>
      <c r="O1552" s="44">
        <f>IFERROR(_xll.qlIndexFixing(ONIndex3M,I1552,TRUE,_xll.ohTrigger(RecalcTrigger,Trigger3M)),NA())</f>
        <v>8.8249016892050225E-3</v>
      </c>
      <c r="P1552" s="44">
        <f>IFERROR(_xll.qlIndexFixing(ONIndex6M,I1552,TRUE,_xll.ohTrigger(RecalcTrigger,Trigger6M)),NA())</f>
        <v>8.8303124177691039E-3</v>
      </c>
      <c r="Q1552" s="146">
        <f>IFERROR(_xll.qlIndexFixing(ONIndex1Y,I1552,TRUE,_xll.ohTrigger(RecalcTrigger,Trigger1Y)),NA())</f>
        <v>9.1123905101775371E-3</v>
      </c>
    </row>
    <row r="1553" spans="2:17" x14ac:dyDescent="0.2">
      <c r="B1553" s="39" t="s">
        <v>42</v>
      </c>
      <c r="D1553" s="42">
        <f>_xll.qlCalendarAdvance(Calendar,$D1552,B1553,"f",FALSE)</f>
        <v>50634</v>
      </c>
      <c r="E1553" s="140">
        <f>_xll.qlInterestRateIndexValueDate(IndexON,D1553)</f>
        <v>50634</v>
      </c>
      <c r="F1553" s="156">
        <f>IFERROR(_xll.qlIndexFixing(IndexON,D1553,TRUE,_xll.ohTrigger(RecalcTrigger,TriggerON)),NA())</f>
        <v>7.5719079147307244E-3</v>
      </c>
      <c r="H1553" s="42">
        <f>_xll.qlCalendarAdvance(Calendar,$H1552,B1553,"f",FALSE)</f>
        <v>50634</v>
      </c>
      <c r="I1553" s="140">
        <f>_xll.qlInterestRateIndexValueDate(Index1M,$H1553)</f>
        <v>50634</v>
      </c>
      <c r="J1553" s="145">
        <f>IFERROR(_xll.qlIndexFixing(Index1M,$H1553,TRUE,_xll.ohTrigger(RecalcTrigger,Trigger1M)),NA())</f>
        <v>8.6034490954324215E-3</v>
      </c>
      <c r="K1553" s="44">
        <f>IFERROR(_xll.qlIndexFixing(Index3M,H1553,TRUE,_xll.ohTrigger(RecalcTrigger,Trigger3M)),NA())</f>
        <v>8.7921479917906723E-3</v>
      </c>
      <c r="L1553" s="44">
        <f>IFERROR(_xll.qlIndexFixing(Index6M,$H1553,TRUE,_xll.ohTrigger(RecalcTrigger,Trigger6M)),NA())</f>
        <v>8.7730606908723151E-3</v>
      </c>
      <c r="M1553" s="146">
        <f>IFERROR(_xll.qlIndexFixing(Index1Y,$H1553,TRUE,_xll.ohTrigger(RecalcTrigger,Trigger1Y)),NA())</f>
        <v>8.9982824986831744E-3</v>
      </c>
      <c r="N1553" s="145">
        <f>IFERROR(_xll.qlIndexFixing(ONIndex1M,I1553,TRUE,_xll.ohTrigger(RecalcTrigger,Trigger1M)),NA())</f>
        <v>8.6127286803261427E-3</v>
      </c>
      <c r="O1553" s="44">
        <f>IFERROR(_xll.qlIndexFixing(ONIndex3M,I1553,TRUE,_xll.ohTrigger(RecalcTrigger,Trigger3M)),NA())</f>
        <v>8.8191014385996525E-3</v>
      </c>
      <c r="P1553" s="44">
        <f>IFERROR(_xll.qlIndexFixing(ONIndex6M,I1553,TRUE,_xll.ohTrigger(RecalcTrigger,Trigger6M)),NA())</f>
        <v>8.8246084460119611E-3</v>
      </c>
      <c r="Q1553" s="146">
        <f>IFERROR(_xll.qlIndexFixing(ONIndex1Y,I1553,TRUE,_xll.ohTrigger(RecalcTrigger,Trigger1Y)),NA())</f>
        <v>9.1060417171906494E-3</v>
      </c>
    </row>
    <row r="1554" spans="2:17" x14ac:dyDescent="0.2">
      <c r="B1554" s="39" t="s">
        <v>42</v>
      </c>
      <c r="D1554" s="42">
        <f>_xll.qlCalendarAdvance(Calendar,$D1553,B1554,"f",FALSE)</f>
        <v>50641</v>
      </c>
      <c r="E1554" s="140">
        <f>_xll.qlInterestRateIndexValueDate(IndexON,D1554)</f>
        <v>50641</v>
      </c>
      <c r="F1554" s="156">
        <f>IFERROR(_xll.qlIndexFixing(IndexON,D1554,TRUE,_xll.ohTrigger(RecalcTrigger,TriggerON)),NA())</f>
        <v>7.5664799872543487E-3</v>
      </c>
      <c r="H1554" s="42">
        <f>_xll.qlCalendarAdvance(Calendar,$H1553,B1554,"f",FALSE)</f>
        <v>50641</v>
      </c>
      <c r="I1554" s="140">
        <f>_xll.qlInterestRateIndexValueDate(Index1M,$H1554)</f>
        <v>50641</v>
      </c>
      <c r="J1554" s="145">
        <f>IFERROR(_xll.qlIndexFixing(Index1M,$H1554,TRUE,_xll.ohTrigger(RecalcTrigger,Trigger1M)),NA())</f>
        <v>8.5977362018836937E-3</v>
      </c>
      <c r="K1554" s="44">
        <f>IFERROR(_xll.qlIndexFixing(Index3M,H1554,TRUE,_xll.ohTrigger(RecalcTrigger,Trigger3M)),NA())</f>
        <v>8.7866031198933735E-3</v>
      </c>
      <c r="L1554" s="44">
        <f>IFERROR(_xll.qlIndexFixing(Index6M,$H1554,TRUE,_xll.ohTrigger(RecalcTrigger,Trigger6M)),NA())</f>
        <v>8.7677732905610175E-3</v>
      </c>
      <c r="M1554" s="146">
        <f>IFERROR(_xll.qlIndexFixing(Index1Y,$H1554,TRUE,_xll.ohTrigger(RecalcTrigger,Trigger1Y)),NA())</f>
        <v>8.9928845641500388E-3</v>
      </c>
      <c r="N1554" s="145">
        <f>IFERROR(_xll.qlIndexFixing(ONIndex1M,I1554,TRUE,_xll.ohTrigger(RecalcTrigger,Trigger1M)),NA())</f>
        <v>8.6069469514704622E-3</v>
      </c>
      <c r="O1554" s="44">
        <f>IFERROR(_xll.qlIndexFixing(ONIndex3M,I1554,TRUE,_xll.ohTrigger(RecalcTrigger,Trigger3M)),NA())</f>
        <v>8.8133368549225821E-3</v>
      </c>
      <c r="P1554" s="44">
        <f>IFERROR(_xll.qlIndexFixing(ONIndex6M,I1554,TRUE,_xll.ohTrigger(RecalcTrigger,Trigger6M)),NA())</f>
        <v>8.8189357234313981E-3</v>
      </c>
      <c r="Q1554" s="146">
        <f>IFERROR(_xll.qlIndexFixing(ONIndex1Y,I1554,TRUE,_xll.ohTrigger(RecalcTrigger,Trigger1Y)),NA())</f>
        <v>9.0997299187511871E-3</v>
      </c>
    </row>
    <row r="1555" spans="2:17" x14ac:dyDescent="0.2">
      <c r="B1555" s="39" t="s">
        <v>42</v>
      </c>
      <c r="D1555" s="42">
        <f>_xll.qlCalendarAdvance(Calendar,$D1554,B1555,"f",FALSE)</f>
        <v>50648</v>
      </c>
      <c r="E1555" s="140">
        <f>_xll.qlInterestRateIndexValueDate(IndexON,D1555)</f>
        <v>50648</v>
      </c>
      <c r="F1555" s="156">
        <f>IFERROR(_xll.qlIndexFixing(IndexON,D1555,TRUE,_xll.ohTrigger(RecalcTrigger,TriggerON)),NA())</f>
        <v>7.561085579709248E-3</v>
      </c>
      <c r="H1555" s="42">
        <f>_xll.qlCalendarAdvance(Calendar,$H1554,B1555,"f",FALSE)</f>
        <v>50648</v>
      </c>
      <c r="I1555" s="140">
        <f>_xll.qlInterestRateIndexValueDate(Index1M,$H1555)</f>
        <v>50648</v>
      </c>
      <c r="J1555" s="145">
        <f>IFERROR(_xll.qlIndexFixing(Index1M,$H1555,TRUE,_xll.ohTrigger(RecalcTrigger,Trigger1M)),NA())</f>
        <v>8.5923589684047119E-3</v>
      </c>
      <c r="K1555" s="44">
        <f>IFERROR(_xll.qlIndexFixing(Index3M,H1555,TRUE,_xll.ohTrigger(RecalcTrigger,Trigger3M)),NA())</f>
        <v>8.7813752037418126E-3</v>
      </c>
      <c r="L1555" s="44">
        <f>IFERROR(_xll.qlIndexFixing(Index6M,$H1555,TRUE,_xll.ohTrigger(RecalcTrigger,Trigger6M)),NA())</f>
        <v>8.7632965596241251E-3</v>
      </c>
      <c r="M1555" s="146">
        <f>IFERROR(_xll.qlIndexFixing(Index1Y,$H1555,TRUE,_xll.ohTrigger(RecalcTrigger,Trigger1Y)),NA())</f>
        <v>8.9875239844814381E-3</v>
      </c>
      <c r="N1555" s="145">
        <f>IFERROR(_xll.qlIndexFixing(ONIndex1M,I1555,TRUE,_xll.ohTrigger(RecalcTrigger,Trigger1M)),NA())</f>
        <v>8.6011992289858341E-3</v>
      </c>
      <c r="O1555" s="44">
        <f>IFERROR(_xll.qlIndexFixing(ONIndex3M,I1555,TRUE,_xll.ohTrigger(RecalcTrigger,Trigger3M)),NA())</f>
        <v>8.8076079384169503E-3</v>
      </c>
      <c r="P1555" s="44">
        <f>IFERROR(_xll.qlIndexFixing(ONIndex6M,I1555,TRUE,_xll.ohTrigger(RecalcTrigger,Trigger6M)),NA())</f>
        <v>8.8132942497842759E-3</v>
      </c>
      <c r="Q1555" s="146">
        <f>IFERROR(_xll.qlIndexFixing(ONIndex1Y,I1555,TRUE,_xll.ohTrigger(RecalcTrigger,Trigger1Y)),NA())</f>
        <v>9.093455114778104E-3</v>
      </c>
    </row>
    <row r="1556" spans="2:17" x14ac:dyDescent="0.2">
      <c r="B1556" s="39" t="s">
        <v>42</v>
      </c>
      <c r="D1556" s="42">
        <f>_xll.qlCalendarAdvance(Calendar,$D1555,B1556,"f",FALSE)</f>
        <v>50655</v>
      </c>
      <c r="E1556" s="140">
        <f>_xll.qlInterestRateIndexValueDate(IndexON,D1556)</f>
        <v>50655</v>
      </c>
      <c r="F1556" s="156">
        <f>IFERROR(_xll.qlIndexFixing(IndexON,D1556,TRUE,_xll.ohTrigger(RecalcTrigger,TriggerON)),NA())</f>
        <v>7.555724692257515E-3</v>
      </c>
      <c r="H1556" s="42">
        <f>_xll.qlCalendarAdvance(Calendar,$H1555,B1556,"f",FALSE)</f>
        <v>50655</v>
      </c>
      <c r="I1556" s="140">
        <f>_xll.qlInterestRateIndexValueDate(Index1M,$H1556)</f>
        <v>50655</v>
      </c>
      <c r="J1556" s="145">
        <f>IFERROR(_xll.qlIndexFixing(Index1M,$H1556,TRUE,_xll.ohTrigger(RecalcTrigger,Trigger1M)),NA())</f>
        <v>8.5867118429573779E-3</v>
      </c>
      <c r="K1556" s="44">
        <f>IFERROR(_xll.qlIndexFixing(Index3M,H1556,TRUE,_xll.ohTrigger(RecalcTrigger,Trigger3M)),NA())</f>
        <v>8.7758994149934946E-3</v>
      </c>
      <c r="L1556" s="44">
        <f>IFERROR(_xll.qlIndexFixing(Index6M,$H1556,TRUE,_xll.ohTrigger(RecalcTrigger,Trigger6M)),NA())</f>
        <v>8.7580656070563607E-3</v>
      </c>
      <c r="M1556" s="146">
        <f>IFERROR(_xll.qlIndexFixing(Index1Y,$H1556,TRUE,_xll.ohTrigger(RecalcTrigger,Trigger1Y)),NA())</f>
        <v>8.9822007590816266E-3</v>
      </c>
      <c r="N1556" s="145">
        <f>IFERROR(_xll.qlIndexFixing(ONIndex1M,I1556,TRUE,_xll.ohTrigger(RecalcTrigger,Trigger1M)),NA())</f>
        <v>8.5954855128722585E-3</v>
      </c>
      <c r="O1556" s="44">
        <f>IFERROR(_xll.qlIndexFixing(ONIndex3M,I1556,TRUE,_xll.ohTrigger(RecalcTrigger,Trigger3M)),NA())</f>
        <v>8.8019146888396183E-3</v>
      </c>
      <c r="P1556" s="44">
        <f>IFERROR(_xll.qlIndexFixing(ONIndex6M,I1556,TRUE,_xll.ohTrigger(RecalcTrigger,Trigger6M)),NA())</f>
        <v>8.8076840253947797E-3</v>
      </c>
      <c r="Q1556" s="146">
        <f>IFERROR(_xll.qlIndexFixing(ONIndex1Y,I1556,TRUE,_xll.ohTrigger(RecalcTrigger,Trigger1Y)),NA())</f>
        <v>9.0872173054334926E-3</v>
      </c>
    </row>
    <row r="1557" spans="2:17" x14ac:dyDescent="0.2">
      <c r="B1557" s="39" t="s">
        <v>42</v>
      </c>
      <c r="D1557" s="42">
        <f>_xll.qlCalendarAdvance(Calendar,$D1556,B1557,"f",FALSE)</f>
        <v>50662</v>
      </c>
      <c r="E1557" s="140">
        <f>_xll.qlInterestRateIndexValueDate(IndexON,D1557)</f>
        <v>50662</v>
      </c>
      <c r="F1557" s="156">
        <f>IFERROR(_xll.qlIndexFixing(IndexON,D1557,TRUE,_xll.ohTrigger(RecalcTrigger,TriggerON)),NA())</f>
        <v>7.5503973248991496E-3</v>
      </c>
      <c r="H1557" s="42">
        <f>_xll.qlCalendarAdvance(Calendar,$H1556,B1557,"f",FALSE)</f>
        <v>50662</v>
      </c>
      <c r="I1557" s="140">
        <f>_xll.qlInterestRateIndexValueDate(Index1M,$H1557)</f>
        <v>50662</v>
      </c>
      <c r="J1557" s="145">
        <f>IFERROR(_xll.qlIndexFixing(Index1M,$H1557,TRUE,_xll.ohTrigger(RecalcTrigger,Trigger1M)),NA())</f>
        <v>8.5810987496457072E-3</v>
      </c>
      <c r="K1557" s="44">
        <f>IFERROR(_xll.qlIndexFixing(Index3M,H1557,TRUE,_xll.ohTrigger(RecalcTrigger,Trigger3M)),NA())</f>
        <v>8.7704593777617468E-3</v>
      </c>
      <c r="L1557" s="44">
        <f>IFERROR(_xll.qlIndexFixing(Index6M,$H1557,TRUE,_xll.ohTrigger(RecalcTrigger,Trigger6M)),NA())</f>
        <v>8.7528660518795716E-3</v>
      </c>
      <c r="M1557" s="146">
        <f>IFERROR(_xll.qlIndexFixing(Index1Y,$H1557,TRUE,_xll.ohTrigger(RecalcTrigger,Trigger1Y)),NA())</f>
        <v>8.9769148873599658E-3</v>
      </c>
      <c r="N1557" s="145">
        <f>IFERROR(_xll.qlIndexFixing(ONIndex1M,I1557,TRUE,_xll.ohTrigger(RecalcTrigger,Trigger1M)),NA())</f>
        <v>8.5898058032107816E-3</v>
      </c>
      <c r="O1557" s="44">
        <f>IFERROR(_xll.qlIndexFixing(ONIndex3M,I1557,TRUE,_xll.ohTrigger(RecalcTrigger,Trigger3M)),NA())</f>
        <v>8.7962571062716322E-3</v>
      </c>
      <c r="P1557" s="44">
        <f>IFERROR(_xll.qlIndexFixing(ONIndex6M,I1557,TRUE,_xll.ohTrigger(RecalcTrigger,Trigger6M)),NA())</f>
        <v>8.8021050500197706E-3</v>
      </c>
      <c r="Q1557" s="146">
        <f>IFERROR(_xll.qlIndexFixing(ONIndex1Y,I1557,TRUE,_xll.ohTrigger(RecalcTrigger,Trigger1Y)),NA())</f>
        <v>9.0810164905552604E-3</v>
      </c>
    </row>
    <row r="1558" spans="2:17" x14ac:dyDescent="0.2">
      <c r="B1558" s="39" t="s">
        <v>42</v>
      </c>
      <c r="D1558" s="42">
        <f>_xll.qlCalendarAdvance(Calendar,$D1557,B1558,"f",FALSE)</f>
        <v>50669</v>
      </c>
      <c r="E1558" s="140">
        <f>_xll.qlInterestRateIndexValueDate(IndexON,D1558)</f>
        <v>50669</v>
      </c>
      <c r="F1558" s="156">
        <f>IFERROR(_xll.qlIndexFixing(IndexON,D1558,TRUE,_xll.ohTrigger(RecalcTrigger,TriggerON)),NA())</f>
        <v>7.5451034775531056E-3</v>
      </c>
      <c r="H1558" s="42">
        <f>_xll.qlCalendarAdvance(Calendar,$H1557,B1558,"f",FALSE)</f>
        <v>50669</v>
      </c>
      <c r="I1558" s="140">
        <f>_xll.qlInterestRateIndexValueDate(Index1M,$H1558)</f>
        <v>50669</v>
      </c>
      <c r="J1558" s="145">
        <f>IFERROR(_xll.qlIndexFixing(Index1M,$H1558,TRUE,_xll.ohTrigger(RecalcTrigger,Trigger1M)),NA())</f>
        <v>8.5755196884183729E-3</v>
      </c>
      <c r="K1558" s="44">
        <f>IFERROR(_xll.qlIndexFixing(Index3M,H1558,TRUE,_xll.ohTrigger(RecalcTrigger,Trigger3M)),NA())</f>
        <v>8.7650550919022904E-3</v>
      </c>
      <c r="L1558" s="44">
        <f>IFERROR(_xll.qlIndexFixing(Index6M,$H1558,TRUE,_xll.ohTrigger(RecalcTrigger,Trigger6M)),NA())</f>
        <v>8.7476978938519582E-3</v>
      </c>
      <c r="M1558" s="146">
        <f>IFERROR(_xll.qlIndexFixing(Index1Y,$H1558,TRUE,_xll.ohTrigger(RecalcTrigger,Trigger1Y)),NA())</f>
        <v>8.9716663687295917E-3</v>
      </c>
      <c r="N1558" s="145">
        <f>IFERROR(_xll.qlIndexFixing(ONIndex1M,I1558,TRUE,_xll.ohTrigger(RecalcTrigger,Trigger1M)),NA())</f>
        <v>8.5841600999203571E-3</v>
      </c>
      <c r="O1558" s="44">
        <f>IFERROR(_xll.qlIndexFixing(ONIndex3M,I1558,TRUE,_xll.ohTrigger(RecalcTrigger,Trigger3M)),NA())</f>
        <v>8.7906351907940383E-3</v>
      </c>
      <c r="P1558" s="44">
        <f>IFERROR(_xll.qlIndexFixing(ONIndex6M,I1558,TRUE,_xll.ohTrigger(RecalcTrigger,Trigger6M)),NA())</f>
        <v>8.796557323740295E-3</v>
      </c>
      <c r="Q1558" s="146">
        <f>IFERROR(_xll.qlIndexFixing(ONIndex1Y,I1558,TRUE,_xll.ohTrigger(RecalcTrigger,Trigger1Y)),NA())</f>
        <v>9.0748526703054999E-3</v>
      </c>
    </row>
    <row r="1559" spans="2:17" x14ac:dyDescent="0.2">
      <c r="B1559" s="39" t="s">
        <v>42</v>
      </c>
      <c r="D1559" s="42">
        <f>_xll.qlCalendarAdvance(Calendar,$D1558,B1559,"f",FALSE)</f>
        <v>50676</v>
      </c>
      <c r="E1559" s="140">
        <f>_xll.qlInterestRateIndexValueDate(IndexON,D1559)</f>
        <v>50676</v>
      </c>
      <c r="F1559" s="156">
        <f>IFERROR(_xll.qlIndexFixing(IndexON,D1559,TRUE,_xll.ohTrigger(RecalcTrigger,TriggerON)),NA())</f>
        <v>7.5398431503004293E-3</v>
      </c>
      <c r="H1559" s="42">
        <f>_xll.qlCalendarAdvance(Calendar,$H1558,B1559,"f",FALSE)</f>
        <v>50676</v>
      </c>
      <c r="I1559" s="140">
        <f>_xll.qlInterestRateIndexValueDate(Index1M,$H1559)</f>
        <v>50676</v>
      </c>
      <c r="J1559" s="145">
        <f>IFERROR(_xll.qlIndexFixing(Index1M,$H1559,TRUE,_xll.ohTrigger(RecalcTrigger,Trigger1M)),NA())</f>
        <v>8.5699746592321491E-3</v>
      </c>
      <c r="K1559" s="44">
        <f>IFERROR(_xll.qlIndexFixing(Index3M,H1559,TRUE,_xll.ohTrigger(RecalcTrigger,Trigger3M)),NA())</f>
        <v>8.7594150485898626E-3</v>
      </c>
      <c r="L1559" s="44">
        <f>IFERROR(_xll.qlIndexFixing(Index6M,$H1559,TRUE,_xll.ohTrigger(RecalcTrigger,Trigger6M)),NA())</f>
        <v>8.7425611327335197E-3</v>
      </c>
      <c r="M1559" s="146">
        <f>IFERROR(_xll.qlIndexFixing(Index1Y,$H1559,TRUE,_xll.ohTrigger(RecalcTrigger,Trigger1Y)),NA())</f>
        <v>8.9664552026078592E-3</v>
      </c>
      <c r="N1559" s="145">
        <f>IFERROR(_xll.qlIndexFixing(ONIndex1M,I1559,TRUE,_xll.ohTrigger(RecalcTrigger,Trigger1M)),NA())</f>
        <v>8.5785484031630777E-3</v>
      </c>
      <c r="O1559" s="44">
        <f>IFERROR(_xll.qlIndexFixing(ONIndex3M,I1559,TRUE,_xll.ohTrigger(RecalcTrigger,Trigger3M)),NA())</f>
        <v>8.7850489421636979E-3</v>
      </c>
      <c r="P1559" s="44">
        <f>IFERROR(_xll.qlIndexFixing(ONIndex6M,I1559,TRUE,_xll.ohTrigger(RecalcTrigger,Trigger6M)),NA())</f>
        <v>8.7910408465563528E-3</v>
      </c>
      <c r="Q1559" s="146">
        <f>IFERROR(_xll.qlIndexFixing(ONIndex1Y,I1559,TRUE,_xll.ohTrigger(RecalcTrigger,Trigger1Y)),NA())</f>
        <v>9.0687258444410723E-3</v>
      </c>
    </row>
    <row r="1560" spans="2:17" x14ac:dyDescent="0.2">
      <c r="B1560" s="39" t="s">
        <v>42</v>
      </c>
      <c r="D1560" s="42">
        <f>_xll.qlCalendarAdvance(Calendar,$D1559,B1560,"f",FALSE)</f>
        <v>50683</v>
      </c>
      <c r="E1560" s="140">
        <f>_xll.qlInterestRateIndexValueDate(IndexON,D1560)</f>
        <v>50683</v>
      </c>
      <c r="F1560" s="156">
        <f>IFERROR(_xll.qlIndexFixing(IndexON,D1560,TRUE,_xll.ohTrigger(RecalcTrigger,TriggerON)),NA())</f>
        <v>7.5346163431411206E-3</v>
      </c>
      <c r="H1560" s="42">
        <f>_xll.qlCalendarAdvance(Calendar,$H1559,B1560,"f",FALSE)</f>
        <v>50683</v>
      </c>
      <c r="I1560" s="140">
        <f>_xll.qlInterestRateIndexValueDate(Index1M,$H1560)</f>
        <v>50683</v>
      </c>
      <c r="J1560" s="145">
        <f>IFERROR(_xll.qlIndexFixing(Index1M,$H1560,TRUE,_xll.ohTrigger(RecalcTrigger,Trigger1M)),NA())</f>
        <v>8.5641735343217236E-3</v>
      </c>
      <c r="K1560" s="44">
        <f>IFERROR(_xll.qlIndexFixing(Index3M,H1560,TRUE,_xll.ohTrigger(RecalcTrigger,Trigger3M)),NA())</f>
        <v>8.7540846909382308E-3</v>
      </c>
      <c r="L1560" s="44">
        <f>IFERROR(_xll.qlIndexFixing(Index6M,$H1560,TRUE,_xll.ohTrigger(RecalcTrigger,Trigger6M)),NA())</f>
        <v>8.7372064093891571E-3</v>
      </c>
      <c r="M1560" s="146">
        <f>IFERROR(_xll.qlIndexFixing(Index1Y,$H1560,TRUE,_xll.ohTrigger(RecalcTrigger,Trigger1Y)),NA())</f>
        <v>8.9612813884165643E-3</v>
      </c>
      <c r="N1560" s="145">
        <f>IFERROR(_xll.qlIndexFixing(ONIndex1M,I1560,TRUE,_xll.ohTrigger(RecalcTrigger,Trigger1M)),NA())</f>
        <v>8.5729707127768506E-3</v>
      </c>
      <c r="O1560" s="44">
        <f>IFERROR(_xll.qlIndexFixing(ONIndex3M,I1560,TRUE,_xll.ohTrigger(RecalcTrigger,Trigger3M)),NA())</f>
        <v>8.7794983607047961E-3</v>
      </c>
      <c r="P1560" s="44">
        <f>IFERROR(_xll.qlIndexFixing(ONIndex6M,I1560,TRUE,_xll.ohTrigger(RecalcTrigger,Trigger6M)),NA())</f>
        <v>8.7855556183868977E-3</v>
      </c>
      <c r="Q1560" s="146">
        <f>IFERROR(_xll.qlIndexFixing(ONIndex1Y,I1560,TRUE,_xll.ohTrigger(RecalcTrigger,Trigger1Y)),NA())</f>
        <v>9.0626360132861628E-3</v>
      </c>
    </row>
    <row r="1561" spans="2:17" x14ac:dyDescent="0.2">
      <c r="B1561" s="39" t="s">
        <v>42</v>
      </c>
      <c r="D1561" s="42">
        <f>_xll.qlCalendarAdvance(Calendar,$D1560,B1561,"f",FALSE)</f>
        <v>50690</v>
      </c>
      <c r="E1561" s="140">
        <f>_xll.qlInterestRateIndexValueDate(IndexON,D1561)</f>
        <v>50690</v>
      </c>
      <c r="F1561" s="156">
        <f>IFERROR(_xll.qlIndexFixing(IndexON,D1561,TRUE,_xll.ohTrigger(RecalcTrigger,TriggerON)),NA())</f>
        <v>7.5294230560751796E-3</v>
      </c>
      <c r="H1561" s="42">
        <f>_xll.qlCalendarAdvance(Calendar,$H1560,B1561,"f",FALSE)</f>
        <v>50690</v>
      </c>
      <c r="I1561" s="140">
        <f>_xll.qlInterestRateIndexValueDate(Index1M,$H1561)</f>
        <v>50690</v>
      </c>
      <c r="J1561" s="145">
        <f>IFERROR(_xll.qlIndexFixing(Index1M,$H1561,TRUE,_xll.ohTrigger(RecalcTrigger,Trigger1M)),NA())</f>
        <v>8.5586988715624281E-3</v>
      </c>
      <c r="K1561" s="44">
        <f>IFERROR(_xll.qlIndexFixing(Index3M,H1561,TRUE,_xll.ohTrigger(RecalcTrigger,Trigger3M)),NA())</f>
        <v>8.7487900851531634E-3</v>
      </c>
      <c r="L1561" s="44">
        <f>IFERROR(_xll.qlIndexFixing(Index6M,$H1561,TRUE,_xll.ohTrigger(RecalcTrigger,Trigger6M)),NA())</f>
        <v>8.73213456283496E-3</v>
      </c>
      <c r="M1561" s="146">
        <f>IFERROR(_xll.qlIndexFixing(Index1Y,$H1561,TRUE,_xll.ohTrigger(RecalcTrigger,Trigger1Y)),NA())</f>
        <v>8.9561449255810555E-3</v>
      </c>
      <c r="N1561" s="145">
        <f>IFERROR(_xll.qlIndexFixing(ONIndex1M,I1561,TRUE,_xll.ohTrigger(RecalcTrigger,Trigger1M)),NA())</f>
        <v>8.5674270287616761E-3</v>
      </c>
      <c r="O1561" s="44">
        <f>IFERROR(_xll.qlIndexFixing(ONIndex3M,I1561,TRUE,_xll.ohTrigger(RecalcTrigger,Trigger3M)),NA())</f>
        <v>8.7739834461741939E-3</v>
      </c>
      <c r="P1561" s="44">
        <f>IFERROR(_xll.qlIndexFixing(ONIndex6M,I1561,TRUE,_xll.ohTrigger(RecalcTrigger,Trigger6M)),NA())</f>
        <v>8.780101639312976E-3</v>
      </c>
      <c r="Q1561" s="146">
        <f>IFERROR(_xll.qlIndexFixing(ONIndex1Y,I1561,TRUE,_xll.ohTrigger(RecalcTrigger,Trigger1Y)),NA())</f>
        <v>9.0565831765165861E-3</v>
      </c>
    </row>
    <row r="1562" spans="2:17" x14ac:dyDescent="0.2">
      <c r="B1562" s="39" t="s">
        <v>42</v>
      </c>
      <c r="D1562" s="42">
        <f>_xll.qlCalendarAdvance(Calendar,$D1561,B1562,"f",FALSE)</f>
        <v>50697</v>
      </c>
      <c r="E1562" s="140">
        <f>_xll.qlInterestRateIndexValueDate(IndexON,D1562)</f>
        <v>50697</v>
      </c>
      <c r="F1562" s="156">
        <f>IFERROR(_xll.qlIndexFixing(IndexON,D1562,TRUE,_xll.ohTrigger(RecalcTrigger,TriggerON)),NA())</f>
        <v>7.5242632889405137E-3</v>
      </c>
      <c r="H1562" s="42">
        <f>_xll.qlCalendarAdvance(Calendar,$H1561,B1562,"f",FALSE)</f>
        <v>50697</v>
      </c>
      <c r="I1562" s="140">
        <f>_xll.qlInterestRateIndexValueDate(Index1M,$H1562)</f>
        <v>50697</v>
      </c>
      <c r="J1562" s="145">
        <f>IFERROR(_xll.qlIndexFixing(Index1M,$H1562,TRUE,_xll.ohTrigger(RecalcTrigger,Trigger1M)),NA())</f>
        <v>8.5532582415848157E-3</v>
      </c>
      <c r="K1562" s="44">
        <f>IFERROR(_xll.qlIndexFixing(Index3M,H1562,TRUE,_xll.ohTrigger(RecalcTrigger,Trigger3M)),NA())</f>
        <v>8.7435312310901857E-3</v>
      </c>
      <c r="L1562" s="44">
        <f>IFERROR(_xll.qlIndexFixing(Index6M,$H1562,TRUE,_xll.ohTrigger(RecalcTrigger,Trigger6M)),NA())</f>
        <v>8.727094113280414E-3</v>
      </c>
      <c r="M1562" s="146">
        <f>IFERROR(_xll.qlIndexFixing(Index1Y,$H1562,TRUE,_xll.ohTrigger(RecalcTrigger,Trigger1Y)),NA())</f>
        <v>8.9510458135311222E-3</v>
      </c>
      <c r="N1562" s="145">
        <f>IFERROR(_xll.qlIndexFixing(ONIndex1M,I1562,TRUE,_xll.ohTrigger(RecalcTrigger,Trigger1M)),NA())</f>
        <v>8.5619173511986002E-3</v>
      </c>
      <c r="O1562" s="44">
        <f>IFERROR(_xll.qlIndexFixing(ONIndex3M,I1562,TRUE,_xll.ohTrigger(RecalcTrigger,Trigger3M)),NA())</f>
        <v>8.768504198733984E-3</v>
      </c>
      <c r="P1562" s="44">
        <f>IFERROR(_xll.qlIndexFixing(ONIndex6M,I1562,TRUE,_xll.ohTrigger(RecalcTrigger,Trigger6M)),NA())</f>
        <v>8.7746789094156341E-3</v>
      </c>
      <c r="Q1562" s="146">
        <f>IFERROR(_xll.qlIndexFixing(ONIndex1Y,I1562,TRUE,_xll.ohTrigger(RecalcTrigger,Trigger1Y)),NA())</f>
        <v>9.0505673342944348E-3</v>
      </c>
    </row>
    <row r="1563" spans="2:17" x14ac:dyDescent="0.2">
      <c r="B1563" s="39" t="s">
        <v>42</v>
      </c>
      <c r="D1563" s="42">
        <f>_xll.qlCalendarAdvance(Calendar,$D1562,B1563,"f",FALSE)</f>
        <v>50704</v>
      </c>
      <c r="E1563" s="140">
        <f>_xll.qlInterestRateIndexValueDate(IndexON,D1563)</f>
        <v>50704</v>
      </c>
      <c r="F1563" s="156">
        <f>IFERROR(_xll.qlIndexFixing(IndexON,D1563,TRUE,_xll.ohTrigger(RecalcTrigger,TriggerON)),NA())</f>
        <v>7.5191370419802617E-3</v>
      </c>
      <c r="H1563" s="42">
        <f>_xll.qlCalendarAdvance(Calendar,$H1562,B1563,"f",FALSE)</f>
        <v>50704</v>
      </c>
      <c r="I1563" s="140">
        <f>_xll.qlInterestRateIndexValueDate(Index1M,$H1563)</f>
        <v>50704</v>
      </c>
      <c r="J1563" s="145">
        <f>IFERROR(_xll.qlIndexFixing(Index1M,$H1563,TRUE,_xll.ohTrigger(RecalcTrigger,Trigger1M)),NA())</f>
        <v>8.5478516443339824E-3</v>
      </c>
      <c r="K1563" s="44">
        <f>IFERROR(_xll.qlIndexFixing(Index3M,H1563,TRUE,_xll.ohTrigger(RecalcTrigger,Trigger3M)),NA())</f>
        <v>8.7383081286083464E-3</v>
      </c>
      <c r="L1563" s="44">
        <f>IFERROR(_xll.qlIndexFixing(Index6M,$H1563,TRUE,_xll.ohTrigger(RecalcTrigger,Trigger6M)),NA())</f>
        <v>8.7220850604895067E-3</v>
      </c>
      <c r="M1563" s="146">
        <f>IFERROR(_xll.qlIndexFixing(Index1Y,$H1563,TRUE,_xll.ohTrigger(RecalcTrigger,Trigger1Y)),NA())</f>
        <v>8.9459840517007727E-3</v>
      </c>
      <c r="N1563" s="145">
        <f>IFERROR(_xll.qlIndexFixing(ONIndex1M,I1563,TRUE,_xll.ohTrigger(RecalcTrigger,Trigger1M)),NA())</f>
        <v>8.5564416800065768E-3</v>
      </c>
      <c r="O1563" s="44">
        <f>IFERROR(_xll.qlIndexFixing(ONIndex3M,I1563,TRUE,_xll.ohTrigger(RecalcTrigger,Trigger3M)),NA())</f>
        <v>8.7630606182220738E-3</v>
      </c>
      <c r="P1563" s="44">
        <f>IFERROR(_xll.qlIndexFixing(ONIndex6M,I1563,TRUE,_xll.ohTrigger(RecalcTrigger,Trigger6M)),NA())</f>
        <v>8.7692874285327793E-3</v>
      </c>
      <c r="Q1563" s="146">
        <f>IFERROR(_xll.qlIndexFixing(ONIndex1Y,I1563,TRUE,_xll.ohTrigger(RecalcTrigger,Trigger1Y)),NA())</f>
        <v>9.044588486619709E-3</v>
      </c>
    </row>
    <row r="1564" spans="2:17" x14ac:dyDescent="0.2">
      <c r="B1564" s="39" t="s">
        <v>42</v>
      </c>
      <c r="D1564" s="42">
        <f>_xll.qlCalendarAdvance(Calendar,$D1563,B1564,"f",FALSE)</f>
        <v>50711</v>
      </c>
      <c r="E1564" s="140">
        <f>_xll.qlInterestRateIndexValueDate(IndexON,D1564)</f>
        <v>50711</v>
      </c>
      <c r="F1564" s="156">
        <f>IFERROR(_xll.qlIndexFixing(IndexON,D1564,TRUE,_xll.ohTrigger(RecalcTrigger,TriggerON)),NA())</f>
        <v>7.5140443150323311E-3</v>
      </c>
      <c r="H1564" s="42">
        <f>_xll.qlCalendarAdvance(Calendar,$H1563,B1564,"f",FALSE)</f>
        <v>50711</v>
      </c>
      <c r="I1564" s="140">
        <f>_xll.qlInterestRateIndexValueDate(Index1M,$H1564)</f>
        <v>50711</v>
      </c>
      <c r="J1564" s="145">
        <f>IFERROR(_xll.qlIndexFixing(Index1M,$H1564,TRUE,_xll.ohTrigger(RecalcTrigger,Trigger1M)),NA())</f>
        <v>8.5427599922967747E-3</v>
      </c>
      <c r="K1564" s="44">
        <f>IFERROR(_xll.qlIndexFixing(Index3M,H1564,TRUE,_xll.ohTrigger(RecalcTrigger,Trigger3M)),NA())</f>
        <v>8.7331207775658178E-3</v>
      </c>
      <c r="L1564" s="44">
        <f>IFERROR(_xll.qlIndexFixing(Index6M,$H1564,TRUE,_xll.ohTrigger(RecalcTrigger,Trigger6M)),NA())</f>
        <v>8.7171074042280052E-3</v>
      </c>
      <c r="M1564" s="146">
        <f>IFERROR(_xll.qlIndexFixing(Index1Y,$H1564,TRUE,_xll.ohTrigger(RecalcTrigger,Trigger1Y)),NA())</f>
        <v>8.9409596395286783E-3</v>
      </c>
      <c r="N1564" s="145">
        <f>IFERROR(_xll.qlIndexFixing(ONIndex1M,I1564,TRUE,_xll.ohTrigger(RecalcTrigger,Trigger1M)),NA())</f>
        <v>8.5510000152666521E-3</v>
      </c>
      <c r="O1564" s="44">
        <f>IFERROR(_xll.qlIndexFixing(ONIndex3M,I1564,TRUE,_xll.ohTrigger(RecalcTrigger,Trigger3M)),NA())</f>
        <v>8.7576527048005559E-3</v>
      </c>
      <c r="P1564" s="44">
        <f>IFERROR(_xll.qlIndexFixing(ONIndex6M,I1564,TRUE,_xll.ohTrigger(RecalcTrigger,Trigger6M)),NA())</f>
        <v>8.7639271967454579E-3</v>
      </c>
      <c r="Q1564" s="146">
        <f>IFERROR(_xll.qlIndexFixing(ONIndex1Y,I1564,TRUE,_xll.ohTrigger(RecalcTrigger,Trigger1Y)),NA())</f>
        <v>9.0386466334113624E-3</v>
      </c>
    </row>
    <row r="1565" spans="2:17" x14ac:dyDescent="0.2">
      <c r="B1565" s="39" t="s">
        <v>42</v>
      </c>
      <c r="D1565" s="42">
        <f>_xll.qlCalendarAdvance(Calendar,$D1564,B1565,"f",FALSE)</f>
        <v>50718</v>
      </c>
      <c r="E1565" s="140">
        <f>_xll.qlInterestRateIndexValueDate(IndexON,D1565)</f>
        <v>50718</v>
      </c>
      <c r="F1565" s="156">
        <f>IFERROR(_xll.qlIndexFixing(IndexON,D1565,TRUE,_xll.ohTrigger(RecalcTrigger,TriggerON)),NA())</f>
        <v>7.5089851081777681E-3</v>
      </c>
      <c r="H1565" s="42">
        <f>_xll.qlCalendarAdvance(Calendar,$H1564,B1565,"f",FALSE)</f>
        <v>50718</v>
      </c>
      <c r="I1565" s="140">
        <f>_xll.qlInterestRateIndexValueDate(Index1M,$H1565)</f>
        <v>50718</v>
      </c>
      <c r="J1565" s="145">
        <f>IFERROR(_xll.qlIndexFixing(Index1M,$H1565,TRUE,_xll.ohTrigger(RecalcTrigger,Trigger1M)),NA())</f>
        <v>8.5374191543900659E-3</v>
      </c>
      <c r="K1565" s="44">
        <f>IFERROR(_xll.qlIndexFixing(Index3M,H1565,TRUE,_xll.ohTrigger(RecalcTrigger,Trigger3M)),NA())</f>
        <v>8.7279691778242904E-3</v>
      </c>
      <c r="L1565" s="44">
        <f>IFERROR(_xll.qlIndexFixing(Index6M,$H1565,TRUE,_xll.ohTrigger(RecalcTrigger,Trigger6M)),NA())</f>
        <v>8.7123998878369142E-3</v>
      </c>
      <c r="M1565" s="146">
        <f>IFERROR(_xll.qlIndexFixing(Index1Y,$H1565,TRUE,_xll.ohTrigger(RecalcTrigger,Trigger1Y)),NA())</f>
        <v>8.9359725764563969E-3</v>
      </c>
      <c r="N1565" s="145">
        <f>IFERROR(_xll.qlIndexFixing(ONIndex1M,I1565,TRUE,_xll.ohTrigger(RecalcTrigger,Trigger1M)),NA())</f>
        <v>8.5455923568977799E-3</v>
      </c>
      <c r="O1565" s="44">
        <f>IFERROR(_xll.qlIndexFixing(ONIndex3M,I1565,TRUE,_xll.ohTrigger(RecalcTrigger,Trigger3M)),NA())</f>
        <v>8.752280458388384E-3</v>
      </c>
      <c r="P1565" s="44">
        <f>IFERROR(_xll.qlIndexFixing(ONIndex6M,I1565,TRUE,_xll.ohTrigger(RecalcTrigger,Trigger6M)),NA())</f>
        <v>8.7585982141347163E-3</v>
      </c>
      <c r="Q1565" s="146">
        <f>IFERROR(_xll.qlIndexFixing(ONIndex1Y,I1565,TRUE,_xll.ohTrigger(RecalcTrigger,Trigger1Y)),NA())</f>
        <v>9.0327417747504413E-3</v>
      </c>
    </row>
    <row r="1566" spans="2:17" x14ac:dyDescent="0.2">
      <c r="B1566" s="39" t="s">
        <v>42</v>
      </c>
      <c r="D1566" s="42">
        <f>_xll.qlCalendarAdvance(Calendar,$D1565,B1566,"f",FALSE)</f>
        <v>50725</v>
      </c>
      <c r="E1566" s="140">
        <f>_xll.qlInterestRateIndexValueDate(IndexON,D1566)</f>
        <v>50725</v>
      </c>
      <c r="F1566" s="156">
        <f>IFERROR(_xll.qlIndexFixing(IndexON,D1566,TRUE,_xll.ohTrigger(RecalcTrigger,TriggerON)),NA())</f>
        <v>7.5039594213355265E-3</v>
      </c>
      <c r="H1566" s="42">
        <f>_xll.qlCalendarAdvance(Calendar,$H1565,B1566,"f",FALSE)</f>
        <v>50725</v>
      </c>
      <c r="I1566" s="140">
        <f>_xll.qlInterestRateIndexValueDate(Index1M,$H1566)</f>
        <v>50725</v>
      </c>
      <c r="J1566" s="145">
        <f>IFERROR(_xll.qlIndexFixing(Index1M,$H1566,TRUE,_xll.ohTrigger(RecalcTrigger,Trigger1M)),NA())</f>
        <v>8.5321123482002825E-3</v>
      </c>
      <c r="K1566" s="44">
        <f>IFERROR(_xll.qlIndexFixing(Index3M,H1566,TRUE,_xll.ohTrigger(RecalcTrigger,Trigger3M)),NA())</f>
        <v>8.7228533292445769E-3</v>
      </c>
      <c r="L1566" s="44">
        <f>IFERROR(_xll.qlIndexFixing(Index6M,$H1566,TRUE,_xll.ohTrigger(RecalcTrigger,Trigger6M)),NA())</f>
        <v>8.7074828984749532E-3</v>
      </c>
      <c r="M1566" s="146">
        <f>IFERROR(_xll.qlIndexFixing(Index1Y,$H1566,TRUE,_xll.ohTrigger(RecalcTrigger,Trigger1Y)),NA())</f>
        <v>8.9310228619303711E-3</v>
      </c>
      <c r="N1566" s="145">
        <f>IFERROR(_xll.qlIndexFixing(ONIndex1M,I1566,TRUE,_xll.ohTrigger(RecalcTrigger,Trigger1M)),NA())</f>
        <v>8.5402187049810063E-3</v>
      </c>
      <c r="O1566" s="44">
        <f>IFERROR(_xll.qlIndexFixing(ONIndex3M,I1566,TRUE,_xll.ohTrigger(RecalcTrigger,Trigger3M)),NA())</f>
        <v>8.7469438789045117E-3</v>
      </c>
      <c r="P1566" s="44">
        <f>IFERROR(_xll.qlIndexFixing(ONIndex6M,I1566,TRUE,_xll.ohTrigger(RecalcTrigger,Trigger6M)),NA())</f>
        <v>8.7533004804574155E-3</v>
      </c>
      <c r="Q1566" s="146">
        <f>IFERROR(_xll.qlIndexFixing(ONIndex1Y,I1566,TRUE,_xll.ohTrigger(RecalcTrigger,Trigger1Y)),NA())</f>
        <v>9.0268739106369456E-3</v>
      </c>
    </row>
    <row r="1567" spans="2:17" x14ac:dyDescent="0.2">
      <c r="B1567" s="39" t="s">
        <v>42</v>
      </c>
      <c r="D1567" s="42">
        <f>_xll.qlCalendarAdvance(Calendar,$D1566,B1567,"f",FALSE)</f>
        <v>50732</v>
      </c>
      <c r="E1567" s="140">
        <f>_xll.qlInterestRateIndexValueDate(IndexON,D1567)</f>
        <v>50732</v>
      </c>
      <c r="F1567" s="156">
        <f>IFERROR(_xll.qlIndexFixing(IndexON,D1567,TRUE,_xll.ohTrigger(RecalcTrigger,TriggerON)),NA())</f>
        <v>7.4989672545866526E-3</v>
      </c>
      <c r="H1567" s="42">
        <f>_xll.qlCalendarAdvance(Calendar,$H1566,B1567,"f",FALSE)</f>
        <v>50732</v>
      </c>
      <c r="I1567" s="140">
        <f>_xll.qlInterestRateIndexValueDate(Index1M,$H1567)</f>
        <v>50732</v>
      </c>
      <c r="J1567" s="145">
        <f>IFERROR(_xll.qlIndexFixing(Index1M,$H1567,TRUE,_xll.ohTrigger(RecalcTrigger,Trigger1M)),NA())</f>
        <v>8.5268395736896041E-3</v>
      </c>
      <c r="K1567" s="44">
        <f>IFERROR(_xll.qlIndexFixing(Index3M,H1567,TRUE,_xll.ohTrigger(RecalcTrigger,Trigger3M)),NA())</f>
        <v>8.7177732316866072E-3</v>
      </c>
      <c r="L1567" s="44">
        <f>IFERROR(_xll.qlIndexFixing(Index6M,$H1567,TRUE,_xll.ohTrigger(RecalcTrigger,Trigger6M)),NA())</f>
        <v>8.7025973041527267E-3</v>
      </c>
      <c r="M1567" s="146">
        <f>IFERROR(_xll.qlIndexFixing(Index1Y,$H1567,TRUE,_xll.ohTrigger(RecalcTrigger,Trigger1Y)),NA())</f>
        <v>8.9261104954017068E-3</v>
      </c>
      <c r="N1567" s="145">
        <f>IFERROR(_xll.qlIndexFixing(ONIndex1M,I1567,TRUE,_xll.ohTrigger(RecalcTrigger,Trigger1M)),NA())</f>
        <v>8.5348790594352852E-3</v>
      </c>
      <c r="O1567" s="44">
        <f>IFERROR(_xll.qlIndexFixing(ONIndex3M,I1567,TRUE,_xll.ohTrigger(RecalcTrigger,Trigger3M)),NA())</f>
        <v>8.7416429664299855E-3</v>
      </c>
      <c r="P1567" s="44">
        <f>IFERROR(_xll.qlIndexFixing(ONIndex6M,I1567,TRUE,_xll.ohTrigger(RecalcTrigger,Trigger6M)),NA())</f>
        <v>8.7480339958756481E-3</v>
      </c>
      <c r="Q1567" s="146">
        <f>IFERROR(_xll.qlIndexFixing(ONIndex1Y,I1567,TRUE,_xll.ohTrigger(RecalcTrigger,Trigger1Y)),NA())</f>
        <v>9.0210430410708753E-3</v>
      </c>
    </row>
    <row r="1568" spans="2:17" x14ac:dyDescent="0.2">
      <c r="B1568" s="39" t="s">
        <v>42</v>
      </c>
      <c r="D1568" s="42">
        <f>_xll.qlCalendarAdvance(Calendar,$D1567,B1568,"f",FALSE)</f>
        <v>50739</v>
      </c>
      <c r="E1568" s="140">
        <f>_xll.qlInterestRateIndexValueDate(IndexON,D1568)</f>
        <v>50739</v>
      </c>
      <c r="F1568" s="156">
        <f>IFERROR(_xll.qlIndexFixing(IndexON,D1568,TRUE,_xll.ohTrigger(RecalcTrigger,TriggerON)),NA())</f>
        <v>7.4940086078501E-3</v>
      </c>
      <c r="H1568" s="42">
        <f>_xll.qlCalendarAdvance(Calendar,$H1567,B1568,"f",FALSE)</f>
        <v>50739</v>
      </c>
      <c r="I1568" s="140">
        <f>_xll.qlInterestRateIndexValueDate(Index1M,$H1568)</f>
        <v>50739</v>
      </c>
      <c r="J1568" s="145">
        <f>IFERROR(_xll.qlIndexFixing(Index1M,$H1568,TRUE,_xll.ohTrigger(RecalcTrigger,Trigger1M)),NA())</f>
        <v>8.5213291474207243E-3</v>
      </c>
      <c r="K1568" s="44">
        <f>IFERROR(_xll.qlIndexFixing(Index3M,H1568,TRUE,_xll.ohTrigger(RecalcTrigger,Trigger3M)),NA())</f>
        <v>8.7132283979393099E-3</v>
      </c>
      <c r="L1568" s="44">
        <f>IFERROR(_xll.qlIndexFixing(Index6M,$H1568,TRUE,_xll.ohTrigger(RecalcTrigger,Trigger6M)),NA())</f>
        <v>8.6975107398461742E-3</v>
      </c>
      <c r="M1568" s="146">
        <f>IFERROR(_xll.qlIndexFixing(Index1Y,$H1568,TRUE,_xll.ohTrigger(RecalcTrigger,Trigger1Y)),NA())</f>
        <v>8.9212354763246182E-3</v>
      </c>
      <c r="N1568" s="145">
        <f>IFERROR(_xll.qlIndexFixing(ONIndex1M,I1568,TRUE,_xll.ohTrigger(RecalcTrigger,Trigger1M)),NA())</f>
        <v>8.5295734203416629E-3</v>
      </c>
      <c r="O1568" s="44">
        <f>IFERROR(_xll.qlIndexFixing(ONIndex3M,I1568,TRUE,_xll.ohTrigger(RecalcTrigger,Trigger3M)),NA())</f>
        <v>8.7363777209648052E-3</v>
      </c>
      <c r="P1568" s="44">
        <f>IFERROR(_xll.qlIndexFixing(ONIndex6M,I1568,TRUE,_xll.ohTrigger(RecalcTrigger,Trigger6M)),NA())</f>
        <v>8.7427987603083679E-3</v>
      </c>
      <c r="Q1568" s="146">
        <f>IFERROR(_xll.qlIndexFixing(ONIndex1Y,I1568,TRUE,_xll.ohTrigger(RecalcTrigger,Trigger1Y)),NA())</f>
        <v>9.0152491658901379E-3</v>
      </c>
    </row>
    <row r="1569" spans="2:17" x14ac:dyDescent="0.2">
      <c r="B1569" s="39" t="s">
        <v>42</v>
      </c>
      <c r="D1569" s="42">
        <f>_xll.qlCalendarAdvance(Calendar,$D1568,B1569,"f",FALSE)</f>
        <v>50746</v>
      </c>
      <c r="E1569" s="140">
        <f>_xll.qlInterestRateIndexValueDate(IndexON,D1569)</f>
        <v>50746</v>
      </c>
      <c r="F1569" s="156">
        <f>IFERROR(_xll.qlIndexFixing(IndexON,D1569,TRUE,_xll.ohTrigger(RecalcTrigger,TriggerON)),NA())</f>
        <v>7.4890834811258689E-3</v>
      </c>
      <c r="H1569" s="42">
        <f>_xll.qlCalendarAdvance(Calendar,$H1568,B1569,"f",FALSE)</f>
        <v>50746</v>
      </c>
      <c r="I1569" s="140">
        <f>_xll.qlInterestRateIndexValueDate(Index1M,$H1569)</f>
        <v>50746</v>
      </c>
      <c r="J1569" s="145">
        <f>IFERROR(_xll.qlIndexFixing(Index1M,$H1569,TRUE,_xll.ohTrigger(RecalcTrigger,Trigger1M)),NA())</f>
        <v>8.5161267455815468E-3</v>
      </c>
      <c r="K1569" s="44">
        <f>IFERROR(_xll.qlIndexFixing(Index3M,H1569,TRUE,_xll.ohTrigger(RecalcTrigger,Trigger3M)),NA())</f>
        <v>8.7082149338325587E-3</v>
      </c>
      <c r="L1569" s="44">
        <f>IFERROR(_xll.qlIndexFixing(Index6M,$H1569,TRUE,_xll.ohTrigger(RecalcTrigger,Trigger6M)),NA())</f>
        <v>8.6926900627716467E-3</v>
      </c>
      <c r="M1569" s="146">
        <f>IFERROR(_xll.qlIndexFixing(Index1Y,$H1569,TRUE,_xll.ohTrigger(RecalcTrigger,Trigger1Y)),NA())</f>
        <v>8.9163978041582048E-3</v>
      </c>
      <c r="N1569" s="145">
        <f>IFERROR(_xll.qlIndexFixing(ONIndex1M,I1569,TRUE,_xll.ohTrigger(RecalcTrigger,Trigger1M)),NA())</f>
        <v>8.524301787619093E-3</v>
      </c>
      <c r="O1569" s="44">
        <f>IFERROR(_xll.qlIndexFixing(ONIndex3M,I1569,TRUE,_xll.ohTrigger(RecalcTrigger,Trigger3M)),NA())</f>
        <v>8.731148142508971E-3</v>
      </c>
      <c r="P1569" s="44">
        <f>IFERROR(_xll.qlIndexFixing(ONIndex6M,I1569,TRUE,_xll.ohTrigger(RecalcTrigger,Trigger6M)),NA())</f>
        <v>8.7375947739176674E-3</v>
      </c>
      <c r="Q1569" s="146">
        <f>IFERROR(_xll.qlIndexFixing(ONIndex1Y,I1569,TRUE,_xll.ohTrigger(RecalcTrigger,Trigger1Y)),NA())</f>
        <v>9.0094922853378723E-3</v>
      </c>
    </row>
    <row r="1570" spans="2:17" x14ac:dyDescent="0.2">
      <c r="B1570" s="39" t="s">
        <v>42</v>
      </c>
      <c r="D1570" s="42">
        <f>_xll.qlCalendarAdvance(Calendar,$D1569,B1570,"f",FALSE)</f>
        <v>50753</v>
      </c>
      <c r="E1570" s="140">
        <f>_xll.qlInterestRateIndexValueDate(IndexON,D1570)</f>
        <v>50753</v>
      </c>
      <c r="F1570" s="156">
        <f>IFERROR(_xll.qlIndexFixing(IndexON,D1570,TRUE,_xll.ohTrigger(RecalcTrigger,TriggerON)),NA())</f>
        <v>7.4841918744950053E-3</v>
      </c>
      <c r="H1570" s="42">
        <f>_xll.qlCalendarAdvance(Calendar,$H1569,B1570,"f",FALSE)</f>
        <v>50753</v>
      </c>
      <c r="I1570" s="140">
        <f>_xll.qlInterestRateIndexValueDate(Index1M,$H1570)</f>
        <v>50753</v>
      </c>
      <c r="J1570" s="145">
        <f>IFERROR(_xll.qlIndexFixing(Index1M,$H1570,TRUE,_xll.ohTrigger(RecalcTrigger,Trigger1M)),NA())</f>
        <v>8.5109583761528058E-3</v>
      </c>
      <c r="K1570" s="44">
        <f>IFERROR(_xll.qlIndexFixing(Index3M,H1570,TRUE,_xll.ohTrigger(RecalcTrigger,Trigger3M)),NA())</f>
        <v>8.7032372185189555E-3</v>
      </c>
      <c r="L1570" s="44">
        <f>IFERROR(_xll.qlIndexFixing(Index6M,$H1570,TRUE,_xll.ohTrigger(RecalcTrigger,Trigger6M)),NA())</f>
        <v>8.6879007808523014E-3</v>
      </c>
      <c r="M1570" s="146">
        <f>IFERROR(_xll.qlIndexFixing(Index1Y,$H1570,TRUE,_xll.ohTrigger(RecalcTrigger,Trigger1Y)),NA())</f>
        <v>8.9115974783653407E-3</v>
      </c>
      <c r="N1570" s="145">
        <f>IFERROR(_xll.qlIndexFixing(ONIndex1M,I1570,TRUE,_xll.ohTrigger(RecalcTrigger,Trigger1M)),NA())</f>
        <v>8.5190641612675755E-3</v>
      </c>
      <c r="O1570" s="44">
        <f>IFERROR(_xll.qlIndexFixing(ONIndex3M,I1570,TRUE,_xll.ohTrigger(RecalcTrigger,Trigger3M)),NA())</f>
        <v>8.7259542310624827E-3</v>
      </c>
      <c r="P1570" s="44">
        <f>IFERROR(_xll.qlIndexFixing(ONIndex6M,I1570,TRUE,_xll.ohTrigger(RecalcTrigger,Trigger6M)),NA())</f>
        <v>8.7324220366225003E-3</v>
      </c>
      <c r="Q1570" s="146">
        <f>IFERROR(_xll.qlIndexFixing(ONIndex1Y,I1570,TRUE,_xll.ohTrigger(RecalcTrigger,Trigger1Y)),NA())</f>
        <v>9.0037723992519858E-3</v>
      </c>
    </row>
    <row r="1571" spans="2:17" x14ac:dyDescent="0.2">
      <c r="B1571" s="39" t="s">
        <v>42</v>
      </c>
      <c r="D1571" s="42">
        <f>_xll.qlCalendarAdvance(Calendar,$D1570,B1571,"f",FALSE)</f>
        <v>50760</v>
      </c>
      <c r="E1571" s="140">
        <f>_xll.qlInterestRateIndexValueDate(IndexON,D1571)</f>
        <v>50760</v>
      </c>
      <c r="F1571" s="156">
        <f>IFERROR(_xll.qlIndexFixing(IndexON,D1571,TRUE,_xll.ohTrigger(RecalcTrigger,TriggerON)),NA())</f>
        <v>7.4793337879575095E-3</v>
      </c>
      <c r="H1571" s="42">
        <f>_xll.qlCalendarAdvance(Calendar,$H1570,B1571,"f",FALSE)</f>
        <v>50760</v>
      </c>
      <c r="I1571" s="140">
        <f>_xll.qlInterestRateIndexValueDate(Index1M,$H1571)</f>
        <v>50760</v>
      </c>
      <c r="J1571" s="145">
        <f>IFERROR(_xll.qlIndexFixing(Index1M,$H1571,TRUE,_xll.ohTrigger(RecalcTrigger,Trigger1M)),NA())</f>
        <v>8.5058240390900597E-3</v>
      </c>
      <c r="K1571" s="44">
        <f>IFERROR(_xll.qlIndexFixing(Index3M,H1571,TRUE,_xll.ohTrigger(RecalcTrigger,Trigger3M)),NA())</f>
        <v>8.6982952518679258E-3</v>
      </c>
      <c r="L1571" s="44">
        <f>IFERROR(_xll.qlIndexFixing(Index6M,$H1571,TRUE,_xll.ohTrigger(RecalcTrigger,Trigger6M)),NA())</f>
        <v>8.6831428938645931E-3</v>
      </c>
      <c r="M1571" s="146">
        <f>IFERROR(_xll.qlIndexFixing(Index1Y,$H1571,TRUE,_xll.ohTrigger(RecalcTrigger,Trigger1Y)),NA())</f>
        <v>8.9068344984131187E-3</v>
      </c>
      <c r="N1571" s="145">
        <f>IFERROR(_xll.qlIndexFixing(ONIndex1M,I1571,TRUE,_xll.ohTrigger(RecalcTrigger,Trigger1M)),NA())</f>
        <v>8.5138605413681567E-3</v>
      </c>
      <c r="O1571" s="44">
        <f>IFERROR(_xll.qlIndexFixing(ONIndex3M,I1571,TRUE,_xll.ohTrigger(RecalcTrigger,Trigger3M)),NA())</f>
        <v>8.7207959866253404E-3</v>
      </c>
      <c r="P1571" s="44">
        <f>IFERROR(_xll.qlIndexFixing(ONIndex6M,I1571,TRUE,_xll.ohTrigger(RecalcTrigger,Trigger6M)),NA())</f>
        <v>8.7272805483418203E-3</v>
      </c>
      <c r="Q1571" s="146">
        <f>IFERROR(_xll.qlIndexFixing(ONIndex1Y,I1571,TRUE,_xll.ohTrigger(RecalcTrigger,Trigger1Y)),NA())</f>
        <v>8.9980895076324785E-3</v>
      </c>
    </row>
    <row r="1572" spans="2:17" x14ac:dyDescent="0.2">
      <c r="B1572" s="39" t="s">
        <v>42</v>
      </c>
      <c r="D1572" s="42">
        <f>_xll.qlCalendarAdvance(Calendar,$D1571,B1572,"f",FALSE)</f>
        <v>50768</v>
      </c>
      <c r="E1572" s="140">
        <f>_xll.qlInterestRateIndexValueDate(IndexON,D1572)</f>
        <v>50768</v>
      </c>
      <c r="F1572" s="156">
        <f>IFERROR(_xll.qlIndexFixing(IndexON,D1572,TRUE,_xll.ohTrigger(RecalcTrigger,TriggerON)),NA())</f>
        <v>7.4738227339854468E-3</v>
      </c>
      <c r="H1572" s="42">
        <f>_xll.qlCalendarAdvance(Calendar,$H1571,B1572,"f",FALSE)</f>
        <v>50768</v>
      </c>
      <c r="I1572" s="140">
        <f>_xll.qlInterestRateIndexValueDate(Index1M,$H1572)</f>
        <v>50768</v>
      </c>
      <c r="J1572" s="145">
        <f>IFERROR(_xll.qlIndexFixing(Index1M,$H1572,TRUE,_xll.ohTrigger(RecalcTrigger,Trigger1M)),NA())</f>
        <v>8.4994743261738535E-3</v>
      </c>
      <c r="K1572" s="44">
        <f>IFERROR(_xll.qlIndexFixing(Index3M,H1572,TRUE,_xll.ohTrigger(RecalcTrigger,Trigger3M)),NA())</f>
        <v>8.6926910636856546E-3</v>
      </c>
      <c r="L1572" s="44">
        <f>IFERROR(_xll.qlIndexFixing(Index6M,$H1572,TRUE,_xll.ohTrigger(RecalcTrigger,Trigger6M)),NA())</f>
        <v>8.6777437512239354E-3</v>
      </c>
      <c r="M1572" s="146">
        <f>IFERROR(_xll.qlIndexFixing(Index1Y,$H1572,TRUE,_xll.ohTrigger(RecalcTrigger,Trigger1Y)),NA())</f>
        <v>8.9014368216764339E-3</v>
      </c>
      <c r="N1572" s="145">
        <f>IFERROR(_xll.qlIndexFixing(ONIndex1M,I1572,TRUE,_xll.ohTrigger(RecalcTrigger,Trigger1M)),NA())</f>
        <v>8.5079551876765525E-3</v>
      </c>
      <c r="O1572" s="44">
        <f>IFERROR(_xll.qlIndexFixing(ONIndex3M,I1572,TRUE,_xll.ohTrigger(RecalcTrigger,Trigger3M)),NA())</f>
        <v>8.714944523928736E-3</v>
      </c>
      <c r="P1572" s="44">
        <f>IFERROR(_xll.qlIndexFixing(ONIndex6M,I1572,TRUE,_xll.ohTrigger(RecalcTrigger,Trigger6M)),NA())</f>
        <v>8.7214428259074772E-3</v>
      </c>
      <c r="Q1572" s="146">
        <f>IFERROR(_xll.qlIndexFixing(ONIndex1Y,I1572,TRUE,_xll.ohTrigger(RecalcTrigger,Trigger1Y)),NA())</f>
        <v>8.991640073886531E-3</v>
      </c>
    </row>
    <row r="1573" spans="2:17" x14ac:dyDescent="0.2">
      <c r="B1573" s="39" t="s">
        <v>42</v>
      </c>
      <c r="D1573" s="42">
        <f>_xll.qlCalendarAdvance(Calendar,$D1572,B1573,"f",FALSE)</f>
        <v>50775</v>
      </c>
      <c r="E1573" s="140">
        <f>_xll.qlInterestRateIndexValueDate(IndexON,D1573)</f>
        <v>50775</v>
      </c>
      <c r="F1573" s="156">
        <f>IFERROR(_xll.qlIndexFixing(IndexON,D1573,TRUE,_xll.ohTrigger(RecalcTrigger,TriggerON)),NA())</f>
        <v>7.4690364760920946E-3</v>
      </c>
      <c r="H1573" s="42">
        <f>_xll.qlCalendarAdvance(Calendar,$H1572,B1573,"f",FALSE)</f>
        <v>50775</v>
      </c>
      <c r="I1573" s="140">
        <f>_xll.qlInterestRateIndexValueDate(Index1M,$H1573)</f>
        <v>50775</v>
      </c>
      <c r="J1573" s="145">
        <f>IFERROR(_xll.qlIndexFixing(Index1M,$H1573,TRUE,_xll.ohTrigger(RecalcTrigger,Trigger1M)),NA())</f>
        <v>8.4944175418613897E-3</v>
      </c>
      <c r="K1573" s="44">
        <f>IFERROR(_xll.qlIndexFixing(Index3M,H1573,TRUE,_xll.ohTrigger(RecalcTrigger,Trigger3M)),NA())</f>
        <v>8.6878257008725038E-3</v>
      </c>
      <c r="L1573" s="44">
        <f>IFERROR(_xll.qlIndexFixing(Index6M,$H1573,TRUE,_xll.ohTrigger(RecalcTrigger,Trigger6M)),NA())</f>
        <v>8.6732745514756793E-3</v>
      </c>
      <c r="M1573" s="146">
        <f>IFERROR(_xll.qlIndexFixing(Index1Y,$H1573,TRUE,_xll.ohTrigger(RecalcTrigger,Trigger1Y)),NA())</f>
        <v>8.8967538667508173E-3</v>
      </c>
      <c r="N1573" s="145">
        <f>IFERROR(_xll.qlIndexFixing(ONIndex1M,I1573,TRUE,_xll.ohTrigger(RecalcTrigger,Trigger1M)),NA())</f>
        <v>8.5028244385954022E-3</v>
      </c>
      <c r="O1573" s="44">
        <f>IFERROR(_xll.qlIndexFixing(ONIndex3M,I1573,TRUE,_xll.ohTrigger(RecalcTrigger,Trigger3M)),NA())</f>
        <v>8.7098627088089131E-3</v>
      </c>
      <c r="P1573" s="44">
        <f>IFERROR(_xll.qlIndexFixing(ONIndex6M,I1573,TRUE,_xll.ohTrigger(RecalcTrigger,Trigger6M)),NA())</f>
        <v>8.7163682999280567E-3</v>
      </c>
      <c r="Q1573" s="146">
        <f>IFERROR(_xll.qlIndexFixing(ONIndex1Y,I1573,TRUE,_xll.ohTrigger(RecalcTrigger,Trigger1Y)),NA())</f>
        <v>8.9860364562277528E-3</v>
      </c>
    </row>
    <row r="1574" spans="2:17" x14ac:dyDescent="0.2">
      <c r="B1574" s="39" t="s">
        <v>42</v>
      </c>
      <c r="D1574" s="42">
        <f>_xll.qlCalendarAdvance(Calendar,$D1573,B1574,"f",FALSE)</f>
        <v>50782</v>
      </c>
      <c r="E1574" s="140">
        <f>_xll.qlInterestRateIndexValueDate(IndexON,D1574)</f>
        <v>50782</v>
      </c>
      <c r="F1574" s="156">
        <f>IFERROR(_xll.qlIndexFixing(IndexON,D1574,TRUE,_xll.ohTrigger(RecalcTrigger,TriggerON)),NA())</f>
        <v>7.4642837382110638E-3</v>
      </c>
      <c r="H1574" s="42">
        <f>_xll.qlCalendarAdvance(Calendar,$H1573,B1574,"f",FALSE)</f>
        <v>50782</v>
      </c>
      <c r="I1574" s="140">
        <f>_xll.qlInterestRateIndexValueDate(Index1M,$H1574)</f>
        <v>50782</v>
      </c>
      <c r="J1574" s="145">
        <f>IFERROR(_xll.qlIndexFixing(Index1M,$H1574,TRUE,_xll.ohTrigger(RecalcTrigger,Trigger1M)),NA())</f>
        <v>8.4893947914904504E-3</v>
      </c>
      <c r="K1574" s="44">
        <f>IFERROR(_xll.qlIndexFixing(Index3M,H1574,TRUE,_xll.ohTrigger(RecalcTrigger,Trigger3M)),NA())</f>
        <v>8.6829960863166935E-3</v>
      </c>
      <c r="L1574" s="44">
        <f>IFERROR(_xll.qlIndexFixing(Index6M,$H1574,TRUE,_xll.ohTrigger(RecalcTrigger,Trigger6M)),NA())</f>
        <v>8.668613200914747E-3</v>
      </c>
      <c r="M1574" s="146">
        <f>IFERROR(_xll.qlIndexFixing(Index1Y,$H1574,TRUE,_xll.ohTrigger(RecalcTrigger,Trigger1Y)),NA())</f>
        <v>8.8921082560184939E-3</v>
      </c>
      <c r="N1574" s="145">
        <f>IFERROR(_xll.qlIndexFixing(ONIndex1M,I1574,TRUE,_xll.ohTrigger(RecalcTrigger,Trigger1M)),NA())</f>
        <v>8.4977276959663506E-3</v>
      </c>
      <c r="O1574" s="44">
        <f>IFERROR(_xll.qlIndexFixing(ONIndex3M,I1574,TRUE,_xll.ohTrigger(RecalcTrigger,Trigger3M)),NA())</f>
        <v>8.70481656061739E-3</v>
      </c>
      <c r="P1574" s="44">
        <f>IFERROR(_xll.qlIndexFixing(ONIndex6M,I1574,TRUE,_xll.ohTrigger(RecalcTrigger,Trigger6M)),NA())</f>
        <v>8.7113250230441697E-3</v>
      </c>
      <c r="Q1574" s="146">
        <f>IFERROR(_xll.qlIndexFixing(ONIndex1Y,I1574,TRUE,_xll.ohTrigger(RecalcTrigger,Trigger1Y)),NA())</f>
        <v>8.9804698331164001E-3</v>
      </c>
    </row>
    <row r="1575" spans="2:17" x14ac:dyDescent="0.2">
      <c r="B1575" s="39" t="s">
        <v>42</v>
      </c>
      <c r="D1575" s="42">
        <f>_xll.qlCalendarAdvance(Calendar,$D1574,B1575,"f",FALSE)</f>
        <v>50789</v>
      </c>
      <c r="E1575" s="140">
        <f>_xll.qlInterestRateIndexValueDate(IndexON,D1575)</f>
        <v>50789</v>
      </c>
      <c r="F1575" s="156">
        <f>IFERROR(_xll.qlIndexFixing(IndexON,D1575,TRUE,_xll.ohTrigger(RecalcTrigger,TriggerON)),NA())</f>
        <v>7.4595645204234007E-3</v>
      </c>
      <c r="H1575" s="42">
        <f>_xll.qlCalendarAdvance(Calendar,$H1574,B1575,"f",FALSE)</f>
        <v>50789</v>
      </c>
      <c r="I1575" s="140">
        <f>_xll.qlInterestRateIndexValueDate(Index1M,$H1575)</f>
        <v>50789</v>
      </c>
      <c r="J1575" s="145">
        <f>IFERROR(_xll.qlIndexFixing(Index1M,$H1575,TRUE,_xll.ohTrigger(RecalcTrigger,Trigger1M)),NA())</f>
        <v>8.4844060750143713E-3</v>
      </c>
      <c r="K1575" s="44">
        <f>IFERROR(_xll.qlIndexFixing(Index3M,H1575,TRUE,_xll.ohTrigger(RecalcTrigger,Trigger3M)),NA())</f>
        <v>8.6782022198867506E-3</v>
      </c>
      <c r="L1575" s="44">
        <f>IFERROR(_xll.qlIndexFixing(Index6M,$H1575,TRUE,_xll.ohTrigger(RecalcTrigger,Trigger6M)),NA())</f>
        <v>8.6639832435850099E-3</v>
      </c>
      <c r="M1575" s="146">
        <f>IFERROR(_xll.qlIndexFixing(Index1Y,$H1575,TRUE,_xll.ohTrigger(RecalcTrigger,Trigger1Y)),NA())</f>
        <v>8.8874999889634321E-3</v>
      </c>
      <c r="N1575" s="145">
        <f>IFERROR(_xll.qlIndexFixing(ONIndex1M,I1575,TRUE,_xll.ohTrigger(RecalcTrigger,Trigger1M)),NA())</f>
        <v>8.4926649596273052E-3</v>
      </c>
      <c r="O1575" s="44">
        <f>IFERROR(_xll.qlIndexFixing(ONIndex3M,I1575,TRUE,_xll.ohTrigger(RecalcTrigger,Trigger3M)),NA())</f>
        <v>8.6998060793541665E-3</v>
      </c>
      <c r="P1575" s="44">
        <f>IFERROR(_xll.qlIndexFixing(ONIndex6M,I1575,TRUE,_xll.ohTrigger(RecalcTrigger,Trigger6M)),NA())</f>
        <v>8.7063129950937235E-3</v>
      </c>
      <c r="Q1575" s="146">
        <f>IFERROR(_xll.qlIndexFixing(ONIndex1Y,I1575,TRUE,_xll.ohTrigger(RecalcTrigger,Trigger1Y)),NA())</f>
        <v>8.9749402044714266E-3</v>
      </c>
    </row>
    <row r="1576" spans="2:17" x14ac:dyDescent="0.2">
      <c r="B1576" s="39" t="s">
        <v>42</v>
      </c>
      <c r="D1576" s="42">
        <f>_xll.qlCalendarAdvance(Calendar,$D1575,B1576,"f",FALSE)</f>
        <v>50796</v>
      </c>
      <c r="E1576" s="140">
        <f>_xll.qlInterestRateIndexValueDate(IndexON,D1576)</f>
        <v>50796</v>
      </c>
      <c r="F1576" s="156">
        <f>IFERROR(_xll.qlIndexFixing(IndexON,D1576,TRUE,_xll.ohTrigger(RecalcTrigger,TriggerON)),NA())</f>
        <v>7.4548788226480589E-3</v>
      </c>
      <c r="H1576" s="42">
        <f>_xll.qlCalendarAdvance(Calendar,$H1575,B1576,"f",FALSE)</f>
        <v>50796</v>
      </c>
      <c r="I1576" s="140">
        <f>_xll.qlInterestRateIndexValueDate(Index1M,$H1576)</f>
        <v>50796</v>
      </c>
      <c r="J1576" s="145">
        <f>IFERROR(_xll.qlIndexFixing(Index1M,$H1576,TRUE,_xll.ohTrigger(RecalcTrigger,Trigger1M)),NA())</f>
        <v>8.4794513923889449E-3</v>
      </c>
      <c r="K1576" s="44">
        <f>IFERROR(_xll.qlIndexFixing(Index3M,H1576,TRUE,_xll.ohTrigger(RecalcTrigger,Trigger3M)),NA())</f>
        <v>8.6734441014602037E-3</v>
      </c>
      <c r="L1576" s="44">
        <f>IFERROR(_xll.qlIndexFixing(Index6M,$H1576,TRUE,_xll.ohTrigger(RecalcTrigger,Trigger6M)),NA())</f>
        <v>8.6593846792728819E-3</v>
      </c>
      <c r="M1576" s="146">
        <f>IFERROR(_xll.qlIndexFixing(Index1Y,$H1576,TRUE,_xll.ohTrigger(RecalcTrigger,Trigger1Y)),NA())</f>
        <v>8.8829290650742632E-3</v>
      </c>
      <c r="N1576" s="145">
        <f>IFERROR(_xll.qlIndexFixing(ONIndex1M,I1576,TRUE,_xll.ohTrigger(RecalcTrigger,Trigger1M)),NA())</f>
        <v>8.4876362297403585E-3</v>
      </c>
      <c r="O1576" s="44">
        <f>IFERROR(_xll.qlIndexFixing(ONIndex3M,I1576,TRUE,_xll.ohTrigger(RecalcTrigger,Trigger3M)),NA())</f>
        <v>8.694831265100289E-3</v>
      </c>
      <c r="P1576" s="44">
        <f>IFERROR(_xll.qlIndexFixing(ONIndex6M,I1576,TRUE,_xll.ohTrigger(RecalcTrigger,Trigger6M)),NA())</f>
        <v>8.701332216319857E-3</v>
      </c>
      <c r="Q1576" s="146">
        <f>IFERROR(_xll.qlIndexFixing(ONIndex1Y,I1576,TRUE,_xll.ohTrigger(RecalcTrigger,Trigger1Y)),NA())</f>
        <v>8.9694475703738785E-3</v>
      </c>
    </row>
    <row r="1577" spans="2:17" x14ac:dyDescent="0.2">
      <c r="B1577" s="39" t="s">
        <v>42</v>
      </c>
      <c r="D1577" s="42">
        <f>_xll.qlCalendarAdvance(Calendar,$D1576,B1577,"f",FALSE)</f>
        <v>50803</v>
      </c>
      <c r="E1577" s="140">
        <f>_xll.qlInterestRateIndexValueDate(IndexON,D1577)</f>
        <v>50803</v>
      </c>
      <c r="F1577" s="156">
        <f>IFERROR(_xll.qlIndexFixing(IndexON,D1577,TRUE,_xll.ohTrigger(RecalcTrigger,TriggerON)),NA())</f>
        <v>7.4502266448850385E-3</v>
      </c>
      <c r="H1577" s="42">
        <f>_xll.qlCalendarAdvance(Calendar,$H1576,B1577,"f",FALSE)</f>
        <v>50803</v>
      </c>
      <c r="I1577" s="140">
        <f>_xll.qlInterestRateIndexValueDate(Index1M,$H1577)</f>
        <v>50803</v>
      </c>
      <c r="J1577" s="145">
        <f>IFERROR(_xll.qlIndexFixing(Index1M,$H1577,TRUE,_xll.ohTrigger(RecalcTrigger,Trigger1M)),NA())</f>
        <v>8.4757834252661372E-3</v>
      </c>
      <c r="K1577" s="44">
        <f>IFERROR(_xll.qlIndexFixing(Index3M,H1577,TRUE,_xll.ohTrigger(RecalcTrigger,Trigger3M)),NA())</f>
        <v>8.6687217309100832E-3</v>
      </c>
      <c r="L1577" s="44">
        <f>IFERROR(_xll.qlIndexFixing(Index6M,$H1577,TRUE,_xll.ohTrigger(RecalcTrigger,Trigger6M)),NA())</f>
        <v>8.65481750776388E-3</v>
      </c>
      <c r="M1577" s="146">
        <f>IFERROR(_xll.qlIndexFixing(Index1Y,$H1577,TRUE,_xll.ohTrigger(RecalcTrigger,Trigger1Y)),NA())</f>
        <v>8.8783954838433932E-3</v>
      </c>
      <c r="N1577" s="145">
        <f>IFERROR(_xll.qlIndexFixing(ONIndex1M,I1577,TRUE,_xll.ohTrigger(RecalcTrigger,Trigger1M)),NA())</f>
        <v>8.4826415062244642E-3</v>
      </c>
      <c r="O1577" s="44">
        <f>IFERROR(_xll.qlIndexFixing(ONIndex3M,I1577,TRUE,_xll.ohTrigger(RecalcTrigger,Trigger3M)),NA())</f>
        <v>8.6898921179368038E-3</v>
      </c>
      <c r="P1577" s="44">
        <f>IFERROR(_xll.qlIndexFixing(ONIndex6M,I1577,TRUE,_xll.ohTrigger(RecalcTrigger,Trigger6M)),NA())</f>
        <v>8.6963826866415239E-3</v>
      </c>
      <c r="Q1577" s="146">
        <f>IFERROR(_xll.qlIndexFixing(ONIndex1Y,I1577,TRUE,_xll.ohTrigger(RecalcTrigger,Trigger1Y)),NA())</f>
        <v>8.9639919307427096E-3</v>
      </c>
    </row>
    <row r="1578" spans="2:17" x14ac:dyDescent="0.2">
      <c r="B1578" s="39" t="s">
        <v>42</v>
      </c>
      <c r="D1578" s="42">
        <f>_xll.qlCalendarAdvance(Calendar,$D1577,B1578,"f",FALSE)</f>
        <v>50810</v>
      </c>
      <c r="E1578" s="140">
        <f>_xll.qlInterestRateIndexValueDate(IndexON,D1578)</f>
        <v>50810</v>
      </c>
      <c r="F1578" s="156">
        <f>IFERROR(_xll.qlIndexFixing(IndexON,D1578,TRUE,_xll.ohTrigger(RecalcTrigger,TriggerON)),NA())</f>
        <v>7.4456079872153857E-3</v>
      </c>
      <c r="H1578" s="42">
        <f>_xll.qlCalendarAdvance(Calendar,$H1577,B1578,"f",FALSE)</f>
        <v>50810</v>
      </c>
      <c r="I1578" s="140">
        <f>_xll.qlInterestRateIndexValueDate(Index1M,$H1578)</f>
        <v>50810</v>
      </c>
      <c r="J1578" s="145">
        <f>IFERROR(_xll.qlIndexFixing(Index1M,$H1578,TRUE,_xll.ohTrigger(RecalcTrigger,Trigger1M)),NA())</f>
        <v>8.4708852236967894E-3</v>
      </c>
      <c r="K1578" s="44">
        <f>IFERROR(_xll.qlIndexFixing(Index3M,H1578,TRUE,_xll.ohTrigger(RecalcTrigger,Trigger3M)),NA())</f>
        <v>8.6642604777329418E-3</v>
      </c>
      <c r="L1578" s="44">
        <f>IFERROR(_xll.qlIndexFixing(Index6M,$H1578,TRUE,_xll.ohTrigger(RecalcTrigger,Trigger6M)),NA())</f>
        <v>8.6502817288453149E-3</v>
      </c>
      <c r="M1578" s="146">
        <f>IFERROR(_xll.qlIndexFixing(Index1Y,$H1578,TRUE,_xll.ohTrigger(RecalcTrigger,Trigger1Y)),NA())</f>
        <v>8.873899244767891E-3</v>
      </c>
      <c r="N1578" s="145">
        <f>IFERROR(_xll.qlIndexFixing(ONIndex1M,I1578,TRUE,_xll.ohTrigger(RecalcTrigger,Trigger1M)),NA())</f>
        <v>8.4776807891606687E-3</v>
      </c>
      <c r="O1578" s="44">
        <f>IFERROR(_xll.qlIndexFixing(ONIndex3M,I1578,TRUE,_xll.ohTrigger(RecalcTrigger,Trigger3M)),NA())</f>
        <v>8.6849886377016183E-3</v>
      </c>
      <c r="P1578" s="44">
        <f>IFERROR(_xll.qlIndexFixing(ONIndex6M,I1578,TRUE,_xll.ohTrigger(RecalcTrigger,Trigger6M)),NA())</f>
        <v>8.691464405977678E-3</v>
      </c>
      <c r="Q1578" s="146">
        <f>IFERROR(_xll.qlIndexFixing(ONIndex1Y,I1578,TRUE,_xll.ohTrigger(RecalcTrigger,Trigger1Y)),NA())</f>
        <v>8.9585732855779199E-3</v>
      </c>
    </row>
    <row r="1579" spans="2:17" x14ac:dyDescent="0.2">
      <c r="B1579" s="39" t="s">
        <v>42</v>
      </c>
      <c r="D1579" s="42">
        <f>_xll.qlCalendarAdvance(Calendar,$D1578,B1579,"f",FALSE)</f>
        <v>50817</v>
      </c>
      <c r="E1579" s="140">
        <f>_xll.qlInterestRateIndexValueDate(IndexON,D1579)</f>
        <v>50817</v>
      </c>
      <c r="F1579" s="156">
        <f>IFERROR(_xll.qlIndexFixing(IndexON,D1579,TRUE,_xll.ohTrigger(RecalcTrigger,TriggerON)),NA())</f>
        <v>7.4410228495580544E-3</v>
      </c>
      <c r="H1579" s="42">
        <f>_xll.qlCalendarAdvance(Calendar,$H1578,B1579,"f",FALSE)</f>
        <v>50817</v>
      </c>
      <c r="I1579" s="140">
        <f>_xll.qlInterestRateIndexValueDate(Index1M,$H1579)</f>
        <v>50817</v>
      </c>
      <c r="J1579" s="145">
        <f>IFERROR(_xll.qlIndexFixing(Index1M,$H1579,TRUE,_xll.ohTrigger(RecalcTrigger,Trigger1M)),NA())</f>
        <v>8.4660210515822131E-3</v>
      </c>
      <c r="K1579" s="44">
        <f>IFERROR(_xll.qlIndexFixing(Index3M,H1579,TRUE,_xll.ohTrigger(RecalcTrigger,Trigger3M)),NA())</f>
        <v>8.6596071594839258E-3</v>
      </c>
      <c r="L1579" s="44">
        <f>IFERROR(_xll.qlIndexFixing(Index6M,$H1579,TRUE,_xll.ohTrigger(RecalcTrigger,Trigger6M)),NA())</f>
        <v>8.6457773423062861E-3</v>
      </c>
      <c r="M1579" s="146">
        <f>IFERROR(_xll.qlIndexFixing(Index1Y,$H1579,TRUE,_xll.ohTrigger(RecalcTrigger,Trigger1Y)),NA())</f>
        <v>8.8694403473486005E-3</v>
      </c>
      <c r="N1579" s="145">
        <f>IFERROR(_xll.qlIndexFixing(ONIndex1M,I1579,TRUE,_xll.ohTrigger(RecalcTrigger,Trigger1M)),NA())</f>
        <v>8.4727540783868793E-3</v>
      </c>
      <c r="O1579" s="44">
        <f>IFERROR(_xll.qlIndexFixing(ONIndex3M,I1579,TRUE,_xll.ohTrigger(RecalcTrigger,Trigger3M)),NA())</f>
        <v>8.6801208243947325E-3</v>
      </c>
      <c r="P1579" s="44">
        <f>IFERROR(_xll.qlIndexFixing(ONIndex6M,I1579,TRUE,_xll.ohTrigger(RecalcTrigger,Trigger6M)),NA())</f>
        <v>8.6865773743283192E-3</v>
      </c>
      <c r="Q1579" s="146">
        <f>IFERROR(_xll.qlIndexFixing(ONIndex1Y,I1579,TRUE,_xll.ohTrigger(RecalcTrigger,Trigger1Y)),NA())</f>
        <v>8.9531916349605556E-3</v>
      </c>
    </row>
    <row r="1580" spans="2:17" x14ac:dyDescent="0.2">
      <c r="B1580" s="39" t="s">
        <v>42</v>
      </c>
      <c r="D1580" s="42">
        <f>_xll.qlCalendarAdvance(Calendar,$D1579,B1580,"f",FALSE)</f>
        <v>50824</v>
      </c>
      <c r="E1580" s="140">
        <f>_xll.qlInterestRateIndexValueDate(IndexON,D1580)</f>
        <v>50824</v>
      </c>
      <c r="F1580" s="156">
        <f>IFERROR(_xll.qlIndexFixing(IndexON,D1580,TRUE,_xll.ohTrigger(RecalcTrigger,TriggerON)),NA())</f>
        <v>7.4364712319130444E-3</v>
      </c>
      <c r="H1580" s="42">
        <f>_xll.qlCalendarAdvance(Calendar,$H1579,B1580,"f",FALSE)</f>
        <v>50824</v>
      </c>
      <c r="I1580" s="140">
        <f>_xll.qlInterestRateIndexValueDate(Index1M,$H1580)</f>
        <v>50824</v>
      </c>
      <c r="J1580" s="145">
        <f>IFERROR(_xll.qlIndexFixing(Index1M,$H1580,TRUE,_xll.ohTrigger(RecalcTrigger,Trigger1M)),NA())</f>
        <v>8.4611909088818816E-3</v>
      </c>
      <c r="K1580" s="44">
        <f>IFERROR(_xll.qlIndexFixing(Index3M,H1580,TRUE,_xll.ohTrigger(RecalcTrigger,Trigger3M)),NA())</f>
        <v>8.654989587844452E-3</v>
      </c>
      <c r="L1580" s="44">
        <f>IFERROR(_xll.qlIndexFixing(Index6M,$H1580,TRUE,_xll.ohTrigger(RecalcTrigger,Trigger6M)),NA())</f>
        <v>8.6413043479376863E-3</v>
      </c>
      <c r="M1580" s="146">
        <f>IFERROR(_xll.qlIndexFixing(Index1Y,$H1580,TRUE,_xll.ohTrigger(RecalcTrigger,Trigger1Y)),NA())</f>
        <v>8.8650187910905842E-3</v>
      </c>
      <c r="N1580" s="145">
        <f>IFERROR(_xll.qlIndexFixing(ONIndex1M,I1580,TRUE,_xll.ohTrigger(RecalcTrigger,Trigger1M)),NA())</f>
        <v>8.4678613740651887E-3</v>
      </c>
      <c r="O1580" s="44">
        <f>IFERROR(_xll.qlIndexFixing(ONIndex3M,I1580,TRUE,_xll.ohTrigger(RecalcTrigger,Trigger3M)),NA())</f>
        <v>8.6752886780971927E-3</v>
      </c>
      <c r="P1580" s="44">
        <f>IFERROR(_xll.qlIndexFixing(ONIndex6M,I1580,TRUE,_xll.ohTrigger(RecalcTrigger,Trigger6M)),NA())</f>
        <v>8.6817215917744939E-3</v>
      </c>
      <c r="Q1580" s="146">
        <f>IFERROR(_xll.qlIndexFixing(ONIndex1Y,I1580,TRUE,_xll.ohTrigger(RecalcTrigger,Trigger1Y)),NA())</f>
        <v>8.9478469788095705E-3</v>
      </c>
    </row>
    <row r="1581" spans="2:17" x14ac:dyDescent="0.2">
      <c r="B1581" s="39" t="s">
        <v>42</v>
      </c>
      <c r="D1581" s="42">
        <f>_xll.qlCalendarAdvance(Calendar,$D1580,B1581,"f",FALSE)</f>
        <v>50831</v>
      </c>
      <c r="E1581" s="140">
        <f>_xll.qlInterestRateIndexValueDate(IndexON,D1581)</f>
        <v>50831</v>
      </c>
      <c r="F1581" s="156">
        <f>IFERROR(_xll.qlIndexFixing(IndexON,D1581,TRUE,_xll.ohTrigger(RecalcTrigger,TriggerON)),NA())</f>
        <v>7.431953134361402E-3</v>
      </c>
      <c r="H1581" s="42">
        <f>_xll.qlCalendarAdvance(Calendar,$H1580,B1581,"f",FALSE)</f>
        <v>50831</v>
      </c>
      <c r="I1581" s="140">
        <f>_xll.qlInterestRateIndexValueDate(Index1M,$H1581)</f>
        <v>50831</v>
      </c>
      <c r="J1581" s="145">
        <f>IFERROR(_xll.qlIndexFixing(Index1M,$H1581,TRUE,_xll.ohTrigger(RecalcTrigger,Trigger1M)),NA())</f>
        <v>8.4551884854129743E-3</v>
      </c>
      <c r="K1581" s="44">
        <f>IFERROR(_xll.qlIndexFixing(Index3M,H1581,TRUE,_xll.ohTrigger(RecalcTrigger,Trigger3M)),NA())</f>
        <v>8.6497543384676488E-3</v>
      </c>
      <c r="L1581" s="44">
        <f>IFERROR(_xll.qlIndexFixing(Index6M,$H1581,TRUE,_xll.ohTrigger(RecalcTrigger,Trigger6M)),NA())</f>
        <v>8.6362503401570152E-3</v>
      </c>
      <c r="M1581" s="146">
        <f>IFERROR(_xll.qlIndexFixing(Index1Y,$H1581,TRUE,_xll.ohTrigger(RecalcTrigger,Trigger1Y)),NA())</f>
        <v>8.860453271686778E-3</v>
      </c>
      <c r="N1581" s="145">
        <f>IFERROR(_xll.qlIndexFixing(ONIndex1M,I1581,TRUE,_xll.ohTrigger(RecalcTrigger,Trigger1M)),NA())</f>
        <v>8.4630026761145505E-3</v>
      </c>
      <c r="O1581" s="44">
        <f>IFERROR(_xll.qlIndexFixing(ONIndex3M,I1581,TRUE,_xll.ohTrigger(RecalcTrigger,Trigger3M)),NA())</f>
        <v>8.6704921988089989E-3</v>
      </c>
      <c r="P1581" s="44">
        <f>IFERROR(_xll.qlIndexFixing(ONIndex6M,I1581,TRUE,_xll.ohTrigger(RecalcTrigger,Trigger6M)),NA())</f>
        <v>8.6768970582351557E-3</v>
      </c>
      <c r="Q1581" s="146">
        <f>IFERROR(_xll.qlIndexFixing(ONIndex1Y,I1581,TRUE,_xll.ohTrigger(RecalcTrigger,Trigger1Y)),NA())</f>
        <v>8.9425393171249645E-3</v>
      </c>
    </row>
    <row r="1582" spans="2:17" x14ac:dyDescent="0.2">
      <c r="B1582" s="39" t="s">
        <v>42</v>
      </c>
      <c r="D1582" s="42">
        <f>_xll.qlCalendarAdvance(Calendar,$D1581,B1582,"f",FALSE)</f>
        <v>50838</v>
      </c>
      <c r="E1582" s="140">
        <f>_xll.qlInterestRateIndexValueDate(IndexON,D1582)</f>
        <v>50838</v>
      </c>
      <c r="F1582" s="156">
        <f>IFERROR(_xll.qlIndexFixing(IndexON,D1582,TRUE,_xll.ohTrigger(RecalcTrigger,TriggerON)),NA())</f>
        <v>7.4274685568220811E-3</v>
      </c>
      <c r="H1582" s="42">
        <f>_xll.qlCalendarAdvance(Calendar,$H1581,B1582,"f",FALSE)</f>
        <v>50838</v>
      </c>
      <c r="I1582" s="140">
        <f>_xll.qlInterestRateIndexValueDate(Index1M,$H1582)</f>
        <v>50838</v>
      </c>
      <c r="J1582" s="145">
        <f>IFERROR(_xll.qlIndexFixing(Index1M,$H1582,TRUE,_xll.ohTrigger(RecalcTrigger,Trigger1M)),NA())</f>
        <v>8.4501997159332782E-3</v>
      </c>
      <c r="K1582" s="44">
        <f>IFERROR(_xll.qlIndexFixing(Index3M,H1582,TRUE,_xll.ohTrigger(RecalcTrigger,Trigger3M)),NA())</f>
        <v>8.6452155973561866E-3</v>
      </c>
      <c r="L1582" s="44">
        <f>IFERROR(_xll.qlIndexFixing(Index6M,$H1582,TRUE,_xll.ohTrigger(RecalcTrigger,Trigger6M)),NA())</f>
        <v>8.6318465443964675E-3</v>
      </c>
      <c r="M1582" s="146">
        <f>IFERROR(_xll.qlIndexFixing(Index1Y,$H1582,TRUE,_xll.ohTrigger(RecalcTrigger,Trigger1Y)),NA())</f>
        <v>8.8561089583539237E-3</v>
      </c>
      <c r="N1582" s="145">
        <f>IFERROR(_xll.qlIndexFixing(ONIndex1M,I1582,TRUE,_xll.ohTrigger(RecalcTrigger,Trigger1M)),NA())</f>
        <v>8.458177984616011E-3</v>
      </c>
      <c r="O1582" s="44">
        <f>IFERROR(_xll.qlIndexFixing(ONIndex3M,I1582,TRUE,_xll.ohTrigger(RecalcTrigger,Trigger3M)),NA())</f>
        <v>8.6657313865301511E-3</v>
      </c>
      <c r="P1582" s="44">
        <f>IFERROR(_xll.qlIndexFixing(ONIndex6M,I1582,TRUE,_xll.ohTrigger(RecalcTrigger,Trigger6M)),NA())</f>
        <v>8.6721037737913509E-3</v>
      </c>
      <c r="Q1582" s="146">
        <f>IFERROR(_xll.qlIndexFixing(ONIndex1Y,I1582,TRUE,_xll.ohTrigger(RecalcTrigger,Trigger1Y)),NA())</f>
        <v>8.937268649987784E-3</v>
      </c>
    </row>
    <row r="1583" spans="2:17" x14ac:dyDescent="0.2">
      <c r="B1583" s="39" t="s">
        <v>42</v>
      </c>
      <c r="D1583" s="42">
        <f>_xll.qlCalendarAdvance(Calendar,$D1582,B1583,"f",FALSE)</f>
        <v>50845</v>
      </c>
      <c r="E1583" s="140">
        <f>_xll.qlInterestRateIndexValueDate(IndexON,D1583)</f>
        <v>50845</v>
      </c>
      <c r="F1583" s="156">
        <f>IFERROR(_xll.qlIndexFixing(IndexON,D1583,TRUE,_xll.ohTrigger(RecalcTrigger,TriggerON)),NA())</f>
        <v>7.4230174992140352E-3</v>
      </c>
      <c r="H1583" s="42">
        <f>_xll.qlCalendarAdvance(Calendar,$H1582,B1583,"f",FALSE)</f>
        <v>50845</v>
      </c>
      <c r="I1583" s="140">
        <f>_xll.qlInterestRateIndexValueDate(Index1M,$H1583)</f>
        <v>50845</v>
      </c>
      <c r="J1583" s="145">
        <f>IFERROR(_xll.qlIndexFixing(Index1M,$H1583,TRUE,_xll.ohTrigger(RecalcTrigger,Trigger1M)),NA())</f>
        <v>8.4457215579906188E-3</v>
      </c>
      <c r="K1583" s="44">
        <f>IFERROR(_xll.qlIndexFixing(Index3M,H1583,TRUE,_xll.ohTrigger(RecalcTrigger,Trigger3M)),NA())</f>
        <v>8.6407126051733594E-3</v>
      </c>
      <c r="L1583" s="44">
        <f>IFERROR(_xll.qlIndexFixing(Index6M,$H1583,TRUE,_xll.ohTrigger(RecalcTrigger,Trigger6M)),NA())</f>
        <v>8.6274741425228351E-3</v>
      </c>
      <c r="M1583" s="146">
        <f>IFERROR(_xll.qlIndexFixing(Index1Y,$H1583,TRUE,_xll.ohTrigger(RecalcTrigger,Trigger1Y)),NA())</f>
        <v>8.8518019856418714E-3</v>
      </c>
      <c r="N1583" s="145">
        <f>IFERROR(_xll.qlIndexFixing(ONIndex1M,I1583,TRUE,_xll.ohTrigger(RecalcTrigger,Trigger1M)),NA())</f>
        <v>8.4533872993264314E-3</v>
      </c>
      <c r="O1583" s="44">
        <f>IFERROR(_xll.qlIndexFixing(ONIndex3M,I1583,TRUE,_xll.ohTrigger(RecalcTrigger,Trigger3M)),NA())</f>
        <v>8.6610062411796029E-3</v>
      </c>
      <c r="P1583" s="44">
        <f>IFERROR(_xll.qlIndexFixing(ONIndex6M,I1583,TRUE,_xll.ohTrigger(RecalcTrigger,Trigger6M)),NA())</f>
        <v>8.6673417383620333E-3</v>
      </c>
      <c r="Q1583" s="146">
        <f>IFERROR(_xll.qlIndexFixing(ONIndex1Y,I1583,TRUE,_xll.ohTrigger(RecalcTrigger,Trigger1Y)),NA())</f>
        <v>8.9320349773169827E-3</v>
      </c>
    </row>
    <row r="1584" spans="2:17" x14ac:dyDescent="0.2">
      <c r="B1584" s="39" t="s">
        <v>42</v>
      </c>
      <c r="D1584" s="42">
        <f>_xll.qlCalendarAdvance(Calendar,$D1583,B1584,"f",FALSE)</f>
        <v>50852</v>
      </c>
      <c r="E1584" s="140">
        <f>_xll.qlInterestRateIndexValueDate(IndexON,D1584)</f>
        <v>50852</v>
      </c>
      <c r="F1584" s="156">
        <f>IFERROR(_xll.qlIndexFixing(IndexON,D1584,TRUE,_xll.ohTrigger(RecalcTrigger,TriggerON)),NA())</f>
        <v>7.4185999617804033E-3</v>
      </c>
      <c r="H1584" s="42">
        <f>_xll.qlCalendarAdvance(Calendar,$H1583,B1584,"f",FALSE)</f>
        <v>50852</v>
      </c>
      <c r="I1584" s="140">
        <f>_xll.qlInterestRateIndexValueDate(Index1M,$H1584)</f>
        <v>50852</v>
      </c>
      <c r="J1584" s="145">
        <f>IFERROR(_xll.qlIndexFixing(Index1M,$H1584,TRUE,_xll.ohTrigger(RecalcTrigger,Trigger1M)),NA())</f>
        <v>8.4410391445421274E-3</v>
      </c>
      <c r="K1584" s="44">
        <f>IFERROR(_xll.qlIndexFixing(Index3M,H1584,TRUE,_xll.ohTrigger(RecalcTrigger,Trigger3M)),NA())</f>
        <v>8.6362453617984808E-3</v>
      </c>
      <c r="L1584" s="44">
        <f>IFERROR(_xll.qlIndexFixing(Index6M,$H1584,TRUE,_xll.ohTrigger(RecalcTrigger,Trigger6M)),NA())</f>
        <v>8.6231331343304199E-3</v>
      </c>
      <c r="M1584" s="146">
        <f>IFERROR(_xll.qlIndexFixing(Index1Y,$H1584,TRUE,_xll.ohTrigger(RecalcTrigger,Trigger1Y)),NA())</f>
        <v>8.8475323530709873E-3</v>
      </c>
      <c r="N1584" s="145">
        <f>IFERROR(_xll.qlIndexFixing(ONIndex1M,I1584,TRUE,_xll.ohTrigger(RecalcTrigger,Trigger1M)),NA())</f>
        <v>8.4486306205699968E-3</v>
      </c>
      <c r="O1584" s="44">
        <f>IFERROR(_xll.qlIndexFixing(ONIndex3M,I1584,TRUE,_xll.ohTrigger(RecalcTrigger,Trigger3M)),NA())</f>
        <v>8.6563167627573545E-3</v>
      </c>
      <c r="P1584" s="44">
        <f>IFERROR(_xll.qlIndexFixing(ONIndex6M,I1584,TRUE,_xll.ohTrigger(RecalcTrigger,Trigger6M)),NA())</f>
        <v>8.6626109521092953E-3</v>
      </c>
      <c r="Q1584" s="146">
        <f>IFERROR(_xll.qlIndexFixing(ONIndex1Y,I1584,TRUE,_xll.ohTrigger(RecalcTrigger,Trigger1Y)),NA())</f>
        <v>8.9268382991125605E-3</v>
      </c>
    </row>
    <row r="1585" spans="2:17" x14ac:dyDescent="0.2">
      <c r="B1585" s="39" t="s">
        <v>42</v>
      </c>
      <c r="D1585" s="42">
        <f>_xll.qlCalendarAdvance(Calendar,$D1584,B1585,"f",FALSE)</f>
        <v>50859</v>
      </c>
      <c r="E1585" s="140">
        <f>_xll.qlInterestRateIndexValueDate(IndexON,D1585)</f>
        <v>50859</v>
      </c>
      <c r="F1585" s="156">
        <f>IFERROR(_xll.qlIndexFixing(IndexON,D1585,TRUE,_xll.ohTrigger(RecalcTrigger,TriggerON)),NA())</f>
        <v>7.4142159442780464E-3</v>
      </c>
      <c r="H1585" s="42">
        <f>_xll.qlCalendarAdvance(Calendar,$H1584,B1585,"f",FALSE)</f>
        <v>50859</v>
      </c>
      <c r="I1585" s="140">
        <f>_xll.qlInterestRateIndexValueDate(Index1M,$H1585)</f>
        <v>50859</v>
      </c>
      <c r="J1585" s="145">
        <f>IFERROR(_xll.qlIndexFixing(Index1M,$H1585,TRUE,_xll.ohTrigger(RecalcTrigger,Trigger1M)),NA())</f>
        <v>8.437086033690866E-3</v>
      </c>
      <c r="K1585" s="44">
        <f>IFERROR(_xll.qlIndexFixing(Index3M,H1585,TRUE,_xll.ohTrigger(RecalcTrigger,Trigger3M)),NA())</f>
        <v>8.6318138671108609E-3</v>
      </c>
      <c r="L1585" s="44">
        <f>IFERROR(_xll.qlIndexFixing(Index6M,$H1585,TRUE,_xll.ohTrigger(RecalcTrigger,Trigger6M)),NA())</f>
        <v>8.6188235196139641E-3</v>
      </c>
      <c r="M1585" s="146">
        <f>IFERROR(_xll.qlIndexFixing(Index1Y,$H1585,TRUE,_xll.ohTrigger(RecalcTrigger,Trigger1Y)),NA())</f>
        <v>8.8434711101863517E-3</v>
      </c>
      <c r="N1585" s="145">
        <f>IFERROR(_xll.qlIndexFixing(ONIndex1M,I1585,TRUE,_xll.ohTrigger(RecalcTrigger,Trigger1M)),NA())</f>
        <v>8.4439079481846147E-3</v>
      </c>
      <c r="O1585" s="44">
        <f>IFERROR(_xll.qlIndexFixing(ONIndex3M,I1585,TRUE,_xll.ohTrigger(RecalcTrigger,Trigger3M)),NA())</f>
        <v>8.6516629513444521E-3</v>
      </c>
      <c r="P1585" s="44">
        <f>IFERROR(_xll.qlIndexFixing(ONIndex6M,I1585,TRUE,_xll.ohTrigger(RecalcTrigger,Trigger6M)),NA())</f>
        <v>8.6579114148710445E-3</v>
      </c>
      <c r="Q1585" s="146">
        <f>IFERROR(_xll.qlIndexFixing(ONIndex1Y,I1585,TRUE,_xll.ohTrigger(RecalcTrigger,Trigger1Y)),NA())</f>
        <v>8.9216786154555638E-3</v>
      </c>
    </row>
    <row r="1586" spans="2:17" x14ac:dyDescent="0.2">
      <c r="B1586" s="39" t="s">
        <v>42</v>
      </c>
      <c r="D1586" s="42">
        <f>_xll.qlCalendarAdvance(Calendar,$D1585,B1586,"f",FALSE)</f>
        <v>50866</v>
      </c>
      <c r="E1586" s="140">
        <f>_xll.qlInterestRateIndexValueDate(IndexON,D1586)</f>
        <v>50866</v>
      </c>
      <c r="F1586" s="156">
        <f>IFERROR(_xll.qlIndexFixing(IndexON,D1586,TRUE,_xll.ohTrigger(RecalcTrigger,TriggerON)),NA())</f>
        <v>7.4098654468690572E-3</v>
      </c>
      <c r="H1586" s="42">
        <f>_xll.qlCalendarAdvance(Calendar,$H1585,B1586,"f",FALSE)</f>
        <v>50866</v>
      </c>
      <c r="I1586" s="140">
        <f>_xll.qlInterestRateIndexValueDate(Index1M,$H1586)</f>
        <v>50866</v>
      </c>
      <c r="J1586" s="145">
        <f>IFERROR(_xll.qlIndexFixing(Index1M,$H1586,TRUE,_xll.ohTrigger(RecalcTrigger,Trigger1M)),NA())</f>
        <v>8.4324647145126823E-3</v>
      </c>
      <c r="K1586" s="44">
        <f>IFERROR(_xll.qlIndexFixing(Index3M,H1586,TRUE,_xll.ohTrigger(RecalcTrigger,Trigger3M)),NA())</f>
        <v>8.6276234604348908E-3</v>
      </c>
      <c r="L1586" s="44">
        <f>IFERROR(_xll.qlIndexFixing(Index6M,$H1586,TRUE,_xll.ohTrigger(RecalcTrigger,Trigger6M)),NA())</f>
        <v>8.6147385327972129E-3</v>
      </c>
      <c r="M1586" s="146">
        <f>IFERROR(_xll.qlIndexFixing(Index1Y,$H1586,TRUE,_xll.ohTrigger(RecalcTrigger,Trigger1Y)),NA())</f>
        <v>8.8391051064565466E-3</v>
      </c>
      <c r="N1586" s="145">
        <f>IFERROR(_xll.qlIndexFixing(ONIndex1M,I1586,TRUE,_xll.ohTrigger(RecalcTrigger,Trigger1M)),NA())</f>
        <v>8.4392192820892387E-3</v>
      </c>
      <c r="O1586" s="44">
        <f>IFERROR(_xll.qlIndexFixing(ONIndex3M,I1586,TRUE,_xll.ohTrigger(RecalcTrigger,Trigger3M)),NA())</f>
        <v>8.6470448070219419E-3</v>
      </c>
      <c r="P1586" s="44">
        <f>IFERROR(_xll.qlIndexFixing(ONIndex6M,I1586,TRUE,_xll.ohTrigger(RecalcTrigger,Trigger6M)),NA())</f>
        <v>8.6532431265662346E-3</v>
      </c>
      <c r="Q1586" s="146">
        <f>IFERROR(_xll.qlIndexFixing(ONIndex1Y,I1586,TRUE,_xll.ohTrigger(RecalcTrigger,Trigger1Y)),NA())</f>
        <v>8.9165559261839E-3</v>
      </c>
    </row>
    <row r="1587" spans="2:17" x14ac:dyDescent="0.2">
      <c r="B1587" s="39" t="s">
        <v>42</v>
      </c>
      <c r="D1587" s="42">
        <f>_xll.qlCalendarAdvance(Calendar,$D1586,B1587,"f",FALSE)</f>
        <v>50873</v>
      </c>
      <c r="E1587" s="140">
        <f>_xll.qlInterestRateIndexValueDate(IndexON,D1587)</f>
        <v>50873</v>
      </c>
      <c r="F1587" s="156">
        <f>IFERROR(_xll.qlIndexFixing(IndexON,D1587,TRUE,_xll.ohTrigger(RecalcTrigger,TriggerON)),NA())</f>
        <v>7.4055484694723894E-3</v>
      </c>
      <c r="H1587" s="42">
        <f>_xll.qlCalendarAdvance(Calendar,$H1586,B1587,"f",FALSE)</f>
        <v>50873</v>
      </c>
      <c r="I1587" s="140">
        <f>_xll.qlInterestRateIndexValueDate(Index1M,$H1587)</f>
        <v>50873</v>
      </c>
      <c r="J1587" s="145">
        <f>IFERROR(_xll.qlIndexFixing(Index1M,$H1587,TRUE,_xll.ohTrigger(RecalcTrigger,Trigger1M)),NA())</f>
        <v>8.4278774261761225E-3</v>
      </c>
      <c r="K1587" s="44">
        <f>IFERROR(_xll.qlIndexFixing(Index3M,H1587,TRUE,_xll.ohTrigger(RecalcTrigger,Trigger3M)),NA())</f>
        <v>8.6232610122949117E-3</v>
      </c>
      <c r="L1587" s="44">
        <f>IFERROR(_xll.qlIndexFixing(Index6M,$H1587,TRUE,_xll.ohTrigger(RecalcTrigger,Trigger6M)),NA())</f>
        <v>8.6104895621323813E-3</v>
      </c>
      <c r="M1587" s="146">
        <f>IFERROR(_xll.qlIndexFixing(Index1Y,$H1587,TRUE,_xll.ohTrigger(RecalcTrigger,Trigger1Y)),NA())</f>
        <v>8.8349474914749797E-3</v>
      </c>
      <c r="N1587" s="145">
        <f>IFERROR(_xll.qlIndexFixing(ONIndex1M,I1587,TRUE,_xll.ohTrigger(RecalcTrigger,Trigger1M)),NA())</f>
        <v>8.4345646223649151E-3</v>
      </c>
      <c r="O1587" s="44">
        <f>IFERROR(_xll.qlIndexFixing(ONIndex3M,I1587,TRUE,_xll.ohTrigger(RecalcTrigger,Trigger3M)),NA())</f>
        <v>8.6424623295466851E-3</v>
      </c>
      <c r="P1587" s="44">
        <f>IFERROR(_xll.qlIndexFixing(ONIndex6M,I1587,TRUE,_xll.ohTrigger(RecalcTrigger,Trigger6M)),NA())</f>
        <v>8.6486060873569581E-3</v>
      </c>
      <c r="Q1587" s="146">
        <f>IFERROR(_xll.qlIndexFixing(ONIndex1Y,I1587,TRUE,_xll.ohTrigger(RecalcTrigger,Trigger1Y)),NA())</f>
        <v>8.9114702314596617E-3</v>
      </c>
    </row>
    <row r="1588" spans="2:17" x14ac:dyDescent="0.2">
      <c r="B1588" s="39" t="s">
        <v>42</v>
      </c>
      <c r="D1588" s="42">
        <f>_xll.qlCalendarAdvance(Calendar,$D1587,B1588,"f",FALSE)</f>
        <v>50880</v>
      </c>
      <c r="E1588" s="140">
        <f>_xll.qlInterestRateIndexValueDate(IndexON,D1588)</f>
        <v>50880</v>
      </c>
      <c r="F1588" s="156">
        <f>IFERROR(_xll.qlIndexFixing(IndexON,D1588,TRUE,_xll.ohTrigger(RecalcTrigger,TriggerON)),NA())</f>
        <v>7.4012650121690893E-3</v>
      </c>
      <c r="H1588" s="42">
        <f>_xll.qlCalendarAdvance(Calendar,$H1587,B1588,"f",FALSE)</f>
        <v>50880</v>
      </c>
      <c r="I1588" s="140">
        <f>_xll.qlInterestRateIndexValueDate(Index1M,$H1588)</f>
        <v>50880</v>
      </c>
      <c r="J1588" s="145">
        <f>IFERROR(_xll.qlIndexFixing(Index1M,$H1588,TRUE,_xll.ohTrigger(RecalcTrigger,Trigger1M)),NA())</f>
        <v>8.4233241686433695E-3</v>
      </c>
      <c r="K1588" s="44">
        <f>IFERROR(_xll.qlIndexFixing(Index3M,H1588,TRUE,_xll.ohTrigger(RecalcTrigger,Trigger3M)),NA())</f>
        <v>8.6189343115995933E-3</v>
      </c>
      <c r="L1588" s="44">
        <f>IFERROR(_xll.qlIndexFixing(Index6M,$H1588,TRUE,_xll.ohTrigger(RecalcTrigger,Trigger6M)),NA())</f>
        <v>8.6062719835632677E-3</v>
      </c>
      <c r="M1588" s="146">
        <f>IFERROR(_xll.qlIndexFixing(Index1Y,$H1588,TRUE,_xll.ohTrigger(RecalcTrigger,Trigger1Y)),NA())</f>
        <v>8.8308272147587779E-3</v>
      </c>
      <c r="N1588" s="145">
        <f>IFERROR(_xll.qlIndexFixing(ONIndex1M,I1588,TRUE,_xll.ohTrigger(RecalcTrigger,Trigger1M)),NA())</f>
        <v>8.4299439691737366E-3</v>
      </c>
      <c r="O1588" s="44">
        <f>IFERROR(_xll.qlIndexFixing(ONIndex3M,I1588,TRUE,_xll.ohTrigger(RecalcTrigger,Trigger3M)),NA())</f>
        <v>8.6379155190807744E-3</v>
      </c>
      <c r="P1588" s="44">
        <f>IFERROR(_xll.qlIndexFixing(ONIndex6M,I1588,TRUE,_xll.ohTrigger(RecalcTrigger,Trigger6M)),NA())</f>
        <v>8.6440002972432151E-3</v>
      </c>
      <c r="Q1588" s="146">
        <f>IFERROR(_xll.qlIndexFixing(ONIndex1Y,I1588,TRUE,_xll.ohTrigger(RecalcTrigger,Trigger1Y)),NA())</f>
        <v>8.9064215312828487E-3</v>
      </c>
    </row>
    <row r="1589" spans="2:17" x14ac:dyDescent="0.2">
      <c r="B1589" s="39" t="s">
        <v>42</v>
      </c>
      <c r="D1589" s="42">
        <f>_xll.qlCalendarAdvance(Calendar,$D1588,B1589,"f",FALSE)</f>
        <v>50887</v>
      </c>
      <c r="E1589" s="140">
        <f>_xll.qlInterestRateIndexValueDate(IndexON,D1589)</f>
        <v>50887</v>
      </c>
      <c r="F1589" s="156">
        <f>IFERROR(_xll.qlIndexFixing(IndexON,D1589,TRUE,_xll.ohTrigger(RecalcTrigger,TriggerON)),NA())</f>
        <v>7.3970150747970642E-3</v>
      </c>
      <c r="H1589" s="42">
        <f>_xll.qlCalendarAdvance(Calendar,$H1588,B1589,"f",FALSE)</f>
        <v>50887</v>
      </c>
      <c r="I1589" s="140">
        <f>_xll.qlInterestRateIndexValueDate(Index1M,$H1589)</f>
        <v>50887</v>
      </c>
      <c r="J1589" s="145">
        <f>IFERROR(_xll.qlIndexFixing(Index1M,$H1589,TRUE,_xll.ohTrigger(RecalcTrigger,Trigger1M)),NA())</f>
        <v>8.4188049418711941E-3</v>
      </c>
      <c r="K1589" s="44">
        <f>IFERROR(_xll.qlIndexFixing(Index3M,H1589,TRUE,_xll.ohTrigger(RecalcTrigger,Trigger3M)),NA())</f>
        <v>8.6146433582340483E-3</v>
      </c>
      <c r="L1589" s="44">
        <f>IFERROR(_xll.qlIndexFixing(Index6M,$H1589,TRUE,_xll.ohTrigger(RecalcTrigger,Trigger6M)),NA())</f>
        <v>8.6020857968910191E-3</v>
      </c>
      <c r="M1589" s="146">
        <f>IFERROR(_xll.qlIndexFixing(Index1Y,$H1589,TRUE,_xll.ohTrigger(RecalcTrigger,Trigger1Y)),NA())</f>
        <v>8.8267442758493478E-3</v>
      </c>
      <c r="N1589" s="145">
        <f>IFERROR(_xll.qlIndexFixing(ONIndex1M,I1589,TRUE,_xll.ohTrigger(RecalcTrigger,Trigger1M)),NA())</f>
        <v>8.4253573222725642E-3</v>
      </c>
      <c r="O1589" s="44">
        <f>IFERROR(_xll.qlIndexFixing(ONIndex3M,I1589,TRUE,_xll.ohTrigger(RecalcTrigger,Trigger3M)),NA())</f>
        <v>8.6334043756242096E-3</v>
      </c>
      <c r="P1589" s="44">
        <f>IFERROR(_xll.qlIndexFixing(ONIndex6M,I1589,TRUE,_xll.ohTrigger(RecalcTrigger,Trigger6M)),NA())</f>
        <v>8.6394257561439591E-3</v>
      </c>
      <c r="Q1589" s="146">
        <f>IFERROR(_xll.qlIndexFixing(ONIndex1Y,I1589,TRUE,_xll.ohTrigger(RecalcTrigger,Trigger1Y)),NA())</f>
        <v>8.9014098254913687E-3</v>
      </c>
    </row>
    <row r="1590" spans="2:17" x14ac:dyDescent="0.2">
      <c r="B1590" s="39" t="s">
        <v>42</v>
      </c>
      <c r="D1590" s="42">
        <f>_xll.qlCalendarAdvance(Calendar,$D1589,B1590,"f",FALSE)</f>
        <v>50894</v>
      </c>
      <c r="E1590" s="140">
        <f>_xll.qlInterestRateIndexValueDate(IndexON,D1590)</f>
        <v>50894</v>
      </c>
      <c r="F1590" s="156">
        <f>IFERROR(_xll.qlIndexFixing(IndexON,D1590,TRUE,_xll.ohTrigger(RecalcTrigger,TriggerON)),NA())</f>
        <v>7.3927986574373605E-3</v>
      </c>
      <c r="H1590" s="42">
        <f>_xll.qlCalendarAdvance(Calendar,$H1589,B1590,"f",FALSE)</f>
        <v>50894</v>
      </c>
      <c r="I1590" s="140">
        <f>_xll.qlInterestRateIndexValueDate(Index1M,$H1590)</f>
        <v>50894</v>
      </c>
      <c r="J1590" s="145">
        <f>IFERROR(_xll.qlIndexFixing(Index1M,$H1590,TRUE,_xll.ohTrigger(RecalcTrigger,Trigger1M)),NA())</f>
        <v>8.4136593647928769E-3</v>
      </c>
      <c r="K1590" s="44">
        <f>IFERROR(_xll.qlIndexFixing(Index3M,H1590,TRUE,_xll.ohTrigger(RecalcTrigger,Trigger3M)),NA())</f>
        <v>8.610192619833314E-3</v>
      </c>
      <c r="L1590" s="44">
        <f>IFERROR(_xll.qlIndexFixing(Index6M,$H1590,TRUE,_xll.ohTrigger(RecalcTrigger,Trigger6M)),NA())</f>
        <v>8.5977463410883276E-3</v>
      </c>
      <c r="M1590" s="146">
        <f>IFERROR(_xll.qlIndexFixing(Index1Y,$H1590,TRUE,_xll.ohTrigger(RecalcTrigger,Trigger1Y)),NA())</f>
        <v>8.8226986742920722E-3</v>
      </c>
      <c r="N1590" s="145">
        <f>IFERROR(_xll.qlIndexFixing(ONIndex1M,I1590,TRUE,_xll.ohTrigger(RecalcTrigger,Trigger1M)),NA())</f>
        <v>8.420804681661398E-3</v>
      </c>
      <c r="O1590" s="44">
        <f>IFERROR(_xll.qlIndexFixing(ONIndex3M,I1590,TRUE,_xll.ohTrigger(RecalcTrigger,Trigger3M)),NA())</f>
        <v>8.6289288990959445E-3</v>
      </c>
      <c r="P1590" s="44">
        <f>IFERROR(_xll.qlIndexFixing(ONIndex6M,I1590,TRUE,_xll.ohTrigger(RecalcTrigger,Trigger6M)),NA())</f>
        <v>8.6348824640591904E-3</v>
      </c>
      <c r="Q1590" s="146">
        <f>IFERROR(_xll.qlIndexFixing(ONIndex1Y,I1590,TRUE,_xll.ohTrigger(RecalcTrigger,Trigger1Y)),NA())</f>
        <v>8.8964351141662679E-3</v>
      </c>
    </row>
    <row r="1591" spans="2:17" x14ac:dyDescent="0.2">
      <c r="B1591" s="39" t="s">
        <v>42</v>
      </c>
      <c r="D1591" s="42">
        <f>_xll.qlCalendarAdvance(Calendar,$D1590,B1591,"f",FALSE)</f>
        <v>50901</v>
      </c>
      <c r="E1591" s="140">
        <f>_xll.qlInterestRateIndexValueDate(IndexON,D1591)</f>
        <v>50901</v>
      </c>
      <c r="F1591" s="156">
        <f>IFERROR(_xll.qlIndexFixing(IndexON,D1591,TRUE,_xll.ohTrigger(RecalcTrigger,TriggerON)),NA())</f>
        <v>7.3886157600899782E-3</v>
      </c>
      <c r="H1591" s="42">
        <f>_xll.qlCalendarAdvance(Calendar,$H1590,B1591,"f",FALSE)</f>
        <v>50901</v>
      </c>
      <c r="I1591" s="140">
        <f>_xll.qlInterestRateIndexValueDate(Index1M,$H1591)</f>
        <v>50901</v>
      </c>
      <c r="J1591" s="145">
        <f>IFERROR(_xll.qlIndexFixing(Index1M,$H1591,TRUE,_xll.ohTrigger(RecalcTrigger,Trigger1M)),NA())</f>
        <v>8.4092151846003032E-3</v>
      </c>
      <c r="K1591" s="44">
        <f>IFERROR(_xll.qlIndexFixing(Index3M,H1591,TRUE,_xll.ohTrigger(RecalcTrigger,Trigger3M)),NA())</f>
        <v>8.6059756147929337E-3</v>
      </c>
      <c r="L1591" s="44">
        <f>IFERROR(_xll.qlIndexFixing(Index6M,$H1591,TRUE,_xll.ohTrigger(RecalcTrigger,Trigger6M)),NA())</f>
        <v>8.5936250830004456E-3</v>
      </c>
      <c r="M1591" s="146">
        <f>IFERROR(_xll.qlIndexFixing(Index1Y,$H1591,TRUE,_xll.ohTrigger(RecalcTrigger,Trigger1Y)),NA())</f>
        <v>8.8186904096369916E-3</v>
      </c>
      <c r="N1591" s="145">
        <f>IFERROR(_xll.qlIndexFixing(ONIndex1M,I1591,TRUE,_xll.ohTrigger(RecalcTrigger,Trigger1M)),NA())</f>
        <v>8.4162860475023304E-3</v>
      </c>
      <c r="O1591" s="44">
        <f>IFERROR(_xll.qlIndexFixing(ONIndex3M,I1591,TRUE,_xll.ohTrigger(RecalcTrigger,Trigger3M)),NA())</f>
        <v>8.6244890894959791E-3</v>
      </c>
      <c r="P1591" s="44">
        <f>IFERROR(_xll.qlIndexFixing(ONIndex6M,I1591,TRUE,_xll.ohTrigger(RecalcTrigger,Trigger6M)),NA())</f>
        <v>8.6303704211510013E-3</v>
      </c>
      <c r="Q1591" s="146">
        <f>IFERROR(_xll.qlIndexFixing(ONIndex1Y,I1591,TRUE,_xll.ohTrigger(RecalcTrigger,Trigger1Y)),NA())</f>
        <v>8.8914973973075462E-3</v>
      </c>
    </row>
    <row r="1592" spans="2:17" x14ac:dyDescent="0.2">
      <c r="B1592" s="39" t="s">
        <v>42</v>
      </c>
      <c r="D1592" s="42">
        <f>_xll.qlCalendarAdvance(Calendar,$D1591,B1592,"f",FALSE)</f>
        <v>50908</v>
      </c>
      <c r="E1592" s="140">
        <f>_xll.qlInterestRateIndexValueDate(IndexON,D1592)</f>
        <v>50908</v>
      </c>
      <c r="F1592" s="156">
        <f>IFERROR(_xll.qlIndexFixing(IndexON,D1592,TRUE,_xll.ohTrigger(RecalcTrigger,TriggerON)),NA())</f>
        <v>7.3844663828359636E-3</v>
      </c>
      <c r="H1592" s="42">
        <f>_xll.qlCalendarAdvance(Calendar,$H1591,B1592,"f",FALSE)</f>
        <v>50908</v>
      </c>
      <c r="I1592" s="140">
        <f>_xll.qlInterestRateIndexValueDate(Index1M,$H1592)</f>
        <v>50908</v>
      </c>
      <c r="J1592" s="145">
        <f>IFERROR(_xll.qlIndexFixing(Index1M,$H1592,TRUE,_xll.ohTrigger(RecalcTrigger,Trigger1M)),NA())</f>
        <v>8.4048050375633496E-3</v>
      </c>
      <c r="K1592" s="44">
        <f>IFERROR(_xll.qlIndexFixing(Index3M,H1592,TRUE,_xll.ohTrigger(RecalcTrigger,Trigger3M)),NA())</f>
        <v>8.6017943576249447E-3</v>
      </c>
      <c r="L1592" s="44">
        <f>IFERROR(_xll.qlIndexFixing(Index6M,$H1592,TRUE,_xll.ohTrigger(RecalcTrigger,Trigger6M)),NA())</f>
        <v>8.5895352169935556E-3</v>
      </c>
      <c r="M1592" s="146">
        <f>IFERROR(_xll.qlIndexFixing(Index1Y,$H1592,TRUE,_xll.ohTrigger(RecalcTrigger,Trigger1Y)),NA())</f>
        <v>8.814719481437687E-3</v>
      </c>
      <c r="N1592" s="145">
        <f>IFERROR(_xll.qlIndexFixing(ONIndex1M,I1592,TRUE,_xll.ohTrigger(RecalcTrigger,Trigger1M)),NA())</f>
        <v>8.4118014197143154E-3</v>
      </c>
      <c r="O1592" s="44">
        <f>IFERROR(_xll.qlIndexFixing(ONIndex3M,I1592,TRUE,_xll.ohTrigger(RecalcTrigger,Trigger3M)),NA())</f>
        <v>8.6200849469053598E-3</v>
      </c>
      <c r="P1592" s="44">
        <f>IFERROR(_xll.qlIndexFixing(ONIndex6M,I1592,TRUE,_xll.ohTrigger(RecalcTrigger,Trigger6M)),NA())</f>
        <v>8.6258896270952068E-3</v>
      </c>
      <c r="Q1592" s="146">
        <f>IFERROR(_xll.qlIndexFixing(ONIndex1Y,I1592,TRUE,_xll.ohTrigger(RecalcTrigger,Trigger1Y)),NA())</f>
        <v>8.8865966749962499E-3</v>
      </c>
    </row>
    <row r="1593" spans="2:17" x14ac:dyDescent="0.2">
      <c r="B1593" s="39" t="s">
        <v>42</v>
      </c>
      <c r="D1593" s="42">
        <f>_xll.qlCalendarAdvance(Calendar,$D1592,B1593,"f",FALSE)</f>
        <v>50915</v>
      </c>
      <c r="E1593" s="140">
        <f>_xll.qlInterestRateIndexValueDate(IndexON,D1593)</f>
        <v>50915</v>
      </c>
      <c r="F1593" s="156">
        <f>IFERROR(_xll.qlIndexFixing(IndexON,D1593,TRUE,_xll.ohTrigger(RecalcTrigger,TriggerON)),NA())</f>
        <v>7.380350525513224E-3</v>
      </c>
      <c r="H1593" s="42">
        <f>_xll.qlCalendarAdvance(Calendar,$H1592,B1593,"f",FALSE)</f>
        <v>50915</v>
      </c>
      <c r="I1593" s="140">
        <f>_xll.qlInterestRateIndexValueDate(Index1M,$H1593)</f>
        <v>50915</v>
      </c>
      <c r="J1593" s="145">
        <f>IFERROR(_xll.qlIndexFixing(Index1M,$H1593,TRUE,_xll.ohTrigger(RecalcTrigger,Trigger1M)),NA())</f>
        <v>8.4004289236402647E-3</v>
      </c>
      <c r="K1593" s="44">
        <f>IFERROR(_xll.qlIndexFixing(Index3M,H1593,TRUE,_xll.ohTrigger(RecalcTrigger,Trigger3M)),NA())</f>
        <v>8.5976488482139447E-3</v>
      </c>
      <c r="L1593" s="44">
        <f>IFERROR(_xll.qlIndexFixing(Index6M,$H1593,TRUE,_xll.ohTrigger(RecalcTrigger,Trigger6M)),NA())</f>
        <v>8.5854767428747356E-3</v>
      </c>
      <c r="M1593" s="146">
        <f>IFERROR(_xll.qlIndexFixing(Index1Y,$H1593,TRUE,_xll.ohTrigger(RecalcTrigger,Trigger1Y)),NA())</f>
        <v>8.8107858892523903E-3</v>
      </c>
      <c r="N1593" s="145">
        <f>IFERROR(_xll.qlIndexFixing(ONIndex1M,I1593,TRUE,_xll.ohTrigger(RecalcTrigger,Trigger1M)),NA())</f>
        <v>8.4073507982973528E-3</v>
      </c>
      <c r="O1593" s="44">
        <f>IFERROR(_xll.qlIndexFixing(ONIndex3M,I1593,TRUE,_xll.ohTrigger(RecalcTrigger,Trigger3M)),NA())</f>
        <v>8.6157164713240864E-3</v>
      </c>
      <c r="P1593" s="44">
        <f>IFERROR(_xll.qlIndexFixing(ONIndex6M,I1593,TRUE,_xll.ohTrigger(RecalcTrigger,Trigger6M)),NA())</f>
        <v>8.621440082215992E-3</v>
      </c>
      <c r="Q1593" s="146">
        <f>IFERROR(_xll.qlIndexFixing(ONIndex1Y,I1593,TRUE,_xll.ohTrigger(RecalcTrigger,Trigger1Y)),NA())</f>
        <v>8.8817329471513329E-3</v>
      </c>
    </row>
    <row r="1594" spans="2:17" x14ac:dyDescent="0.2">
      <c r="B1594" s="39" t="s">
        <v>42</v>
      </c>
      <c r="D1594" s="42">
        <f>_xll.qlCalendarAdvance(Calendar,$D1593,B1594,"f",FALSE)</f>
        <v>50922</v>
      </c>
      <c r="E1594" s="140">
        <f>_xll.qlInterestRateIndexValueDate(IndexON,D1594)</f>
        <v>50922</v>
      </c>
      <c r="F1594" s="156">
        <f>IFERROR(_xll.qlIndexFixing(IndexON,D1594,TRUE,_xll.ohTrigger(RecalcTrigger,TriggerON)),NA())</f>
        <v>7.3762681882838521E-3</v>
      </c>
      <c r="H1594" s="42">
        <f>_xll.qlCalendarAdvance(Calendar,$H1593,B1594,"f",FALSE)</f>
        <v>50922</v>
      </c>
      <c r="I1594" s="140">
        <f>_xll.qlInterestRateIndexValueDate(Index1M,$H1594)</f>
        <v>50922</v>
      </c>
      <c r="J1594" s="145">
        <f>IFERROR(_xll.qlIndexFixing(Index1M,$H1594,TRUE,_xll.ohTrigger(RecalcTrigger,Trigger1M)),NA())</f>
        <v>8.3967192681682068E-3</v>
      </c>
      <c r="K1594" s="44">
        <f>IFERROR(_xll.qlIndexFixing(Index3M,H1594,TRUE,_xll.ohTrigger(RecalcTrigger,Trigger3M)),NA())</f>
        <v>8.5935390864489338E-3</v>
      </c>
      <c r="L1594" s="44">
        <f>IFERROR(_xll.qlIndexFixing(Index6M,$H1594,TRUE,_xll.ohTrigger(RecalcTrigger,Trigger6M)),NA())</f>
        <v>8.5816257351522904E-3</v>
      </c>
      <c r="M1594" s="146">
        <f>IFERROR(_xll.qlIndexFixing(Index1Y,$H1594,TRUE,_xll.ohTrigger(RecalcTrigger,Trigger1Y)),NA())</f>
        <v>8.806889632643318E-3</v>
      </c>
      <c r="N1594" s="145">
        <f>IFERROR(_xll.qlIndexFixing(ONIndex1M,I1594,TRUE,_xll.ohTrigger(RecalcTrigger,Trigger1M)),NA())</f>
        <v>8.4029341832514426E-3</v>
      </c>
      <c r="O1594" s="44">
        <f>IFERROR(_xll.qlIndexFixing(ONIndex3M,I1594,TRUE,_xll.ohTrigger(RecalcTrigger,Trigger3M)),NA())</f>
        <v>8.6113836626711127E-3</v>
      </c>
      <c r="P1594" s="44">
        <f>IFERROR(_xll.qlIndexFixing(ONIndex6M,I1594,TRUE,_xll.ohTrigger(RecalcTrigger,Trigger6M)),NA())</f>
        <v>8.6170217863512644E-3</v>
      </c>
      <c r="Q1594" s="146">
        <f>IFERROR(_xll.qlIndexFixing(ONIndex1Y,I1594,TRUE,_xll.ohTrigger(RecalcTrigger,Trigger1Y)),NA())</f>
        <v>8.8769062136917487E-3</v>
      </c>
    </row>
    <row r="1595" spans="2:17" x14ac:dyDescent="0.2">
      <c r="B1595" s="39" t="s">
        <v>42</v>
      </c>
      <c r="D1595" s="42">
        <f>_xll.qlCalendarAdvance(Calendar,$D1594,B1595,"f",FALSE)</f>
        <v>50929</v>
      </c>
      <c r="E1595" s="140">
        <f>_xll.qlInterestRateIndexValueDate(IndexON,D1595)</f>
        <v>50929</v>
      </c>
      <c r="F1595" s="156">
        <f>IFERROR(_xll.qlIndexFixing(IndexON,D1595,TRUE,_xll.ohTrigger(RecalcTrigger,TriggerON)),NA())</f>
        <v>7.3722193710668016E-3</v>
      </c>
      <c r="H1595" s="42">
        <f>_xll.qlCalendarAdvance(Calendar,$H1594,B1595,"f",FALSE)</f>
        <v>50929</v>
      </c>
      <c r="I1595" s="140">
        <f>_xll.qlInterestRateIndexValueDate(Index1M,$H1595)</f>
        <v>50929</v>
      </c>
      <c r="J1595" s="145">
        <f>IFERROR(_xll.qlIndexFixing(Index1M,$H1595,TRUE,_xll.ohTrigger(RecalcTrigger,Trigger1M)),NA())</f>
        <v>8.3924042251976774E-3</v>
      </c>
      <c r="K1595" s="44">
        <f>IFERROR(_xll.qlIndexFixing(Index3M,H1595,TRUE,_xll.ohTrigger(RecalcTrigger,Trigger3M)),NA())</f>
        <v>8.5894650722206801E-3</v>
      </c>
      <c r="L1595" s="44">
        <f>IFERROR(_xll.qlIndexFixing(Index6M,$H1595,TRUE,_xll.ohTrigger(RecalcTrigger,Trigger6M)),NA())</f>
        <v>8.5776278957827926E-3</v>
      </c>
      <c r="M1595" s="146">
        <f>IFERROR(_xll.qlIndexFixing(Index1Y,$H1595,TRUE,_xll.ohTrigger(RecalcTrigger,Trigger1Y)),NA())</f>
        <v>8.803030711176673E-3</v>
      </c>
      <c r="N1595" s="145">
        <f>IFERROR(_xll.qlIndexFixing(ONIndex1M,I1595,TRUE,_xll.ohTrigger(RecalcTrigger,Trigger1M)),NA())</f>
        <v>8.3985515745765849E-3</v>
      </c>
      <c r="O1595" s="44">
        <f>IFERROR(_xll.qlIndexFixing(ONIndex3M,I1595,TRUE,_xll.ohTrigger(RecalcTrigger,Trigger3M)),NA())</f>
        <v>8.6070865209464387E-3</v>
      </c>
      <c r="P1595" s="44">
        <f>IFERROR(_xll.qlIndexFixing(ONIndex6M,I1595,TRUE,_xll.ohTrigger(RecalcTrigger,Trigger6M)),NA())</f>
        <v>8.6126347395010239E-3</v>
      </c>
      <c r="Q1595" s="146">
        <f>IFERROR(_xll.qlIndexFixing(ONIndex1Y,I1595,TRUE,_xll.ohTrigger(RecalcTrigger,Trigger1Y)),NA())</f>
        <v>8.87211647477959E-3</v>
      </c>
    </row>
    <row r="1596" spans="2:17" x14ac:dyDescent="0.2">
      <c r="B1596" s="39" t="s">
        <v>42</v>
      </c>
      <c r="D1596" s="42">
        <f>_xll.qlCalendarAdvance(Calendar,$D1595,B1596,"f",FALSE)</f>
        <v>50936</v>
      </c>
      <c r="E1596" s="140">
        <f>_xll.qlInterestRateIndexValueDate(IndexON,D1596)</f>
        <v>50936</v>
      </c>
      <c r="F1596" s="156">
        <f>IFERROR(_xll.qlIndexFixing(IndexON,D1596,TRUE,_xll.ohTrigger(RecalcTrigger,TriggerON)),NA())</f>
        <v>7.3682040739431187E-3</v>
      </c>
      <c r="H1596" s="42">
        <f>_xll.qlCalendarAdvance(Calendar,$H1595,B1596,"f",FALSE)</f>
        <v>50936</v>
      </c>
      <c r="I1596" s="140">
        <f>_xll.qlInterestRateIndexValueDate(Index1M,$H1596)</f>
        <v>50936</v>
      </c>
      <c r="J1596" s="145">
        <f>IFERROR(_xll.qlIndexFixing(Index1M,$H1596,TRUE,_xll.ohTrigger(RecalcTrigger,Trigger1M)),NA())</f>
        <v>8.3881232127337828E-3</v>
      </c>
      <c r="K1596" s="44">
        <f>IFERROR(_xll.qlIndexFixing(Index3M,H1596,TRUE,_xll.ohTrigger(RecalcTrigger,Trigger3M)),NA())</f>
        <v>8.5854268054164195E-3</v>
      </c>
      <c r="L1596" s="44">
        <f>IFERROR(_xll.qlIndexFixing(Index6M,$H1596,TRUE,_xll.ohTrigger(RecalcTrigger,Trigger6M)),NA())</f>
        <v>8.5736614469633775E-3</v>
      </c>
      <c r="M1596" s="146">
        <f>IFERROR(_xll.qlIndexFixing(Index1Y,$H1596,TRUE,_xll.ohTrigger(RecalcTrigger,Trigger1Y)),NA())</f>
        <v>8.7992091244228649E-3</v>
      </c>
      <c r="N1596" s="145">
        <f>IFERROR(_xll.qlIndexFixing(ONIndex1M,I1596,TRUE,_xll.ohTrigger(RecalcTrigger,Trigger1M)),NA())</f>
        <v>8.3942029721917333E-3</v>
      </c>
      <c r="O1596" s="44">
        <f>IFERROR(_xll.qlIndexFixing(ONIndex3M,I1596,TRUE,_xll.ohTrigger(RecalcTrigger,Trigger3M)),NA())</f>
        <v>8.6028250461500644E-3</v>
      </c>
      <c r="P1596" s="44">
        <f>IFERROR(_xll.qlIndexFixing(ONIndex6M,I1596,TRUE,_xll.ohTrigger(RecalcTrigger,Trigger6M)),NA())</f>
        <v>8.6082789417463168E-3</v>
      </c>
      <c r="Q1596" s="146">
        <f>IFERROR(_xll.qlIndexFixing(ONIndex1Y,I1596,TRUE,_xll.ohTrigger(RecalcTrigger,Trigger1Y)),NA())</f>
        <v>8.8673637302527641E-3</v>
      </c>
    </row>
    <row r="1597" spans="2:17" x14ac:dyDescent="0.2">
      <c r="B1597" s="39" t="s">
        <v>42</v>
      </c>
      <c r="D1597" s="42">
        <f>_xll.qlCalendarAdvance(Calendar,$D1596,B1597,"f",FALSE)</f>
        <v>50943</v>
      </c>
      <c r="E1597" s="140">
        <f>_xll.qlInterestRateIndexValueDate(IndexON,D1597)</f>
        <v>50943</v>
      </c>
      <c r="F1597" s="156">
        <f>IFERROR(_xll.qlIndexFixing(IndexON,D1597,TRUE,_xll.ohTrigger(RecalcTrigger,TriggerON)),NA())</f>
        <v>7.3642222967507109E-3</v>
      </c>
      <c r="H1597" s="42">
        <f>_xll.qlCalendarAdvance(Calendar,$H1596,B1597,"f",FALSE)</f>
        <v>50943</v>
      </c>
      <c r="I1597" s="140">
        <f>_xll.qlInterestRateIndexValueDate(Index1M,$H1597)</f>
        <v>50943</v>
      </c>
      <c r="J1597" s="145">
        <f>IFERROR(_xll.qlIndexFixing(Index1M,$H1597,TRUE,_xll.ohTrigger(RecalcTrigger,Trigger1M)),NA())</f>
        <v>8.3838762307359982E-3</v>
      </c>
      <c r="K1597" s="44">
        <f>IFERROR(_xll.qlIndexFixing(Index3M,H1597,TRUE,_xll.ohTrigger(RecalcTrigger,Trigger3M)),NA())</f>
        <v>8.5814242859295585E-3</v>
      </c>
      <c r="L1597" s="44">
        <f>IFERROR(_xll.qlIndexFixing(Index6M,$H1597,TRUE,_xll.ohTrigger(RecalcTrigger,Trigger6M)),NA())</f>
        <v>8.5697263885084751E-3</v>
      </c>
      <c r="M1597" s="146">
        <f>IFERROR(_xll.qlIndexFixing(Index1Y,$H1597,TRUE,_xll.ohTrigger(RecalcTrigger,Trigger1Y)),NA())</f>
        <v>8.7954248719567356E-3</v>
      </c>
      <c r="N1597" s="145">
        <f>IFERROR(_xll.qlIndexFixing(ONIndex1M,I1597,TRUE,_xll.ohTrigger(RecalcTrigger,Trigger1M)),NA())</f>
        <v>8.3898883762589804E-3</v>
      </c>
      <c r="O1597" s="44">
        <f>IFERROR(_xll.qlIndexFixing(ONIndex3M,I1597,TRUE,_xll.ohTrigger(RecalcTrigger,Trigger3M)),NA())</f>
        <v>8.5985992383630361E-3</v>
      </c>
      <c r="P1597" s="44">
        <f>IFERROR(_xll.qlIndexFixing(ONIndex6M,I1597,TRUE,_xll.ohTrigger(RecalcTrigger,Trigger6M)),NA())</f>
        <v>8.6039543929250506E-3</v>
      </c>
      <c r="Q1597" s="146">
        <f>IFERROR(_xll.qlIndexFixing(ONIndex1Y,I1597,TRUE,_xll.ohTrigger(RecalcTrigger,Trigger1Y)),NA())</f>
        <v>8.8626479802733638E-3</v>
      </c>
    </row>
    <row r="1598" spans="2:17" x14ac:dyDescent="0.2">
      <c r="B1598" s="39" t="s">
        <v>42</v>
      </c>
      <c r="D1598" s="42">
        <f>_xll.qlCalendarAdvance(Calendar,$D1597,B1598,"f",FALSE)</f>
        <v>50950</v>
      </c>
      <c r="E1598" s="140">
        <f>_xll.qlInterestRateIndexValueDate(IndexON,D1598)</f>
        <v>50950</v>
      </c>
      <c r="F1598" s="156">
        <f>IFERROR(_xll.qlIndexFixing(IndexON,D1598,TRUE,_xll.ohTrigger(RecalcTrigger,TriggerON)),NA())</f>
        <v>7.3602740395706245E-3</v>
      </c>
      <c r="H1598" s="42">
        <f>_xll.qlCalendarAdvance(Calendar,$H1597,B1598,"f",FALSE)</f>
        <v>50950</v>
      </c>
      <c r="I1598" s="140">
        <f>_xll.qlInterestRateIndexValueDate(Index1M,$H1598)</f>
        <v>50950</v>
      </c>
      <c r="J1598" s="145">
        <f>IFERROR(_xll.qlIndexFixing(Index1M,$H1598,TRUE,_xll.ohTrigger(RecalcTrigger,Trigger1M)),NA())</f>
        <v>8.3796632791746095E-3</v>
      </c>
      <c r="K1598" s="44">
        <f>IFERROR(_xll.qlIndexFixing(Index3M,H1598,TRUE,_xll.ohTrigger(RecalcTrigger,Trigger3M)),NA())</f>
        <v>8.5774575136508633E-3</v>
      </c>
      <c r="L1598" s="44">
        <f>IFERROR(_xll.qlIndexFixing(Index6M,$H1598,TRUE,_xll.ohTrigger(RecalcTrigger,Trigger6M)),NA())</f>
        <v>8.5658227202329677E-3</v>
      </c>
      <c r="M1598" s="146">
        <f>IFERROR(_xll.qlIndexFixing(Index1Y,$H1598,TRUE,_xll.ohTrigger(RecalcTrigger,Trigger1Y)),NA())</f>
        <v>8.7916779533575504E-3</v>
      </c>
      <c r="N1598" s="145">
        <f>IFERROR(_xll.qlIndexFixing(ONIndex1M,I1598,TRUE,_xll.ohTrigger(RecalcTrigger,Trigger1M)),NA())</f>
        <v>8.3856077866162337E-3</v>
      </c>
      <c r="O1598" s="44">
        <f>IFERROR(_xll.qlIndexFixing(ONIndex3M,I1598,TRUE,_xll.ohTrigger(RecalcTrigger,Trigger3M)),NA())</f>
        <v>8.5944090975043075E-3</v>
      </c>
      <c r="P1598" s="44">
        <f>IFERROR(_xll.qlIndexFixing(ONIndex6M,I1598,TRUE,_xll.ohTrigger(RecalcTrigger,Trigger6M)),NA())</f>
        <v>8.5996610931993178E-3</v>
      </c>
      <c r="Q1598" s="146">
        <f>IFERROR(_xll.qlIndexFixing(ONIndex1Y,I1598,TRUE,_xll.ohTrigger(RecalcTrigger,Trigger1Y)),NA())</f>
        <v>8.8579692247603425E-3</v>
      </c>
    </row>
    <row r="1599" spans="2:17" x14ac:dyDescent="0.2">
      <c r="B1599" s="39" t="s">
        <v>42</v>
      </c>
      <c r="D1599" s="42">
        <f>_xll.qlCalendarAdvance(Calendar,$D1598,B1599,"f",FALSE)</f>
        <v>50957</v>
      </c>
      <c r="E1599" s="140">
        <f>_xll.qlInterestRateIndexValueDate(IndexON,D1599)</f>
        <v>50957</v>
      </c>
      <c r="F1599" s="156">
        <f>IFERROR(_xll.qlIndexFixing(IndexON,D1599,TRUE,_xll.ohTrigger(RecalcTrigger,TriggerON)),NA())</f>
        <v>7.3563593023218132E-3</v>
      </c>
      <c r="H1599" s="42">
        <f>_xll.qlCalendarAdvance(Calendar,$H1598,B1599,"f",FALSE)</f>
        <v>50957</v>
      </c>
      <c r="I1599" s="140">
        <f>_xll.qlInterestRateIndexValueDate(Index1M,$H1599)</f>
        <v>50957</v>
      </c>
      <c r="J1599" s="145">
        <f>IFERROR(_xll.qlIndexFixing(Index1M,$H1599,TRUE,_xll.ohTrigger(RecalcTrigger,Trigger1M)),NA())</f>
        <v>8.374886933292483E-3</v>
      </c>
      <c r="K1599" s="44">
        <f>IFERROR(_xll.qlIndexFixing(Index3M,H1599,TRUE,_xll.ohTrigger(RecalcTrigger,Trigger3M)),NA())</f>
        <v>8.5735264884755011E-3</v>
      </c>
      <c r="L1599" s="44">
        <f>IFERROR(_xll.qlIndexFixing(Index6M,$H1599,TRUE,_xll.ohTrigger(RecalcTrigger,Trigger6M)),NA())</f>
        <v>8.5617851171659997E-3</v>
      </c>
      <c r="M1599" s="146">
        <f>IFERROR(_xll.qlIndexFixing(Index1Y,$H1599,TRUE,_xll.ohTrigger(RecalcTrigger,Trigger1Y)),NA())</f>
        <v>8.7879683682072357E-3</v>
      </c>
      <c r="N1599" s="145">
        <f>IFERROR(_xll.qlIndexFixing(ONIndex1M,I1599,TRUE,_xll.ohTrigger(RecalcTrigger,Trigger1M)),NA())</f>
        <v>8.3813612034255858E-3</v>
      </c>
      <c r="O1599" s="44">
        <f>IFERROR(_xll.qlIndexFixing(ONIndex3M,I1599,TRUE,_xll.ohTrigger(RecalcTrigger,Trigger3M)),NA())</f>
        <v>8.5902546236549249E-3</v>
      </c>
      <c r="P1599" s="44">
        <f>IFERROR(_xll.qlIndexFixing(ONIndex6M,I1599,TRUE,_xll.ohTrigger(RecalcTrigger,Trigger6M)),NA())</f>
        <v>8.5953990425691185E-3</v>
      </c>
      <c r="Q1599" s="146">
        <f>IFERROR(_xll.qlIndexFixing(ONIndex1Y,I1599,TRUE,_xll.ohTrigger(RecalcTrigger,Trigger1Y)),NA())</f>
        <v>8.8533274637137005E-3</v>
      </c>
    </row>
    <row r="1600" spans="2:17" x14ac:dyDescent="0.2">
      <c r="B1600" s="39" t="s">
        <v>42</v>
      </c>
      <c r="D1600" s="42">
        <f>_xll.qlCalendarAdvance(Calendar,$D1599,B1600,"f",FALSE)</f>
        <v>50964</v>
      </c>
      <c r="E1600" s="140">
        <f>_xll.qlInterestRateIndexValueDate(IndexON,D1600)</f>
        <v>50964</v>
      </c>
      <c r="F1600" s="156">
        <f>IFERROR(_xll.qlIndexFixing(IndexON,D1600,TRUE,_xll.ohTrigger(RecalcTrigger,TriggerON)),NA())</f>
        <v>7.3524780851663696E-3</v>
      </c>
      <c r="H1600" s="42">
        <f>_xll.qlCalendarAdvance(Calendar,$H1599,B1600,"f",FALSE)</f>
        <v>50964</v>
      </c>
      <c r="I1600" s="140">
        <f>_xll.qlInterestRateIndexValueDate(Index1M,$H1600)</f>
        <v>50964</v>
      </c>
      <c r="J1600" s="145">
        <f>IFERROR(_xll.qlIndexFixing(Index1M,$H1600,TRUE,_xll.ohTrigger(RecalcTrigger,Trigger1M)),NA())</f>
        <v>8.370749050061306E-3</v>
      </c>
      <c r="K1600" s="44">
        <f>IFERROR(_xll.qlIndexFixing(Index3M,H1600,TRUE,_xll.ohTrigger(RecalcTrigger,Trigger3M)),NA())</f>
        <v>8.5696312102942363E-3</v>
      </c>
      <c r="L1600" s="44">
        <f>IFERROR(_xll.qlIndexFixing(Index6M,$H1600,TRUE,_xll.ohTrigger(RecalcTrigger,Trigger6M)),NA())</f>
        <v>8.5579463809740668E-3</v>
      </c>
      <c r="M1600" s="146">
        <f>IFERROR(_xll.qlIndexFixing(Index1Y,$H1600,TRUE,_xll.ohTrigger(RecalcTrigger,Trigger1Y)),NA())</f>
        <v>8.7842961160936959E-3</v>
      </c>
      <c r="N1600" s="145">
        <f>IFERROR(_xll.qlIndexFixing(ONIndex1M,I1600,TRUE,_xll.ohTrigger(RecalcTrigger,Trigger1M)),NA())</f>
        <v>8.377148626524944E-3</v>
      </c>
      <c r="O1600" s="44">
        <f>IFERROR(_xll.qlIndexFixing(ONIndex3M,I1600,TRUE,_xll.ohTrigger(RecalcTrigger,Trigger3M)),NA())</f>
        <v>8.5861358168148882E-3</v>
      </c>
      <c r="P1600" s="44">
        <f>IFERROR(_xll.qlIndexFixing(ONIndex6M,I1600,TRUE,_xll.ohTrigger(RecalcTrigger,Trigger6M)),NA())</f>
        <v>8.59116824087236E-3</v>
      </c>
      <c r="Q1600" s="146">
        <f>IFERROR(_xll.qlIndexFixing(ONIndex1Y,I1600,TRUE,_xll.ohTrigger(RecalcTrigger,Trigger1Y)),NA())</f>
        <v>8.8487226970523913E-3</v>
      </c>
    </row>
    <row r="1601" spans="2:17" x14ac:dyDescent="0.2">
      <c r="B1601" s="39" t="s">
        <v>42</v>
      </c>
      <c r="D1601" s="42">
        <f>_xll.qlCalendarAdvance(Calendar,$D1600,B1601,"f",FALSE)</f>
        <v>50971</v>
      </c>
      <c r="E1601" s="140">
        <f>_xll.qlInterestRateIndexValueDate(IndexON,D1601)</f>
        <v>50971</v>
      </c>
      <c r="F1601" s="156">
        <f>IFERROR(_xll.qlIndexFixing(IndexON,D1601,TRUE,_xll.ohTrigger(RecalcTrigger,TriggerON)),NA())</f>
        <v>7.3486303881042936E-3</v>
      </c>
      <c r="H1601" s="42">
        <f>_xll.qlCalendarAdvance(Calendar,$H1600,B1601,"f",FALSE)</f>
        <v>50971</v>
      </c>
      <c r="I1601" s="140">
        <f>_xll.qlInterestRateIndexValueDate(Index1M,$H1601)</f>
        <v>50971</v>
      </c>
      <c r="J1601" s="145">
        <f>IFERROR(_xll.qlIndexFixing(Index1M,$H1601,TRUE,_xll.ohTrigger(RecalcTrigger,Trigger1M)),NA())</f>
        <v>8.3666451996345492E-3</v>
      </c>
      <c r="K1601" s="44">
        <f>IFERROR(_xll.qlIndexFixing(Index3M,H1601,TRUE,_xll.ohTrigger(RecalcTrigger,Trigger3M)),NA())</f>
        <v>8.5657716790039969E-3</v>
      </c>
      <c r="L1601" s="44">
        <f>IFERROR(_xll.qlIndexFixing(Index6M,$H1601,TRUE,_xll.ohTrigger(RecalcTrigger,Trigger6M)),NA())</f>
        <v>8.5541390351770129E-3</v>
      </c>
      <c r="M1601" s="146">
        <f>IFERROR(_xll.qlIndexFixing(Index1Y,$H1601,TRUE,_xll.ohTrigger(RecalcTrigger,Trigger1Y)),NA())</f>
        <v>8.7806611966081555E-3</v>
      </c>
      <c r="N1601" s="145">
        <f>IFERROR(_xll.qlIndexFixing(ONIndex1M,I1601,TRUE,_xll.ohTrigger(RecalcTrigger,Trigger1M)),NA())</f>
        <v>8.3729700559953546E-3</v>
      </c>
      <c r="O1601" s="44">
        <f>IFERROR(_xll.qlIndexFixing(ONIndex3M,I1601,TRUE,_xll.ohTrigger(RecalcTrigger,Trigger3M)),NA())</f>
        <v>8.582052676822105E-3</v>
      </c>
      <c r="P1601" s="44">
        <f>IFERROR(_xll.qlIndexFixing(ONIndex6M,I1601,TRUE,_xll.ohTrigger(RecalcTrigger,Trigger6M)),NA())</f>
        <v>8.5869686882711349E-3</v>
      </c>
      <c r="Q1601" s="146">
        <f>IFERROR(_xll.qlIndexFixing(ONIndex1Y,I1601,TRUE,_xll.ohTrigger(RecalcTrigger,Trigger1Y)),NA())</f>
        <v>8.8441549249385076E-3</v>
      </c>
    </row>
    <row r="1602" spans="2:17" x14ac:dyDescent="0.2">
      <c r="B1602" s="39" t="s">
        <v>42</v>
      </c>
      <c r="D1602" s="42">
        <f>_xll.qlCalendarAdvance(Calendar,$D1601,B1602,"f",FALSE)</f>
        <v>50978</v>
      </c>
      <c r="E1602" s="140">
        <f>_xll.qlInterestRateIndexValueDate(IndexON,D1602)</f>
        <v>50978</v>
      </c>
      <c r="F1602" s="156">
        <f>IFERROR(_xll.qlIndexFixing(IndexON,D1602,TRUE,_xll.ohTrigger(RecalcTrigger,TriggerON)),NA())</f>
        <v>7.3448162109734927E-3</v>
      </c>
      <c r="H1602" s="42">
        <f>_xll.qlCalendarAdvance(Calendar,$H1601,B1602,"f",FALSE)</f>
        <v>50978</v>
      </c>
      <c r="I1602" s="140">
        <f>_xll.qlInterestRateIndexValueDate(Index1M,$H1602)</f>
        <v>50978</v>
      </c>
      <c r="J1602" s="145">
        <f>IFERROR(_xll.qlIndexFixing(Index1M,$H1602,TRUE,_xll.ohTrigger(RecalcTrigger,Trigger1M)),NA())</f>
        <v>8.3623836900260512E-3</v>
      </c>
      <c r="K1602" s="44">
        <f>IFERROR(_xll.qlIndexFixing(Index3M,H1602,TRUE,_xll.ohTrigger(RecalcTrigger,Trigger3M)),NA())</f>
        <v>8.5619478945008348E-3</v>
      </c>
      <c r="L1602" s="44">
        <f>IFERROR(_xll.qlIndexFixing(Index6M,$H1602,TRUE,_xll.ohTrigger(RecalcTrigger,Trigger6M)),NA())</f>
        <v>8.5503630795942462E-3</v>
      </c>
      <c r="M1602" s="146">
        <f>IFERROR(_xll.qlIndexFixing(Index1Y,$H1602,TRUE,_xll.ohTrigger(RecalcTrigger,Trigger1Y)),NA())</f>
        <v>8.7770636093458271E-3</v>
      </c>
      <c r="N1602" s="145">
        <f>IFERROR(_xll.qlIndexFixing(ONIndex1M,I1602,TRUE,_xll.ohTrigger(RecalcTrigger,Trigger1M)),NA())</f>
        <v>8.3688254918368177E-3</v>
      </c>
      <c r="O1602" s="44">
        <f>IFERROR(_xll.qlIndexFixing(ONIndex3M,I1602,TRUE,_xll.ohTrigger(RecalcTrigger,Trigger3M)),NA())</f>
        <v>8.5780052037576215E-3</v>
      </c>
      <c r="P1602" s="44">
        <f>IFERROR(_xll.qlIndexFixing(ONIndex6M,I1602,TRUE,_xll.ohTrigger(RecalcTrigger,Trigger6M)),NA())</f>
        <v>8.582800384684397E-3</v>
      </c>
      <c r="Q1602" s="146">
        <f>IFERROR(_xll.qlIndexFixing(ONIndex1Y,I1602,TRUE,_xll.ohTrigger(RecalcTrigger,Trigger1Y)),NA())</f>
        <v>8.8396241472910031E-3</v>
      </c>
    </row>
    <row r="1603" spans="2:17" x14ac:dyDescent="0.2">
      <c r="B1603" s="39" t="s">
        <v>42</v>
      </c>
      <c r="D1603" s="42">
        <f>_xll.qlCalendarAdvance(Calendar,$D1602,B1603,"f",FALSE)</f>
        <v>50985</v>
      </c>
      <c r="E1603" s="140">
        <f>_xll.qlInterestRateIndexValueDate(IndexON,D1603)</f>
        <v>50985</v>
      </c>
      <c r="F1603" s="156">
        <f>IFERROR(_xll.qlIndexFixing(IndexON,D1603,TRUE,_xll.ohTrigger(RecalcTrigger,TriggerON)),NA())</f>
        <v>7.3410355538550132E-3</v>
      </c>
      <c r="H1603" s="42">
        <f>_xll.qlCalendarAdvance(Calendar,$H1602,B1603,"f",FALSE)</f>
        <v>50985</v>
      </c>
      <c r="I1603" s="140">
        <f>_xll.qlInterestRateIndexValueDate(Index1M,$H1603)</f>
        <v>50985</v>
      </c>
      <c r="J1603" s="145">
        <f>IFERROR(_xll.qlIndexFixing(Index1M,$H1603,TRUE,_xll.ohTrigger(RecalcTrigger,Trigger1M)),NA())</f>
        <v>8.3585395970346577E-3</v>
      </c>
      <c r="K1603" s="44">
        <f>IFERROR(_xll.qlIndexFixing(Index3M,H1603,TRUE,_xll.ohTrigger(RecalcTrigger,Trigger3M)),NA())</f>
        <v>8.5581598566807984E-3</v>
      </c>
      <c r="L1603" s="44">
        <f>IFERROR(_xll.qlIndexFixing(Index6M,$H1603,TRUE,_xll.ohTrigger(RecalcTrigger,Trigger6M)),NA())</f>
        <v>8.5466185140486983E-3</v>
      </c>
      <c r="M1603" s="146">
        <f>IFERROR(_xll.qlIndexFixing(Index1Y,$H1603,TRUE,_xll.ohTrigger(RecalcTrigger,Trigger1Y)),NA())</f>
        <v>8.7735033539063489E-3</v>
      </c>
      <c r="N1603" s="145">
        <f>IFERROR(_xll.qlIndexFixing(ONIndex1M,I1603,TRUE,_xll.ohTrigger(RecalcTrigger,Trigger1M)),NA())</f>
        <v>8.3647149340493332E-3</v>
      </c>
      <c r="O1603" s="44">
        <f>IFERROR(_xll.qlIndexFixing(ONIndex3M,I1603,TRUE,_xll.ohTrigger(RecalcTrigger,Trigger3M)),NA())</f>
        <v>8.573993397702484E-3</v>
      </c>
      <c r="P1603" s="44">
        <f>IFERROR(_xll.qlIndexFixing(ONIndex6M,I1603,TRUE,_xll.ohTrigger(RecalcTrigger,Trigger6M)),NA())</f>
        <v>8.5786633301121462E-3</v>
      </c>
      <c r="Q1603" s="146">
        <f>IFERROR(_xll.qlIndexFixing(ONIndex1Y,I1603,TRUE,_xll.ohTrigger(RecalcTrigger,Trigger1Y)),NA())</f>
        <v>8.8351303640288315E-3</v>
      </c>
    </row>
    <row r="1604" spans="2:17" x14ac:dyDescent="0.2">
      <c r="B1604" s="39" t="s">
        <v>42</v>
      </c>
      <c r="D1604" s="42">
        <f>_xll.qlCalendarAdvance(Calendar,$D1603,B1604,"f",FALSE)</f>
        <v>50992</v>
      </c>
      <c r="E1604" s="140">
        <f>_xll.qlInterestRateIndexValueDate(IndexON,D1604)</f>
        <v>50992</v>
      </c>
      <c r="F1604" s="156">
        <f>IFERROR(_xll.qlIndexFixing(IndexON,D1604,TRUE,_xll.ohTrigger(RecalcTrigger,TriggerON)),NA())</f>
        <v>7.337288416748855E-3</v>
      </c>
      <c r="H1604" s="42">
        <f>_xll.qlCalendarAdvance(Calendar,$H1603,B1604,"f",FALSE)</f>
        <v>50992</v>
      </c>
      <c r="I1604" s="140">
        <f>_xll.qlInterestRateIndexValueDate(Index1M,$H1604)</f>
        <v>50992</v>
      </c>
      <c r="J1604" s="145">
        <f>IFERROR(_xll.qlIndexFixing(Index1M,$H1604,TRUE,_xll.ohTrigger(RecalcTrigger,Trigger1M)),NA())</f>
        <v>8.3545378447853879E-3</v>
      </c>
      <c r="K1604" s="44">
        <f>IFERROR(_xll.qlIndexFixing(Index3M,H1604,TRUE,_xll.ohTrigger(RecalcTrigger,Trigger3M)),NA())</f>
        <v>8.5544075654416987E-3</v>
      </c>
      <c r="L1604" s="44">
        <f>IFERROR(_xll.qlIndexFixing(Index6M,$H1604,TRUE,_xll.ohTrigger(RecalcTrigger,Trigger6M)),NA())</f>
        <v>8.5429053383619773E-3</v>
      </c>
      <c r="M1604" s="146">
        <f>IFERROR(_xll.qlIndexFixing(Index1Y,$H1604,TRUE,_xll.ohTrigger(RecalcTrigger,Trigger1Y)),NA())</f>
        <v>8.7699804298935705E-3</v>
      </c>
      <c r="N1604" s="145">
        <f>IFERROR(_xll.qlIndexFixing(ONIndex1M,I1604,TRUE,_xll.ohTrigger(RecalcTrigger,Trigger1M)),NA())</f>
        <v>8.3606383826329012E-3</v>
      </c>
      <c r="O1604" s="44">
        <f>IFERROR(_xll.qlIndexFixing(ONIndex3M,I1604,TRUE,_xll.ohTrigger(RecalcTrigger,Trigger3M)),NA())</f>
        <v>8.5700172586566925E-3</v>
      </c>
      <c r="P1604" s="44">
        <f>IFERROR(_xll.qlIndexFixing(ONIndex6M,I1604,TRUE,_xll.ohTrigger(RecalcTrigger,Trigger6M)),NA())</f>
        <v>8.5745575245543826E-3</v>
      </c>
      <c r="Q1604" s="146">
        <f>IFERROR(_xll.qlIndexFixing(ONIndex1Y,I1604,TRUE,_xll.ohTrigger(RecalcTrigger,Trigger1Y)),NA())</f>
        <v>8.8306735753140853E-3</v>
      </c>
    </row>
    <row r="1605" spans="2:17" x14ac:dyDescent="0.2">
      <c r="B1605" s="39" t="s">
        <v>42</v>
      </c>
      <c r="D1605" s="42">
        <f>_xll.qlCalendarAdvance(Calendar,$D1604,B1605,"f",FALSE)</f>
        <v>50999</v>
      </c>
      <c r="E1605" s="140">
        <f>_xll.qlInterestRateIndexValueDate(IndexON,D1605)</f>
        <v>50999</v>
      </c>
      <c r="F1605" s="156">
        <f>IFERROR(_xll.qlIndexFixing(IndexON,D1605,TRUE,_xll.ohTrigger(RecalcTrigger,TriggerON)),NA())</f>
        <v>7.333574799573972E-3</v>
      </c>
      <c r="H1605" s="42">
        <f>_xll.qlCalendarAdvance(Calendar,$H1604,B1605,"f",FALSE)</f>
        <v>50999</v>
      </c>
      <c r="I1605" s="140">
        <f>_xll.qlInterestRateIndexValueDate(Index1M,$H1605)</f>
        <v>50999</v>
      </c>
      <c r="J1605" s="145">
        <f>IFERROR(_xll.qlIndexFixing(Index1M,$H1605,TRUE,_xll.ohTrigger(RecalcTrigger,Trigger1M)),NA())</f>
        <v>8.3505701251858147E-3</v>
      </c>
      <c r="K1605" s="44">
        <f>IFERROR(_xll.qlIndexFixing(Index3M,H1605,TRUE,_xll.ohTrigger(RecalcTrigger,Trigger3M)),NA())</f>
        <v>8.5506910206839884E-3</v>
      </c>
      <c r="L1605" s="44">
        <f>IFERROR(_xll.qlIndexFixing(Index6M,$H1605,TRUE,_xll.ohTrigger(RecalcTrigger,Trigger6M)),NA())</f>
        <v>8.5392235523596583E-3</v>
      </c>
      <c r="M1605" s="146">
        <f>IFERROR(_xll.qlIndexFixing(Index1Y,$H1605,TRUE,_xll.ohTrigger(RecalcTrigger,Trigger1Y)),NA())</f>
        <v>8.7664948369153249E-3</v>
      </c>
      <c r="N1605" s="145">
        <f>IFERROR(_xll.qlIndexFixing(ONIndex1M,I1605,TRUE,_xll.ohTrigger(RecalcTrigger,Trigger1M)),NA())</f>
        <v>8.3565958375064753E-3</v>
      </c>
      <c r="O1605" s="44">
        <f>IFERROR(_xll.qlIndexFixing(ONIndex3M,I1605,TRUE,_xll.ohTrigger(RecalcTrigger,Trigger3M)),NA())</f>
        <v>8.5660767865392007E-3</v>
      </c>
      <c r="P1605" s="44">
        <f>IFERROR(_xll.qlIndexFixing(ONIndex6M,I1605,TRUE,_xll.ohTrigger(RecalcTrigger,Trigger6M)),NA())</f>
        <v>8.5704829680921524E-3</v>
      </c>
      <c r="Q1605" s="146">
        <f>IFERROR(_xll.qlIndexFixing(ONIndex1Y,I1605,TRUE,_xll.ohTrigger(RecalcTrigger,Trigger1Y)),NA())</f>
        <v>8.8262537809846719E-3</v>
      </c>
    </row>
    <row r="1606" spans="2:17" x14ac:dyDescent="0.2">
      <c r="B1606" s="39" t="s">
        <v>42</v>
      </c>
      <c r="D1606" s="42">
        <f>_xll.qlCalendarAdvance(Calendar,$D1605,B1606,"f",FALSE)</f>
        <v>51006</v>
      </c>
      <c r="E1606" s="140">
        <f>_xll.qlInterestRateIndexValueDate(IndexON,D1606)</f>
        <v>51006</v>
      </c>
      <c r="F1606" s="156">
        <f>IFERROR(_xll.qlIndexFixing(IndexON,D1606,TRUE,_xll.ohTrigger(RecalcTrigger,TriggerON)),NA())</f>
        <v>7.3298947025735028E-3</v>
      </c>
      <c r="H1606" s="42">
        <f>_xll.qlCalendarAdvance(Calendar,$H1605,B1606,"f",FALSE)</f>
        <v>51006</v>
      </c>
      <c r="I1606" s="140">
        <f>_xll.qlInterestRateIndexValueDate(Index1M,$H1606)</f>
        <v>51006</v>
      </c>
      <c r="J1606" s="145">
        <f>IFERROR(_xll.qlIndexFixing(Index1M,$H1606,TRUE,_xll.ohTrigger(RecalcTrigger,Trigger1M)),NA())</f>
        <v>8.3466364382040088E-3</v>
      </c>
      <c r="K1606" s="44">
        <f>IFERROR(_xll.qlIndexFixing(Index3M,H1606,TRUE,_xll.ohTrigger(RecalcTrigger,Trigger3M)),NA())</f>
        <v>8.5470102223046008E-3</v>
      </c>
      <c r="L1606" s="44">
        <f>IFERROR(_xll.qlIndexFixing(Index6M,$H1606,TRUE,_xll.ohTrigger(RecalcTrigger,Trigger6M)),NA())</f>
        <v>8.5355731558673167E-3</v>
      </c>
      <c r="M1606" s="146">
        <f>IFERROR(_xll.qlIndexFixing(Index1Y,$H1606,TRUE,_xll.ohTrigger(RecalcTrigger,Trigger1Y)),NA())</f>
        <v>8.7630465745840956E-3</v>
      </c>
      <c r="N1606" s="145">
        <f>IFERROR(_xll.qlIndexFixing(ONIndex1M,I1606,TRUE,_xll.ohTrigger(RecalcTrigger,Trigger1M)),NA())</f>
        <v>8.3525872988321481E-3</v>
      </c>
      <c r="O1606" s="44">
        <f>IFERROR(_xll.qlIndexFixing(ONIndex3M,I1606,TRUE,_xll.ohTrigger(RecalcTrigger,Trigger3M)),NA())</f>
        <v>8.5621719813500086E-3</v>
      </c>
      <c r="P1606" s="44">
        <f>IFERROR(_xll.qlIndexFixing(ONIndex6M,I1606,TRUE,_xll.ohTrigger(RecalcTrigger,Trigger6M)),NA())</f>
        <v>8.5664396606444093E-3</v>
      </c>
      <c r="Q1606" s="146">
        <f>IFERROR(_xll.qlIndexFixing(ONIndex1Y,I1606,TRUE,_xll.ohTrigger(RecalcTrigger,Trigger1Y)),NA())</f>
        <v>8.8218709811216378E-3</v>
      </c>
    </row>
    <row r="1607" spans="2:17" x14ac:dyDescent="0.2">
      <c r="B1607" s="39" t="s">
        <v>42</v>
      </c>
      <c r="D1607" s="42">
        <f>_xll.qlCalendarAdvance(Calendar,$D1606,B1607,"f",FALSE)</f>
        <v>51013</v>
      </c>
      <c r="E1607" s="140">
        <f>_xll.qlInterestRateIndexValueDate(IndexON,D1607)</f>
        <v>51013</v>
      </c>
      <c r="F1607" s="156">
        <f>IFERROR(_xll.qlIndexFixing(IndexON,D1607,TRUE,_xll.ohTrigger(RecalcTrigger,TriggerON)),NA())</f>
        <v>7.3262481254232625E-3</v>
      </c>
      <c r="H1607" s="42">
        <f>_xll.qlCalendarAdvance(Calendar,$H1606,B1607,"f",FALSE)</f>
        <v>51013</v>
      </c>
      <c r="I1607" s="140">
        <f>_xll.qlInterestRateIndexValueDate(Index1M,$H1607)</f>
        <v>51013</v>
      </c>
      <c r="J1607" s="145">
        <f>IFERROR(_xll.qlIndexFixing(Index1M,$H1607,TRUE,_xll.ohTrigger(RecalcTrigger,Trigger1M)),NA())</f>
        <v>8.3432780788975282E-3</v>
      </c>
      <c r="K1607" s="44">
        <f>IFERROR(_xll.qlIndexFixing(Index3M,H1607,TRUE,_xll.ohTrigger(RecalcTrigger,Trigger3M)),NA())</f>
        <v>8.5435188650682878E-3</v>
      </c>
      <c r="L1607" s="44">
        <f>IFERROR(_xll.qlIndexFixing(Index6M,$H1607,TRUE,_xll.ohTrigger(RecalcTrigger,Trigger6M)),NA())</f>
        <v>8.5322505228589002E-3</v>
      </c>
      <c r="M1607" s="146">
        <f>IFERROR(_xll.qlIndexFixing(Index1Y,$H1607,TRUE,_xll.ohTrigger(RecalcTrigger,Trigger1Y)),NA())</f>
        <v>8.7596356425152459E-3</v>
      </c>
      <c r="N1607" s="145">
        <f>IFERROR(_xll.qlIndexFixing(ONIndex1M,I1607,TRUE,_xll.ohTrigger(RecalcTrigger,Trigger1M)),NA())</f>
        <v>8.3486127664478271E-3</v>
      </c>
      <c r="O1607" s="44">
        <f>IFERROR(_xll.qlIndexFixing(ONIndex3M,I1607,TRUE,_xll.ohTrigger(RecalcTrigger,Trigger3M)),NA())</f>
        <v>8.5583028430080699E-3</v>
      </c>
      <c r="P1607" s="44">
        <f>IFERROR(_xll.qlIndexFixing(ONIndex6M,I1607,TRUE,_xll.ohTrigger(RecalcTrigger,Trigger6M)),NA())</f>
        <v>8.5624276022111534E-3</v>
      </c>
      <c r="Q1607" s="146">
        <f>IFERROR(_xll.qlIndexFixing(ONIndex1Y,I1607,TRUE,_xll.ohTrigger(RecalcTrigger,Trigger1Y)),NA())</f>
        <v>8.8175251756439366E-3</v>
      </c>
    </row>
    <row r="1608" spans="2:17" x14ac:dyDescent="0.2">
      <c r="B1608" s="39" t="s">
        <v>42</v>
      </c>
      <c r="D1608" s="42">
        <f>_xll.qlCalendarAdvance(Calendar,$D1607,B1608,"f",FALSE)</f>
        <v>51020</v>
      </c>
      <c r="E1608" s="140">
        <f>_xll.qlInterestRateIndexValueDate(IndexON,D1608)</f>
        <v>51020</v>
      </c>
      <c r="F1608" s="156">
        <f>IFERROR(_xll.qlIndexFixing(IndexON,D1608,TRUE,_xll.ohTrigger(RecalcTrigger,TriggerON)),NA())</f>
        <v>7.3226350683663899E-3</v>
      </c>
      <c r="H1608" s="42">
        <f>_xll.qlCalendarAdvance(Calendar,$H1607,B1608,"f",FALSE)</f>
        <v>51020</v>
      </c>
      <c r="I1608" s="140">
        <f>_xll.qlInterestRateIndexValueDate(Index1M,$H1608)</f>
        <v>51020</v>
      </c>
      <c r="J1608" s="145">
        <f>IFERROR(_xll.qlIndexFixing(Index1M,$H1608,TRUE,_xll.ohTrigger(RecalcTrigger,Trigger1M)),NA())</f>
        <v>8.3394054297738877E-3</v>
      </c>
      <c r="K1608" s="44">
        <f>IFERROR(_xll.qlIndexFixing(Index3M,H1608,TRUE,_xll.ohTrigger(RecalcTrigger,Trigger3M)),NA())</f>
        <v>8.5399070902962785E-3</v>
      </c>
      <c r="L1608" s="44">
        <f>IFERROR(_xll.qlIndexFixing(Index6M,$H1608,TRUE,_xll.ohTrigger(RecalcTrigger,Trigger6M)),NA())</f>
        <v>8.5286585882921352E-3</v>
      </c>
      <c r="M1608" s="146">
        <f>IFERROR(_xll.qlIndexFixing(Index1Y,$H1608,TRUE,_xll.ohTrigger(RecalcTrigger,Trigger1Y)),NA())</f>
        <v>8.7562620403296709E-3</v>
      </c>
      <c r="N1608" s="145">
        <f>IFERROR(_xll.qlIndexFixing(ONIndex1M,I1608,TRUE,_xll.ohTrigger(RecalcTrigger,Trigger1M)),NA())</f>
        <v>8.3446722403535123E-3</v>
      </c>
      <c r="O1608" s="44">
        <f>IFERROR(_xll.qlIndexFixing(ONIndex3M,I1608,TRUE,_xll.ohTrigger(RecalcTrigger,Trigger3M)),NA())</f>
        <v>8.5544693717565234E-3</v>
      </c>
      <c r="P1608" s="44">
        <f>IFERROR(_xll.qlIndexFixing(ONIndex6M,I1608,TRUE,_xll.ohTrigger(RecalcTrigger,Trigger6M)),NA())</f>
        <v>8.5584467927923846E-3</v>
      </c>
      <c r="Q1608" s="146">
        <f>IFERROR(_xll.qlIndexFixing(ONIndex1Y,I1608,TRUE,_xll.ohTrigger(RecalcTrigger,Trigger1Y)),NA())</f>
        <v>8.8132163647136608E-3</v>
      </c>
    </row>
    <row r="1609" spans="2:17" x14ac:dyDescent="0.2">
      <c r="B1609" s="39" t="s">
        <v>42</v>
      </c>
      <c r="D1609" s="42">
        <f>_xll.qlCalendarAdvance(Calendar,$D1608,B1609,"f",FALSE)</f>
        <v>51027</v>
      </c>
      <c r="E1609" s="140">
        <f>_xll.qlInterestRateIndexValueDate(IndexON,D1609)</f>
        <v>51027</v>
      </c>
      <c r="F1609" s="156">
        <f>IFERROR(_xll.qlIndexFixing(IndexON,D1609,TRUE,_xll.ohTrigger(RecalcTrigger,TriggerON)),NA())</f>
        <v>7.3190555313218386E-3</v>
      </c>
      <c r="H1609" s="42">
        <f>_xll.qlCalendarAdvance(Calendar,$H1608,B1609,"f",FALSE)</f>
        <v>51027</v>
      </c>
      <c r="I1609" s="140">
        <f>_xll.qlInterestRateIndexValueDate(Index1M,$H1609)</f>
        <v>51027</v>
      </c>
      <c r="J1609" s="145">
        <f>IFERROR(_xll.qlIndexFixing(Index1M,$H1609,TRUE,_xll.ohTrigger(RecalcTrigger,Trigger1M)),NA())</f>
        <v>8.3355668107138285E-3</v>
      </c>
      <c r="K1609" s="44">
        <f>IFERROR(_xll.qlIndexFixing(Index3M,H1609,TRUE,_xll.ohTrigger(RecalcTrigger,Trigger3M)),NA())</f>
        <v>8.5363310607441678E-3</v>
      </c>
      <c r="L1609" s="44">
        <f>IFERROR(_xll.qlIndexFixing(Index6M,$H1609,TRUE,_xll.ohTrigger(RecalcTrigger,Trigger6M)),NA())</f>
        <v>8.5250980412123235E-3</v>
      </c>
      <c r="M1609" s="146">
        <f>IFERROR(_xll.qlIndexFixing(Index1Y,$H1609,TRUE,_xll.ohTrigger(RecalcTrigger,Trigger1Y)),NA())</f>
        <v>8.7529257676520374E-3</v>
      </c>
      <c r="N1609" s="145">
        <f>IFERROR(_xll.qlIndexFixing(ONIndex1M,I1609,TRUE,_xll.ohTrigger(RecalcTrigger,Trigger1M)),NA())</f>
        <v>8.3407657206302499E-3</v>
      </c>
      <c r="O1609" s="44">
        <f>IFERROR(_xll.qlIndexFixing(ONIndex3M,I1609,TRUE,_xll.ohTrigger(RecalcTrigger,Trigger3M)),NA())</f>
        <v>8.5506715674332767E-3</v>
      </c>
      <c r="P1609" s="44">
        <f>IFERROR(_xll.qlIndexFixing(ONIndex6M,I1609,TRUE,_xll.ohTrigger(RecalcTrigger,Trigger6M)),NA())</f>
        <v>8.5544972323070567E-3</v>
      </c>
      <c r="Q1609" s="146">
        <f>IFERROR(_xll.qlIndexFixing(ONIndex1Y,I1609,TRUE,_xll.ohTrigger(RecalcTrigger,Trigger1Y)),NA())</f>
        <v>8.8089445481687179E-3</v>
      </c>
    </row>
    <row r="1610" spans="2:17" x14ac:dyDescent="0.2">
      <c r="B1610" s="39" t="s">
        <v>42</v>
      </c>
      <c r="D1610" s="42">
        <f>_xll.qlCalendarAdvance(Calendar,$D1609,B1610,"f",FALSE)</f>
        <v>51034</v>
      </c>
      <c r="E1610" s="140">
        <f>_xll.qlInterestRateIndexValueDate(IndexON,D1610)</f>
        <v>51034</v>
      </c>
      <c r="F1610" s="156">
        <f>IFERROR(_xll.qlIndexFixing(IndexON,D1610,TRUE,_xll.ohTrigger(RecalcTrigger,TriggerON)),NA())</f>
        <v>7.3155095142085624E-3</v>
      </c>
      <c r="H1610" s="42">
        <f>_xll.qlCalendarAdvance(Calendar,$H1609,B1610,"f",FALSE)</f>
        <v>51034</v>
      </c>
      <c r="I1610" s="140">
        <f>_xll.qlInterestRateIndexValueDate(Index1M,$H1610)</f>
        <v>51034</v>
      </c>
      <c r="J1610" s="145">
        <f>IFERROR(_xll.qlIndexFixing(Index1M,$H1610,TRUE,_xll.ohTrigger(RecalcTrigger,Trigger1M)),NA())</f>
        <v>8.3317622216822311E-3</v>
      </c>
      <c r="K1610" s="44">
        <f>IFERROR(_xll.qlIndexFixing(Index3M,H1610,TRUE,_xll.ohTrigger(RecalcTrigger,Trigger3M)),NA())</f>
        <v>8.5327907763184403E-3</v>
      </c>
      <c r="L1610" s="44">
        <f>IFERROR(_xll.qlIndexFixing(Index6M,$H1610,TRUE,_xll.ohTrigger(RecalcTrigger,Trigger6M)),NA())</f>
        <v>8.5215688814538147E-3</v>
      </c>
      <c r="M1610" s="146">
        <f>IFERROR(_xll.qlIndexFixing(Index1Y,$H1610,TRUE,_xll.ohTrigger(RecalcTrigger,Trigger1Y)),NA())</f>
        <v>8.7496268241107691E-3</v>
      </c>
      <c r="N1610" s="145">
        <f>IFERROR(_xll.qlIndexFixing(ONIndex1M,I1610,TRUE,_xll.ohTrigger(RecalcTrigger,Trigger1M)),NA())</f>
        <v>8.3368932073590862E-3</v>
      </c>
      <c r="O1610" s="44">
        <f>IFERROR(_xll.qlIndexFixing(ONIndex3M,I1610,TRUE,_xll.ohTrigger(RecalcTrigger,Trigger3M)),NA())</f>
        <v>8.5469094299572834E-3</v>
      </c>
      <c r="P1610" s="44">
        <f>IFERROR(_xll.qlIndexFixing(ONIndex6M,I1610,TRUE,_xll.ohTrigger(RecalcTrigger,Trigger6M)),NA())</f>
        <v>8.5505789209983085E-3</v>
      </c>
      <c r="Q1610" s="146">
        <f>IFERROR(_xll.qlIndexFixing(ONIndex1Y,I1610,TRUE,_xll.ohTrigger(RecalcTrigger,Trigger1Y)),NA())</f>
        <v>8.8047097261712004E-3</v>
      </c>
    </row>
    <row r="1611" spans="2:17" x14ac:dyDescent="0.2">
      <c r="B1611" s="39" t="s">
        <v>42</v>
      </c>
      <c r="D1611" s="42">
        <f>_xll.qlCalendarAdvance(Calendar,$D1610,B1611,"f",FALSE)</f>
        <v>51041</v>
      </c>
      <c r="E1611" s="140">
        <f>_xll.qlInterestRateIndexValueDate(IndexON,D1611)</f>
        <v>51041</v>
      </c>
      <c r="F1611" s="156">
        <f>IFERROR(_xll.qlIndexFixing(IndexON,D1611,TRUE,_xll.ohTrigger(RecalcTrigger,TriggerON)),NA())</f>
        <v>7.3119970171886539E-3</v>
      </c>
      <c r="H1611" s="42">
        <f>_xll.qlCalendarAdvance(Calendar,$H1610,B1611,"f",FALSE)</f>
        <v>51041</v>
      </c>
      <c r="I1611" s="140">
        <f>_xll.qlInterestRateIndexValueDate(Index1M,$H1611)</f>
        <v>51041</v>
      </c>
      <c r="J1611" s="145">
        <f>IFERROR(_xll.qlIndexFixing(Index1M,$H1611,TRUE,_xll.ohTrigger(RecalcTrigger,Trigger1M)),NA())</f>
        <v>8.3279916626493779E-3</v>
      </c>
      <c r="K1611" s="44">
        <f>IFERROR(_xll.qlIndexFixing(Index3M,H1611,TRUE,_xll.ohTrigger(RecalcTrigger,Trigger3M)),NA())</f>
        <v>8.5292862369246887E-3</v>
      </c>
      <c r="L1611" s="44">
        <f>IFERROR(_xll.qlIndexFixing(Index6M,$H1611,TRUE,_xll.ohTrigger(RecalcTrigger,Trigger6M)),NA())</f>
        <v>8.5180711088505071E-3</v>
      </c>
      <c r="M1611" s="146">
        <f>IFERROR(_xll.qlIndexFixing(Index1Y,$H1611,TRUE,_xll.ohTrigger(RecalcTrigger,Trigger1Y)),NA())</f>
        <v>8.7463652093389462E-3</v>
      </c>
      <c r="N1611" s="145">
        <f>IFERROR(_xll.qlIndexFixing(ONIndex1M,I1611,TRUE,_xll.ohTrigger(RecalcTrigger,Trigger1M)),NA())</f>
        <v>8.3330547003779287E-3</v>
      </c>
      <c r="O1611" s="44">
        <f>IFERROR(_xll.qlIndexFixing(ONIndex3M,I1611,TRUE,_xll.ohTrigger(RecalcTrigger,Trigger3M)),NA())</f>
        <v>8.5431829594906361E-3</v>
      </c>
      <c r="P1611" s="44">
        <f>IFERROR(_xll.qlIndexFixing(ONIndex6M,I1611,TRUE,_xll.ohTrigger(RecalcTrigger,Trigger6M)),NA())</f>
        <v>8.5466918587040475E-3</v>
      </c>
      <c r="Q1611" s="146">
        <f>IFERROR(_xll.qlIndexFixing(ONIndex1Y,I1611,TRUE,_xll.ohTrigger(RecalcTrigger,Trigger1Y)),NA())</f>
        <v>8.8005118985590158E-3</v>
      </c>
    </row>
    <row r="1612" spans="2:17" x14ac:dyDescent="0.2">
      <c r="B1612" s="39" t="s">
        <v>42</v>
      </c>
      <c r="D1612" s="42">
        <f>_xll.qlCalendarAdvance(Calendar,$D1611,B1612,"f",FALSE)</f>
        <v>51048</v>
      </c>
      <c r="E1612" s="140">
        <f>_xll.qlInterestRateIndexValueDate(IndexON,D1612)</f>
        <v>51048</v>
      </c>
      <c r="F1612" s="156">
        <f>IFERROR(_xll.qlIndexFixing(IndexON,D1612,TRUE,_xll.ohTrigger(RecalcTrigger,TriggerON)),NA())</f>
        <v>7.3085180401000205E-3</v>
      </c>
      <c r="H1612" s="42">
        <f>_xll.qlCalendarAdvance(Calendar,$H1611,B1612,"f",FALSE)</f>
        <v>51048</v>
      </c>
      <c r="I1612" s="140">
        <f>_xll.qlInterestRateIndexValueDate(Index1M,$H1612)</f>
        <v>51048</v>
      </c>
      <c r="J1612" s="145">
        <f>IFERROR(_xll.qlIndexFixing(Index1M,$H1612,TRUE,_xll.ohTrigger(RecalcTrigger,Trigger1M)),NA())</f>
        <v>8.3237489992085602E-3</v>
      </c>
      <c r="K1612" s="44">
        <f>IFERROR(_xll.qlIndexFixing(Index3M,H1612,TRUE,_xll.ohTrigger(RecalcTrigger,Trigger3M)),NA())</f>
        <v>8.5256761005173699E-3</v>
      </c>
      <c r="L1612" s="44">
        <f>IFERROR(_xll.qlIndexFixing(Index6M,$H1612,TRUE,_xll.ohTrigger(RecalcTrigger,Trigger6M)),NA())</f>
        <v>8.5144672331350472E-3</v>
      </c>
      <c r="M1612" s="146">
        <f>IFERROR(_xll.qlIndexFixing(Index1Y,$H1612,TRUE,_xll.ohTrigger(RecalcTrigger,Trigger1Y)),NA())</f>
        <v>8.7431409229731874E-3</v>
      </c>
      <c r="N1612" s="145">
        <f>IFERROR(_xll.qlIndexFixing(ONIndex1M,I1612,TRUE,_xll.ohTrigger(RecalcTrigger,Trigger1M)),NA())</f>
        <v>8.3292501997678237E-3</v>
      </c>
      <c r="O1612" s="44">
        <f>IFERROR(_xll.qlIndexFixing(ONIndex3M,I1612,TRUE,_xll.ohTrigger(RecalcTrigger,Trigger3M)),NA())</f>
        <v>8.5394921560333348E-3</v>
      </c>
      <c r="P1612" s="44">
        <f>IFERROR(_xll.qlIndexFixing(ONIndex6M,I1612,TRUE,_xll.ohTrigger(RecalcTrigger,Trigger6M)),NA())</f>
        <v>8.5428360453432273E-3</v>
      </c>
      <c r="Q1612" s="146">
        <f>IFERROR(_xll.qlIndexFixing(ONIndex1Y,I1612,TRUE,_xll.ohTrigger(RecalcTrigger,Trigger1Y)),NA())</f>
        <v>8.7963510654132104E-3</v>
      </c>
    </row>
    <row r="1613" spans="2:17" x14ac:dyDescent="0.2">
      <c r="B1613" s="39" t="s">
        <v>42</v>
      </c>
      <c r="D1613" s="42">
        <f>_xll.qlCalendarAdvance(Calendar,$D1612,B1613,"f",FALSE)</f>
        <v>51055</v>
      </c>
      <c r="E1613" s="140">
        <f>_xll.qlInterestRateIndexValueDate(IndexON,D1613)</f>
        <v>51055</v>
      </c>
      <c r="F1613" s="156">
        <f>IFERROR(_xll.qlIndexFixing(IndexON,D1613,TRUE,_xll.ohTrigger(RecalcTrigger,TriggerON)),NA())</f>
        <v>7.3050725829426622E-3</v>
      </c>
      <c r="H1613" s="42">
        <f>_xll.qlCalendarAdvance(Calendar,$H1612,B1613,"f",FALSE)</f>
        <v>51055</v>
      </c>
      <c r="I1613" s="140">
        <f>_xll.qlInterestRateIndexValueDate(Index1M,$H1613)</f>
        <v>51055</v>
      </c>
      <c r="J1613" s="145">
        <f>IFERROR(_xll.qlIndexFixing(Index1M,$H1613,TRUE,_xll.ohTrigger(RecalcTrigger,Trigger1M)),NA())</f>
        <v>8.320053539534366E-3</v>
      </c>
      <c r="K1613" s="44">
        <f>IFERROR(_xll.qlIndexFixing(Index3M,H1613,TRUE,_xll.ohTrigger(RecalcTrigger,Trigger3M)),NA())</f>
        <v>8.5222455240720613E-3</v>
      </c>
      <c r="L1613" s="44">
        <f>IFERROR(_xll.qlIndexFixing(Index6M,$H1613,TRUE,_xll.ohTrigger(RecalcTrigger,Trigger6M)),NA())</f>
        <v>8.5110343963570572E-3</v>
      </c>
      <c r="M1613" s="146">
        <f>IFERROR(_xll.qlIndexFixing(Index1Y,$H1613,TRUE,_xll.ohTrigger(RecalcTrigger,Trigger1Y)),NA())</f>
        <v>8.7399539646549843E-3</v>
      </c>
      <c r="N1613" s="145">
        <f>IFERROR(_xll.qlIndexFixing(ONIndex1M,I1613,TRUE,_xll.ohTrigger(RecalcTrigger,Trigger1M)),NA())</f>
        <v>8.3254797054477248E-3</v>
      </c>
      <c r="O1613" s="44">
        <f>IFERROR(_xll.qlIndexFixing(ONIndex3M,I1613,TRUE,_xll.ohTrigger(RecalcTrigger,Trigger3M)),NA())</f>
        <v>8.5358370194232869E-3</v>
      </c>
      <c r="P1613" s="44">
        <f>IFERROR(_xll.qlIndexFixing(ONIndex6M,I1613,TRUE,_xll.ohTrigger(RecalcTrigger,Trigger6M)),NA())</f>
        <v>8.5390114810779405E-3</v>
      </c>
      <c r="Q1613" s="146">
        <f>IFERROR(_xll.qlIndexFixing(ONIndex1Y,I1613,TRUE,_xll.ohTrigger(RecalcTrigger,Trigger1Y)),NA())</f>
        <v>8.7922272266527379E-3</v>
      </c>
    </row>
    <row r="1614" spans="2:17" x14ac:dyDescent="0.2">
      <c r="B1614" s="39" t="s">
        <v>42</v>
      </c>
      <c r="D1614" s="42">
        <f>_xll.qlCalendarAdvance(Calendar,$D1613,B1614,"f",FALSE)</f>
        <v>51062</v>
      </c>
      <c r="E1614" s="140">
        <f>_xll.qlInterestRateIndexValueDate(IndexON,D1614)</f>
        <v>51062</v>
      </c>
      <c r="F1614" s="156">
        <f>IFERROR(_xll.qlIndexFixing(IndexON,D1614,TRUE,_xll.ohTrigger(RecalcTrigger,TriggerON)),NA())</f>
        <v>7.3016606459597178E-3</v>
      </c>
      <c r="H1614" s="42">
        <f>_xll.qlCalendarAdvance(Calendar,$H1613,B1614,"f",FALSE)</f>
        <v>51062</v>
      </c>
      <c r="I1614" s="140">
        <f>_xll.qlInterestRateIndexValueDate(Index1M,$H1614)</f>
        <v>51062</v>
      </c>
      <c r="J1614" s="145">
        <f>IFERROR(_xll.qlIndexFixing(Index1M,$H1614,TRUE,_xll.ohTrigger(RecalcTrigger,Trigger1M)),NA())</f>
        <v>8.3163921121905925E-3</v>
      </c>
      <c r="K1614" s="44">
        <f>IFERROR(_xll.qlIndexFixing(Index3M,H1614,TRUE,_xll.ohTrigger(RecalcTrigger,Trigger3M)),NA())</f>
        <v>8.5188506932395384E-3</v>
      </c>
      <c r="L1614" s="44">
        <f>IFERROR(_xll.qlIndexFixing(Index6M,$H1614,TRUE,_xll.ohTrigger(RecalcTrigger,Trigger6M)),NA())</f>
        <v>8.5076329469989005E-3</v>
      </c>
      <c r="M1614" s="146">
        <f>IFERROR(_xll.qlIndexFixing(Index1Y,$H1614,TRUE,_xll.ohTrigger(RecalcTrigger,Trigger1Y)),NA())</f>
        <v>8.7368043340293727E-3</v>
      </c>
      <c r="N1614" s="145">
        <f>IFERROR(_xll.qlIndexFixing(ONIndex1M,I1614,TRUE,_xll.ohTrigger(RecalcTrigger,Trigger1M)),NA())</f>
        <v>8.3217432175797246E-3</v>
      </c>
      <c r="O1614" s="44">
        <f>IFERROR(_xll.qlIndexFixing(ONIndex3M,I1614,TRUE,_xll.ohTrigger(RecalcTrigger,Trigger3M)),NA())</f>
        <v>8.5322175497415387E-3</v>
      </c>
      <c r="P1614" s="44">
        <f>IFERROR(_xll.qlIndexFixing(ONIndex6M,I1614,TRUE,_xll.ohTrigger(RecalcTrigger,Trigger6M)),NA())</f>
        <v>8.5352181657460946E-3</v>
      </c>
      <c r="Q1614" s="146">
        <f>IFERROR(_xll.qlIndexFixing(ONIndex1Y,I1614,TRUE,_xll.ohTrigger(RecalcTrigger,Trigger1Y)),NA())</f>
        <v>8.7881403824396909E-3</v>
      </c>
    </row>
    <row r="1615" spans="2:17" x14ac:dyDescent="0.2">
      <c r="B1615" s="39" t="s">
        <v>42</v>
      </c>
      <c r="D1615" s="42">
        <f>_xll.qlCalendarAdvance(Calendar,$D1614,B1615,"f",FALSE)</f>
        <v>51069</v>
      </c>
      <c r="E1615" s="140">
        <f>_xll.qlInterestRateIndexValueDate(IndexON,D1615)</f>
        <v>51069</v>
      </c>
      <c r="F1615" s="156">
        <f>IFERROR(_xll.qlIndexFixing(IndexON,D1615,TRUE,_xll.ohTrigger(RecalcTrigger,TriggerON)),NA())</f>
        <v>7.2982822288270022E-3</v>
      </c>
      <c r="H1615" s="42">
        <f>_xll.qlCalendarAdvance(Calendar,$H1614,B1615,"f",FALSE)</f>
        <v>51069</v>
      </c>
      <c r="I1615" s="140">
        <f>_xll.qlInterestRateIndexValueDate(Index1M,$H1615)</f>
        <v>51069</v>
      </c>
      <c r="J1615" s="145">
        <f>IFERROR(_xll.qlIndexFixing(Index1M,$H1615,TRUE,_xll.ohTrigger(RecalcTrigger,Trigger1M)),NA())</f>
        <v>8.3127647171477703E-3</v>
      </c>
      <c r="K1615" s="44">
        <f>IFERROR(_xll.qlIndexFixing(Index3M,H1615,TRUE,_xll.ohTrigger(RecalcTrigger,Trigger3M)),NA())</f>
        <v>8.5154916079281835E-3</v>
      </c>
      <c r="L1615" s="44">
        <f>IFERROR(_xll.qlIndexFixing(Index6M,$H1615,TRUE,_xll.ohTrigger(RecalcTrigger,Trigger6M)),NA())</f>
        <v>8.5042628849020287E-3</v>
      </c>
      <c r="M1615" s="146">
        <f>IFERROR(_xll.qlIndexFixing(Index1Y,$H1615,TRUE,_xll.ohTrigger(RecalcTrigger,Trigger1Y)),NA())</f>
        <v>8.7336920307462592E-3</v>
      </c>
      <c r="N1615" s="145">
        <f>IFERROR(_xll.qlIndexFixing(ONIndex1M,I1615,TRUE,_xll.ohTrigger(RecalcTrigger,Trigger1M)),NA())</f>
        <v>8.3180407359206843E-3</v>
      </c>
      <c r="O1615" s="44">
        <f>IFERROR(_xll.qlIndexFixing(ONIndex3M,I1615,TRUE,_xll.ohTrigger(RecalcTrigger,Trigger3M)),NA())</f>
        <v>8.5286337470691365E-3</v>
      </c>
      <c r="P1615" s="44">
        <f>IFERROR(_xll.qlIndexFixing(ONIndex6M,I1615,TRUE,_xll.ohTrigger(RecalcTrigger,Trigger6M)),NA())</f>
        <v>8.5314560995097821E-3</v>
      </c>
      <c r="Q1615" s="146">
        <f>IFERROR(_xll.qlIndexFixing(ONIndex1Y,I1615,TRUE,_xll.ohTrigger(RecalcTrigger,Trigger1Y)),NA())</f>
        <v>8.7840905326119767E-3</v>
      </c>
    </row>
    <row r="1616" spans="2:17" x14ac:dyDescent="0.2">
      <c r="B1616" s="39" t="s">
        <v>42</v>
      </c>
      <c r="D1616" s="42">
        <f>_xll.qlCalendarAdvance(Calendar,$D1615,B1616,"f",FALSE)</f>
        <v>51076</v>
      </c>
      <c r="E1616" s="140">
        <f>_xll.qlInterestRateIndexValueDate(IndexON,D1616)</f>
        <v>51076</v>
      </c>
      <c r="F1616" s="156">
        <f>IFERROR(_xll.qlIndexFixing(IndexON,D1616,TRUE,_xll.ohTrigger(RecalcTrigger,TriggerON)),NA())</f>
        <v>7.294937331706608E-3</v>
      </c>
      <c r="H1616" s="42">
        <f>_xll.qlCalendarAdvance(Calendar,$H1615,B1616,"f",FALSE)</f>
        <v>51076</v>
      </c>
      <c r="I1616" s="140">
        <f>_xll.qlInterestRateIndexValueDate(Index1M,$H1616)</f>
        <v>51076</v>
      </c>
      <c r="J1616" s="145">
        <f>IFERROR(_xll.qlIndexFixing(Index1M,$H1616,TRUE,_xll.ohTrigger(RecalcTrigger,Trigger1M)),NA())</f>
        <v>8.3096493163208329E-3</v>
      </c>
      <c r="K1616" s="44">
        <f>IFERROR(_xll.qlIndexFixing(Index3M,H1616,TRUE,_xll.ohTrigger(RecalcTrigger,Trigger3M)),NA())</f>
        <v>8.512168268047262E-3</v>
      </c>
      <c r="L1616" s="44">
        <f>IFERROR(_xll.qlIndexFixing(Index6M,$H1616,TRUE,_xll.ohTrigger(RecalcTrigger,Trigger6M)),NA())</f>
        <v>8.5010530475007652E-3</v>
      </c>
      <c r="M1616" s="146">
        <f>IFERROR(_xll.qlIndexFixing(Index1Y,$H1616,TRUE,_xll.ohTrigger(RecalcTrigger,Trigger1Y)),NA())</f>
        <v>8.7306170544588727E-3</v>
      </c>
      <c r="N1616" s="145">
        <f>IFERROR(_xll.qlIndexFixing(ONIndex1M,I1616,TRUE,_xll.ohTrigger(RecalcTrigger,Trigger1M)),NA())</f>
        <v>8.3143722606326964E-3</v>
      </c>
      <c r="O1616" s="44">
        <f>IFERROR(_xll.qlIndexFixing(ONIndex3M,I1616,TRUE,_xll.ohTrigger(RecalcTrigger,Trigger3M)),NA())</f>
        <v>8.525085611325034E-3</v>
      </c>
      <c r="P1616" s="44">
        <f>IFERROR(_xll.qlIndexFixing(ONIndex6M,I1616,TRUE,_xll.ohTrigger(RecalcTrigger,Trigger6M)),NA())</f>
        <v>8.5277252822879568E-3</v>
      </c>
      <c r="Q1616" s="146">
        <f>IFERROR(_xll.qlIndexFixing(ONIndex1Y,I1616,TRUE,_xll.ohTrigger(RecalcTrigger,Trigger1Y)),NA())</f>
        <v>8.7800776771695954E-3</v>
      </c>
    </row>
    <row r="1617" spans="2:17" x14ac:dyDescent="0.2">
      <c r="B1617" s="39" t="s">
        <v>42</v>
      </c>
      <c r="D1617" s="42">
        <f>_xll.qlCalendarAdvance(Calendar,$D1616,B1617,"f",FALSE)</f>
        <v>51083</v>
      </c>
      <c r="E1617" s="140">
        <f>_xll.qlInterestRateIndexValueDate(IndexON,D1617)</f>
        <v>51083</v>
      </c>
      <c r="F1617" s="156">
        <f>IFERROR(_xll.qlIndexFixing(IndexON,D1617,TRUE,_xll.ohTrigger(RecalcTrigger,TriggerON)),NA())</f>
        <v>7.2916259546795814E-3</v>
      </c>
      <c r="H1617" s="42">
        <f>_xll.qlCalendarAdvance(Calendar,$H1616,B1617,"f",FALSE)</f>
        <v>51083</v>
      </c>
      <c r="I1617" s="140">
        <f>_xll.qlInterestRateIndexValueDate(Index1M,$H1617)</f>
        <v>51083</v>
      </c>
      <c r="J1617" s="145">
        <f>IFERROR(_xll.qlIndexFixing(Index1M,$H1617,TRUE,_xll.ohTrigger(RecalcTrigger,Trigger1M)),NA())</f>
        <v>8.306082936615871E-3</v>
      </c>
      <c r="K1617" s="44">
        <f>IFERROR(_xll.qlIndexFixing(Index3M,H1617,TRUE,_xll.ohTrigger(RecalcTrigger,Trigger3M)),NA())</f>
        <v>8.5088806735069151E-3</v>
      </c>
      <c r="L1617" s="44">
        <f>IFERROR(_xll.qlIndexFixing(Index6M,$H1617,TRUE,_xll.ohTrigger(RecalcTrigger,Trigger6M)),NA())</f>
        <v>8.4977435944501006E-3</v>
      </c>
      <c r="M1617" s="146">
        <f>IFERROR(_xll.qlIndexFixing(Index1Y,$H1617,TRUE,_xll.ohTrigger(RecalcTrigger,Trigger1Y)),NA())</f>
        <v>8.7275794048250893E-3</v>
      </c>
      <c r="N1617" s="145">
        <f>IFERROR(_xll.qlIndexFixing(ONIndex1M,I1617,TRUE,_xll.ohTrigger(RecalcTrigger,Trigger1M)),NA())</f>
        <v>8.3107377917968073E-3</v>
      </c>
      <c r="O1617" s="44">
        <f>IFERROR(_xll.qlIndexFixing(ONIndex3M,I1617,TRUE,_xll.ohTrigger(RecalcTrigger,Trigger3M)),NA())</f>
        <v>8.5215731424281849E-3</v>
      </c>
      <c r="P1617" s="44">
        <f>IFERROR(_xll.qlIndexFixing(ONIndex6M,I1617,TRUE,_xll.ohTrigger(RecalcTrigger,Trigger6M)),NA())</f>
        <v>8.5240257140806186E-3</v>
      </c>
      <c r="Q1617" s="146">
        <f>IFERROR(_xll.qlIndexFixing(ONIndex1Y,I1617,TRUE,_xll.ohTrigger(RecalcTrigger,Trigger1Y)),NA())</f>
        <v>8.7761018162746396E-3</v>
      </c>
    </row>
    <row r="1618" spans="2:17" x14ac:dyDescent="0.2">
      <c r="B1618" s="39" t="s">
        <v>42</v>
      </c>
      <c r="D1618" s="42">
        <f>_xll.qlCalendarAdvance(Calendar,$D1617,B1618,"f",FALSE)</f>
        <v>51090</v>
      </c>
      <c r="E1618" s="140">
        <f>_xll.qlInterestRateIndexValueDate(IndexON,D1618)</f>
        <v>51090</v>
      </c>
      <c r="F1618" s="156">
        <f>IFERROR(_xll.qlIndexFixing(IndexON,D1618,TRUE,_xll.ohTrigger(RecalcTrigger,TriggerON)),NA())</f>
        <v>7.28834809758383E-3</v>
      </c>
      <c r="H1618" s="42">
        <f>_xll.qlCalendarAdvance(Calendar,$H1617,B1618,"f",FALSE)</f>
        <v>51090</v>
      </c>
      <c r="I1618" s="140">
        <f>_xll.qlInterestRateIndexValueDate(Index1M,$H1618)</f>
        <v>51090</v>
      </c>
      <c r="J1618" s="145">
        <f>IFERROR(_xll.qlIndexFixing(Index1M,$H1618,TRUE,_xll.ohTrigger(RecalcTrigger,Trigger1M)),NA())</f>
        <v>8.3025505866854248E-3</v>
      </c>
      <c r="K1618" s="44">
        <f>IFERROR(_xll.qlIndexFixing(Index3M,H1618,TRUE,_xll.ohTrigger(RecalcTrigger,Trigger3M)),NA())</f>
        <v>8.5056288242181706E-3</v>
      </c>
      <c r="L1618" s="44">
        <f>IFERROR(_xll.qlIndexFixing(Index6M,$H1618,TRUE,_xll.ohTrigger(RecalcTrigger,Trigger6M)),NA())</f>
        <v>8.4944655274409205E-3</v>
      </c>
      <c r="M1618" s="146">
        <f>IFERROR(_xll.qlIndexFixing(Index1Y,$H1618,TRUE,_xll.ohTrigger(RecalcTrigger,Trigger1Y)),NA())</f>
        <v>8.7245790815067767E-3</v>
      </c>
      <c r="N1618" s="145">
        <f>IFERROR(_xll.qlIndexFixing(ONIndex1M,I1618,TRUE,_xll.ohTrigger(RecalcTrigger,Trigger1M)),NA())</f>
        <v>8.307137329169878E-3</v>
      </c>
      <c r="O1618" s="44">
        <f>IFERROR(_xll.qlIndexFixing(ONIndex3M,I1618,TRUE,_xll.ohTrigger(RecalcTrigger,Trigger3M)),NA())</f>
        <v>8.518096340621728E-3</v>
      </c>
      <c r="P1618" s="44">
        <f>IFERROR(_xll.qlIndexFixing(ONIndex6M,I1618,TRUE,_xll.ohTrigger(RecalcTrigger,Trigger6M)),NA())</f>
        <v>8.5203573948067213E-3</v>
      </c>
      <c r="Q1618" s="146">
        <f>IFERROR(_xll.qlIndexFixing(ONIndex1Y,I1618,TRUE,_xll.ohTrigger(RecalcTrigger,Trigger1Y)),NA())</f>
        <v>8.7721629497650166E-3</v>
      </c>
    </row>
    <row r="1619" spans="2:17" x14ac:dyDescent="0.2">
      <c r="B1619" s="39" t="s">
        <v>42</v>
      </c>
      <c r="D1619" s="42">
        <f>_xll.qlCalendarAdvance(Calendar,$D1618,B1619,"f",FALSE)</f>
        <v>51097</v>
      </c>
      <c r="E1619" s="140">
        <f>_xll.qlInterestRateIndexValueDate(IndexON,D1619)</f>
        <v>51097</v>
      </c>
      <c r="F1619" s="156">
        <f>IFERROR(_xll.qlIndexFixing(IndexON,D1619,TRUE,_xll.ohTrigger(RecalcTrigger,TriggerON)),NA())</f>
        <v>7.2851037605003999E-3</v>
      </c>
      <c r="H1619" s="42">
        <f>_xll.qlCalendarAdvance(Calendar,$H1618,B1619,"f",FALSE)</f>
        <v>51097</v>
      </c>
      <c r="I1619" s="140">
        <f>_xll.qlInterestRateIndexValueDate(Index1M,$H1619)</f>
        <v>51097</v>
      </c>
      <c r="J1619" s="145">
        <f>IFERROR(_xll.qlIndexFixing(Index1M,$H1619,TRUE,_xll.ohTrigger(RecalcTrigger,Trigger1M)),NA())</f>
        <v>8.2990522665078829E-3</v>
      </c>
      <c r="K1619" s="44">
        <f>IFERROR(_xll.qlIndexFixing(Index3M,H1619,TRUE,_xll.ohTrigger(RecalcTrigger,Trigger3M)),NA())</f>
        <v>8.5024127200946965E-3</v>
      </c>
      <c r="L1619" s="44">
        <f>IFERROR(_xll.qlIndexFixing(Index6M,$H1619,TRUE,_xll.ohTrigger(RecalcTrigger,Trigger6M)),NA())</f>
        <v>8.4912188463209248E-3</v>
      </c>
      <c r="M1619" s="146">
        <f>IFERROR(_xll.qlIndexFixing(Index1Y,$H1619,TRUE,_xll.ohTrigger(RecalcTrigger,Trigger1Y)),NA())</f>
        <v>8.7216160841702244E-3</v>
      </c>
      <c r="N1619" s="145">
        <f>IFERROR(_xll.qlIndexFixing(ONIndex1M,I1619,TRUE,_xll.ohTrigger(RecalcTrigger,Trigger1M)),NA())</f>
        <v>8.3035708729140012E-3</v>
      </c>
      <c r="O1619" s="44">
        <f>IFERROR(_xll.qlIndexFixing(ONIndex3M,I1619,TRUE,_xll.ohTrigger(RecalcTrigger,Trigger3M)),NA())</f>
        <v>8.5146552055814784E-3</v>
      </c>
      <c r="P1619" s="44">
        <f>IFERROR(_xll.qlIndexFixing(ONIndex6M,I1619,TRUE,_xll.ohTrigger(RecalcTrigger,Trigger6M)),NA())</f>
        <v>8.5167203246283574E-3</v>
      </c>
      <c r="Q1619" s="146">
        <f>IFERROR(_xll.qlIndexFixing(ONIndex1Y,I1619,TRUE,_xll.ohTrigger(RecalcTrigger,Trigger1Y)),NA())</f>
        <v>8.7682610777217729E-3</v>
      </c>
    </row>
    <row r="1620" spans="2:17" x14ac:dyDescent="0.2">
      <c r="B1620" s="39" t="s">
        <v>42</v>
      </c>
      <c r="D1620" s="42">
        <f>_xll.qlCalendarAdvance(Calendar,$D1619,B1620,"f",FALSE)</f>
        <v>51104</v>
      </c>
      <c r="E1620" s="140">
        <f>_xll.qlInterestRateIndexValueDate(IndexON,D1620)</f>
        <v>51104</v>
      </c>
      <c r="F1620" s="156">
        <f>IFERROR(_xll.qlIndexFixing(IndexON,D1620,TRUE,_xll.ohTrigger(RecalcTrigger,TriggerON)),NA())</f>
        <v>7.2818929433482449E-3</v>
      </c>
      <c r="H1620" s="42">
        <f>_xll.qlCalendarAdvance(Calendar,$H1619,B1620,"f",FALSE)</f>
        <v>51104</v>
      </c>
      <c r="I1620" s="140">
        <f>_xll.qlInterestRateIndexValueDate(Index1M,$H1620)</f>
        <v>51104</v>
      </c>
      <c r="J1620" s="145">
        <f>IFERROR(_xll.qlIndexFixing(Index1M,$H1620,TRUE,_xll.ohTrigger(RecalcTrigger,Trigger1M)),NA())</f>
        <v>8.295587976053528E-3</v>
      </c>
      <c r="K1620" s="44">
        <f>IFERROR(_xll.qlIndexFixing(Index3M,H1620,TRUE,_xll.ohTrigger(RecalcTrigger,Trigger3M)),NA())</f>
        <v>8.4993538936633528E-3</v>
      </c>
      <c r="L1620" s="44">
        <f>IFERROR(_xll.qlIndexFixing(Index6M,$H1620,TRUE,_xll.ohTrigger(RecalcTrigger,Trigger6M)),NA())</f>
        <v>8.4878833778346419E-3</v>
      </c>
      <c r="M1620" s="146">
        <f>IFERROR(_xll.qlIndexFixing(Index1Y,$H1620,TRUE,_xll.ohTrigger(RecalcTrigger,Trigger1Y)),NA())</f>
        <v>8.7186904124854931E-3</v>
      </c>
      <c r="N1620" s="145">
        <f>IFERROR(_xll.qlIndexFixing(ONIndex1M,I1620,TRUE,_xll.ohTrigger(RecalcTrigger,Trigger1M)),NA())</f>
        <v>8.3000384231102231E-3</v>
      </c>
      <c r="O1620" s="44">
        <f>IFERROR(_xll.qlIndexFixing(ONIndex3M,I1620,TRUE,_xll.ohTrigger(RecalcTrigger,Trigger3M)),NA())</f>
        <v>8.5112497375505747E-3</v>
      </c>
      <c r="P1620" s="44">
        <f>IFERROR(_xll.qlIndexFixing(ONIndex6M,I1620,TRUE,_xll.ohTrigger(RecalcTrigger,Trigger6M)),NA())</f>
        <v>8.5131145034644806E-3</v>
      </c>
      <c r="Q1620" s="146">
        <f>IFERROR(_xll.qlIndexFixing(ONIndex1Y,I1620,TRUE,_xll.ohTrigger(RecalcTrigger,Trigger1Y)),NA())</f>
        <v>8.764396200063862E-3</v>
      </c>
    </row>
    <row r="1621" spans="2:17" x14ac:dyDescent="0.2">
      <c r="B1621" s="39" t="s">
        <v>42</v>
      </c>
      <c r="D1621" s="42">
        <f>_xll.qlCalendarAdvance(Calendar,$D1620,B1621,"f",FALSE)</f>
        <v>51111</v>
      </c>
      <c r="E1621" s="140">
        <f>_xll.qlInterestRateIndexValueDate(IndexON,D1621)</f>
        <v>51111</v>
      </c>
      <c r="F1621" s="156">
        <f>IFERROR(_xll.qlIndexFixing(IndexON,D1621,TRUE,_xll.ohTrigger(RecalcTrigger,TriggerON)),NA())</f>
        <v>7.2787156462894576E-3</v>
      </c>
      <c r="H1621" s="42">
        <f>_xll.qlCalendarAdvance(Calendar,$H1620,B1621,"f",FALSE)</f>
        <v>51111</v>
      </c>
      <c r="I1621" s="140">
        <f>_xll.qlInterestRateIndexValueDate(Index1M,$H1621)</f>
        <v>51111</v>
      </c>
      <c r="J1621" s="145">
        <f>IFERROR(_xll.qlIndexFixing(Index1M,$H1621,TRUE,_xll.ohTrigger(RecalcTrigger,Trigger1M)),NA())</f>
        <v>8.2917150233295361E-3</v>
      </c>
      <c r="K1621" s="44">
        <f>IFERROR(_xll.qlIndexFixing(Index3M,H1621,TRUE,_xll.ohTrigger(RecalcTrigger,Trigger3M)),NA())</f>
        <v>8.4962067995956753E-3</v>
      </c>
      <c r="L1621" s="44">
        <f>IFERROR(_xll.qlIndexFixing(Index6M,$H1621,TRUE,_xll.ohTrigger(RecalcTrigger,Trigger6M)),NA())</f>
        <v>8.4847016360264232E-3</v>
      </c>
      <c r="M1621" s="146">
        <f>IFERROR(_xll.qlIndexFixing(Index1Y,$H1621,TRUE,_xll.ohTrigger(RecalcTrigger,Trigger1Y)),NA())</f>
        <v>8.7158020661268452E-3</v>
      </c>
      <c r="N1621" s="145">
        <f>IFERROR(_xll.qlIndexFixing(ONIndex1M,I1621,TRUE,_xll.ohTrigger(RecalcTrigger,Trigger1M)),NA())</f>
        <v>8.2965399795964512E-3</v>
      </c>
      <c r="O1621" s="44">
        <f>IFERROR(_xll.qlIndexFixing(ONIndex3M,I1621,TRUE,_xll.ohTrigger(RecalcTrigger,Trigger3M)),NA())</f>
        <v>8.5078799364479707E-3</v>
      </c>
      <c r="P1621" s="44">
        <f>IFERROR(_xll.qlIndexFixing(ONIndex6M,I1621,TRUE,_xll.ohTrigger(RecalcTrigger,Trigger6M)),NA())</f>
        <v>8.5095399312340447E-3</v>
      </c>
      <c r="Q1621" s="146">
        <f>IFERROR(_xll.qlIndexFixing(ONIndex1Y,I1621,TRUE,_xll.ohTrigger(RecalcTrigger,Trigger1Y)),NA())</f>
        <v>8.7605683168723303E-3</v>
      </c>
    </row>
    <row r="1622" spans="2:17" x14ac:dyDescent="0.2">
      <c r="B1622" s="39" t="s">
        <v>42</v>
      </c>
      <c r="D1622" s="42">
        <f>_xll.qlCalendarAdvance(Calendar,$D1621,B1622,"f",FALSE)</f>
        <v>51118</v>
      </c>
      <c r="E1622" s="140">
        <f>_xll.qlInterestRateIndexValueDate(IndexON,D1622)</f>
        <v>51118</v>
      </c>
      <c r="F1622" s="156">
        <f>IFERROR(_xll.qlIndexFixing(IndexON,D1622,TRUE,_xll.ohTrigger(RecalcTrigger,TriggerON)),NA())</f>
        <v>7.2755718691619453E-3</v>
      </c>
      <c r="H1622" s="42">
        <f>_xll.qlCalendarAdvance(Calendar,$H1621,B1622,"f",FALSE)</f>
        <v>51118</v>
      </c>
      <c r="I1622" s="140">
        <f>_xll.qlInterestRateIndexValueDate(Index1M,$H1622)</f>
        <v>51118</v>
      </c>
      <c r="J1622" s="145">
        <f>IFERROR(_xll.qlIndexFixing(Index1M,$H1622,TRUE,_xll.ohTrigger(RecalcTrigger,Trigger1M)),NA())</f>
        <v>8.2883258534650183E-3</v>
      </c>
      <c r="K1622" s="44">
        <f>IFERROR(_xll.qlIndexFixing(Index3M,H1622,TRUE,_xll.ohTrigger(RecalcTrigger,Trigger3M)),NA())</f>
        <v>8.4930954495829655E-3</v>
      </c>
      <c r="L1622" s="44">
        <f>IFERROR(_xll.qlIndexFixing(Index6M,$H1622,TRUE,_xll.ohTrigger(RecalcTrigger,Trigger6M)),NA())</f>
        <v>8.4815512804015288E-3</v>
      </c>
      <c r="M1622" s="146">
        <f>IFERROR(_xll.qlIndexFixing(Index1Y,$H1622,TRUE,_xll.ohTrigger(RecalcTrigger,Trigger1Y)),NA())</f>
        <v>8.7129510447731973E-3</v>
      </c>
      <c r="N1622" s="145">
        <f>IFERROR(_xll.qlIndexFixing(ONIndex1M,I1622,TRUE,_xll.ohTrigger(RecalcTrigger,Trigger1M)),NA())</f>
        <v>8.2930755423726854E-3</v>
      </c>
      <c r="O1622" s="44">
        <f>IFERROR(_xll.qlIndexFixing(ONIndex3M,I1622,TRUE,_xll.ohTrigger(RecalcTrigger,Trigger3M)),NA())</f>
        <v>8.5045458023547127E-3</v>
      </c>
      <c r="P1622" s="44">
        <f>IFERROR(_xll.qlIndexFixing(ONIndex6M,I1622,TRUE,_xll.ohTrigger(RecalcTrigger,Trigger6M)),NA())</f>
        <v>8.5059966080991423E-3</v>
      </c>
      <c r="Q1622" s="146">
        <f>IFERROR(_xll.qlIndexFixing(ONIndex1Y,I1622,TRUE,_xll.ohTrigger(RecalcTrigger,Trigger1Y)),NA())</f>
        <v>8.7567774280661315E-3</v>
      </c>
    </row>
    <row r="1623" spans="2:17" x14ac:dyDescent="0.2">
      <c r="B1623" s="39" t="s">
        <v>42</v>
      </c>
      <c r="D1623" s="42">
        <f>_xll.qlCalendarAdvance(Calendar,$D1622,B1623,"f",FALSE)</f>
        <v>51125</v>
      </c>
      <c r="E1623" s="140">
        <f>_xll.qlInterestRateIndexValueDate(IndexON,D1623)</f>
        <v>51125</v>
      </c>
      <c r="F1623" s="156">
        <f>IFERROR(_xll.qlIndexFixing(IndexON,D1623,TRUE,_xll.ohTrigger(RecalcTrigger,TriggerON)),NA())</f>
        <v>7.2724616120467545E-3</v>
      </c>
      <c r="H1623" s="42">
        <f>_xll.qlCalendarAdvance(Calendar,$H1622,B1623,"f",FALSE)</f>
        <v>51125</v>
      </c>
      <c r="I1623" s="140">
        <f>_xll.qlInterestRateIndexValueDate(Index1M,$H1623)</f>
        <v>51125</v>
      </c>
      <c r="J1623" s="145">
        <f>IFERROR(_xll.qlIndexFixing(Index1M,$H1623,TRUE,_xll.ohTrigger(RecalcTrigger,Trigger1M)),NA())</f>
        <v>8.2849707156411202E-3</v>
      </c>
      <c r="K1623" s="44">
        <f>IFERROR(_xll.qlIndexFixing(Index3M,H1623,TRUE,_xll.ohTrigger(RecalcTrigger,Trigger3M)),NA())</f>
        <v>8.4900198435432887E-3</v>
      </c>
      <c r="L1623" s="44">
        <f>IFERROR(_xll.qlIndexFixing(Index6M,$H1623,TRUE,_xll.ohTrigger(RecalcTrigger,Trigger6M)),NA())</f>
        <v>8.4784323108111521E-3</v>
      </c>
      <c r="M1623" s="146">
        <f>IFERROR(_xll.qlIndexFixing(Index1Y,$H1623,TRUE,_xll.ohTrigger(RecalcTrigger,Trigger1Y)),NA())</f>
        <v>8.7101373481070065E-3</v>
      </c>
      <c r="N1623" s="145">
        <f>IFERROR(_xll.qlIndexFixing(ONIndex1M,I1623,TRUE,_xll.ohTrigger(RecalcTrigger,Trigger1M)),NA())</f>
        <v>8.2896451114389258E-3</v>
      </c>
      <c r="O1623" s="44">
        <f>IFERROR(_xll.qlIndexFixing(ONIndex3M,I1623,TRUE,_xll.ohTrigger(RecalcTrigger,Trigger3M)),NA())</f>
        <v>8.5012473351087081E-3</v>
      </c>
      <c r="P1623" s="44">
        <f>IFERROR(_xll.qlIndexFixing(ONIndex6M,I1623,TRUE,_xll.ohTrigger(RecalcTrigger,Trigger6M)),NA())</f>
        <v>8.5024845339787269E-3</v>
      </c>
      <c r="Q1623" s="146">
        <f>IFERROR(_xll.qlIndexFixing(ONIndex1Y,I1623,TRUE,_xll.ohTrigger(RecalcTrigger,Trigger1Y)),NA())</f>
        <v>8.7530235338073581E-3</v>
      </c>
    </row>
    <row r="1624" spans="2:17" x14ac:dyDescent="0.2">
      <c r="B1624" s="39" t="s">
        <v>42</v>
      </c>
      <c r="D1624" s="42">
        <f>_xll.qlCalendarAdvance(Calendar,$D1623,B1624,"f",FALSE)</f>
        <v>51132</v>
      </c>
      <c r="E1624" s="140">
        <f>_xll.qlInterestRateIndexValueDate(IndexON,D1624)</f>
        <v>51132</v>
      </c>
      <c r="F1624" s="156">
        <f>IFERROR(_xll.qlIndexFixing(IndexON,D1624,TRUE,_xll.ohTrigger(RecalcTrigger,TriggerON)),NA())</f>
        <v>7.2693848748628387E-3</v>
      </c>
      <c r="H1624" s="42">
        <f>_xll.qlCalendarAdvance(Calendar,$H1623,B1624,"f",FALSE)</f>
        <v>51132</v>
      </c>
      <c r="I1624" s="140">
        <f>_xll.qlInterestRateIndexValueDate(Index1M,$H1624)</f>
        <v>51132</v>
      </c>
      <c r="J1624" s="145">
        <f>IFERROR(_xll.qlIndexFixing(Index1M,$H1624,TRUE,_xll.ohTrigger(RecalcTrigger,Trigger1M)),NA())</f>
        <v>8.2816496098283704E-3</v>
      </c>
      <c r="K1624" s="44">
        <f>IFERROR(_xll.qlIndexFixing(Index3M,H1624,TRUE,_xll.ohTrigger(RecalcTrigger,Trigger3M)),NA())</f>
        <v>8.4869799813929239E-3</v>
      </c>
      <c r="L1624" s="44">
        <f>IFERROR(_xll.qlIndexFixing(Index6M,$H1624,TRUE,_xll.ohTrigger(RecalcTrigger,Trigger6M)),NA())</f>
        <v>8.4753447271091447E-3</v>
      </c>
      <c r="M1624" s="146">
        <f>IFERROR(_xll.qlIndexFixing(Index1Y,$H1624,TRUE,_xll.ohTrigger(RecalcTrigger,Trigger1Y)),NA())</f>
        <v>8.7073609758151604E-3</v>
      </c>
      <c r="N1624" s="145">
        <f>IFERROR(_xll.qlIndexFixing(ONIndex1M,I1624,TRUE,_xll.ohTrigger(RecalcTrigger,Trigger1M)),NA())</f>
        <v>8.2862486869572649E-3</v>
      </c>
      <c r="O1624" s="44">
        <f>IFERROR(_xll.qlIndexFixing(ONIndex3M,I1624,TRUE,_xll.ohTrigger(RecalcTrigger,Trigger3M)),NA())</f>
        <v>8.4979845347910032E-3</v>
      </c>
      <c r="P1624" s="44">
        <f>IFERROR(_xll.qlIndexFixing(ONIndex6M,I1624,TRUE,_xll.ohTrigger(RecalcTrigger,Trigger6M)),NA())</f>
        <v>8.4990037088727988E-3</v>
      </c>
      <c r="Q1624" s="146">
        <f>IFERROR(_xll.qlIndexFixing(ONIndex1Y,I1624,TRUE,_xll.ohTrigger(RecalcTrigger,Trigger1Y)),NA())</f>
        <v>8.7493066338528713E-3</v>
      </c>
    </row>
    <row r="1625" spans="2:17" x14ac:dyDescent="0.2">
      <c r="B1625" s="39" t="s">
        <v>42</v>
      </c>
      <c r="D1625" s="42">
        <f>_xll.qlCalendarAdvance(Calendar,$D1624,B1625,"f",FALSE)</f>
        <v>51139</v>
      </c>
      <c r="E1625" s="140">
        <f>_xll.qlInterestRateIndexValueDate(IndexON,D1625)</f>
        <v>51139</v>
      </c>
      <c r="F1625" s="156">
        <f>IFERROR(_xll.qlIndexFixing(IndexON,D1625,TRUE,_xll.ohTrigger(RecalcTrigger,TriggerON)),NA())</f>
        <v>7.2663416577722906E-3</v>
      </c>
      <c r="H1625" s="42">
        <f>_xll.qlCalendarAdvance(Calendar,$H1624,B1625,"f",FALSE)</f>
        <v>51139</v>
      </c>
      <c r="I1625" s="140">
        <f>_xll.qlInterestRateIndexValueDate(Index1M,$H1625)</f>
        <v>51139</v>
      </c>
      <c r="J1625" s="145">
        <f>IFERROR(_xll.qlIndexFixing(Index1M,$H1625,TRUE,_xll.ohTrigger(RecalcTrigger,Trigger1M)),NA())</f>
        <v>8.2783625359923851E-3</v>
      </c>
      <c r="K1625" s="44">
        <f>IFERROR(_xll.qlIndexFixing(Index3M,H1625,TRUE,_xll.ohTrigger(RecalcTrigger,Trigger3M)),NA())</f>
        <v>8.483975863052608E-3</v>
      </c>
      <c r="L1625" s="44">
        <f>IFERROR(_xll.qlIndexFixing(Index6M,$H1625,TRUE,_xll.ohTrigger(RecalcTrigger,Trigger6M)),NA())</f>
        <v>8.4723978548686685E-3</v>
      </c>
      <c r="M1625" s="146">
        <f>IFERROR(_xll.qlIndexFixing(Index1Y,$H1625,TRUE,_xll.ohTrigger(RecalcTrigger,Trigger1Y)),NA())</f>
        <v>8.7046219275887515E-3</v>
      </c>
      <c r="N1625" s="145">
        <f>IFERROR(_xll.qlIndexFixing(ONIndex1M,I1625,TRUE,_xll.ohTrigger(RecalcTrigger,Trigger1M)),NA())</f>
        <v>8.2828862686845639E-3</v>
      </c>
      <c r="O1625" s="44">
        <f>IFERROR(_xll.qlIndexFixing(ONIndex3M,I1625,TRUE,_xll.ohTrigger(RecalcTrigger,Trigger3M)),NA())</f>
        <v>8.4947574014015981E-3</v>
      </c>
      <c r="P1625" s="44">
        <f>IFERROR(_xll.qlIndexFixing(ONIndex6M,I1625,TRUE,_xll.ohTrigger(RecalcTrigger,Trigger6M)),NA())</f>
        <v>8.4955541327003115E-3</v>
      </c>
      <c r="Q1625" s="146">
        <f>IFERROR(_xll.qlIndexFixing(ONIndex1Y,I1625,TRUE,_xll.ohTrigger(RecalcTrigger,Trigger1Y)),NA())</f>
        <v>8.74562672844581E-3</v>
      </c>
    </row>
    <row r="1626" spans="2:17" x14ac:dyDescent="0.2">
      <c r="B1626" s="39" t="s">
        <v>42</v>
      </c>
      <c r="D1626" s="42">
        <f>_xll.qlCalendarAdvance(Calendar,$D1625,B1626,"f",FALSE)</f>
        <v>51146</v>
      </c>
      <c r="E1626" s="140">
        <f>_xll.qlInterestRateIndexValueDate(IndexON,D1626)</f>
        <v>51146</v>
      </c>
      <c r="F1626" s="156">
        <f>IFERROR(_xll.qlIndexFixing(IndexON,D1626,TRUE,_xll.ohTrigger(RecalcTrigger,TriggerON)),NA())</f>
        <v>7.2633319606130176E-3</v>
      </c>
      <c r="H1626" s="42">
        <f>_xll.qlCalendarAdvance(Calendar,$H1625,B1626,"f",FALSE)</f>
        <v>51146</v>
      </c>
      <c r="I1626" s="140">
        <f>_xll.qlInterestRateIndexValueDate(Index1M,$H1626)</f>
        <v>51146</v>
      </c>
      <c r="J1626" s="145">
        <f>IFERROR(_xll.qlIndexFixing(Index1M,$H1626,TRUE,_xll.ohTrigger(RecalcTrigger,Trigger1M)),NA())</f>
        <v>8.2751094941061511E-3</v>
      </c>
      <c r="K1626" s="44">
        <f>IFERROR(_xll.qlIndexFixing(Index3M,H1626,TRUE,_xll.ohTrigger(RecalcTrigger,Trigger3M)),NA())</f>
        <v>8.4810074884404049E-3</v>
      </c>
      <c r="L1626" s="44">
        <f>IFERROR(_xll.qlIndexFixing(Index6M,$H1626,TRUE,_xll.ohTrigger(RecalcTrigger,Trigger6M)),NA())</f>
        <v>8.4693708708022154E-3</v>
      </c>
      <c r="M1626" s="146">
        <f>IFERROR(_xll.qlIndexFixing(Index1Y,$H1626,TRUE,_xll.ohTrigger(RecalcTrigger,Trigger1Y)),NA())</f>
        <v>8.7019202031230827E-3</v>
      </c>
      <c r="N1626" s="145">
        <f>IFERROR(_xll.qlIndexFixing(ONIndex1M,I1626,TRUE,_xll.ohTrigger(RecalcTrigger,Trigger1M)),NA())</f>
        <v>8.2795578567829153E-3</v>
      </c>
      <c r="O1626" s="44">
        <f>IFERROR(_xll.qlIndexFixing(ONIndex3M,I1626,TRUE,_xll.ohTrigger(RecalcTrigger,Trigger3M)),NA())</f>
        <v>8.4915659349404926E-3</v>
      </c>
      <c r="P1626" s="44">
        <f>IFERROR(_xll.qlIndexFixing(ONIndex6M,I1626,TRUE,_xll.ohTrigger(RecalcTrigger,Trigger6M)),NA())</f>
        <v>8.4921358055423113E-3</v>
      </c>
      <c r="Q1626" s="146">
        <f>IFERROR(_xll.qlIndexFixing(ONIndex1Y,I1626,TRUE,_xll.ohTrigger(RecalcTrigger,Trigger1Y)),NA())</f>
        <v>8.7419838174240816E-3</v>
      </c>
    </row>
    <row r="1627" spans="2:17" x14ac:dyDescent="0.2">
      <c r="B1627" s="39" t="s">
        <v>42</v>
      </c>
      <c r="D1627" s="42">
        <f>_xll.qlCalendarAdvance(Calendar,$D1626,B1627,"f",FALSE)</f>
        <v>51153</v>
      </c>
      <c r="E1627" s="140">
        <f>_xll.qlInterestRateIndexValueDate(IndexON,D1627)</f>
        <v>51153</v>
      </c>
      <c r="F1627" s="156">
        <f>IFERROR(_xll.qlIndexFixing(IndexON,D1627,TRUE,_xll.ohTrigger(RecalcTrigger,TriggerON)),NA())</f>
        <v>7.2603557833850196E-3</v>
      </c>
      <c r="H1627" s="42">
        <f>_xll.qlCalendarAdvance(Calendar,$H1626,B1627,"f",FALSE)</f>
        <v>51153</v>
      </c>
      <c r="I1627" s="140">
        <f>_xll.qlInterestRateIndexValueDate(Index1M,$H1627)</f>
        <v>51153</v>
      </c>
      <c r="J1627" s="145">
        <f>IFERROR(_xll.qlIndexFixing(Index1M,$H1627,TRUE,_xll.ohTrigger(RecalcTrigger,Trigger1M)),NA())</f>
        <v>8.2718904841401937E-3</v>
      </c>
      <c r="K1627" s="44">
        <f>IFERROR(_xll.qlIndexFixing(Index3M,H1627,TRUE,_xll.ohTrigger(RecalcTrigger,Trigger3M)),NA())</f>
        <v>8.4780748574788279E-3</v>
      </c>
      <c r="L1627" s="44">
        <f>IFERROR(_xll.qlIndexFixing(Index6M,$H1627,TRUE,_xll.ohTrigger(RecalcTrigger,Trigger6M)),NA())</f>
        <v>8.4663752714520032E-3</v>
      </c>
      <c r="M1627" s="146">
        <f>IFERROR(_xll.qlIndexFixing(Index1Y,$H1627,TRUE,_xll.ohTrigger(RecalcTrigger,Trigger1Y)),NA())</f>
        <v>8.699255802116777E-3</v>
      </c>
      <c r="N1627" s="145">
        <f>IFERROR(_xll.qlIndexFixing(ONIndex1M,I1627,TRUE,_xll.ohTrigger(RecalcTrigger,Trigger1M)),NA())</f>
        <v>8.2762634513333655E-3</v>
      </c>
      <c r="O1627" s="44">
        <f>IFERROR(_xll.qlIndexFixing(ONIndex3M,I1627,TRUE,_xll.ohTrigger(RecalcTrigger,Trigger3M)),NA())</f>
        <v>8.4884101354887331E-3</v>
      </c>
      <c r="P1627" s="44">
        <f>IFERROR(_xll.qlIndexFixing(ONIndex6M,I1627,TRUE,_xll.ohTrigger(RecalcTrigger,Trigger6M)),NA())</f>
        <v>8.4887487274798445E-3</v>
      </c>
      <c r="Q1627" s="146">
        <f>IFERROR(_xll.qlIndexFixing(ONIndex1Y,I1627,TRUE,_xll.ohTrigger(RecalcTrigger,Trigger1Y)),NA())</f>
        <v>8.7383779007876861E-3</v>
      </c>
    </row>
    <row r="1628" spans="2:17" x14ac:dyDescent="0.2">
      <c r="B1628" s="39" t="s">
        <v>42</v>
      </c>
      <c r="D1628" s="42">
        <f>_xll.qlCalendarAdvance(Calendar,$D1627,B1628,"f",FALSE)</f>
        <v>51160</v>
      </c>
      <c r="E1628" s="140">
        <f>_xll.qlInterestRateIndexValueDate(IndexON,D1628)</f>
        <v>51160</v>
      </c>
      <c r="F1628" s="156">
        <f>IFERROR(_xll.qlIndexFixing(IndexON,D1628,TRUE,_xll.ohTrigger(RecalcTrigger,TriggerON)),NA())</f>
        <v>7.2574131262503894E-3</v>
      </c>
      <c r="H1628" s="42">
        <f>_xll.qlCalendarAdvance(Calendar,$H1627,B1628,"f",FALSE)</f>
        <v>51160</v>
      </c>
      <c r="I1628" s="140">
        <f>_xll.qlInterestRateIndexValueDate(Index1M,$H1628)</f>
        <v>51160</v>
      </c>
      <c r="J1628" s="145">
        <f>IFERROR(_xll.qlIndexFixing(Index1M,$H1628,TRUE,_xll.ohTrigger(RecalcTrigger,Trigger1M)),NA())</f>
        <v>8.2687055060625889E-3</v>
      </c>
      <c r="K1628" s="44">
        <f>IFERROR(_xll.qlIndexFixing(Index3M,H1628,TRUE,_xll.ohTrigger(RecalcTrigger,Trigger3M)),NA())</f>
        <v>8.4751779700877241E-3</v>
      </c>
      <c r="L1628" s="44">
        <f>IFERROR(_xll.qlIndexFixing(Index6M,$H1628,TRUE,_xll.ohTrigger(RecalcTrigger,Trigger6M)),NA())</f>
        <v>8.4634110566768721E-3</v>
      </c>
      <c r="M1628" s="146">
        <f>IFERROR(_xll.qlIndexFixing(Index1Y,$H1628,TRUE,_xll.ohTrigger(RecalcTrigger,Trigger1Y)),NA())</f>
        <v>8.6966287242742132E-3</v>
      </c>
      <c r="N1628" s="145">
        <f>IFERROR(_xll.qlIndexFixing(ONIndex1M,I1628,TRUE,_xll.ohTrigger(RecalcTrigger,Trigger1M)),NA())</f>
        <v>8.2730030520927755E-3</v>
      </c>
      <c r="O1628" s="44">
        <f>IFERROR(_xll.qlIndexFixing(ONIndex3M,I1628,TRUE,_xll.ohTrigger(RecalcTrigger,Trigger3M)),NA())</f>
        <v>8.4852900028842271E-3</v>
      </c>
      <c r="P1628" s="44">
        <f>IFERROR(_xll.qlIndexFixing(ONIndex6M,I1628,TRUE,_xll.ohTrigger(RecalcTrigger,Trigger6M)),NA())</f>
        <v>8.4853928983508187E-3</v>
      </c>
      <c r="Q1628" s="146">
        <f>IFERROR(_xll.qlIndexFixing(ONIndex1Y,I1628,TRUE,_xll.ohTrigger(RecalcTrigger,Trigger1Y)),NA())</f>
        <v>8.734808978698716E-3</v>
      </c>
    </row>
    <row r="1629" spans="2:17" x14ac:dyDescent="0.2">
      <c r="B1629" s="39" t="s">
        <v>42</v>
      </c>
      <c r="D1629" s="42">
        <f>_xll.qlCalendarAdvance(Calendar,$D1628,B1629,"f",FALSE)</f>
        <v>51167</v>
      </c>
      <c r="E1629" s="140">
        <f>_xll.qlInterestRateIndexValueDate(IndexON,D1629)</f>
        <v>51167</v>
      </c>
      <c r="F1629" s="156">
        <f>IFERROR(_xll.qlIndexFixing(IndexON,D1629,TRUE,_xll.ohTrigger(RecalcTrigger,TriggerON)),NA())</f>
        <v>7.2545039890470342E-3</v>
      </c>
      <c r="H1629" s="42">
        <f>_xll.qlCalendarAdvance(Calendar,$H1628,B1629,"f",FALSE)</f>
        <v>51167</v>
      </c>
      <c r="I1629" s="140">
        <f>_xll.qlInterestRateIndexValueDate(Index1M,$H1629)</f>
        <v>51167</v>
      </c>
      <c r="J1629" s="145">
        <f>IFERROR(_xll.qlIndexFixing(Index1M,$H1629,TRUE,_xll.ohTrigger(RecalcTrigger,Trigger1M)),NA())</f>
        <v>8.2660698520878595E-3</v>
      </c>
      <c r="K1629" s="44">
        <f>IFERROR(_xll.qlIndexFixing(Index3M,H1629,TRUE,_xll.ohTrigger(RecalcTrigger,Trigger3M)),NA())</f>
        <v>8.4724162435868555E-3</v>
      </c>
      <c r="L1629" s="44">
        <f>IFERROR(_xll.qlIndexFixing(Index6M,$H1629,TRUE,_xll.ohTrigger(RecalcTrigger,Trigger6M)),NA())</f>
        <v>8.4604782263392186E-3</v>
      </c>
      <c r="M1629" s="146">
        <f>IFERROR(_xll.qlIndexFixing(Index1Y,$H1629,TRUE,_xll.ohTrigger(RecalcTrigger,Trigger1Y)),NA())</f>
        <v>8.6940389693024311E-3</v>
      </c>
      <c r="N1629" s="145">
        <f>IFERROR(_xll.qlIndexFixing(ONIndex1M,I1629,TRUE,_xll.ohTrigger(RecalcTrigger,Trigger1M)),NA())</f>
        <v>8.269776659223238E-3</v>
      </c>
      <c r="O1629" s="44">
        <f>IFERROR(_xll.qlIndexFixing(ONIndex3M,I1629,TRUE,_xll.ohTrigger(RecalcTrigger,Trigger3M)),NA())</f>
        <v>8.4822055372080207E-3</v>
      </c>
      <c r="P1629" s="44">
        <f>IFERROR(_xll.qlIndexFixing(ONIndex6M,I1629,TRUE,_xll.ohTrigger(RecalcTrigger,Trigger6M)),NA())</f>
        <v>8.4820683182362799E-3</v>
      </c>
      <c r="Q1629" s="146">
        <f>IFERROR(_xll.qlIndexFixing(ONIndex1Y,I1629,TRUE,_xll.ohTrigger(RecalcTrigger,Trigger1Y)),NA())</f>
        <v>8.7312770508329862E-3</v>
      </c>
    </row>
    <row r="1630" spans="2:17" x14ac:dyDescent="0.2">
      <c r="B1630" s="39" t="s">
        <v>42</v>
      </c>
      <c r="D1630" s="42">
        <f>_xll.qlCalendarAdvance(Calendar,$D1629,B1630,"f",FALSE)</f>
        <v>51174</v>
      </c>
      <c r="E1630" s="140">
        <f>_xll.qlInterestRateIndexValueDate(IndexON,D1630)</f>
        <v>51174</v>
      </c>
      <c r="F1630" s="156">
        <f>IFERROR(_xll.qlIndexFixing(IndexON,D1630,TRUE,_xll.ohTrigger(RecalcTrigger,TriggerON)),NA())</f>
        <v>7.2516283717749541E-3</v>
      </c>
      <c r="H1630" s="42">
        <f>_xll.qlCalendarAdvance(Calendar,$H1629,B1630,"f",FALSE)</f>
        <v>51174</v>
      </c>
      <c r="I1630" s="140">
        <f>_xll.qlInterestRateIndexValueDate(Index1M,$H1630)</f>
        <v>51174</v>
      </c>
      <c r="J1630" s="145">
        <f>IFERROR(_xll.qlIndexFixing(Index1M,$H1630,TRUE,_xll.ohTrigger(RecalcTrigger,Trigger1M)),NA())</f>
        <v>8.2629434974010787E-3</v>
      </c>
      <c r="K1630" s="44">
        <f>IFERROR(_xll.qlIndexFixing(Index3M,H1630,TRUE,_xll.ohTrigger(RecalcTrigger,Trigger3M)),NA())</f>
        <v>8.4695883555753696E-3</v>
      </c>
      <c r="L1630" s="44">
        <f>IFERROR(_xll.qlIndexFixing(Index6M,$H1630,TRUE,_xll.ohTrigger(RecalcTrigger,Trigger6M)),NA())</f>
        <v>8.4575767803018887E-3</v>
      </c>
      <c r="M1630" s="146">
        <f>IFERROR(_xll.qlIndexFixing(Index1Y,$H1630,TRUE,_xll.ohTrigger(RecalcTrigger,Trigger1Y)),NA())</f>
        <v>8.6914865369133367E-3</v>
      </c>
      <c r="N1630" s="145">
        <f>IFERROR(_xll.qlIndexFixing(ONIndex1M,I1630,TRUE,_xll.ohTrigger(RecalcTrigger,Trigger1M)),NA())</f>
        <v>8.2665842726437067E-3</v>
      </c>
      <c r="O1630" s="44">
        <f>IFERROR(_xll.qlIndexFixing(ONIndex3M,I1630,TRUE,_xll.ohTrigger(RecalcTrigger,Trigger3M)),NA())</f>
        <v>8.4791567384601141E-3</v>
      </c>
      <c r="P1630" s="44">
        <f>IFERROR(_xll.qlIndexFixing(ONIndex6M,I1630,TRUE,_xll.ohTrigger(RecalcTrigger,Trigger6M)),NA())</f>
        <v>8.4787749871362283E-3</v>
      </c>
      <c r="Q1630" s="146">
        <f>IFERROR(_xll.qlIndexFixing(ONIndex1Y,I1630,TRUE,_xll.ohTrigger(RecalcTrigger,Trigger1Y)),NA())</f>
        <v>8.7277821175146819E-3</v>
      </c>
    </row>
    <row r="1631" spans="2:17" x14ac:dyDescent="0.2">
      <c r="B1631" s="39" t="s">
        <v>42</v>
      </c>
      <c r="D1631" s="42">
        <f>_xll.qlCalendarAdvance(Calendar,$D1630,B1631,"f",FALSE)</f>
        <v>51181</v>
      </c>
      <c r="E1631" s="140">
        <f>_xll.qlInterestRateIndexValueDate(IndexON,D1631)</f>
        <v>51181</v>
      </c>
      <c r="F1631" s="156">
        <f>IFERROR(_xll.qlIndexFixing(IndexON,D1631,TRUE,_xll.ohTrigger(RecalcTrigger,TriggerON)),NA())</f>
        <v>7.2487862745962417E-3</v>
      </c>
      <c r="H1631" s="42">
        <f>_xll.qlCalendarAdvance(Calendar,$H1630,B1631,"f",FALSE)</f>
        <v>51181</v>
      </c>
      <c r="I1631" s="140">
        <f>_xll.qlInterestRateIndexValueDate(Index1M,$H1631)</f>
        <v>51181</v>
      </c>
      <c r="J1631" s="145">
        <f>IFERROR(_xll.qlIndexFixing(Index1M,$H1631,TRUE,_xll.ohTrigger(RecalcTrigger,Trigger1M)),NA())</f>
        <v>8.2598511713339526E-3</v>
      </c>
      <c r="K1631" s="44">
        <f>IFERROR(_xll.qlIndexFixing(Index3M,H1631,TRUE,_xll.ohTrigger(RecalcTrigger,Trigger3M)),NA())</f>
        <v>8.4667962100633369E-3</v>
      </c>
      <c r="L1631" s="44">
        <f>IFERROR(_xll.qlIndexFixing(Index6M,$H1631,TRUE,_xll.ohTrigger(RecalcTrigger,Trigger6M)),NA())</f>
        <v>8.4547067184281722E-3</v>
      </c>
      <c r="M1631" s="146">
        <f>IFERROR(_xll.qlIndexFixing(Index1Y,$H1631,TRUE,_xll.ohTrigger(RecalcTrigger,Trigger1Y)),NA())</f>
        <v>8.6889714268230511E-3</v>
      </c>
      <c r="N1631" s="145">
        <f>IFERROR(_xll.qlIndexFixing(ONIndex1M,I1631,TRUE,_xll.ohTrigger(RecalcTrigger,Trigger1M)),NA())</f>
        <v>8.2634258924352277E-3</v>
      </c>
      <c r="O1631" s="44">
        <f>IFERROR(_xll.qlIndexFixing(ONIndex3M,I1631,TRUE,_xll.ohTrigger(RecalcTrigger,Trigger3M)),NA())</f>
        <v>8.4761436067215534E-3</v>
      </c>
      <c r="P1631" s="44">
        <f>IFERROR(_xll.qlIndexFixing(ONIndex6M,I1631,TRUE,_xll.ohTrigger(RecalcTrigger,Trigger6M)),NA())</f>
        <v>8.4755129050506639E-3</v>
      </c>
      <c r="Q1631" s="146">
        <f>IFERROR(_xll.qlIndexFixing(ONIndex1Y,I1631,TRUE,_xll.ohTrigger(RecalcTrigger,Trigger1Y)),NA())</f>
        <v>8.7243241786627568E-3</v>
      </c>
    </row>
    <row r="1632" spans="2:17" x14ac:dyDescent="0.2">
      <c r="B1632" s="39" t="s">
        <v>42</v>
      </c>
      <c r="D1632" s="42">
        <f>_xll.qlCalendarAdvance(Calendar,$D1631,B1632,"f",FALSE)</f>
        <v>51188</v>
      </c>
      <c r="E1632" s="140">
        <f>_xll.qlInterestRateIndexValueDate(IndexON,D1632)</f>
        <v>51188</v>
      </c>
      <c r="F1632" s="156">
        <f>IFERROR(_xll.qlIndexFixing(IndexON,D1632,TRUE,_xll.ohTrigger(RecalcTrigger,TriggerON)),NA())</f>
        <v>7.2459776973488044E-3</v>
      </c>
      <c r="H1632" s="42">
        <f>_xll.qlCalendarAdvance(Calendar,$H1631,B1632,"f",FALSE)</f>
        <v>51188</v>
      </c>
      <c r="I1632" s="140">
        <f>_xll.qlInterestRateIndexValueDate(Index1M,$H1632)</f>
        <v>51188</v>
      </c>
      <c r="J1632" s="145">
        <f>IFERROR(_xll.qlIndexFixing(Index1M,$H1632,TRUE,_xll.ohTrigger(RecalcTrigger,Trigger1M)),NA())</f>
        <v>8.2567928738697116E-3</v>
      </c>
      <c r="K1632" s="44">
        <f>IFERROR(_xll.qlIndexFixing(Index3M,H1632,TRUE,_xll.ohTrigger(RecalcTrigger,Trigger3M)),NA())</f>
        <v>8.4640398069742127E-3</v>
      </c>
      <c r="L1632" s="44">
        <f>IFERROR(_xll.qlIndexFixing(Index6M,$H1632,TRUE,_xll.ohTrigger(RecalcTrigger,Trigger6M)),NA())</f>
        <v>8.4518680405849221E-3</v>
      </c>
      <c r="M1632" s="146">
        <f>IFERROR(_xll.qlIndexFixing(Index1Y,$H1632,TRUE,_xll.ohTrigger(RecalcTrigger,Trigger1Y)),NA())</f>
        <v>8.6864936387514528E-3</v>
      </c>
      <c r="N1632" s="145">
        <f>IFERROR(_xll.qlIndexFixing(ONIndex1M,I1632,TRUE,_xll.ohTrigger(RecalcTrigger,Trigger1M)),NA())</f>
        <v>8.260301518516755E-3</v>
      </c>
      <c r="O1632" s="44">
        <f>IFERROR(_xll.qlIndexFixing(ONIndex3M,I1632,TRUE,_xll.ohTrigger(RecalcTrigger,Trigger3M)),NA())</f>
        <v>8.4731661417491999E-3</v>
      </c>
      <c r="P1632" s="44">
        <f>IFERROR(_xll.qlIndexFixing(ONIndex6M,I1632,TRUE,_xll.ohTrigger(RecalcTrigger,Trigger6M)),NA())</f>
        <v>8.4722820719795866E-3</v>
      </c>
      <c r="Q1632" s="146">
        <f>IFERROR(_xll.qlIndexFixing(ONIndex1Y,I1632,TRUE,_xll.ohTrigger(RecalcTrigger,Trigger1Y)),NA())</f>
        <v>8.7209032341961645E-3</v>
      </c>
    </row>
    <row r="1633" spans="2:17" x14ac:dyDescent="0.2">
      <c r="B1633" s="39" t="s">
        <v>42</v>
      </c>
      <c r="D1633" s="42">
        <f>_xll.qlCalendarAdvance(Calendar,$D1632,B1633,"f",FALSE)</f>
        <v>51195</v>
      </c>
      <c r="E1633" s="140">
        <f>_xll.qlInterestRateIndexValueDate(IndexON,D1633)</f>
        <v>51195</v>
      </c>
      <c r="F1633" s="156">
        <f>IFERROR(_xll.qlIndexFixing(IndexON,D1633,TRUE,_xll.ohTrigger(RecalcTrigger,TriggerON)),NA())</f>
        <v>7.2432026400326421E-3</v>
      </c>
      <c r="H1633" s="42">
        <f>_xll.qlCalendarAdvance(Calendar,$H1632,B1633,"f",FALSE)</f>
        <v>51195</v>
      </c>
      <c r="I1633" s="140">
        <f>_xll.qlInterestRateIndexValueDate(Index1M,$H1633)</f>
        <v>51195</v>
      </c>
      <c r="J1633" s="145">
        <f>IFERROR(_xll.qlIndexFixing(Index1M,$H1633,TRUE,_xll.ohTrigger(RecalcTrigger,Trigger1M)),NA())</f>
        <v>8.253768604977613E-3</v>
      </c>
      <c r="K1633" s="44">
        <f>IFERROR(_xll.qlIndexFixing(Index3M,H1633,TRUE,_xll.ohTrigger(RecalcTrigger,Trigger3M)),NA())</f>
        <v>8.4611404578200065E-3</v>
      </c>
      <c r="L1633" s="44">
        <f>IFERROR(_xll.qlIndexFixing(Index6M,$H1633,TRUE,_xll.ohTrigger(RecalcTrigger,Trigger6M)),NA())</f>
        <v>8.4488770901947358E-3</v>
      </c>
      <c r="M1633" s="146">
        <f>IFERROR(_xll.qlIndexFixing(Index1Y,$H1633,TRUE,_xll.ohTrigger(RecalcTrigger,Trigger1Y)),NA())</f>
        <v>8.6841000490287534E-3</v>
      </c>
      <c r="N1633" s="145">
        <f>IFERROR(_xll.qlIndexFixing(ONIndex1M,I1633,TRUE,_xll.ohTrigger(RecalcTrigger,Trigger1M)),NA())</f>
        <v>8.2572111509693347E-3</v>
      </c>
      <c r="O1633" s="44">
        <f>IFERROR(_xll.qlIndexFixing(ONIndex3M,I1633,TRUE,_xll.ohTrigger(RecalcTrigger,Trigger3M)),NA())</f>
        <v>8.4702243438672387E-3</v>
      </c>
      <c r="P1633" s="44">
        <f>IFERROR(_xll.qlIndexFixing(ONIndex6M,I1633,TRUE,_xll.ohTrigger(RecalcTrigger,Trigger6M)),NA())</f>
        <v>8.4690824879229964E-3</v>
      </c>
      <c r="Q1633" s="146">
        <f>IFERROR(_xll.qlIndexFixing(ONIndex1Y,I1633,TRUE,_xll.ohTrigger(RecalcTrigger,Trigger1Y)),NA())</f>
        <v>8.7175192841959515E-3</v>
      </c>
    </row>
    <row r="1634" spans="2:17" x14ac:dyDescent="0.2">
      <c r="B1634" s="39" t="s">
        <v>42</v>
      </c>
      <c r="D1634" s="42">
        <f>_xll.qlCalendarAdvance(Calendar,$D1633,B1634,"f",FALSE)</f>
        <v>51202</v>
      </c>
      <c r="E1634" s="140">
        <f>_xll.qlInterestRateIndexValueDate(IndexON,D1634)</f>
        <v>51202</v>
      </c>
      <c r="F1634" s="156">
        <f>IFERROR(_xll.qlIndexFixing(IndexON,D1634,TRUE,_xll.ohTrigger(RecalcTrigger,TriggerON)),NA())</f>
        <v>7.2404611027288013E-3</v>
      </c>
      <c r="H1634" s="42">
        <f>_xll.qlCalendarAdvance(Calendar,$H1633,B1634,"f",FALSE)</f>
        <v>51202</v>
      </c>
      <c r="I1634" s="140">
        <f>_xll.qlInterestRateIndexValueDate(Index1M,$H1634)</f>
        <v>51202</v>
      </c>
      <c r="J1634" s="145">
        <f>IFERROR(_xll.qlIndexFixing(Index1M,$H1634,TRUE,_xll.ohTrigger(RecalcTrigger,Trigger1M)),NA())</f>
        <v>8.2503103056510568E-3</v>
      </c>
      <c r="K1634" s="44">
        <f>IFERROR(_xll.qlIndexFixing(Index3M,H1634,TRUE,_xll.ohTrigger(RecalcTrigger,Trigger3M)),NA())</f>
        <v>8.4584605212949786E-3</v>
      </c>
      <c r="L1634" s="44">
        <f>IFERROR(_xll.qlIndexFixing(Index6M,$H1634,TRUE,_xll.ohTrigger(RecalcTrigger,Trigger6M)),NA())</f>
        <v>8.4461055353601093E-3</v>
      </c>
      <c r="M1634" s="146">
        <f>IFERROR(_xll.qlIndexFixing(Index1Y,$H1634,TRUE,_xll.ohTrigger(RecalcTrigger,Trigger1Y)),NA())</f>
        <v>8.6816942953999998E-3</v>
      </c>
      <c r="N1634" s="145">
        <f>IFERROR(_xll.qlIndexFixing(ONIndex1M,I1634,TRUE,_xll.ohTrigger(RecalcTrigger,Trigger1M)),NA())</f>
        <v>8.2541547897929668E-3</v>
      </c>
      <c r="O1634" s="44">
        <f>IFERROR(_xll.qlIndexFixing(ONIndex3M,I1634,TRUE,_xll.ohTrigger(RecalcTrigger,Trigger3M)),NA())</f>
        <v>8.4673182127514846E-3</v>
      </c>
      <c r="P1634" s="44">
        <f>IFERROR(_xll.qlIndexFixing(ONIndex6M,I1634,TRUE,_xll.ohTrigger(RecalcTrigger,Trigger6M)),NA())</f>
        <v>8.4659141528808934E-3</v>
      </c>
      <c r="Q1634" s="146">
        <f>IFERROR(_xll.qlIndexFixing(ONIndex1Y,I1634,TRUE,_xll.ohTrigger(RecalcTrigger,Trigger1Y)),NA())</f>
        <v>8.7141723284189787E-3</v>
      </c>
    </row>
    <row r="1635" spans="2:17" x14ac:dyDescent="0.2">
      <c r="B1635" s="39" t="s">
        <v>42</v>
      </c>
      <c r="D1635" s="42">
        <f>_xll.qlCalendarAdvance(Calendar,$D1634,B1635,"f",FALSE)</f>
        <v>51209</v>
      </c>
      <c r="E1635" s="140">
        <f>_xll.qlInterestRateIndexValueDate(IndexON,D1635)</f>
        <v>51209</v>
      </c>
      <c r="F1635" s="156">
        <f>IFERROR(_xll.qlIndexFixing(IndexON,D1635,TRUE,_xll.ohTrigger(RecalcTrigger,TriggerON)),NA())</f>
        <v>7.2377530854372818E-3</v>
      </c>
      <c r="H1635" s="42">
        <f>_xll.qlCalendarAdvance(Calendar,$H1634,B1635,"f",FALSE)</f>
        <v>51209</v>
      </c>
      <c r="I1635" s="140">
        <f>_xll.qlInterestRateIndexValueDate(Index1M,$H1635)</f>
        <v>51209</v>
      </c>
      <c r="J1635" s="145">
        <f>IFERROR(_xll.qlIndexFixing(Index1M,$H1635,TRUE,_xll.ohTrigger(RecalcTrigger,Trigger1M)),NA())</f>
        <v>8.2473635499937265E-3</v>
      </c>
      <c r="K1635" s="44">
        <f>IFERROR(_xll.qlIndexFixing(Index3M,H1635,TRUE,_xll.ohTrigger(RecalcTrigger,Trigger3M)),NA())</f>
        <v>8.4558163286631467E-3</v>
      </c>
      <c r="L1635" s="44">
        <f>IFERROR(_xll.qlIndexFixing(Index6M,$H1635,TRUE,_xll.ohTrigger(RecalcTrigger,Trigger6M)),NA())</f>
        <v>8.4433653656342932E-3</v>
      </c>
      <c r="M1635" s="146">
        <f>IFERROR(_xll.qlIndexFixing(Index1Y,$H1635,TRUE,_xll.ohTrigger(RecalcTrigger,Trigger1Y)),NA())</f>
        <v>8.6793258620943003E-3</v>
      </c>
      <c r="N1635" s="145">
        <f>IFERROR(_xll.qlIndexFixing(ONIndex1M,I1635,TRUE,_xll.ohTrigger(RecalcTrigger,Trigger1M)),NA())</f>
        <v>8.2511324348255588E-3</v>
      </c>
      <c r="O1635" s="44">
        <f>IFERROR(_xll.qlIndexFixing(ONIndex3M,I1635,TRUE,_xll.ohTrigger(RecalcTrigger,Trigger3M)),NA())</f>
        <v>8.4644477486450764E-3</v>
      </c>
      <c r="P1635" s="44">
        <f>IFERROR(_xll.qlIndexFixing(ONIndex6M,I1635,TRUE,_xll.ohTrigger(RecalcTrigger,Trigger6M)),NA())</f>
        <v>8.4627770667722313E-3</v>
      </c>
      <c r="Q1635" s="146">
        <f>IFERROR(_xll.qlIndexFixing(ONIndex1Y,I1635,TRUE,_xll.ohTrigger(RecalcTrigger,Trigger1Y)),NA())</f>
        <v>8.7108623672704777E-3</v>
      </c>
    </row>
    <row r="1636" spans="2:17" x14ac:dyDescent="0.2">
      <c r="B1636" s="39" t="s">
        <v>42</v>
      </c>
      <c r="D1636" s="42">
        <f>_xll.qlCalendarAdvance(Calendar,$D1635,B1636,"f",FALSE)</f>
        <v>51216</v>
      </c>
      <c r="E1636" s="140">
        <f>_xll.qlInterestRateIndexValueDate(IndexON,D1636)</f>
        <v>51216</v>
      </c>
      <c r="F1636" s="156">
        <f>IFERROR(_xll.qlIndexFixing(IndexON,D1636,TRUE,_xll.ohTrigger(RecalcTrigger,TriggerON)),NA())</f>
        <v>7.2350785881580837E-3</v>
      </c>
      <c r="H1636" s="42">
        <f>_xll.qlCalendarAdvance(Calendar,$H1635,B1636,"f",FALSE)</f>
        <v>51216</v>
      </c>
      <c r="I1636" s="140">
        <f>_xll.qlInterestRateIndexValueDate(Index1M,$H1636)</f>
        <v>51216</v>
      </c>
      <c r="J1636" s="145">
        <f>IFERROR(_xll.qlIndexFixing(Index1M,$H1636,TRUE,_xll.ohTrigger(RecalcTrigger,Trigger1M)),NA())</f>
        <v>8.244450825998801E-3</v>
      </c>
      <c r="K1636" s="44">
        <f>IFERROR(_xll.qlIndexFixing(Index3M,H1636,TRUE,_xll.ohTrigger(RecalcTrigger,Trigger3M)),NA())</f>
        <v>8.4532078798522734E-3</v>
      </c>
      <c r="L1636" s="44">
        <f>IFERROR(_xll.qlIndexFixing(Index6M,$H1636,TRUE,_xll.ohTrigger(RecalcTrigger,Trigger6M)),NA())</f>
        <v>8.4406565808877922E-3</v>
      </c>
      <c r="M1636" s="146">
        <f>IFERROR(_xll.qlIndexFixing(Index1Y,$H1636,TRUE,_xll.ohTrigger(RecalcTrigger,Trigger1Y)),NA())</f>
        <v>8.6769947488483101E-3</v>
      </c>
      <c r="N1636" s="145">
        <f>IFERROR(_xll.qlIndexFixing(ONIndex1M,I1636,TRUE,_xll.ohTrigger(RecalcTrigger,Trigger1M)),NA())</f>
        <v>8.2481440862292033E-3</v>
      </c>
      <c r="O1636" s="44">
        <f>IFERROR(_xll.qlIndexFixing(ONIndex3M,I1636,TRUE,_xll.ohTrigger(RecalcTrigger,Trigger3M)),NA())</f>
        <v>8.4616129513859217E-3</v>
      </c>
      <c r="P1636" s="44">
        <f>IFERROR(_xll.qlIndexFixing(ONIndex6M,I1636,TRUE,_xll.ohTrigger(RecalcTrigger,Trigger6M)),NA())</f>
        <v>8.4596712296780563E-3</v>
      </c>
      <c r="Q1636" s="146">
        <f>IFERROR(_xll.qlIndexFixing(ONIndex1Y,I1636,TRUE,_xll.ohTrigger(RecalcTrigger,Trigger1Y)),NA())</f>
        <v>8.7075894005073096E-3</v>
      </c>
    </row>
    <row r="1637" spans="2:17" x14ac:dyDescent="0.2">
      <c r="B1637" s="39" t="s">
        <v>42</v>
      </c>
      <c r="D1637" s="42">
        <f>_xll.qlCalendarAdvance(Calendar,$D1636,B1637,"f",FALSE)</f>
        <v>51223</v>
      </c>
      <c r="E1637" s="140">
        <f>_xll.qlInterestRateIndexValueDate(IndexON,D1637)</f>
        <v>51223</v>
      </c>
      <c r="F1637" s="156">
        <f>IFERROR(_xll.qlIndexFixing(IndexON,D1637,TRUE,_xll.ohTrigger(RecalcTrigger,TriggerON)),NA())</f>
        <v>7.2324376108101607E-3</v>
      </c>
      <c r="H1637" s="42">
        <f>_xll.qlCalendarAdvance(Calendar,$H1636,B1637,"f",FALSE)</f>
        <v>51223</v>
      </c>
      <c r="I1637" s="140">
        <f>_xll.qlInterestRateIndexValueDate(Index1M,$H1637)</f>
        <v>51223</v>
      </c>
      <c r="J1637" s="145">
        <f>IFERROR(_xll.qlIndexFixing(Index1M,$H1637,TRUE,_xll.ohTrigger(RecalcTrigger,Trigger1M)),NA())</f>
        <v>8.2415721336392619E-3</v>
      </c>
      <c r="K1637" s="44">
        <f>IFERROR(_xll.qlIndexFixing(Index3M,H1637,TRUE,_xll.ohTrigger(RecalcTrigger,Trigger3M)),NA())</f>
        <v>8.4506351747918838E-3</v>
      </c>
      <c r="L1637" s="44">
        <f>IFERROR(_xll.qlIndexFixing(Index6M,$H1637,TRUE,_xll.ohTrigger(RecalcTrigger,Trigger6M)),NA())</f>
        <v>8.4379791809933071E-3</v>
      </c>
      <c r="M1637" s="146">
        <f>IFERROR(_xll.qlIndexFixing(Index1Y,$H1637,TRUE,_xll.ohTrigger(RecalcTrigger,Trigger1Y)),NA())</f>
        <v>8.6747009554035692E-3</v>
      </c>
      <c r="N1637" s="145">
        <f>IFERROR(_xll.qlIndexFixing(ONIndex1M,I1637,TRUE,_xll.ohTrigger(RecalcTrigger,Trigger1M)),NA())</f>
        <v>8.2451897440039001E-3</v>
      </c>
      <c r="O1637" s="44">
        <f>IFERROR(_xll.qlIndexFixing(ONIndex3M,I1637,TRUE,_xll.ohTrigger(RecalcTrigger,Trigger3M)),NA())</f>
        <v>8.458813821136113E-3</v>
      </c>
      <c r="P1637" s="44">
        <f>IFERROR(_xll.qlIndexFixing(ONIndex6M,I1637,TRUE,_xll.ohTrigger(RecalcTrigger,Trigger6M)),NA())</f>
        <v>8.4565966415983684E-3</v>
      </c>
      <c r="Q1637" s="146">
        <f>IFERROR(_xll.qlIndexFixing(ONIndex1Y,I1637,TRUE,_xll.ohTrigger(RecalcTrigger,Trigger1Y)),NA())</f>
        <v>8.7043534281294743E-3</v>
      </c>
    </row>
    <row r="1638" spans="2:17" x14ac:dyDescent="0.2">
      <c r="B1638" s="39" t="s">
        <v>42</v>
      </c>
      <c r="D1638" s="42">
        <f>_xll.qlCalendarAdvance(Calendar,$D1637,B1638,"f",FALSE)</f>
        <v>51230</v>
      </c>
      <c r="E1638" s="140">
        <f>_xll.qlInterestRateIndexValueDate(IndexON,D1638)</f>
        <v>51230</v>
      </c>
      <c r="F1638" s="156">
        <f>IFERROR(_xll.qlIndexFixing(IndexON,D1638,TRUE,_xll.ohTrigger(RecalcTrigger,TriggerON)),NA())</f>
        <v>7.2298301533935128E-3</v>
      </c>
      <c r="H1638" s="42">
        <f>_xll.qlCalendarAdvance(Calendar,$H1637,B1638,"f",FALSE)</f>
        <v>51230</v>
      </c>
      <c r="I1638" s="140">
        <f>_xll.qlInterestRateIndexValueDate(Index1M,$H1638)</f>
        <v>51230</v>
      </c>
      <c r="J1638" s="145">
        <f>IFERROR(_xll.qlIndexFixing(Index1M,$H1638,TRUE,_xll.ohTrigger(RecalcTrigger,Trigger1M)),NA())</f>
        <v>8.2390497986755129E-3</v>
      </c>
      <c r="K1638" s="44">
        <f>IFERROR(_xll.qlIndexFixing(Index3M,H1638,TRUE,_xll.ohTrigger(RecalcTrigger,Trigger3M)),NA())</f>
        <v>8.4481749760868998E-3</v>
      </c>
      <c r="L1638" s="44">
        <f>IFERROR(_xll.qlIndexFixing(Index6M,$H1638,TRUE,_xll.ohTrigger(RecalcTrigger,Trigger6M)),NA())</f>
        <v>8.4354139949466781E-3</v>
      </c>
      <c r="M1638" s="146">
        <f>IFERROR(_xll.qlIndexFixing(Index1Y,$H1638,TRUE,_xll.ohTrigger(RecalcTrigger,Trigger1Y)),NA())</f>
        <v>8.6724444815051704E-3</v>
      </c>
      <c r="N1638" s="145">
        <f>IFERROR(_xll.qlIndexFixing(ONIndex1M,I1638,TRUE,_xll.ohTrigger(RecalcTrigger,Trigger1M)),NA())</f>
        <v>8.2422694080686032E-3</v>
      </c>
      <c r="O1638" s="44">
        <f>IFERROR(_xll.qlIndexFixing(ONIndex3M,I1638,TRUE,_xll.ohTrigger(RecalcTrigger,Trigger3M)),NA())</f>
        <v>8.4560503577335577E-3</v>
      </c>
      <c r="P1638" s="44">
        <f>IFERROR(_xll.qlIndexFixing(ONIndex6M,I1638,TRUE,_xll.ohTrigger(RecalcTrigger,Trigger6M)),NA())</f>
        <v>8.4535533025331677E-3</v>
      </c>
      <c r="Q1638" s="146">
        <f>IFERROR(_xll.qlIndexFixing(ONIndex1Y,I1638,TRUE,_xll.ohTrigger(RecalcTrigger,Trigger1Y)),NA())</f>
        <v>8.701154450136972E-3</v>
      </c>
    </row>
    <row r="1639" spans="2:17" x14ac:dyDescent="0.2">
      <c r="B1639" s="39" t="s">
        <v>42</v>
      </c>
      <c r="D1639" s="42">
        <f>_xll.qlCalendarAdvance(Calendar,$D1638,B1639,"f",FALSE)</f>
        <v>51237</v>
      </c>
      <c r="E1639" s="140">
        <f>_xll.qlInterestRateIndexValueDate(IndexON,D1639)</f>
        <v>51237</v>
      </c>
      <c r="F1639" s="156">
        <f>IFERROR(_xll.qlIndexFixing(IndexON,D1639,TRUE,_xll.ohTrigger(RecalcTrigger,TriggerON)),NA())</f>
        <v>7.2272562160702325E-3</v>
      </c>
      <c r="H1639" s="42">
        <f>_xll.qlCalendarAdvance(Calendar,$H1638,B1639,"f",FALSE)</f>
        <v>51237</v>
      </c>
      <c r="I1639" s="140">
        <f>_xll.qlInterestRateIndexValueDate(Index1M,$H1639)</f>
        <v>51237</v>
      </c>
      <c r="J1639" s="145">
        <f>IFERROR(_xll.qlIndexFixing(Index1M,$H1639,TRUE,_xll.ohTrigger(RecalcTrigger,Trigger1M)),NA())</f>
        <v>8.2362320677504455E-3</v>
      </c>
      <c r="K1639" s="44">
        <f>IFERROR(_xll.qlIndexFixing(Index3M,H1639,TRUE,_xll.ohTrigger(RecalcTrigger,Trigger3M)),NA())</f>
        <v>8.4456712630930734E-3</v>
      </c>
      <c r="L1639" s="44">
        <f>IFERROR(_xll.qlIndexFixing(Index6M,$H1639,TRUE,_xll.ohTrigger(RecalcTrigger,Trigger6M)),NA())</f>
        <v>8.432797182977422E-3</v>
      </c>
      <c r="M1639" s="146">
        <f>IFERROR(_xll.qlIndexFixing(Index1Y,$H1639,TRUE,_xll.ohTrigger(RecalcTrigger,Trigger1Y)),NA())</f>
        <v>8.6702253269033136E-3</v>
      </c>
      <c r="N1639" s="145">
        <f>IFERROR(_xll.qlIndexFixing(ONIndex1M,I1639,TRUE,_xll.ohTrigger(RecalcTrigger,Trigger1M)),NA())</f>
        <v>8.2393830784233124E-3</v>
      </c>
      <c r="O1639" s="44">
        <f>IFERROR(_xll.qlIndexFixing(ONIndex3M,I1639,TRUE,_xll.ohTrigger(RecalcTrigger,Trigger3M)),NA())</f>
        <v>8.4533225613403484E-3</v>
      </c>
      <c r="P1639" s="44">
        <f>IFERROR(_xll.qlIndexFixing(ONIndex6M,I1639,TRUE,_xll.ohTrigger(RecalcTrigger,Trigger6M)),NA())</f>
        <v>8.4505412124014079E-3</v>
      </c>
      <c r="Q1639" s="146">
        <f>IFERROR(_xll.qlIndexFixing(ONIndex1Y,I1639,TRUE,_xll.ohTrigger(RecalcTrigger,Trigger1Y)),NA())</f>
        <v>8.6979924666108488E-3</v>
      </c>
    </row>
    <row r="1640" spans="2:17" x14ac:dyDescent="0.2">
      <c r="B1640" s="39" t="s">
        <v>42</v>
      </c>
      <c r="D1640" s="42">
        <f>_xll.qlCalendarAdvance(Calendar,$D1639,B1640,"f",FALSE)</f>
        <v>51244</v>
      </c>
      <c r="E1640" s="140">
        <f>_xll.qlInterestRateIndexValueDate(IndexON,D1640)</f>
        <v>51244</v>
      </c>
      <c r="F1640" s="156">
        <f>IFERROR(_xll.qlIndexFixing(IndexON,D1640,TRUE,_xll.ohTrigger(RecalcTrigger,TriggerON)),NA())</f>
        <v>7.2247157986782273E-3</v>
      </c>
      <c r="H1640" s="42">
        <f>_xll.qlCalendarAdvance(Calendar,$H1639,B1640,"f",FALSE)</f>
        <v>51244</v>
      </c>
      <c r="I1640" s="140">
        <f>_xll.qlInterestRateIndexValueDate(Index1M,$H1640)</f>
        <v>51244</v>
      </c>
      <c r="J1640" s="145">
        <f>IFERROR(_xll.qlIndexFixing(Index1M,$H1640,TRUE,_xll.ohTrigger(RecalcTrigger,Trigger1M)),NA())</f>
        <v>8.2334483660244651E-3</v>
      </c>
      <c r="K1640" s="44">
        <f>IFERROR(_xll.qlIndexFixing(Index3M,H1640,TRUE,_xll.ohTrigger(RecalcTrigger,Trigger3M)),NA())</f>
        <v>8.4432032928058176E-3</v>
      </c>
      <c r="L1640" s="44">
        <f>IFERROR(_xll.qlIndexFixing(Index6M,$H1640,TRUE,_xll.ohTrigger(RecalcTrigger,Trigger6M)),NA())</f>
        <v>8.4302117547516865E-3</v>
      </c>
      <c r="M1640" s="146">
        <f>IFERROR(_xll.qlIndexFixing(Index1Y,$H1640,TRUE,_xll.ohTrigger(RecalcTrigger,Trigger1Y)),NA())</f>
        <v>8.6680434913510851E-3</v>
      </c>
      <c r="N1640" s="145">
        <f>IFERROR(_xll.qlIndexFixing(ONIndex1M,I1640,TRUE,_xll.ohTrigger(RecalcTrigger,Trigger1M)),NA())</f>
        <v>8.2365307551490741E-3</v>
      </c>
      <c r="O1640" s="44">
        <f>IFERROR(_xll.qlIndexFixing(ONIndex3M,I1640,TRUE,_xll.ohTrigger(RecalcTrigger,Trigger3M)),NA())</f>
        <v>8.4506304317133463E-3</v>
      </c>
      <c r="P1640" s="44">
        <f>IFERROR(_xll.qlIndexFixing(ONIndex6M,I1640,TRUE,_xll.ohTrigger(RecalcTrigger,Trigger6M)),NA())</f>
        <v>8.4475603713651815E-3</v>
      </c>
      <c r="Q1640" s="146">
        <f>IFERROR(_xll.qlIndexFixing(ONIndex1Y,I1640,TRUE,_xll.ohTrigger(RecalcTrigger,Trigger1Y)),NA())</f>
        <v>8.6948674774700585E-3</v>
      </c>
    </row>
    <row r="1641" spans="2:17" x14ac:dyDescent="0.2">
      <c r="B1641" s="39" t="s">
        <v>42</v>
      </c>
      <c r="D1641" s="42">
        <f>_xll.qlCalendarAdvance(Calendar,$D1640,B1641,"f",FALSE)</f>
        <v>51251</v>
      </c>
      <c r="E1641" s="140">
        <f>_xll.qlInterestRateIndexValueDate(IndexON,D1641)</f>
        <v>51251</v>
      </c>
      <c r="F1641" s="156">
        <f>IFERROR(_xll.qlIndexFixing(IndexON,D1641,TRUE,_xll.ohTrigger(RecalcTrigger,TriggerON)),NA())</f>
        <v>7.222208901136451E-3</v>
      </c>
      <c r="H1641" s="42">
        <f>_xll.qlCalendarAdvance(Calendar,$H1640,B1641,"f",FALSE)</f>
        <v>51251</v>
      </c>
      <c r="I1641" s="140">
        <f>_xll.qlInterestRateIndexValueDate(Index1M,$H1641)</f>
        <v>51251</v>
      </c>
      <c r="J1641" s="145">
        <f>IFERROR(_xll.qlIndexFixing(Index1M,$H1641,TRUE,_xll.ohTrigger(RecalcTrigger,Trigger1M)),NA())</f>
        <v>8.2306986934678576E-3</v>
      </c>
      <c r="K1641" s="44">
        <f>IFERROR(_xll.qlIndexFixing(Index3M,H1641,TRUE,_xll.ohTrigger(RecalcTrigger,Trigger3M)),NA())</f>
        <v>8.4407710651592284E-3</v>
      </c>
      <c r="L1641" s="44">
        <f>IFERROR(_xll.qlIndexFixing(Index6M,$H1641,TRUE,_xll.ohTrigger(RecalcTrigger,Trigger6M)),NA())</f>
        <v>8.4276577101472377E-3</v>
      </c>
      <c r="M1641" s="146">
        <f>IFERROR(_xll.qlIndexFixing(Index1Y,$H1641,TRUE,_xll.ohTrigger(RecalcTrigger,Trigger1Y)),NA())</f>
        <v>8.6658989746064563E-3</v>
      </c>
      <c r="N1641" s="145">
        <f>IFERROR(_xll.qlIndexFixing(ONIndex1M,I1641,TRUE,_xll.ohTrigger(RecalcTrigger,Trigger1M)),NA())</f>
        <v>8.2337124381648419E-3</v>
      </c>
      <c r="O1641" s="44">
        <f>IFERROR(_xll.qlIndexFixing(ONIndex3M,I1641,TRUE,_xll.ohTrigger(RecalcTrigger,Trigger3M)),NA())</f>
        <v>8.4479739691767364E-3</v>
      </c>
      <c r="P1641" s="44">
        <f>IFERROR(_xll.qlIndexFixing(ONIndex6M,I1641,TRUE,_xll.ohTrigger(RecalcTrigger,Trigger6M)),NA())</f>
        <v>8.4446107792623959E-3</v>
      </c>
      <c r="Q1641" s="146">
        <f>IFERROR(_xll.qlIndexFixing(ONIndex1Y,I1641,TRUE,_xll.ohTrigger(RecalcTrigger,Trigger1Y)),NA())</f>
        <v>8.6917794827146011E-3</v>
      </c>
    </row>
    <row r="1642" spans="2:17" x14ac:dyDescent="0.2">
      <c r="B1642" s="39" t="s">
        <v>42</v>
      </c>
      <c r="D1642" s="42">
        <f>_xll.qlCalendarAdvance(Calendar,$D1641,B1642,"f",FALSE)</f>
        <v>51258</v>
      </c>
      <c r="E1642" s="140">
        <f>_xll.qlInterestRateIndexValueDate(IndexON,D1642)</f>
        <v>51258</v>
      </c>
      <c r="F1642" s="156">
        <f>IFERROR(_xll.qlIndexFixing(IndexON,D1642,TRUE,_xll.ohTrigger(RecalcTrigger,TriggerON)),NA())</f>
        <v>7.2197355237690886E-3</v>
      </c>
      <c r="H1642" s="42">
        <f>_xll.qlCalendarAdvance(Calendar,$H1641,B1642,"f",FALSE)</f>
        <v>51258</v>
      </c>
      <c r="I1642" s="140">
        <f>_xll.qlInterestRateIndexValueDate(Index1M,$H1642)</f>
        <v>51258</v>
      </c>
      <c r="J1642" s="145">
        <f>IFERROR(_xll.qlIndexFixing(Index1M,$H1642,TRUE,_xll.ohTrigger(RecalcTrigger,Trigger1M)),NA())</f>
        <v>8.2276891454735254E-3</v>
      </c>
      <c r="K1642" s="44">
        <f>IFERROR(_xll.qlIndexFixing(Index3M,H1642,TRUE,_xll.ohTrigger(RecalcTrigger,Trigger3M)),NA())</f>
        <v>8.4383078033554437E-3</v>
      </c>
      <c r="L1642" s="44">
        <f>IFERROR(_xll.qlIndexFixing(Index6M,$H1642,TRUE,_xll.ohTrigger(RecalcTrigger,Trigger6M)),NA())</f>
        <v>8.4250629499193729E-3</v>
      </c>
      <c r="M1642" s="146">
        <f>IFERROR(_xll.qlIndexFixing(Index1Y,$H1642,TRUE,_xll.ohTrigger(RecalcTrigger,Trigger1Y)),NA())</f>
        <v>8.6637917764316175E-3</v>
      </c>
      <c r="N1642" s="145">
        <f>IFERROR(_xll.qlIndexFixing(ONIndex1M,I1642,TRUE,_xll.ohTrigger(RecalcTrigger,Trigger1M)),NA())</f>
        <v>8.2309281274706159E-3</v>
      </c>
      <c r="O1642" s="44">
        <f>IFERROR(_xll.qlIndexFixing(ONIndex3M,I1642,TRUE,_xll.ohTrigger(RecalcTrigger,Trigger3M)),NA())</f>
        <v>8.4453531734063336E-3</v>
      </c>
      <c r="P1642" s="44">
        <f>IFERROR(_xll.qlIndexFixing(ONIndex6M,I1642,TRUE,_xll.ohTrigger(RecalcTrigger,Trigger6M)),NA())</f>
        <v>8.4416924361740975E-3</v>
      </c>
      <c r="Q1642" s="146">
        <f>IFERROR(_xll.qlIndexFixing(ONIndex1Y,I1642,TRUE,_xll.ohTrigger(RecalcTrigger,Trigger1Y)),NA())</f>
        <v>8.6887284825065692E-3</v>
      </c>
    </row>
    <row r="1643" spans="2:17" x14ac:dyDescent="0.2">
      <c r="B1643" s="39" t="s">
        <v>42</v>
      </c>
      <c r="D1643" s="42">
        <f>_xll.qlCalendarAdvance(Calendar,$D1642,B1643,"f",FALSE)</f>
        <v>51265</v>
      </c>
      <c r="E1643" s="140">
        <f>_xll.qlInterestRateIndexValueDate(IndexON,D1643)</f>
        <v>51265</v>
      </c>
      <c r="F1643" s="156">
        <f>IFERROR(_xll.qlIndexFixing(IndexON,D1643,TRUE,_xll.ohTrigger(RecalcTrigger,TriggerON)),NA())</f>
        <v>7.217295666251955E-3</v>
      </c>
      <c r="H1643" s="42">
        <f>_xll.qlCalendarAdvance(Calendar,$H1642,B1643,"f",FALSE)</f>
        <v>51265</v>
      </c>
      <c r="I1643" s="140">
        <f>_xll.qlInterestRateIndexValueDate(Index1M,$H1643)</f>
        <v>51265</v>
      </c>
      <c r="J1643" s="145">
        <f>IFERROR(_xll.qlIndexFixing(Index1M,$H1643,TRUE,_xll.ohTrigger(RecalcTrigger,Trigger1M)),NA())</f>
        <v>8.2250146423835553E-3</v>
      </c>
      <c r="K1643" s="44">
        <f>IFERROR(_xll.qlIndexFixing(Index3M,H1643,TRUE,_xll.ohTrigger(RecalcTrigger,Trigger3M)),NA())</f>
        <v>8.4359495593761234E-3</v>
      </c>
      <c r="L1643" s="44">
        <f>IFERROR(_xll.qlIndexFixing(Index6M,$H1643,TRUE,_xll.ohTrigger(RecalcTrigger,Trigger6M)),NA())</f>
        <v>8.4225738565298618E-3</v>
      </c>
      <c r="M1643" s="146">
        <f>IFERROR(_xll.qlIndexFixing(Index1Y,$H1643,TRUE,_xll.ohTrigger(RecalcTrigger,Trigger1Y)),NA())</f>
        <v>8.6617218965927556E-3</v>
      </c>
      <c r="N1643" s="145">
        <f>IFERROR(_xll.qlIndexFixing(ONIndex1M,I1643,TRUE,_xll.ohTrigger(RecalcTrigger,Trigger1M)),NA())</f>
        <v>8.2281778231474423E-3</v>
      </c>
      <c r="O1643" s="44">
        <f>IFERROR(_xll.qlIndexFixing(ONIndex3M,I1643,TRUE,_xll.ohTrigger(RecalcTrigger,Trigger3M)),NA())</f>
        <v>8.4427680446452769E-3</v>
      </c>
      <c r="P1643" s="44">
        <f>IFERROR(_xll.qlIndexFixing(ONIndex6M,I1643,TRUE,_xll.ohTrigger(RecalcTrigger,Trigger6M)),NA())</f>
        <v>8.4388053421002862E-3</v>
      </c>
      <c r="Q1643" s="146">
        <f>IFERROR(_xll.qlIndexFixing(ONIndex1Y,I1643,TRUE,_xll.ohTrigger(RecalcTrigger,Trigger1Y)),NA())</f>
        <v>8.6857144766028238E-3</v>
      </c>
    </row>
    <row r="1644" spans="2:17" x14ac:dyDescent="0.2">
      <c r="B1644" s="39" t="s">
        <v>42</v>
      </c>
      <c r="D1644" s="42">
        <f>_xll.qlCalendarAdvance(Calendar,$D1643,B1644,"f",FALSE)</f>
        <v>51272</v>
      </c>
      <c r="E1644" s="140">
        <f>_xll.qlInterestRateIndexValueDate(IndexON,D1644)</f>
        <v>51272</v>
      </c>
      <c r="F1644" s="156">
        <f>IFERROR(_xll.qlIndexFixing(IndexON,D1644,TRUE,_xll.ohTrigger(RecalcTrigger,TriggerON)),NA())</f>
        <v>7.2148893287471427E-3</v>
      </c>
      <c r="H1644" s="42">
        <f>_xll.qlCalendarAdvance(Calendar,$H1643,B1644,"f",FALSE)</f>
        <v>51272</v>
      </c>
      <c r="I1644" s="140">
        <f>_xll.qlInterestRateIndexValueDate(Index1M,$H1644)</f>
        <v>51272</v>
      </c>
      <c r="J1644" s="145">
        <f>IFERROR(_xll.qlIndexFixing(Index1M,$H1644,TRUE,_xll.ohTrigger(RecalcTrigger,Trigger1M)),NA())</f>
        <v>8.2223741707546007E-3</v>
      </c>
      <c r="K1644" s="44">
        <f>IFERROR(_xll.qlIndexFixing(Index3M,H1644,TRUE,_xll.ohTrigger(RecalcTrigger,Trigger3M)),NA())</f>
        <v>8.4336270586821485E-3</v>
      </c>
      <c r="L1644" s="44">
        <f>IFERROR(_xll.qlIndexFixing(Index6M,$H1644,TRUE,_xll.ohTrigger(RecalcTrigger,Trigger6M)),NA())</f>
        <v>8.4201161471378592E-3</v>
      </c>
      <c r="M1644" s="146">
        <f>IFERROR(_xll.qlIndexFixing(Index1Y,$H1644,TRUE,_xll.ohTrigger(RecalcTrigger,Trigger1Y)),NA())</f>
        <v>8.6596893348598325E-3</v>
      </c>
      <c r="N1644" s="145">
        <f>IFERROR(_xll.qlIndexFixing(ONIndex1M,I1644,TRUE,_xll.ohTrigger(RecalcTrigger,Trigger1M)),NA())</f>
        <v>8.2254615251953211E-3</v>
      </c>
      <c r="O1644" s="44">
        <f>IFERROR(_xll.qlIndexFixing(ONIndex3M,I1644,TRUE,_xll.ohTrigger(RecalcTrigger,Trigger3M)),NA())</f>
        <v>8.4402185828125198E-3</v>
      </c>
      <c r="P1644" s="44">
        <f>IFERROR(_xll.qlIndexFixing(ONIndex6M,I1644,TRUE,_xll.ohTrigger(RecalcTrigger,Trigger6M)),NA())</f>
        <v>8.4359494970409621E-3</v>
      </c>
      <c r="Q1644" s="146">
        <f>IFERROR(_xll.qlIndexFixing(ONIndex1Y,I1644,TRUE,_xll.ohTrigger(RecalcTrigger,Trigger1Y)),NA())</f>
        <v>8.6827374651654576E-3</v>
      </c>
    </row>
    <row r="1645" spans="2:17" x14ac:dyDescent="0.2">
      <c r="B1645" s="39" t="s">
        <v>42</v>
      </c>
      <c r="D1645" s="42">
        <f>_xll.qlCalendarAdvance(Calendar,$D1644,B1645,"f",FALSE)</f>
        <v>51279</v>
      </c>
      <c r="E1645" s="140">
        <f>_xll.qlInterestRateIndexValueDate(IndexON,D1645)</f>
        <v>51279</v>
      </c>
      <c r="F1645" s="156">
        <f>IFERROR(_xll.qlIndexFixing(IndexON,D1645,TRUE,_xll.ohTrigger(RecalcTrigger,TriggerON)),NA())</f>
        <v>7.2125165111736056E-3</v>
      </c>
      <c r="H1645" s="42">
        <f>_xll.qlCalendarAdvance(Calendar,$H1644,B1645,"f",FALSE)</f>
        <v>51279</v>
      </c>
      <c r="I1645" s="140">
        <f>_xll.qlInterestRateIndexValueDate(Index1M,$H1645)</f>
        <v>51279</v>
      </c>
      <c r="J1645" s="145">
        <f>IFERROR(_xll.qlIndexFixing(Index1M,$H1645,TRUE,_xll.ohTrigger(RecalcTrigger,Trigger1M)),NA())</f>
        <v>8.2197677305571905E-3</v>
      </c>
      <c r="K1645" s="44">
        <f>IFERROR(_xll.qlIndexFixing(Index3M,H1645,TRUE,_xll.ohTrigger(RecalcTrigger,Trigger3M)),NA())</f>
        <v>8.4313403012100975E-3</v>
      </c>
      <c r="L1645" s="44">
        <f>IFERROR(_xll.qlIndexFixing(Index6M,$H1645,TRUE,_xll.ohTrigger(RecalcTrigger,Trigger6M)),NA())</f>
        <v>8.4176898216261984E-3</v>
      </c>
      <c r="M1645" s="146">
        <f>IFERROR(_xll.qlIndexFixing(Index1Y,$H1645,TRUE,_xll.ohTrigger(RecalcTrigger,Trigger1Y)),NA())</f>
        <v>8.6576940910074729E-3</v>
      </c>
      <c r="N1645" s="145">
        <f>IFERROR(_xll.qlIndexFixing(ONIndex1M,I1645,TRUE,_xll.ohTrigger(RecalcTrigger,Trigger1M)),NA())</f>
        <v>8.2227792335332062E-3</v>
      </c>
      <c r="O1645" s="44">
        <f>IFERROR(_xll.qlIndexFixing(ONIndex3M,I1645,TRUE,_xll.ohTrigger(RecalcTrigger,Trigger3M)),NA())</f>
        <v>8.4377047877459699E-3</v>
      </c>
      <c r="P1645" s="44">
        <f>IFERROR(_xll.qlIndexFixing(ONIndex6M,I1645,TRUE,_xll.ohTrigger(RecalcTrigger,Trigger6M)),NA())</f>
        <v>8.4331249009150788E-3</v>
      </c>
      <c r="Q1645" s="146">
        <f>IFERROR(_xll.qlIndexFixing(ONIndex1Y,I1645,TRUE,_xll.ohTrigger(RecalcTrigger,Trigger1Y)),NA())</f>
        <v>8.6797974481134244E-3</v>
      </c>
    </row>
    <row r="1646" spans="2:17" x14ac:dyDescent="0.2">
      <c r="B1646" s="39" t="s">
        <v>42</v>
      </c>
      <c r="D1646" s="42">
        <f>_xll.qlCalendarAdvance(Calendar,$D1645,B1646,"f",FALSE)</f>
        <v>51286</v>
      </c>
      <c r="E1646" s="140">
        <f>_xll.qlInterestRateIndexValueDate(IndexON,D1646)</f>
        <v>51286</v>
      </c>
      <c r="F1646" s="156">
        <f>IFERROR(_xll.qlIndexFixing(IndexON,D1646,TRUE,_xll.ohTrigger(RecalcTrigger,TriggerON)),NA())</f>
        <v>7.2101772136934361E-3</v>
      </c>
      <c r="H1646" s="42">
        <f>_xll.qlCalendarAdvance(Calendar,$H1645,B1646,"f",FALSE)</f>
        <v>51286</v>
      </c>
      <c r="I1646" s="140">
        <f>_xll.qlInterestRateIndexValueDate(Index1M,$H1646)</f>
        <v>51286</v>
      </c>
      <c r="J1646" s="145">
        <f>IFERROR(_xll.qlIndexFixing(Index1M,$H1646,TRUE,_xll.ohTrigger(RecalcTrigger,Trigger1M)),NA())</f>
        <v>8.2174607674824589E-3</v>
      </c>
      <c r="K1646" s="44">
        <f>IFERROR(_xll.qlIndexFixing(Index3M,H1646,TRUE,_xll.ohTrigger(RecalcTrigger,Trigger3M)),NA())</f>
        <v>8.4290892868991805E-3</v>
      </c>
      <c r="L1646" s="44">
        <f>IFERROR(_xll.qlIndexFixing(Index6M,$H1646,TRUE,_xll.ohTrigger(RecalcTrigger,Trigger6M)),NA())</f>
        <v>8.4152948798808004E-3</v>
      </c>
      <c r="M1646" s="146">
        <f>IFERROR(_xll.qlIndexFixing(Index1Y,$H1646,TRUE,_xll.ohTrigger(RecalcTrigger,Trigger1Y)),NA())</f>
        <v>8.6557361648142983E-3</v>
      </c>
      <c r="N1646" s="145">
        <f>IFERROR(_xll.qlIndexFixing(ONIndex1M,I1646,TRUE,_xll.ohTrigger(RecalcTrigger,Trigger1M)),NA())</f>
        <v>8.2201309480800511E-3</v>
      </c>
      <c r="O1646" s="44">
        <f>IFERROR(_xll.qlIndexFixing(ONIndex3M,I1646,TRUE,_xll.ohTrigger(RecalcTrigger,Trigger3M)),NA())</f>
        <v>8.4352266597698122E-3</v>
      </c>
      <c r="P1646" s="44">
        <f>IFERROR(_xll.qlIndexFixing(ONIndex6M,I1646,TRUE,_xll.ohTrigger(RecalcTrigger,Trigger6M)),NA())</f>
        <v>8.4303315537226364E-3</v>
      </c>
      <c r="Q1646" s="146">
        <f>IFERROR(_xll.qlIndexFixing(ONIndex1Y,I1646,TRUE,_xll.ohTrigger(RecalcTrigger,Trigger1Y)),NA())</f>
        <v>8.676894425446724E-3</v>
      </c>
    </row>
    <row r="1647" spans="2:17" x14ac:dyDescent="0.2">
      <c r="B1647" s="39" t="s">
        <v>42</v>
      </c>
      <c r="D1647" s="42">
        <f>_xll.qlCalendarAdvance(Calendar,$D1646,B1647,"f",FALSE)</f>
        <v>51293</v>
      </c>
      <c r="E1647" s="140">
        <f>_xll.qlInterestRateIndexValueDate(IndexON,D1647)</f>
        <v>51293</v>
      </c>
      <c r="F1647" s="156">
        <f>IFERROR(_xll.qlIndexFixing(IndexON,D1647,TRUE,_xll.ohTrigger(RecalcTrigger,TriggerON)),NA())</f>
        <v>7.2078714360634955E-3</v>
      </c>
      <c r="H1647" s="42">
        <f>_xll.qlCalendarAdvance(Calendar,$H1646,B1647,"f",FALSE)</f>
        <v>51293</v>
      </c>
      <c r="I1647" s="140">
        <f>_xll.qlInterestRateIndexValueDate(Index1M,$H1647)</f>
        <v>51293</v>
      </c>
      <c r="J1647" s="145">
        <f>IFERROR(_xll.qlIndexFixing(Index1M,$H1647,TRUE,_xll.ohTrigger(RecalcTrigger,Trigger1M)),NA())</f>
        <v>8.2149152694882179E-3</v>
      </c>
      <c r="K1647" s="44">
        <f>IFERROR(_xll.qlIndexFixing(Index3M,H1647,TRUE,_xll.ohTrigger(RecalcTrigger,Trigger3M)),NA())</f>
        <v>8.4268740156886162E-3</v>
      </c>
      <c r="L1647" s="44">
        <f>IFERROR(_xll.qlIndexFixing(Index6M,$H1647,TRUE,_xll.ohTrigger(RecalcTrigger,Trigger6M)),NA())</f>
        <v>8.4129924919563396E-3</v>
      </c>
      <c r="M1647" s="146">
        <f>IFERROR(_xll.qlIndexFixing(Index1Y,$H1647,TRUE,_xll.ohTrigger(RecalcTrigger,Trigger1Y)),NA())</f>
        <v>8.653815556062483E-3</v>
      </c>
      <c r="N1647" s="145">
        <f>IFERROR(_xll.qlIndexFixing(ONIndex1M,I1647,TRUE,_xll.ohTrigger(RecalcTrigger,Trigger1M)),NA())</f>
        <v>8.2175166689979484E-3</v>
      </c>
      <c r="O1647" s="44">
        <f>IFERROR(_xll.qlIndexFixing(ONIndex3M,I1647,TRUE,_xll.ohTrigger(RecalcTrigger,Trigger3M)),NA())</f>
        <v>8.4327841985598617E-3</v>
      </c>
      <c r="P1647" s="44">
        <f>IFERROR(_xll.qlIndexFixing(ONIndex6M,I1647,TRUE,_xll.ohTrigger(RecalcTrigger,Trigger6M)),NA())</f>
        <v>8.4275694556257275E-3</v>
      </c>
      <c r="Q1647" s="146">
        <f>IFERROR(_xll.qlIndexFixing(ONIndex1Y,I1647,TRUE,_xll.ohTrigger(RecalcTrigger,Trigger1Y)),NA())</f>
        <v>8.6740283971653565E-3</v>
      </c>
    </row>
    <row r="1648" spans="2:17" x14ac:dyDescent="0.2">
      <c r="B1648" s="39" t="s">
        <v>42</v>
      </c>
      <c r="D1648" s="42">
        <f>_xll.qlCalendarAdvance(Calendar,$D1647,B1648,"f",FALSE)</f>
        <v>51300</v>
      </c>
      <c r="E1648" s="140">
        <f>_xll.qlInterestRateIndexValueDate(IndexON,D1648)</f>
        <v>51300</v>
      </c>
      <c r="F1648" s="156">
        <f>IFERROR(_xll.qlIndexFixing(IndexON,D1648,TRUE,_xll.ohTrigger(RecalcTrigger,TriggerON)),NA())</f>
        <v>7.2055991785269224E-3</v>
      </c>
      <c r="H1648" s="42">
        <f>_xll.qlCalendarAdvance(Calendar,$H1647,B1648,"f",FALSE)</f>
        <v>51300</v>
      </c>
      <c r="I1648" s="140">
        <f>_xll.qlInterestRateIndexValueDate(Index1M,$H1648)</f>
        <v>51300</v>
      </c>
      <c r="J1648" s="145">
        <f>IFERROR(_xll.qlIndexFixing(Index1M,$H1648,TRUE,_xll.ohTrigger(RecalcTrigger,Trigger1M)),NA())</f>
        <v>8.2124038005066593E-3</v>
      </c>
      <c r="K1648" s="44">
        <f>IFERROR(_xll.qlIndexFixing(Index3M,H1648,TRUE,_xll.ohTrigger(RecalcTrigger,Trigger3M)),NA())</f>
        <v>8.4246944875193807E-3</v>
      </c>
      <c r="L1648" s="44">
        <f>IFERROR(_xll.qlIndexFixing(Index6M,$H1648,TRUE,_xll.ohTrigger(RecalcTrigger,Trigger6M)),NA())</f>
        <v>8.410658129424509E-3</v>
      </c>
      <c r="M1648" s="146">
        <f>IFERROR(_xll.qlIndexFixing(Index1Y,$H1648,TRUE,_xll.ohTrigger(RecalcTrigger,Trigger1Y)),NA())</f>
        <v>8.6519322645395302E-3</v>
      </c>
      <c r="N1648" s="145">
        <f>IFERROR(_xll.qlIndexFixing(ONIndex1M,I1648,TRUE,_xll.ohTrigger(RecalcTrigger,Trigger1M)),NA())</f>
        <v>8.2149363962058519E-3</v>
      </c>
      <c r="O1648" s="44">
        <f>IFERROR(_xll.qlIndexFixing(ONIndex3M,I1648,TRUE,_xll.ohTrigger(RecalcTrigger,Trigger3M)),NA())</f>
        <v>8.4303774043592572E-3</v>
      </c>
      <c r="P1648" s="44">
        <f>IFERROR(_xll.qlIndexFixing(ONIndex6M,I1648,TRUE,_xll.ohTrigger(RecalcTrigger,Trigger6M)),NA())</f>
        <v>8.4248386065433056E-3</v>
      </c>
      <c r="Q1648" s="146">
        <f>IFERROR(_xll.qlIndexFixing(ONIndex1Y,I1648,TRUE,_xll.ohTrigger(RecalcTrigger,Trigger1Y)),NA())</f>
        <v>8.6711993632693218E-3</v>
      </c>
    </row>
    <row r="1649" spans="2:17" x14ac:dyDescent="0.2">
      <c r="B1649" s="39" t="s">
        <v>42</v>
      </c>
      <c r="D1649" s="42">
        <f>_xll.qlCalendarAdvance(Calendar,$D1648,B1649,"f",FALSE)</f>
        <v>51307</v>
      </c>
      <c r="E1649" s="140">
        <f>_xll.qlInterestRateIndexValueDate(IndexON,D1649)</f>
        <v>51307</v>
      </c>
      <c r="F1649" s="156">
        <f>IFERROR(_xll.qlIndexFixing(IndexON,D1649,TRUE,_xll.ohTrigger(RecalcTrigger,TriggerON)),NA())</f>
        <v>7.2033604408405782E-3</v>
      </c>
      <c r="H1649" s="42">
        <f>_xll.qlCalendarAdvance(Calendar,$H1648,B1649,"f",FALSE)</f>
        <v>51307</v>
      </c>
      <c r="I1649" s="140">
        <f>_xll.qlInterestRateIndexValueDate(Index1M,$H1649)</f>
        <v>51307</v>
      </c>
      <c r="J1649" s="145">
        <f>IFERROR(_xll.qlIndexFixing(Index1M,$H1649,TRUE,_xll.ohTrigger(RecalcTrigger,Trigger1M)),NA())</f>
        <v>8.2099263605242747E-3</v>
      </c>
      <c r="K1649" s="44">
        <f>IFERROR(_xll.qlIndexFixing(Index3M,H1649,TRUE,_xll.ohTrigger(RecalcTrigger,Trigger3M)),NA())</f>
        <v>8.4225507023306875E-3</v>
      </c>
      <c r="L1649" s="44">
        <f>IFERROR(_xll.qlIndexFixing(Index6M,$H1649,TRUE,_xll.ohTrigger(RecalcTrigger,Trigger6M)),NA())</f>
        <v>8.4083551495958853E-3</v>
      </c>
      <c r="M1649" s="146">
        <f>IFERROR(_xll.qlIndexFixing(Index1Y,$H1649,TRUE,_xll.ohTrigger(RecalcTrigger,Trigger1Y)),NA())</f>
        <v>8.6500862900362741E-3</v>
      </c>
      <c r="N1649" s="145">
        <f>IFERROR(_xll.qlIndexFixing(ONIndex1M,I1649,TRUE,_xll.ohTrigger(RecalcTrigger,Trigger1M)),NA())</f>
        <v>8.2123901297848079E-3</v>
      </c>
      <c r="O1649" s="44">
        <f>IFERROR(_xll.qlIndexFixing(ONIndex3M,I1649,TRUE,_xll.ohTrigger(RecalcTrigger,Trigger3M)),NA())</f>
        <v>8.4280062770059061E-3</v>
      </c>
      <c r="P1649" s="44">
        <f>IFERROR(_xll.qlIndexFixing(ONIndex6M,I1649,TRUE,_xll.ohTrigger(RecalcTrigger,Trigger6M)),NA())</f>
        <v>8.4221390063132784E-3</v>
      </c>
      <c r="Q1649" s="146">
        <f>IFERROR(_xll.qlIndexFixing(ONIndex1Y,I1649,TRUE,_xll.ohTrigger(RecalcTrigger,Trigger1Y)),NA())</f>
        <v>8.6684073239207127E-3</v>
      </c>
    </row>
    <row r="1650" spans="2:17" x14ac:dyDescent="0.2">
      <c r="B1650" s="39" t="s">
        <v>42</v>
      </c>
      <c r="D1650" s="42">
        <f>_xll.qlCalendarAdvance(Calendar,$D1649,B1650,"f",FALSE)</f>
        <v>51314</v>
      </c>
      <c r="E1650" s="140">
        <f>_xll.qlInterestRateIndexValueDate(IndexON,D1650)</f>
        <v>51314</v>
      </c>
      <c r="F1650" s="156">
        <f>IFERROR(_xll.qlIndexFixing(IndexON,D1650,TRUE,_xll.ohTrigger(RecalcTrigger,TriggerON)),NA())</f>
        <v>7.2011552230855091E-3</v>
      </c>
      <c r="H1650" s="42">
        <f>_xll.qlCalendarAdvance(Calendar,$H1649,B1650,"f",FALSE)</f>
        <v>51314</v>
      </c>
      <c r="I1650" s="140">
        <f>_xll.qlInterestRateIndexValueDate(Index1M,$H1650)</f>
        <v>51314</v>
      </c>
      <c r="J1650" s="145">
        <f>IFERROR(_xll.qlIndexFixing(Index1M,$H1650,TRUE,_xll.ohTrigger(RecalcTrigger,Trigger1M)),NA())</f>
        <v>8.2074829495167503E-3</v>
      </c>
      <c r="K1650" s="44">
        <f>IFERROR(_xll.qlIndexFixing(Index3M,H1650,TRUE,_xll.ohTrigger(RecalcTrigger,Trigger3M)),NA())</f>
        <v>8.4204426600670412E-3</v>
      </c>
      <c r="L1650" s="44">
        <f>IFERROR(_xll.qlIndexFixing(Index6M,$H1650,TRUE,_xll.ohTrigger(RecalcTrigger,Trigger6M)),NA())</f>
        <v>8.406083552361077E-3</v>
      </c>
      <c r="M1650" s="146">
        <f>IFERROR(_xll.qlIndexFixing(Index1Y,$H1650,TRUE,_xll.ohTrigger(RecalcTrigger,Trigger1Y)),NA())</f>
        <v>8.6482776323475452E-3</v>
      </c>
      <c r="N1650" s="145">
        <f>IFERROR(_xll.qlIndexFixing(ONIndex1M,I1650,TRUE,_xll.ohTrigger(RecalcTrigger,Trigger1M)),NA())</f>
        <v>8.2098778697348163E-3</v>
      </c>
      <c r="O1650" s="44">
        <f>IFERROR(_xll.qlIndexFixing(ONIndex3M,I1650,TRUE,_xll.ohTrigger(RecalcTrigger,Trigger3M)),NA())</f>
        <v>8.425670816661901E-3</v>
      </c>
      <c r="P1650" s="44">
        <f>IFERROR(_xll.qlIndexFixing(ONIndex6M,I1650,TRUE,_xll.ohTrigger(RecalcTrigger,Trigger6M)),NA())</f>
        <v>8.4194706552598308E-3</v>
      </c>
      <c r="Q1650" s="146">
        <f>IFERROR(_xll.qlIndexFixing(ONIndex1Y,I1650,TRUE,_xll.ohTrigger(RecalcTrigger,Trigger1Y)),NA())</f>
        <v>8.6656522788763901E-3</v>
      </c>
    </row>
    <row r="1651" spans="2:17" x14ac:dyDescent="0.2">
      <c r="B1651" s="39" t="s">
        <v>42</v>
      </c>
      <c r="D1651" s="42">
        <f>_xll.qlCalendarAdvance(Calendar,$D1650,B1651,"f",FALSE)</f>
        <v>51321</v>
      </c>
      <c r="E1651" s="140">
        <f>_xll.qlInterestRateIndexValueDate(IndexON,D1651)</f>
        <v>51321</v>
      </c>
      <c r="F1651" s="156">
        <f>IFERROR(_xll.qlIndexFixing(IndexON,D1651,TRUE,_xll.ohTrigger(RecalcTrigger,TriggerON)),NA())</f>
        <v>7.1989835254238077E-3</v>
      </c>
      <c r="H1651" s="42">
        <f>_xll.qlCalendarAdvance(Calendar,$H1650,B1651,"f",FALSE)</f>
        <v>51321</v>
      </c>
      <c r="I1651" s="140">
        <f>_xll.qlInterestRateIndexValueDate(Index1M,$H1651)</f>
        <v>51321</v>
      </c>
      <c r="J1651" s="145">
        <f>IFERROR(_xll.qlIndexFixing(Index1M,$H1651,TRUE,_xll.ohTrigger(RecalcTrigger,Trigger1M)),NA())</f>
        <v>8.2048437481236983E-3</v>
      </c>
      <c r="K1651" s="44">
        <f>IFERROR(_xll.qlIndexFixing(Index3M,H1651,TRUE,_xll.ohTrigger(RecalcTrigger,Trigger3M)),NA())</f>
        <v>8.4183703606694159E-3</v>
      </c>
      <c r="L1651" s="44">
        <f>IFERROR(_xll.qlIndexFixing(Index6M,$H1651,TRUE,_xll.ohTrigger(RecalcTrigger,Trigger6M)),NA())</f>
        <v>8.4037909237403442E-3</v>
      </c>
      <c r="M1651" s="146">
        <f>IFERROR(_xll.qlIndexFixing(Index1Y,$H1651,TRUE,_xll.ohTrigger(RecalcTrigger,Trigger1Y)),NA())</f>
        <v>8.6465062912728374E-3</v>
      </c>
      <c r="N1651" s="145">
        <f>IFERROR(_xll.qlIndexFixing(ONIndex1M,I1651,TRUE,_xll.ohTrigger(RecalcTrigger,Trigger1M)),NA())</f>
        <v>8.2073996158937845E-3</v>
      </c>
      <c r="O1651" s="44">
        <f>IFERROR(_xll.qlIndexFixing(ONIndex3M,I1651,TRUE,_xll.ohTrigger(RecalcTrigger,Trigger3M)),NA())</f>
        <v>8.423371023084103E-3</v>
      </c>
      <c r="P1651" s="44">
        <f>IFERROR(_xll.qlIndexFixing(ONIndex6M,I1651,TRUE,_xll.ohTrigger(RecalcTrigger,Trigger6M)),NA())</f>
        <v>8.4168335530587779E-3</v>
      </c>
      <c r="Q1651" s="146">
        <f>IFERROR(_xll.qlIndexFixing(ONIndex1Y,I1651,TRUE,_xll.ohTrigger(RecalcTrigger,Trigger1Y)),NA())</f>
        <v>8.6629342282984467E-3</v>
      </c>
    </row>
    <row r="1652" spans="2:17" x14ac:dyDescent="0.2">
      <c r="B1652" s="39" t="s">
        <v>42</v>
      </c>
      <c r="D1652" s="42">
        <f>_xll.qlCalendarAdvance(Calendar,$D1651,B1652,"f",FALSE)</f>
        <v>51328</v>
      </c>
      <c r="E1652" s="140">
        <f>_xll.qlInterestRateIndexValueDate(IndexON,D1652)</f>
        <v>51328</v>
      </c>
      <c r="F1652" s="156">
        <f>IFERROR(_xll.qlIndexFixing(IndexON,D1652,TRUE,_xll.ohTrigger(RecalcTrigger,TriggerON)),NA())</f>
        <v>7.1968453476933814E-3</v>
      </c>
      <c r="H1652" s="42">
        <f>_xll.qlCalendarAdvance(Calendar,$H1651,B1652,"f",FALSE)</f>
        <v>51328</v>
      </c>
      <c r="I1652" s="140">
        <f>_xll.qlInterestRateIndexValueDate(Index1M,$H1652)</f>
        <v>51328</v>
      </c>
      <c r="J1652" s="145">
        <f>IFERROR(_xll.qlIndexFixing(Index1M,$H1652,TRUE,_xll.ohTrigger(RecalcTrigger,Trigger1M)),NA())</f>
        <v>8.2024755272987315E-3</v>
      </c>
      <c r="K1652" s="44">
        <f>IFERROR(_xll.qlIndexFixing(Index3M,H1652,TRUE,_xll.ohTrigger(RecalcTrigger,Trigger3M)),NA())</f>
        <v>8.4163338040831939E-3</v>
      </c>
      <c r="L1652" s="44">
        <f>IFERROR(_xll.qlIndexFixing(Index6M,$H1652,TRUE,_xll.ohTrigger(RecalcTrigger,Trigger6M)),NA())</f>
        <v>8.401584282267725E-3</v>
      </c>
      <c r="M1652" s="146">
        <f>IFERROR(_xll.qlIndexFixing(Index1Y,$H1652,TRUE,_xll.ohTrigger(RecalcTrigger,Trigger1Y)),NA())</f>
        <v>8.6447722666158633E-3</v>
      </c>
      <c r="N1652" s="145">
        <f>IFERROR(_xll.qlIndexFixing(ONIndex1M,I1652,TRUE,_xll.ohTrigger(RecalcTrigger,Trigger1M)),NA())</f>
        <v>8.204955368342759E-3</v>
      </c>
      <c r="O1652" s="44">
        <f>IFERROR(_xll.qlIndexFixing(ONIndex3M,I1652,TRUE,_xll.ohTrigger(RecalcTrigger,Trigger3M)),NA())</f>
        <v>8.421106896515651E-3</v>
      </c>
      <c r="P1652" s="44">
        <f>IFERROR(_xll.qlIndexFixing(ONIndex6M,I1652,TRUE,_xll.ohTrigger(RecalcTrigger,Trigger6M)),NA())</f>
        <v>8.4142276998722121E-3</v>
      </c>
      <c r="Q1652" s="146">
        <f>IFERROR(_xll.qlIndexFixing(ONIndex1Y,I1652,TRUE,_xll.ohTrigger(RecalcTrigger,Trigger1Y)),NA())</f>
        <v>8.6602531721058362E-3</v>
      </c>
    </row>
    <row r="1653" spans="2:17" x14ac:dyDescent="0.2">
      <c r="B1653" s="39" t="s">
        <v>42</v>
      </c>
      <c r="D1653" s="42">
        <f>_xll.qlCalendarAdvance(Calendar,$D1652,B1653,"f",FALSE)</f>
        <v>51335</v>
      </c>
      <c r="E1653" s="140">
        <f>_xll.qlInterestRateIndexValueDate(IndexON,D1653)</f>
        <v>51335</v>
      </c>
      <c r="F1653" s="156">
        <f>IFERROR(_xll.qlIndexFixing(IndexON,D1653,TRUE,_xll.ohTrigger(RecalcTrigger,TriggerON)),NA())</f>
        <v>7.1947406899752764E-3</v>
      </c>
      <c r="H1653" s="42">
        <f>_xll.qlCalendarAdvance(Calendar,$H1652,B1653,"f",FALSE)</f>
        <v>51335</v>
      </c>
      <c r="I1653" s="140">
        <f>_xll.qlInterestRateIndexValueDate(Index1M,$H1653)</f>
        <v>51335</v>
      </c>
      <c r="J1653" s="145">
        <f>IFERROR(_xll.qlIndexFixing(Index1M,$H1653,TRUE,_xll.ohTrigger(RecalcTrigger,Trigger1M)),NA())</f>
        <v>8.2001413377211143E-3</v>
      </c>
      <c r="K1653" s="44">
        <f>IFERROR(_xll.qlIndexFixing(Index3M,H1653,TRUE,_xll.ohTrigger(RecalcTrigger,Trigger3M)),NA())</f>
        <v>8.4143329902537575E-3</v>
      </c>
      <c r="L1653" s="44">
        <f>IFERROR(_xll.qlIndexFixing(Index6M,$H1653,TRUE,_xll.ohTrigger(RecalcTrigger,Trigger6M)),NA())</f>
        <v>8.3994090238011174E-3</v>
      </c>
      <c r="M1653" s="146">
        <f>IFERROR(_xll.qlIndexFixing(Index1Y,$H1653,TRUE,_xll.ohTrigger(RecalcTrigger,Trigger1Y)),NA())</f>
        <v>8.643075558183444E-3</v>
      </c>
      <c r="N1653" s="145">
        <f>IFERROR(_xll.qlIndexFixing(ONIndex1M,I1653,TRUE,_xll.ohTrigger(RecalcTrigger,Trigger1M)),NA())</f>
        <v>8.2025451272438321E-3</v>
      </c>
      <c r="O1653" s="44">
        <f>IFERROR(_xll.qlIndexFixing(ONIndex3M,I1653,TRUE,_xll.ohTrigger(RecalcTrigger,Trigger3M)),NA())</f>
        <v>8.4188784367944525E-3</v>
      </c>
      <c r="P1653" s="44">
        <f>IFERROR(_xll.qlIndexFixing(ONIndex6M,I1653,TRUE,_xll.ohTrigger(RecalcTrigger,Trigger6M)),NA())</f>
        <v>8.4116530957001334E-3</v>
      </c>
      <c r="Q1653" s="146">
        <f>IFERROR(_xll.qlIndexFixing(ONIndex1Y,I1653,TRUE,_xll.ohTrigger(RecalcTrigger,Trigger1Y)),NA())</f>
        <v>8.6576091102985586E-3</v>
      </c>
    </row>
    <row r="1654" spans="2:17" x14ac:dyDescent="0.2">
      <c r="B1654" s="39" t="s">
        <v>42</v>
      </c>
      <c r="D1654" s="42">
        <f>_xll.qlCalendarAdvance(Calendar,$D1653,B1654,"f",FALSE)</f>
        <v>51342</v>
      </c>
      <c r="E1654" s="140">
        <f>_xll.qlInterestRateIndexValueDate(IndexON,D1654)</f>
        <v>51342</v>
      </c>
      <c r="F1654" s="156">
        <f>IFERROR(_xll.qlIndexFixing(IndexON,D1654,TRUE,_xll.ohTrigger(RecalcTrigger,TriggerON)),NA())</f>
        <v>7.1926695521074002E-3</v>
      </c>
      <c r="H1654" s="42">
        <f>_xll.qlCalendarAdvance(Calendar,$H1653,B1654,"f",FALSE)</f>
        <v>51342</v>
      </c>
      <c r="I1654" s="140">
        <f>_xll.qlInterestRateIndexValueDate(Index1M,$H1654)</f>
        <v>51342</v>
      </c>
      <c r="J1654" s="145">
        <f>IFERROR(_xll.qlIndexFixing(Index1M,$H1654,TRUE,_xll.ohTrigger(RecalcTrigger,Trigger1M)),NA())</f>
        <v>8.1977721588214082E-3</v>
      </c>
      <c r="K1654" s="44">
        <f>IFERROR(_xll.qlIndexFixing(Index3M,H1654,TRUE,_xll.ohTrigger(RecalcTrigger,Trigger3M)),NA())</f>
        <v>8.4123679191264889E-3</v>
      </c>
      <c r="L1654" s="44">
        <f>IFERROR(_xll.qlIndexFixing(Index6M,$H1654,TRUE,_xll.ohTrigger(RecalcTrigger,Trigger6M)),NA())</f>
        <v>8.3972651482361327E-3</v>
      </c>
      <c r="M1654" s="146">
        <f>IFERROR(_xll.qlIndexFixing(Index1Y,$H1654,TRUE,_xll.ohTrigger(RecalcTrigger,Trigger1Y)),NA())</f>
        <v>8.6414161657879518E-3</v>
      </c>
      <c r="N1654" s="145">
        <f>IFERROR(_xll.qlIndexFixing(ONIndex1M,I1654,TRUE,_xll.ohTrigger(RecalcTrigger,Trigger1M)),NA())</f>
        <v>8.2001688922728189E-3</v>
      </c>
      <c r="O1654" s="44">
        <f>IFERROR(_xll.qlIndexFixing(ONIndex3M,I1654,TRUE,_xll.ohTrigger(RecalcTrigger,Trigger3M)),NA())</f>
        <v>8.4166856440015536E-3</v>
      </c>
      <c r="P1654" s="44">
        <f>IFERROR(_xll.qlIndexFixing(ONIndex6M,I1654,TRUE,_xll.ohTrigger(RecalcTrigger,Trigger6M)),NA())</f>
        <v>8.4091097404614956E-3</v>
      </c>
      <c r="Q1654" s="146">
        <f>IFERROR(_xll.qlIndexFixing(ONIndex1Y,I1654,TRUE,_xll.ohTrigger(RecalcTrigger,Trigger1Y)),NA())</f>
        <v>8.6550020428766139E-3</v>
      </c>
    </row>
    <row r="1655" spans="2:17" x14ac:dyDescent="0.2">
      <c r="B1655" s="39" t="s">
        <v>42</v>
      </c>
      <c r="D1655" s="42">
        <f>_xll.qlCalendarAdvance(Calendar,$D1654,B1655,"f",FALSE)</f>
        <v>51349</v>
      </c>
      <c r="E1655" s="140">
        <f>_xll.qlInterestRateIndexValueDate(IndexON,D1655)</f>
        <v>51349</v>
      </c>
      <c r="F1655" s="156">
        <f>IFERROR(_xll.qlIndexFixing(IndexON,D1655,TRUE,_xll.ohTrigger(RecalcTrigger,TriggerON)),NA())</f>
        <v>7.1906319343328917E-3</v>
      </c>
      <c r="H1655" s="42">
        <f>_xll.qlCalendarAdvance(Calendar,$H1654,B1655,"f",FALSE)</f>
        <v>51349</v>
      </c>
      <c r="I1655" s="140">
        <f>_xll.qlInterestRateIndexValueDate(Index1M,$H1655)</f>
        <v>51349</v>
      </c>
      <c r="J1655" s="145">
        <f>IFERROR(_xll.qlIndexFixing(Index1M,$H1655,TRUE,_xll.ohTrigger(RecalcTrigger,Trigger1M)),NA())</f>
        <v>8.1955750522317919E-3</v>
      </c>
      <c r="K1655" s="44">
        <f>IFERROR(_xll.qlIndexFixing(Index3M,H1655,TRUE,_xll.ohTrigger(RecalcTrigger,Trigger3M)),NA())</f>
        <v>8.4104385906476516E-3</v>
      </c>
      <c r="L1655" s="44">
        <f>IFERROR(_xll.qlIndexFixing(Index6M,$H1655,TRUE,_xll.ohTrigger(RecalcTrigger,Trigger6M)),NA())</f>
        <v>8.3951526554727814E-3</v>
      </c>
      <c r="M1655" s="146">
        <f>IFERROR(_xll.qlIndexFixing(Index1Y,$H1655,TRUE,_xll.ohTrigger(RecalcTrigger,Trigger1Y)),NA())</f>
        <v>8.6397940892448677E-3</v>
      </c>
      <c r="N1655" s="145">
        <f>IFERROR(_xll.qlIndexFixing(ONIndex1M,I1655,TRUE,_xll.ohTrigger(RecalcTrigger,Trigger1M)),NA())</f>
        <v>8.1978266638349506E-3</v>
      </c>
      <c r="O1655" s="44">
        <f>IFERROR(_xll.qlIndexFixing(ONIndex3M,I1655,TRUE,_xll.ohTrigger(RecalcTrigger,Trigger3M)),NA())</f>
        <v>8.4145285181369545E-3</v>
      </c>
      <c r="P1655" s="44">
        <f>IFERROR(_xll.qlIndexFixing(ONIndex6M,I1655,TRUE,_xll.ohTrigger(RecalcTrigger,Trigger6M)),NA())</f>
        <v>8.4065976343183912E-3</v>
      </c>
      <c r="Q1655" s="146">
        <f>IFERROR(_xll.qlIndexFixing(ONIndex1Y,I1655,TRUE,_xll.ohTrigger(RecalcTrigger,Trigger1Y)),NA())</f>
        <v>8.6524319699210483E-3</v>
      </c>
    </row>
    <row r="1656" spans="2:17" x14ac:dyDescent="0.2">
      <c r="B1656" s="39" t="s">
        <v>42</v>
      </c>
      <c r="D1656" s="42">
        <f>_xll.qlCalendarAdvance(Calendar,$D1655,B1656,"f",FALSE)</f>
        <v>51356</v>
      </c>
      <c r="E1656" s="140">
        <f>_xll.qlInterestRateIndexValueDate(IndexON,D1656)</f>
        <v>51356</v>
      </c>
      <c r="F1656" s="156">
        <f>IFERROR(_xll.qlIndexFixing(IndexON,D1656,TRUE,_xll.ohTrigger(RecalcTrigger,TriggerON)),NA())</f>
        <v>7.1886278364896583E-3</v>
      </c>
      <c r="H1656" s="42">
        <f>_xll.qlCalendarAdvance(Calendar,$H1655,B1656,"f",FALSE)</f>
        <v>51356</v>
      </c>
      <c r="I1656" s="140">
        <f>_xll.qlInterestRateIndexValueDate(Index1M,$H1656)</f>
        <v>51356</v>
      </c>
      <c r="J1656" s="145">
        <f>IFERROR(_xll.qlIndexFixing(Index1M,$H1656,TRUE,_xll.ohTrigger(RecalcTrigger,Trigger1M)),NA())</f>
        <v>8.1933429562734226E-3</v>
      </c>
      <c r="K1656" s="44">
        <f>IFERROR(_xll.qlIndexFixing(Index3M,H1656,TRUE,_xll.ohTrigger(RecalcTrigger,Trigger3M)),NA())</f>
        <v>8.4085450047670304E-3</v>
      </c>
      <c r="L1656" s="44">
        <f>IFERROR(_xll.qlIndexFixing(Index6M,$H1656,TRUE,_xll.ohTrigger(RecalcTrigger,Trigger6M)),NA())</f>
        <v>8.3930715454097592E-3</v>
      </c>
      <c r="M1656" s="146">
        <f>IFERROR(_xll.qlIndexFixing(Index1Y,$H1656,TRUE,_xll.ohTrigger(RecalcTrigger,Trigger1Y)),NA())</f>
        <v>8.6382093283741135E-3</v>
      </c>
      <c r="N1656" s="145">
        <f>IFERROR(_xll.qlIndexFixing(ONIndex1M,I1656,TRUE,_xll.ohTrigger(RecalcTrigger,Trigger1M)),NA())</f>
        <v>8.195518441524996E-3</v>
      </c>
      <c r="O1656" s="44">
        <f>IFERROR(_xll.qlIndexFixing(ONIndex3M,I1656,TRUE,_xll.ohTrigger(RecalcTrigger,Trigger3M)),NA())</f>
        <v>8.4124070591196087E-3</v>
      </c>
      <c r="P1656" s="44">
        <f>IFERROR(_xll.qlIndexFixing(ONIndex6M,I1656,TRUE,_xll.ohTrigger(RecalcTrigger,Trigger6M)),NA())</f>
        <v>8.4041167770276815E-3</v>
      </c>
      <c r="Q1656" s="146">
        <f>IFERROR(_xll.qlIndexFixing(ONIndex1Y,I1656,TRUE,_xll.ohTrigger(RecalcTrigger,Trigger1Y)),NA())</f>
        <v>8.6498988912697694E-3</v>
      </c>
    </row>
    <row r="1657" spans="2:17" x14ac:dyDescent="0.2">
      <c r="B1657" s="39" t="s">
        <v>42</v>
      </c>
      <c r="D1657" s="42">
        <f>_xll.qlCalendarAdvance(Calendar,$D1656,B1657,"f",FALSE)</f>
        <v>51363</v>
      </c>
      <c r="E1657" s="140">
        <f>_xll.qlInterestRateIndexValueDate(IndexON,D1657)</f>
        <v>51363</v>
      </c>
      <c r="F1657" s="156">
        <f>IFERROR(_xll.qlIndexFixing(IndexON,D1657,TRUE,_xll.ohTrigger(RecalcTrigger,TriggerON)),NA())</f>
        <v>7.1866572585777E-3</v>
      </c>
      <c r="H1657" s="42">
        <f>_xll.qlCalendarAdvance(Calendar,$H1656,B1657,"f",FALSE)</f>
        <v>51363</v>
      </c>
      <c r="I1657" s="140">
        <f>_xll.qlInterestRateIndexValueDate(Index1M,$H1657)</f>
        <v>51363</v>
      </c>
      <c r="J1657" s="145">
        <f>IFERROR(_xll.qlIndexFixing(Index1M,$H1657,TRUE,_xll.ohTrigger(RecalcTrigger,Trigger1M)),NA())</f>
        <v>8.1911448914789003E-3</v>
      </c>
      <c r="K1657" s="44">
        <f>IFERROR(_xll.qlIndexFixing(Index3M,H1657,TRUE,_xll.ohTrigger(RecalcTrigger,Trigger3M)),NA())</f>
        <v>8.4066871614326515E-3</v>
      </c>
      <c r="L1657" s="44">
        <f>IFERROR(_xll.qlIndexFixing(Index6M,$H1657,TRUE,_xll.ohTrigger(RecalcTrigger,Trigger6M)),NA())</f>
        <v>8.3910218179505999E-3</v>
      </c>
      <c r="M1657" s="146">
        <f>IFERROR(_xll.qlIndexFixing(Index1Y,$H1657,TRUE,_xll.ohTrigger(RecalcTrigger,Trigger1Y)),NA())</f>
        <v>8.6366618830000519E-3</v>
      </c>
      <c r="N1657" s="145">
        <f>IFERROR(_xll.qlIndexFixing(ONIndex1M,I1657,TRUE,_xll.ohTrigger(RecalcTrigger,Trigger1M)),NA())</f>
        <v>8.1932442255860938E-3</v>
      </c>
      <c r="O1657" s="44">
        <f>IFERROR(_xll.qlIndexFixing(ONIndex3M,I1657,TRUE,_xll.ohTrigger(RecalcTrigger,Trigger3M)),NA())</f>
        <v>8.4103212670305627E-3</v>
      </c>
      <c r="P1657" s="44">
        <f>IFERROR(_xll.qlIndexFixing(ONIndex6M,I1657,TRUE,_xll.ohTrigger(RecalcTrigger,Trigger6M)),NA())</f>
        <v>8.4016671688325051E-3</v>
      </c>
      <c r="Q1657" s="146">
        <f>IFERROR(_xll.qlIndexFixing(ONIndex1Y,I1657,TRUE,_xll.ohTrigger(RecalcTrigger,Trigger1Y)),NA())</f>
        <v>8.6474028070848696E-3</v>
      </c>
    </row>
    <row r="1658" spans="2:17" x14ac:dyDescent="0.2">
      <c r="B1658" s="39" t="s">
        <v>42</v>
      </c>
      <c r="D1658" s="42">
        <f>_xll.qlCalendarAdvance(Calendar,$D1657,B1658,"f",FALSE)</f>
        <v>51370</v>
      </c>
      <c r="E1658" s="140">
        <f>_xll.qlInterestRateIndexValueDate(IndexON,D1658)</f>
        <v>51370</v>
      </c>
      <c r="F1658" s="156">
        <f>IFERROR(_xll.qlIndexFixing(IndexON,D1658,TRUE,_xll.ohTrigger(RecalcTrigger,TriggerON)),NA())</f>
        <v>7.1847202006780631E-3</v>
      </c>
      <c r="H1658" s="42">
        <f>_xll.qlCalendarAdvance(Calendar,$H1657,B1658,"f",FALSE)</f>
        <v>51370</v>
      </c>
      <c r="I1658" s="140">
        <f>_xll.qlInterestRateIndexValueDate(Index1M,$H1658)</f>
        <v>51370</v>
      </c>
      <c r="J1658" s="145">
        <f>IFERROR(_xll.qlIndexFixing(Index1M,$H1658,TRUE,_xll.ohTrigger(RecalcTrigger,Trigger1M)),NA())</f>
        <v>8.1889808578310339E-3</v>
      </c>
      <c r="K1658" s="44">
        <f>IFERROR(_xll.qlIndexFixing(Index3M,H1658,TRUE,_xll.ohTrigger(RecalcTrigger,Trigger3M)),NA())</f>
        <v>8.4048650605934184E-3</v>
      </c>
      <c r="L1658" s="44">
        <f>IFERROR(_xll.qlIndexFixing(Index6M,$H1658,TRUE,_xll.ohTrigger(RecalcTrigger,Trigger6M)),NA())</f>
        <v>8.3890034729966409E-3</v>
      </c>
      <c r="M1658" s="146">
        <f>IFERROR(_xll.qlIndexFixing(Index1Y,$H1658,TRUE,_xll.ohTrigger(RecalcTrigger,Trigger1Y)),NA())</f>
        <v>8.6351517529508204E-3</v>
      </c>
      <c r="N1658" s="145">
        <f>IFERROR(_xll.qlIndexFixing(ONIndex1M,I1658,TRUE,_xll.ohTrigger(RecalcTrigger,Trigger1M)),NA())</f>
        <v>8.1910040159371977E-3</v>
      </c>
      <c r="O1658" s="44">
        <f>IFERROR(_xll.qlIndexFixing(ONIndex3M,I1658,TRUE,_xll.ohTrigger(RecalcTrigger,Trigger3M)),NA())</f>
        <v>8.4082711418698164E-3</v>
      </c>
      <c r="P1658" s="44">
        <f>IFERROR(_xll.qlIndexFixing(ONIndex6M,I1658,TRUE,_xll.ohTrigger(RecalcTrigger,Trigger6M)),NA())</f>
        <v>8.3992488095707696E-3</v>
      </c>
      <c r="Q1658" s="146">
        <f>IFERROR(_xll.qlIndexFixing(ONIndex1Y,I1658,TRUE,_xll.ohTrigger(RecalcTrigger,Trigger1Y)),NA())</f>
        <v>8.6449437172853028E-3</v>
      </c>
    </row>
    <row r="1659" spans="2:17" x14ac:dyDescent="0.2">
      <c r="B1659" s="39" t="s">
        <v>42</v>
      </c>
      <c r="D1659" s="42">
        <f>_xll.qlCalendarAdvance(Calendar,$D1658,B1659,"f",FALSE)</f>
        <v>51377</v>
      </c>
      <c r="E1659" s="140">
        <f>_xll.qlInterestRateIndexValueDate(IndexON,D1659)</f>
        <v>51377</v>
      </c>
      <c r="F1659" s="156">
        <f>IFERROR(_xll.qlIndexFixing(IndexON,D1659,TRUE,_xll.ohTrigger(RecalcTrigger,TriggerON)),NA())</f>
        <v>7.1828166626286549E-3</v>
      </c>
      <c r="H1659" s="42">
        <f>_xll.qlCalendarAdvance(Calendar,$H1658,B1659,"f",FALSE)</f>
        <v>51377</v>
      </c>
      <c r="I1659" s="140">
        <f>_xll.qlInterestRateIndexValueDate(Index1M,$H1659)</f>
        <v>51377</v>
      </c>
      <c r="J1659" s="145">
        <f>IFERROR(_xll.qlIndexFixing(Index1M,$H1659,TRUE,_xll.ohTrigger(RecalcTrigger,Trigger1M)),NA())</f>
        <v>8.1870235510407667E-3</v>
      </c>
      <c r="K1659" s="44">
        <f>IFERROR(_xll.qlIndexFixing(Index3M,H1659,TRUE,_xll.ohTrigger(RecalcTrigger,Trigger3M)),NA())</f>
        <v>8.4030787022017633E-3</v>
      </c>
      <c r="L1659" s="44">
        <f>IFERROR(_xll.qlIndexFixing(Index6M,$H1659,TRUE,_xll.ohTrigger(RecalcTrigger,Trigger6M)),NA())</f>
        <v>8.3870513768629848E-3</v>
      </c>
      <c r="M1659" s="146">
        <f>IFERROR(_xll.qlIndexFixing(Index1Y,$H1659,TRUE,_xll.ohTrigger(RecalcTrigger,Trigger1Y)),NA())</f>
        <v>8.6336789380589973E-3</v>
      </c>
      <c r="N1659" s="145">
        <f>IFERROR(_xll.qlIndexFixing(ONIndex1M,I1659,TRUE,_xll.ohTrigger(RecalcTrigger,Trigger1M)),NA())</f>
        <v>8.1887978125783079E-3</v>
      </c>
      <c r="O1659" s="44">
        <f>IFERROR(_xll.qlIndexFixing(ONIndex3M,I1659,TRUE,_xll.ohTrigger(RecalcTrigger,Trigger3M)),NA())</f>
        <v>8.4062566836373698E-3</v>
      </c>
      <c r="P1659" s="44">
        <f>IFERROR(_xll.qlIndexFixing(ONIndex6M,I1659,TRUE,_xll.ohTrigger(RecalcTrigger,Trigger6M)),NA())</f>
        <v>8.3968616992424749E-3</v>
      </c>
      <c r="Q1659" s="146">
        <f>IFERROR(_xll.qlIndexFixing(ONIndex1Y,I1659,TRUE,_xll.ohTrigger(RecalcTrigger,Trigger1Y)),NA())</f>
        <v>8.6425216218710688E-3</v>
      </c>
    </row>
    <row r="1660" spans="2:17" x14ac:dyDescent="0.2">
      <c r="B1660" s="39" t="s">
        <v>42</v>
      </c>
      <c r="D1660" s="42">
        <f>_xll.qlCalendarAdvance(Calendar,$D1659,B1660,"f",FALSE)</f>
        <v>51384</v>
      </c>
      <c r="E1660" s="140">
        <f>_xll.qlInterestRateIndexValueDate(IndexON,D1660)</f>
        <v>51384</v>
      </c>
      <c r="F1660" s="156">
        <f>IFERROR(_xll.qlIndexFixing(IndexON,D1660,TRUE,_xll.ohTrigger(RecalcTrigger,TriggerON)),NA())</f>
        <v>7.1809466446726145E-3</v>
      </c>
      <c r="H1660" s="42">
        <f>_xll.qlCalendarAdvance(Calendar,$H1659,B1660,"f",FALSE)</f>
        <v>51384</v>
      </c>
      <c r="I1660" s="140">
        <f>_xll.qlInterestRateIndexValueDate(Index1M,$H1660)</f>
        <v>51384</v>
      </c>
      <c r="J1660" s="145">
        <f>IFERROR(_xll.qlIndexFixing(Index1M,$H1660,TRUE,_xll.ohTrigger(RecalcTrigger,Trigger1M)),NA())</f>
        <v>8.1849204287039283E-3</v>
      </c>
      <c r="K1660" s="44">
        <f>IFERROR(_xll.qlIndexFixing(Index3M,H1660,TRUE,_xll.ohTrigger(RecalcTrigger,Trigger3M)),NA())</f>
        <v>8.4013497611404222E-3</v>
      </c>
      <c r="L1660" s="44">
        <f>IFERROR(_xll.qlIndexFixing(Index6M,$H1660,TRUE,_xll.ohTrigger(RecalcTrigger,Trigger6M)),NA())</f>
        <v>8.3851595664572644E-3</v>
      </c>
      <c r="M1660" s="146">
        <f>IFERROR(_xll.qlIndexFixing(Index1Y,$H1660,TRUE,_xll.ohTrigger(RecalcTrigger,Trigger1Y)),NA())</f>
        <v>8.6322434381607138E-3</v>
      </c>
      <c r="N1660" s="145">
        <f>IFERROR(_xll.qlIndexFixing(ONIndex1M,I1660,TRUE,_xll.ohTrigger(RecalcTrigger,Trigger1M)),NA())</f>
        <v>8.1866256155904704E-3</v>
      </c>
      <c r="O1660" s="44">
        <f>IFERROR(_xll.qlIndexFixing(ONIndex3M,I1660,TRUE,_xll.ohTrigger(RecalcTrigger,Trigger3M)),NA())</f>
        <v>8.4042778922521766E-3</v>
      </c>
      <c r="P1660" s="44">
        <f>IFERROR(_xll.qlIndexFixing(ONIndex6M,I1660,TRUE,_xll.ohTrigger(RecalcTrigger,Trigger6M)),NA())</f>
        <v>8.3945058379286674E-3</v>
      </c>
      <c r="Q1660" s="146">
        <f>IFERROR(_xll.qlIndexFixing(ONIndex1Y,I1660,TRUE,_xll.ohTrigger(RecalcTrigger,Trigger1Y)),NA())</f>
        <v>8.6401365209232139E-3</v>
      </c>
    </row>
    <row r="1661" spans="2:17" x14ac:dyDescent="0.2">
      <c r="B1661" s="39" t="s">
        <v>42</v>
      </c>
      <c r="D1661" s="42">
        <f>_xll.qlCalendarAdvance(Calendar,$D1660,B1661,"f",FALSE)</f>
        <v>51391</v>
      </c>
      <c r="E1661" s="140">
        <f>_xll.qlInterestRateIndexValueDate(IndexON,D1661)</f>
        <v>51391</v>
      </c>
      <c r="F1661" s="156">
        <f>IFERROR(_xll.qlIndexFixing(IndexON,D1661,TRUE,_xll.ohTrigger(RecalcTrigger,TriggerON)),NA())</f>
        <v>7.1791101466478491E-3</v>
      </c>
      <c r="H1661" s="42">
        <f>_xll.qlCalendarAdvance(Calendar,$H1660,B1661,"f",FALSE)</f>
        <v>51391</v>
      </c>
      <c r="I1661" s="140">
        <f>_xll.qlInterestRateIndexValueDate(Index1M,$H1661)</f>
        <v>51391</v>
      </c>
      <c r="J1661" s="145">
        <f>IFERROR(_xll.qlIndexFixing(Index1M,$H1661,TRUE,_xll.ohTrigger(RecalcTrigger,Trigger1M)),NA())</f>
        <v>8.1828513351339307E-3</v>
      </c>
      <c r="K1661" s="44">
        <f>IFERROR(_xll.qlIndexFixing(Index3M,H1661,TRUE,_xll.ohTrigger(RecalcTrigger,Trigger3M)),NA())</f>
        <v>8.3996323739622993E-3</v>
      </c>
      <c r="L1661" s="44">
        <f>IFERROR(_xll.qlIndexFixing(Index6M,$H1661,TRUE,_xll.ohTrigger(RecalcTrigger,Trigger6M)),NA())</f>
        <v>8.3832287765108621E-3</v>
      </c>
      <c r="M1661" s="146">
        <f>IFERROR(_xll.qlIndexFixing(Index1Y,$H1661,TRUE,_xll.ohTrigger(RecalcTrigger,Trigger1Y)),NA())</f>
        <v>8.6308452530969859E-3</v>
      </c>
      <c r="N1661" s="145">
        <f>IFERROR(_xll.qlIndexFixing(ONIndex1M,I1661,TRUE,_xll.ohTrigger(RecalcTrigger,Trigger1M)),NA())</f>
        <v>8.1844874248926391E-3</v>
      </c>
      <c r="O1661" s="44">
        <f>IFERROR(_xll.qlIndexFixing(ONIndex3M,I1661,TRUE,_xll.ohTrigger(RecalcTrigger,Trigger3M)),NA())</f>
        <v>8.4023347677952831E-3</v>
      </c>
      <c r="P1661" s="44">
        <f>IFERROR(_xll.qlIndexFixing(ONIndex6M,I1661,TRUE,_xll.ohTrigger(RecalcTrigger,Trigger6M)),NA())</f>
        <v>8.3921812256293471E-3</v>
      </c>
      <c r="Q1661" s="146">
        <f>IFERROR(_xll.qlIndexFixing(ONIndex1Y,I1661,TRUE,_xll.ohTrigger(RecalcTrigger,Trigger1Y)),NA())</f>
        <v>8.637788414360692E-3</v>
      </c>
    </row>
    <row r="1662" spans="2:17" x14ac:dyDescent="0.2">
      <c r="B1662" s="39" t="s">
        <v>42</v>
      </c>
      <c r="D1662" s="42">
        <f>_xll.qlCalendarAdvance(Calendar,$D1661,B1662,"f",FALSE)</f>
        <v>51398</v>
      </c>
      <c r="E1662" s="140">
        <f>_xll.qlInterestRateIndexValueDate(IndexON,D1662)</f>
        <v>51398</v>
      </c>
      <c r="F1662" s="156">
        <f>IFERROR(_xll.qlIndexFixing(IndexON,D1662,TRUE,_xll.ohTrigger(RecalcTrigger,TriggerON)),NA())</f>
        <v>7.1773071685543588E-3</v>
      </c>
      <c r="H1662" s="42">
        <f>_xll.qlCalendarAdvance(Calendar,$H1661,B1662,"f",FALSE)</f>
        <v>51398</v>
      </c>
      <c r="I1662" s="140">
        <f>_xll.qlInterestRateIndexValueDate(Index1M,$H1662)</f>
        <v>51398</v>
      </c>
      <c r="J1662" s="145">
        <f>IFERROR(_xll.qlIndexFixing(Index1M,$H1662,TRUE,_xll.ohTrigger(RecalcTrigger,Trigger1M)),NA())</f>
        <v>8.1808162703091627E-3</v>
      </c>
      <c r="K1662" s="44">
        <f>IFERROR(_xll.qlIndexFixing(Index3M,H1662,TRUE,_xll.ohTrigger(RecalcTrigger,Trigger3M)),NA())</f>
        <v>8.3979507282643685E-3</v>
      </c>
      <c r="L1662" s="44">
        <f>IFERROR(_xll.qlIndexFixing(Index6M,$H1662,TRUE,_xll.ohTrigger(RecalcTrigger,Trigger6M)),NA())</f>
        <v>8.3813293665291385E-3</v>
      </c>
      <c r="M1662" s="146">
        <f>IFERROR(_xll.qlIndexFixing(Index1Y,$H1662,TRUE,_xll.ohTrigger(RecalcTrigger,Trigger1Y)),NA())</f>
        <v>8.6294843827126044E-3</v>
      </c>
      <c r="N1662" s="145">
        <f>IFERROR(_xll.qlIndexFixing(ONIndex1M,I1662,TRUE,_xll.ohTrigger(RecalcTrigger,Trigger1M)),NA())</f>
        <v>8.182383240484814E-3</v>
      </c>
      <c r="O1662" s="44">
        <f>IFERROR(_xll.qlIndexFixing(ONIndex3M,I1662,TRUE,_xll.ohTrigger(RecalcTrigger,Trigger3M)),NA())</f>
        <v>8.400427310185643E-3</v>
      </c>
      <c r="P1662" s="44">
        <f>IFERROR(_xll.qlIndexFixing(ONIndex6M,I1662,TRUE,_xll.ohTrigger(RecalcTrigger,Trigger6M)),NA())</f>
        <v>8.3898878623445139E-3</v>
      </c>
      <c r="Q1662" s="146">
        <f>IFERROR(_xll.qlIndexFixing(ONIndex1Y,I1662,TRUE,_xll.ohTrigger(RecalcTrigger,Trigger1Y)),NA())</f>
        <v>8.6354773021024567E-3</v>
      </c>
    </row>
    <row r="1663" spans="2:17" x14ac:dyDescent="0.2">
      <c r="B1663" s="39" t="s">
        <v>42</v>
      </c>
      <c r="D1663" s="42">
        <f>_xll.qlCalendarAdvance(Calendar,$D1662,B1663,"f",FALSE)</f>
        <v>51405</v>
      </c>
      <c r="E1663" s="140">
        <f>_xll.qlInterestRateIndexValueDate(IndexON,D1663)</f>
        <v>51405</v>
      </c>
      <c r="F1663" s="156">
        <f>IFERROR(_xll.qlIndexFixing(IndexON,D1663,TRUE,_xll.ohTrigger(RecalcTrigger,TriggerON)),NA())</f>
        <v>7.1755377104731899E-3</v>
      </c>
      <c r="H1663" s="42">
        <f>_xll.qlCalendarAdvance(Calendar,$H1662,B1663,"f",FALSE)</f>
        <v>51405</v>
      </c>
      <c r="I1663" s="140">
        <f>_xll.qlInterestRateIndexValueDate(Index1M,$H1663)</f>
        <v>51405</v>
      </c>
      <c r="J1663" s="145">
        <f>IFERROR(_xll.qlIndexFixing(Index1M,$H1663,TRUE,_xll.ohTrigger(RecalcTrigger,Trigger1M)),NA())</f>
        <v>8.178815234216116E-3</v>
      </c>
      <c r="K1663" s="44">
        <f>IFERROR(_xll.qlIndexFixing(Index3M,H1663,TRUE,_xll.ohTrigger(RecalcTrigger,Trigger3M)),NA())</f>
        <v>8.3962906921542079E-3</v>
      </c>
      <c r="L1663" s="44">
        <f>IFERROR(_xll.qlIndexFixing(Index6M,$H1663,TRUE,_xll.ohTrigger(RecalcTrigger,Trigger6M)),NA())</f>
        <v>8.3794613364229897E-3</v>
      </c>
      <c r="M1663" s="146">
        <f>IFERROR(_xll.qlIndexFixing(Index1Y,$H1663,TRUE,_xll.ohTrigger(RecalcTrigger,Trigger1Y)),NA())</f>
        <v>8.628160826856357E-3</v>
      </c>
      <c r="N1663" s="145">
        <f>IFERROR(_xll.qlIndexFixing(ONIndex1M,I1663,TRUE,_xll.ohTrigger(RecalcTrigger,Trigger1M)),NA())</f>
        <v>8.1803130623669951E-3</v>
      </c>
      <c r="O1663" s="44">
        <f>IFERROR(_xll.qlIndexFixing(ONIndex3M,I1663,TRUE,_xll.ohTrigger(RecalcTrigger,Trigger3M)),NA())</f>
        <v>8.398555519585349E-3</v>
      </c>
      <c r="P1663" s="44">
        <f>IFERROR(_xll.qlIndexFixing(ONIndex6M,I1663,TRUE,_xll.ohTrigger(RecalcTrigger,Trigger6M)),NA())</f>
        <v>8.3876257479931215E-3</v>
      </c>
      <c r="Q1663" s="146">
        <f>IFERROR(_xll.qlIndexFixing(ONIndex1Y,I1663,TRUE,_xll.ohTrigger(RecalcTrigger,Trigger1Y)),NA())</f>
        <v>8.6332031842295542E-3</v>
      </c>
    </row>
    <row r="1664" spans="2:17" x14ac:dyDescent="0.2">
      <c r="B1664" s="39" t="s">
        <v>42</v>
      </c>
      <c r="D1664" s="42">
        <f>_xll.qlCalendarAdvance(Calendar,$D1663,B1664,"f",FALSE)</f>
        <v>51412</v>
      </c>
      <c r="E1664" s="140">
        <f>_xll.qlInterestRateIndexValueDate(IndexON,D1664)</f>
        <v>51412</v>
      </c>
      <c r="F1664" s="156">
        <f>IFERROR(_xll.qlIndexFixing(IndexON,D1664,TRUE,_xll.ohTrigger(RecalcTrigger,TriggerON)),NA())</f>
        <v>7.1738017723232961E-3</v>
      </c>
      <c r="H1664" s="42">
        <f>_xll.qlCalendarAdvance(Calendar,$H1663,B1664,"f",FALSE)</f>
        <v>51412</v>
      </c>
      <c r="I1664" s="140">
        <f>_xll.qlInterestRateIndexValueDate(Index1M,$H1664)</f>
        <v>51412</v>
      </c>
      <c r="J1664" s="145">
        <f>IFERROR(_xll.qlIndexFixing(Index1M,$H1664,TRUE,_xll.ohTrigger(RecalcTrigger,Trigger1M)),NA())</f>
        <v>8.1767113088766566E-3</v>
      </c>
      <c r="K1664" s="44">
        <f>IFERROR(_xll.qlIndexFixing(Index3M,H1664,TRUE,_xll.ohTrigger(RecalcTrigger,Trigger3M)),NA())</f>
        <v>8.3946830452939214E-3</v>
      </c>
      <c r="L1664" s="44">
        <f>IFERROR(_xll.qlIndexFixing(Index6M,$H1664,TRUE,_xll.ohTrigger(RecalcTrigger,Trigger6M)),NA())</f>
        <v>8.3776003915251949E-3</v>
      </c>
      <c r="M1664" s="146">
        <f>IFERROR(_xll.qlIndexFixing(Index1Y,$H1664,TRUE,_xll.ohTrigger(RecalcTrigger,Trigger1Y)),NA())</f>
        <v>8.6268745694701998E-3</v>
      </c>
      <c r="N1664" s="145">
        <f>IFERROR(_xll.qlIndexFixing(ONIndex1M,I1664,TRUE,_xll.ohTrigger(RecalcTrigger,Trigger1M)),NA())</f>
        <v>8.1782768905391823E-3</v>
      </c>
      <c r="O1664" s="44">
        <f>IFERROR(_xll.qlIndexFixing(ONIndex3M,I1664,TRUE,_xll.ohTrigger(RecalcTrigger,Trigger3M)),NA())</f>
        <v>8.396719395751262E-3</v>
      </c>
      <c r="P1664" s="44">
        <f>IFERROR(_xll.qlIndexFixing(ONIndex6M,I1664,TRUE,_xll.ohTrigger(RecalcTrigger,Trigger6M)),NA())</f>
        <v>8.3853948826562164E-3</v>
      </c>
      <c r="Q1664" s="146">
        <f>IFERROR(_xll.qlIndexFixing(ONIndex1Y,I1664,TRUE,_xll.ohTrigger(RecalcTrigger,Trigger1Y)),NA())</f>
        <v>8.6309660609040773E-3</v>
      </c>
    </row>
    <row r="1665" spans="2:17" x14ac:dyDescent="0.2">
      <c r="B1665" s="39" t="s">
        <v>42</v>
      </c>
      <c r="D1665" s="42">
        <f>_xll.qlCalendarAdvance(Calendar,$D1664,B1665,"f",FALSE)</f>
        <v>51419</v>
      </c>
      <c r="E1665" s="140">
        <f>_xll.qlInterestRateIndexValueDate(IndexON,D1665)</f>
        <v>51419</v>
      </c>
      <c r="F1665" s="156">
        <f>IFERROR(_xll.qlIndexFixing(IndexON,D1665,TRUE,_xll.ohTrigger(RecalcTrigger,TriggerON)),NA())</f>
        <v>7.1720993541857236E-3</v>
      </c>
      <c r="H1665" s="42">
        <f>_xll.qlCalendarAdvance(Calendar,$H1664,B1665,"f",FALSE)</f>
        <v>51419</v>
      </c>
      <c r="I1665" s="140">
        <f>_xll.qlInterestRateIndexValueDate(Index1M,$H1665)</f>
        <v>51419</v>
      </c>
      <c r="J1665" s="145">
        <f>IFERROR(_xll.qlIndexFixing(Index1M,$H1665,TRUE,_xll.ohTrigger(RecalcTrigger,Trigger1M)),NA())</f>
        <v>8.1747854926978725E-3</v>
      </c>
      <c r="K1665" s="44">
        <f>IFERROR(_xll.qlIndexFixing(Index3M,H1665,TRUE,_xll.ohTrigger(RecalcTrigger,Trigger3M)),NA())</f>
        <v>8.3931111406063599E-3</v>
      </c>
      <c r="L1665" s="44">
        <f>IFERROR(_xll.qlIndexFixing(Index6M,$H1665,TRUE,_xll.ohTrigger(RecalcTrigger,Trigger6M)),NA())</f>
        <v>8.3757973210148978E-3</v>
      </c>
      <c r="M1665" s="146">
        <f>IFERROR(_xll.qlIndexFixing(Index1Y,$H1665,TRUE,_xll.ohTrigger(RecalcTrigger,Trigger1Y)),NA())</f>
        <v>8.625625068835685E-3</v>
      </c>
      <c r="N1665" s="145">
        <f>IFERROR(_xll.qlIndexFixing(ONIndex1M,I1665,TRUE,_xll.ohTrigger(RecalcTrigger,Trigger1M)),NA())</f>
        <v>8.1762747250824219E-3</v>
      </c>
      <c r="O1665" s="44">
        <f>IFERROR(_xll.qlIndexFixing(ONIndex3M,I1665,TRUE,_xll.ohTrigger(RecalcTrigger,Trigger3M)),NA())</f>
        <v>8.3949189389265211E-3</v>
      </c>
      <c r="P1665" s="44">
        <f>IFERROR(_xll.qlIndexFixing(ONIndex6M,I1665,TRUE,_xll.ohTrigger(RecalcTrigger,Trigger6M)),NA())</f>
        <v>8.383195266252752E-3</v>
      </c>
      <c r="Q1665" s="146">
        <f>IFERROR(_xll.qlIndexFixing(ONIndex1Y,I1665,TRUE,_xll.ohTrigger(RecalcTrigger,Trigger1Y)),NA())</f>
        <v>8.6287659318828869E-3</v>
      </c>
    </row>
    <row r="1666" spans="2:17" x14ac:dyDescent="0.2">
      <c r="B1666" s="39" t="s">
        <v>42</v>
      </c>
      <c r="D1666" s="42">
        <f>_xll.qlCalendarAdvance(Calendar,$D1665,B1666,"f",FALSE)</f>
        <v>51426</v>
      </c>
      <c r="E1666" s="140">
        <f>_xll.qlInterestRateIndexValueDate(IndexON,D1666)</f>
        <v>51426</v>
      </c>
      <c r="F1666" s="156">
        <f>IFERROR(_xll.qlIndexFixing(IndexON,D1666,TRUE,_xll.ohTrigger(RecalcTrigger,TriggerON)),NA())</f>
        <v>7.1704304559794263E-3</v>
      </c>
      <c r="H1666" s="42">
        <f>_xll.qlCalendarAdvance(Calendar,$H1665,B1666,"f",FALSE)</f>
        <v>51426</v>
      </c>
      <c r="I1666" s="140">
        <f>_xll.qlInterestRateIndexValueDate(Index1M,$H1666)</f>
        <v>51426</v>
      </c>
      <c r="J1666" s="145">
        <f>IFERROR(_xll.qlIndexFixing(Index1M,$H1666,TRUE,_xll.ohTrigger(RecalcTrigger,Trigger1M)),NA())</f>
        <v>8.1728937075134754E-3</v>
      </c>
      <c r="K1666" s="44">
        <f>IFERROR(_xll.qlIndexFixing(Index3M,H1666,TRUE,_xll.ohTrigger(RecalcTrigger,Trigger3M)),NA())</f>
        <v>8.3915749780474769E-3</v>
      </c>
      <c r="L1666" s="44">
        <f>IFERROR(_xll.qlIndexFixing(Index6M,$H1666,TRUE,_xll.ohTrigger(RecalcTrigger,Trigger6M)),NA())</f>
        <v>8.374025630845678E-3</v>
      </c>
      <c r="M1666" s="146">
        <f>IFERROR(_xll.qlIndexFixing(Index1Y,$H1666,TRUE,_xll.ohTrigger(RecalcTrigger,Trigger1Y)),NA())</f>
        <v>8.6244111497342235E-3</v>
      </c>
      <c r="N1666" s="145">
        <f>IFERROR(_xll.qlIndexFixing(ONIndex1M,I1666,TRUE,_xll.ohTrigger(RecalcTrigger,Trigger1M)),NA())</f>
        <v>8.1743065659156677E-3</v>
      </c>
      <c r="O1666" s="44">
        <f>IFERROR(_xll.qlIndexFixing(ONIndex3M,I1666,TRUE,_xll.ohTrigger(RecalcTrigger,Trigger3M)),NA())</f>
        <v>8.3931541489490336E-3</v>
      </c>
      <c r="P1666" s="44">
        <f>IFERROR(_xll.qlIndexFixing(ONIndex6M,I1666,TRUE,_xll.ohTrigger(RecalcTrigger,Trigger6M)),NA())</f>
        <v>8.3810268988637748E-3</v>
      </c>
      <c r="Q1666" s="146">
        <f>IFERROR(_xll.qlIndexFixing(ONIndex1Y,I1666,TRUE,_xll.ohTrigger(RecalcTrigger,Trigger1Y)),NA())</f>
        <v>8.6266027972470294E-3</v>
      </c>
    </row>
    <row r="1667" spans="2:17" x14ac:dyDescent="0.2">
      <c r="B1667" s="39" t="s">
        <v>42</v>
      </c>
      <c r="D1667" s="42">
        <f>_xll.qlCalendarAdvance(Calendar,$D1666,B1667,"f",FALSE)</f>
        <v>51433</v>
      </c>
      <c r="E1667" s="140">
        <f>_xll.qlInterestRateIndexValueDate(IndexON,D1667)</f>
        <v>51433</v>
      </c>
      <c r="F1667" s="156">
        <f>IFERROR(_xll.qlIndexFixing(IndexON,D1667,TRUE,_xll.ohTrigger(RecalcTrigger,TriggerON)),NA())</f>
        <v>7.1687950776233578E-3</v>
      </c>
      <c r="H1667" s="42">
        <f>_xll.qlCalendarAdvance(Calendar,$H1666,B1667,"f",FALSE)</f>
        <v>51433</v>
      </c>
      <c r="I1667" s="140">
        <f>_xll.qlInterestRateIndexValueDate(Index1M,$H1667)</f>
        <v>51433</v>
      </c>
      <c r="J1667" s="145">
        <f>IFERROR(_xll.qlIndexFixing(Index1M,$H1667,TRUE,_xll.ohTrigger(RecalcTrigger,Trigger1M)),NA())</f>
        <v>8.1710359533038179E-3</v>
      </c>
      <c r="K1667" s="44">
        <f>IFERROR(_xll.qlIndexFixing(Index3M,H1667,TRUE,_xll.ohTrigger(RecalcTrigger,Trigger3M)),NA())</f>
        <v>8.3900745575776273E-3</v>
      </c>
      <c r="L1667" s="44">
        <f>IFERROR(_xll.qlIndexFixing(Index6M,$H1667,TRUE,_xll.ohTrigger(RecalcTrigger,Trigger6M)),NA())</f>
        <v>8.3722853209356029E-3</v>
      </c>
      <c r="M1667" s="146">
        <f>IFERROR(_xll.qlIndexFixing(Index1Y,$H1667,TRUE,_xll.ohTrigger(RecalcTrigger,Trigger1Y)),NA())</f>
        <v>8.6232315992407216E-3</v>
      </c>
      <c r="N1667" s="145">
        <f>IFERROR(_xll.qlIndexFixing(ONIndex1M,I1667,TRUE,_xll.ohTrigger(RecalcTrigger,Trigger1M)),NA())</f>
        <v>8.1723724129578734E-3</v>
      </c>
      <c r="O1667" s="44">
        <f>IFERROR(_xll.qlIndexFixing(ONIndex3M,I1667,TRUE,_xll.ohTrigger(RecalcTrigger,Trigger3M)),NA())</f>
        <v>8.3914250258998457E-3</v>
      </c>
      <c r="P1667" s="44">
        <f>IFERROR(_xll.qlIndexFixing(ONIndex6M,I1667,TRUE,_xll.ohTrigger(RecalcTrigger,Trigger6M)),NA())</f>
        <v>8.3788897804082385E-3</v>
      </c>
      <c r="Q1667" s="146">
        <f>IFERROR(_xll.qlIndexFixing(ONIndex1Y,I1667,TRUE,_xll.ohTrigger(RecalcTrigger,Trigger1Y)),NA())</f>
        <v>8.6244766569965048E-3</v>
      </c>
    </row>
    <row r="1668" spans="2:17" x14ac:dyDescent="0.2">
      <c r="B1668" s="39" t="s">
        <v>42</v>
      </c>
      <c r="D1668" s="42">
        <f>_xll.qlCalendarAdvance(Calendar,$D1667,B1668,"f",FALSE)</f>
        <v>51440</v>
      </c>
      <c r="E1668" s="140">
        <f>_xll.qlInterestRateIndexValueDate(IndexON,D1668)</f>
        <v>51440</v>
      </c>
      <c r="F1668" s="156">
        <f>IFERROR(_xll.qlIndexFixing(IndexON,D1668,TRUE,_xll.ohTrigger(RecalcTrigger,TriggerON)),NA())</f>
        <v>7.1671932193606569E-3</v>
      </c>
      <c r="H1668" s="42">
        <f>_xll.qlCalendarAdvance(Calendar,$H1667,B1668,"f",FALSE)</f>
        <v>51440</v>
      </c>
      <c r="I1668" s="140">
        <f>_xll.qlInterestRateIndexValueDate(Index1M,$H1668)</f>
        <v>51440</v>
      </c>
      <c r="J1668" s="145">
        <f>IFERROR(_xll.qlIndexFixing(Index1M,$H1668,TRUE,_xll.ohTrigger(RecalcTrigger,Trigger1M)),NA())</f>
        <v>8.169320484140468E-3</v>
      </c>
      <c r="K1668" s="44">
        <f>IFERROR(_xll.qlIndexFixing(Index3M,H1668,TRUE,_xll.ohTrigger(RecalcTrigger,Trigger3M)),NA())</f>
        <v>8.3886098791554082E-3</v>
      </c>
      <c r="L1668" s="44">
        <f>IFERROR(_xll.qlIndexFixing(Index6M,$H1668,TRUE,_xll.ohTrigger(RecalcTrigger,Trigger6M)),NA())</f>
        <v>8.3705918810477262E-3</v>
      </c>
      <c r="M1668" s="146">
        <f>IFERROR(_xll.qlIndexFixing(Index1Y,$H1668,TRUE,_xll.ohTrigger(RecalcTrigger,Trigger1Y)),NA())</f>
        <v>8.6220852044396334E-3</v>
      </c>
      <c r="N1668" s="145">
        <f>IFERROR(_xll.qlIndexFixing(ONIndex1M,I1668,TRUE,_xll.ohTrigger(RecalcTrigger,Trigger1M)),NA())</f>
        <v>8.1704722663711316E-3</v>
      </c>
      <c r="O1668" s="44">
        <f>IFERROR(_xll.qlIndexFixing(ONIndex3M,I1668,TRUE,_xll.ohTrigger(RecalcTrigger,Trigger3M)),NA())</f>
        <v>8.3897315696979113E-3</v>
      </c>
      <c r="P1668" s="44">
        <f>IFERROR(_xll.qlIndexFixing(ONIndex6M,I1668,TRUE,_xll.ohTrigger(RecalcTrigger,Trigger6M)),NA())</f>
        <v>8.3767839109671893E-3</v>
      </c>
      <c r="Q1668" s="146">
        <f>IFERROR(_xll.qlIndexFixing(ONIndex1Y,I1668,TRUE,_xll.ohTrigger(RecalcTrigger,Trigger1Y)),NA())</f>
        <v>8.6223875111313131E-3</v>
      </c>
    </row>
    <row r="1669" spans="2:17" x14ac:dyDescent="0.2">
      <c r="B1669" s="39" t="s">
        <v>42</v>
      </c>
      <c r="D1669" s="42">
        <f>_xll.qlCalendarAdvance(Calendar,$D1668,B1669,"f",FALSE)</f>
        <v>51447</v>
      </c>
      <c r="E1669" s="140">
        <f>_xll.qlInterestRateIndexValueDate(IndexON,D1669)</f>
        <v>51447</v>
      </c>
      <c r="F1669" s="156">
        <f>IFERROR(_xll.qlIndexFixing(IndexON,D1669,TRUE,_xll.ohTrigger(RecalcTrigger,TriggerON)),NA())</f>
        <v>7.1656248810292311E-3</v>
      </c>
      <c r="H1669" s="42">
        <f>_xll.qlCalendarAdvance(Calendar,$H1668,B1669,"f",FALSE)</f>
        <v>51447</v>
      </c>
      <c r="I1669" s="140">
        <f>_xll.qlInterestRateIndexValueDate(Index1M,$H1669)</f>
        <v>51447</v>
      </c>
      <c r="J1669" s="145">
        <f>IFERROR(_xll.qlIndexFixing(Index1M,$H1669,TRUE,_xll.ohTrigger(RecalcTrigger,Trigger1M)),NA())</f>
        <v>8.1675236200946522E-3</v>
      </c>
      <c r="K1669" s="44">
        <f>IFERROR(_xll.qlIndexFixing(Index3M,H1669,TRUE,_xll.ohTrigger(RecalcTrigger,Trigger3M)),NA())</f>
        <v>8.3871809427429403E-3</v>
      </c>
      <c r="L1669" s="44">
        <f>IFERROR(_xll.qlIndexFixing(Index6M,$H1669,TRUE,_xll.ohTrigger(RecalcTrigger,Trigger6M)),NA())</f>
        <v>8.3689121284263278E-3</v>
      </c>
      <c r="M1669" s="146">
        <f>IFERROR(_xll.qlIndexFixing(Index1Y,$H1669,TRUE,_xll.ohTrigger(RecalcTrigger,Trigger1Y)),NA())</f>
        <v>8.6209707524240731E-3</v>
      </c>
      <c r="N1669" s="145">
        <f>IFERROR(_xll.qlIndexFixing(ONIndex1M,I1669,TRUE,_xll.ohTrigger(RecalcTrigger,Trigger1M)),NA())</f>
        <v>8.1686061261554421E-3</v>
      </c>
      <c r="O1669" s="44">
        <f>IFERROR(_xll.qlIndexFixing(ONIndex3M,I1669,TRUE,_xll.ohTrigger(RecalcTrigger,Trigger3M)),NA())</f>
        <v>8.3880737804242766E-3</v>
      </c>
      <c r="P1669" s="44">
        <f>IFERROR(_xll.qlIndexFixing(ONIndex6M,I1669,TRUE,_xll.ohTrigger(RecalcTrigger,Trigger6M)),NA())</f>
        <v>8.374709290459581E-3</v>
      </c>
      <c r="Q1669" s="146">
        <f>IFERROR(_xll.qlIndexFixing(ONIndex1Y,I1669,TRUE,_xll.ohTrigger(RecalcTrigger,Trigger1Y)),NA())</f>
        <v>8.6203353597325005E-3</v>
      </c>
    </row>
    <row r="1670" spans="2:17" x14ac:dyDescent="0.2">
      <c r="B1670" s="39" t="s">
        <v>42</v>
      </c>
      <c r="D1670" s="42">
        <f>_xll.qlCalendarAdvance(Calendar,$D1669,B1670,"f",FALSE)</f>
        <v>51454</v>
      </c>
      <c r="E1670" s="140">
        <f>_xll.qlInterestRateIndexValueDate(IndexON,D1670)</f>
        <v>51454</v>
      </c>
      <c r="F1670" s="156">
        <f>IFERROR(_xll.qlIndexFixing(IndexON,D1670,TRUE,_xll.ohTrigger(RecalcTrigger,TriggerON)),NA())</f>
        <v>7.1640900626290804E-3</v>
      </c>
      <c r="H1670" s="42">
        <f>_xll.qlCalendarAdvance(Calendar,$H1669,B1670,"f",FALSE)</f>
        <v>51454</v>
      </c>
      <c r="I1670" s="140">
        <f>_xll.qlInterestRateIndexValueDate(Index1M,$H1670)</f>
        <v>51454</v>
      </c>
      <c r="J1670" s="145">
        <f>IFERROR(_xll.qlIndexFixing(Index1M,$H1670,TRUE,_xll.ohTrigger(RecalcTrigger,Trigger1M)),NA())</f>
        <v>8.1657607846643936E-3</v>
      </c>
      <c r="K1670" s="44">
        <f>IFERROR(_xll.qlIndexFixing(Index3M,H1670,TRUE,_xll.ohTrigger(RecalcTrigger,Trigger3M)),NA())</f>
        <v>8.3857877482988175E-3</v>
      </c>
      <c r="L1670" s="44">
        <f>IFERROR(_xll.qlIndexFixing(Index6M,$H1670,TRUE,_xll.ohTrigger(RecalcTrigger,Trigger6M)),NA())</f>
        <v>8.3672637551037762E-3</v>
      </c>
      <c r="M1670" s="146">
        <f>IFERROR(_xll.qlIndexFixing(Index1Y,$H1670,TRUE,_xll.ohTrigger(RecalcTrigger,Trigger1Y)),NA())</f>
        <v>8.6198870302958142E-3</v>
      </c>
      <c r="N1670" s="145">
        <f>IFERROR(_xll.qlIndexFixing(ONIndex1M,I1670,TRUE,_xll.ohTrigger(RecalcTrigger,Trigger1M)),NA())</f>
        <v>8.1667739921487126E-3</v>
      </c>
      <c r="O1670" s="44">
        <f>IFERROR(_xll.qlIndexFixing(ONIndex3M,I1670,TRUE,_xll.ohTrigger(RecalcTrigger,Trigger3M)),NA())</f>
        <v>8.3864516580789417E-3</v>
      </c>
      <c r="P1670" s="44">
        <f>IFERROR(_xll.qlIndexFixing(ONIndex6M,I1670,TRUE,_xll.ohTrigger(RecalcTrigger,Trigger6M)),NA())</f>
        <v>8.3726659190475061E-3</v>
      </c>
      <c r="Q1670" s="146">
        <f>IFERROR(_xll.qlIndexFixing(ONIndex1Y,I1670,TRUE,_xll.ohTrigger(RecalcTrigger,Trigger1Y)),NA())</f>
        <v>8.6183202027190209E-3</v>
      </c>
    </row>
    <row r="1671" spans="2:17" x14ac:dyDescent="0.2">
      <c r="B1671" s="39" t="s">
        <v>42</v>
      </c>
      <c r="D1671" s="42">
        <f>_xll.qlCalendarAdvance(Calendar,$D1670,B1671,"f",FALSE)</f>
        <v>51461</v>
      </c>
      <c r="E1671" s="140">
        <f>_xll.qlInterestRateIndexValueDate(IndexON,D1671)</f>
        <v>51461</v>
      </c>
      <c r="F1671" s="156">
        <f>IFERROR(_xll.qlIndexFixing(IndexON,D1671,TRUE,_xll.ohTrigger(RecalcTrigger,TriggerON)),NA())</f>
        <v>7.1625887643222974E-3</v>
      </c>
      <c r="H1671" s="42">
        <f>_xll.qlCalendarAdvance(Calendar,$H1670,B1671,"f",FALSE)</f>
        <v>51461</v>
      </c>
      <c r="I1671" s="140">
        <f>_xll.qlInterestRateIndexValueDate(Index1M,$H1671)</f>
        <v>51461</v>
      </c>
      <c r="J1671" s="145">
        <f>IFERROR(_xll.qlIndexFixing(Index1M,$H1671,TRUE,_xll.ohTrigger(RecalcTrigger,Trigger1M)),NA())</f>
        <v>8.1640319778388815E-3</v>
      </c>
      <c r="K1671" s="44">
        <f>IFERROR(_xll.qlIndexFixing(Index3M,H1671,TRUE,_xll.ohTrigger(RecalcTrigger,Trigger3M)),NA())</f>
        <v>8.3844302957886852E-3</v>
      </c>
      <c r="L1671" s="44">
        <f>IFERROR(_xll.qlIndexFixing(Index6M,$H1671,TRUE,_xll.ohTrigger(RecalcTrigger,Trigger6M)),NA())</f>
        <v>8.3656467610039482E-3</v>
      </c>
      <c r="M1671" s="146">
        <f>IFERROR(_xll.qlIndexFixing(Index1Y,$H1671,TRUE,_xll.ohTrigger(RecalcTrigger,Trigger1Y)),NA())</f>
        <v>8.618832825164624E-3</v>
      </c>
      <c r="N1671" s="145">
        <f>IFERROR(_xll.qlIndexFixing(ONIndex1M,I1671,TRUE,_xll.ohTrigger(RecalcTrigger,Trigger1M)),NA())</f>
        <v>8.1649758644319892E-3</v>
      </c>
      <c r="O1671" s="44">
        <f>IFERROR(_xll.qlIndexFixing(ONIndex3M,I1671,TRUE,_xll.ohTrigger(RecalcTrigger,Trigger3M)),NA())</f>
        <v>8.3848652026619064E-3</v>
      </c>
      <c r="P1671" s="44">
        <f>IFERROR(_xll.qlIndexFixing(ONIndex6M,I1671,TRUE,_xll.ohTrigger(RecalcTrigger,Trigger6M)),NA())</f>
        <v>8.3706537965688721E-3</v>
      </c>
      <c r="Q1671" s="146">
        <f>IFERROR(_xll.qlIndexFixing(ONIndex1Y,I1671,TRUE,_xll.ohTrigger(RecalcTrigger,Trigger1Y)),NA())</f>
        <v>8.6163420400098278E-3</v>
      </c>
    </row>
    <row r="1672" spans="2:17" x14ac:dyDescent="0.2">
      <c r="B1672" s="39" t="s">
        <v>42</v>
      </c>
      <c r="D1672" s="42">
        <f>_xll.qlCalendarAdvance(Calendar,$D1671,B1672,"f",FALSE)</f>
        <v>51468</v>
      </c>
      <c r="E1672" s="140">
        <f>_xll.qlInterestRateIndexValueDate(IndexON,D1672)</f>
        <v>51468</v>
      </c>
      <c r="F1672" s="156">
        <f>IFERROR(_xll.qlIndexFixing(IndexON,D1672,TRUE,_xll.ohTrigger(RecalcTrigger,TriggerON)),NA())</f>
        <v>7.1611209857846969E-3</v>
      </c>
      <c r="H1672" s="42">
        <f>_xll.qlCalendarAdvance(Calendar,$H1671,B1672,"f",FALSE)</f>
        <v>51468</v>
      </c>
      <c r="I1672" s="140">
        <f>_xll.qlInterestRateIndexValueDate(Index1M,$H1672)</f>
        <v>51468</v>
      </c>
      <c r="J1672" s="145">
        <f>IFERROR(_xll.qlIndexFixing(Index1M,$H1672,TRUE,_xll.ohTrigger(RecalcTrigger,Trigger1M)),NA())</f>
        <v>8.1623371996046128E-3</v>
      </c>
      <c r="K1672" s="44">
        <f>IFERROR(_xll.qlIndexFixing(Index3M,H1672,TRUE,_xll.ohTrigger(RecalcTrigger,Trigger3M)),NA())</f>
        <v>8.3831085851737829E-3</v>
      </c>
      <c r="L1672" s="44">
        <f>IFERROR(_xll.qlIndexFixing(Index6M,$H1672,TRUE,_xll.ohTrigger(RecalcTrigger,Trigger6M)),NA())</f>
        <v>8.3640611460502785E-3</v>
      </c>
      <c r="M1672" s="146">
        <f>IFERROR(_xll.qlIndexFixing(Index1Y,$H1672,TRUE,_xll.ohTrigger(RecalcTrigger,Trigger1Y)),NA())</f>
        <v>8.6178069241480415E-3</v>
      </c>
      <c r="N1672" s="145">
        <f>IFERROR(_xll.qlIndexFixing(ONIndex1M,I1672,TRUE,_xll.ohTrigger(RecalcTrigger,Trigger1M)),NA())</f>
        <v>8.1632117430863183E-3</v>
      </c>
      <c r="O1672" s="44">
        <f>IFERROR(_xll.qlIndexFixing(ONIndex3M,I1672,TRUE,_xll.ohTrigger(RecalcTrigger,Trigger3M)),NA())</f>
        <v>8.3833144140110782E-3</v>
      </c>
      <c r="P1672" s="44">
        <f>IFERROR(_xll.qlIndexFixing(ONIndex6M,I1672,TRUE,_xll.ohTrigger(RecalcTrigger,Trigger6M)),NA())</f>
        <v>8.3686729229426327E-3</v>
      </c>
      <c r="Q1672" s="146">
        <f>IFERROR(_xll.qlIndexFixing(ONIndex1Y,I1672,TRUE,_xll.ohTrigger(RecalcTrigger,Trigger1Y)),NA())</f>
        <v>8.614400871767014E-3</v>
      </c>
    </row>
    <row r="1673" spans="2:17" x14ac:dyDescent="0.2">
      <c r="B1673" s="39" t="s">
        <v>42</v>
      </c>
      <c r="D1673" s="42">
        <f>_xll.qlCalendarAdvance(Calendar,$D1672,B1673,"f",FALSE)</f>
        <v>51475</v>
      </c>
      <c r="E1673" s="140">
        <f>_xll.qlInterestRateIndexValueDate(IndexON,D1673)</f>
        <v>51475</v>
      </c>
      <c r="F1673" s="156">
        <f>IFERROR(_xll.qlIndexFixing(IndexON,D1673,TRUE,_xll.ohTrigger(RecalcTrigger,TriggerON)),NA())</f>
        <v>7.1596867273404641E-3</v>
      </c>
      <c r="H1673" s="42">
        <f>_xll.qlCalendarAdvance(Calendar,$H1672,B1673,"f",FALSE)</f>
        <v>51475</v>
      </c>
      <c r="I1673" s="140">
        <f>_xll.qlInterestRateIndexValueDate(Index1M,$H1673)</f>
        <v>51475</v>
      </c>
      <c r="J1673" s="145">
        <f>IFERROR(_xll.qlIndexFixing(Index1M,$H1673,TRUE,_xll.ohTrigger(RecalcTrigger,Trigger1M)),NA())</f>
        <v>8.1606040776140438E-3</v>
      </c>
      <c r="K1673" s="44">
        <f>IFERROR(_xll.qlIndexFixing(Index3M,H1673,TRUE,_xll.ohTrigger(RecalcTrigger,Trigger3M)),NA())</f>
        <v>8.3818007263547611E-3</v>
      </c>
      <c r="L1673" s="44">
        <f>IFERROR(_xll.qlIndexFixing(Index6M,$H1673,TRUE,_xll.ohTrigger(RecalcTrigger,Trigger6M)),NA())</f>
        <v>8.3625024424542425E-3</v>
      </c>
      <c r="M1673" s="146">
        <f>IFERROR(_xll.qlIndexFixing(Index1Y,$H1673,TRUE,_xll.ohTrigger(RecalcTrigger,Trigger1Y)),NA())</f>
        <v>8.616808114370933E-3</v>
      </c>
      <c r="N1673" s="145">
        <f>IFERROR(_xll.qlIndexFixing(ONIndex1M,I1673,TRUE,_xll.ohTrigger(RecalcTrigger,Trigger1M)),NA())</f>
        <v>8.1614816280306535E-3</v>
      </c>
      <c r="O1673" s="44">
        <f>IFERROR(_xll.qlIndexFixing(ONIndex3M,I1673,TRUE,_xll.ohTrigger(RecalcTrigger,Trigger3M)),NA())</f>
        <v>8.3817992922885498E-3</v>
      </c>
      <c r="P1673" s="44">
        <f>IFERROR(_xll.qlIndexFixing(ONIndex6M,I1673,TRUE,_xll.ohTrigger(RecalcTrigger,Trigger6M)),NA())</f>
        <v>8.3667232984119266E-3</v>
      </c>
      <c r="Q1673" s="146">
        <f>IFERROR(_xll.qlIndexFixing(ONIndex1Y,I1673,TRUE,_xll.ohTrigger(RecalcTrigger,Trigger1Y)),NA())</f>
        <v>8.612496697909533E-3</v>
      </c>
    </row>
    <row r="1674" spans="2:17" x14ac:dyDescent="0.2">
      <c r="B1674" s="39" t="s">
        <v>42</v>
      </c>
      <c r="D1674" s="42">
        <f>_xll.qlCalendarAdvance(Calendar,$D1673,B1674,"f",FALSE)</f>
        <v>51482</v>
      </c>
      <c r="E1674" s="140">
        <f>_xll.qlInterestRateIndexValueDate(IndexON,D1674)</f>
        <v>51482</v>
      </c>
      <c r="F1674" s="156">
        <f>IFERROR(_xll.qlIndexFixing(IndexON,D1674,TRUE,_xll.ohTrigger(RecalcTrigger,TriggerON)),NA())</f>
        <v>7.15828598874646E-3</v>
      </c>
      <c r="H1674" s="42">
        <f>_xll.qlCalendarAdvance(Calendar,$H1673,B1674,"f",FALSE)</f>
        <v>51482</v>
      </c>
      <c r="I1674" s="140">
        <f>_xll.qlInterestRateIndexValueDate(Index1M,$H1674)</f>
        <v>51482</v>
      </c>
      <c r="J1674" s="145">
        <f>IFERROR(_xll.qlIndexFixing(Index1M,$H1674,TRUE,_xll.ohTrigger(RecalcTrigger,Trigger1M)),NA())</f>
        <v>8.158984539775661E-3</v>
      </c>
      <c r="K1674" s="44">
        <f>IFERROR(_xll.qlIndexFixing(Index3M,H1674,TRUE,_xll.ohTrigger(RecalcTrigger,Trigger3M)),NA())</f>
        <v>8.3805454510456449E-3</v>
      </c>
      <c r="L1674" s="44">
        <f>IFERROR(_xll.qlIndexFixing(Index6M,$H1674,TRUE,_xll.ohTrigger(RecalcTrigger,Trigger6M)),NA())</f>
        <v>8.3609817921587778E-3</v>
      </c>
      <c r="M1674" s="146">
        <f>IFERROR(_xll.qlIndexFixing(Index1Y,$H1674,TRUE,_xll.ohTrigger(RecalcTrigger,Trigger1Y)),NA())</f>
        <v>8.6158351829648261E-3</v>
      </c>
      <c r="N1674" s="145">
        <f>IFERROR(_xll.qlIndexFixing(ONIndex1M,I1674,TRUE,_xll.ohTrigger(RecalcTrigger,Trigger1M)),NA())</f>
        <v>8.1597855191839486E-3</v>
      </c>
      <c r="O1674" s="44">
        <f>IFERROR(_xll.qlIndexFixing(ONIndex3M,I1674,TRUE,_xll.ohTrigger(RecalcTrigger,Trigger3M)),NA())</f>
        <v>8.3803198375753674E-3</v>
      </c>
      <c r="P1674" s="44">
        <f>IFERROR(_xll.qlIndexFixing(ONIndex6M,I1674,TRUE,_xll.ohTrigger(RecalcTrigger,Trigger6M)),NA())</f>
        <v>8.3648049228957078E-3</v>
      </c>
      <c r="Q1674" s="146">
        <f>IFERROR(_xll.qlIndexFixing(ONIndex1Y,I1674,TRUE,_xll.ohTrigger(RecalcTrigger,Trigger1Y)),NA())</f>
        <v>8.6106295183563386E-3</v>
      </c>
    </row>
    <row r="1675" spans="2:17" x14ac:dyDescent="0.2">
      <c r="B1675" s="39" t="s">
        <v>42</v>
      </c>
      <c r="D1675" s="42">
        <f>_xll.qlCalendarAdvance(Calendar,$D1674,B1675,"f",FALSE)</f>
        <v>51489</v>
      </c>
      <c r="E1675" s="140">
        <f>_xll.qlInterestRateIndexValueDate(IndexON,D1675)</f>
        <v>51489</v>
      </c>
      <c r="F1675" s="156">
        <f>IFERROR(_xll.qlIndexFixing(IndexON,D1675,TRUE,_xll.ohTrigger(RecalcTrigger,TriggerON)),NA())</f>
        <v>7.1569187701647774E-3</v>
      </c>
      <c r="H1675" s="42">
        <f>_xll.qlCalendarAdvance(Calendar,$H1674,B1675,"f",FALSE)</f>
        <v>51489</v>
      </c>
      <c r="I1675" s="140">
        <f>_xll.qlInterestRateIndexValueDate(Index1M,$H1675)</f>
        <v>51489</v>
      </c>
      <c r="J1675" s="145">
        <f>IFERROR(_xll.qlIndexFixing(Index1M,$H1675,TRUE,_xll.ohTrigger(RecalcTrigger,Trigger1M)),NA())</f>
        <v>8.1573990327892185E-3</v>
      </c>
      <c r="K1675" s="44">
        <f>IFERROR(_xll.qlIndexFixing(Index3M,H1675,TRUE,_xll.ohTrigger(RecalcTrigger,Trigger3M)),NA())</f>
        <v>8.3793259158847378E-3</v>
      </c>
      <c r="L1675" s="44">
        <f>IFERROR(_xll.qlIndexFixing(Index6M,$H1675,TRUE,_xll.ohTrigger(RecalcTrigger,Trigger6M)),NA())</f>
        <v>8.3594925215128273E-3</v>
      </c>
      <c r="M1675" s="146">
        <f>IFERROR(_xll.qlIndexFixing(Index1Y,$H1675,TRUE,_xll.ohTrigger(RecalcTrigger,Trigger1Y)),NA())</f>
        <v>8.6148869170690201E-3</v>
      </c>
      <c r="N1675" s="145">
        <f>IFERROR(_xll.qlIndexFixing(ONIndex1M,I1675,TRUE,_xll.ohTrigger(RecalcTrigger,Trigger1M)),NA())</f>
        <v>8.1581234167893424E-3</v>
      </c>
      <c r="O1675" s="44">
        <f>IFERROR(_xll.qlIndexFixing(ONIndex3M,I1675,TRUE,_xll.ohTrigger(RecalcTrigger,Trigger3M)),NA())</f>
        <v>8.3788760496283921E-3</v>
      </c>
      <c r="P1675" s="44">
        <f>IFERROR(_xll.qlIndexFixing(ONIndex6M,I1675,TRUE,_xll.ohTrigger(RecalcTrigger,Trigger6M)),NA())</f>
        <v>8.3629177962318835E-3</v>
      </c>
      <c r="Q1675" s="146">
        <f>IFERROR(_xll.qlIndexFixing(ONIndex1Y,I1675,TRUE,_xll.ohTrigger(RecalcTrigger,Trigger1Y)),NA())</f>
        <v>8.6087993333505697E-3</v>
      </c>
    </row>
    <row r="1676" spans="2:17" x14ac:dyDescent="0.2">
      <c r="B1676" s="39" t="s">
        <v>42</v>
      </c>
      <c r="D1676" s="42">
        <f>_xll.qlCalendarAdvance(Calendar,$D1675,B1676,"f",FALSE)</f>
        <v>51497</v>
      </c>
      <c r="E1676" s="140">
        <f>_xll.qlInterestRateIndexValueDate(IndexON,D1676)</f>
        <v>51497</v>
      </c>
      <c r="F1676" s="156">
        <f>IFERROR(_xll.qlIndexFixing(IndexON,D1676,TRUE,_xll.ohTrigger(RecalcTrigger,TriggerON)),NA())</f>
        <v>7.1553972795013188E-3</v>
      </c>
      <c r="H1676" s="42">
        <f>_xll.qlCalendarAdvance(Calendar,$H1675,B1676,"f",FALSE)</f>
        <v>51497</v>
      </c>
      <c r="I1676" s="140">
        <f>_xll.qlInterestRateIndexValueDate(Index1M,$H1676)</f>
        <v>51497</v>
      </c>
      <c r="J1676" s="145">
        <f>IFERROR(_xll.qlIndexFixing(Index1M,$H1676,TRUE,_xll.ohTrigger(RecalcTrigger,Trigger1M)),NA())</f>
        <v>8.1556450633753566E-3</v>
      </c>
      <c r="K1676" s="44">
        <f>IFERROR(_xll.qlIndexFixing(Index3M,H1676,TRUE,_xll.ohTrigger(RecalcTrigger,Trigger3M)),NA())</f>
        <v>8.3779759248210853E-3</v>
      </c>
      <c r="L1676" s="44">
        <f>IFERROR(_xll.qlIndexFixing(Index6M,$H1676,TRUE,_xll.ohTrigger(RecalcTrigger,Trigger6M)),NA())</f>
        <v>8.3578289218883793E-3</v>
      </c>
      <c r="M1676" s="146">
        <f>IFERROR(_xll.qlIndexFixing(Index1Y,$H1676,TRUE,_xll.ohTrigger(RecalcTrigger,Trigger1Y)),NA())</f>
        <v>8.6138318314334938E-3</v>
      </c>
      <c r="N1676" s="145">
        <f>IFERROR(_xll.qlIndexFixing(ONIndex1M,I1676,TRUE,_xll.ohTrigger(RecalcTrigger,Trigger1M)),NA())</f>
        <v>8.156265511443106E-3</v>
      </c>
      <c r="O1676" s="44">
        <f>IFERROR(_xll.qlIndexFixing(ONIndex3M,I1676,TRUE,_xll.ohTrigger(RecalcTrigger,Trigger3M)),NA())</f>
        <v>8.3772696800865631E-3</v>
      </c>
      <c r="P1676" s="44">
        <f>IFERROR(_xll.qlIndexFixing(ONIndex6M,I1676,TRUE,_xll.ohTrigger(RecalcTrigger,Trigger6M)),NA())</f>
        <v>8.3607993441126016E-3</v>
      </c>
      <c r="Q1676" s="146">
        <f>IFERROR(_xll.qlIndexFixing(ONIndex1Y,I1676,TRUE,_xll.ohTrigger(RecalcTrigger,Trigger1Y)),NA())</f>
        <v>8.6067529924027664E-3</v>
      </c>
    </row>
    <row r="1677" spans="2:17" x14ac:dyDescent="0.2">
      <c r="B1677" s="39" t="s">
        <v>42</v>
      </c>
      <c r="D1677" s="42">
        <f>_xll.qlCalendarAdvance(Calendar,$D1676,B1677,"f",FALSE)</f>
        <v>51504</v>
      </c>
      <c r="E1677" s="140">
        <f>_xll.qlInterestRateIndexValueDate(IndexON,D1677)</f>
        <v>51504</v>
      </c>
      <c r="F1677" s="156">
        <f>IFERROR(_xll.qlIndexFixing(IndexON,D1677,TRUE,_xll.ohTrigger(RecalcTrigger,TriggerON)),NA())</f>
        <v>7.1541018894827335E-3</v>
      </c>
      <c r="H1677" s="42">
        <f>_xll.qlCalendarAdvance(Calendar,$H1676,B1677,"f",FALSE)</f>
        <v>51504</v>
      </c>
      <c r="I1677" s="140">
        <f>_xll.qlInterestRateIndexValueDate(Index1M,$H1677)</f>
        <v>51504</v>
      </c>
      <c r="J1677" s="145">
        <f>IFERROR(_xll.qlIndexFixing(Index1M,$H1677,TRUE,_xll.ohTrigger(RecalcTrigger,Trigger1M)),NA())</f>
        <v>8.1541300826480298E-3</v>
      </c>
      <c r="K1677" s="44">
        <f>IFERROR(_xll.qlIndexFixing(Index3M,H1677,TRUE,_xll.ohTrigger(RecalcTrigger,Trigger3M)),NA())</f>
        <v>8.3768329755859287E-3</v>
      </c>
      <c r="L1677" s="44">
        <f>IFERROR(_xll.qlIndexFixing(Index6M,$H1677,TRUE,_xll.ohTrigger(RecalcTrigger,Trigger6M)),NA())</f>
        <v>8.3564022145936768E-3</v>
      </c>
      <c r="M1677" s="146">
        <f>IFERROR(_xll.qlIndexFixing(Index1Y,$H1677,TRUE,_xll.ohTrigger(RecalcTrigger,Trigger1Y)),NA())</f>
        <v>8.6129323361068266E-3</v>
      </c>
      <c r="N1677" s="145">
        <f>IFERROR(_xll.qlIndexFixing(ONIndex1M,I1677,TRUE,_xll.ohTrigger(RecalcTrigger,Trigger1M)),NA())</f>
        <v>8.1546762796236294E-3</v>
      </c>
      <c r="O1677" s="44">
        <f>IFERROR(_xll.qlIndexFixing(ONIndex3M,I1677,TRUE,_xll.ohTrigger(RecalcTrigger,Trigger3M)),NA())</f>
        <v>8.3759023212948147E-3</v>
      </c>
      <c r="P1677" s="44">
        <f>IFERROR(_xll.qlIndexFixing(ONIndex6M,I1677,TRUE,_xll.ohTrigger(RecalcTrigger,Trigger6M)),NA())</f>
        <v>8.3589791795879442E-3</v>
      </c>
      <c r="Q1677" s="146">
        <f>IFERROR(_xll.qlIndexFixing(ONIndex1Y,I1677,TRUE,_xll.ohTrigger(RecalcTrigger,Trigger1Y)),NA())</f>
        <v>8.6050020810335415E-3</v>
      </c>
    </row>
    <row r="1678" spans="2:17" x14ac:dyDescent="0.2">
      <c r="B1678" s="39" t="s">
        <v>42</v>
      </c>
      <c r="D1678" s="42">
        <f>_xll.qlCalendarAdvance(Calendar,$D1677,B1678,"f",FALSE)</f>
        <v>51511</v>
      </c>
      <c r="E1678" s="140">
        <f>_xll.qlInterestRateIndexValueDate(IndexON,D1678)</f>
        <v>51511</v>
      </c>
      <c r="F1678" s="156">
        <f>IFERROR(_xll.qlIndexFixing(IndexON,D1678,TRUE,_xll.ohTrigger(RecalcTrigger,TriggerON)),NA())</f>
        <v>7.1528400193143771E-3</v>
      </c>
      <c r="H1678" s="42">
        <f>_xll.qlCalendarAdvance(Calendar,$H1677,B1678,"f",FALSE)</f>
        <v>51511</v>
      </c>
      <c r="I1678" s="140">
        <f>_xll.qlInterestRateIndexValueDate(Index1M,$H1678)</f>
        <v>51511</v>
      </c>
      <c r="J1678" s="145">
        <f>IFERROR(_xll.qlIndexFixing(Index1M,$H1678,TRUE,_xll.ohTrigger(RecalcTrigger,Trigger1M)),NA())</f>
        <v>8.1526491319547367E-3</v>
      </c>
      <c r="K1678" s="44">
        <f>IFERROR(_xll.qlIndexFixing(Index3M,H1678,TRUE,_xll.ohTrigger(RecalcTrigger,Trigger3M)),NA())</f>
        <v>8.3757257663999267E-3</v>
      </c>
      <c r="L1678" s="44">
        <f>IFERROR(_xll.qlIndexFixing(Index6M,$H1678,TRUE,_xll.ohTrigger(RecalcTrigger,Trigger6M)),NA())</f>
        <v>8.3550093556965608E-3</v>
      </c>
      <c r="M1678" s="146">
        <f>IFERROR(_xll.qlIndexFixing(Index1Y,$H1678,TRUE,_xll.ohTrigger(RecalcTrigger,Trigger1Y)),NA())</f>
        <v>8.6120536944807036E-3</v>
      </c>
      <c r="N1678" s="145">
        <f>IFERROR(_xll.qlIndexFixing(ONIndex1M,I1678,TRUE,_xll.ohTrigger(RecalcTrigger,Trigger1M)),NA())</f>
        <v>8.1531210540131127E-3</v>
      </c>
      <c r="O1678" s="44">
        <f>IFERROR(_xll.qlIndexFixing(ONIndex3M,I1678,TRUE,_xll.ohTrigger(RecalcTrigger,Trigger3M)),NA())</f>
        <v>8.3745706292692734E-3</v>
      </c>
      <c r="P1678" s="44">
        <f>IFERROR(_xll.qlIndexFixing(ONIndex6M,I1678,TRUE,_xll.ohTrigger(RecalcTrigger,Trigger6M)),NA())</f>
        <v>8.357190264077774E-3</v>
      </c>
      <c r="Q1678" s="146">
        <f>IFERROR(_xll.qlIndexFixing(ONIndex1Y,I1678,TRUE,_xll.ohTrigger(RecalcTrigger,Trigger1Y)),NA())</f>
        <v>8.6032881639686032E-3</v>
      </c>
    </row>
    <row r="1679" spans="2:17" x14ac:dyDescent="0.2">
      <c r="B1679" s="39" t="s">
        <v>42</v>
      </c>
      <c r="D1679" s="42">
        <f>_xll.qlCalendarAdvance(Calendar,$D1678,B1679,"f",FALSE)</f>
        <v>51518</v>
      </c>
      <c r="E1679" s="140">
        <f>_xll.qlInterestRateIndexValueDate(IndexON,D1679)</f>
        <v>51518</v>
      </c>
      <c r="F1679" s="156">
        <f>IFERROR(_xll.qlIndexFixing(IndexON,D1679,TRUE,_xll.ohTrigger(RecalcTrigger,TriggerON)),NA())</f>
        <v>7.1516116690772957E-3</v>
      </c>
      <c r="H1679" s="42">
        <f>_xll.qlCalendarAdvance(Calendar,$H1678,B1679,"f",FALSE)</f>
        <v>51518</v>
      </c>
      <c r="I1679" s="140">
        <f>_xll.qlInterestRateIndexValueDate(Index1M,$H1679)</f>
        <v>51518</v>
      </c>
      <c r="J1679" s="145">
        <f>IFERROR(_xll.qlIndexFixing(Index1M,$H1679,TRUE,_xll.ohTrigger(RecalcTrigger,Trigger1M)),NA())</f>
        <v>8.151202211290412E-3</v>
      </c>
      <c r="K1679" s="44">
        <f>IFERROR(_xll.qlIndexFixing(Index3M,H1679,TRUE,_xll.ohTrigger(RecalcTrigger,Trigger3M)),NA())</f>
        <v>8.3746542972369629E-3</v>
      </c>
      <c r="L1679" s="44">
        <f>IFERROR(_xll.qlIndexFixing(Index6M,$H1679,TRUE,_xll.ohTrigger(RecalcTrigger,Trigger6M)),NA())</f>
        <v>8.3536478754517134E-3</v>
      </c>
      <c r="M1679" s="146">
        <f>IFERROR(_xll.qlIndexFixing(Index1Y,$H1679,TRUE,_xll.ohTrigger(RecalcTrigger,Trigger1Y)),NA())</f>
        <v>8.6111946937188488E-3</v>
      </c>
      <c r="N1679" s="145">
        <f>IFERROR(_xll.qlIndexFixing(ONIndex1M,I1679,TRUE,_xll.ohTrigger(RecalcTrigger,Trigger1M)),NA())</f>
        <v>8.1515998347736485E-3</v>
      </c>
      <c r="O1679" s="44">
        <f>IFERROR(_xll.qlIndexFixing(ONIndex3M,I1679,TRUE,_xll.ohTrigger(RecalcTrigger,Trigger3M)),NA())</f>
        <v>8.3732746042530781E-3</v>
      </c>
      <c r="P1679" s="44">
        <f>IFERROR(_xll.qlIndexFixing(ONIndex6M,I1679,TRUE,_xll.ohTrigger(RecalcTrigger,Trigger6M)),NA())</f>
        <v>8.3554325975010446E-3</v>
      </c>
      <c r="Q1679" s="146">
        <f>IFERROR(_xll.qlIndexFixing(ONIndex1Y,I1679,TRUE,_xll.ohTrigger(RecalcTrigger,Trigger1Y)),NA())</f>
        <v>8.6016112413700441E-3</v>
      </c>
    </row>
    <row r="1680" spans="2:17" x14ac:dyDescent="0.2">
      <c r="B1680" s="39" t="s">
        <v>42</v>
      </c>
      <c r="D1680" s="42">
        <f>_xll.qlCalendarAdvance(Calendar,$D1679,B1680,"f",FALSE)</f>
        <v>51525</v>
      </c>
      <c r="E1680" s="140">
        <f>_xll.qlInterestRateIndexValueDate(IndexON,D1680)</f>
        <v>51525</v>
      </c>
      <c r="F1680" s="156">
        <f>IFERROR(_xll.qlIndexFixing(IndexON,D1680,TRUE,_xll.ohTrigger(RecalcTrigger,TriggerON)),NA())</f>
        <v>7.1504168388525358E-3</v>
      </c>
      <c r="H1680" s="42">
        <f>_xll.qlCalendarAdvance(Calendar,$H1679,B1680,"f",FALSE)</f>
        <v>51525</v>
      </c>
      <c r="I1680" s="140">
        <f>_xll.qlInterestRateIndexValueDate(Index1M,$H1680)</f>
        <v>51525</v>
      </c>
      <c r="J1680" s="145">
        <f>IFERROR(_xll.qlIndexFixing(Index1M,$H1680,TRUE,_xll.ohTrigger(RecalcTrigger,Trigger1M)),NA())</f>
        <v>8.1497893206347941E-3</v>
      </c>
      <c r="K1680" s="44">
        <f>IFERROR(_xll.qlIndexFixing(Index3M,H1680,TRUE,_xll.ohTrigger(RecalcTrigger,Trigger3M)),NA())</f>
        <v>8.3736185680655228E-3</v>
      </c>
      <c r="L1680" s="44">
        <f>IFERROR(_xll.qlIndexFixing(Index6M,$H1680,TRUE,_xll.ohTrigger(RecalcTrigger,Trigger6M)),NA())</f>
        <v>8.352317773796445E-3</v>
      </c>
      <c r="M1680" s="146">
        <f>IFERROR(_xll.qlIndexFixing(Index1Y,$H1680,TRUE,_xll.ohTrigger(RecalcTrigger,Trigger1Y)),NA())</f>
        <v>8.6103541209900936E-3</v>
      </c>
      <c r="N1680" s="145">
        <f>IFERROR(_xll.qlIndexFixing(ONIndex1M,I1680,TRUE,_xll.ohTrigger(RecalcTrigger,Trigger1M)),NA())</f>
        <v>8.1501126218241904E-3</v>
      </c>
      <c r="O1680" s="44">
        <f>IFERROR(_xll.qlIndexFixing(ONIndex3M,I1680,TRUE,_xll.ohTrigger(RecalcTrigger,Trigger3M)),NA())</f>
        <v>8.3720142460841362E-3</v>
      </c>
      <c r="P1680" s="44">
        <f>IFERROR(_xll.qlIndexFixing(ONIndex6M,I1680,TRUE,_xll.ohTrigger(RecalcTrigger,Trigger6M)),NA())</f>
        <v>8.3537061798577561E-3</v>
      </c>
      <c r="Q1680" s="146">
        <f>IFERROR(_xll.qlIndexFixing(ONIndex1Y,I1680,TRUE,_xll.ohTrigger(RecalcTrigger,Trigger1Y)),NA())</f>
        <v>8.5999713131568178E-3</v>
      </c>
    </row>
    <row r="1681" spans="2:17" x14ac:dyDescent="0.2">
      <c r="B1681" s="39" t="s">
        <v>42</v>
      </c>
      <c r="D1681" s="42">
        <f>_xll.qlCalendarAdvance(Calendar,$D1680,B1681,"f",FALSE)</f>
        <v>51532</v>
      </c>
      <c r="E1681" s="140">
        <f>_xll.qlInterestRateIndexValueDate(IndexON,D1681)</f>
        <v>51532</v>
      </c>
      <c r="F1681" s="156">
        <f>IFERROR(_xll.qlIndexFixing(IndexON,D1681,TRUE,_xll.ohTrigger(RecalcTrigger,TriggerON)),NA())</f>
        <v>7.1492555285590509E-3</v>
      </c>
      <c r="H1681" s="42">
        <f>_xll.qlCalendarAdvance(Calendar,$H1680,B1681,"f",FALSE)</f>
        <v>51532</v>
      </c>
      <c r="I1681" s="140">
        <f>_xll.qlInterestRateIndexValueDate(Index1M,$H1681)</f>
        <v>51532</v>
      </c>
      <c r="J1681" s="145">
        <f>IFERROR(_xll.qlIndexFixing(Index1M,$H1681,TRUE,_xll.ohTrigger(RecalcTrigger,Trigger1M)),NA())</f>
        <v>8.1484302490977024E-3</v>
      </c>
      <c r="K1681" s="44">
        <f>IFERROR(_xll.qlIndexFixing(Index3M,H1681,TRUE,_xll.ohTrigger(RecalcTrigger,Trigger3M)),NA())</f>
        <v>8.3725874182865086E-3</v>
      </c>
      <c r="L1681" s="44">
        <f>IFERROR(_xll.qlIndexFixing(Index6M,$H1681,TRUE,_xll.ohTrigger(RecalcTrigger,Trigger6M)),NA())</f>
        <v>8.3510190506680682E-3</v>
      </c>
      <c r="M1681" s="146">
        <f>IFERROR(_xll.qlIndexFixing(Index1Y,$H1681,TRUE,_xll.ohTrigger(RecalcTrigger,Trigger1Y)),NA())</f>
        <v>8.6095307634681539E-3</v>
      </c>
      <c r="N1681" s="145">
        <f>IFERROR(_xll.qlIndexFixing(ONIndex1M,I1681,TRUE,_xll.ohTrigger(RecalcTrigger,Trigger1M)),NA())</f>
        <v>8.1486594152457847E-3</v>
      </c>
      <c r="O1681" s="44">
        <f>IFERROR(_xll.qlIndexFixing(ONIndex3M,I1681,TRUE,_xll.ohTrigger(RecalcTrigger,Trigger3M)),NA())</f>
        <v>8.3707895548434941E-3</v>
      </c>
      <c r="P1681" s="44">
        <f>IFERROR(_xll.qlIndexFixing(ONIndex6M,I1681,TRUE,_xll.ohTrigger(RecalcTrigger,Trigger6M)),NA())</f>
        <v>8.352011011310001E-3</v>
      </c>
      <c r="Q1681" s="146">
        <f>IFERROR(_xll.qlIndexFixing(ONIndex1Y,I1681,TRUE,_xll.ohTrigger(RecalcTrigger,Trigger1Y)),NA())</f>
        <v>8.5983683792478782E-3</v>
      </c>
    </row>
    <row r="1682" spans="2:17" x14ac:dyDescent="0.2">
      <c r="B1682" s="39" t="s">
        <v>42</v>
      </c>
      <c r="D1682" s="42">
        <f>_xll.qlCalendarAdvance(Calendar,$D1681,B1682,"f",FALSE)</f>
        <v>51539</v>
      </c>
      <c r="E1682" s="140">
        <f>_xll.qlInterestRateIndexValueDate(IndexON,D1682)</f>
        <v>51539</v>
      </c>
      <c r="F1682" s="156">
        <f>IFERROR(_xll.qlIndexFixing(IndexON,D1682,TRUE,_xll.ohTrigger(RecalcTrigger,TriggerON)),NA())</f>
        <v>7.1481277382778874E-3</v>
      </c>
      <c r="H1682" s="42">
        <f>_xll.qlCalendarAdvance(Calendar,$H1681,B1682,"f",FALSE)</f>
        <v>51539</v>
      </c>
      <c r="I1682" s="140">
        <f>_xll.qlInterestRateIndexValueDate(Index1M,$H1682)</f>
        <v>51539</v>
      </c>
      <c r="J1682" s="145">
        <f>IFERROR(_xll.qlIndexFixing(Index1M,$H1682,TRUE,_xll.ohTrigger(RecalcTrigger,Trigger1M)),NA())</f>
        <v>8.1470758164843751E-3</v>
      </c>
      <c r="K1682" s="44">
        <f>IFERROR(_xll.qlIndexFixing(Index3M,H1682,TRUE,_xll.ohTrigger(RecalcTrigger,Trigger3M)),NA())</f>
        <v>8.3716206383222594E-3</v>
      </c>
      <c r="L1682" s="44">
        <f>IFERROR(_xll.qlIndexFixing(Index6M,$H1682,TRUE,_xll.ohTrigger(RecalcTrigger,Trigger6M)),NA())</f>
        <v>8.3497517060074772E-3</v>
      </c>
      <c r="M1682" s="146">
        <f>IFERROR(_xll.qlIndexFixing(Index1Y,$H1682,TRUE,_xll.ohTrigger(RecalcTrigger,Trigger1Y)),NA())</f>
        <v>8.6087234083322972E-3</v>
      </c>
      <c r="N1682" s="145">
        <f>IFERROR(_xll.qlIndexFixing(ONIndex1M,I1682,TRUE,_xll.ohTrigger(RecalcTrigger,Trigger1M)),NA())</f>
        <v>8.147240214876339E-3</v>
      </c>
      <c r="O1682" s="44">
        <f>IFERROR(_xll.qlIndexFixing(ONIndex3M,I1682,TRUE,_xll.ohTrigger(RecalcTrigger,Trigger3M)),NA())</f>
        <v>8.3696005304501053E-3</v>
      </c>
      <c r="P1682" s="44">
        <f>IFERROR(_xll.qlIndexFixing(ONIndex6M,I1682,TRUE,_xll.ohTrigger(RecalcTrigger,Trigger6M)),NA())</f>
        <v>8.3503470916146405E-3</v>
      </c>
      <c r="Q1682" s="146">
        <f>IFERROR(_xll.qlIndexFixing(ONIndex1Y,I1682,TRUE,_xll.ohTrigger(RecalcTrigger,Trigger1Y)),NA())</f>
        <v>8.5968024398053178E-3</v>
      </c>
    </row>
    <row r="1683" spans="2:17" x14ac:dyDescent="0.2">
      <c r="B1683" s="39" t="s">
        <v>42</v>
      </c>
      <c r="D1683" s="42">
        <f>_xll.qlCalendarAdvance(Calendar,$D1682,B1683,"f",FALSE)</f>
        <v>51546</v>
      </c>
      <c r="E1683" s="140">
        <f>_xll.qlInterestRateIndexValueDate(IndexON,D1683)</f>
        <v>51546</v>
      </c>
      <c r="F1683" s="156">
        <f>IFERROR(_xll.qlIndexFixing(IndexON,D1683,TRUE,_xll.ohTrigger(RecalcTrigger,TriggerON)),NA())</f>
        <v>7.147033467927999E-3</v>
      </c>
      <c r="H1683" s="42">
        <f>_xll.qlCalendarAdvance(Calendar,$H1682,B1683,"f",FALSE)</f>
        <v>51546</v>
      </c>
      <c r="I1683" s="140">
        <f>_xll.qlInterestRateIndexValueDate(Index1M,$H1683)</f>
        <v>51546</v>
      </c>
      <c r="J1683" s="145">
        <f>IFERROR(_xll.qlIndexFixing(Index1M,$H1683,TRUE,_xll.ohTrigger(RecalcTrigger,Trigger1M)),NA())</f>
        <v>8.1457554107902275E-3</v>
      </c>
      <c r="K1683" s="44">
        <f>IFERROR(_xll.qlIndexFixing(Index3M,H1683,TRUE,_xll.ohTrigger(RecalcTrigger,Trigger3M)),NA())</f>
        <v>8.3706895974530147E-3</v>
      </c>
      <c r="L1683" s="44">
        <f>IFERROR(_xll.qlIndexFixing(Index6M,$H1683,TRUE,_xll.ohTrigger(RecalcTrigger,Trigger6M)),NA())</f>
        <v>8.3485157397546698E-3</v>
      </c>
      <c r="M1683" s="146">
        <f>IFERROR(_xll.qlIndexFixing(Index1Y,$H1683,TRUE,_xll.ohTrigger(RecalcTrigger,Trigger1Y)),NA())</f>
        <v>8.6079308427655654E-3</v>
      </c>
      <c r="N1683" s="145">
        <f>IFERROR(_xll.qlIndexFixing(ONIndex1M,I1683,TRUE,_xll.ohTrigger(RecalcTrigger,Trigger1M)),NA())</f>
        <v>8.1458550207968994E-3</v>
      </c>
      <c r="O1683" s="44">
        <f>IFERROR(_xll.qlIndexFixing(ONIndex3M,I1683,TRUE,_xll.ohTrigger(RecalcTrigger,Trigger3M)),NA())</f>
        <v>8.3684471729850163E-3</v>
      </c>
      <c r="P1683" s="44">
        <f>IFERROR(_xll.qlIndexFixing(ONIndex6M,I1683,TRUE,_xll.ohTrigger(RecalcTrigger,Trigger6M)),NA())</f>
        <v>8.3487144209337671E-3</v>
      </c>
      <c r="Q1683" s="146">
        <f>IFERROR(_xll.qlIndexFixing(ONIndex1Y,I1683,TRUE,_xll.ohTrigger(RecalcTrigger,Trigger1Y)),NA())</f>
        <v>8.5952734946670439E-3</v>
      </c>
    </row>
    <row r="1684" spans="2:17" x14ac:dyDescent="0.2">
      <c r="B1684" s="39" t="s">
        <v>42</v>
      </c>
      <c r="D1684" s="42">
        <f>_xll.qlCalendarAdvance(Calendar,$D1683,B1684,"f",FALSE)</f>
        <v>51553</v>
      </c>
      <c r="E1684" s="140">
        <f>_xll.qlInterestRateIndexValueDate(IndexON,D1684)</f>
        <v>51553</v>
      </c>
      <c r="F1684" s="156">
        <f>IFERROR(_xll.qlIndexFixing(IndexON,D1684,TRUE,_xll.ohTrigger(RecalcTrigger,TriggerON)),NA())</f>
        <v>7.1459727175093857E-3</v>
      </c>
      <c r="H1684" s="42">
        <f>_xll.qlCalendarAdvance(Calendar,$H1683,B1684,"f",FALSE)</f>
        <v>51553</v>
      </c>
      <c r="I1684" s="140">
        <f>_xll.qlInterestRateIndexValueDate(Index1M,$H1684)</f>
        <v>51553</v>
      </c>
      <c r="J1684" s="145">
        <f>IFERROR(_xll.qlIndexFixing(Index1M,$H1684,TRUE,_xll.ohTrigger(RecalcTrigger,Trigger1M)),NA())</f>
        <v>8.1444690320065741E-3</v>
      </c>
      <c r="K1684" s="44">
        <f>IFERROR(_xll.qlIndexFixing(Index3M,H1684,TRUE,_xll.ohTrigger(RecalcTrigger,Trigger3M)),NA())</f>
        <v>8.3697942956541867E-3</v>
      </c>
      <c r="L1684" s="44">
        <f>IFERROR(_xll.qlIndexFixing(Index6M,$H1684,TRUE,_xll.ohTrigger(RecalcTrigger,Trigger6M)),NA())</f>
        <v>8.3473111518527834E-3</v>
      </c>
      <c r="M1684" s="146">
        <f>IFERROR(_xll.qlIndexFixing(Index1Y,$H1684,TRUE,_xll.ohTrigger(RecalcTrigger,Trigger1Y)),NA())</f>
        <v>8.6071518539563296E-3</v>
      </c>
      <c r="N1684" s="145">
        <f>IFERROR(_xll.qlIndexFixing(ONIndex1M,I1684,TRUE,_xll.ohTrigger(RecalcTrigger,Trigger1M)),NA())</f>
        <v>8.1445038330074659E-3</v>
      </c>
      <c r="O1684" s="44">
        <f>IFERROR(_xll.qlIndexFixing(ONIndex3M,I1684,TRUE,_xll.ohTrigger(RecalcTrigger,Trigger3M)),NA())</f>
        <v>8.3673294822861344E-3</v>
      </c>
      <c r="P1684" s="44">
        <f>IFERROR(_xll.qlIndexFixing(ONIndex6M,I1684,TRUE,_xll.ohTrigger(RecalcTrigger,Trigger6M)),NA())</f>
        <v>8.3471129991863346E-3</v>
      </c>
      <c r="Q1684" s="146">
        <f>IFERROR(_xll.qlIndexFixing(ONIndex1Y,I1684,TRUE,_xll.ohTrigger(RecalcTrigger,Trigger1Y)),NA())</f>
        <v>8.593781543914103E-3</v>
      </c>
    </row>
    <row r="1685" spans="2:17" x14ac:dyDescent="0.2">
      <c r="B1685" s="39" t="s">
        <v>42</v>
      </c>
      <c r="D1685" s="42">
        <f>_xll.qlCalendarAdvance(Calendar,$D1684,B1685,"f",FALSE)</f>
        <v>51560</v>
      </c>
      <c r="E1685" s="140">
        <f>_xll.qlInterestRateIndexValueDate(IndexON,D1685)</f>
        <v>51560</v>
      </c>
      <c r="F1685" s="156">
        <f>IFERROR(_xll.qlIndexFixing(IndexON,D1685,TRUE,_xll.ohTrigger(RecalcTrigger,TriggerON)),NA())</f>
        <v>7.1449454871030937E-3</v>
      </c>
      <c r="H1685" s="42">
        <f>_xll.qlCalendarAdvance(Calendar,$H1684,B1685,"f",FALSE)</f>
        <v>51560</v>
      </c>
      <c r="I1685" s="140">
        <f>_xll.qlInterestRateIndexValueDate(Index1M,$H1685)</f>
        <v>51560</v>
      </c>
      <c r="J1685" s="145">
        <f>IFERROR(_xll.qlIndexFixing(Index1M,$H1685,TRUE,_xll.ohTrigger(RecalcTrigger,Trigger1M)),NA())</f>
        <v>8.1432209958895909E-3</v>
      </c>
      <c r="K1685" s="44">
        <f>IFERROR(_xll.qlIndexFixing(Index3M,H1685,TRUE,_xll.ohTrigger(RecalcTrigger,Trigger3M)),NA())</f>
        <v>8.3690593240581448E-3</v>
      </c>
      <c r="L1685" s="44">
        <f>IFERROR(_xll.qlIndexFixing(Index6M,$H1685,TRUE,_xll.ohTrigger(RecalcTrigger,Trigger6M)),NA())</f>
        <v>8.3461829039752303E-3</v>
      </c>
      <c r="M1685" s="146">
        <f>IFERROR(_xll.qlIndexFixing(Index1Y,$H1685,TRUE,_xll.ohTrigger(RecalcTrigger,Trigger1Y)),NA())</f>
        <v>8.6063852290967358E-3</v>
      </c>
      <c r="N1685" s="145">
        <f>IFERROR(_xll.qlIndexFixing(ONIndex1M,I1685,TRUE,_xll.ohTrigger(RecalcTrigger,Trigger1M)),NA())</f>
        <v>8.1431866515890849E-3</v>
      </c>
      <c r="O1685" s="44">
        <f>IFERROR(_xll.qlIndexFixing(ONIndex3M,I1685,TRUE,_xll.ohTrigger(RecalcTrigger,Trigger3M)),NA())</f>
        <v>8.3662474586776447E-3</v>
      </c>
      <c r="P1685" s="44">
        <f>IFERROR(_xll.qlIndexFixing(ONIndex6M,I1685,TRUE,_xll.ohTrigger(RecalcTrigger,Trigger6M)),NA())</f>
        <v>8.3455428264533893E-3</v>
      </c>
      <c r="Q1685" s="146">
        <f>IFERROR(_xll.qlIndexFixing(ONIndex1Y,I1685,TRUE,_xll.ohTrigger(RecalcTrigger,Trigger1Y)),NA())</f>
        <v>8.5923265877085875E-3</v>
      </c>
    </row>
    <row r="1686" spans="2:17" x14ac:dyDescent="0.2">
      <c r="B1686" s="39" t="s">
        <v>42</v>
      </c>
      <c r="D1686" s="42">
        <f>_xll.qlCalendarAdvance(Calendar,$D1685,B1686,"f",FALSE)</f>
        <v>51567</v>
      </c>
      <c r="E1686" s="140">
        <f>_xll.qlInterestRateIndexValueDate(IndexON,D1686)</f>
        <v>51567</v>
      </c>
      <c r="F1686" s="156">
        <f>IFERROR(_xll.qlIndexFixing(IndexON,D1686,TRUE,_xll.ohTrigger(RecalcTrigger,TriggerON)),NA())</f>
        <v>7.1439517766280769E-3</v>
      </c>
      <c r="H1686" s="42">
        <f>_xll.qlCalendarAdvance(Calendar,$H1685,B1686,"f",FALSE)</f>
        <v>51567</v>
      </c>
      <c r="I1686" s="140">
        <f>_xll.qlInterestRateIndexValueDate(Index1M,$H1686)</f>
        <v>51567</v>
      </c>
      <c r="J1686" s="145">
        <f>IFERROR(_xll.qlIndexFixing(Index1M,$H1686,TRUE,_xll.ohTrigger(RecalcTrigger,Trigger1M)),NA())</f>
        <v>8.1420266062634181E-3</v>
      </c>
      <c r="K1686" s="44">
        <f>IFERROR(_xll.qlIndexFixing(Index3M,H1686,TRUE,_xll.ohTrigger(RecalcTrigger,Trigger3M)),NA())</f>
        <v>8.3682431026044692E-3</v>
      </c>
      <c r="L1686" s="44">
        <f>IFERROR(_xll.qlIndexFixing(Index6M,$H1686,TRUE,_xll.ohTrigger(RecalcTrigger,Trigger6M)),NA())</f>
        <v>8.3451211797387365E-3</v>
      </c>
      <c r="M1686" s="146">
        <f>IFERROR(_xll.qlIndexFixing(Index1Y,$H1686,TRUE,_xll.ohTrigger(RecalcTrigger,Trigger1Y)),NA())</f>
        <v>8.6056297553831484E-3</v>
      </c>
      <c r="N1686" s="145">
        <f>IFERROR(_xll.qlIndexFixing(ONIndex1M,I1686,TRUE,_xll.ohTrigger(RecalcTrigger,Trigger1M)),NA())</f>
        <v>8.1419034763796638E-3</v>
      </c>
      <c r="O1686" s="44">
        <f>IFERROR(_xll.qlIndexFixing(ONIndex3M,I1686,TRUE,_xll.ohTrigger(RecalcTrigger,Trigger3M)),NA())</f>
        <v>8.3652011018353623E-3</v>
      </c>
      <c r="P1686" s="44">
        <f>IFERROR(_xll.qlIndexFixing(ONIndex6M,I1686,TRUE,_xll.ohTrigger(RecalcTrigger,Trigger6M)),NA())</f>
        <v>8.3440039026538848E-3</v>
      </c>
      <c r="Q1686" s="146">
        <f>IFERROR(_xll.qlIndexFixing(ONIndex1Y,I1686,TRUE,_xll.ohTrigger(RecalcTrigger,Trigger1Y)),NA())</f>
        <v>8.5909086257263123E-3</v>
      </c>
    </row>
    <row r="1687" spans="2:17" x14ac:dyDescent="0.2">
      <c r="B1687" s="39" t="s">
        <v>42</v>
      </c>
      <c r="D1687" s="42">
        <f>_xll.qlCalendarAdvance(Calendar,$D1686,B1687,"f",FALSE)</f>
        <v>51574</v>
      </c>
      <c r="E1687" s="140">
        <f>_xll.qlInterestRateIndexValueDate(IndexON,D1687)</f>
        <v>51574</v>
      </c>
      <c r="F1687" s="156">
        <f>IFERROR(_xll.qlIndexFixing(IndexON,D1687,TRUE,_xll.ohTrigger(RecalcTrigger,TriggerON)),NA())</f>
        <v>7.1429915860032889E-3</v>
      </c>
      <c r="H1687" s="42">
        <f>_xll.qlCalendarAdvance(Calendar,$H1686,B1687,"f",FALSE)</f>
        <v>51574</v>
      </c>
      <c r="I1687" s="140">
        <f>_xll.qlInterestRateIndexValueDate(Index1M,$H1687)</f>
        <v>51574</v>
      </c>
      <c r="J1687" s="145">
        <f>IFERROR(_xll.qlIndexFixing(Index1M,$H1687,TRUE,_xll.ohTrigger(RecalcTrigger,Trigger1M)),NA())</f>
        <v>8.1408519253546932E-3</v>
      </c>
      <c r="K1687" s="44">
        <f>IFERROR(_xll.qlIndexFixing(Index3M,H1687,TRUE,_xll.ohTrigger(RecalcTrigger,Trigger3M)),NA())</f>
        <v>8.3674626226108405E-3</v>
      </c>
      <c r="L1687" s="44">
        <f>IFERROR(_xll.qlIndexFixing(Index6M,$H1687,TRUE,_xll.ohTrigger(RecalcTrigger,Trigger6M)),NA())</f>
        <v>8.3440218076200265E-3</v>
      </c>
      <c r="M1687" s="146">
        <f>IFERROR(_xll.qlIndexFixing(Index1Y,$H1687,TRUE,_xll.ohTrigger(RecalcTrigger,Trigger1Y)),NA())</f>
        <v>8.6048842200163733E-3</v>
      </c>
      <c r="N1687" s="145">
        <f>IFERROR(_xll.qlIndexFixing(ONIndex1M,I1687,TRUE,_xll.ohTrigger(RecalcTrigger,Trigger1M)),NA())</f>
        <v>8.1406543075412952E-3</v>
      </c>
      <c r="O1687" s="44">
        <f>IFERROR(_xll.qlIndexFixing(ONIndex3M,I1687,TRUE,_xll.ohTrigger(RecalcTrigger,Trigger3M)),NA())</f>
        <v>8.3641904120024257E-3</v>
      </c>
      <c r="P1687" s="44">
        <f>IFERROR(_xll.qlIndexFixing(ONIndex6M,I1687,TRUE,_xll.ohTrigger(RecalcTrigger,Trigger6M)),NA())</f>
        <v>8.3424962278688675E-3</v>
      </c>
      <c r="Q1687" s="146">
        <f>IFERROR(_xll.qlIndexFixing(ONIndex1Y,I1687,TRUE,_xll.ohTrigger(RecalcTrigger,Trigger1Y)),NA())</f>
        <v>8.58952765812937E-3</v>
      </c>
    </row>
    <row r="1688" spans="2:17" x14ac:dyDescent="0.2">
      <c r="B1688" s="39" t="s">
        <v>42</v>
      </c>
      <c r="D1688" s="42">
        <f>_xll.qlCalendarAdvance(Calendar,$D1687,B1688,"f",FALSE)</f>
        <v>51581</v>
      </c>
      <c r="E1688" s="140">
        <f>_xll.qlInterestRateIndexValueDate(IndexON,D1688)</f>
        <v>51581</v>
      </c>
      <c r="F1688" s="156">
        <f>IFERROR(_xll.qlIndexFixing(IndexON,D1688,TRUE,_xll.ohTrigger(RecalcTrigger,TriggerON)),NA())</f>
        <v>7.1420649154718685E-3</v>
      </c>
      <c r="H1688" s="42">
        <f>_xll.qlCalendarAdvance(Calendar,$H1687,B1688,"f",FALSE)</f>
        <v>51581</v>
      </c>
      <c r="I1688" s="140">
        <f>_xll.qlInterestRateIndexValueDate(Index1M,$H1688)</f>
        <v>51581</v>
      </c>
      <c r="J1688" s="145">
        <f>IFERROR(_xll.qlIndexFixing(Index1M,$H1688,TRUE,_xll.ohTrigger(RecalcTrigger,Trigger1M)),NA())</f>
        <v>8.1397237198417363E-3</v>
      </c>
      <c r="K1688" s="44">
        <f>IFERROR(_xll.qlIndexFixing(Index3M,H1688,TRUE,_xll.ohTrigger(RecalcTrigger,Trigger3M)),NA())</f>
        <v>8.3667178840543532E-3</v>
      </c>
      <c r="L1688" s="44">
        <f>IFERROR(_xll.qlIndexFixing(Index6M,$H1688,TRUE,_xll.ohTrigger(RecalcTrigger,Trigger6M)),NA())</f>
        <v>8.3429538172151447E-3</v>
      </c>
      <c r="M1688" s="146">
        <f>IFERROR(_xll.qlIndexFixing(Index1Y,$H1688,TRUE,_xll.ohTrigger(RecalcTrigger,Trigger1Y)),NA())</f>
        <v>8.6041474102007687E-3</v>
      </c>
      <c r="N1688" s="145">
        <f>IFERROR(_xll.qlIndexFixing(ONIndex1M,I1688,TRUE,_xll.ohTrigger(RecalcTrigger,Trigger1M)),NA())</f>
        <v>8.1394391449118864E-3</v>
      </c>
      <c r="O1688" s="44">
        <f>IFERROR(_xll.qlIndexFixing(ONIndex3M,I1688,TRUE,_xll.ohTrigger(RecalcTrigger,Trigger3M)),NA())</f>
        <v>8.3632153889356964E-3</v>
      </c>
      <c r="P1688" s="44">
        <f>IFERROR(_xll.qlIndexFixing(ONIndex6M,I1688,TRUE,_xll.ohTrigger(RecalcTrigger,Trigger6M)),NA())</f>
        <v>8.3410198020983373E-3</v>
      </c>
      <c r="Q1688" s="146">
        <f>IFERROR(_xll.qlIndexFixing(ONIndex1Y,I1688,TRUE,_xll.ohTrigger(RecalcTrigger,Trigger1Y)),NA())</f>
        <v>8.5881836849988069E-3</v>
      </c>
    </row>
    <row r="1689" spans="2:17" x14ac:dyDescent="0.2">
      <c r="B1689" s="39" t="s">
        <v>42</v>
      </c>
      <c r="D1689" s="42">
        <f>_xll.qlCalendarAdvance(Calendar,$D1688,B1689,"f",FALSE)</f>
        <v>51588</v>
      </c>
      <c r="E1689" s="140">
        <f>_xll.qlInterestRateIndexValueDate(IndexON,D1689)</f>
        <v>51588</v>
      </c>
      <c r="F1689" s="156">
        <f>IFERROR(_xll.qlIndexFixing(IndexON,D1689,TRUE,_xll.ohTrigger(RecalcTrigger,TriggerON)),NA())</f>
        <v>7.1411717648717232E-3</v>
      </c>
      <c r="H1689" s="42">
        <f>_xll.qlCalendarAdvance(Calendar,$H1688,B1689,"f",FALSE)</f>
        <v>51588</v>
      </c>
      <c r="I1689" s="140">
        <f>_xll.qlInterestRateIndexValueDate(Index1M,$H1689)</f>
        <v>51588</v>
      </c>
      <c r="J1689" s="145">
        <f>IFERROR(_xll.qlIndexFixing(Index1M,$H1689,TRUE,_xll.ohTrigger(RecalcTrigger,Trigger1M)),NA())</f>
        <v>8.1386046532822345E-3</v>
      </c>
      <c r="K1689" s="44">
        <f>IFERROR(_xll.qlIndexFixing(Index3M,H1689,TRUE,_xll.ohTrigger(RecalcTrigger,Trigger3M)),NA())</f>
        <v>8.3660088869173862E-3</v>
      </c>
      <c r="L1689" s="44">
        <f>IFERROR(_xll.qlIndexFixing(Index6M,$H1689,TRUE,_xll.ohTrigger(RecalcTrigger,Trigger6M)),NA())</f>
        <v>8.3419172084722385E-3</v>
      </c>
      <c r="M1689" s="146">
        <f>IFERROR(_xll.qlIndexFixing(Index1Y,$H1689,TRUE,_xll.ohTrigger(RecalcTrigger,Trigger1Y)),NA())</f>
        <v>8.6034181131444676E-3</v>
      </c>
      <c r="N1689" s="145">
        <f>IFERROR(_xll.qlIndexFixing(ONIndex1M,I1689,TRUE,_xll.ohTrigger(RecalcTrigger,Trigger1M)),NA())</f>
        <v>8.13825798865353E-3</v>
      </c>
      <c r="O1689" s="44">
        <f>IFERROR(_xll.qlIndexFixing(ONIndex3M,I1689,TRUE,_xll.ohTrigger(RecalcTrigger,Trigger3M)),NA())</f>
        <v>8.3622760327972667E-3</v>
      </c>
      <c r="P1689" s="44">
        <f>IFERROR(_xll.qlIndexFixing(ONIndex6M,I1689,TRUE,_xll.ohTrigger(RecalcTrigger,Trigger6M)),NA())</f>
        <v>8.3395746252612479E-3</v>
      </c>
      <c r="Q1689" s="146">
        <f>IFERROR(_xll.qlIndexFixing(ONIndex1Y,I1689,TRUE,_xll.ohTrigger(RecalcTrigger,Trigger1Y)),NA())</f>
        <v>8.5868767061725304E-3</v>
      </c>
    </row>
    <row r="1690" spans="2:17" x14ac:dyDescent="0.2">
      <c r="B1690" s="39" t="s">
        <v>42</v>
      </c>
      <c r="D1690" s="42">
        <f>_xll.qlCalendarAdvance(Calendar,$D1689,B1690,"f",FALSE)</f>
        <v>51595</v>
      </c>
      <c r="E1690" s="140">
        <f>_xll.qlInterestRateIndexValueDate(IndexON,D1690)</f>
        <v>51595</v>
      </c>
      <c r="F1690" s="156">
        <f>IFERROR(_xll.qlIndexFixing(IndexON,D1690,TRUE,_xll.ohTrigger(RecalcTrigger,TriggerON)),NA())</f>
        <v>7.1403121341218068E-3</v>
      </c>
      <c r="H1690" s="42">
        <f>_xll.qlCalendarAdvance(Calendar,$H1689,B1690,"f",FALSE)</f>
        <v>51595</v>
      </c>
      <c r="I1690" s="140">
        <f>_xll.qlInterestRateIndexValueDate(Index1M,$H1690)</f>
        <v>51595</v>
      </c>
      <c r="J1690" s="145">
        <f>IFERROR(_xll.qlIndexFixing(Index1M,$H1690,TRUE,_xll.ohTrigger(RecalcTrigger,Trigger1M)),NA())</f>
        <v>8.137549320521912E-3</v>
      </c>
      <c r="K1690" s="44">
        <f>IFERROR(_xll.qlIndexFixing(Index3M,H1690,TRUE,_xll.ohTrigger(RecalcTrigger,Trigger3M)),NA())</f>
        <v>8.3652811794563547E-3</v>
      </c>
      <c r="L1690" s="44">
        <f>IFERROR(_xll.qlIndexFixing(Index6M,$H1690,TRUE,_xll.ohTrigger(RecalcTrigger,Trigger6M)),NA())</f>
        <v>8.3408096291039124E-3</v>
      </c>
      <c r="M1690" s="146">
        <f>IFERROR(_xll.qlIndexFixing(Index1Y,$H1690,TRUE,_xll.ohTrigger(RecalcTrigger,Trigger1Y)),NA())</f>
        <v>8.6029045490076742E-3</v>
      </c>
      <c r="N1690" s="145">
        <f>IFERROR(_xll.qlIndexFixing(ONIndex1M,I1690,TRUE,_xll.ohTrigger(RecalcTrigger,Trigger1M)),NA())</f>
        <v>8.1371108386041335E-3</v>
      </c>
      <c r="O1690" s="44">
        <f>IFERROR(_xll.qlIndexFixing(ONIndex3M,I1690,TRUE,_xll.ohTrigger(RecalcTrigger,Trigger3M)),NA())</f>
        <v>8.3613723435060905E-3</v>
      </c>
      <c r="P1690" s="44">
        <f>IFERROR(_xll.qlIndexFixing(ONIndex6M,I1690,TRUE,_xll.ohTrigger(RecalcTrigger,Trigger6M)),NA())</f>
        <v>8.3381606972765532E-3</v>
      </c>
      <c r="Q1690" s="146">
        <f>IFERROR(_xll.qlIndexFixing(ONIndex1Y,I1690,TRUE,_xll.ohTrigger(RecalcTrigger,Trigger1Y)),NA())</f>
        <v>8.5856067218126331E-3</v>
      </c>
    </row>
    <row r="1691" spans="2:17" x14ac:dyDescent="0.2">
      <c r="B1691" s="39" t="s">
        <v>42</v>
      </c>
      <c r="D1691" s="42">
        <f>_xll.qlCalendarAdvance(Calendar,$D1690,B1691,"f",FALSE)</f>
        <v>51602</v>
      </c>
      <c r="E1691" s="140">
        <f>_xll.qlInterestRateIndexValueDate(IndexON,D1691)</f>
        <v>51602</v>
      </c>
      <c r="F1691" s="156">
        <f>IFERROR(_xll.qlIndexFixing(IndexON,D1691,TRUE,_xll.ohTrigger(RecalcTrigger,TriggerON)),NA())</f>
        <v>7.139486023465258E-3</v>
      </c>
      <c r="H1691" s="42">
        <f>_xll.qlCalendarAdvance(Calendar,$H1690,B1691,"f",FALSE)</f>
        <v>51602</v>
      </c>
      <c r="I1691" s="140">
        <f>_xll.qlInterestRateIndexValueDate(Index1M,$H1691)</f>
        <v>51602</v>
      </c>
      <c r="J1691" s="145">
        <f>IFERROR(_xll.qlIndexFixing(Index1M,$H1691,TRUE,_xll.ohTrigger(RecalcTrigger,Trigger1M)),NA())</f>
        <v>8.1364935008039138E-3</v>
      </c>
      <c r="K1691" s="44">
        <f>IFERROR(_xll.qlIndexFixing(Index3M,H1691,TRUE,_xll.ohTrigger(RecalcTrigger,Trigger3M)),NA())</f>
        <v>8.3646411267982897E-3</v>
      </c>
      <c r="L1691" s="44">
        <f>IFERROR(_xll.qlIndexFixing(Index6M,$H1691,TRUE,_xll.ohTrigger(RecalcTrigger,Trigger6M)),NA())</f>
        <v>8.3398277966965206E-3</v>
      </c>
      <c r="M1691" s="146">
        <f>IFERROR(_xll.qlIndexFixing(Index1Y,$H1691,TRUE,_xll.ohTrigger(RecalcTrigger,Trigger1Y)),NA())</f>
        <v>8.6019772061614042E-3</v>
      </c>
      <c r="N1691" s="145">
        <f>IFERROR(_xll.qlIndexFixing(ONIndex1M,I1691,TRUE,_xll.ohTrigger(RecalcTrigger,Trigger1M)),NA())</f>
        <v>8.1359976949257895E-3</v>
      </c>
      <c r="O1691" s="44">
        <f>IFERROR(_xll.qlIndexFixing(ONIndex3M,I1691,TRUE,_xll.ohTrigger(RecalcTrigger,Trigger3M)),NA())</f>
        <v>8.360504321143214E-3</v>
      </c>
      <c r="P1691" s="44">
        <f>IFERROR(_xll.qlIndexFixing(ONIndex6M,I1691,TRUE,_xll.ohTrigger(RecalcTrigger,Trigger6M)),NA())</f>
        <v>8.3367780183873919E-3</v>
      </c>
      <c r="Q1691" s="146">
        <f>IFERROR(_xll.qlIndexFixing(ONIndex1Y,I1691,TRUE,_xll.ohTrigger(RecalcTrigger,Trigger1Y)),NA())</f>
        <v>8.5843737316759761E-3</v>
      </c>
    </row>
    <row r="1692" spans="2:17" x14ac:dyDescent="0.2">
      <c r="B1692" s="39" t="s">
        <v>42</v>
      </c>
      <c r="D1692" s="42">
        <f>_xll.qlCalendarAdvance(Calendar,$D1691,B1692,"f",FALSE)</f>
        <v>51609</v>
      </c>
      <c r="E1692" s="140">
        <f>_xll.qlInterestRateIndexValueDate(IndexON,D1692)</f>
        <v>51609</v>
      </c>
      <c r="F1692" s="156">
        <f>IFERROR(_xll.qlIndexFixing(IndexON,D1692,TRUE,_xll.ohTrigger(RecalcTrigger,TriggerON)),NA())</f>
        <v>7.1387530452944326E-3</v>
      </c>
      <c r="H1692" s="42">
        <f>_xll.qlCalendarAdvance(Calendar,$H1691,B1692,"f",FALSE)</f>
        <v>51609</v>
      </c>
      <c r="I1692" s="140">
        <f>_xll.qlInterestRateIndexValueDate(Index1M,$H1692)</f>
        <v>51609</v>
      </c>
      <c r="J1692" s="145">
        <f>IFERROR(_xll.qlIndexFixing(Index1M,$H1692,TRUE,_xll.ohTrigger(RecalcTrigger,Trigger1M)),NA())</f>
        <v>8.1354889693891277E-3</v>
      </c>
      <c r="K1692" s="44">
        <f>IFERROR(_xll.qlIndexFixing(Index3M,H1692,TRUE,_xll.ohTrigger(RecalcTrigger,Trigger3M)),NA())</f>
        <v>8.3640368146843738E-3</v>
      </c>
      <c r="L1692" s="44">
        <f>IFERROR(_xll.qlIndexFixing(Index6M,$H1692,TRUE,_xll.ohTrigger(RecalcTrigger,Trigger6M)),NA())</f>
        <v>8.3388739506026748E-3</v>
      </c>
      <c r="M1692" s="146">
        <f>IFERROR(_xll.qlIndexFixing(Index1Y,$H1692,TRUE,_xll.ohTrigger(RecalcTrigger,Trigger1Y)),NA())</f>
        <v>8.6012631706693377E-3</v>
      </c>
      <c r="N1692" s="145">
        <f>IFERROR(_xll.qlIndexFixing(ONIndex1M,I1692,TRUE,_xll.ohTrigger(RecalcTrigger,Trigger1M)),NA())</f>
        <v>8.1349797669629798E-3</v>
      </c>
      <c r="O1692" s="44">
        <f>IFERROR(_xll.qlIndexFixing(ONIndex3M,I1692,TRUE,_xll.ohTrigger(RecalcTrigger,Trigger3M)),NA())</f>
        <v>8.3598243430904606E-3</v>
      </c>
      <c r="P1692" s="44">
        <f>IFERROR(_xll.qlIndexFixing(ONIndex6M,I1692,TRUE,_xll.ohTrigger(RecalcTrigger,Trigger6M)),NA())</f>
        <v>8.3354275255860255E-3</v>
      </c>
      <c r="Q1692" s="146">
        <f>IFERROR(_xll.qlIndexFixing(ONIndex1Y,I1692,TRUE,_xll.ohTrigger(RecalcTrigger,Trigger1Y)),NA())</f>
        <v>8.58324722735615E-3</v>
      </c>
    </row>
    <row r="1693" spans="2:17" x14ac:dyDescent="0.2">
      <c r="B1693" s="39" t="s">
        <v>42</v>
      </c>
      <c r="D1693" s="42">
        <f>_xll.qlCalendarAdvance(Calendar,$D1692,B1693,"f",FALSE)</f>
        <v>51616</v>
      </c>
      <c r="E1693" s="140">
        <f>_xll.qlInterestRateIndexValueDate(IndexON,D1693)</f>
        <v>51616</v>
      </c>
      <c r="F1693" s="156">
        <f>IFERROR(_xll.qlIndexFixing(IndexON,D1693,TRUE,_xll.ohTrigger(RecalcTrigger,TriggerON)),NA())</f>
        <v>7.1379343618649393E-3</v>
      </c>
      <c r="H1693" s="42">
        <f>_xll.qlCalendarAdvance(Calendar,$H1692,B1693,"f",FALSE)</f>
        <v>51616</v>
      </c>
      <c r="I1693" s="140">
        <f>_xll.qlInterestRateIndexValueDate(Index1M,$H1693)</f>
        <v>51616</v>
      </c>
      <c r="J1693" s="145">
        <f>IFERROR(_xll.qlIndexFixing(Index1M,$H1693,TRUE,_xll.ohTrigger(RecalcTrigger,Trigger1M)),NA())</f>
        <v>8.1345429514004496E-3</v>
      </c>
      <c r="K1693" s="44">
        <f>IFERROR(_xll.qlIndexFixing(Index3M,H1693,TRUE,_xll.ohTrigger(RecalcTrigger,Trigger3M)),NA())</f>
        <v>8.3634682431012498E-3</v>
      </c>
      <c r="L1693" s="44">
        <f>IFERROR(_xll.qlIndexFixing(Index6M,$H1693,TRUE,_xll.ohTrigger(RecalcTrigger,Trigger6M)),NA())</f>
        <v>8.3379459315638879E-3</v>
      </c>
      <c r="M1693" s="146">
        <f>IFERROR(_xll.qlIndexFixing(Index1Y,$H1693,TRUE,_xll.ohTrigger(RecalcTrigger,Trigger1Y)),NA())</f>
        <v>8.6005517968057443E-3</v>
      </c>
      <c r="N1693" s="145">
        <f>IFERROR(_xll.qlIndexFixing(ONIndex1M,I1693,TRUE,_xll.ohTrigger(RecalcTrigger,Trigger1M)),NA())</f>
        <v>8.1338734263580736E-3</v>
      </c>
      <c r="O1693" s="44">
        <f>IFERROR(_xll.qlIndexFixing(ONIndex3M,I1693,TRUE,_xll.ohTrigger(RecalcTrigger,Trigger3M)),NA())</f>
        <v>8.3588752770402674E-3</v>
      </c>
      <c r="P1693" s="44">
        <f>IFERROR(_xll.qlIndexFixing(ONIndex6M,I1693,TRUE,_xll.ohTrigger(RecalcTrigger,Trigger6M)),NA())</f>
        <v>8.3341064074093918E-3</v>
      </c>
      <c r="Q1693" s="146">
        <f>IFERROR(_xll.qlIndexFixing(ONIndex1Y,I1693,TRUE,_xll.ohTrigger(RecalcTrigger,Trigger1Y)),NA())</f>
        <v>8.5820187348017996E-3</v>
      </c>
    </row>
    <row r="1694" spans="2:17" x14ac:dyDescent="0.2">
      <c r="B1694" s="39" t="s">
        <v>42</v>
      </c>
      <c r="D1694" s="42">
        <f>_xll.qlCalendarAdvance(Calendar,$D1693,B1694,"f",FALSE)</f>
        <v>51623</v>
      </c>
      <c r="E1694" s="140">
        <f>_xll.qlInterestRateIndexValueDate(IndexON,D1694)</f>
        <v>51623</v>
      </c>
      <c r="F1694" s="156">
        <f>IFERROR(_xll.qlIndexFixing(IndexON,D1694,TRUE,_xll.ohTrigger(RecalcTrigger,TriggerON)),NA())</f>
        <v>7.1372088110022158E-3</v>
      </c>
      <c r="H1694" s="42">
        <f>_xll.qlCalendarAdvance(Calendar,$H1693,B1694,"f",FALSE)</f>
        <v>51623</v>
      </c>
      <c r="I1694" s="140">
        <f>_xll.qlInterestRateIndexValueDate(Index1M,$H1694)</f>
        <v>51623</v>
      </c>
      <c r="J1694" s="145">
        <f>IFERROR(_xll.qlIndexFixing(Index1M,$H1694,TRUE,_xll.ohTrigger(RecalcTrigger,Trigger1M)),NA())</f>
        <v>8.133581996167781E-3</v>
      </c>
      <c r="K1694" s="44">
        <f>IFERROR(_xll.qlIndexFixing(Index3M,H1694,TRUE,_xll.ohTrigger(RecalcTrigger,Trigger3M)),NA())</f>
        <v>8.3630000218638013E-3</v>
      </c>
      <c r="L1694" s="44">
        <f>IFERROR(_xll.qlIndexFixing(Index6M,$H1694,TRUE,_xll.ohTrigger(RecalcTrigger,Trigger6M)),NA())</f>
        <v>8.3371606268175264E-3</v>
      </c>
      <c r="M1694" s="146">
        <f>IFERROR(_xll.qlIndexFixing(Index1Y,$H1694,TRUE,_xll.ohTrigger(RecalcTrigger,Trigger1Y)),NA())</f>
        <v>8.5998418717967429E-3</v>
      </c>
      <c r="N1694" s="145">
        <f>IFERROR(_xll.qlIndexFixing(ONIndex1M,I1694,TRUE,_xll.ohTrigger(RecalcTrigger,Trigger1M)),NA())</f>
        <v>8.1328623015497481E-3</v>
      </c>
      <c r="O1694" s="44">
        <f>IFERROR(_xll.qlIndexFixing(ONIndex3M,I1694,TRUE,_xll.ohTrigger(RecalcTrigger,Trigger3M)),NA())</f>
        <v>8.3581142553812438E-3</v>
      </c>
      <c r="P1694" s="44">
        <f>IFERROR(_xll.qlIndexFixing(ONIndex6M,I1694,TRUE,_xll.ohTrigger(RecalcTrigger,Trigger6M)),NA())</f>
        <v>8.3328174754015993E-3</v>
      </c>
      <c r="Q1694" s="146">
        <f>IFERROR(_xll.qlIndexFixing(ONIndex1Y,I1694,TRUE,_xll.ohTrigger(RecalcTrigger,Trigger1Y)),NA())</f>
        <v>8.5808967279832338E-3</v>
      </c>
    </row>
    <row r="1695" spans="2:17" x14ac:dyDescent="0.2">
      <c r="B1695" s="39" t="s">
        <v>42</v>
      </c>
      <c r="D1695" s="42">
        <f>_xll.qlCalendarAdvance(Calendar,$D1694,B1695,"f",FALSE)</f>
        <v>51630</v>
      </c>
      <c r="E1695" s="140">
        <f>_xll.qlInterestRateIndexValueDate(IndexON,D1695)</f>
        <v>51630</v>
      </c>
      <c r="F1695" s="156">
        <f>IFERROR(_xll.qlIndexFixing(IndexON,D1695,TRUE,_xll.ohTrigger(RecalcTrigger,TriggerON)),NA())</f>
        <v>7.1365167800707674E-3</v>
      </c>
      <c r="H1695" s="42">
        <f>_xll.qlCalendarAdvance(Calendar,$H1694,B1695,"f",FALSE)</f>
        <v>51630</v>
      </c>
      <c r="I1695" s="140">
        <f>_xll.qlInterestRateIndexValueDate(Index1M,$H1695)</f>
        <v>51630</v>
      </c>
      <c r="J1695" s="145">
        <f>IFERROR(_xll.qlIndexFixing(Index1M,$H1695,TRUE,_xll.ohTrigger(RecalcTrigger,Trigger1M)),NA())</f>
        <v>8.1326795543409588E-3</v>
      </c>
      <c r="K1695" s="44">
        <f>IFERROR(_xll.qlIndexFixing(Index3M,H1695,TRUE,_xll.ohTrigger(RecalcTrigger,Trigger3M)),NA())</f>
        <v>8.3625054728669272E-3</v>
      </c>
      <c r="L1695" s="44">
        <f>IFERROR(_xll.qlIndexFixing(Index6M,$H1695,TRUE,_xll.ohTrigger(RecalcTrigger,Trigger6M)),NA())</f>
        <v>8.3362800849441504E-3</v>
      </c>
      <c r="M1695" s="146">
        <f>IFERROR(_xll.qlIndexFixing(Index1Y,$H1695,TRUE,_xll.ohTrigger(RecalcTrigger,Trigger1Y)),NA())</f>
        <v>8.5991321828713385E-3</v>
      </c>
      <c r="N1695" s="145">
        <f>IFERROR(_xll.qlIndexFixing(ONIndex1M,I1695,TRUE,_xll.ohTrigger(RecalcTrigger,Trigger1M)),NA())</f>
        <v>8.1318851830314287E-3</v>
      </c>
      <c r="O1695" s="44">
        <f>IFERROR(_xll.qlIndexFixing(ONIndex3M,I1695,TRUE,_xll.ohTrigger(RecalcTrigger,Trigger3M)),NA())</f>
        <v>8.3573889005694735E-3</v>
      </c>
      <c r="P1695" s="44">
        <f>IFERROR(_xll.qlIndexFixing(ONIndex6M,I1695,TRUE,_xll.ohTrigger(RecalcTrigger,Trigger6M)),NA())</f>
        <v>8.3315597923272477E-3</v>
      </c>
      <c r="Q1695" s="146">
        <f>IFERROR(_xll.qlIndexFixing(ONIndex1Y,I1695,TRUE,_xll.ohTrigger(RecalcTrigger,Trigger1Y)),NA())</f>
        <v>8.5798117153879083E-3</v>
      </c>
    </row>
    <row r="1696" spans="2:17" x14ac:dyDescent="0.2">
      <c r="B1696" s="39" t="s">
        <v>42</v>
      </c>
      <c r="D1696" s="42">
        <f>_xll.qlCalendarAdvance(Calendar,$D1695,B1696,"f",FALSE)</f>
        <v>51637</v>
      </c>
      <c r="E1696" s="140">
        <f>_xll.qlInterestRateIndexValueDate(IndexON,D1696)</f>
        <v>51637</v>
      </c>
      <c r="F1696" s="156">
        <f>IFERROR(_xll.qlIndexFixing(IndexON,D1696,TRUE,_xll.ohTrigger(RecalcTrigger,TriggerON)),NA())</f>
        <v>7.1358582691516403E-3</v>
      </c>
      <c r="H1696" s="42">
        <f>_xll.qlCalendarAdvance(Calendar,$H1695,B1696,"f",FALSE)</f>
        <v>51637</v>
      </c>
      <c r="I1696" s="140">
        <f>_xll.qlInterestRateIndexValueDate(Index1M,$H1696)</f>
        <v>51637</v>
      </c>
      <c r="J1696" s="145">
        <f>IFERROR(_xll.qlIndexFixing(Index1M,$H1696,TRUE,_xll.ohTrigger(RecalcTrigger,Trigger1M)),NA())</f>
        <v>8.1318111423632836E-3</v>
      </c>
      <c r="K1696" s="44">
        <f>IFERROR(_xll.qlIndexFixing(Index3M,H1696,TRUE,_xll.ohTrigger(RecalcTrigger,Trigger3M)),NA())</f>
        <v>8.3620466651750519E-3</v>
      </c>
      <c r="L1696" s="44">
        <f>IFERROR(_xll.qlIndexFixing(Index6M,$H1696,TRUE,_xll.ohTrigger(RecalcTrigger,Trigger6M)),NA())</f>
        <v>8.33541817723122E-3</v>
      </c>
      <c r="M1696" s="146">
        <f>IFERROR(_xll.qlIndexFixing(Index1Y,$H1696,TRUE,_xll.ohTrigger(RecalcTrigger,Trigger1Y)),NA())</f>
        <v>8.5984215172629774E-3</v>
      </c>
      <c r="N1696" s="145">
        <f>IFERROR(_xll.qlIndexFixing(ONIndex1M,I1696,TRUE,_xll.ohTrigger(RecalcTrigger,Trigger1M)),NA())</f>
        <v>8.1309420708031155E-3</v>
      </c>
      <c r="O1696" s="44">
        <f>IFERROR(_xll.qlIndexFixing(ONIndex3M,I1696,TRUE,_xll.ohTrigger(RecalcTrigger,Trigger3M)),NA())</f>
        <v>8.3566992126860029E-3</v>
      </c>
      <c r="P1696" s="44">
        <f>IFERROR(_xll.qlIndexFixing(ONIndex6M,I1696,TRUE,_xll.ohTrigger(RecalcTrigger,Trigger6M)),NA())</f>
        <v>8.3303333582673833E-3</v>
      </c>
      <c r="Q1696" s="146">
        <f>IFERROR(_xll.qlIndexFixing(ONIndex1Y,I1696,TRUE,_xll.ohTrigger(RecalcTrigger,Trigger1Y)),NA())</f>
        <v>8.578763697258962E-3</v>
      </c>
    </row>
    <row r="1697" spans="2:17" x14ac:dyDescent="0.2">
      <c r="B1697" s="39" t="s">
        <v>42</v>
      </c>
      <c r="D1697" s="42">
        <f>_xll.qlCalendarAdvance(Calendar,$D1696,B1697,"f",FALSE)</f>
        <v>51644</v>
      </c>
      <c r="E1697" s="140">
        <f>_xll.qlInterestRateIndexValueDate(IndexON,D1697)</f>
        <v>51644</v>
      </c>
      <c r="F1697" s="156">
        <f>IFERROR(_xll.qlIndexFixing(IndexON,D1697,TRUE,_xll.ohTrigger(RecalcTrigger,TriggerON)),NA())</f>
        <v>7.1352332780827421E-3</v>
      </c>
      <c r="H1697" s="42">
        <f>_xll.qlCalendarAdvance(Calendar,$H1696,B1697,"f",FALSE)</f>
        <v>51644</v>
      </c>
      <c r="I1697" s="140">
        <f>_xll.qlInterestRateIndexValueDate(Index1M,$H1697)</f>
        <v>51644</v>
      </c>
      <c r="J1697" s="145">
        <f>IFERROR(_xll.qlIndexFixing(Index1M,$H1697,TRUE,_xll.ohTrigger(RecalcTrigger,Trigger1M)),NA())</f>
        <v>8.1309767602220917E-3</v>
      </c>
      <c r="K1697" s="44">
        <f>IFERROR(_xll.qlIndexFixing(Index3M,H1697,TRUE,_xll.ohTrigger(RecalcTrigger,Trigger3M)),NA())</f>
        <v>8.3616235987740827E-3</v>
      </c>
      <c r="L1697" s="44">
        <f>IFERROR(_xll.qlIndexFixing(Index6M,$H1697,TRUE,_xll.ohTrigger(RecalcTrigger,Trigger6M)),NA())</f>
        <v>8.3345727791201991E-3</v>
      </c>
      <c r="M1697" s="146">
        <f>IFERROR(_xll.qlIndexFixing(Index1Y,$H1697,TRUE,_xll.ohTrigger(RecalcTrigger,Trigger1Y)),NA())</f>
        <v>8.5977086622079923E-3</v>
      </c>
      <c r="N1697" s="145">
        <f>IFERROR(_xll.qlIndexFixing(ONIndex1M,I1697,TRUE,_xll.ohTrigger(RecalcTrigger,Trigger1M)),NA())</f>
        <v>8.1300329647837621E-3</v>
      </c>
      <c r="O1697" s="44">
        <f>IFERROR(_xll.qlIndexFixing(ONIndex3M,I1697,TRUE,_xll.ohTrigger(RecalcTrigger,Trigger3M)),NA())</f>
        <v>8.3560451915687395E-3</v>
      </c>
      <c r="P1697" s="44">
        <f>IFERROR(_xll.qlIndexFixing(ONIndex6M,I1697,TRUE,_xll.ohTrigger(RecalcTrigger,Trigger6M)),NA())</f>
        <v>8.3291381730599134E-3</v>
      </c>
      <c r="Q1697" s="146">
        <f>IFERROR(_xll.qlIndexFixing(ONIndex1Y,I1697,TRUE,_xll.ohTrigger(RecalcTrigger,Trigger1Y)),NA())</f>
        <v>8.5777526735153486E-3</v>
      </c>
    </row>
    <row r="1698" spans="2:17" x14ac:dyDescent="0.2">
      <c r="B1698" s="39" t="s">
        <v>42</v>
      </c>
      <c r="D1698" s="42">
        <f>_xll.qlCalendarAdvance(Calendar,$D1697,B1698,"f",FALSE)</f>
        <v>51651</v>
      </c>
      <c r="E1698" s="140">
        <f>_xll.qlInterestRateIndexValueDate(IndexON,D1698)</f>
        <v>51651</v>
      </c>
      <c r="F1698" s="156">
        <f>IFERROR(_xll.qlIndexFixing(IndexON,D1698,TRUE,_xll.ohTrigger(RecalcTrigger,TriggerON)),NA())</f>
        <v>7.1346418070261652E-3</v>
      </c>
      <c r="H1698" s="42">
        <f>_xll.qlCalendarAdvance(Calendar,$H1697,B1698,"f",FALSE)</f>
        <v>51651</v>
      </c>
      <c r="I1698" s="140">
        <f>_xll.qlInterestRateIndexValueDate(Index1M,$H1698)</f>
        <v>51651</v>
      </c>
      <c r="J1698" s="145">
        <f>IFERROR(_xll.qlIndexFixing(Index1M,$H1698,TRUE,_xll.ohTrigger(RecalcTrigger,Trigger1M)),NA())</f>
        <v>8.1300681685437456E-3</v>
      </c>
      <c r="K1698" s="44">
        <f>IFERROR(_xll.qlIndexFixing(Index3M,H1698,TRUE,_xll.ohTrigger(RecalcTrigger,Trigger3M)),NA())</f>
        <v>8.3612362736543277E-3</v>
      </c>
      <c r="L1698" s="44">
        <f>IFERROR(_xll.qlIndexFixing(Index6M,$H1698,TRUE,_xll.ohTrigger(RecalcTrigger,Trigger6M)),NA())</f>
        <v>8.3336176684544617E-3</v>
      </c>
      <c r="M1698" s="146">
        <f>IFERROR(_xll.qlIndexFixing(Index1Y,$H1698,TRUE,_xll.ohTrigger(RecalcTrigger,Trigger1Y)),NA())</f>
        <v>8.5969924049456026E-3</v>
      </c>
      <c r="N1698" s="145">
        <f>IFERROR(_xll.qlIndexFixing(ONIndex1M,I1698,TRUE,_xll.ohTrigger(RecalcTrigger,Trigger1M)),NA())</f>
        <v>8.1291578651354612E-3</v>
      </c>
      <c r="O1698" s="44">
        <f>IFERROR(_xll.qlIndexFixing(ONIndex3M,I1698,TRUE,_xll.ohTrigger(RecalcTrigger,Trigger3M)),NA())</f>
        <v>8.355426837460822E-3</v>
      </c>
      <c r="P1698" s="44">
        <f>IFERROR(_xll.qlIndexFixing(ONIndex6M,I1698,TRUE,_xll.ohTrigger(RecalcTrigger,Trigger6M)),NA())</f>
        <v>8.327974236947977E-3</v>
      </c>
      <c r="Q1698" s="146">
        <f>IFERROR(_xll.qlIndexFixing(ONIndex1Y,I1698,TRUE,_xll.ohTrigger(RecalcTrigger,Trigger1Y)),NA())</f>
        <v>8.5767786441570681E-3</v>
      </c>
    </row>
    <row r="1699" spans="2:17" x14ac:dyDescent="0.2">
      <c r="B1699" s="39" t="s">
        <v>42</v>
      </c>
      <c r="D1699" s="42">
        <f>_xll.qlCalendarAdvance(Calendar,$D1698,B1699,"f",FALSE)</f>
        <v>51658</v>
      </c>
      <c r="E1699" s="140">
        <f>_xll.qlInterestRateIndexValueDate(IndexON,D1699)</f>
        <v>51658</v>
      </c>
      <c r="F1699" s="156">
        <f>IFERROR(_xll.qlIndexFixing(IndexON,D1699,TRUE,_xll.ohTrigger(RecalcTrigger,TriggerON)),NA())</f>
        <v>7.1340838559008635E-3</v>
      </c>
      <c r="H1699" s="42">
        <f>_xll.qlCalendarAdvance(Calendar,$H1698,B1699,"f",FALSE)</f>
        <v>51658</v>
      </c>
      <c r="I1699" s="140">
        <f>_xll.qlInterestRateIndexValueDate(Index1M,$H1699)</f>
        <v>51658</v>
      </c>
      <c r="J1699" s="145">
        <f>IFERROR(_xll.qlIndexFixing(Index1M,$H1699,TRUE,_xll.ohTrigger(RecalcTrigger,Trigger1M)),NA())</f>
        <v>8.1294100854238313E-3</v>
      </c>
      <c r="K1699" s="44">
        <f>IFERROR(_xll.qlIndexFixing(Index3M,H1699,TRUE,_xll.ohTrigger(RecalcTrigger,Trigger3M)),NA())</f>
        <v>8.3608846898060966E-3</v>
      </c>
      <c r="L1699" s="44">
        <f>IFERROR(_xll.qlIndexFixing(Index6M,$H1699,TRUE,_xll.ohTrigger(RecalcTrigger,Trigger6M)),NA())</f>
        <v>8.3327992675640838E-3</v>
      </c>
      <c r="M1699" s="146">
        <f>IFERROR(_xll.qlIndexFixing(Index1Y,$H1699,TRUE,_xll.ohTrigger(RecalcTrigger,Trigger1Y)),NA())</f>
        <v>8.5962715327194683E-3</v>
      </c>
      <c r="N1699" s="145">
        <f>IFERROR(_xll.qlIndexFixing(ONIndex1M,I1699,TRUE,_xll.ohTrigger(RecalcTrigger,Trigger1M)),NA())</f>
        <v>8.1283167717771665E-3</v>
      </c>
      <c r="O1699" s="44">
        <f>IFERROR(_xll.qlIndexFixing(ONIndex3M,I1699,TRUE,_xll.ohTrigger(RecalcTrigger,Trigger3M)),NA())</f>
        <v>8.3548441502812043E-3</v>
      </c>
      <c r="P1699" s="44">
        <f>IFERROR(_xll.qlIndexFixing(ONIndex6M,I1699,TRUE,_xll.ohTrigger(RecalcTrigger,Trigger6M)),NA())</f>
        <v>8.3268415496884352E-3</v>
      </c>
      <c r="Q1699" s="146">
        <f>IFERROR(_xll.qlIndexFixing(ONIndex1Y,I1699,TRUE,_xll.ohTrigger(RecalcTrigger,Trigger1Y)),NA())</f>
        <v>8.5758416091841205E-3</v>
      </c>
    </row>
    <row r="1700" spans="2:17" x14ac:dyDescent="0.2">
      <c r="B1700" s="39" t="s">
        <v>42</v>
      </c>
      <c r="D1700" s="42">
        <f>_xll.qlCalendarAdvance(Calendar,$D1699,B1700,"f",FALSE)</f>
        <v>51665</v>
      </c>
      <c r="E1700" s="140">
        <f>_xll.qlInterestRateIndexValueDate(IndexON,D1700)</f>
        <v>51665</v>
      </c>
      <c r="F1700" s="156">
        <f>IFERROR(_xll.qlIndexFixing(IndexON,D1700,TRUE,_xll.ohTrigger(RecalcTrigger,TriggerON)),NA())</f>
        <v>7.1335594247878831E-3</v>
      </c>
      <c r="H1700" s="42">
        <f>_xll.qlCalendarAdvance(Calendar,$H1699,B1700,"f",FALSE)</f>
        <v>51665</v>
      </c>
      <c r="I1700" s="140">
        <f>_xll.qlInterestRateIndexValueDate(Index1M,$H1700)</f>
        <v>51665</v>
      </c>
      <c r="J1700" s="145">
        <f>IFERROR(_xll.qlIndexFixing(Index1M,$H1700,TRUE,_xll.ohTrigger(RecalcTrigger,Trigger1M)),NA())</f>
        <v>8.1286777927515666E-3</v>
      </c>
      <c r="K1700" s="44">
        <f>IFERROR(_xll.qlIndexFixing(Index3M,H1700,TRUE,_xll.ohTrigger(RecalcTrigger,Trigger3M)),NA())</f>
        <v>8.3605688472170574E-3</v>
      </c>
      <c r="L1700" s="44">
        <f>IFERROR(_xll.qlIndexFixing(Index6M,$H1700,TRUE,_xll.ohTrigger(RecalcTrigger,Trigger6M)),NA())</f>
        <v>8.3319915790411592E-3</v>
      </c>
      <c r="M1700" s="146">
        <f>IFERROR(_xll.qlIndexFixing(Index1Y,$H1700,TRUE,_xll.ohTrigger(RecalcTrigger,Trigger1Y)),NA())</f>
        <v>8.5955448327761363E-3</v>
      </c>
      <c r="N1700" s="145">
        <f>IFERROR(_xll.qlIndexFixing(ONIndex1M,I1700,TRUE,_xll.ohTrigger(RecalcTrigger,Trigger1M)),NA())</f>
        <v>8.1275096847088779E-3</v>
      </c>
      <c r="O1700" s="44">
        <f>IFERROR(_xll.qlIndexFixing(ONIndex3M,I1700,TRUE,_xll.ohTrigger(RecalcTrigger,Trigger3M)),NA())</f>
        <v>8.3542971298677937E-3</v>
      </c>
      <c r="P1700" s="44">
        <f>IFERROR(_xll.qlIndexFixing(ONIndex6M,I1700,TRUE,_xll.ohTrigger(RecalcTrigger,Trigger6M)),NA())</f>
        <v>8.3257401115244267E-3</v>
      </c>
      <c r="Q1700" s="146">
        <f>IFERROR(_xll.qlIndexFixing(ONIndex1Y,I1700,TRUE,_xll.ohTrigger(RecalcTrigger,Trigger1Y)),NA())</f>
        <v>8.5749415685965058E-3</v>
      </c>
    </row>
    <row r="1701" spans="2:17" x14ac:dyDescent="0.2">
      <c r="B1701" s="39" t="s">
        <v>42</v>
      </c>
      <c r="D1701" s="42">
        <f>_xll.qlCalendarAdvance(Calendar,$D1700,B1701,"f",FALSE)</f>
        <v>51672</v>
      </c>
      <c r="E1701" s="140">
        <f>_xll.qlInterestRateIndexValueDate(IndexON,D1701)</f>
        <v>51672</v>
      </c>
      <c r="F1701" s="156">
        <f>IFERROR(_xll.qlIndexFixing(IndexON,D1701,TRUE,_xll.ohTrigger(RecalcTrigger,TriggerON)),NA())</f>
        <v>7.1330685136061778E-3</v>
      </c>
      <c r="H1701" s="42">
        <f>_xll.qlCalendarAdvance(Calendar,$H1700,B1701,"f",FALSE)</f>
        <v>51672</v>
      </c>
      <c r="I1701" s="140">
        <f>_xll.qlInterestRateIndexValueDate(Index1M,$H1701)</f>
        <v>51672</v>
      </c>
      <c r="J1701" s="145">
        <f>IFERROR(_xll.qlIndexFixing(Index1M,$H1701,TRUE,_xll.ohTrigger(RecalcTrigger,Trigger1M)),NA())</f>
        <v>8.1279795298904584E-3</v>
      </c>
      <c r="K1701" s="44">
        <f>IFERROR(_xll.qlIndexFixing(Index3M,H1701,TRUE,_xll.ohTrigger(RecalcTrigger,Trigger3M)),NA())</f>
        <v>8.3602887458810431E-3</v>
      </c>
      <c r="L1701" s="44">
        <f>IFERROR(_xll.qlIndexFixing(Index6M,$H1701,TRUE,_xll.ohTrigger(RecalcTrigger,Trigger6M)),NA())</f>
        <v>8.3311924436608609E-3</v>
      </c>
      <c r="M1701" s="146">
        <f>IFERROR(_xll.qlIndexFixing(Index1Y,$H1701,TRUE,_xll.ohTrigger(RecalcTrigger,Trigger1Y)),NA())</f>
        <v>8.5948110923654841E-3</v>
      </c>
      <c r="N1701" s="145">
        <f>IFERROR(_xll.qlIndexFixing(ONIndex1M,I1701,TRUE,_xll.ohTrigger(RecalcTrigger,Trigger1M)),NA())</f>
        <v>8.1267366038495492E-3</v>
      </c>
      <c r="O1701" s="44">
        <f>IFERROR(_xll.qlIndexFixing(ONIndex3M,I1701,TRUE,_xll.ohTrigger(RecalcTrigger,Trigger3M)),NA())</f>
        <v>8.3537857763826828E-3</v>
      </c>
      <c r="P1701" s="44">
        <f>IFERROR(_xll.qlIndexFixing(ONIndex6M,I1701,TRUE,_xll.ohTrigger(RecalcTrigger,Trigger6M)),NA())</f>
        <v>8.3246699222128129E-3</v>
      </c>
      <c r="Q1701" s="146">
        <f>IFERROR(_xll.qlIndexFixing(ONIndex1Y,I1701,TRUE,_xll.ohTrigger(RecalcTrigger,Trigger1Y)),NA())</f>
        <v>8.5740785223131777E-3</v>
      </c>
    </row>
    <row r="1702" spans="2:17" x14ac:dyDescent="0.2">
      <c r="B1702" s="39" t="s">
        <v>42</v>
      </c>
      <c r="D1702" s="42">
        <f>_xll.qlCalendarAdvance(Calendar,$D1701,B1702,"f",FALSE)</f>
        <v>51679</v>
      </c>
      <c r="E1702" s="140">
        <f>_xll.qlInterestRateIndexValueDate(IndexON,D1702)</f>
        <v>51679</v>
      </c>
      <c r="F1702" s="156">
        <f>IFERROR(_xll.qlIndexFixing(IndexON,D1702,TRUE,_xll.ohTrigger(RecalcTrigger,TriggerON)),NA())</f>
        <v>7.1326111223557476E-3</v>
      </c>
      <c r="H1702" s="42">
        <f>_xll.qlCalendarAdvance(Calendar,$H1701,B1702,"f",FALSE)</f>
        <v>51679</v>
      </c>
      <c r="I1702" s="140">
        <f>_xll.qlInterestRateIndexValueDate(Index1M,$H1702)</f>
        <v>51679</v>
      </c>
      <c r="J1702" s="145">
        <f>IFERROR(_xll.qlIndexFixing(Index1M,$H1702,TRUE,_xll.ohTrigger(RecalcTrigger,Trigger1M)),NA())</f>
        <v>8.1273152968354412E-3</v>
      </c>
      <c r="K1702" s="44">
        <f>IFERROR(_xll.qlIndexFixing(Index3M,H1702,TRUE,_xll.ohTrigger(RecalcTrigger,Trigger3M)),NA())</f>
        <v>8.3600443857901243E-3</v>
      </c>
      <c r="L1702" s="44">
        <f>IFERROR(_xll.qlIndexFixing(Index6M,$H1702,TRUE,_xll.ohTrigger(RecalcTrigger,Trigger6M)),NA())</f>
        <v>8.3303997022019065E-3</v>
      </c>
      <c r="M1702" s="146">
        <f>IFERROR(_xll.qlIndexFixing(Index1Y,$H1702,TRUE,_xll.ohTrigger(RecalcTrigger,Trigger1Y)),NA())</f>
        <v>8.5940690987422741E-3</v>
      </c>
      <c r="N1702" s="145">
        <f>IFERROR(_xll.qlIndexFixing(ONIndex1M,I1702,TRUE,_xll.ohTrigger(RecalcTrigger,Trigger1M)),NA())</f>
        <v>8.1259975294423192E-3</v>
      </c>
      <c r="O1702" s="44">
        <f>IFERROR(_xll.qlIndexFixing(ONIndex3M,I1702,TRUE,_xll.ohTrigger(RecalcTrigger,Trigger3M)),NA())</f>
        <v>8.3533100897448254E-3</v>
      </c>
      <c r="P1702" s="44">
        <f>IFERROR(_xll.qlIndexFixing(ONIndex6M,I1702,TRUE,_xll.ohTrigger(RecalcTrigger,Trigger6M)),NA())</f>
        <v>8.3236309819967325E-3</v>
      </c>
      <c r="Q1702" s="146">
        <f>IFERROR(_xll.qlIndexFixing(ONIndex1Y,I1702,TRUE,_xll.ohTrigger(RecalcTrigger,Trigger1Y)),NA())</f>
        <v>8.5732524704151825E-3</v>
      </c>
    </row>
    <row r="1703" spans="2:17" x14ac:dyDescent="0.2">
      <c r="B1703" s="39" t="s">
        <v>42</v>
      </c>
      <c r="D1703" s="42">
        <f>_xll.qlCalendarAdvance(Calendar,$D1702,B1703,"f",FALSE)</f>
        <v>51686</v>
      </c>
      <c r="E1703" s="140">
        <f>_xll.qlInterestRateIndexValueDate(IndexON,D1703)</f>
        <v>51686</v>
      </c>
      <c r="F1703" s="156">
        <f>IFERROR(_xll.qlIndexFixing(IndexON,D1703,TRUE,_xll.ohTrigger(RecalcTrigger,TriggerON)),NA())</f>
        <v>7.1321872510365925E-3</v>
      </c>
      <c r="H1703" s="42">
        <f>_xll.qlCalendarAdvance(Calendar,$H1702,B1703,"f",FALSE)</f>
        <v>51686</v>
      </c>
      <c r="I1703" s="140">
        <f>_xll.qlInterestRateIndexValueDate(Index1M,$H1703)</f>
        <v>51686</v>
      </c>
      <c r="J1703" s="145">
        <f>IFERROR(_xll.qlIndexFixing(Index1M,$H1703,TRUE,_xll.ohTrigger(RecalcTrigger,Trigger1M)),NA())</f>
        <v>8.1266850935763843E-3</v>
      </c>
      <c r="K1703" s="44">
        <f>IFERROR(_xll.qlIndexFixing(Index3M,H1703,TRUE,_xll.ohTrigger(RecalcTrigger,Trigger3M)),NA())</f>
        <v>8.3598356130391779E-3</v>
      </c>
      <c r="L1703" s="44">
        <f>IFERROR(_xll.qlIndexFixing(Index6M,$H1703,TRUE,_xll.ohTrigger(RecalcTrigger,Trigger6M)),NA())</f>
        <v>8.3297281172777637E-3</v>
      </c>
      <c r="M1703" s="146">
        <f>IFERROR(_xll.qlIndexFixing(Index1Y,$H1703,TRUE,_xll.ohTrigger(RecalcTrigger,Trigger1Y)),NA())</f>
        <v>8.5933176391637112E-3</v>
      </c>
      <c r="N1703" s="145">
        <f>IFERROR(_xll.qlIndexFixing(ONIndex1M,I1703,TRUE,_xll.ohTrigger(RecalcTrigger,Trigger1M)),NA())</f>
        <v>8.1252924612440491E-3</v>
      </c>
      <c r="O1703" s="44">
        <f>IFERROR(_xll.qlIndexFixing(ONIndex3M,I1703,TRUE,_xll.ohTrigger(RecalcTrigger,Trigger3M)),NA())</f>
        <v>8.3528700701163139E-3</v>
      </c>
      <c r="P1703" s="44">
        <f>IFERROR(_xll.qlIndexFixing(ONIndex6M,I1703,TRUE,_xll.ohTrigger(RecalcTrigger,Trigger6M)),NA())</f>
        <v>8.3226232906330466E-3</v>
      </c>
      <c r="Q1703" s="146">
        <f>IFERROR(_xll.qlIndexFixing(ONIndex1Y,I1703,TRUE,_xll.ohTrigger(RecalcTrigger,Trigger1Y)),NA())</f>
        <v>8.5724634129835664E-3</v>
      </c>
    </row>
    <row r="1704" spans="2:17" x14ac:dyDescent="0.2">
      <c r="B1704" s="39" t="s">
        <v>42</v>
      </c>
      <c r="D1704" s="42">
        <f>_xll.qlCalendarAdvance(Calendar,$D1703,B1704,"f",FALSE)</f>
        <v>51693</v>
      </c>
      <c r="E1704" s="140">
        <f>_xll.qlInterestRateIndexValueDate(IndexON,D1704)</f>
        <v>51693</v>
      </c>
      <c r="F1704" s="156">
        <f>IFERROR(_xll.qlIndexFixing(IndexON,D1704,TRUE,_xll.ohTrigger(RecalcTrigger,TriggerON)),NA())</f>
        <v>7.1317968997297587E-3</v>
      </c>
      <c r="H1704" s="42">
        <f>_xll.qlCalendarAdvance(Calendar,$H1703,B1704,"f",FALSE)</f>
        <v>51693</v>
      </c>
      <c r="I1704" s="140">
        <f>_xll.qlInterestRateIndexValueDate(Index1M,$H1704)</f>
        <v>51693</v>
      </c>
      <c r="J1704" s="145">
        <f>IFERROR(_xll.qlIndexFixing(Index1M,$H1704,TRUE,_xll.ohTrigger(RecalcTrigger,Trigger1M)),NA())</f>
        <v>8.126088920110755E-3</v>
      </c>
      <c r="K1704" s="44">
        <f>IFERROR(_xll.qlIndexFixing(Index3M,H1704,TRUE,_xll.ohTrigger(RecalcTrigger,Trigger3M)),NA())</f>
        <v>8.3596596887264042E-3</v>
      </c>
      <c r="L1704" s="44">
        <f>IFERROR(_xll.qlIndexFixing(Index6M,$H1704,TRUE,_xll.ohTrigger(RecalcTrigger,Trigger6M)),NA())</f>
        <v>8.3289387990505438E-3</v>
      </c>
      <c r="M1704" s="146">
        <f>IFERROR(_xll.qlIndexFixing(Index1Y,$H1704,TRUE,_xll.ohTrigger(RecalcTrigger,Trigger1Y)),NA())</f>
        <v>8.5925555008914412E-3</v>
      </c>
      <c r="N1704" s="145">
        <f>IFERROR(_xll.qlIndexFixing(ONIndex1M,I1704,TRUE,_xll.ohTrigger(RecalcTrigger,Trigger1M)),NA())</f>
        <v>8.1246213992547389E-3</v>
      </c>
      <c r="O1704" s="44">
        <f>IFERROR(_xll.qlIndexFixing(ONIndex3M,I1704,TRUE,_xll.ohTrigger(RecalcTrigger,Trigger3M)),NA())</f>
        <v>8.3524657172540095E-3</v>
      </c>
      <c r="P1704" s="44">
        <f>IFERROR(_xll.qlIndexFixing(ONIndex6M,I1704,TRUE,_xll.ohTrigger(RecalcTrigger,Trigger6M)),NA())</f>
        <v>8.3216468482838479E-3</v>
      </c>
      <c r="Q1704" s="146">
        <f>IFERROR(_xll.qlIndexFixing(ONIndex1Y,I1704,TRUE,_xll.ohTrigger(RecalcTrigger,Trigger1Y)),NA())</f>
        <v>8.571711349856237E-3</v>
      </c>
    </row>
    <row r="1705" spans="2:17" x14ac:dyDescent="0.2">
      <c r="B1705" s="39" t="s">
        <v>42</v>
      </c>
      <c r="D1705" s="42">
        <f>_xll.qlCalendarAdvance(Calendar,$D1704,B1705,"f",FALSE)</f>
        <v>51700</v>
      </c>
      <c r="E1705" s="140">
        <f>_xll.qlInterestRateIndexValueDate(IndexON,D1705)</f>
        <v>51700</v>
      </c>
      <c r="F1705" s="156">
        <f>IFERROR(_xll.qlIndexFixing(IndexON,D1705,TRUE,_xll.ohTrigger(RecalcTrigger,TriggerON)),NA())</f>
        <v>7.1314400682731538E-3</v>
      </c>
      <c r="H1705" s="42">
        <f>_xll.qlCalendarAdvance(Calendar,$H1704,B1705,"f",FALSE)</f>
        <v>51700</v>
      </c>
      <c r="I1705" s="140">
        <f>_xll.qlInterestRateIndexValueDate(Index1M,$H1705)</f>
        <v>51700</v>
      </c>
      <c r="J1705" s="145">
        <f>IFERROR(_xll.qlIndexFixing(Index1M,$H1705,TRUE,_xll.ohTrigger(RecalcTrigger,Trigger1M)),NA())</f>
        <v>8.1255267764334879E-3</v>
      </c>
      <c r="K1705" s="44">
        <f>IFERROR(_xll.qlIndexFixing(Index3M,H1705,TRUE,_xll.ohTrigger(RecalcTrigger,Trigger3M)),NA())</f>
        <v>8.3595117290055643E-3</v>
      </c>
      <c r="L1705" s="44">
        <f>IFERROR(_xll.qlIndexFixing(Index6M,$H1705,TRUE,_xll.ohTrigger(RecalcTrigger,Trigger6M)),NA())</f>
        <v>8.3281489940889922E-3</v>
      </c>
      <c r="M1705" s="146">
        <f>IFERROR(_xll.qlIndexFixing(Index1Y,$H1705,TRUE,_xll.ohTrigger(RecalcTrigger,Trigger1Y)),NA())</f>
        <v>8.5917814711913287E-3</v>
      </c>
      <c r="N1705" s="145">
        <f>IFERROR(_xll.qlIndexFixing(ONIndex1M,I1705,TRUE,_xll.ohTrigger(RecalcTrigger,Trigger1M)),NA())</f>
        <v>8.1239843436364811E-3</v>
      </c>
      <c r="O1705" s="44">
        <f>IFERROR(_xll.qlIndexFixing(ONIndex3M,I1705,TRUE,_xll.ohTrigger(RecalcTrigger,Trigger3M)),NA())</f>
        <v>8.3520970313200049E-3</v>
      </c>
      <c r="P1705" s="44">
        <f>IFERROR(_xll.qlIndexFixing(ONIndex6M,I1705,TRUE,_xll.ohTrigger(RecalcTrigger,Trigger6M)),NA())</f>
        <v>8.3207016548680901E-3</v>
      </c>
      <c r="Q1705" s="146">
        <f>IFERROR(_xll.qlIndexFixing(ONIndex1Y,I1705,TRUE,_xll.ohTrigger(RecalcTrigger,Trigger1Y)),NA())</f>
        <v>8.5709962811952867E-3</v>
      </c>
    </row>
    <row r="1706" spans="2:17" x14ac:dyDescent="0.2">
      <c r="B1706" s="39" t="s">
        <v>42</v>
      </c>
      <c r="D1706" s="42">
        <f>_xll.qlCalendarAdvance(Calendar,$D1705,B1706,"f",FALSE)</f>
        <v>51707</v>
      </c>
      <c r="E1706" s="140">
        <f>_xll.qlInterestRateIndexValueDate(IndexON,D1706)</f>
        <v>51707</v>
      </c>
      <c r="F1706" s="156">
        <f>IFERROR(_xll.qlIndexFixing(IndexON,D1706,TRUE,_xll.ohTrigger(RecalcTrigger,TriggerON)),NA())</f>
        <v>7.1311167568288703E-3</v>
      </c>
      <c r="H1706" s="42">
        <f>_xll.qlCalendarAdvance(Calendar,$H1705,B1706,"f",FALSE)</f>
        <v>51707</v>
      </c>
      <c r="I1706" s="140">
        <f>_xll.qlInterestRateIndexValueDate(Index1M,$H1706)</f>
        <v>51707</v>
      </c>
      <c r="J1706" s="145">
        <f>IFERROR(_xll.qlIndexFixing(Index1M,$H1706,TRUE,_xll.ohTrigger(RecalcTrigger,Trigger1M)),NA())</f>
        <v>8.1250545339378415E-3</v>
      </c>
      <c r="K1706" s="44">
        <f>IFERROR(_xll.qlIndexFixing(Index3M,H1706,TRUE,_xll.ohTrigger(RecalcTrigger,Trigger3M)),NA())</f>
        <v>8.3593867851026581E-3</v>
      </c>
      <c r="L1706" s="44">
        <f>IFERROR(_xll.qlIndexFixing(Index6M,$H1706,TRUE,_xll.ohTrigger(RecalcTrigger,Trigger6M)),NA())</f>
        <v>8.3273565778663843E-3</v>
      </c>
      <c r="M1706" s="146">
        <f>IFERROR(_xll.qlIndexFixing(Index1Y,$H1706,TRUE,_xll.ohTrigger(RecalcTrigger,Trigger1Y)),NA())</f>
        <v>8.5909943373323472E-3</v>
      </c>
      <c r="N1706" s="145">
        <f>IFERROR(_xll.qlIndexFixing(ONIndex1M,I1706,TRUE,_xll.ohTrigger(RecalcTrigger,Trigger1M)),NA())</f>
        <v>8.1233812942271832E-3</v>
      </c>
      <c r="O1706" s="44">
        <f>IFERROR(_xll.qlIndexFixing(ONIndex3M,I1706,TRUE,_xll.ohTrigger(RecalcTrigger,Trigger3M)),NA())</f>
        <v>8.3517640122332537E-3</v>
      </c>
      <c r="P1706" s="44">
        <f>IFERROR(_xll.qlIndexFixing(ONIndex6M,I1706,TRUE,_xll.ohTrigger(RecalcTrigger,Trigger6M)),NA())</f>
        <v>8.3197877103857731E-3</v>
      </c>
      <c r="Q1706" s="146">
        <f>IFERROR(_xll.qlIndexFixing(ONIndex1Y,I1706,TRUE,_xll.ohTrigger(RecalcTrigger,Trigger1Y)),NA())</f>
        <v>8.570318206838623E-3</v>
      </c>
    </row>
    <row r="1707" spans="2:17" x14ac:dyDescent="0.2">
      <c r="B1707" s="39" t="s">
        <v>42</v>
      </c>
      <c r="D1707" s="42">
        <f>_xll.qlCalendarAdvance(Calendar,$D1706,B1707,"f",FALSE)</f>
        <v>51714</v>
      </c>
      <c r="E1707" s="140">
        <f>_xll.qlInterestRateIndexValueDate(IndexON,D1707)</f>
        <v>51714</v>
      </c>
      <c r="F1707" s="156">
        <f>IFERROR(_xll.qlIndexFixing(IndexON,D1707,TRUE,_xll.ohTrigger(RecalcTrigger,TriggerON)),NA())</f>
        <v>7.1308269653158618E-3</v>
      </c>
      <c r="H1707" s="42">
        <f>_xll.qlCalendarAdvance(Calendar,$H1706,B1707,"f",FALSE)</f>
        <v>51714</v>
      </c>
      <c r="I1707" s="140">
        <f>_xll.qlInterestRateIndexValueDate(Index1M,$H1707)</f>
        <v>51714</v>
      </c>
      <c r="J1707" s="145">
        <f>IFERROR(_xll.qlIndexFixing(Index1M,$H1707,TRUE,_xll.ohTrigger(RecalcTrigger,Trigger1M)),NA())</f>
        <v>8.1245045784161807E-3</v>
      </c>
      <c r="K1707" s="44">
        <f>IFERROR(_xll.qlIndexFixing(Index3M,H1707,TRUE,_xll.ohTrigger(RecalcTrigger,Trigger3M)),NA())</f>
        <v>8.3592799082480938E-3</v>
      </c>
      <c r="L1707" s="44">
        <f>IFERROR(_xll.qlIndexFixing(Index6M,$H1707,TRUE,_xll.ohTrigger(RecalcTrigger,Trigger6M)),NA())</f>
        <v>8.3265594258612203E-3</v>
      </c>
      <c r="M1707" s="146">
        <f>IFERROR(_xll.qlIndexFixing(Index1Y,$H1707,TRUE,_xll.ohTrigger(RecalcTrigger,Trigger1Y)),NA())</f>
        <v>8.590192886589243E-3</v>
      </c>
      <c r="N1707" s="145">
        <f>IFERROR(_xll.qlIndexFixing(ONIndex1M,I1707,TRUE,_xll.ohTrigger(RecalcTrigger,Trigger1M)),NA())</f>
        <v>8.1228122511889378E-3</v>
      </c>
      <c r="O1707" s="44">
        <f>IFERROR(_xll.qlIndexFixing(ONIndex3M,I1707,TRUE,_xll.ohTrigger(RecalcTrigger,Trigger3M)),NA())</f>
        <v>8.3514666601558485E-3</v>
      </c>
      <c r="P1707" s="44">
        <f>IFERROR(_xll.qlIndexFixing(ONIndex6M,I1707,TRUE,_xll.ohTrigger(RecalcTrigger,Trigger6M)),NA())</f>
        <v>8.3189050149989896E-3</v>
      </c>
      <c r="Q1707" s="146">
        <f>IFERROR(_xll.qlIndexFixing(ONIndex1Y,I1707,TRUE,_xll.ohTrigger(RecalcTrigger,Trigger1Y)),NA())</f>
        <v>8.5696771267862459E-3</v>
      </c>
    </row>
    <row r="1708" spans="2:17" x14ac:dyDescent="0.2">
      <c r="B1708" s="39" t="s">
        <v>42</v>
      </c>
      <c r="D1708" s="42">
        <f>_xll.qlCalendarAdvance(Calendar,$D1707,B1708,"f",FALSE)</f>
        <v>51721</v>
      </c>
      <c r="E1708" s="140">
        <f>_xll.qlInterestRateIndexValueDate(IndexON,D1708)</f>
        <v>51721</v>
      </c>
      <c r="F1708" s="156">
        <f>IFERROR(_xll.qlIndexFixing(IndexON,D1708,TRUE,_xll.ohTrigger(RecalcTrigger,TriggerON)),NA())</f>
        <v>7.1305706938151747E-3</v>
      </c>
      <c r="H1708" s="42">
        <f>_xll.qlCalendarAdvance(Calendar,$H1707,B1708,"f",FALSE)</f>
        <v>51721</v>
      </c>
      <c r="I1708" s="140">
        <f>_xll.qlInterestRateIndexValueDate(Index1M,$H1708)</f>
        <v>51721</v>
      </c>
      <c r="J1708" s="145">
        <f>IFERROR(_xll.qlIndexFixing(Index1M,$H1708,TRUE,_xll.ohTrigger(RecalcTrigger,Trigger1M)),NA())</f>
        <v>8.1240445240660097E-3</v>
      </c>
      <c r="K1708" s="44">
        <f>IFERROR(_xll.qlIndexFixing(Index3M,H1708,TRUE,_xll.ohTrigger(RecalcTrigger,Trigger3M)),NA())</f>
        <v>8.3591861496705132E-3</v>
      </c>
      <c r="L1708" s="44">
        <f>IFERROR(_xll.qlIndexFixing(Index6M,$H1708,TRUE,_xll.ohTrigger(RecalcTrigger,Trigger6M)),NA())</f>
        <v>8.3257554135528766E-3</v>
      </c>
      <c r="M1708" s="146">
        <f>IFERROR(_xll.qlIndexFixing(Index1Y,$H1708,TRUE,_xll.ohTrigger(RecalcTrigger,Trigger1Y)),NA())</f>
        <v>8.5893759062398711E-3</v>
      </c>
      <c r="N1708" s="145">
        <f>IFERROR(_xll.qlIndexFixing(ONIndex1M,I1708,TRUE,_xll.ohTrigger(RecalcTrigger,Trigger1M)),NA())</f>
        <v>8.1222772144406985E-3</v>
      </c>
      <c r="O1708" s="44">
        <f>IFERROR(_xll.qlIndexFixing(ONIndex3M,I1708,TRUE,_xll.ohTrigger(RecalcTrigger,Trigger3M)),NA())</f>
        <v>8.3512049748446504E-3</v>
      </c>
      <c r="P1708" s="44">
        <f>IFERROR(_xll.qlIndexFixing(ONIndex6M,I1708,TRUE,_xll.ohTrigger(RecalcTrigger,Trigger6M)),NA())</f>
        <v>8.3180535683835544E-3</v>
      </c>
      <c r="Q1708" s="146">
        <f>IFERROR(_xll.qlIndexFixing(ONIndex1Y,I1708,TRUE,_xll.ohTrigger(RecalcTrigger,Trigger1Y)),NA())</f>
        <v>8.569073041200248E-3</v>
      </c>
    </row>
    <row r="1709" spans="2:17" x14ac:dyDescent="0.2">
      <c r="B1709" s="39" t="s">
        <v>42</v>
      </c>
      <c r="D1709" s="42">
        <f>_xll.qlCalendarAdvance(Calendar,$D1708,B1709,"f",FALSE)</f>
        <v>51728</v>
      </c>
      <c r="E1709" s="140">
        <f>_xll.qlInterestRateIndexValueDate(IndexON,D1709)</f>
        <v>51728</v>
      </c>
      <c r="F1709" s="156">
        <f>IFERROR(_xll.qlIndexFixing(IndexON,D1709,TRUE,_xll.ohTrigger(RecalcTrigger,TriggerON)),NA())</f>
        <v>7.1303479422457627E-3</v>
      </c>
      <c r="H1709" s="42">
        <f>_xll.qlCalendarAdvance(Calendar,$H1708,B1709,"f",FALSE)</f>
        <v>51728</v>
      </c>
      <c r="I1709" s="140">
        <f>_xll.qlInterestRateIndexValueDate(Index1M,$H1709)</f>
        <v>51728</v>
      </c>
      <c r="J1709" s="145">
        <f>IFERROR(_xll.qlIndexFixing(Index1M,$H1709,TRUE,_xll.ohTrigger(RecalcTrigger,Trigger1M)),NA())</f>
        <v>8.1236184994890048E-3</v>
      </c>
      <c r="K1709" s="44">
        <f>IFERROR(_xll.qlIndexFixing(Index3M,H1709,TRUE,_xll.ohTrigger(RecalcTrigger,Trigger3M)),NA())</f>
        <v>8.3591005605994414E-3</v>
      </c>
      <c r="L1709" s="44">
        <f>IFERROR(_xll.qlIndexFixing(Index6M,$H1709,TRUE,_xll.ohTrigger(RecalcTrigger,Trigger6M)),NA())</f>
        <v>8.3249424164259563E-3</v>
      </c>
      <c r="M1709" s="146">
        <f>IFERROR(_xll.qlIndexFixing(Index1Y,$H1709,TRUE,_xll.ohTrigger(RecalcTrigger,Trigger1Y)),NA())</f>
        <v>8.5885421835674158E-3</v>
      </c>
      <c r="N1709" s="145">
        <f>IFERROR(_xll.qlIndexFixing(ONIndex1M,I1709,TRUE,_xll.ohTrigger(RecalcTrigger,Trigger1M)),NA())</f>
        <v>8.1217761839824654E-3</v>
      </c>
      <c r="O1709" s="44">
        <f>IFERROR(_xll.qlIndexFixing(ONIndex3M,I1709,TRUE,_xll.ohTrigger(RecalcTrigger,Trigger3M)),NA())</f>
        <v>8.350978956461752E-3</v>
      </c>
      <c r="P1709" s="44">
        <f>IFERROR(_xll.qlIndexFixing(ONIndex6M,I1709,TRUE,_xll.ohTrigger(RecalcTrigger,Trigger6M)),NA())</f>
        <v>8.3172333708636526E-3</v>
      </c>
      <c r="Q1709" s="146">
        <f>IFERROR(_xll.qlIndexFixing(ONIndex1Y,I1709,TRUE,_xll.ohTrigger(RecalcTrigger,Trigger1Y)),NA())</f>
        <v>8.568505949999583E-3</v>
      </c>
    </row>
    <row r="1710" spans="2:17" x14ac:dyDescent="0.2">
      <c r="B1710" s="39" t="s">
        <v>42</v>
      </c>
      <c r="D1710" s="42">
        <f>_xll.qlCalendarAdvance(Calendar,$D1709,B1710,"f",FALSE)</f>
        <v>51735</v>
      </c>
      <c r="E1710" s="140">
        <f>_xll.qlInterestRateIndexValueDate(IndexON,D1710)</f>
        <v>51735</v>
      </c>
      <c r="F1710" s="156">
        <f>IFERROR(_xll.qlIndexFixing(IndexON,D1710,TRUE,_xll.ohTrigger(RecalcTrigger,TriggerON)),NA())</f>
        <v>7.1301587105265796E-3</v>
      </c>
      <c r="H1710" s="42">
        <f>_xll.qlCalendarAdvance(Calendar,$H1709,B1710,"f",FALSE)</f>
        <v>51735</v>
      </c>
      <c r="I1710" s="140">
        <f>_xll.qlInterestRateIndexValueDate(Index1M,$H1710)</f>
        <v>51735</v>
      </c>
      <c r="J1710" s="145">
        <f>IFERROR(_xll.qlIndexFixing(Index1M,$H1710,TRUE,_xll.ohTrigger(RecalcTrigger,Trigger1M)),NA())</f>
        <v>8.1232265046750352E-3</v>
      </c>
      <c r="K1710" s="44">
        <f>IFERROR(_xll.qlIndexFixing(Index3M,H1710,TRUE,_xll.ohTrigger(RecalcTrigger,Trigger3M)),NA())</f>
        <v>8.3590181922688078E-3</v>
      </c>
      <c r="L1710" s="44">
        <f>IFERROR(_xll.qlIndexFixing(Index6M,$H1710,TRUE,_xll.ohTrigger(RecalcTrigger,Trigger6M)),NA())</f>
        <v>8.3241183099685492E-3</v>
      </c>
      <c r="M1710" s="146">
        <f>IFERROR(_xll.qlIndexFixing(Index1Y,$H1710,TRUE,_xll.ohTrigger(RecalcTrigger,Trigger1Y)),NA())</f>
        <v>8.5876905058597242E-3</v>
      </c>
      <c r="N1710" s="145">
        <f>IFERROR(_xll.qlIndexFixing(ONIndex1M,I1710,TRUE,_xll.ohTrigger(RecalcTrigger,Trigger1M)),NA())</f>
        <v>8.1213091597331921E-3</v>
      </c>
      <c r="O1710" s="44">
        <f>IFERROR(_xll.qlIndexFixing(ONIndex3M,I1710,TRUE,_xll.ohTrigger(RecalcTrigger,Trigger3M)),NA())</f>
        <v>8.3507886049261071E-3</v>
      </c>
      <c r="P1710" s="44">
        <f>IFERROR(_xll.qlIndexFixing(ONIndex6M,I1710,TRUE,_xll.ohTrigger(RecalcTrigger,Trigger6M)),NA())</f>
        <v>8.3164444222771916E-3</v>
      </c>
      <c r="Q1710" s="146">
        <f>IFERROR(_xll.qlIndexFixing(ONIndex1Y,I1710,TRUE,_xll.ohTrigger(RecalcTrigger,Trigger1Y)),NA())</f>
        <v>8.5679758531842509E-3</v>
      </c>
    </row>
    <row r="1711" spans="2:17" x14ac:dyDescent="0.2">
      <c r="B1711" s="39" t="s">
        <v>42</v>
      </c>
      <c r="D1711" s="42">
        <f>_xll.qlCalendarAdvance(Calendar,$D1710,B1711,"f",FALSE)</f>
        <v>51742</v>
      </c>
      <c r="E1711" s="140">
        <f>_xll.qlInterestRateIndexValueDate(IndexON,D1711)</f>
        <v>51742</v>
      </c>
      <c r="F1711" s="156">
        <f>IFERROR(_xll.qlIndexFixing(IndexON,D1711,TRUE,_xll.ohTrigger(RecalcTrigger,TriggerON)),NA())</f>
        <v>7.1300029989007641E-3</v>
      </c>
      <c r="H1711" s="42">
        <f>_xll.qlCalendarAdvance(Calendar,$H1710,B1711,"f",FALSE)</f>
        <v>51742</v>
      </c>
      <c r="I1711" s="140">
        <f>_xll.qlInterestRateIndexValueDate(Index1M,$H1711)</f>
        <v>51742</v>
      </c>
      <c r="J1711" s="145">
        <f>IFERROR(_xll.qlIndexFixing(Index1M,$H1711,TRUE,_xll.ohTrigger(RecalcTrigger,Trigger1M)),NA())</f>
        <v>8.1228685396241007E-3</v>
      </c>
      <c r="K1711" s="44">
        <f>IFERROR(_xll.qlIndexFixing(Index3M,H1711,TRUE,_xll.ohTrigger(RecalcTrigger,Trigger3M)),NA())</f>
        <v>8.3589340959072545E-3</v>
      </c>
      <c r="L1711" s="44">
        <f>IFERROR(_xll.qlIndexFixing(Index6M,$H1711,TRUE,_xll.ohTrigger(RecalcTrigger,Trigger6M)),NA())</f>
        <v>8.3231964856833283E-3</v>
      </c>
      <c r="M1711" s="146">
        <f>IFERROR(_xll.qlIndexFixing(Index1Y,$H1711,TRUE,_xll.ohTrigger(RecalcTrigger,Trigger1Y)),NA())</f>
        <v>8.5868196604093061E-3</v>
      </c>
      <c r="N1711" s="145">
        <f>IFERROR(_xll.qlIndexFixing(ONIndex1M,I1711,TRUE,_xll.ohTrigger(RecalcTrigger,Trigger1M)),NA())</f>
        <v>8.1208761418549713E-3</v>
      </c>
      <c r="O1711" s="44">
        <f>IFERROR(_xll.qlIndexFixing(ONIndex3M,I1711,TRUE,_xll.ohTrigger(RecalcTrigger,Trigger3M)),NA())</f>
        <v>8.3506339203187618E-3</v>
      </c>
      <c r="P1711" s="44">
        <f>IFERROR(_xll.qlIndexFixing(ONIndex6M,I1711,TRUE,_xll.ohTrigger(RecalcTrigger,Trigger6M)),NA())</f>
        <v>8.3156867226241715E-3</v>
      </c>
      <c r="Q1711" s="146">
        <f>IFERROR(_xll.qlIndexFixing(ONIndex1Y,I1711,TRUE,_xll.ohTrigger(RecalcTrigger,Trigger1Y)),NA())</f>
        <v>8.5674827507542517E-3</v>
      </c>
    </row>
    <row r="1712" spans="2:17" x14ac:dyDescent="0.2">
      <c r="B1712" s="39" t="s">
        <v>42</v>
      </c>
      <c r="D1712" s="42">
        <f>_xll.qlCalendarAdvance(Calendar,$D1711,B1712,"f",FALSE)</f>
        <v>51749</v>
      </c>
      <c r="E1712" s="140">
        <f>_xll.qlInterestRateIndexValueDate(IndexON,D1712)</f>
        <v>51749</v>
      </c>
      <c r="F1712" s="156">
        <f>IFERROR(_xll.qlIndexFixing(IndexON,D1712,TRUE,_xll.ohTrigger(RecalcTrigger,TriggerON)),NA())</f>
        <v>7.1298808071251774E-3</v>
      </c>
      <c r="H1712" s="42">
        <f>_xll.qlCalendarAdvance(Calendar,$H1711,B1712,"f",FALSE)</f>
        <v>51749</v>
      </c>
      <c r="I1712" s="140">
        <f>_xll.qlInterestRateIndexValueDate(Index1M,$H1712)</f>
        <v>51749</v>
      </c>
      <c r="J1712" s="145">
        <f>IFERROR(_xll.qlIndexFixing(Index1M,$H1712,TRUE,_xll.ohTrigger(RecalcTrigger,Trigger1M)),NA())</f>
        <v>8.12254240256962E-3</v>
      </c>
      <c r="K1712" s="44">
        <f>IFERROR(_xll.qlIndexFixing(Index3M,H1712,TRUE,_xll.ohTrigger(RecalcTrigger,Trigger3M)),NA())</f>
        <v>8.3587571609850652E-3</v>
      </c>
      <c r="L1712" s="44">
        <f>IFERROR(_xll.qlIndexFixing(Index6M,$H1712,TRUE,_xll.ohTrigger(RecalcTrigger,Trigger6M)),NA())</f>
        <v>8.3222951748798662E-3</v>
      </c>
      <c r="M1712" s="146">
        <f>IFERROR(_xll.qlIndexFixing(Index1Y,$H1712,TRUE,_xll.ohTrigger(RecalcTrigger,Trigger1Y)),NA())</f>
        <v>8.5859284345144449E-3</v>
      </c>
      <c r="N1712" s="145">
        <f>IFERROR(_xll.qlIndexFixing(ONIndex1M,I1712,TRUE,_xll.ohTrigger(RecalcTrigger,Trigger1M)),NA())</f>
        <v>8.1204771302667567E-3</v>
      </c>
      <c r="O1712" s="44">
        <f>IFERROR(_xll.qlIndexFixing(ONIndex3M,I1712,TRUE,_xll.ohTrigger(RecalcTrigger,Trigger3M)),NA())</f>
        <v>8.3505149026397163E-3</v>
      </c>
      <c r="P1712" s="44">
        <f>IFERROR(_xll.qlIndexFixing(ONIndex6M,I1712,TRUE,_xll.ohTrigger(RecalcTrigger,Trigger6M)),NA())</f>
        <v>8.3149602719045923E-3</v>
      </c>
      <c r="Q1712" s="146">
        <f>IFERROR(_xll.qlIndexFixing(ONIndex1Y,I1712,TRUE,_xll.ohTrigger(RecalcTrigger,Trigger1Y)),NA())</f>
        <v>8.5670266426285391E-3</v>
      </c>
    </row>
    <row r="1713" spans="2:17" x14ac:dyDescent="0.2">
      <c r="B1713" s="39" t="s">
        <v>42</v>
      </c>
      <c r="D1713" s="42">
        <f>_xll.qlCalendarAdvance(Calendar,$D1712,B1713,"f",FALSE)</f>
        <v>51756</v>
      </c>
      <c r="E1713" s="140">
        <f>_xll.qlInterestRateIndexValueDate(IndexON,D1713)</f>
        <v>51756</v>
      </c>
      <c r="F1713" s="156">
        <f>IFERROR(_xll.qlIndexFixing(IndexON,D1713,TRUE,_xll.ohTrigger(RecalcTrigger,TriggerON)),NA())</f>
        <v>7.129792135361912E-3</v>
      </c>
      <c r="H1713" s="42">
        <f>_xll.qlCalendarAdvance(Calendar,$H1712,B1713,"f",FALSE)</f>
        <v>51756</v>
      </c>
      <c r="I1713" s="140">
        <f>_xll.qlInterestRateIndexValueDate(Index1M,$H1713)</f>
        <v>51756</v>
      </c>
      <c r="J1713" s="145">
        <f>IFERROR(_xll.qlIndexFixing(Index1M,$H1713,TRUE,_xll.ohTrigger(RecalcTrigger,Trigger1M)),NA())</f>
        <v>8.1222370847192082E-3</v>
      </c>
      <c r="K1713" s="44">
        <f>IFERROR(_xll.qlIndexFixing(Index3M,H1713,TRUE,_xll.ohTrigger(RecalcTrigger,Trigger3M)),NA())</f>
        <v>8.3586565986200241E-3</v>
      </c>
      <c r="L1713" s="44">
        <f>IFERROR(_xll.qlIndexFixing(Index6M,$H1713,TRUE,_xll.ohTrigger(RecalcTrigger,Trigger6M)),NA())</f>
        <v>8.3214337658312626E-3</v>
      </c>
      <c r="M1713" s="146">
        <f>IFERROR(_xll.qlIndexFixing(Index1Y,$H1713,TRUE,_xll.ohTrigger(RecalcTrigger,Trigger1Y)),NA())</f>
        <v>8.5850156154785306E-3</v>
      </c>
      <c r="N1713" s="145">
        <f>IFERROR(_xll.qlIndexFixing(ONIndex1M,I1713,TRUE,_xll.ohTrigger(RecalcTrigger,Trigger1M)),NA())</f>
        <v>8.1201121249685482E-3</v>
      </c>
      <c r="O1713" s="44">
        <f>IFERROR(_xll.qlIndexFixing(ONIndex3M,I1713,TRUE,_xll.ohTrigger(RecalcTrigger,Trigger3M)),NA())</f>
        <v>8.3504315517268779E-3</v>
      </c>
      <c r="P1713" s="44">
        <f>IFERROR(_xll.qlIndexFixing(ONIndex6M,I1713,TRUE,_xll.ohTrigger(RecalcTrigger,Trigger6M)),NA())</f>
        <v>8.3142650702805465E-3</v>
      </c>
      <c r="Q1713" s="146">
        <f>IFERROR(_xll.qlIndexFixing(ONIndex1Y,I1713,TRUE,_xll.ohTrigger(RecalcTrigger,Trigger1Y)),NA())</f>
        <v>8.5666075288881594E-3</v>
      </c>
    </row>
    <row r="1714" spans="2:17" x14ac:dyDescent="0.2">
      <c r="B1714" s="39" t="s">
        <v>42</v>
      </c>
      <c r="D1714" s="42">
        <f>_xll.qlCalendarAdvance(Calendar,$D1713,B1714,"f",FALSE)</f>
        <v>51763</v>
      </c>
      <c r="E1714" s="140">
        <f>_xll.qlInterestRateIndexValueDate(IndexON,D1714)</f>
        <v>51763</v>
      </c>
      <c r="F1714" s="156">
        <f>IFERROR(_xll.qlIndexFixing(IndexON,D1714,TRUE,_xll.ohTrigger(RecalcTrigger,TriggerON)),NA())</f>
        <v>7.1297369835299218E-3</v>
      </c>
      <c r="H1714" s="42">
        <f>_xll.qlCalendarAdvance(Calendar,$H1713,B1714,"f",FALSE)</f>
        <v>51763</v>
      </c>
      <c r="I1714" s="140">
        <f>_xll.qlInterestRateIndexValueDate(Index1M,$H1714)</f>
        <v>51763</v>
      </c>
      <c r="J1714" s="145">
        <f>IFERROR(_xll.qlIndexFixing(Index1M,$H1714,TRUE,_xll.ohTrigger(RecalcTrigger,Trigger1M)),NA())</f>
        <v>8.121939375508834E-3</v>
      </c>
      <c r="K1714" s="44">
        <f>IFERROR(_xll.qlIndexFixing(Index3M,H1714,TRUE,_xll.ohTrigger(RecalcTrigger,Trigger3M)),NA())</f>
        <v>8.3585396021390347E-3</v>
      </c>
      <c r="L1714" s="44">
        <f>IFERROR(_xll.qlIndexFixing(Index6M,$H1714,TRUE,_xll.ohTrigger(RecalcTrigger,Trigger6M)),NA())</f>
        <v>8.3205529025467025E-3</v>
      </c>
      <c r="M1714" s="146">
        <f>IFERROR(_xll.qlIndexFixing(Index1Y,$H1714,TRUE,_xll.ohTrigger(RecalcTrigger,Trigger1Y)),NA())</f>
        <v>8.5840799906111709E-3</v>
      </c>
      <c r="N1714" s="145">
        <f>IFERROR(_xll.qlIndexFixing(ONIndex1M,I1714,TRUE,_xll.ohTrigger(RecalcTrigger,Trigger1M)),NA())</f>
        <v>8.1197811258792996E-3</v>
      </c>
      <c r="O1714" s="44">
        <f>IFERROR(_xll.qlIndexFixing(ONIndex3M,I1714,TRUE,_xll.ohTrigger(RecalcTrigger,Trigger3M)),NA())</f>
        <v>8.3503838678233855E-3</v>
      </c>
      <c r="P1714" s="44">
        <f>IFERROR(_xll.qlIndexFixing(ONIndex6M,I1714,TRUE,_xll.ohTrigger(RecalcTrigger,Trigger6M)),NA())</f>
        <v>8.3136011175899416E-3</v>
      </c>
      <c r="Q1714" s="146">
        <f>IFERROR(_xll.qlIndexFixing(ONIndex1Y,I1714,TRUE,_xll.ohTrigger(RecalcTrigger,Trigger1Y)),NA())</f>
        <v>8.5662254095331125E-3</v>
      </c>
    </row>
    <row r="1715" spans="2:17" x14ac:dyDescent="0.2">
      <c r="B1715" s="39" t="s">
        <v>42</v>
      </c>
      <c r="D1715" s="42">
        <f>_xll.qlCalendarAdvance(Calendar,$D1714,B1715,"f",FALSE)</f>
        <v>51770</v>
      </c>
      <c r="E1715" s="140">
        <f>_xll.qlInterestRateIndexValueDate(IndexON,D1715)</f>
        <v>51770</v>
      </c>
      <c r="F1715" s="156">
        <f>IFERROR(_xll.qlIndexFixing(IndexON,D1715,TRUE,_xll.ohTrigger(RecalcTrigger,TriggerON)),NA())</f>
        <v>7.1297153516292067E-3</v>
      </c>
      <c r="H1715" s="42">
        <f>_xll.qlCalendarAdvance(Calendar,$H1714,B1715,"f",FALSE)</f>
        <v>51770</v>
      </c>
      <c r="I1715" s="140">
        <f>_xll.qlInterestRateIndexValueDate(Index1M,$H1715)</f>
        <v>51770</v>
      </c>
      <c r="J1715" s="145">
        <f>IFERROR(_xll.qlIndexFixing(Index1M,$H1715,TRUE,_xll.ohTrigger(RecalcTrigger,Trigger1M)),NA())</f>
        <v>8.1216360643871291E-3</v>
      </c>
      <c r="K1715" s="44">
        <f>IFERROR(_xll.qlIndexFixing(Index3M,H1715,TRUE,_xll.ohTrigger(RecalcTrigger,Trigger3M)),NA())</f>
        <v>8.3584814548048891E-3</v>
      </c>
      <c r="L1715" s="44">
        <f>IFERROR(_xll.qlIndexFixing(Index6M,$H1715,TRUE,_xll.ohTrigger(RecalcTrigger,Trigger6M)),NA())</f>
        <v>8.3196504020920745E-3</v>
      </c>
      <c r="M1715" s="146">
        <f>IFERROR(_xll.qlIndexFixing(Index1Y,$H1715,TRUE,_xll.ohTrigger(RecalcTrigger,Trigger1Y)),NA())</f>
        <v>8.5831203472270801E-3</v>
      </c>
      <c r="N1715" s="145">
        <f>IFERROR(_xll.qlIndexFixing(ONIndex1M,I1715,TRUE,_xll.ohTrigger(RecalcTrigger,Trigger1M)),NA())</f>
        <v>8.1194841331611034E-3</v>
      </c>
      <c r="O1715" s="44">
        <f>IFERROR(_xll.qlIndexFixing(ONIndex3M,I1715,TRUE,_xll.ohTrigger(RecalcTrigger,Trigger3M)),NA())</f>
        <v>8.3503718507671465E-3</v>
      </c>
      <c r="P1715" s="44">
        <f>IFERROR(_xll.qlIndexFixing(ONIndex6M,I1715,TRUE,_xll.ohTrigger(RecalcTrigger,Trigger6M)),NA())</f>
        <v>8.3129684137517312E-3</v>
      </c>
      <c r="Q1715" s="146">
        <f>IFERROR(_xll.qlIndexFixing(ONIndex1Y,I1715,TRUE,_xll.ohTrigger(RecalcTrigger,Trigger1Y)),NA())</f>
        <v>8.5658802845633986E-3</v>
      </c>
    </row>
    <row r="1716" spans="2:17" x14ac:dyDescent="0.2">
      <c r="B1716" s="39" t="s">
        <v>42</v>
      </c>
      <c r="D1716" s="42">
        <f>_xll.qlCalendarAdvance(Calendar,$D1715,B1716,"f",FALSE)</f>
        <v>51777</v>
      </c>
      <c r="E1716" s="140">
        <f>_xll.qlInterestRateIndexValueDate(IndexON,D1716)</f>
        <v>51777</v>
      </c>
      <c r="F1716" s="156">
        <f>IFERROR(_xll.qlIndexFixing(IndexON,D1716,TRUE,_xll.ohTrigger(RecalcTrigger,TriggerON)),NA())</f>
        <v>7.1297196072883651E-3</v>
      </c>
      <c r="H1716" s="42">
        <f>_xll.qlCalendarAdvance(Calendar,$H1715,B1716,"f",FALSE)</f>
        <v>51777</v>
      </c>
      <c r="I1716" s="140">
        <f>_xll.qlInterestRateIndexValueDate(Index1M,$H1716)</f>
        <v>51777</v>
      </c>
      <c r="J1716" s="145">
        <f>IFERROR(_xll.qlIndexFixing(Index1M,$H1716,TRUE,_xll.ohTrigger(RecalcTrigger,Trigger1M)),NA())</f>
        <v>8.1213141141201969E-3</v>
      </c>
      <c r="K1716" s="44">
        <f>IFERROR(_xll.qlIndexFixing(Index3M,H1716,TRUE,_xll.ohTrigger(RecalcTrigger,Trigger3M)),NA())</f>
        <v>8.3583145517078204E-3</v>
      </c>
      <c r="L1716" s="44">
        <f>IFERROR(_xll.qlIndexFixing(Index6M,$H1716,TRUE,_xll.ohTrigger(RecalcTrigger,Trigger6M)),NA())</f>
        <v>8.3187439193640935E-3</v>
      </c>
      <c r="M1716" s="146">
        <f>IFERROR(_xll.qlIndexFixing(Index1Y,$H1716,TRUE,_xll.ohTrigger(RecalcTrigger,Trigger1Y)),NA())</f>
        <v>8.5821354885586842E-3</v>
      </c>
      <c r="N1716" s="145">
        <f>IFERROR(_xll.qlIndexFixing(ONIndex1M,I1716,TRUE,_xll.ohTrigger(RecalcTrigger,Trigger1M)),NA())</f>
        <v>8.1192135517238473E-3</v>
      </c>
      <c r="O1716" s="44">
        <f>IFERROR(_xll.qlIndexFixing(ONIndex3M,I1716,TRUE,_xll.ohTrigger(RecalcTrigger,Trigger3M)),NA())</f>
        <v>8.3503873321466582E-3</v>
      </c>
      <c r="P1716" s="44">
        <f>IFERROR(_xll.qlIndexFixing(ONIndex6M,I1716,TRUE,_xll.ohTrigger(RecalcTrigger,Trigger6M)),NA())</f>
        <v>8.3123598843171109E-3</v>
      </c>
      <c r="Q1716" s="146">
        <f>IFERROR(_xll.qlIndexFixing(ONIndex1Y,I1716,TRUE,_xll.ohTrigger(RecalcTrigger,Trigger1Y)),NA())</f>
        <v>8.5655642632320728E-3</v>
      </c>
    </row>
    <row r="1717" spans="2:17" x14ac:dyDescent="0.2">
      <c r="B1717" s="39" t="s">
        <v>42</v>
      </c>
      <c r="D1717" s="42">
        <f>_xll.qlCalendarAdvance(Calendar,$D1716,B1717,"f",FALSE)</f>
        <v>51784</v>
      </c>
      <c r="E1717" s="140">
        <f>_xll.qlInterestRateIndexValueDate(IndexON,D1717)</f>
        <v>51784</v>
      </c>
      <c r="F1717" s="156">
        <f>IFERROR(_xll.qlIndexFixing(IndexON,D1717,TRUE,_xll.ohTrigger(RecalcTrigger,TriggerON)),NA())</f>
        <v>7.1297043686424644E-3</v>
      </c>
      <c r="H1717" s="42">
        <f>_xll.qlCalendarAdvance(Calendar,$H1716,B1717,"f",FALSE)</f>
        <v>51784</v>
      </c>
      <c r="I1717" s="140">
        <f>_xll.qlInterestRateIndexValueDate(Index1M,$H1717)</f>
        <v>51784</v>
      </c>
      <c r="J1717" s="145">
        <f>IFERROR(_xll.qlIndexFixing(Index1M,$H1717,TRUE,_xll.ohTrigger(RecalcTrigger,Trigger1M)),NA())</f>
        <v>8.1209662133229638E-3</v>
      </c>
      <c r="K1717" s="44">
        <f>IFERROR(_xll.qlIndexFixing(Index3M,H1717,TRUE,_xll.ohTrigger(RecalcTrigger,Trigger3M)),NA())</f>
        <v>8.358118502778086E-3</v>
      </c>
      <c r="L1717" s="44">
        <f>IFERROR(_xll.qlIndexFixing(Index6M,$H1717,TRUE,_xll.ohTrigger(RecalcTrigger,Trigger6M)),NA())</f>
        <v>8.3177908156603312E-3</v>
      </c>
      <c r="M1717" s="146">
        <f>IFERROR(_xll.qlIndexFixing(Index1Y,$H1717,TRUE,_xll.ohTrigger(RecalcTrigger,Trigger1Y)),NA())</f>
        <v>8.5811247434854909E-3</v>
      </c>
      <c r="N1717" s="145">
        <f>IFERROR(_xll.qlIndexFixing(ONIndex1M,I1717,TRUE,_xll.ohTrigger(RecalcTrigger,Trigger1M)),NA())</f>
        <v>8.1189242220935931E-3</v>
      </c>
      <c r="O1717" s="44">
        <f>IFERROR(_xll.qlIndexFixing(ONIndex3M,I1717,TRUE,_xll.ohTrigger(RecalcTrigger,Trigger3M)),NA())</f>
        <v>8.3503817431140881E-3</v>
      </c>
      <c r="P1717" s="44">
        <f>IFERROR(_xll.qlIndexFixing(ONIndex6M,I1717,TRUE,_xll.ohTrigger(RecalcTrigger,Trigger6M)),NA())</f>
        <v>8.3117334639970508E-3</v>
      </c>
      <c r="Q1717" s="146">
        <f>IFERROR(_xll.qlIndexFixing(ONIndex1Y,I1717,TRUE,_xll.ohTrigger(RecalcTrigger,Trigger1Y)),NA())</f>
        <v>8.5652304276040425E-3</v>
      </c>
    </row>
    <row r="1718" spans="2:17" x14ac:dyDescent="0.2">
      <c r="B1718" s="39" t="s">
        <v>42</v>
      </c>
      <c r="D1718" s="42">
        <f>_xll.qlCalendarAdvance(Calendar,$D1717,B1718,"f",FALSE)</f>
        <v>51791</v>
      </c>
      <c r="E1718" s="140">
        <f>_xll.qlInterestRateIndexValueDate(IndexON,D1718)</f>
        <v>51791</v>
      </c>
      <c r="F1718" s="156">
        <f>IFERROR(_xll.qlIndexFixing(IndexON,D1718,TRUE,_xll.ohTrigger(RecalcTrigger,TriggerON)),NA())</f>
        <v>7.1296620032390567E-3</v>
      </c>
      <c r="H1718" s="42">
        <f>_xll.qlCalendarAdvance(Calendar,$H1717,B1718,"f",FALSE)</f>
        <v>51791</v>
      </c>
      <c r="I1718" s="140">
        <f>_xll.qlInterestRateIndexValueDate(Index1M,$H1718)</f>
        <v>51791</v>
      </c>
      <c r="J1718" s="145">
        <f>IFERROR(_xll.qlIndexFixing(Index1M,$H1718,TRUE,_xll.ohTrigger(RecalcTrigger,Trigger1M)),NA())</f>
        <v>8.1205919511743649E-3</v>
      </c>
      <c r="K1718" s="44">
        <f>IFERROR(_xll.qlIndexFixing(Index3M,H1718,TRUE,_xll.ohTrigger(RecalcTrigger,Trigger3M)),NA())</f>
        <v>8.3578931541255334E-3</v>
      </c>
      <c r="L1718" s="44">
        <f>IFERROR(_xll.qlIndexFixing(Index6M,$H1718,TRUE,_xll.ohTrigger(RecalcTrigger,Trigger6M)),NA())</f>
        <v>8.3168126439567246E-3</v>
      </c>
      <c r="M1718" s="146">
        <f>IFERROR(_xll.qlIndexFixing(Index1Y,$H1718,TRUE,_xll.ohTrigger(RecalcTrigger,Trigger1Y)),NA())</f>
        <v>8.5800880743716057E-3</v>
      </c>
      <c r="N1718" s="145">
        <f>IFERROR(_xll.qlIndexFixing(ONIndex1M,I1718,TRUE,_xll.ohTrigger(RecalcTrigger,Trigger1M)),NA())</f>
        <v>8.1186085491802285E-3</v>
      </c>
      <c r="O1718" s="44">
        <f>IFERROR(_xll.qlIndexFixing(ONIndex3M,I1718,TRUE,_xll.ohTrigger(RecalcTrigger,Trigger3M)),NA())</f>
        <v>8.3503469153389798E-3</v>
      </c>
      <c r="P1718" s="44">
        <f>IFERROR(_xll.qlIndexFixing(ONIndex6M,I1718,TRUE,_xll.ohTrigger(RecalcTrigger,Trigger6M)),NA())</f>
        <v>8.3110820782617001E-3</v>
      </c>
      <c r="Q1718" s="146">
        <f>IFERROR(_xll.qlIndexFixing(ONIndex1Y,I1718,TRUE,_xll.ohTrigger(RecalcTrigger,Trigger1Y)),NA())</f>
        <v>8.5648708867702705E-3</v>
      </c>
    </row>
    <row r="1719" spans="2:17" x14ac:dyDescent="0.2">
      <c r="B1719" s="39" t="s">
        <v>42</v>
      </c>
      <c r="D1719" s="42">
        <f>_xll.qlCalendarAdvance(Calendar,$D1718,B1719,"f",FALSE)</f>
        <v>51798</v>
      </c>
      <c r="E1719" s="140">
        <f>_xll.qlInterestRateIndexValueDate(IndexON,D1719)</f>
        <v>51798</v>
      </c>
      <c r="F1719" s="156">
        <f>IFERROR(_xll.qlIndexFixing(IndexON,D1719,TRUE,_xll.ohTrigger(RecalcTrigger,TriggerON)),NA())</f>
        <v>7.1295925111591885E-3</v>
      </c>
      <c r="H1719" s="42">
        <f>_xll.qlCalendarAdvance(Calendar,$H1718,B1719,"f",FALSE)</f>
        <v>51798</v>
      </c>
      <c r="I1719" s="140">
        <f>_xll.qlInterestRateIndexValueDate(Index1M,$H1719)</f>
        <v>51798</v>
      </c>
      <c r="J1719" s="145">
        <f>IFERROR(_xll.qlIndexFixing(Index1M,$H1719,TRUE,_xll.ohTrigger(RecalcTrigger,Trigger1M)),NA())</f>
        <v>8.1201913276819984E-3</v>
      </c>
      <c r="K1719" s="44">
        <f>IFERROR(_xll.qlIndexFixing(Index3M,H1719,TRUE,_xll.ohTrigger(RecalcTrigger,Trigger3M)),NA())</f>
        <v>8.3576385057528065E-3</v>
      </c>
      <c r="L1719" s="44">
        <f>IFERROR(_xll.qlIndexFixing(Index6M,$H1719,TRUE,_xll.ohTrigger(RecalcTrigger,Trigger6M)),NA())</f>
        <v>8.3158094042893455E-3</v>
      </c>
      <c r="M1719" s="146">
        <f>IFERROR(_xll.qlIndexFixing(Index1Y,$H1719,TRUE,_xll.ohTrigger(RecalcTrigger,Trigger1Y)),NA())</f>
        <v>8.5790254812967426E-3</v>
      </c>
      <c r="N1719" s="145">
        <f>IFERROR(_xll.qlIndexFixing(ONIndex1M,I1719,TRUE,_xll.ohTrigger(RecalcTrigger,Trigger1M)),NA())</f>
        <v>8.1182665331458459E-3</v>
      </c>
      <c r="O1719" s="44">
        <f>IFERROR(_xll.qlIndexFixing(ONIndex3M,I1719,TRUE,_xll.ohTrigger(RecalcTrigger,Trigger3M)),NA())</f>
        <v>8.3502828487402869E-3</v>
      </c>
      <c r="P1719" s="44">
        <f>IFERROR(_xll.qlIndexFixing(ONIndex6M,I1719,TRUE,_xll.ohTrigger(RecalcTrigger,Trigger6M)),NA())</f>
        <v>8.3104057269489662E-3</v>
      </c>
      <c r="Q1719" s="146">
        <f>IFERROR(_xll.qlIndexFixing(ONIndex1Y,I1719,TRUE,_xll.ohTrigger(RecalcTrigger,Trigger1Y)),NA())</f>
        <v>8.5644856408118031E-3</v>
      </c>
    </row>
    <row r="1720" spans="2:17" x14ac:dyDescent="0.2">
      <c r="B1720" s="39" t="s">
        <v>42</v>
      </c>
      <c r="D1720" s="42">
        <f>_xll.qlCalendarAdvance(Calendar,$D1719,B1720,"f",FALSE)</f>
        <v>51805</v>
      </c>
      <c r="E1720" s="140">
        <f>_xll.qlInterestRateIndexValueDate(IndexON,D1720)</f>
        <v>51805</v>
      </c>
      <c r="F1720" s="156">
        <f>IFERROR(_xll.qlIndexFixing(IndexON,D1720,TRUE,_xll.ohTrigger(RecalcTrigger,TriggerON)),NA())</f>
        <v>7.1294958924028595E-3</v>
      </c>
      <c r="H1720" s="42">
        <f>_xll.qlCalendarAdvance(Calendar,$H1719,B1720,"f",FALSE)</f>
        <v>51805</v>
      </c>
      <c r="I1720" s="140">
        <f>_xll.qlInterestRateIndexValueDate(Index1M,$H1720)</f>
        <v>51805</v>
      </c>
      <c r="J1720" s="145">
        <f>IFERROR(_xll.qlIndexFixing(Index1M,$H1720,TRUE,_xll.ohTrigger(RecalcTrigger,Trigger1M)),NA())</f>
        <v>8.1195912771463968E-3</v>
      </c>
      <c r="K1720" s="44">
        <f>IFERROR(_xll.qlIndexFixing(Index3M,H1720,TRUE,_xll.ohTrigger(RecalcTrigger,Trigger3M)),NA())</f>
        <v>8.3573545576651909E-3</v>
      </c>
      <c r="L1720" s="44">
        <f>IFERROR(_xll.qlIndexFixing(Index6M,$H1720,TRUE,_xll.ohTrigger(RecalcTrigger,Trigger6M)),NA())</f>
        <v>8.3147685397151061E-3</v>
      </c>
      <c r="M1720" s="146">
        <f>IFERROR(_xll.qlIndexFixing(Index1Y,$H1720,TRUE,_xll.ohTrigger(RecalcTrigger,Trigger1Y)),NA())</f>
        <v>8.577936964342836E-3</v>
      </c>
      <c r="N1720" s="145">
        <f>IFERROR(_xll.qlIndexFixing(ONIndex1M,I1720,TRUE,_xll.ohTrigger(RecalcTrigger,Trigger1M)),NA())</f>
        <v>8.1178981739093992E-3</v>
      </c>
      <c r="O1720" s="44">
        <f>IFERROR(_xll.qlIndexFixing(ONIndex3M,I1720,TRUE,_xll.ohTrigger(RecalcTrigger,Trigger3M)),NA())</f>
        <v>8.3501895433180096E-3</v>
      </c>
      <c r="P1720" s="44">
        <f>IFERROR(_xll.qlIndexFixing(ONIndex6M,I1720,TRUE,_xll.ohTrigger(RecalcTrigger,Trigger6M)),NA())</f>
        <v>8.3097044102209416E-3</v>
      </c>
      <c r="Q1720" s="146">
        <f>IFERROR(_xll.qlIndexFixing(ONIndex1Y,I1720,TRUE,_xll.ohTrigger(RecalcTrigger,Trigger1Y)),NA())</f>
        <v>8.5640746898096864E-3</v>
      </c>
    </row>
    <row r="1721" spans="2:17" x14ac:dyDescent="0.2">
      <c r="B1721" s="39" t="s">
        <v>42</v>
      </c>
      <c r="D1721" s="42">
        <f>_xll.qlCalendarAdvance(Calendar,$D1720,B1721,"f",FALSE)</f>
        <v>51812</v>
      </c>
      <c r="E1721" s="140">
        <f>_xll.qlInterestRateIndexValueDate(IndexON,D1721)</f>
        <v>51812</v>
      </c>
      <c r="F1721" s="156">
        <f>IFERROR(_xll.qlIndexFixing(IndexON,D1721,TRUE,_xll.ohTrigger(RecalcTrigger,TriggerON)),NA())</f>
        <v>7.1293721468890237E-3</v>
      </c>
      <c r="H1721" s="42">
        <f>_xll.qlCalendarAdvance(Calendar,$H1720,B1721,"f",FALSE)</f>
        <v>51812</v>
      </c>
      <c r="I1721" s="140">
        <f>_xll.qlInterestRateIndexValueDate(Index1M,$H1721)</f>
        <v>51812</v>
      </c>
      <c r="J1721" s="145">
        <f>IFERROR(_xll.qlIndexFixing(Index1M,$H1721,TRUE,_xll.ohTrigger(RecalcTrigger,Trigger1M)),NA())</f>
        <v>8.1193109966659627E-3</v>
      </c>
      <c r="K1721" s="44">
        <f>IFERROR(_xll.qlIndexFixing(Index3M,H1721,TRUE,_xll.ohTrigger(RecalcTrigger,Trigger3M)),NA())</f>
        <v>8.3570413098714973E-3</v>
      </c>
      <c r="L1721" s="44">
        <f>IFERROR(_xll.qlIndexFixing(Index6M,$H1721,TRUE,_xll.ohTrigger(RecalcTrigger,Trigger6M)),NA())</f>
        <v>8.3137169786959061E-3</v>
      </c>
      <c r="M1721" s="146">
        <f>IFERROR(_xll.qlIndexFixing(Index1Y,$H1721,TRUE,_xll.ohTrigger(RecalcTrigger,Trigger1Y)),NA())</f>
        <v>8.576822523594041E-3</v>
      </c>
      <c r="N1721" s="145">
        <f>IFERROR(_xll.qlIndexFixing(ONIndex1M,I1721,TRUE,_xll.ohTrigger(RecalcTrigger,Trigger1M)),NA())</f>
        <v>8.1175034715519345E-3</v>
      </c>
      <c r="O1721" s="44">
        <f>IFERROR(_xll.qlIndexFixing(ONIndex3M,I1721,TRUE,_xll.ohTrigger(RecalcTrigger,Trigger3M)),NA())</f>
        <v>8.3500669990721477E-3</v>
      </c>
      <c r="P1721" s="44">
        <f>IFERROR(_xll.qlIndexFixing(ONIndex6M,I1721,TRUE,_xll.ohTrigger(RecalcTrigger,Trigger6M)),NA())</f>
        <v>8.3089781279155339E-3</v>
      </c>
      <c r="Q1721" s="146">
        <f>IFERROR(_xll.qlIndexFixing(ONIndex1Y,I1721,TRUE,_xll.ohTrigger(RecalcTrigger,Trigger1Y)),NA())</f>
        <v>8.5636380336018281E-3</v>
      </c>
    </row>
    <row r="1722" spans="2:17" x14ac:dyDescent="0.2">
      <c r="B1722" s="39" t="s">
        <v>42</v>
      </c>
      <c r="D1722" s="42">
        <f>_xll.qlCalendarAdvance(Calendar,$D1721,B1722,"f",FALSE)</f>
        <v>51819</v>
      </c>
      <c r="E1722" s="140">
        <f>_xll.qlInterestRateIndexValueDate(IndexON,D1722)</f>
        <v>51819</v>
      </c>
      <c r="F1722" s="156">
        <f>IFERROR(_xll.qlIndexFixing(IndexON,D1722,TRUE,_xll.ohTrigger(RecalcTrigger,TriggerON)),NA())</f>
        <v>7.1292212746176808E-3</v>
      </c>
      <c r="H1722" s="42">
        <f>_xll.qlCalendarAdvance(Calendar,$H1721,B1722,"f",FALSE)</f>
        <v>51819</v>
      </c>
      <c r="I1722" s="140">
        <f>_xll.qlInterestRateIndexValueDate(Index1M,$H1722)</f>
        <v>51819</v>
      </c>
      <c r="J1722" s="145">
        <f>IFERROR(_xll.qlIndexFixing(Index1M,$H1722,TRUE,_xll.ohTrigger(RecalcTrigger,Trigger1M)),NA())</f>
        <v>8.1188312891473588E-3</v>
      </c>
      <c r="K1722" s="44">
        <f>IFERROR(_xll.qlIndexFixing(Index3M,H1722,TRUE,_xll.ohTrigger(RecalcTrigger,Trigger3M)),NA())</f>
        <v>8.3566987623770097E-3</v>
      </c>
      <c r="L1722" s="44">
        <f>IFERROR(_xll.qlIndexFixing(Index6M,$H1722,TRUE,_xll.ohTrigger(RecalcTrigger,Trigger6M)),NA())</f>
        <v>8.3126403503920605E-3</v>
      </c>
      <c r="M1722" s="146">
        <f>IFERROR(_xll.qlIndexFixing(Index1Y,$H1722,TRUE,_xll.ohTrigger(RecalcTrigger,Trigger1Y)),NA())</f>
        <v>8.5756821591360666E-3</v>
      </c>
      <c r="N1722" s="145">
        <f>IFERROR(_xll.qlIndexFixing(ONIndex1M,I1722,TRUE,_xll.ohTrigger(RecalcTrigger,Trigger1M)),NA())</f>
        <v>8.1170824259113594E-3</v>
      </c>
      <c r="O1722" s="44">
        <f>IFERROR(_xll.qlIndexFixing(ONIndex3M,I1722,TRUE,_xll.ohTrigger(RecalcTrigger,Trigger3M)),NA())</f>
        <v>8.3499152160027013E-3</v>
      </c>
      <c r="P1722" s="44">
        <f>IFERROR(_xll.qlIndexFixing(ONIndex6M,I1722,TRUE,_xll.ohTrigger(RecalcTrigger,Trigger6M)),NA())</f>
        <v>8.3082268801948356E-3</v>
      </c>
      <c r="Q1722" s="146">
        <f>IFERROR(_xll.qlIndexFixing(ONIndex1Y,I1722,TRUE,_xll.ohTrigger(RecalcTrigger,Trigger1Y)),NA())</f>
        <v>8.5631756724313668E-3</v>
      </c>
    </row>
    <row r="1723" spans="2:17" x14ac:dyDescent="0.2">
      <c r="B1723" s="39" t="s">
        <v>42</v>
      </c>
      <c r="D1723" s="42">
        <f>_xll.qlCalendarAdvance(Calendar,$D1722,B1723,"f",FALSE)</f>
        <v>51826</v>
      </c>
      <c r="E1723" s="140">
        <f>_xll.qlInterestRateIndexValueDate(IndexON,D1723)</f>
        <v>51826</v>
      </c>
      <c r="F1723" s="156">
        <f>IFERROR(_xll.qlIndexFixing(IndexON,D1723,TRUE,_xll.ohTrigger(RecalcTrigger,TriggerON)),NA())</f>
        <v>7.1290432756698774E-3</v>
      </c>
      <c r="H1723" s="42">
        <f>_xll.qlCalendarAdvance(Calendar,$H1722,B1723,"f",FALSE)</f>
        <v>51826</v>
      </c>
      <c r="I1723" s="140">
        <f>_xll.qlInterestRateIndexValueDate(Index1M,$H1723)</f>
        <v>51826</v>
      </c>
      <c r="J1723" s="145">
        <f>IFERROR(_xll.qlIndexFixing(Index1M,$H1723,TRUE,_xll.ohTrigger(RecalcTrigger,Trigger1M)),NA())</f>
        <v>8.1183252202976508E-3</v>
      </c>
      <c r="K1723" s="44">
        <f>IFERROR(_xll.qlIndexFixing(Index3M,H1723,TRUE,_xll.ohTrigger(RecalcTrigger,Trigger3M)),NA())</f>
        <v>8.3563269151887744E-3</v>
      </c>
      <c r="L1723" s="44">
        <f>IFERROR(_xll.qlIndexFixing(Index6M,$H1723,TRUE,_xll.ohTrigger(RecalcTrigger,Trigger6M)),NA())</f>
        <v>8.3115386548438704E-3</v>
      </c>
      <c r="M1723" s="146">
        <f>IFERROR(_xll.qlIndexFixing(Index1Y,$H1723,TRUE,_xll.ohTrigger(RecalcTrigger,Trigger1Y)),NA())</f>
        <v>8.5745158710568425E-3</v>
      </c>
      <c r="N1723" s="145">
        <f>IFERROR(_xll.qlIndexFixing(ONIndex1M,I1723,TRUE,_xll.ohTrigger(RecalcTrigger,Trigger1M)),NA())</f>
        <v>8.1166350371497664E-3</v>
      </c>
      <c r="O1723" s="44">
        <f>IFERROR(_xll.qlIndexFixing(ONIndex3M,I1723,TRUE,_xll.ohTrigger(RecalcTrigger,Trigger3M)),NA())</f>
        <v>8.3497341941907166E-3</v>
      </c>
      <c r="P1723" s="44">
        <f>IFERROR(_xll.qlIndexFixing(ONIndex6M,I1723,TRUE,_xll.ohTrigger(RecalcTrigger,Trigger6M)),NA())</f>
        <v>8.3074506669778003E-3</v>
      </c>
      <c r="Q1723" s="146">
        <f>IFERROR(_xll.qlIndexFixing(ONIndex1Y,I1723,TRUE,_xll.ohTrigger(RecalcTrigger,Trigger1Y)),NA())</f>
        <v>8.5626876061362101E-3</v>
      </c>
    </row>
    <row r="1724" spans="2:17" x14ac:dyDescent="0.2">
      <c r="B1724" s="39" t="s">
        <v>42</v>
      </c>
      <c r="D1724" s="42">
        <f>_xll.qlCalendarAdvance(Calendar,$D1723,B1724,"f",FALSE)</f>
        <v>51833</v>
      </c>
      <c r="E1724" s="140">
        <f>_xll.qlInterestRateIndexValueDate(IndexON,D1724)</f>
        <v>51833</v>
      </c>
      <c r="F1724" s="156">
        <f>IFERROR(_xll.qlIndexFixing(IndexON,D1724,TRUE,_xll.ohTrigger(RecalcTrigger,TriggerON)),NA())</f>
        <v>7.1288381500456133E-3</v>
      </c>
      <c r="H1724" s="42">
        <f>_xll.qlCalendarAdvance(Calendar,$H1723,B1724,"f",FALSE)</f>
        <v>51833</v>
      </c>
      <c r="I1724" s="140">
        <f>_xll.qlInterestRateIndexValueDate(Index1M,$H1724)</f>
        <v>51833</v>
      </c>
      <c r="J1724" s="145">
        <f>IFERROR(_xll.qlIndexFixing(Index1M,$H1724,TRUE,_xll.ohTrigger(RecalcTrigger,Trigger1M)),NA())</f>
        <v>8.1177927901168387E-3</v>
      </c>
      <c r="K1724" s="44">
        <f>IFERROR(_xll.qlIndexFixing(Index3M,H1724,TRUE,_xll.ohTrigger(RecalcTrigger,Trigger3M)),NA())</f>
        <v>8.3559257683164852E-3</v>
      </c>
      <c r="L1724" s="44">
        <f>IFERROR(_xll.qlIndexFixing(Index6M,$H1724,TRUE,_xll.ohTrigger(RecalcTrigger,Trigger6M)),NA())</f>
        <v>8.3104118920911876E-3</v>
      </c>
      <c r="M1724" s="146">
        <f>IFERROR(_xll.qlIndexFixing(Index1Y,$H1724,TRUE,_xll.ohTrigger(RecalcTrigger,Trigger1Y)),NA())</f>
        <v>8.5733236594462969E-3</v>
      </c>
      <c r="N1724" s="145">
        <f>IFERROR(_xll.qlIndexFixing(ONIndex1M,I1724,TRUE,_xll.ohTrigger(RecalcTrigger,Trigger1M)),NA())</f>
        <v>8.116161305105063E-3</v>
      </c>
      <c r="O1724" s="44">
        <f>IFERROR(_xll.qlIndexFixing(ONIndex3M,I1724,TRUE,_xll.ohTrigger(RecalcTrigger,Trigger3M)),NA())</f>
        <v>8.3495239335551474E-3</v>
      </c>
      <c r="P1724" s="44">
        <f>IFERROR(_xll.qlIndexFixing(ONIndex6M,I1724,TRUE,_xll.ohTrigger(RecalcTrigger,Trigger6M)),NA())</f>
        <v>8.3066494881833819E-3</v>
      </c>
      <c r="Q1724" s="146">
        <f>IFERROR(_xll.qlIndexFixing(ONIndex1Y,I1724,TRUE,_xll.ohTrigger(RecalcTrigger,Trigger1Y)),NA())</f>
        <v>8.5621738345542653E-3</v>
      </c>
    </row>
    <row r="1725" spans="2:17" x14ac:dyDescent="0.2">
      <c r="B1725" s="39" t="s">
        <v>42</v>
      </c>
      <c r="D1725" s="42">
        <f>_xll.qlCalendarAdvance(Calendar,$D1724,B1725,"f",FALSE)</f>
        <v>51840</v>
      </c>
      <c r="E1725" s="140">
        <f>_xll.qlInterestRateIndexValueDate(IndexON,D1725)</f>
        <v>51840</v>
      </c>
      <c r="F1725" s="156">
        <f>IFERROR(_xll.qlIndexFixing(IndexON,D1725,TRUE,_xll.ohTrigger(RecalcTrigger,TriggerON)),NA())</f>
        <v>7.1286058975827959E-3</v>
      </c>
      <c r="H1725" s="42">
        <f>_xll.qlCalendarAdvance(Calendar,$H1724,B1725,"f",FALSE)</f>
        <v>51840</v>
      </c>
      <c r="I1725" s="140">
        <f>_xll.qlInterestRateIndexValueDate(Index1M,$H1725)</f>
        <v>51840</v>
      </c>
      <c r="J1725" s="145">
        <f>IFERROR(_xll.qlIndexFixing(Index1M,$H1725,TRUE,_xll.ohTrigger(RecalcTrigger,Trigger1M)),NA())</f>
        <v>8.1172339986074551E-3</v>
      </c>
      <c r="K1725" s="44">
        <f>IFERROR(_xll.qlIndexFixing(Index3M,H1725,TRUE,_xll.ohTrigger(RecalcTrigger,Trigger3M)),NA())</f>
        <v>8.3553765386278969E-3</v>
      </c>
      <c r="L1725" s="44">
        <f>IFERROR(_xll.qlIndexFixing(Index6M,$H1725,TRUE,_xll.ohTrigger(RecalcTrigger,Trigger6M)),NA())</f>
        <v>8.309263541210931E-3</v>
      </c>
      <c r="M1725" s="146">
        <f>IFERROR(_xll.qlIndexFixing(Index1Y,$H1725,TRUE,_xll.ohTrigger(RecalcTrigger,Trigger1Y)),NA())</f>
        <v>8.5721055243963562E-3</v>
      </c>
      <c r="N1725" s="145">
        <f>IFERROR(_xll.qlIndexFixing(ONIndex1M,I1725,TRUE,_xll.ohTrigger(RecalcTrigger,Trigger1M)),NA())</f>
        <v>8.1156612299393416E-3</v>
      </c>
      <c r="O1725" s="44">
        <f>IFERROR(_xll.qlIndexFixing(ONIndex3M,I1725,TRUE,_xll.ohTrigger(RecalcTrigger,Trigger3M)),NA())</f>
        <v>8.3492844340149475E-3</v>
      </c>
      <c r="P1725" s="44">
        <f>IFERROR(_xll.qlIndexFixing(ONIndex6M,I1725,TRUE,_xll.ohTrigger(RecalcTrigger,Trigger6M)),NA())</f>
        <v>8.3058233439736728E-3</v>
      </c>
      <c r="Q1725" s="146">
        <f>IFERROR(_xll.qlIndexFixing(ONIndex1Y,I1725,TRUE,_xll.ohTrigger(RecalcTrigger,Trigger1Y)),NA())</f>
        <v>8.5616343580097176E-3</v>
      </c>
    </row>
    <row r="1726" spans="2:17" x14ac:dyDescent="0.2">
      <c r="B1726" s="39" t="s">
        <v>42</v>
      </c>
      <c r="D1726" s="42">
        <f>_xll.qlCalendarAdvance(Calendar,$D1725,B1726,"f",FALSE)</f>
        <v>51847</v>
      </c>
      <c r="E1726" s="140">
        <f>_xll.qlInterestRateIndexValueDate(IndexON,D1726)</f>
        <v>51847</v>
      </c>
      <c r="F1726" s="156">
        <f>IFERROR(_xll.qlIndexFixing(IndexON,D1726,TRUE,_xll.ohTrigger(RecalcTrigger,TriggerON)),NA())</f>
        <v>7.128346518443518E-3</v>
      </c>
      <c r="H1726" s="42">
        <f>_xll.qlCalendarAdvance(Calendar,$H1725,B1726,"f",FALSE)</f>
        <v>51847</v>
      </c>
      <c r="I1726" s="140">
        <f>_xll.qlInterestRateIndexValueDate(Index1M,$H1726)</f>
        <v>51847</v>
      </c>
      <c r="J1726" s="145">
        <f>IFERROR(_xll.qlIndexFixing(Index1M,$H1726,TRUE,_xll.ohTrigger(RecalcTrigger,Trigger1M)),NA())</f>
        <v>8.1166488457745656E-3</v>
      </c>
      <c r="K1726" s="44">
        <f>IFERROR(_xll.qlIndexFixing(Index3M,H1726,TRUE,_xll.ohTrigger(RecalcTrigger,Trigger3M)),NA())</f>
        <v>8.3549209989130704E-3</v>
      </c>
      <c r="L1726" s="44">
        <f>IFERROR(_xll.qlIndexFixing(Index6M,$H1726,TRUE,_xll.ohTrigger(RecalcTrigger,Trigger6M)),NA())</f>
        <v>8.3080848268992803E-3</v>
      </c>
      <c r="M1726" s="146">
        <f>IFERROR(_xll.qlIndexFixing(Index1Y,$H1726,TRUE,_xll.ohTrigger(RecalcTrigger,Trigger1Y)),NA())</f>
        <v>8.5708614660013893E-3</v>
      </c>
      <c r="N1726" s="145">
        <f>IFERROR(_xll.qlIndexFixing(ONIndex1M,I1726,TRUE,_xll.ohTrigger(RecalcTrigger,Trigger1M)),NA())</f>
        <v>8.115134811571556E-3</v>
      </c>
      <c r="O1726" s="44">
        <f>IFERROR(_xll.qlIndexFixing(ONIndex3M,I1726,TRUE,_xll.ohTrigger(RecalcTrigger,Trigger3M)),NA())</f>
        <v>8.3490156958132555E-3</v>
      </c>
      <c r="P1726" s="44">
        <f>IFERROR(_xll.qlIndexFixing(ONIndex6M,I1726,TRUE,_xll.ohTrigger(RecalcTrigger,Trigger6M)),NA())</f>
        <v>8.3049722343486732E-3</v>
      </c>
      <c r="Q1726" s="146">
        <f>IFERROR(_xll.qlIndexFixing(ONIndex1Y,I1726,TRUE,_xll.ohTrigger(RecalcTrigger,Trigger1Y)),NA())</f>
        <v>8.5610691763404745E-3</v>
      </c>
    </row>
    <row r="1727" spans="2:17" x14ac:dyDescent="0.2">
      <c r="B1727" s="39" t="s">
        <v>42</v>
      </c>
      <c r="D1727" s="42">
        <f>_xll.qlCalendarAdvance(Calendar,$D1726,B1727,"f",FALSE)</f>
        <v>51854</v>
      </c>
      <c r="E1727" s="140">
        <f>_xll.qlInterestRateIndexValueDate(IndexON,D1727)</f>
        <v>51854</v>
      </c>
      <c r="F1727" s="156">
        <f>IFERROR(_xll.qlIndexFixing(IndexON,D1727,TRUE,_xll.ohTrigger(RecalcTrigger,TriggerON)),NA())</f>
        <v>7.1280600127088256E-3</v>
      </c>
      <c r="H1727" s="42">
        <f>_xll.qlCalendarAdvance(Calendar,$H1726,B1727,"f",FALSE)</f>
        <v>51854</v>
      </c>
      <c r="I1727" s="140">
        <f>_xll.qlInterestRateIndexValueDate(Index1M,$H1727)</f>
        <v>51854</v>
      </c>
      <c r="J1727" s="145">
        <f>IFERROR(_xll.qlIndexFixing(Index1M,$H1727,TRUE,_xll.ohTrigger(RecalcTrigger,Trigger1M)),NA())</f>
        <v>8.1160373316232354E-3</v>
      </c>
      <c r="K1727" s="44">
        <f>IFERROR(_xll.qlIndexFixing(Index3M,H1727,TRUE,_xll.ohTrigger(RecalcTrigger,Trigger3M)),NA())</f>
        <v>8.3544361608776842E-3</v>
      </c>
      <c r="L1727" s="44">
        <f>IFERROR(_xll.qlIndexFixing(Index6M,$H1727,TRUE,_xll.ohTrigger(RecalcTrigger,Trigger6M)),NA())</f>
        <v>8.3068810449502678E-3</v>
      </c>
      <c r="M1727" s="146">
        <f>IFERROR(_xll.qlIndexFixing(Index1Y,$H1727,TRUE,_xll.ohTrigger(RecalcTrigger,Trigger1Y)),NA())</f>
        <v>8.5695914843566534E-3</v>
      </c>
      <c r="N1727" s="145">
        <f>IFERROR(_xll.qlIndexFixing(ONIndex1M,I1727,TRUE,_xll.ohTrigger(RecalcTrigger,Trigger1M)),NA())</f>
        <v>8.1145820500017063E-3</v>
      </c>
      <c r="O1727" s="44">
        <f>IFERROR(_xll.qlIndexFixing(ONIndex3M,I1727,TRUE,_xll.ohTrigger(RecalcTrigger,Trigger3M)),NA())</f>
        <v>8.3487177187069328E-3</v>
      </c>
      <c r="P1727" s="44">
        <f>IFERROR(_xll.qlIndexFixing(ONIndex6M,I1727,TRUE,_xll.ohTrigger(RecalcTrigger,Trigger6M)),NA())</f>
        <v>8.3040961591462903E-3</v>
      </c>
      <c r="Q1727" s="146">
        <f>IFERROR(_xll.qlIndexFixing(ONIndex1Y,I1727,TRUE,_xll.ohTrigger(RecalcTrigger,Trigger1Y)),NA())</f>
        <v>8.5604782896275822E-3</v>
      </c>
    </row>
    <row r="1728" spans="2:17" x14ac:dyDescent="0.2">
      <c r="B1728" s="39" t="s">
        <v>42</v>
      </c>
      <c r="D1728" s="42">
        <f>_xll.qlCalendarAdvance(Calendar,$D1727,B1728,"f",FALSE)</f>
        <v>51862</v>
      </c>
      <c r="E1728" s="140">
        <f>_xll.qlInterestRateIndexValueDate(IndexON,D1728)</f>
        <v>51862</v>
      </c>
      <c r="F1728" s="156">
        <f>IFERROR(_xll.qlIndexFixing(IndexON,D1728,TRUE,_xll.ohTrigger(RecalcTrigger,TriggerON)),NA())</f>
        <v>7.1277907921737018E-3</v>
      </c>
      <c r="H1728" s="42">
        <f>_xll.qlCalendarAdvance(Calendar,$H1727,B1728,"f",FALSE)</f>
        <v>51862</v>
      </c>
      <c r="I1728" s="140">
        <f>_xll.qlInterestRateIndexValueDate(Index1M,$H1728)</f>
        <v>51862</v>
      </c>
      <c r="J1728" s="145">
        <f>IFERROR(_xll.qlIndexFixing(Index1M,$H1728,TRUE,_xll.ohTrigger(RecalcTrigger,Trigger1M)),NA())</f>
        <v>8.1152641013961021E-3</v>
      </c>
      <c r="K1728" s="44">
        <f>IFERROR(_xll.qlIndexFixing(Index3M,H1728,TRUE,_xll.ohTrigger(RecalcTrigger,Trigger3M)),NA())</f>
        <v>8.3538461847872947E-3</v>
      </c>
      <c r="L1728" s="44">
        <f>IFERROR(_xll.qlIndexFixing(Index6M,$H1728,TRUE,_xll.ohTrigger(RecalcTrigger,Trigger6M)),NA())</f>
        <v>8.3054745991417399E-3</v>
      </c>
      <c r="M1728" s="146">
        <f>IFERROR(_xll.qlIndexFixing(Index1Y,$H1728,TRUE,_xll.ohTrigger(RecalcTrigger,Trigger1Y)),NA())</f>
        <v>8.5680888369471537E-3</v>
      </c>
      <c r="N1728" s="145">
        <f>IFERROR(_xll.qlIndexFixing(ONIndex1M,I1728,TRUE,_xll.ohTrigger(RecalcTrigger,Trigger1M)),NA())</f>
        <v>8.1140128382521208E-3</v>
      </c>
      <c r="O1728" s="44">
        <f>IFERROR(_xll.qlIndexFixing(ONIndex3M,I1728,TRUE,_xll.ohTrigger(RecalcTrigger,Trigger3M)),NA())</f>
        <v>8.3484823871068006E-3</v>
      </c>
      <c r="P1728" s="44">
        <f>IFERROR(_xll.qlIndexFixing(ONIndex6M,I1728,TRUE,_xll.ohTrigger(RecalcTrigger,Trigger6M)),NA())</f>
        <v>8.3031217974982585E-3</v>
      </c>
      <c r="Q1728" s="146">
        <f>IFERROR(_xll.qlIndexFixing(ONIndex1Y,I1728,TRUE,_xll.ohTrigger(RecalcTrigger,Trigger1Y)),NA())</f>
        <v>8.5598813685328068E-3</v>
      </c>
    </row>
    <row r="1729" spans="2:17" x14ac:dyDescent="0.2">
      <c r="B1729" s="39" t="s">
        <v>42</v>
      </c>
      <c r="D1729" s="42">
        <f>_xll.qlCalendarAdvance(Calendar,$D1728,B1729,"f",FALSE)</f>
        <v>51869</v>
      </c>
      <c r="E1729" s="140">
        <f>_xll.qlInterestRateIndexValueDate(IndexON,D1729)</f>
        <v>51869</v>
      </c>
      <c r="F1729" s="156">
        <f>IFERROR(_xll.qlIndexFixing(IndexON,D1729,TRUE,_xll.ohTrigger(RecalcTrigger,TriggerON)),NA())</f>
        <v>7.127442268825372E-3</v>
      </c>
      <c r="H1729" s="42">
        <f>_xll.qlCalendarAdvance(Calendar,$H1728,B1729,"f",FALSE)</f>
        <v>51869</v>
      </c>
      <c r="I1729" s="140">
        <f>_xll.qlInterestRateIndexValueDate(Index1M,$H1729)</f>
        <v>51869</v>
      </c>
      <c r="J1729" s="145">
        <f>IFERROR(_xll.qlIndexFixing(Index1M,$H1729,TRUE,_xll.ohTrigger(RecalcTrigger,Trigger1M)),NA())</f>
        <v>8.1145979964718368E-3</v>
      </c>
      <c r="K1729" s="44">
        <f>IFERROR(_xll.qlIndexFixing(Index3M,H1729,TRUE,_xll.ohTrigger(RecalcTrigger,Trigger3M)),NA())</f>
        <v>8.353298564677333E-3</v>
      </c>
      <c r="L1729" s="44">
        <f>IFERROR(_xll.qlIndexFixing(Index6M,$H1729,TRUE,_xll.ohTrigger(RecalcTrigger,Trigger6M)),NA())</f>
        <v>8.3042211543279537E-3</v>
      </c>
      <c r="M1729" s="146">
        <f>IFERROR(_xll.qlIndexFixing(Index1Y,$H1729,TRUE,_xll.ohTrigger(RecalcTrigger,Trigger1Y)),NA())</f>
        <v>8.5667595404394382E-3</v>
      </c>
      <c r="N1729" s="145">
        <f>IFERROR(_xll.qlIndexFixing(ONIndex1M,I1729,TRUE,_xll.ohTrigger(RecalcTrigger,Trigger1M)),NA())</f>
        <v>8.1133998363865558E-3</v>
      </c>
      <c r="O1729" s="44">
        <f>IFERROR(_xll.qlIndexFixing(ONIndex3M,I1729,TRUE,_xll.ohTrigger(RecalcTrigger,Trigger3M)),NA())</f>
        <v>8.3481175617853669E-3</v>
      </c>
      <c r="P1729" s="44">
        <f>IFERROR(_xll.qlIndexFixing(ONIndex6M,I1729,TRUE,_xll.ohTrigger(RecalcTrigger,Trigger6M)),NA())</f>
        <v>8.302188615897748E-3</v>
      </c>
      <c r="Q1729" s="146">
        <f>IFERROR(_xll.qlIndexFixing(ONIndex1Y,I1729,TRUE,_xll.ohTrigger(RecalcTrigger,Trigger1Y)),NA())</f>
        <v>8.5592316967101727E-3</v>
      </c>
    </row>
    <row r="1730" spans="2:17" x14ac:dyDescent="0.2">
      <c r="B1730" s="39" t="s">
        <v>42</v>
      </c>
      <c r="D1730" s="42">
        <f>_xll.qlCalendarAdvance(Calendar,$D1729,B1730,"f",FALSE)</f>
        <v>51876</v>
      </c>
      <c r="E1730" s="140">
        <f>_xll.qlInterestRateIndexValueDate(IndexON,D1730)</f>
        <v>51876</v>
      </c>
      <c r="F1730" s="156">
        <f>IFERROR(_xll.qlIndexFixing(IndexON,D1730,TRUE,_xll.ohTrigger(RecalcTrigger,TriggerON)),NA())</f>
        <v>7.1270666176659345E-3</v>
      </c>
      <c r="H1730" s="42">
        <f>_xll.qlCalendarAdvance(Calendar,$H1729,B1730,"f",FALSE)</f>
        <v>51876</v>
      </c>
      <c r="I1730" s="140">
        <f>_xll.qlInterestRateIndexValueDate(Index1M,$H1730)</f>
        <v>51876</v>
      </c>
      <c r="J1730" s="145">
        <f>IFERROR(_xll.qlIndexFixing(Index1M,$H1730,TRUE,_xll.ohTrigger(RecalcTrigger,Trigger1M)),NA())</f>
        <v>8.1139055308264395E-3</v>
      </c>
      <c r="K1730" s="44">
        <f>IFERROR(_xll.qlIndexFixing(Index3M,H1730,TRUE,_xll.ohTrigger(RecalcTrigger,Trigger3M)),NA())</f>
        <v>8.3527216462819312E-3</v>
      </c>
      <c r="L1730" s="44">
        <f>IFERROR(_xll.qlIndexFixing(Index6M,$H1730,TRUE,_xll.ohTrigger(RecalcTrigger,Trigger6M)),NA())</f>
        <v>8.3029404082770649E-3</v>
      </c>
      <c r="M1730" s="146">
        <f>IFERROR(_xll.qlIndexFixing(Index1Y,$H1730,TRUE,_xll.ohTrigger(RecalcTrigger,Trigger1Y)),NA())</f>
        <v>8.5654043198104806E-3</v>
      </c>
      <c r="N1730" s="145">
        <f>IFERROR(_xll.qlIndexFixing(ONIndex1M,I1730,TRUE,_xll.ohTrigger(RecalcTrigger,Trigger1M)),NA())</f>
        <v>8.1127604902383101E-3</v>
      </c>
      <c r="O1730" s="44">
        <f>IFERROR(_xll.qlIndexFixing(ONIndex3M,I1730,TRUE,_xll.ohTrigger(RecalcTrigger,Trigger3M)),NA())</f>
        <v>8.3477234962895767E-3</v>
      </c>
      <c r="P1730" s="44">
        <f>IFERROR(_xll.qlIndexFixing(ONIndex6M,I1730,TRUE,_xll.ohTrigger(RecalcTrigger,Trigger6M)),NA())</f>
        <v>8.3012304676662509E-3</v>
      </c>
      <c r="Q1730" s="146">
        <f>IFERROR(_xll.qlIndexFixing(ONIndex1Y,I1730,TRUE,_xll.ohTrigger(RecalcTrigger,Trigger1Y)),NA())</f>
        <v>8.5585563186281934E-3</v>
      </c>
    </row>
    <row r="1731" spans="2:17" x14ac:dyDescent="0.2">
      <c r="B1731" s="39" t="s">
        <v>42</v>
      </c>
      <c r="D1731" s="42">
        <f>_xll.qlCalendarAdvance(Calendar,$D1730,B1731,"f",FALSE)</f>
        <v>51883</v>
      </c>
      <c r="E1731" s="140">
        <f>_xll.qlInterestRateIndexValueDate(IndexON,D1731)</f>
        <v>51883</v>
      </c>
      <c r="F1731" s="156">
        <f>IFERROR(_xll.qlIndexFixing(IndexON,D1731,TRUE,_xll.ohTrigger(RecalcTrigger,TriggerON)),NA())</f>
        <v>7.1266638387764338E-3</v>
      </c>
      <c r="H1731" s="42">
        <f>_xll.qlCalendarAdvance(Calendar,$H1730,B1731,"f",FALSE)</f>
        <v>51883</v>
      </c>
      <c r="I1731" s="140">
        <f>_xll.qlInterestRateIndexValueDate(Index1M,$H1731)</f>
        <v>51883</v>
      </c>
      <c r="J1731" s="145">
        <f>IFERROR(_xll.qlIndexFixing(Index1M,$H1731,TRUE,_xll.ohTrigger(RecalcTrigger,Trigger1M)),NA())</f>
        <v>8.1131867044625227E-3</v>
      </c>
      <c r="K1731" s="44">
        <f>IFERROR(_xll.qlIndexFixing(Index3M,H1731,TRUE,_xll.ohTrigger(RecalcTrigger,Trigger3M)),NA())</f>
        <v>8.3521154296154979E-3</v>
      </c>
      <c r="L1731" s="44">
        <f>IFERROR(_xll.qlIndexFixing(Index6M,$H1731,TRUE,_xll.ohTrigger(RecalcTrigger,Trigger6M)),NA())</f>
        <v>8.3016345953413877E-3</v>
      </c>
      <c r="M1731" s="146">
        <f>IFERROR(_xll.qlIndexFixing(Index1Y,$H1731,TRUE,_xll.ohTrigger(RecalcTrigger,Trigger1Y)),NA())</f>
        <v>8.5640231751656186E-3</v>
      </c>
      <c r="N1731" s="145">
        <f>IFERROR(_xll.qlIndexFixing(ONIndex1M,I1731,TRUE,_xll.ohTrigger(RecalcTrigger,Trigger1M)),NA())</f>
        <v>8.1120947996993209E-3</v>
      </c>
      <c r="O1731" s="44">
        <f>IFERROR(_xll.qlIndexFixing(ONIndex3M,I1731,TRUE,_xll.ohTrigger(RecalcTrigger,Trigger3M)),NA())</f>
        <v>8.3473001906734616E-3</v>
      </c>
      <c r="P1731" s="44">
        <f>IFERROR(_xll.qlIndexFixing(ONIndex6M,I1731,TRUE,_xll.ohTrigger(RecalcTrigger,Trigger6M)),NA())</f>
        <v>8.3002473528307856E-3</v>
      </c>
      <c r="Q1731" s="146">
        <f>IFERROR(_xll.qlIndexFixing(ONIndex1Y,I1731,TRUE,_xll.ohTrigger(RecalcTrigger,Trigger1Y)),NA())</f>
        <v>8.5578552342058245E-3</v>
      </c>
    </row>
    <row r="1732" spans="2:17" x14ac:dyDescent="0.2">
      <c r="B1732" s="39" t="s">
        <v>42</v>
      </c>
      <c r="D1732" s="42">
        <f>_xll.qlCalendarAdvance(Calendar,$D1731,B1732,"f",FALSE)</f>
        <v>51890</v>
      </c>
      <c r="E1732" s="140">
        <f>_xll.qlInterestRateIndexValueDate(IndexON,D1732)</f>
        <v>51890</v>
      </c>
      <c r="F1732" s="156">
        <f>IFERROR(_xll.qlIndexFixing(IndexON,D1732,TRUE,_xll.ohTrigger(RecalcTrigger,TriggerON)),NA())</f>
        <v>7.1262339320758246E-3</v>
      </c>
      <c r="H1732" s="42">
        <f>_xll.qlCalendarAdvance(Calendar,$H1731,B1732,"f",FALSE)</f>
        <v>51890</v>
      </c>
      <c r="I1732" s="140">
        <f>_xll.qlInterestRateIndexValueDate(Index1M,$H1732)</f>
        <v>51890</v>
      </c>
      <c r="J1732" s="145">
        <f>IFERROR(_xll.qlIndexFixing(Index1M,$H1732,TRUE,_xll.ohTrigger(RecalcTrigger,Trigger1M)),NA())</f>
        <v>8.1124415173905451E-3</v>
      </c>
      <c r="K1732" s="44">
        <f>IFERROR(_xll.qlIndexFixing(Index3M,H1732,TRUE,_xll.ohTrigger(RecalcTrigger,Trigger3M)),NA())</f>
        <v>8.3514799146906394E-3</v>
      </c>
      <c r="L1732" s="44">
        <f>IFERROR(_xll.qlIndexFixing(Index6M,$H1732,TRUE,_xll.ohTrigger(RecalcTrigger,Trigger6M)),NA())</f>
        <v>8.3003037155701814E-3</v>
      </c>
      <c r="M1732" s="146">
        <f>IFERROR(_xll.qlIndexFixing(Index1Y,$H1732,TRUE,_xll.ohTrigger(RecalcTrigger,Trigger1Y)),NA())</f>
        <v>8.5626161066115168E-3</v>
      </c>
      <c r="N1732" s="145">
        <f>IFERROR(_xll.qlIndexFixing(ONIndex1M,I1732,TRUE,_xll.ohTrigger(RecalcTrigger,Trigger1M)),NA())</f>
        <v>8.1114027647966047E-3</v>
      </c>
      <c r="O1732" s="44">
        <f>IFERROR(_xll.qlIndexFixing(ONIndex3M,I1732,TRUE,_xll.ohTrigger(RecalcTrigger,Trigger3M)),NA())</f>
        <v>8.3468476449370214E-3</v>
      </c>
      <c r="P1732" s="44">
        <f>IFERROR(_xll.qlIndexFixing(ONIndex6M,I1732,TRUE,_xll.ohTrigger(RecalcTrigger,Trigger6M)),NA())</f>
        <v>8.2992392713643337E-3</v>
      </c>
      <c r="Q1732" s="146">
        <f>IFERROR(_xll.qlIndexFixing(ONIndex1Y,I1732,TRUE,_xll.ohTrigger(RecalcTrigger,Trigger1Y)),NA())</f>
        <v>8.5571284434970973E-3</v>
      </c>
    </row>
    <row r="1733" spans="2:17" x14ac:dyDescent="0.2">
      <c r="B1733" s="39" t="s">
        <v>42</v>
      </c>
      <c r="D1733" s="42">
        <f>_xll.qlCalendarAdvance(Calendar,$D1732,B1733,"f",FALSE)</f>
        <v>51897</v>
      </c>
      <c r="E1733" s="140">
        <f>_xll.qlInterestRateIndexValueDate(IndexON,D1733)</f>
        <v>51897</v>
      </c>
      <c r="F1733" s="156">
        <f>IFERROR(_xll.qlIndexFixing(IndexON,D1733,TRUE,_xll.ohTrigger(RecalcTrigger,TriggerON)),NA())</f>
        <v>7.1257768976451539E-3</v>
      </c>
      <c r="H1733" s="42">
        <f>_xll.qlCalendarAdvance(Calendar,$H1732,B1733,"f",FALSE)</f>
        <v>51897</v>
      </c>
      <c r="I1733" s="140">
        <f>_xll.qlInterestRateIndexValueDate(Index1M,$H1733)</f>
        <v>51897</v>
      </c>
      <c r="J1733" s="145">
        <f>IFERROR(_xll.qlIndexFixing(Index1M,$H1733,TRUE,_xll.ohTrigger(RecalcTrigger,Trigger1M)),NA())</f>
        <v>8.1115711370034951E-3</v>
      </c>
      <c r="K1733" s="44">
        <f>IFERROR(_xll.qlIndexFixing(Index3M,H1733,TRUE,_xll.ohTrigger(RecalcTrigger,Trigger3M)),NA())</f>
        <v>8.3507725554249155E-3</v>
      </c>
      <c r="L1733" s="44">
        <f>IFERROR(_xll.qlIndexFixing(Index6M,$H1733,TRUE,_xll.ohTrigger(RecalcTrigger,Trigger6M)),NA())</f>
        <v>8.2989477690122489E-3</v>
      </c>
      <c r="M1733" s="146">
        <f>IFERROR(_xll.qlIndexFixing(Index1Y,$H1733,TRUE,_xll.ohTrigger(RecalcTrigger,Trigger1Y)),NA())</f>
        <v>8.5612403476049148E-3</v>
      </c>
      <c r="N1733" s="145">
        <f>IFERROR(_xll.qlIndexFixing(ONIndex1M,I1733,TRUE,_xll.ohTrigger(RecalcTrigger,Trigger1M)),NA())</f>
        <v>8.1106843855571764E-3</v>
      </c>
      <c r="O1733" s="44">
        <f>IFERROR(_xll.qlIndexFixing(ONIndex3M,I1733,TRUE,_xll.ohTrigger(RecalcTrigger,Trigger3M)),NA())</f>
        <v>8.3463658590262248E-3</v>
      </c>
      <c r="P1733" s="44">
        <f>IFERROR(_xll.qlIndexFixing(ONIndex6M,I1733,TRUE,_xll.ohTrigger(RecalcTrigger,Trigger6M)),NA())</f>
        <v>8.2982062232939136E-3</v>
      </c>
      <c r="Q1733" s="146">
        <f>IFERROR(_xll.qlIndexFixing(ONIndex1Y,I1733,TRUE,_xll.ohTrigger(RecalcTrigger,Trigger1Y)),NA())</f>
        <v>8.5563759464479805E-3</v>
      </c>
    </row>
    <row r="1734" spans="2:17" x14ac:dyDescent="0.2">
      <c r="B1734" s="39" t="s">
        <v>42</v>
      </c>
      <c r="D1734" s="42">
        <f>_xll.qlCalendarAdvance(Calendar,$D1733,B1734,"f",FALSE)</f>
        <v>51904</v>
      </c>
      <c r="E1734" s="140">
        <f>_xll.qlInterestRateIndexValueDate(IndexON,D1734)</f>
        <v>51904</v>
      </c>
      <c r="F1734" s="156">
        <f>IFERROR(_xll.qlIndexFixing(IndexON,D1734,TRUE,_xll.ohTrigger(RecalcTrigger,TriggerON)),NA())</f>
        <v>7.1252927354033737E-3</v>
      </c>
      <c r="H1734" s="42">
        <f>_xll.qlCalendarAdvance(Calendar,$H1733,B1734,"f",FALSE)</f>
        <v>51904</v>
      </c>
      <c r="I1734" s="140">
        <f>_xll.qlInterestRateIndexValueDate(Index1M,$H1734)</f>
        <v>51904</v>
      </c>
      <c r="J1734" s="145">
        <f>IFERROR(_xll.qlIndexFixing(Index1M,$H1734,TRUE,_xll.ohTrigger(RecalcTrigger,Trigger1M)),NA())</f>
        <v>8.110778930041045E-3</v>
      </c>
      <c r="K1734" s="44">
        <f>IFERROR(_xll.qlIndexFixing(Index3M,H1734,TRUE,_xll.ohTrigger(RecalcTrigger,Trigger3M)),NA())</f>
        <v>8.3500805525700845E-3</v>
      </c>
      <c r="L1734" s="44">
        <f>IFERROR(_xll.qlIndexFixing(Index6M,$H1734,TRUE,_xll.ohTrigger(RecalcTrigger,Trigger6M)),NA())</f>
        <v>8.2975667557181887E-3</v>
      </c>
      <c r="M1734" s="146">
        <f>IFERROR(_xll.qlIndexFixing(Index1Y,$H1734,TRUE,_xll.ohTrigger(RecalcTrigger,Trigger1Y)),NA())</f>
        <v>8.5597241982146091E-3</v>
      </c>
      <c r="N1734" s="145">
        <f>IFERROR(_xll.qlIndexFixing(ONIndex1M,I1734,TRUE,_xll.ohTrigger(RecalcTrigger,Trigger1M)),NA())</f>
        <v>8.1099396619540211E-3</v>
      </c>
      <c r="O1734" s="44">
        <f>IFERROR(_xll.qlIndexFixing(ONIndex3M,I1734,TRUE,_xll.ohTrigger(RecalcTrigger,Trigger3M)),NA())</f>
        <v>8.3458548329680884E-3</v>
      </c>
      <c r="P1734" s="44">
        <f>IFERROR(_xll.qlIndexFixing(ONIndex6M,I1734,TRUE,_xll.ohTrigger(RecalcTrigger,Trigger6M)),NA())</f>
        <v>8.2971482085925086E-3</v>
      </c>
      <c r="Q1734" s="146">
        <f>IFERROR(_xll.qlIndexFixing(ONIndex1Y,I1734,TRUE,_xll.ohTrigger(RecalcTrigger,Trigger1Y)),NA())</f>
        <v>8.5555977431125054E-3</v>
      </c>
    </row>
    <row r="1735" spans="2:17" x14ac:dyDescent="0.2">
      <c r="B1735" s="39" t="s">
        <v>42</v>
      </c>
      <c r="D1735" s="42">
        <f>_xll.qlCalendarAdvance(Calendar,$D1734,B1735,"f",FALSE)</f>
        <v>51911</v>
      </c>
      <c r="E1735" s="140">
        <f>_xll.qlInterestRateIndexValueDate(IndexON,D1735)</f>
        <v>51911</v>
      </c>
      <c r="F1735" s="156">
        <f>IFERROR(_xll.qlIndexFixing(IndexON,D1735,TRUE,_xll.ohTrigger(RecalcTrigger,TriggerON)),NA())</f>
        <v>7.1247814454045164E-3</v>
      </c>
      <c r="H1735" s="42">
        <f>_xll.qlCalendarAdvance(Calendar,$H1734,B1735,"f",FALSE)</f>
        <v>51911</v>
      </c>
      <c r="I1735" s="140">
        <f>_xll.qlInterestRateIndexValueDate(Index1M,$H1735)</f>
        <v>51911</v>
      </c>
      <c r="J1735" s="145">
        <f>IFERROR(_xll.qlIndexFixing(Index1M,$H1735,TRUE,_xll.ohTrigger(RecalcTrigger,Trigger1M)),NA())</f>
        <v>8.1099603641332906E-3</v>
      </c>
      <c r="K1735" s="44">
        <f>IFERROR(_xll.qlIndexFixing(Index3M,H1735,TRUE,_xll.ohTrigger(RecalcTrigger,Trigger3M)),NA())</f>
        <v>8.3493592521668089E-3</v>
      </c>
      <c r="L1735" s="44">
        <f>IFERROR(_xll.qlIndexFixing(Index6M,$H1735,TRUE,_xll.ohTrigger(RecalcTrigger,Trigger6M)),NA())</f>
        <v>8.2961606757390484E-3</v>
      </c>
      <c r="M1735" s="146">
        <f>IFERROR(_xll.qlIndexFixing(Index1Y,$H1735,TRUE,_xll.ohTrigger(RecalcTrigger,Trigger1Y)),NA())</f>
        <v>8.5582393585959503E-3</v>
      </c>
      <c r="N1735" s="145">
        <f>IFERROR(_xll.qlIndexFixing(ONIndex1M,I1735,TRUE,_xll.ohTrigger(RecalcTrigger,Trigger1M)),NA())</f>
        <v>8.1091685939871372E-3</v>
      </c>
      <c r="O1735" s="44">
        <f>IFERROR(_xll.qlIndexFixing(ONIndex3M,I1735,TRUE,_xll.ohTrigger(RecalcTrigger,Trigger3M)),NA())</f>
        <v>8.3453145667896269E-3</v>
      </c>
      <c r="P1735" s="44">
        <f>IFERROR(_xll.qlIndexFixing(ONIndex6M,I1735,TRUE,_xll.ohTrigger(RecalcTrigger,Trigger6M)),NA())</f>
        <v>8.2960652273141502E-3</v>
      </c>
      <c r="Q1735" s="146">
        <f>IFERROR(_xll.qlIndexFixing(ONIndex1Y,I1735,TRUE,_xll.ohTrigger(RecalcTrigger,Trigger1Y)),NA())</f>
        <v>8.5547938334636555E-3</v>
      </c>
    </row>
    <row r="1736" spans="2:17" x14ac:dyDescent="0.2">
      <c r="B1736" s="39" t="s">
        <v>42</v>
      </c>
      <c r="D1736" s="42">
        <f>_xll.qlCalendarAdvance(Calendar,$D1735,B1736,"f",FALSE)</f>
        <v>51918</v>
      </c>
      <c r="E1736" s="140">
        <f>_xll.qlInterestRateIndexValueDate(IndexON,D1736)</f>
        <v>51918</v>
      </c>
      <c r="F1736" s="156">
        <f>IFERROR(_xll.qlIndexFixing(IndexON,D1736,TRUE,_xll.ohTrigger(RecalcTrigger,TriggerON)),NA())</f>
        <v>7.1242430276215653E-3</v>
      </c>
      <c r="H1736" s="42">
        <f>_xll.qlCalendarAdvance(Calendar,$H1735,B1736,"f",FALSE)</f>
        <v>51918</v>
      </c>
      <c r="I1736" s="140">
        <f>_xll.qlInterestRateIndexValueDate(Index1M,$H1736)</f>
        <v>51918</v>
      </c>
      <c r="J1736" s="145">
        <f>IFERROR(_xll.qlIndexFixing(Index1M,$H1736,TRUE,_xll.ohTrigger(RecalcTrigger,Trigger1M)),NA())</f>
        <v>8.1091154392889143E-3</v>
      </c>
      <c r="K1736" s="44">
        <f>IFERROR(_xll.qlIndexFixing(Index3M,H1736,TRUE,_xll.ohTrigger(RecalcTrigger,Trigger3M)),NA())</f>
        <v>8.3486086542323909E-3</v>
      </c>
      <c r="L1736" s="44">
        <f>IFERROR(_xll.qlIndexFixing(Index6M,$H1736,TRUE,_xll.ohTrigger(RecalcTrigger,Trigger6M)),NA())</f>
        <v>8.2947295291272167E-3</v>
      </c>
      <c r="M1736" s="146">
        <f>IFERROR(_xll.qlIndexFixing(Index1Y,$H1736,TRUE,_xll.ohTrigger(RecalcTrigger,Trigger1Y)),NA())</f>
        <v>8.5567285955165644E-3</v>
      </c>
      <c r="N1736" s="145">
        <f>IFERROR(_xll.qlIndexFixing(ONIndex1M,I1736,TRUE,_xll.ohTrigger(RecalcTrigger,Trigger1M)),NA())</f>
        <v>8.1083711816835428E-3</v>
      </c>
      <c r="O1736" s="44">
        <f>IFERROR(_xll.qlIndexFixing(ONIndex3M,I1736,TRUE,_xll.ohTrigger(RecalcTrigger,Trigger3M)),NA())</f>
        <v>8.344745060436809E-3</v>
      </c>
      <c r="P1736" s="44">
        <f>IFERROR(_xll.qlIndexFixing(ONIndex6M,I1736,TRUE,_xll.ohTrigger(RecalcTrigger,Trigger6M)),NA())</f>
        <v>8.2949572793777904E-3</v>
      </c>
      <c r="Q1736" s="146">
        <f>IFERROR(_xll.qlIndexFixing(ONIndex1Y,I1736,TRUE,_xll.ohTrigger(RecalcTrigger,Trigger1Y)),NA())</f>
        <v>8.5539642175014308E-3</v>
      </c>
    </row>
    <row r="1737" spans="2:17" x14ac:dyDescent="0.2">
      <c r="B1737" s="39" t="s">
        <v>42</v>
      </c>
      <c r="D1737" s="42">
        <f>_xll.qlCalendarAdvance(Calendar,$D1736,B1737,"f",FALSE)</f>
        <v>51925</v>
      </c>
      <c r="E1737" s="140">
        <f>_xll.qlInterestRateIndexValueDate(IndexON,D1737)</f>
        <v>51925</v>
      </c>
      <c r="F1737" s="156">
        <f>IFERROR(_xll.qlIndexFixing(IndexON,D1737,TRUE,_xll.ohTrigger(RecalcTrigger,TriggerON)),NA())</f>
        <v>7.1236774820545214E-3</v>
      </c>
      <c r="H1737" s="42">
        <f>_xll.qlCalendarAdvance(Calendar,$H1736,B1737,"f",FALSE)</f>
        <v>51925</v>
      </c>
      <c r="I1737" s="140">
        <f>_xll.qlInterestRateIndexValueDate(Index1M,$H1737)</f>
        <v>51925</v>
      </c>
      <c r="J1737" s="145">
        <f>IFERROR(_xll.qlIndexFixing(Index1M,$H1737,TRUE,_xll.ohTrigger(RecalcTrigger,Trigger1M)),NA())</f>
        <v>8.1083201715273952E-3</v>
      </c>
      <c r="K1737" s="44">
        <f>IFERROR(_xll.qlIndexFixing(Index3M,H1737,TRUE,_xll.ohTrigger(RecalcTrigger,Trigger3M)),NA())</f>
        <v>8.3478967739483382E-3</v>
      </c>
      <c r="L1737" s="44">
        <f>IFERROR(_xll.qlIndexFixing(Index6M,$H1737,TRUE,_xll.ohTrigger(RecalcTrigger,Trigger6M)),NA())</f>
        <v>8.2932546900548864E-3</v>
      </c>
      <c r="M1737" s="146">
        <f>IFERROR(_xll.qlIndexFixing(Index1Y,$H1737,TRUE,_xll.ohTrigger(RecalcTrigger,Trigger1Y)),NA())</f>
        <v>8.5552717803454251E-3</v>
      </c>
      <c r="N1737" s="145">
        <f>IFERROR(_xll.qlIndexFixing(ONIndex1M,I1737,TRUE,_xll.ohTrigger(RecalcTrigger,Trigger1M)),NA())</f>
        <v>8.1075474249892032E-3</v>
      </c>
      <c r="O1737" s="44">
        <f>IFERROR(_xll.qlIndexFixing(ONIndex3M,I1737,TRUE,_xll.ohTrigger(RecalcTrigger,Trigger3M)),NA())</f>
        <v>8.3441463139906826E-3</v>
      </c>
      <c r="P1737" s="44">
        <f>IFERROR(_xll.qlIndexFixing(ONIndex6M,I1737,TRUE,_xll.ohTrigger(RecalcTrigger,Trigger6M)),NA())</f>
        <v>8.2938243648644772E-3</v>
      </c>
      <c r="Q1737" s="146">
        <f>IFERROR(_xll.qlIndexFixing(ONIndex1Y,I1737,TRUE,_xll.ohTrigger(RecalcTrigger,Trigger1Y)),NA())</f>
        <v>8.5531088952258329E-3</v>
      </c>
    </row>
    <row r="1738" spans="2:17" x14ac:dyDescent="0.2">
      <c r="B1738" s="39" t="s">
        <v>42</v>
      </c>
      <c r="D1738" s="42">
        <f>_xll.qlCalendarAdvance(Calendar,$D1737,B1738,"f",FALSE)</f>
        <v>51932</v>
      </c>
      <c r="E1738" s="140">
        <f>_xll.qlInterestRateIndexValueDate(IndexON,D1738)</f>
        <v>51932</v>
      </c>
      <c r="F1738" s="156">
        <f>IFERROR(_xll.qlIndexFixing(IndexON,D1738,TRUE,_xll.ohTrigger(RecalcTrigger,TriggerON)),NA())</f>
        <v>7.1230848087574152E-3</v>
      </c>
      <c r="H1738" s="42">
        <f>_xll.qlCalendarAdvance(Calendar,$H1737,B1738,"f",FALSE)</f>
        <v>51932</v>
      </c>
      <c r="I1738" s="140">
        <f>_xll.qlInterestRateIndexValueDate(Index1M,$H1738)</f>
        <v>51932</v>
      </c>
      <c r="J1738" s="145">
        <f>IFERROR(_xll.qlIndexFixing(Index1M,$H1738,TRUE,_xll.ohTrigger(RecalcTrigger,Trigger1M)),NA())</f>
        <v>8.1074398942249451E-3</v>
      </c>
      <c r="K1738" s="44">
        <f>IFERROR(_xll.qlIndexFixing(Index3M,H1738,TRUE,_xll.ohTrigger(RecalcTrigger,Trigger3M)),NA())</f>
        <v>8.3471775416508517E-3</v>
      </c>
      <c r="L1738" s="44">
        <f>IFERROR(_xll.qlIndexFixing(Index6M,$H1738,TRUE,_xll.ohTrigger(RecalcTrigger,Trigger6M)),NA())</f>
        <v>8.2917091905213951E-3</v>
      </c>
      <c r="M1738" s="146">
        <f>IFERROR(_xll.qlIndexFixing(Index1Y,$H1738,TRUE,_xll.ohTrigger(RecalcTrigger,Trigger1Y)),NA())</f>
        <v>8.5536292994468788E-3</v>
      </c>
      <c r="N1738" s="145">
        <f>IFERROR(_xll.qlIndexFixing(ONIndex1M,I1738,TRUE,_xll.ohTrigger(RecalcTrigger,Trigger1M)),NA())</f>
        <v>8.1066973239581532E-3</v>
      </c>
      <c r="O1738" s="44">
        <f>IFERROR(_xll.qlIndexFixing(ONIndex3M,I1738,TRUE,_xll.ohTrigger(RecalcTrigger,Trigger3M)),NA())</f>
        <v>8.3435183273701998E-3</v>
      </c>
      <c r="P1738" s="44">
        <f>IFERROR(_xll.qlIndexFixing(ONIndex6M,I1738,TRUE,_xll.ohTrigger(RecalcTrigger,Trigger6M)),NA())</f>
        <v>8.2926664837201791E-3</v>
      </c>
      <c r="Q1738" s="146">
        <f>IFERROR(_xll.qlIndexFixing(ONIndex1Y,I1738,TRUE,_xll.ohTrigger(RecalcTrigger,Trigger1Y)),NA())</f>
        <v>8.5522278666638751E-3</v>
      </c>
    </row>
    <row r="1739" spans="2:17" x14ac:dyDescent="0.2">
      <c r="B1739" s="39" t="s">
        <v>42</v>
      </c>
      <c r="D1739" s="42">
        <f>_xll.qlCalendarAdvance(Calendar,$D1738,B1739,"f",FALSE)</f>
        <v>51939</v>
      </c>
      <c r="E1739" s="140">
        <f>_xll.qlInterestRateIndexValueDate(IndexON,D1739)</f>
        <v>51939</v>
      </c>
      <c r="F1739" s="156">
        <f>IFERROR(_xll.qlIndexFixing(IndexON,D1739,TRUE,_xll.ohTrigger(RecalcTrigger,TriggerON)),NA())</f>
        <v>7.1224650076762161E-3</v>
      </c>
      <c r="H1739" s="42">
        <f>_xll.qlCalendarAdvance(Calendar,$H1738,B1739,"f",FALSE)</f>
        <v>51939</v>
      </c>
      <c r="I1739" s="140">
        <f>_xll.qlInterestRateIndexValueDate(Index1M,$H1739)</f>
        <v>51939</v>
      </c>
      <c r="J1739" s="145">
        <f>IFERROR(_xll.qlIndexFixing(Index1M,$H1739,TRUE,_xll.ohTrigger(RecalcTrigger,Trigger1M)),NA())</f>
        <v>8.1064871083904155E-3</v>
      </c>
      <c r="K1739" s="44">
        <f>IFERROR(_xll.qlIndexFixing(Index3M,H1739,TRUE,_xll.ohTrigger(RecalcTrigger,Trigger3M)),NA())</f>
        <v>8.3463284908678031E-3</v>
      </c>
      <c r="L1739" s="44">
        <f>IFERROR(_xll.qlIndexFixing(Index6M,$H1739,TRUE,_xll.ohTrigger(RecalcTrigger,Trigger6M)),NA())</f>
        <v>8.2901955452842398E-3</v>
      </c>
      <c r="M1739" s="146">
        <f>IFERROR(_xll.qlIndexFixing(Index1Y,$H1739,TRUE,_xll.ohTrigger(RecalcTrigger,Trigger1Y)),NA())</f>
        <v>8.5520407666964029E-3</v>
      </c>
      <c r="N1739" s="145">
        <f>IFERROR(_xll.qlIndexFixing(ONIndex1M,I1739,TRUE,_xll.ohTrigger(RecalcTrigger,Trigger1M)),NA())</f>
        <v>8.1058208785633745E-3</v>
      </c>
      <c r="O1739" s="44">
        <f>IFERROR(_xll.qlIndexFixing(ONIndex3M,I1739,TRUE,_xll.ohTrigger(RecalcTrigger,Trigger3M)),NA())</f>
        <v>8.3428611005753606E-3</v>
      </c>
      <c r="P1739" s="44">
        <f>IFERROR(_xll.qlIndexFixing(ONIndex6M,I1739,TRUE,_xll.ohTrigger(RecalcTrigger,Trigger6M)),NA())</f>
        <v>8.2914836359719128E-3</v>
      </c>
      <c r="Q1739" s="146">
        <f>IFERROR(_xll.qlIndexFixing(ONIndex1Y,I1739,TRUE,_xll.ohTrigger(RecalcTrigger,Trigger1Y)),NA())</f>
        <v>8.5513211317615294E-3</v>
      </c>
    </row>
    <row r="1740" spans="2:17" x14ac:dyDescent="0.2">
      <c r="B1740" s="39" t="s">
        <v>42</v>
      </c>
      <c r="D1740" s="42">
        <f>_xll.qlCalendarAdvance(Calendar,$D1739,B1740,"f",FALSE)</f>
        <v>51946</v>
      </c>
      <c r="E1740" s="140">
        <f>_xll.qlInterestRateIndexValueDate(IndexON,D1740)</f>
        <v>51946</v>
      </c>
      <c r="F1740" s="156">
        <f>IFERROR(_xll.qlIndexFixing(IndexON,D1740,TRUE,_xll.ohTrigger(RecalcTrigger,TriggerON)),NA())</f>
        <v>7.1218180787839076E-3</v>
      </c>
      <c r="H1740" s="42">
        <f>_xll.qlCalendarAdvance(Calendar,$H1739,B1740,"f",FALSE)</f>
        <v>51946</v>
      </c>
      <c r="I1740" s="140">
        <f>_xll.qlInterestRateIndexValueDate(Index1M,$H1740)</f>
        <v>51946</v>
      </c>
      <c r="J1740" s="145">
        <f>IFERROR(_xll.qlIndexFixing(Index1M,$H1740,TRUE,_xll.ohTrigger(RecalcTrigger,Trigger1M)),NA())</f>
        <v>8.1055310358160455E-3</v>
      </c>
      <c r="K1740" s="44">
        <f>IFERROR(_xll.qlIndexFixing(Index3M,H1740,TRUE,_xll.ohTrigger(RecalcTrigger,Trigger3M)),NA())</f>
        <v>8.3454501392909407E-3</v>
      </c>
      <c r="L1740" s="44">
        <f>IFERROR(_xll.qlIndexFixing(Index6M,$H1740,TRUE,_xll.ohTrigger(RecalcTrigger,Trigger6M)),NA())</f>
        <v>8.2886568314016109E-3</v>
      </c>
      <c r="M1740" s="146">
        <f>IFERROR(_xll.qlIndexFixing(Index1Y,$H1740,TRUE,_xll.ohTrigger(RecalcTrigger,Trigger1Y)),NA())</f>
        <v>8.5504263109659594E-3</v>
      </c>
      <c r="N1740" s="145">
        <f>IFERROR(_xll.qlIndexFixing(ONIndex1M,I1740,TRUE,_xll.ohTrigger(RecalcTrigger,Trigger1M)),NA())</f>
        <v>8.1049180888048689E-3</v>
      </c>
      <c r="O1740" s="44">
        <f>IFERROR(_xll.qlIndexFixing(ONIndex3M,I1740,TRUE,_xll.ohTrigger(RecalcTrigger,Trigger3M)),NA())</f>
        <v>8.3421746337142277E-3</v>
      </c>
      <c r="P1740" s="44">
        <f>IFERROR(_xll.qlIndexFixing(ONIndex6M,I1740,TRUE,_xll.ohTrigger(RecalcTrigger,Trigger6M)),NA())</f>
        <v>8.29027582159266E-3</v>
      </c>
      <c r="Q1740" s="146">
        <f>IFERROR(_xll.qlIndexFixing(ONIndex1Y,I1740,TRUE,_xll.ohTrigger(RecalcTrigger,Trigger1Y)),NA())</f>
        <v>8.5503886905998385E-3</v>
      </c>
    </row>
    <row r="1741" spans="2:17" x14ac:dyDescent="0.2">
      <c r="B1741" s="39" t="s">
        <v>42</v>
      </c>
      <c r="D1741" s="42">
        <f>_xll.qlCalendarAdvance(Calendar,$D1740,B1741,"f",FALSE)</f>
        <v>51953</v>
      </c>
      <c r="E1741" s="140">
        <f>_xll.qlInterestRateIndexValueDate(IndexON,D1741)</f>
        <v>51953</v>
      </c>
      <c r="F1741" s="156">
        <f>IFERROR(_xll.qlIndexFixing(IndexON,D1741,TRUE,_xll.ohTrigger(RecalcTrigger,TriggerON)),NA())</f>
        <v>7.1211440221615376E-3</v>
      </c>
      <c r="H1741" s="42">
        <f>_xll.qlCalendarAdvance(Calendar,$H1740,B1741,"f",FALSE)</f>
        <v>51953</v>
      </c>
      <c r="I1741" s="140">
        <f>_xll.qlInterestRateIndexValueDate(Index1M,$H1741)</f>
        <v>51953</v>
      </c>
      <c r="J1741" s="145">
        <f>IFERROR(_xll.qlIndexFixing(Index1M,$H1741,TRUE,_xll.ohTrigger(RecalcTrigger,Trigger1M)),NA())</f>
        <v>8.1045486025832867E-3</v>
      </c>
      <c r="K1741" s="44">
        <f>IFERROR(_xll.qlIndexFixing(Index3M,H1741,TRUE,_xll.ohTrigger(RecalcTrigger,Trigger3M)),NA())</f>
        <v>8.3445424869400976E-3</v>
      </c>
      <c r="L1741" s="44">
        <f>IFERROR(_xll.qlIndexFixing(Index6M,$H1741,TRUE,_xll.ohTrigger(RecalcTrigger,Trigger6M)),NA())</f>
        <v>8.2870930489330925E-3</v>
      </c>
      <c r="M1741" s="146">
        <f>IFERROR(_xll.qlIndexFixing(Index1Y,$H1741,TRUE,_xll.ohTrigger(RecalcTrigger,Trigger1Y)),NA())</f>
        <v>8.5487513911347689E-3</v>
      </c>
      <c r="N1741" s="145">
        <f>IFERROR(_xll.qlIndexFixing(ONIndex1M,I1741,TRUE,_xll.ohTrigger(RecalcTrigger,Trigger1M)),NA())</f>
        <v>8.1039889547096511E-3</v>
      </c>
      <c r="O1741" s="44">
        <f>IFERROR(_xll.qlIndexFixing(ONIndex3M,I1741,TRUE,_xll.ohTrigger(RecalcTrigger,Trigger3M)),NA())</f>
        <v>8.3414589266517236E-3</v>
      </c>
      <c r="P1741" s="44">
        <f>IFERROR(_xll.qlIndexFixing(ONIndex6M,I1741,TRUE,_xll.ohTrigger(RecalcTrigger,Trigger6M)),NA())</f>
        <v>8.2890430406364537E-3</v>
      </c>
      <c r="Q1741" s="146">
        <f>IFERROR(_xll.qlIndexFixing(ONIndex1Y,I1741,TRUE,_xll.ohTrigger(RecalcTrigger,Trigger1Y)),NA())</f>
        <v>8.549430543097758E-3</v>
      </c>
    </row>
    <row r="1742" spans="2:17" x14ac:dyDescent="0.2">
      <c r="B1742" s="39" t="s">
        <v>42</v>
      </c>
      <c r="D1742" s="42">
        <f>_xll.qlCalendarAdvance(Calendar,$D1741,B1742,"f",FALSE)</f>
        <v>51964</v>
      </c>
      <c r="E1742" s="140">
        <f>_xll.qlInterestRateIndexValueDate(IndexON,D1742)</f>
        <v>51964</v>
      </c>
      <c r="F1742" s="156">
        <f>IFERROR(_xll.qlIndexFixing(IndexON,D1742,TRUE,_xll.ohTrigger(RecalcTrigger,TriggerON)),NA())</f>
        <v>7.119995320751249E-3</v>
      </c>
      <c r="H1742" s="42">
        <f>_xll.qlCalendarAdvance(Calendar,$H1741,B1742,"f",FALSE)</f>
        <v>51964</v>
      </c>
      <c r="I1742" s="140">
        <f>_xll.qlInterestRateIndexValueDate(Index1M,$H1742)</f>
        <v>51964</v>
      </c>
      <c r="J1742" s="145">
        <f>IFERROR(_xll.qlIndexFixing(Index1M,$H1742,TRUE,_xll.ohTrigger(RecalcTrigger,Trigger1M)),NA())</f>
        <v>8.1029369712563408E-3</v>
      </c>
      <c r="K1742" s="44">
        <f>IFERROR(_xll.qlIndexFixing(Index3M,H1742,TRUE,_xll.ohTrigger(RecalcTrigger,Trigger3M)),NA())</f>
        <v>8.3429917765909002E-3</v>
      </c>
      <c r="L1742" s="44">
        <f>IFERROR(_xll.qlIndexFixing(Index6M,$H1742,TRUE,_xll.ohTrigger(RecalcTrigger,Trigger6M)),NA())</f>
        <v>8.2846434926967822E-3</v>
      </c>
      <c r="M1742" s="146">
        <f>IFERROR(_xll.qlIndexFixing(Index1Y,$H1742,TRUE,_xll.ohTrigger(RecalcTrigger,Trigger1Y)),NA())</f>
        <v>8.5462303011696328E-3</v>
      </c>
      <c r="N1742" s="145">
        <f>IFERROR(_xll.qlIndexFixing(ONIndex1M,I1742,TRUE,_xll.ohTrigger(RecalcTrigger,Trigger1M)),NA())</f>
        <v>8.1024362372383862E-3</v>
      </c>
      <c r="O1742" s="44">
        <f>IFERROR(_xll.qlIndexFixing(ONIndex3M,I1742,TRUE,_xll.ohTrigger(RecalcTrigger,Trigger3M)),NA())</f>
        <v>8.3401953905770654E-3</v>
      </c>
      <c r="P1742" s="44">
        <f>IFERROR(_xll.qlIndexFixing(ONIndex6M,I1742,TRUE,_xll.ohTrigger(RecalcTrigger,Trigger6M)),NA())</f>
        <v>8.2870506326926385E-3</v>
      </c>
      <c r="Q1742" s="146">
        <f>IFERROR(_xll.qlIndexFixing(ONIndex1Y,I1742,TRUE,_xll.ohTrigger(RecalcTrigger,Trigger1Y)),NA())</f>
        <v>8.5478171631336863E-3</v>
      </c>
    </row>
    <row r="1743" spans="2:17" x14ac:dyDescent="0.2">
      <c r="B1743" s="39" t="s">
        <v>42</v>
      </c>
      <c r="D1743" s="42">
        <f>_xll.qlCalendarAdvance(Calendar,$D1742,B1743,"f",FALSE)</f>
        <v>51971</v>
      </c>
      <c r="E1743" s="140">
        <f>_xll.qlInterestRateIndexValueDate(IndexON,D1743)</f>
        <v>51971</v>
      </c>
      <c r="F1743" s="156">
        <f>IFERROR(_xll.qlIndexFixing(IndexON,D1743,TRUE,_xll.ohTrigger(RecalcTrigger,TriggerON)),NA())</f>
        <v>7.1192554112431417E-3</v>
      </c>
      <c r="H1743" s="42">
        <f>_xll.qlCalendarAdvance(Calendar,$H1742,B1743,"f",FALSE)</f>
        <v>51971</v>
      </c>
      <c r="I1743" s="140">
        <f>_xll.qlInterestRateIndexValueDate(Index1M,$H1743)</f>
        <v>51971</v>
      </c>
      <c r="J1743" s="145">
        <f>IFERROR(_xll.qlIndexFixing(Index1M,$H1743,TRUE,_xll.ohTrigger(RecalcTrigger,Trigger1M)),NA())</f>
        <v>8.1018886596642137E-3</v>
      </c>
      <c r="K1743" s="44">
        <f>IFERROR(_xll.qlIndexFixing(Index3M,H1743,TRUE,_xll.ohTrigger(RecalcTrigger,Trigger3M)),NA())</f>
        <v>8.3420151251075627E-3</v>
      </c>
      <c r="L1743" s="44">
        <f>IFERROR(_xll.qlIndexFixing(Index6M,$H1743,TRUE,_xll.ohTrigger(RecalcTrigger,Trigger6M)),NA())</f>
        <v>8.2830189032003562E-3</v>
      </c>
      <c r="M1743" s="146">
        <f>IFERROR(_xll.qlIndexFixing(Index1Y,$H1743,TRUE,_xll.ohTrigger(RecalcTrigger,Trigger1Y)),NA())</f>
        <v>8.5445270469743928E-3</v>
      </c>
      <c r="N1743" s="145">
        <f>IFERROR(_xll.qlIndexFixing(ONIndex1M,I1743,TRUE,_xll.ohTrigger(RecalcTrigger,Trigger1M)),NA())</f>
        <v>8.1014431680825894E-3</v>
      </c>
      <c r="O1743" s="44">
        <f>IFERROR(_xll.qlIndexFixing(ONIndex3M,I1743,TRUE,_xll.ohTrigger(RecalcTrigger,Trigger3M)),NA())</f>
        <v>8.3394087077204304E-3</v>
      </c>
      <c r="P1743" s="44">
        <f>IFERROR(_xll.qlIndexFixing(ONIndex6M,I1743,TRUE,_xll.ohTrigger(RecalcTrigger,Trigger6M)),NA())</f>
        <v>8.2857572772598864E-3</v>
      </c>
      <c r="Q1743" s="146">
        <f>IFERROR(_xll.qlIndexFixing(ONIndex1Y,I1743,TRUE,_xll.ohTrigger(RecalcTrigger,Trigger1Y)),NA())</f>
        <v>8.5467966337959833E-3</v>
      </c>
    </row>
    <row r="1744" spans="2:17" x14ac:dyDescent="0.2">
      <c r="B1744" s="39" t="s">
        <v>42</v>
      </c>
      <c r="D1744" s="42">
        <f>_xll.qlCalendarAdvance(Calendar,$D1743,B1744,"f",FALSE)</f>
        <v>51978</v>
      </c>
      <c r="E1744" s="140">
        <f>_xll.qlInterestRateIndexValueDate(IndexON,D1744)</f>
        <v>51978</v>
      </c>
      <c r="F1744" s="156">
        <f>IFERROR(_xll.qlIndexFixing(IndexON,D1744,TRUE,_xll.ohTrigger(RecalcTrigger,TriggerON)),NA())</f>
        <v>7.1184883749775274E-3</v>
      </c>
      <c r="H1744" s="42">
        <f>_xll.qlCalendarAdvance(Calendar,$H1743,B1744,"f",FALSE)</f>
        <v>51978</v>
      </c>
      <c r="I1744" s="140">
        <f>_xll.qlInterestRateIndexValueDate(Index1M,$H1744)</f>
        <v>51978</v>
      </c>
      <c r="J1744" s="145">
        <f>IFERROR(_xll.qlIndexFixing(Index1M,$H1744,TRUE,_xll.ohTrigger(RecalcTrigger,Trigger1M)),NA())</f>
        <v>8.1008139880178014E-3</v>
      </c>
      <c r="K1744" s="44">
        <f>IFERROR(_xll.qlIndexFixing(Index3M,H1744,TRUE,_xll.ohTrigger(RecalcTrigger,Trigger3M)),NA())</f>
        <v>8.3410091749207983E-3</v>
      </c>
      <c r="L1744" s="44">
        <f>IFERROR(_xll.qlIndexFixing(Index6M,$H1744,TRUE,_xll.ohTrigger(RecalcTrigger,Trigger6M)),NA())</f>
        <v>8.2813692464457928E-3</v>
      </c>
      <c r="M1744" s="146">
        <f>IFERROR(_xll.qlIndexFixing(Index1Y,$H1744,TRUE,_xll.ohTrigger(RecalcTrigger,Trigger1Y)),NA())</f>
        <v>8.5427978715606478E-3</v>
      </c>
      <c r="N1744" s="145">
        <f>IFERROR(_xll.qlIndexFixing(ONIndex1M,I1744,TRUE,_xll.ohTrigger(RecalcTrigger,Trigger1M)),NA())</f>
        <v>8.1004237557247283E-3</v>
      </c>
      <c r="O1744" s="44">
        <f>IFERROR(_xll.qlIndexFixing(ONIndex3M,I1744,TRUE,_xll.ohTrigger(RecalcTrigger,Trigger3M)),NA())</f>
        <v>8.3385927861212572E-3</v>
      </c>
      <c r="P1744" s="44">
        <f>IFERROR(_xll.qlIndexFixing(ONIndex6M,I1744,TRUE,_xll.ohTrigger(RecalcTrigger,Trigger6M)),NA())</f>
        <v>8.2844389563307974E-3</v>
      </c>
      <c r="Q1744" s="146">
        <f>IFERROR(_xll.qlIndexFixing(ONIndex1Y,I1744,TRUE,_xll.ohTrigger(RecalcTrigger,Trigger1Y)),NA())</f>
        <v>8.5457503994146311E-3</v>
      </c>
    </row>
    <row r="1745" spans="2:17" x14ac:dyDescent="0.2">
      <c r="B1745" s="39" t="s">
        <v>42</v>
      </c>
      <c r="D1745" s="42">
        <f>_xll.qlCalendarAdvance(Calendar,$D1744,B1745,"f",FALSE)</f>
        <v>51985</v>
      </c>
      <c r="E1745" s="140">
        <f>_xll.qlInterestRateIndexValueDate(IndexON,D1745)</f>
        <v>51985</v>
      </c>
      <c r="F1745" s="156">
        <f>IFERROR(_xll.qlIndexFixing(IndexON,D1745,TRUE,_xll.ohTrigger(RecalcTrigger,TriggerON)),NA())</f>
        <v>7.1176942121164988E-3</v>
      </c>
      <c r="H1745" s="42">
        <f>_xll.qlCalendarAdvance(Calendar,$H1744,B1745,"f",FALSE)</f>
        <v>51985</v>
      </c>
      <c r="I1745" s="140">
        <f>_xll.qlInterestRateIndexValueDate(Index1M,$H1745)</f>
        <v>51985</v>
      </c>
      <c r="J1745" s="145">
        <f>IFERROR(_xll.qlIndexFixing(Index1M,$H1745,TRUE,_xll.ohTrigger(RecalcTrigger,Trigger1M)),NA())</f>
        <v>8.099712956325205E-3</v>
      </c>
      <c r="K1745" s="44">
        <f>IFERROR(_xll.qlIndexFixing(Index3M,H1745,TRUE,_xll.ohTrigger(RecalcTrigger,Trigger3M)),NA())</f>
        <v>8.3399739260510922E-3</v>
      </c>
      <c r="L1745" s="44">
        <f>IFERROR(_xll.qlIndexFixing(Index6M,$H1745,TRUE,_xll.ohTrigger(RecalcTrigger,Trigger6M)),NA())</f>
        <v>8.2796945224942117E-3</v>
      </c>
      <c r="M1745" s="146">
        <f>IFERROR(_xll.qlIndexFixing(Index1Y,$H1745,TRUE,_xll.ohTrigger(RecalcTrigger,Trigger1Y)),NA())</f>
        <v>8.5410427750616247E-3</v>
      </c>
      <c r="N1745" s="145">
        <f>IFERROR(_xll.qlIndexFixing(ONIndex1M,I1745,TRUE,_xll.ohTrigger(RecalcTrigger,Trigger1M)),NA())</f>
        <v>8.0993780002458493E-3</v>
      </c>
      <c r="O1745" s="44">
        <f>IFERROR(_xll.qlIndexFixing(ONIndex3M,I1745,TRUE,_xll.ohTrigger(RecalcTrigger,Trigger3M)),NA())</f>
        <v>8.3377476256174532E-3</v>
      </c>
      <c r="P1745" s="44">
        <f>IFERROR(_xll.qlIndexFixing(ONIndex6M,I1745,TRUE,_xll.ohTrigger(RecalcTrigger,Trigger6M)),NA())</f>
        <v>8.2830956699053715E-3</v>
      </c>
      <c r="Q1745" s="146">
        <f>IFERROR(_xll.qlIndexFixing(ONIndex1Y,I1745,TRUE,_xll.ohTrigger(RecalcTrigger,Trigger1Y)),NA())</f>
        <v>8.5446784599085834E-3</v>
      </c>
    </row>
    <row r="1746" spans="2:17" x14ac:dyDescent="0.2">
      <c r="B1746" s="39" t="s">
        <v>42</v>
      </c>
      <c r="D1746" s="42">
        <f>_xll.qlCalendarAdvance(Calendar,$D1745,B1746,"f",FALSE)</f>
        <v>51992</v>
      </c>
      <c r="E1746" s="140">
        <f>_xll.qlInterestRateIndexValueDate(IndexON,D1746)</f>
        <v>51992</v>
      </c>
      <c r="F1746" s="156">
        <f>IFERROR(_xll.qlIndexFixing(IndexON,D1746,TRUE,_xll.ohTrigger(RecalcTrigger,TriggerON)),NA())</f>
        <v>7.1168729224979632E-3</v>
      </c>
      <c r="H1746" s="42">
        <f>_xll.qlCalendarAdvance(Calendar,$H1745,B1746,"f",FALSE)</f>
        <v>51992</v>
      </c>
      <c r="I1746" s="140">
        <f>_xll.qlInterestRateIndexValueDate(Index1M,$H1746)</f>
        <v>51992</v>
      </c>
      <c r="J1746" s="145">
        <f>IFERROR(_xll.qlIndexFixing(Index1M,$H1746,TRUE,_xll.ohTrigger(RecalcTrigger,Trigger1M)),NA())</f>
        <v>8.0985924848373594E-3</v>
      </c>
      <c r="K1746" s="44">
        <f>IFERROR(_xll.qlIndexFixing(Index3M,H1746,TRUE,_xll.ohTrigger(RecalcTrigger,Trigger3M)),NA())</f>
        <v>8.3389228486599465E-3</v>
      </c>
      <c r="L1746" s="44">
        <f>IFERROR(_xll.qlIndexFixing(Index6M,$H1746,TRUE,_xll.ohTrigger(RecalcTrigger,Trigger6M)),NA())</f>
        <v>8.2779582736003145E-3</v>
      </c>
      <c r="M1746" s="146">
        <f>IFERROR(_xll.qlIndexFixing(Index1Y,$H1746,TRUE,_xll.ohTrigger(RecalcTrigger,Trigger1Y)),NA())</f>
        <v>8.5392617576123264E-3</v>
      </c>
      <c r="N1746" s="145">
        <f>IFERROR(_xll.qlIndexFixing(ONIndex1M,I1746,TRUE,_xll.ohTrigger(RecalcTrigger,Trigger1M)),NA())</f>
        <v>8.0983059015649062E-3</v>
      </c>
      <c r="O1746" s="44">
        <f>IFERROR(_xll.qlIndexFixing(ONIndex3M,I1746,TRUE,_xll.ohTrigger(RecalcTrigger,Trigger3M)),NA())</f>
        <v>8.3368732263711109E-3</v>
      </c>
      <c r="P1746" s="44">
        <f>IFERROR(_xll.qlIndexFixing(ONIndex6M,I1746,TRUE,_xll.ohTrigger(RecalcTrigger,Trigger6M)),NA())</f>
        <v>8.281727418064655E-3</v>
      </c>
      <c r="Q1746" s="146">
        <f>IFERROR(_xll.qlIndexFixing(ONIndex1Y,I1746,TRUE,_xll.ohTrigger(RecalcTrigger,Trigger1Y)),NA())</f>
        <v>8.5435808152778403E-3</v>
      </c>
    </row>
    <row r="1747" spans="2:17" x14ac:dyDescent="0.2">
      <c r="B1747" s="39" t="s">
        <v>42</v>
      </c>
      <c r="D1747" s="42">
        <f>_xll.qlCalendarAdvance(Calendar,$D1746,B1747,"f",FALSE)</f>
        <v>51999</v>
      </c>
      <c r="E1747" s="140">
        <f>_xll.qlInterestRateIndexValueDate(IndexON,D1747)</f>
        <v>51999</v>
      </c>
      <c r="F1747" s="156">
        <f>IFERROR(_xll.qlIndexFixing(IndexON,D1747,TRUE,_xll.ohTrigger(RecalcTrigger,TriggerON)),NA())</f>
        <v>7.1160245061219207E-3</v>
      </c>
      <c r="H1747" s="42">
        <f>_xll.qlCalendarAdvance(Calendar,$H1746,B1747,"f",FALSE)</f>
        <v>51999</v>
      </c>
      <c r="I1747" s="140">
        <f>_xll.qlInterestRateIndexValueDate(Index1M,$H1747)</f>
        <v>51999</v>
      </c>
      <c r="J1747" s="145">
        <f>IFERROR(_xll.qlIndexFixing(Index1M,$H1747,TRUE,_xll.ohTrigger(RecalcTrigger,Trigger1M)),NA())</f>
        <v>8.0974368245781501E-3</v>
      </c>
      <c r="K1747" s="44">
        <f>IFERROR(_xll.qlIndexFixing(Index3M,H1747,TRUE,_xll.ohTrigger(RecalcTrigger,Trigger3M)),NA())</f>
        <v>8.3378268847255702E-3</v>
      </c>
      <c r="L1747" s="44">
        <f>IFERROR(_xll.qlIndexFixing(Index6M,$H1747,TRUE,_xll.ohTrigger(RecalcTrigger,Trigger6M)),NA())</f>
        <v>8.2762315858751403E-3</v>
      </c>
      <c r="M1747" s="146">
        <f>IFERROR(_xll.qlIndexFixing(Index1Y,$H1747,TRUE,_xll.ohTrigger(RecalcTrigger,Trigger1Y)),NA())</f>
        <v>8.5374548193504207E-3</v>
      </c>
      <c r="N1747" s="145">
        <f>IFERROR(_xll.qlIndexFixing(ONIndex1M,I1747,TRUE,_xll.ohTrigger(RecalcTrigger,Trigger1M)),NA())</f>
        <v>8.0972074596008525E-3</v>
      </c>
      <c r="O1747" s="44">
        <f>IFERROR(_xll.qlIndexFixing(ONIndex3M,I1747,TRUE,_xll.ohTrigger(RecalcTrigger,Trigger3M)),NA())</f>
        <v>8.3359695882201379E-3</v>
      </c>
      <c r="P1747" s="44">
        <f>IFERROR(_xll.qlIndexFixing(ONIndex6M,I1747,TRUE,_xll.ohTrigger(RecalcTrigger,Trigger6M)),NA())</f>
        <v>8.2803342006465552E-3</v>
      </c>
      <c r="Q1747" s="146">
        <f>IFERROR(_xll.qlIndexFixing(ONIndex1Y,I1747,TRUE,_xll.ohTrigger(RecalcTrigger,Trigger1Y)),NA())</f>
        <v>8.542457465603448E-3</v>
      </c>
    </row>
    <row r="1748" spans="2:17" x14ac:dyDescent="0.2">
      <c r="B1748" s="39" t="s">
        <v>42</v>
      </c>
      <c r="D1748" s="42">
        <f>_xll.qlCalendarAdvance(Calendar,$D1747,B1748,"f",FALSE)</f>
        <v>52006</v>
      </c>
      <c r="E1748" s="140">
        <f>_xll.qlInterestRateIndexValueDate(IndexON,D1748)</f>
        <v>52006</v>
      </c>
      <c r="F1748" s="156">
        <f>IFERROR(_xll.qlIndexFixing(IndexON,D1748,TRUE,_xll.ohTrigger(RecalcTrigger,TriggerON)),NA())</f>
        <v>7.1151489630694176E-3</v>
      </c>
      <c r="H1748" s="42">
        <f>_xll.qlCalendarAdvance(Calendar,$H1747,B1748,"f",FALSE)</f>
        <v>52006</v>
      </c>
      <c r="I1748" s="140">
        <f>_xll.qlInterestRateIndexValueDate(Index1M,$H1748)</f>
        <v>52006</v>
      </c>
      <c r="J1748" s="145">
        <f>IFERROR(_xll.qlIndexFixing(Index1M,$H1748,TRUE,_xll.ohTrigger(RecalcTrigger,Trigger1M)),NA())</f>
        <v>8.0962548037154559E-3</v>
      </c>
      <c r="K1748" s="44">
        <f>IFERROR(_xll.qlIndexFixing(Index3M,H1748,TRUE,_xll.ohTrigger(RecalcTrigger,Trigger3M)),NA())</f>
        <v>8.336701621516774E-3</v>
      </c>
      <c r="L1748" s="44">
        <f>IFERROR(_xll.qlIndexFixing(Index6M,$H1748,TRUE,_xll.ohTrigger(RecalcTrigger,Trigger6M)),NA())</f>
        <v>8.2744798305903738E-3</v>
      </c>
      <c r="M1748" s="146">
        <f>IFERROR(_xll.qlIndexFixing(Index1Y,$H1748,TRUE,_xll.ohTrigger(RecalcTrigger,Trigger1Y)),NA())</f>
        <v>8.5356219604146855E-3</v>
      </c>
      <c r="N1748" s="145">
        <f>IFERROR(_xll.qlIndexFixing(ONIndex1M,I1748,TRUE,_xll.ohTrigger(RecalcTrigger,Trigger1M)),NA())</f>
        <v>8.096082674515781E-3</v>
      </c>
      <c r="O1748" s="44">
        <f>IFERROR(_xll.qlIndexFixing(ONIndex3M,I1748,TRUE,_xll.ohTrigger(RecalcTrigger,Trigger3M)),NA())</f>
        <v>8.3350367114076729E-3</v>
      </c>
      <c r="P1748" s="44">
        <f>IFERROR(_xll.qlIndexFixing(ONIndex6M,I1748,TRUE,_xll.ohTrigger(RecalcTrigger,Trigger6M)),NA())</f>
        <v>8.2789160178131649E-3</v>
      </c>
      <c r="Q1748" s="146">
        <f>IFERROR(_xll.qlIndexFixing(ONIndex1Y,I1748,TRUE,_xll.ohTrigger(RecalcTrigger,Trigger1Y)),NA())</f>
        <v>8.5413084108043602E-3</v>
      </c>
    </row>
    <row r="1749" spans="2:17" x14ac:dyDescent="0.2">
      <c r="B1749" s="39" t="s">
        <v>42</v>
      </c>
      <c r="D1749" s="42">
        <f>_xll.qlCalendarAdvance(Calendar,$D1748,B1749,"f",FALSE)</f>
        <v>52013</v>
      </c>
      <c r="E1749" s="140">
        <f>_xll.qlInterestRateIndexValueDate(IndexON,D1749)</f>
        <v>52013</v>
      </c>
      <c r="F1749" s="156">
        <f>IFERROR(_xll.qlIndexFixing(IndexON,D1749,TRUE,_xll.ohTrigger(RecalcTrigger,TriggerON)),NA())</f>
        <v>7.1142462932594075E-3</v>
      </c>
      <c r="H1749" s="42">
        <f>_xll.qlCalendarAdvance(Calendar,$H1748,B1749,"f",FALSE)</f>
        <v>52013</v>
      </c>
      <c r="I1749" s="140">
        <f>_xll.qlInterestRateIndexValueDate(Index1M,$H1749)</f>
        <v>52013</v>
      </c>
      <c r="J1749" s="145">
        <f>IFERROR(_xll.qlIndexFixing(Index1M,$H1749,TRUE,_xll.ohTrigger(RecalcTrigger,Trigger1M)),NA())</f>
        <v>8.0950464222545055E-3</v>
      </c>
      <c r="K1749" s="44">
        <f>IFERROR(_xll.qlIndexFixing(Index3M,H1749,TRUE,_xll.ohTrigger(RecalcTrigger,Trigger3M)),NA())</f>
        <v>8.3355470590564633E-3</v>
      </c>
      <c r="L1749" s="44">
        <f>IFERROR(_xll.qlIndexFixing(Index6M,$H1749,TRUE,_xll.ohTrigger(RecalcTrigger,Trigger6M)),NA())</f>
        <v>8.2727030078120854E-3</v>
      </c>
      <c r="M1749" s="146">
        <f>IFERROR(_xll.qlIndexFixing(Index1Y,$H1749,TRUE,_xll.ohTrigger(RecalcTrigger,Trigger1Y)),NA())</f>
        <v>8.5337631809470071E-3</v>
      </c>
      <c r="N1749" s="145">
        <f>IFERROR(_xll.qlIndexFixing(ONIndex1M,I1749,TRUE,_xll.ohTrigger(RecalcTrigger,Trigger1M)),NA())</f>
        <v>8.0949315463096916E-3</v>
      </c>
      <c r="O1749" s="44">
        <f>IFERROR(_xll.qlIndexFixing(ONIndex3M,I1749,TRUE,_xll.ohTrigger(RecalcTrigger,Trigger3M)),NA())</f>
        <v>8.3340745956905771E-3</v>
      </c>
      <c r="P1749" s="44">
        <f>IFERROR(_xll.qlIndexFixing(ONIndex6M,I1749,TRUE,_xll.ohTrigger(RecalcTrigger,Trigger6M)),NA())</f>
        <v>8.2774728694834376E-3</v>
      </c>
      <c r="Q1749" s="146">
        <f>IFERROR(_xll.qlIndexFixing(ONIndex1Y,I1749,TRUE,_xll.ohTrigger(RecalcTrigger,Trigger1Y)),NA())</f>
        <v>8.5401336507995307E-3</v>
      </c>
    </row>
    <row r="1750" spans="2:17" x14ac:dyDescent="0.2">
      <c r="B1750" s="39" t="s">
        <v>42</v>
      </c>
      <c r="D1750" s="42">
        <f>_xll.qlCalendarAdvance(Calendar,$D1749,B1750,"f",FALSE)</f>
        <v>52020</v>
      </c>
      <c r="E1750" s="140">
        <f>_xll.qlInterestRateIndexValueDate(IndexON,D1750)</f>
        <v>52020</v>
      </c>
      <c r="F1750" s="156">
        <f>IFERROR(_xll.qlIndexFixing(IndexON,D1750,TRUE,_xll.ohTrigger(RecalcTrigger,TriggerON)),NA())</f>
        <v>7.1133164967729368E-3</v>
      </c>
      <c r="H1750" s="42">
        <f>_xll.qlCalendarAdvance(Calendar,$H1749,B1750,"f",FALSE)</f>
        <v>52020</v>
      </c>
      <c r="I1750" s="140">
        <f>_xll.qlInterestRateIndexValueDate(Index1M,$H1750)</f>
        <v>52020</v>
      </c>
      <c r="J1750" s="145">
        <f>IFERROR(_xll.qlIndexFixing(Index1M,$H1750,TRUE,_xll.ohTrigger(RecalcTrigger,Trigger1M)),NA())</f>
        <v>8.0938123973964098E-3</v>
      </c>
      <c r="K1750" s="44">
        <f>IFERROR(_xll.qlIndexFixing(Index3M,H1750,TRUE,_xll.ohTrigger(RecalcTrigger,Trigger3M)),NA())</f>
        <v>8.3343631973710648E-3</v>
      </c>
      <c r="L1750" s="44">
        <f>IFERROR(_xll.qlIndexFixing(Index6M,$H1750,TRUE,_xll.ohTrigger(RecalcTrigger,Trigger6M)),NA())</f>
        <v>8.2709448970197628E-3</v>
      </c>
      <c r="M1750" s="146">
        <f>IFERROR(_xll.qlIndexFixing(Index1Y,$H1750,TRUE,_xll.ohTrigger(RecalcTrigger,Trigger1Y)),NA())</f>
        <v>8.5318784810908266E-3</v>
      </c>
      <c r="N1750" s="145">
        <f>IFERROR(_xll.qlIndexFixing(ONIndex1M,I1750,TRUE,_xll.ohTrigger(RecalcTrigger,Trigger1M)),NA())</f>
        <v>8.0937540748204917E-3</v>
      </c>
      <c r="O1750" s="44">
        <f>IFERROR(_xll.qlIndexFixing(ONIndex3M,I1750,TRUE,_xll.ohTrigger(RecalcTrigger,Trigger3M)),NA())</f>
        <v>8.3330832411498967E-3</v>
      </c>
      <c r="P1750" s="44">
        <f>IFERROR(_xll.qlIndexFixing(ONIndex6M,I1750,TRUE,_xll.ohTrigger(RecalcTrigger,Trigger6M)),NA())</f>
        <v>8.2760047556573735E-3</v>
      </c>
      <c r="Q1750" s="146">
        <f>IFERROR(_xll.qlIndexFixing(ONIndex1Y,I1750,TRUE,_xll.ohTrigger(RecalcTrigger,Trigger1Y)),NA())</f>
        <v>8.5389331858320983E-3</v>
      </c>
    </row>
    <row r="1751" spans="2:17" x14ac:dyDescent="0.2">
      <c r="B1751" s="39" t="s">
        <v>42</v>
      </c>
      <c r="D1751" s="42">
        <f>_xll.qlCalendarAdvance(Calendar,$D1750,B1751,"f",FALSE)</f>
        <v>52027</v>
      </c>
      <c r="E1751" s="140">
        <f>_xll.qlInterestRateIndexValueDate(IndexON,D1751)</f>
        <v>52027</v>
      </c>
      <c r="F1751" s="156">
        <f>IFERROR(_xll.qlIndexFixing(IndexON,D1751,TRUE,_xll.ohTrigger(RecalcTrigger,TriggerON)),NA())</f>
        <v>7.1123595735289591E-3</v>
      </c>
      <c r="H1751" s="42">
        <f>_xll.qlCalendarAdvance(Calendar,$H1750,B1751,"f",FALSE)</f>
        <v>52027</v>
      </c>
      <c r="I1751" s="140">
        <f>_xll.qlInterestRateIndexValueDate(Index1M,$H1751)</f>
        <v>52027</v>
      </c>
      <c r="J1751" s="145">
        <f>IFERROR(_xll.qlIndexFixing(Index1M,$H1751,TRUE,_xll.ohTrigger(RecalcTrigger,Trigger1M)),NA())</f>
        <v>8.0925532055753004E-3</v>
      </c>
      <c r="K1751" s="44">
        <f>IFERROR(_xll.qlIndexFixing(Index3M,H1751,TRUE,_xll.ohTrigger(RecalcTrigger,Trigger3M)),NA())</f>
        <v>8.3331500364870071E-3</v>
      </c>
      <c r="L1751" s="44">
        <f>IFERROR(_xll.qlIndexFixing(Index6M,$H1751,TRUE,_xll.ohTrigger(RecalcTrigger,Trigger6M)),NA())</f>
        <v>8.2691197712412689E-3</v>
      </c>
      <c r="M1751" s="146">
        <f>IFERROR(_xll.qlIndexFixing(Index1Y,$H1751,TRUE,_xll.ohTrigger(RecalcTrigger,Trigger1Y)),NA())</f>
        <v>8.5299678609909169E-3</v>
      </c>
      <c r="N1751" s="145">
        <f>IFERROR(_xll.qlIndexFixing(ONIndex1M,I1751,TRUE,_xll.ohTrigger(RecalcTrigger,Trigger1M)),NA())</f>
        <v>8.0925502602102739E-3</v>
      </c>
      <c r="O1751" s="44">
        <f>IFERROR(_xll.qlIndexFixing(ONIndex3M,I1751,TRUE,_xll.ohTrigger(RecalcTrigger,Trigger3M)),NA())</f>
        <v>8.3320626478666782E-3</v>
      </c>
      <c r="P1751" s="44">
        <f>IFERROR(_xll.qlIndexFixing(ONIndex6M,I1751,TRUE,_xll.ohTrigger(RecalcTrigger,Trigger6M)),NA())</f>
        <v>8.2745116763349724E-3</v>
      </c>
      <c r="Q1751" s="146">
        <f>IFERROR(_xll.qlIndexFixing(ONIndex1Y,I1751,TRUE,_xll.ohTrigger(RecalcTrigger,Trigger1Y)),NA())</f>
        <v>8.5377070156589241E-3</v>
      </c>
    </row>
    <row r="1752" spans="2:17" x14ac:dyDescent="0.2">
      <c r="B1752" s="39" t="s">
        <v>42</v>
      </c>
      <c r="D1752" s="42">
        <f>_xll.qlCalendarAdvance(Calendar,$D1751,B1752,"f",FALSE)</f>
        <v>52034</v>
      </c>
      <c r="E1752" s="140">
        <f>_xll.qlInterestRateIndexValueDate(IndexON,D1752)</f>
        <v>52034</v>
      </c>
      <c r="F1752" s="156">
        <f>IFERROR(_xll.qlIndexFixing(IndexON,D1752,TRUE,_xll.ohTrigger(RecalcTrigger,TriggerON)),NA())</f>
        <v>7.111375523689567E-3</v>
      </c>
      <c r="H1752" s="42">
        <f>_xll.qlCalendarAdvance(Calendar,$H1751,B1752,"f",FALSE)</f>
        <v>52034</v>
      </c>
      <c r="I1752" s="140">
        <f>_xll.qlInterestRateIndexValueDate(Index1M,$H1752)</f>
        <v>52034</v>
      </c>
      <c r="J1752" s="145">
        <f>IFERROR(_xll.qlIndexFixing(Index1M,$H1752,TRUE,_xll.ohTrigger(RecalcTrigger,Trigger1M)),NA())</f>
        <v>8.0912676537539356E-3</v>
      </c>
      <c r="K1752" s="44">
        <f>IFERROR(_xll.qlIndexFixing(Index3M,H1752,TRUE,_xll.ohTrigger(RecalcTrigger,Trigger3M)),NA())</f>
        <v>8.3319075764298391E-3</v>
      </c>
      <c r="L1752" s="44">
        <f>IFERROR(_xll.qlIndexFixing(Index6M,$H1752,TRUE,_xll.ohTrigger(RecalcTrigger,Trigger6M)),NA())</f>
        <v>8.267269578725903E-3</v>
      </c>
      <c r="M1752" s="146">
        <f>IFERROR(_xll.qlIndexFixing(Index1Y,$H1752,TRUE,_xll.ohTrigger(RecalcTrigger,Trigger1Y)),NA())</f>
        <v>8.5280313207949376E-3</v>
      </c>
      <c r="N1752" s="145">
        <f>IFERROR(_xll.qlIndexFixing(ONIndex1M,I1752,TRUE,_xll.ohTrigger(RecalcTrigger,Trigger1M)),NA())</f>
        <v>8.0913201023169457E-3</v>
      </c>
      <c r="O1752" s="44">
        <f>IFERROR(_xll.qlIndexFixing(ONIndex3M,I1752,TRUE,_xll.ohTrigger(RecalcTrigger,Trigger3M)),NA())</f>
        <v>8.3310128157598751E-3</v>
      </c>
      <c r="P1752" s="44">
        <f>IFERROR(_xll.qlIndexFixing(ONIndex6M,I1752,TRUE,_xll.ohTrigger(RecalcTrigger,Trigger6M)),NA())</f>
        <v>8.2729936315162345E-3</v>
      </c>
      <c r="Q1752" s="146">
        <f>IFERROR(_xll.qlIndexFixing(ONIndex1Y,I1752,TRUE,_xll.ohTrigger(RecalcTrigger,Trigger1Y)),NA())</f>
        <v>8.5364551404421007E-3</v>
      </c>
    </row>
    <row r="1753" spans="2:17" x14ac:dyDescent="0.2">
      <c r="B1753" s="39" t="s">
        <v>42</v>
      </c>
      <c r="D1753" s="42">
        <f>_xll.qlCalendarAdvance(Calendar,$D1752,B1753,"f",FALSE)</f>
        <v>52041</v>
      </c>
      <c r="E1753" s="140">
        <f>_xll.qlInterestRateIndexValueDate(IndexON,D1753)</f>
        <v>52041</v>
      </c>
      <c r="F1753" s="156">
        <f>IFERROR(_xll.qlIndexFixing(IndexON,D1753,TRUE,_xll.ohTrigger(RecalcTrigger,TriggerON)),NA())</f>
        <v>7.1103643470116218E-3</v>
      </c>
      <c r="H1753" s="42">
        <f>_xll.qlCalendarAdvance(Calendar,$H1752,B1753,"f",FALSE)</f>
        <v>52041</v>
      </c>
      <c r="I1753" s="140">
        <f>_xll.qlInterestRateIndexValueDate(Index1M,$H1753)</f>
        <v>52041</v>
      </c>
      <c r="J1753" s="145">
        <f>IFERROR(_xll.qlIndexFixing(Index1M,$H1753,TRUE,_xll.ohTrigger(RecalcTrigger,Trigger1M)),NA())</f>
        <v>8.0899557419512238E-3</v>
      </c>
      <c r="K1753" s="44">
        <f>IFERROR(_xll.qlIndexFixing(Index3M,H1753,TRUE,_xll.ohTrigger(RecalcTrigger,Trigger3M)),NA())</f>
        <v>8.3306358172277484E-3</v>
      </c>
      <c r="L1753" s="44">
        <f>IFERROR(_xll.qlIndexFixing(Index6M,$H1753,TRUE,_xll.ohTrigger(RecalcTrigger,Trigger6M)),NA())</f>
        <v>8.2653943195436421E-3</v>
      </c>
      <c r="M1753" s="146">
        <f>IFERROR(_xll.qlIndexFixing(Index1Y,$H1753,TRUE,_xll.ohTrigger(RecalcTrigger,Trigger1Y)),NA())</f>
        <v>8.526068860652547E-3</v>
      </c>
      <c r="N1753" s="145">
        <f>IFERROR(_xll.qlIndexFixing(ONIndex1M,I1753,TRUE,_xll.ohTrigger(RecalcTrigger,Trigger1M)),NA())</f>
        <v>8.0900636013836458E-3</v>
      </c>
      <c r="O1753" s="44">
        <f>IFERROR(_xll.qlIndexFixing(ONIndex3M,I1753,TRUE,_xll.ohTrigger(RecalcTrigger,Trigger3M)),NA())</f>
        <v>8.3299337449105337E-3</v>
      </c>
      <c r="P1753" s="44">
        <f>IFERROR(_xll.qlIndexFixing(ONIndex6M,I1753,TRUE,_xll.ohTrigger(RecalcTrigger,Trigger6M)),NA())</f>
        <v>8.2714506212822059E-3</v>
      </c>
      <c r="Q1753" s="146">
        <f>IFERROR(_xll.qlIndexFixing(ONIndex1Y,I1753,TRUE,_xll.ohTrigger(RecalcTrigger,Trigger1Y)),NA())</f>
        <v>8.5351775601005819E-3</v>
      </c>
    </row>
    <row r="1754" spans="2:17" x14ac:dyDescent="0.2">
      <c r="B1754" s="39" t="s">
        <v>42</v>
      </c>
      <c r="D1754" s="42">
        <f>_xll.qlCalendarAdvance(Calendar,$D1753,B1754,"f",FALSE)</f>
        <v>52048</v>
      </c>
      <c r="E1754" s="140">
        <f>_xll.qlInterestRateIndexValueDate(IndexON,D1754)</f>
        <v>52048</v>
      </c>
      <c r="F1754" s="156">
        <f>IFERROR(_xll.qlIndexFixing(IndexON,D1754,TRUE,_xll.ohTrigger(RecalcTrigger,TriggerON)),NA())</f>
        <v>7.1093260436572159E-3</v>
      </c>
      <c r="H1754" s="42">
        <f>_xll.qlCalendarAdvance(Calendar,$H1753,B1754,"f",FALSE)</f>
        <v>52048</v>
      </c>
      <c r="I1754" s="140">
        <f>_xll.qlInterestRateIndexValueDate(Index1M,$H1754)</f>
        <v>52048</v>
      </c>
      <c r="J1754" s="145">
        <f>IFERROR(_xll.qlIndexFixing(Index1M,$H1754,TRUE,_xll.ohTrigger(RecalcTrigger,Trigger1M)),NA())</f>
        <v>8.0886091062661088E-3</v>
      </c>
      <c r="K1754" s="44">
        <f>IFERROR(_xll.qlIndexFixing(Index3M,H1754,TRUE,_xll.ohTrigger(RecalcTrigger,Trigger3M)),NA())</f>
        <v>8.3293347589080448E-3</v>
      </c>
      <c r="L1754" s="44">
        <f>IFERROR(_xll.qlIndexFixing(Index6M,$H1754,TRUE,_xll.ohTrigger(RecalcTrigger,Trigger6M)),NA())</f>
        <v>8.2633915983879921E-3</v>
      </c>
      <c r="M1754" s="146">
        <f>IFERROR(_xll.qlIndexFixing(Index1Y,$H1754,TRUE,_xll.ohTrigger(RecalcTrigger,Trigger1Y)),NA())</f>
        <v>8.5240804807140691E-3</v>
      </c>
      <c r="N1754" s="145">
        <f>IFERROR(_xll.qlIndexFixing(ONIndex1M,I1754,TRUE,_xll.ohTrigger(RecalcTrigger,Trigger1M)),NA())</f>
        <v>8.0887807571672354E-3</v>
      </c>
      <c r="O1754" s="44">
        <f>IFERROR(_xll.qlIndexFixing(ONIndex3M,I1754,TRUE,_xll.ohTrigger(RecalcTrigger,Trigger3M)),NA())</f>
        <v>8.3288254351565616E-3</v>
      </c>
      <c r="P1754" s="44">
        <f>IFERROR(_xll.qlIndexFixing(ONIndex6M,I1754,TRUE,_xll.ohTrigger(RecalcTrigger,Trigger6M)),NA())</f>
        <v>8.2698826455518404E-3</v>
      </c>
      <c r="Q1754" s="146">
        <f>IFERROR(_xll.qlIndexFixing(ONIndex1Y,I1754,TRUE,_xll.ohTrigger(RecalcTrigger,Trigger1Y)),NA())</f>
        <v>8.5338742747154139E-3</v>
      </c>
    </row>
    <row r="1755" spans="2:17" x14ac:dyDescent="0.2">
      <c r="B1755" s="39" t="s">
        <v>42</v>
      </c>
      <c r="D1755" s="42">
        <f>_xll.qlCalendarAdvance(Calendar,$D1754,B1755,"f",FALSE)</f>
        <v>52055</v>
      </c>
      <c r="E1755" s="140">
        <f>_xll.qlInterestRateIndexValueDate(IndexON,D1755)</f>
        <v>52055</v>
      </c>
      <c r="F1755" s="156">
        <f>IFERROR(_xll.qlIndexFixing(IndexON,D1755,TRUE,_xll.ohTrigger(RecalcTrigger,TriggerON)),NA())</f>
        <v>7.1082606136263493E-3</v>
      </c>
      <c r="H1755" s="42">
        <f>_xll.qlCalendarAdvance(Calendar,$H1754,B1755,"f",FALSE)</f>
        <v>52055</v>
      </c>
      <c r="I1755" s="140">
        <f>_xll.qlInterestRateIndexValueDate(Index1M,$H1755)</f>
        <v>52055</v>
      </c>
      <c r="J1755" s="145">
        <f>IFERROR(_xll.qlIndexFixing(Index1M,$H1755,TRUE,_xll.ohTrigger(RecalcTrigger,Trigger1M)),NA())</f>
        <v>8.0872425613934002E-3</v>
      </c>
      <c r="K1755" s="44">
        <f>IFERROR(_xll.qlIndexFixing(Index3M,H1755,TRUE,_xll.ohTrigger(RecalcTrigger,Trigger3M)),NA())</f>
        <v>8.3280044015015611E-3</v>
      </c>
      <c r="L1755" s="44">
        <f>IFERROR(_xll.qlIndexFixing(Index6M,$H1755,TRUE,_xll.ohTrigger(RecalcTrigger,Trigger6M)),NA())</f>
        <v>8.261515657606076E-3</v>
      </c>
      <c r="M1755" s="146">
        <f>IFERROR(_xll.qlIndexFixing(Index1Y,$H1755,TRUE,_xll.ohTrigger(RecalcTrigger,Trigger1Y)),NA())</f>
        <v>8.522066181133825E-3</v>
      </c>
      <c r="N1755" s="145">
        <f>IFERROR(_xll.qlIndexFixing(ONIndex1M,I1755,TRUE,_xll.ohTrigger(RecalcTrigger,Trigger1M)),NA())</f>
        <v>8.0874715697487609E-3</v>
      </c>
      <c r="O1755" s="44">
        <f>IFERROR(_xll.qlIndexFixing(ONIndex3M,I1755,TRUE,_xll.ohTrigger(RecalcTrigger,Trigger3M)),NA())</f>
        <v>8.3276878866600512E-3</v>
      </c>
      <c r="P1755" s="44">
        <f>IFERROR(_xll.qlIndexFixing(ONIndex6M,I1755,TRUE,_xll.ohTrigger(RecalcTrigger,Trigger6M)),NA())</f>
        <v>8.268289704325138E-3</v>
      </c>
      <c r="Q1755" s="146">
        <f>IFERROR(_xll.qlIndexFixing(ONIndex1Y,I1755,TRUE,_xll.ohTrigger(RecalcTrigger,Trigger1Y)),NA())</f>
        <v>8.5325452841245042E-3</v>
      </c>
    </row>
    <row r="1756" spans="2:17" x14ac:dyDescent="0.2">
      <c r="B1756" s="39" t="s">
        <v>42</v>
      </c>
      <c r="D1756" s="42">
        <f>_xll.qlCalendarAdvance(Calendar,$D1755,B1756,"f",FALSE)</f>
        <v>52062</v>
      </c>
      <c r="E1756" s="140">
        <f>_xll.qlInterestRateIndexValueDate(IndexON,D1756)</f>
        <v>52062</v>
      </c>
      <c r="F1756" s="156">
        <f>IFERROR(_xll.qlIndexFixing(IndexON,D1756,TRUE,_xll.ohTrigger(RecalcTrigger,TriggerON)),NA())</f>
        <v>7.1071680568379758E-3</v>
      </c>
      <c r="H1756" s="42">
        <f>_xll.qlCalendarAdvance(Calendar,$H1755,B1756,"f",FALSE)</f>
        <v>52062</v>
      </c>
      <c r="I1756" s="140">
        <f>_xll.qlInterestRateIndexValueDate(Index1M,$H1756)</f>
        <v>52062</v>
      </c>
      <c r="J1756" s="145">
        <f>IFERROR(_xll.qlIndexFixing(Index1M,$H1756,TRUE,_xll.ohTrigger(RecalcTrigger,Trigger1M)),NA())</f>
        <v>8.085849655982566E-3</v>
      </c>
      <c r="K1756" s="44">
        <f>IFERROR(_xll.qlIndexFixing(Index3M,H1756,TRUE,_xll.ohTrigger(RecalcTrigger,Trigger3M)),NA())</f>
        <v>8.3266447450356072E-3</v>
      </c>
      <c r="L1756" s="44">
        <f>IFERROR(_xll.qlIndexFixing(Index6M,$H1756,TRUE,_xll.ohTrigger(RecalcTrigger,Trigger6M)),NA())</f>
        <v>8.2595633643063535E-3</v>
      </c>
      <c r="M1756" s="146">
        <f>IFERROR(_xll.qlIndexFixing(Index1Y,$H1756,TRUE,_xll.ohTrigger(RecalcTrigger,Trigger1Y)),NA())</f>
        <v>8.5200259620668017E-3</v>
      </c>
      <c r="N1756" s="145">
        <f>IFERROR(_xll.qlIndexFixing(ONIndex1M,I1756,TRUE,_xll.ohTrigger(RecalcTrigger,Trigger1M)),NA())</f>
        <v>8.0861360392092685E-3</v>
      </c>
      <c r="O1756" s="44">
        <f>IFERROR(_xll.qlIndexFixing(ONIndex3M,I1756,TRUE,_xll.ohTrigger(RecalcTrigger,Trigger3M)),NA())</f>
        <v>8.3265210993399563E-3</v>
      </c>
      <c r="P1756" s="44">
        <f>IFERROR(_xll.qlIndexFixing(ONIndex6M,I1756,TRUE,_xll.ohTrigger(RecalcTrigger,Trigger6M)),NA())</f>
        <v>8.2666717976020987E-3</v>
      </c>
      <c r="Q1756" s="146">
        <f>IFERROR(_xll.qlIndexFixing(ONIndex1Y,I1756,TRUE,_xll.ohTrigger(RecalcTrigger,Trigger1Y)),NA())</f>
        <v>8.5311905884899453E-3</v>
      </c>
    </row>
    <row r="1757" spans="2:17" x14ac:dyDescent="0.2">
      <c r="B1757" s="39" t="s">
        <v>42</v>
      </c>
      <c r="D1757" s="42">
        <f>_xll.qlCalendarAdvance(Calendar,$D1756,B1757,"f",FALSE)</f>
        <v>52069</v>
      </c>
      <c r="E1757" s="140">
        <f>_xll.qlInterestRateIndexValueDate(IndexON,D1757)</f>
        <v>52069</v>
      </c>
      <c r="F1757" s="156">
        <f>IFERROR(_xll.qlIndexFixing(IndexON,D1757,TRUE,_xll.ohTrigger(RecalcTrigger,TriggerON)),NA())</f>
        <v>7.1060483733731417E-3</v>
      </c>
      <c r="H1757" s="42">
        <f>_xll.qlCalendarAdvance(Calendar,$H1756,B1757,"f",FALSE)</f>
        <v>52069</v>
      </c>
      <c r="I1757" s="140">
        <f>_xll.qlInterestRateIndexValueDate(Index1M,$H1757)</f>
        <v>52069</v>
      </c>
      <c r="J1757" s="145">
        <f>IFERROR(_xll.qlIndexFixing(Index1M,$H1757,TRUE,_xll.ohTrigger(RecalcTrigger,Trigger1M)),NA())</f>
        <v>8.0844303900414506E-3</v>
      </c>
      <c r="K1757" s="44">
        <f>IFERROR(_xll.qlIndexFixing(Index3M,H1757,TRUE,_xll.ohTrigger(RecalcTrigger,Trigger3M)),NA())</f>
        <v>8.3252557895418956E-3</v>
      </c>
      <c r="L1757" s="44">
        <f>IFERROR(_xll.qlIndexFixing(Index6M,$H1757,TRUE,_xll.ohTrigger(RecalcTrigger,Trigger6M)),NA())</f>
        <v>8.2575860040755879E-3</v>
      </c>
      <c r="M1757" s="146">
        <f>IFERROR(_xll.qlIndexFixing(Index1Y,$H1757,TRUE,_xll.ohTrigger(RecalcTrigger,Trigger1Y)),NA())</f>
        <v>8.517959823670207E-3</v>
      </c>
      <c r="N1757" s="145">
        <f>IFERROR(_xll.qlIndexFixing(ONIndex1M,I1757,TRUE,_xll.ohTrigger(RecalcTrigger,Trigger1M)),NA())</f>
        <v>8.0847741654677119E-3</v>
      </c>
      <c r="O1757" s="44">
        <f>IFERROR(_xll.qlIndexFixing(ONIndex3M,I1757,TRUE,_xll.ohTrigger(RecalcTrigger,Trigger3M)),NA())</f>
        <v>8.3253250731962769E-3</v>
      </c>
      <c r="P1757" s="44">
        <f>IFERROR(_xll.qlIndexFixing(ONIndex6M,I1757,TRUE,_xll.ohTrigger(RecalcTrigger,Trigger6M)),NA())</f>
        <v>8.2650289254637688E-3</v>
      </c>
      <c r="Q1757" s="146">
        <f>IFERROR(_xll.qlIndexFixing(ONIndex1Y,I1757,TRUE,_xll.ohTrigger(RecalcTrigger,Trigger1Y)),NA())</f>
        <v>8.5298101877306909E-3</v>
      </c>
    </row>
    <row r="1758" spans="2:17" x14ac:dyDescent="0.2">
      <c r="B1758" s="39" t="s">
        <v>42</v>
      </c>
      <c r="D1758" s="42">
        <f>_xll.qlCalendarAdvance(Calendar,$D1757,B1758,"f",FALSE)</f>
        <v>52076</v>
      </c>
      <c r="E1758" s="140">
        <f>_xll.qlInterestRateIndexValueDate(IndexON,D1758)</f>
        <v>52076</v>
      </c>
      <c r="F1758" s="156">
        <f>IFERROR(_xll.qlIndexFixing(IndexON,D1758,TRUE,_xll.ohTrigger(RecalcTrigger,TriggerON)),NA())</f>
        <v>7.1049015631508006E-3</v>
      </c>
      <c r="H1758" s="42">
        <f>_xll.qlCalendarAdvance(Calendar,$H1757,B1758,"f",FALSE)</f>
        <v>52076</v>
      </c>
      <c r="I1758" s="140">
        <f>_xll.qlInterestRateIndexValueDate(Index1M,$H1758)</f>
        <v>52076</v>
      </c>
      <c r="J1758" s="145">
        <f>IFERROR(_xll.qlIndexFixing(Index1M,$H1758,TRUE,_xll.ohTrigger(RecalcTrigger,Trigger1M)),NA())</f>
        <v>8.0829847635831252E-3</v>
      </c>
      <c r="K1758" s="44">
        <f>IFERROR(_xll.qlIndexFixing(Index3M,H1758,TRUE,_xll.ohTrigger(RecalcTrigger,Trigger3M)),NA())</f>
        <v>8.3238375350494966E-3</v>
      </c>
      <c r="L1758" s="44">
        <f>IFERROR(_xll.qlIndexFixing(Index6M,$H1758,TRUE,_xll.ohTrigger(RecalcTrigger,Trigger6M)),NA())</f>
        <v>8.2555835769895416E-3</v>
      </c>
      <c r="M1758" s="146">
        <f>IFERROR(_xll.qlIndexFixing(Index1Y,$H1758,TRUE,_xll.ohTrigger(RecalcTrigger,Trigger1Y)),NA())</f>
        <v>8.5158677661034687E-3</v>
      </c>
      <c r="N1758" s="145">
        <f>IFERROR(_xll.qlIndexFixing(ONIndex1M,I1758,TRUE,_xll.ohTrigger(RecalcTrigger,Trigger1M)),NA())</f>
        <v>8.0833859484430448E-3</v>
      </c>
      <c r="O1758" s="44">
        <f>IFERROR(_xll.qlIndexFixing(ONIndex3M,I1758,TRUE,_xll.ohTrigger(RecalcTrigger,Trigger3M)),NA())</f>
        <v>8.3240998083100592E-3</v>
      </c>
      <c r="P1758" s="44">
        <f>IFERROR(_xll.qlIndexFixing(ONIndex6M,I1758,TRUE,_xll.ohTrigger(RecalcTrigger,Trigger6M)),NA())</f>
        <v>8.2633610877480557E-3</v>
      </c>
      <c r="Q1758" s="146">
        <f>IFERROR(_xll.qlIndexFixing(ONIndex1Y,I1758,TRUE,_xll.ohTrigger(RecalcTrigger,Trigger1Y)),NA())</f>
        <v>8.5284040819277873E-3</v>
      </c>
    </row>
    <row r="1759" spans="2:17" x14ac:dyDescent="0.2">
      <c r="B1759" s="39" t="s">
        <v>42</v>
      </c>
      <c r="D1759" s="42">
        <f>_xll.qlCalendarAdvance(Calendar,$D1758,B1759,"f",FALSE)</f>
        <v>52083</v>
      </c>
      <c r="E1759" s="140">
        <f>_xll.qlInterestRateIndexValueDate(IndexON,D1759)</f>
        <v>52083</v>
      </c>
      <c r="F1759" s="156">
        <f>IFERROR(_xll.qlIndexFixing(IndexON,D1759,TRUE,_xll.ohTrigger(RecalcTrigger,TriggerON)),NA())</f>
        <v>7.1037276262519988E-3</v>
      </c>
      <c r="H1759" s="42">
        <f>_xll.qlCalendarAdvance(Calendar,$H1758,B1759,"f",FALSE)</f>
        <v>52083</v>
      </c>
      <c r="I1759" s="140">
        <f>_xll.qlInterestRateIndexValueDate(Index1M,$H1759)</f>
        <v>52083</v>
      </c>
      <c r="J1759" s="145">
        <f>IFERROR(_xll.qlIndexFixing(Index1M,$H1759,TRUE,_xll.ohTrigger(RecalcTrigger,Trigger1M)),NA())</f>
        <v>8.0815127766180467E-3</v>
      </c>
      <c r="K1759" s="44">
        <f>IFERROR(_xll.qlIndexFixing(Index3M,H1759,TRUE,_xll.ohTrigger(RecalcTrigger,Trigger3M)),NA())</f>
        <v>8.3223899815910076E-3</v>
      </c>
      <c r="L1759" s="44">
        <f>IFERROR(_xll.qlIndexFixing(Index6M,$H1759,TRUE,_xll.ohTrigger(RecalcTrigger,Trigger6M)),NA())</f>
        <v>8.2535560831239717E-3</v>
      </c>
      <c r="M1759" s="146">
        <f>IFERROR(_xll.qlIndexFixing(Index1Y,$H1759,TRUE,_xll.ohTrigger(RecalcTrigger,Trigger1Y)),NA())</f>
        <v>8.5137497895275693E-3</v>
      </c>
      <c r="N1759" s="145">
        <f>IFERROR(_xll.qlIndexFixing(ONIndex1M,I1759,TRUE,_xll.ohTrigger(RecalcTrigger,Trigger1M)),NA())</f>
        <v>8.0819713883784061E-3</v>
      </c>
      <c r="O1759" s="44">
        <f>IFERROR(_xll.qlIndexFixing(ONIndex3M,I1759,TRUE,_xll.ohTrigger(RecalcTrigger,Trigger3M)),NA())</f>
        <v>8.3228453046002571E-3</v>
      </c>
      <c r="P1759" s="44">
        <f>IFERROR(_xll.qlIndexFixing(ONIndex6M,I1759,TRUE,_xll.ohTrigger(RecalcTrigger,Trigger6M)),NA())</f>
        <v>8.2616682846980982E-3</v>
      </c>
      <c r="Q1759" s="146">
        <f>IFERROR(_xll.qlIndexFixing(ONIndex1Y,I1759,TRUE,_xll.ohTrigger(RecalcTrigger,Trigger1Y)),NA())</f>
        <v>8.526972270919142E-3</v>
      </c>
    </row>
    <row r="1760" spans="2:17" x14ac:dyDescent="0.2">
      <c r="B1760" s="39" t="s">
        <v>42</v>
      </c>
      <c r="D1760" s="42">
        <f>_xll.qlCalendarAdvance(Calendar,$D1759,B1760,"f",FALSE)</f>
        <v>52090</v>
      </c>
      <c r="E1760" s="140">
        <f>_xll.qlInterestRateIndexValueDate(IndexON,D1760)</f>
        <v>52090</v>
      </c>
      <c r="F1760" s="156">
        <f>IFERROR(_xll.qlIndexFixing(IndexON,D1760,TRUE,_xll.ohTrigger(RecalcTrigger,TriggerON)),NA())</f>
        <v>7.1025265625956902E-3</v>
      </c>
      <c r="H1760" s="42">
        <f>_xll.qlCalendarAdvance(Calendar,$H1759,B1760,"f",FALSE)</f>
        <v>52090</v>
      </c>
      <c r="I1760" s="140">
        <f>_xll.qlInterestRateIndexValueDate(Index1M,$H1760)</f>
        <v>52090</v>
      </c>
      <c r="J1760" s="145">
        <f>IFERROR(_xll.qlIndexFixing(Index1M,$H1760,TRUE,_xll.ohTrigger(RecalcTrigger,Trigger1M)),NA())</f>
        <v>8.080014429148831E-3</v>
      </c>
      <c r="K1760" s="44">
        <f>IFERROR(_xll.qlIndexFixing(Index3M,H1760,TRUE,_xll.ohTrigger(RecalcTrigger,Trigger3M)),NA())</f>
        <v>8.3209131291972615E-3</v>
      </c>
      <c r="L1760" s="44">
        <f>IFERROR(_xll.qlIndexFixing(Index6M,$H1760,TRUE,_xll.ohTrigger(RecalcTrigger,Trigger6M)),NA())</f>
        <v>8.2515035225550828E-3</v>
      </c>
      <c r="M1760" s="146">
        <f>IFERROR(_xll.qlIndexFixing(Index1Y,$H1760,TRUE,_xll.ohTrigger(RecalcTrigger,Trigger1Y)),NA())</f>
        <v>8.5116058941063777E-3</v>
      </c>
      <c r="N1760" s="145">
        <f>IFERROR(_xll.qlIndexFixing(ONIndex1M,I1760,TRUE,_xll.ohTrigger(RecalcTrigger,Trigger1M)),NA())</f>
        <v>8.0805304851117032E-3</v>
      </c>
      <c r="O1760" s="44">
        <f>IFERROR(_xll.qlIndexFixing(ONIndex3M,I1760,TRUE,_xll.ohTrigger(RecalcTrigger,Trigger3M)),NA())</f>
        <v>8.3215615620668704E-3</v>
      </c>
      <c r="P1760" s="44">
        <f>IFERROR(_xll.qlIndexFixing(ONIndex6M,I1760,TRUE,_xll.ohTrigger(RecalcTrigger,Trigger6M)),NA())</f>
        <v>8.2599505160707576E-3</v>
      </c>
      <c r="Q1760" s="146">
        <f>IFERROR(_xll.qlIndexFixing(ONIndex1Y,I1760,TRUE,_xll.ohTrigger(RecalcTrigger,Trigger1Y)),NA())</f>
        <v>8.5255147548668475E-3</v>
      </c>
    </row>
    <row r="1761" spans="2:17" x14ac:dyDescent="0.2">
      <c r="B1761" s="39" t="s">
        <v>42</v>
      </c>
      <c r="D1761" s="42">
        <f>_xll.qlCalendarAdvance(Calendar,$D1760,B1761,"f",FALSE)</f>
        <v>52097</v>
      </c>
      <c r="E1761" s="140">
        <f>_xll.qlInterestRateIndexValueDate(IndexON,D1761)</f>
        <v>52097</v>
      </c>
      <c r="F1761" s="156">
        <f>IFERROR(_xll.qlIndexFixing(IndexON,D1761,TRUE,_xll.ohTrigger(RecalcTrigger,TriggerON)),NA())</f>
        <v>7.1012983722629208E-3</v>
      </c>
      <c r="H1761" s="42">
        <f>_xll.qlCalendarAdvance(Calendar,$H1760,B1761,"f",FALSE)</f>
        <v>52097</v>
      </c>
      <c r="I1761" s="140">
        <f>_xll.qlInterestRateIndexValueDate(Index1M,$H1761)</f>
        <v>52097</v>
      </c>
      <c r="J1761" s="145">
        <f>IFERROR(_xll.qlIndexFixing(Index1M,$H1761,TRUE,_xll.ohTrigger(RecalcTrigger,Trigger1M)),NA())</f>
        <v>8.0784897211937778E-3</v>
      </c>
      <c r="K1761" s="44">
        <f>IFERROR(_xll.qlIndexFixing(Index3M,H1761,TRUE,_xll.ohTrigger(RecalcTrigger,Trigger3M)),NA())</f>
        <v>8.319406977902611E-3</v>
      </c>
      <c r="L1761" s="44">
        <f>IFERROR(_xll.qlIndexFixing(Index6M,$H1761,TRUE,_xll.ohTrigger(RecalcTrigger,Trigger6M)),NA())</f>
        <v>8.249425895359954E-3</v>
      </c>
      <c r="M1761" s="146">
        <f>IFERROR(_xll.qlIndexFixing(Index1Y,$H1761,TRUE,_xll.ohTrigger(RecalcTrigger,Trigger1Y)),NA())</f>
        <v>8.5094360800048729E-3</v>
      </c>
      <c r="N1761" s="145">
        <f>IFERROR(_xll.qlIndexFixing(ONIndex1M,I1761,TRUE,_xll.ohTrigger(RecalcTrigger,Trigger1M)),NA())</f>
        <v>8.0790632386429362E-3</v>
      </c>
      <c r="O1761" s="44">
        <f>IFERROR(_xll.qlIndexFixing(ONIndex3M,I1761,TRUE,_xll.ohTrigger(RecalcTrigger,Trigger3M)),NA())</f>
        <v>8.3202485807909454E-3</v>
      </c>
      <c r="P1761" s="44">
        <f>IFERROR(_xll.qlIndexFixing(ONIndex6M,I1761,TRUE,_xll.ohTrigger(RecalcTrigger,Trigger6M)),NA())</f>
        <v>8.2582077819470801E-3</v>
      </c>
      <c r="Q1761" s="146">
        <f>IFERROR(_xll.qlIndexFixing(ONIndex1Y,I1761,TRUE,_xll.ohTrigger(RecalcTrigger,Trigger1Y)),NA())</f>
        <v>8.5240315337709038E-3</v>
      </c>
    </row>
    <row r="1762" spans="2:17" x14ac:dyDescent="0.2">
      <c r="B1762" s="39" t="s">
        <v>42</v>
      </c>
      <c r="D1762" s="42">
        <f>_xll.qlCalendarAdvance(Calendar,$D1761,B1762,"f",FALSE)</f>
        <v>52104</v>
      </c>
      <c r="E1762" s="140">
        <f>_xll.qlInterestRateIndexValueDate(IndexON,D1762)</f>
        <v>52104</v>
      </c>
      <c r="F1762" s="156">
        <f>IFERROR(_xll.qlIndexFixing(IndexON,D1762,TRUE,_xll.ohTrigger(RecalcTrigger,TriggerON)),NA())</f>
        <v>7.1000430552536908E-3</v>
      </c>
      <c r="H1762" s="42">
        <f>_xll.qlCalendarAdvance(Calendar,$H1761,B1762,"f",FALSE)</f>
        <v>52104</v>
      </c>
      <c r="I1762" s="140">
        <f>_xll.qlInterestRateIndexValueDate(Index1M,$H1762)</f>
        <v>52104</v>
      </c>
      <c r="J1762" s="145">
        <f>IFERROR(_xll.qlIndexFixing(Index1M,$H1762,TRUE,_xll.ohTrigger(RecalcTrigger,Trigger1M)),NA())</f>
        <v>8.0769386527581154E-3</v>
      </c>
      <c r="K1762" s="44">
        <f>IFERROR(_xll.qlIndexFixing(Index3M,H1762,TRUE,_xll.ohTrigger(RecalcTrigger,Trigger3M)),NA())</f>
        <v>8.3178715277396533E-3</v>
      </c>
      <c r="L1762" s="44">
        <f>IFERROR(_xll.qlIndexFixing(Index6M,$H1762,TRUE,_xll.ohTrigger(RecalcTrigger,Trigger6M)),NA())</f>
        <v>8.2473232016169913E-3</v>
      </c>
      <c r="M1762" s="146">
        <f>IFERROR(_xll.qlIndexFixing(Index1Y,$H1762,TRUE,_xll.ohTrigger(RecalcTrigger,Trigger1Y)),NA())</f>
        <v>8.5072403473906988E-3</v>
      </c>
      <c r="N1762" s="145">
        <f>IFERROR(_xll.qlIndexFixing(ONIndex1M,I1762,TRUE,_xll.ohTrigger(RecalcTrigger,Trigger1M)),NA())</f>
        <v>8.0775696488910587E-3</v>
      </c>
      <c r="O1762" s="44">
        <f>IFERROR(_xll.qlIndexFixing(ONIndex3M,I1762,TRUE,_xll.ohTrigger(RecalcTrigger,Trigger3M)),NA())</f>
        <v>8.3189063606103897E-3</v>
      </c>
      <c r="P1762" s="44">
        <f>IFERROR(_xll.qlIndexFixing(ONIndex6M,I1762,TRUE,_xll.ohTrigger(RecalcTrigger,Trigger6M)),NA())</f>
        <v>8.2564400823270656E-3</v>
      </c>
      <c r="Q1762" s="146">
        <f>IFERROR(_xll.qlIndexFixing(ONIndex1Y,I1762,TRUE,_xll.ohTrigger(RecalcTrigger,Trigger1Y)),NA())</f>
        <v>8.5225226074692184E-3</v>
      </c>
    </row>
    <row r="1763" spans="2:17" x14ac:dyDescent="0.2">
      <c r="B1763" s="39" t="s">
        <v>42</v>
      </c>
      <c r="D1763" s="42">
        <f>_xll.qlCalendarAdvance(Calendar,$D1762,B1763,"f",FALSE)</f>
        <v>52111</v>
      </c>
      <c r="E1763" s="140">
        <f>_xll.qlInterestRateIndexValueDate(IndexON,D1763)</f>
        <v>52111</v>
      </c>
      <c r="F1763" s="156">
        <f>IFERROR(_xll.qlIndexFixing(IndexON,D1763,TRUE,_xll.ohTrigger(RecalcTrigger,TriggerON)),NA())</f>
        <v>7.0987606114869539E-3</v>
      </c>
      <c r="H1763" s="42">
        <f>_xll.qlCalendarAdvance(Calendar,$H1762,B1763,"f",FALSE)</f>
        <v>52111</v>
      </c>
      <c r="I1763" s="140">
        <f>_xll.qlInterestRateIndexValueDate(Index1M,$H1763)</f>
        <v>52111</v>
      </c>
      <c r="J1763" s="145">
        <f>IFERROR(_xll.qlIndexFixing(Index1M,$H1763,TRUE,_xll.ohTrigger(RecalcTrigger,Trigger1M)),NA())</f>
        <v>8.0753868266655697E-3</v>
      </c>
      <c r="K1763" s="44">
        <f>IFERROR(_xll.qlIndexFixing(Index3M,H1763,TRUE,_xll.ohTrigger(RecalcTrigger,Trigger3M)),NA())</f>
        <v>8.3163294006589426E-3</v>
      </c>
      <c r="L1763" s="44">
        <f>IFERROR(_xll.qlIndexFixing(Index6M,$H1763,TRUE,_xll.ohTrigger(RecalcTrigger,Trigger6M)),NA())</f>
        <v>8.2453978190357574E-3</v>
      </c>
      <c r="M1763" s="146">
        <f>IFERROR(_xll.qlIndexFixing(Index1Y,$H1763,TRUE,_xll.ohTrigger(RecalcTrigger,Trigger1Y)),NA())</f>
        <v>8.5050186964326091E-3</v>
      </c>
      <c r="N1763" s="145">
        <f>IFERROR(_xll.qlIndexFixing(ONIndex1M,I1763,TRUE,_xll.ohTrigger(RecalcTrigger,Trigger1M)),NA())</f>
        <v>8.0760497160992095E-3</v>
      </c>
      <c r="O1763" s="44">
        <f>IFERROR(_xll.qlIndexFixing(ONIndex3M,I1763,TRUE,_xll.ohTrigger(RecalcTrigger,Trigger3M)),NA())</f>
        <v>8.3175349016872957E-3</v>
      </c>
      <c r="P1763" s="44">
        <f>IFERROR(_xll.qlIndexFixing(ONIndex6M,I1763,TRUE,_xll.ohTrigger(RecalcTrigger,Trigger6M)),NA())</f>
        <v>8.2546474173728068E-3</v>
      </c>
      <c r="Q1763" s="146">
        <f>IFERROR(_xll.qlIndexFixing(ONIndex1Y,I1763,TRUE,_xll.ohTrigger(RecalcTrigger,Trigger1Y)),NA())</f>
        <v>8.5209879761238838E-3</v>
      </c>
    </row>
    <row r="1764" spans="2:17" x14ac:dyDescent="0.2">
      <c r="B1764" s="39" t="s">
        <v>42</v>
      </c>
      <c r="D1764" s="42">
        <f>_xll.qlCalendarAdvance(Calendar,$D1763,B1764,"f",FALSE)</f>
        <v>52118</v>
      </c>
      <c r="E1764" s="140">
        <f>_xll.qlInterestRateIndexValueDate(IndexON,D1764)</f>
        <v>52118</v>
      </c>
      <c r="F1764" s="156">
        <f>IFERROR(_xll.qlIndexFixing(IndexON,D1764,TRUE,_xll.ohTrigger(RecalcTrigger,TriggerON)),NA())</f>
        <v>7.0974510410437563E-3</v>
      </c>
      <c r="H1764" s="42">
        <f>_xll.qlCalendarAdvance(Calendar,$H1763,B1764,"f",FALSE)</f>
        <v>52118</v>
      </c>
      <c r="I1764" s="140">
        <f>_xll.qlInterestRateIndexValueDate(Index1M,$H1764)</f>
        <v>52118</v>
      </c>
      <c r="J1764" s="145">
        <f>IFERROR(_xll.qlIndexFixing(Index1M,$H1764,TRUE,_xll.ohTrigger(RecalcTrigger,Trigger1M)),NA())</f>
        <v>8.0737849556191676E-3</v>
      </c>
      <c r="K1764" s="44">
        <f>IFERROR(_xll.qlIndexFixing(Index3M,H1764,TRUE,_xll.ohTrigger(RecalcTrigger,Trigger3M)),NA())</f>
        <v>8.3147374818595722E-3</v>
      </c>
      <c r="L1764" s="44">
        <f>IFERROR(_xll.qlIndexFixing(Index6M,$H1764,TRUE,_xll.ohTrigger(RecalcTrigger,Trigger6M)),NA())</f>
        <v>8.2432505089875749E-3</v>
      </c>
      <c r="M1764" s="146">
        <f>IFERROR(_xll.qlIndexFixing(Index1Y,$H1764,TRUE,_xll.ohTrigger(RecalcTrigger,Trigger1Y)),NA())</f>
        <v>8.5027711273022444E-3</v>
      </c>
      <c r="N1764" s="145">
        <f>IFERROR(_xll.qlIndexFixing(ONIndex1M,I1764,TRUE,_xll.ohTrigger(RecalcTrigger,Trigger1M)),NA())</f>
        <v>8.0745034401052962E-3</v>
      </c>
      <c r="O1764" s="44">
        <f>IFERROR(_xll.qlIndexFixing(ONIndex3M,I1764,TRUE,_xll.ohTrigger(RecalcTrigger,Trigger3M)),NA())</f>
        <v>8.3161342039406172E-3</v>
      </c>
      <c r="P1764" s="44">
        <f>IFERROR(_xll.qlIndexFixing(ONIndex6M,I1764,TRUE,_xll.ohTrigger(RecalcTrigger,Trigger6M)),NA())</f>
        <v>8.2528297868411649E-3</v>
      </c>
      <c r="Q1764" s="146">
        <f>IFERROR(_xll.qlIndexFixing(ONIndex1Y,I1764,TRUE,_xll.ohTrigger(RecalcTrigger,Trigger1Y)),NA())</f>
        <v>8.5194276396538537E-3</v>
      </c>
    </row>
    <row r="1765" spans="2:17" x14ac:dyDescent="0.2">
      <c r="B1765" s="39" t="s">
        <v>42</v>
      </c>
      <c r="D1765" s="42">
        <f>_xll.qlCalendarAdvance(Calendar,$D1764,B1765,"f",FALSE)</f>
        <v>52125</v>
      </c>
      <c r="E1765" s="140">
        <f>_xll.qlInterestRateIndexValueDate(IndexON,D1765)</f>
        <v>52125</v>
      </c>
      <c r="F1765" s="156">
        <f>IFERROR(_xll.qlIndexFixing(IndexON,D1765,TRUE,_xll.ohTrigger(RecalcTrigger,TriggerON)),NA())</f>
        <v>7.0961143438430518E-3</v>
      </c>
      <c r="H1765" s="42">
        <f>_xll.qlCalendarAdvance(Calendar,$H1764,B1765,"f",FALSE)</f>
        <v>52125</v>
      </c>
      <c r="I1765" s="140">
        <f>_xll.qlInterestRateIndexValueDate(Index1M,$H1765)</f>
        <v>52125</v>
      </c>
      <c r="J1765" s="145">
        <f>IFERROR(_xll.qlIndexFixing(Index1M,$H1765,TRUE,_xll.ohTrigger(RecalcTrigger,Trigger1M)),NA())</f>
        <v>8.0721567247021841E-3</v>
      </c>
      <c r="K1765" s="44">
        <f>IFERROR(_xll.qlIndexFixing(Index3M,H1765,TRUE,_xll.ohTrigger(RecalcTrigger,Trigger3M)),NA())</f>
        <v>8.3131162649525987E-3</v>
      </c>
      <c r="L1765" s="44">
        <f>IFERROR(_xll.qlIndexFixing(Index6M,$H1765,TRUE,_xll.ohTrigger(RecalcTrigger,Trigger6M)),NA())</f>
        <v>8.2410781342719605E-3</v>
      </c>
      <c r="M1765" s="146">
        <f>IFERROR(_xll.qlIndexFixing(Index1Y,$H1765,TRUE,_xll.ohTrigger(RecalcTrigger,Trigger1Y)),NA())</f>
        <v>8.5004976401732435E-3</v>
      </c>
      <c r="N1765" s="145">
        <f>IFERROR(_xll.qlIndexFixing(ONIndex1M,I1765,TRUE,_xll.ohTrigger(RecalcTrigger,Trigger1M)),NA())</f>
        <v>8.0729308208282724E-3</v>
      </c>
      <c r="O1765" s="44">
        <f>IFERROR(_xll.qlIndexFixing(ONIndex3M,I1765,TRUE,_xll.ohTrigger(RecalcTrigger,Trigger3M)),NA())</f>
        <v>8.3147042674514005E-3</v>
      </c>
      <c r="P1765" s="44">
        <f>IFERROR(_xll.qlIndexFixing(ONIndex6M,I1765,TRUE,_xll.ohTrigger(RecalcTrigger,Trigger6M)),NA())</f>
        <v>8.250987190813186E-3</v>
      </c>
      <c r="Q1765" s="146">
        <f>IFERROR(_xll.qlIndexFixing(ONIndex1Y,I1765,TRUE,_xll.ohTrigger(RecalcTrigger,Trigger1Y)),NA())</f>
        <v>8.5178415981401745E-3</v>
      </c>
    </row>
    <row r="1766" spans="2:17" x14ac:dyDescent="0.2">
      <c r="B1766" s="39" t="s">
        <v>42</v>
      </c>
      <c r="D1766" s="42">
        <f>_xll.qlCalendarAdvance(Calendar,$D1765,B1766,"f",FALSE)</f>
        <v>52132</v>
      </c>
      <c r="E1766" s="140">
        <f>_xll.qlInterestRateIndexValueDate(IndexON,D1766)</f>
        <v>52132</v>
      </c>
      <c r="F1766" s="156">
        <f>IFERROR(_xll.qlIndexFixing(IndexON,D1766,TRUE,_xll.ohTrigger(RecalcTrigger,TriggerON)),NA())</f>
        <v>7.094750520046933E-3</v>
      </c>
      <c r="H1766" s="42">
        <f>_xll.qlCalendarAdvance(Calendar,$H1765,B1766,"f",FALSE)</f>
        <v>52132</v>
      </c>
      <c r="I1766" s="140">
        <f>_xll.qlInterestRateIndexValueDate(Index1M,$H1766)</f>
        <v>52132</v>
      </c>
      <c r="J1766" s="145">
        <f>IFERROR(_xll.qlIndexFixing(Index1M,$H1766,TRUE,_xll.ohTrigger(RecalcTrigger,Trigger1M)),NA())</f>
        <v>8.0705021339227238E-3</v>
      </c>
      <c r="K1766" s="44">
        <f>IFERROR(_xll.qlIndexFixing(Index3M,H1766,TRUE,_xll.ohTrigger(RecalcTrigger,Trigger3M)),NA())</f>
        <v>8.3114657499736462E-3</v>
      </c>
      <c r="L1766" s="44">
        <f>IFERROR(_xll.qlIndexFixing(Index6M,$H1766,TRUE,_xll.ohTrigger(RecalcTrigger,Trigger6M)),NA())</f>
        <v>8.2388806949690637E-3</v>
      </c>
      <c r="M1766" s="146">
        <f>IFERROR(_xll.qlIndexFixing(Index1Y,$H1766,TRUE,_xll.ohTrigger(RecalcTrigger,Trigger1Y)),NA())</f>
        <v>8.4981982352201335E-3</v>
      </c>
      <c r="N1766" s="145">
        <f>IFERROR(_xll.qlIndexFixing(ONIndex1M,I1766,TRUE,_xll.ohTrigger(RecalcTrigger,Trigger1M)),NA())</f>
        <v>8.071331858511277E-3</v>
      </c>
      <c r="O1766" s="44">
        <f>IFERROR(_xll.qlIndexFixing(ONIndex3M,I1766,TRUE,_xll.ohTrigger(RecalcTrigger,Trigger3M)),NA())</f>
        <v>8.3132450921385992E-3</v>
      </c>
      <c r="P1766" s="44">
        <f>IFERROR(_xll.qlIndexFixing(ONIndex6M,I1766,TRUE,_xll.ohTrigger(RecalcTrigger,Trigger6M)),NA())</f>
        <v>8.2491196292888702E-3</v>
      </c>
      <c r="Q1766" s="146">
        <f>IFERROR(_xll.qlIndexFixing(ONIndex1Y,I1766,TRUE,_xll.ohTrigger(RecalcTrigger,Trigger1Y)),NA())</f>
        <v>8.5162298515017998E-3</v>
      </c>
    </row>
    <row r="1767" spans="2:17" x14ac:dyDescent="0.2">
      <c r="B1767" s="39" t="s">
        <v>42</v>
      </c>
      <c r="D1767" s="42">
        <f>_xll.qlCalendarAdvance(Calendar,$D1766,B1767,"f",FALSE)</f>
        <v>52139</v>
      </c>
      <c r="E1767" s="140">
        <f>_xll.qlInterestRateIndexValueDate(IndexON,D1767)</f>
        <v>52139</v>
      </c>
      <c r="F1767" s="156">
        <f>IFERROR(_xll.qlIndexFixing(IndexON,D1767,TRUE,_xll.ohTrigger(RecalcTrigger,TriggerON)),NA())</f>
        <v>7.0933595693312146E-3</v>
      </c>
      <c r="H1767" s="42">
        <f>_xll.qlCalendarAdvance(Calendar,$H1766,B1767,"f",FALSE)</f>
        <v>52139</v>
      </c>
      <c r="I1767" s="140">
        <f>_xll.qlInterestRateIndexValueDate(Index1M,$H1767)</f>
        <v>52139</v>
      </c>
      <c r="J1767" s="145">
        <f>IFERROR(_xll.qlIndexFixing(Index1M,$H1767,TRUE,_xll.ohTrigger(RecalcTrigger,Trigger1M)),NA())</f>
        <v>8.0687879037759144E-3</v>
      </c>
      <c r="K1767" s="44">
        <f>IFERROR(_xll.qlIndexFixing(Index3M,H1767,TRUE,_xll.ohTrigger(RecalcTrigger,Trigger3M)),NA())</f>
        <v>8.3097547951036209E-3</v>
      </c>
      <c r="L1767" s="44">
        <f>IFERROR(_xll.qlIndexFixing(Index6M,$H1767,TRUE,_xll.ohTrigger(RecalcTrigger,Trigger6M)),NA())</f>
        <v>8.2365835499441428E-3</v>
      </c>
      <c r="M1767" s="146">
        <f>IFERROR(_xll.qlIndexFixing(Index1Y,$H1767,TRUE,_xll.ohTrigger(RecalcTrigger,Trigger1Y)),NA())</f>
        <v>8.4958729126207722E-3</v>
      </c>
      <c r="N1767" s="145">
        <f>IFERROR(_xll.qlIndexFixing(ONIndex1M,I1767,TRUE,_xll.ohTrigger(RecalcTrigger,Trigger1M)),NA())</f>
        <v>8.0697065529111711E-3</v>
      </c>
      <c r="O1767" s="44">
        <f>IFERROR(_xll.qlIndexFixing(ONIndex3M,I1767,TRUE,_xll.ohTrigger(RecalcTrigger,Trigger3M)),NA())</f>
        <v>8.3117566780022134E-3</v>
      </c>
      <c r="P1767" s="44">
        <f>IFERROR(_xll.qlIndexFixing(ONIndex6M,I1767,TRUE,_xll.ohTrigger(RecalcTrigger,Trigger6M)),NA())</f>
        <v>8.2472271023492638E-3</v>
      </c>
      <c r="Q1767" s="146">
        <f>IFERROR(_xll.qlIndexFixing(ONIndex1Y,I1767,TRUE,_xll.ohTrigger(RecalcTrigger,Trigger1Y)),NA())</f>
        <v>8.5145923996576833E-3</v>
      </c>
    </row>
    <row r="1768" spans="2:17" x14ac:dyDescent="0.2">
      <c r="B1768" s="39" t="s">
        <v>42</v>
      </c>
      <c r="D1768" s="42">
        <f>_xll.qlCalendarAdvance(Calendar,$D1767,B1768,"f",FALSE)</f>
        <v>52146</v>
      </c>
      <c r="E1768" s="140">
        <f>_xll.qlInterestRateIndexValueDate(IndexON,D1768)</f>
        <v>52146</v>
      </c>
      <c r="F1768" s="156">
        <f>IFERROR(_xll.qlIndexFixing(IndexON,D1768,TRUE,_xll.ohTrigger(RecalcTrigger,TriggerON)),NA())</f>
        <v>7.0919414921011281E-3</v>
      </c>
      <c r="H1768" s="42">
        <f>_xll.qlCalendarAdvance(Calendar,$H1767,B1768,"f",FALSE)</f>
        <v>52146</v>
      </c>
      <c r="I1768" s="140">
        <f>_xll.qlInterestRateIndexValueDate(Index1M,$H1768)</f>
        <v>52146</v>
      </c>
      <c r="J1768" s="145">
        <f>IFERROR(_xll.qlIndexFixing(Index1M,$H1768,TRUE,_xll.ohTrigger(RecalcTrigger,Trigger1M)),NA())</f>
        <v>8.067078672694513E-3</v>
      </c>
      <c r="K1768" s="44">
        <f>IFERROR(_xll.qlIndexFixing(Index3M,H1768,TRUE,_xll.ohTrigger(RecalcTrigger,Trigger3M)),NA())</f>
        <v>8.3080435524646411E-3</v>
      </c>
      <c r="L1768" s="44">
        <f>IFERROR(_xll.qlIndexFixing(Index6M,$H1768,TRUE,_xll.ohTrigger(RecalcTrigger,Trigger6M)),NA())</f>
        <v>8.2343341407604131E-3</v>
      </c>
      <c r="M1768" s="146">
        <f>IFERROR(_xll.qlIndexFixing(Index1Y,$H1768,TRUE,_xll.ohTrigger(RecalcTrigger,Trigger1Y)),NA())</f>
        <v>8.4935216725543494E-3</v>
      </c>
      <c r="N1768" s="145">
        <f>IFERROR(_xll.qlIndexFixing(ONIndex1M,I1768,TRUE,_xll.ohTrigger(RecalcTrigger,Trigger1M)),NA())</f>
        <v>8.0680549041900473E-3</v>
      </c>
      <c r="O1768" s="44">
        <f>IFERROR(_xll.qlIndexFixing(ONIndex3M,I1768,TRUE,_xll.ohTrigger(RecalcTrigger,Trigger3M)),NA())</f>
        <v>8.3102390250422431E-3</v>
      </c>
      <c r="P1768" s="44">
        <f>IFERROR(_xll.qlIndexFixing(ONIndex6M,I1768,TRUE,_xll.ohTrigger(RecalcTrigger,Trigger6M)),NA())</f>
        <v>8.2453096099133205E-3</v>
      </c>
      <c r="Q1768" s="146">
        <f>IFERROR(_xll.qlIndexFixing(ONIndex1Y,I1768,TRUE,_xll.ohTrigger(RecalcTrigger,Trigger1Y)),NA())</f>
        <v>8.512929242850964E-3</v>
      </c>
    </row>
    <row r="1769" spans="2:17" x14ac:dyDescent="0.2">
      <c r="B1769" s="39" t="s">
        <v>42</v>
      </c>
      <c r="D1769" s="42">
        <f>_xll.qlCalendarAdvance(Calendar,$D1768,B1769,"f",FALSE)</f>
        <v>52153</v>
      </c>
      <c r="E1769" s="140">
        <f>_xll.qlInterestRateIndexValueDate(IndexON,D1769)</f>
        <v>52153</v>
      </c>
      <c r="F1769" s="156">
        <f>IFERROR(_xll.qlIndexFixing(IndexON,D1769,TRUE,_xll.ohTrigger(RecalcTrigger,TriggerON)),NA())</f>
        <v>7.0904962881135347E-3</v>
      </c>
      <c r="H1769" s="42">
        <f>_xll.qlCalendarAdvance(Calendar,$H1768,B1769,"f",FALSE)</f>
        <v>52153</v>
      </c>
      <c r="I1769" s="140">
        <f>_xll.qlInterestRateIndexValueDate(Index1M,$H1769)</f>
        <v>52153</v>
      </c>
      <c r="J1769" s="145">
        <f>IFERROR(_xll.qlIndexFixing(Index1M,$H1769,TRUE,_xll.ohTrigger(RecalcTrigger,Trigger1M)),NA())</f>
        <v>8.0653430812109347E-3</v>
      </c>
      <c r="K1769" s="44">
        <f>IFERROR(_xll.qlIndexFixing(Index3M,H1769,TRUE,_xll.ohTrigger(RecalcTrigger,Trigger3M)),NA())</f>
        <v>8.3063030112084206E-3</v>
      </c>
      <c r="L1769" s="44">
        <f>IFERROR(_xll.qlIndexFixing(Index6M,$H1769,TRUE,_xll.ohTrigger(RecalcTrigger,Trigger6M)),NA())</f>
        <v>8.2320596666931138E-3</v>
      </c>
      <c r="M1769" s="146">
        <f>IFERROR(_xll.qlIndexFixing(Index1Y,$H1769,TRUE,_xll.ohTrigger(RecalcTrigger,Trigger1Y)),NA())</f>
        <v>8.4911445152020537E-3</v>
      </c>
      <c r="N1769" s="145">
        <f>IFERROR(_xll.qlIndexFixing(ONIndex1M,I1769,TRUE,_xll.ohTrigger(RecalcTrigger,Trigger1M)),NA())</f>
        <v>8.0663769121858131E-3</v>
      </c>
      <c r="O1769" s="44">
        <f>IFERROR(_xll.qlIndexFixing(ONIndex3M,I1769,TRUE,_xll.ohTrigger(RecalcTrigger,Trigger3M)),NA())</f>
        <v>8.3086921333397346E-3</v>
      </c>
      <c r="P1769" s="44">
        <f>IFERROR(_xll.qlIndexFixing(ONIndex6M,I1769,TRUE,_xll.ohTrigger(RecalcTrigger,Trigger6M)),NA())</f>
        <v>8.2433671519810403E-3</v>
      </c>
      <c r="Q1769" s="146">
        <f>IFERROR(_xll.qlIndexFixing(ONIndex1Y,I1769,TRUE,_xll.ohTrigger(RecalcTrigger,Trigger1Y)),NA())</f>
        <v>8.5112403809195492E-3</v>
      </c>
    </row>
    <row r="1770" spans="2:17" x14ac:dyDescent="0.2">
      <c r="B1770" s="39" t="s">
        <v>42</v>
      </c>
      <c r="D1770" s="42">
        <f>_xll.qlCalendarAdvance(Calendar,$D1769,B1770,"f",FALSE)</f>
        <v>52160</v>
      </c>
      <c r="E1770" s="140">
        <f>_xll.qlInterestRateIndexValueDate(IndexON,D1770)</f>
        <v>52160</v>
      </c>
      <c r="F1770" s="156">
        <f>IFERROR(_xll.qlIndexFixing(IndexON,D1770,TRUE,_xll.ohTrigger(RecalcTrigger,TriggerON)),NA())</f>
        <v>7.0890239573684344E-3</v>
      </c>
      <c r="H1770" s="42">
        <f>_xll.qlCalendarAdvance(Calendar,$H1769,B1770,"f",FALSE)</f>
        <v>52160</v>
      </c>
      <c r="I1770" s="140">
        <f>_xll.qlInterestRateIndexValueDate(Index1M,$H1770)</f>
        <v>52160</v>
      </c>
      <c r="J1770" s="145">
        <f>IFERROR(_xll.qlIndexFixing(Index1M,$H1770,TRUE,_xll.ohTrigger(RecalcTrigger,Trigger1M)),NA())</f>
        <v>8.0635811293330237E-3</v>
      </c>
      <c r="K1770" s="44">
        <f>IFERROR(_xll.qlIndexFixing(Index3M,H1770,TRUE,_xll.ohTrigger(RecalcTrigger,Trigger3M)),NA())</f>
        <v>8.3045331713728406E-3</v>
      </c>
      <c r="L1770" s="44">
        <f>IFERROR(_xll.qlIndexFixing(Index6M,$H1770,TRUE,_xll.ohTrigger(RecalcTrigger,Trigger6M)),NA())</f>
        <v>8.2297601278273E-3</v>
      </c>
      <c r="M1770" s="146">
        <f>IFERROR(_xll.qlIndexFixing(Index1Y,$H1770,TRUE,_xll.ohTrigger(RecalcTrigger,Trigger1Y)),NA())</f>
        <v>8.4887414407472939E-3</v>
      </c>
      <c r="N1770" s="145">
        <f>IFERROR(_xll.qlIndexFixing(ONIndex1M,I1770,TRUE,_xll.ohTrigger(RecalcTrigger,Trigger1M)),NA())</f>
        <v>8.064672577060561E-3</v>
      </c>
      <c r="O1770" s="44">
        <f>IFERROR(_xll.qlIndexFixing(ONIndex3M,I1770,TRUE,_xll.ohTrigger(RecalcTrigger,Trigger3M)),NA())</f>
        <v>8.3071160028136415E-3</v>
      </c>
      <c r="P1770" s="44">
        <f>IFERROR(_xll.qlIndexFixing(ONIndex6M,I1770,TRUE,_xll.ohTrigger(RecalcTrigger,Trigger6M)),NA())</f>
        <v>8.2413997286334695E-3</v>
      </c>
      <c r="Q1770" s="146">
        <f>IFERROR(_xll.qlIndexFixing(ONIndex1Y,I1770,TRUE,_xll.ohTrigger(RecalcTrigger,Trigger1Y)),NA())</f>
        <v>8.5095258137823926E-3</v>
      </c>
    </row>
    <row r="1771" spans="2:17" x14ac:dyDescent="0.2">
      <c r="B1771" s="39" t="s">
        <v>42</v>
      </c>
      <c r="D1771" s="42">
        <f>_xll.qlCalendarAdvance(Calendar,$D1770,B1771,"f",FALSE)</f>
        <v>52167</v>
      </c>
      <c r="E1771" s="140">
        <f>_xll.qlInterestRateIndexValueDate(IndexON,D1771)</f>
        <v>52167</v>
      </c>
      <c r="F1771" s="156">
        <f>IFERROR(_xll.qlIndexFixing(IndexON,D1771,TRUE,_xll.ohTrigger(RecalcTrigger,TriggerON)),NA())</f>
        <v>7.0875244999468734E-3</v>
      </c>
      <c r="H1771" s="42">
        <f>_xll.qlCalendarAdvance(Calendar,$H1770,B1771,"f",FALSE)</f>
        <v>52167</v>
      </c>
      <c r="I1771" s="140">
        <f>_xll.qlInterestRateIndexValueDate(Index1M,$H1771)</f>
        <v>52167</v>
      </c>
      <c r="J1771" s="145">
        <f>IFERROR(_xll.qlIndexFixing(Index1M,$H1771,TRUE,_xll.ohTrigger(RecalcTrigger,Trigger1M)),NA())</f>
        <v>8.0617928170790797E-3</v>
      </c>
      <c r="K1771" s="44">
        <f>IFERROR(_xll.qlIndexFixing(Index3M,H1771,TRUE,_xll.ohTrigger(RecalcTrigger,Trigger3M)),NA())</f>
        <v>8.302734032997543E-3</v>
      </c>
      <c r="L1771" s="44">
        <f>IFERROR(_xll.qlIndexFixing(Index6M,$H1771,TRUE,_xll.ohTrigger(RecalcTrigger,Trigger6M)),NA())</f>
        <v>8.227435524248471E-3</v>
      </c>
      <c r="M1771" s="146">
        <f>IFERROR(_xll.qlIndexFixing(Index1Y,$H1771,TRUE,_xll.ohTrigger(RecalcTrigger,Trigger1Y)),NA())</f>
        <v>8.4863124493754771E-3</v>
      </c>
      <c r="N1771" s="145">
        <f>IFERROR(_xll.qlIndexFixing(ONIndex1M,I1771,TRUE,_xll.ohTrigger(RecalcTrigger,Trigger1M)),NA())</f>
        <v>8.0629418987332446E-3</v>
      </c>
      <c r="O1771" s="44">
        <f>IFERROR(_xll.qlIndexFixing(ONIndex3M,I1771,TRUE,_xll.ohTrigger(RecalcTrigger,Trigger3M)),NA())</f>
        <v>8.3055106334639639E-3</v>
      </c>
      <c r="P1771" s="44">
        <f>IFERROR(_xll.qlIndexFixing(ONIndex6M,I1771,TRUE,_xll.ohTrigger(RecalcTrigger,Trigger6M)),NA())</f>
        <v>8.2394073397895617E-3</v>
      </c>
      <c r="Q1771" s="146">
        <f>IFERROR(_xll.qlIndexFixing(ONIndex1Y,I1771,TRUE,_xll.ohTrigger(RecalcTrigger,Trigger1Y)),NA())</f>
        <v>8.5077855416826331E-3</v>
      </c>
    </row>
    <row r="1772" spans="2:17" x14ac:dyDescent="0.2">
      <c r="B1772" s="39" t="s">
        <v>42</v>
      </c>
      <c r="D1772" s="42">
        <f>_xll.qlCalendarAdvance(Calendar,$D1771,B1772,"f",FALSE)</f>
        <v>52174</v>
      </c>
      <c r="E1772" s="140">
        <f>_xll.qlInterestRateIndexValueDate(IndexON,D1772)</f>
        <v>52174</v>
      </c>
      <c r="F1772" s="156">
        <f>IFERROR(_xll.qlIndexFixing(IndexON,D1772,TRUE,_xll.ohTrigger(RecalcTrigger,TriggerON)),NA())</f>
        <v>7.0859979158488517E-3</v>
      </c>
      <c r="H1772" s="42">
        <f>_xll.qlCalendarAdvance(Calendar,$H1771,B1772,"f",FALSE)</f>
        <v>52174</v>
      </c>
      <c r="I1772" s="140">
        <f>_xll.qlInterestRateIndexValueDate(Index1M,$H1772)</f>
        <v>52174</v>
      </c>
      <c r="J1772" s="145">
        <f>IFERROR(_xll.qlIndexFixing(Index1M,$H1772,TRUE,_xll.ohTrigger(RecalcTrigger,Trigger1M)),NA())</f>
        <v>8.0600210327660786E-3</v>
      </c>
      <c r="K1772" s="44">
        <f>IFERROR(_xll.qlIndexFixing(Index3M,H1772,TRUE,_xll.ohTrigger(RecalcTrigger,Trigger3M)),NA())</f>
        <v>8.3009055961221715E-3</v>
      </c>
      <c r="L1772" s="44">
        <f>IFERROR(_xll.qlIndexFixing(Index6M,$H1772,TRUE,_xll.ohTrigger(RecalcTrigger,Trigger6M)),NA())</f>
        <v>8.2250858560439059E-3</v>
      </c>
      <c r="M1772" s="146">
        <f>IFERROR(_xll.qlIndexFixing(Index1Y,$H1772,TRUE,_xll.ohTrigger(RecalcTrigger,Trigger1Y)),NA())</f>
        <v>8.4838575412735651E-3</v>
      </c>
      <c r="N1772" s="145">
        <f>IFERROR(_xll.qlIndexFixing(ONIndex1M,I1772,TRUE,_xll.ohTrigger(RecalcTrigger,Trigger1M)),NA())</f>
        <v>8.0611848772849104E-3</v>
      </c>
      <c r="O1772" s="44">
        <f>IFERROR(_xll.qlIndexFixing(ONIndex3M,I1772,TRUE,_xll.ohTrigger(RecalcTrigger,Trigger3M)),NA())</f>
        <v>8.3038760254527944E-3</v>
      </c>
      <c r="P1772" s="44">
        <f>IFERROR(_xll.qlIndexFixing(ONIndex6M,I1772,TRUE,_xll.ohTrigger(RecalcTrigger,Trigger6M)),NA())</f>
        <v>8.2373899854493171E-3</v>
      </c>
      <c r="Q1772" s="146">
        <f>IFERROR(_xll.qlIndexFixing(ONIndex1Y,I1772,TRUE,_xll.ohTrigger(RecalcTrigger,Trigger1Y)),NA())</f>
        <v>8.5060195644581782E-3</v>
      </c>
    </row>
    <row r="1773" spans="2:17" x14ac:dyDescent="0.2">
      <c r="B1773" s="39" t="s">
        <v>42</v>
      </c>
      <c r="D1773" s="42">
        <f>_xll.qlCalendarAdvance(Calendar,$D1772,B1773,"f",FALSE)</f>
        <v>52181</v>
      </c>
      <c r="E1773" s="140">
        <f>_xll.qlInterestRateIndexValueDate(IndexON,D1773)</f>
        <v>52181</v>
      </c>
      <c r="F1773" s="156">
        <f>IFERROR(_xll.qlIndexFixing(IndexON,D1773,TRUE,_xll.ohTrigger(RecalcTrigger,TriggerON)),NA())</f>
        <v>7.0844442049933232E-3</v>
      </c>
      <c r="H1773" s="42">
        <f>_xll.qlCalendarAdvance(Calendar,$H1772,B1773,"f",FALSE)</f>
        <v>52181</v>
      </c>
      <c r="I1773" s="140">
        <f>_xll.qlInterestRateIndexValueDate(Index1M,$H1773)</f>
        <v>52181</v>
      </c>
      <c r="J1773" s="145">
        <f>IFERROR(_xll.qlIndexFixing(Index1M,$H1773,TRUE,_xll.ohTrigger(RecalcTrigger,Trigger1M)),NA())</f>
        <v>8.0581819232680534E-3</v>
      </c>
      <c r="K1773" s="44">
        <f>IFERROR(_xll.qlIndexFixing(Index3M,H1773,TRUE,_xll.ohTrigger(RecalcTrigger,Trigger3M)),NA())</f>
        <v>8.2990478607881269E-3</v>
      </c>
      <c r="L1773" s="44">
        <f>IFERROR(_xll.qlIndexFixing(Index6M,$H1773,TRUE,_xll.ohTrigger(RecalcTrigger,Trigger6M)),NA())</f>
        <v>8.2227968183878897E-3</v>
      </c>
      <c r="M1773" s="146">
        <f>IFERROR(_xll.qlIndexFixing(Index1Y,$H1773,TRUE,_xll.ohTrigger(RecalcTrigger,Trigger1Y)),NA())</f>
        <v>8.4813767166314058E-3</v>
      </c>
      <c r="N1773" s="145">
        <f>IFERROR(_xll.qlIndexFixing(ONIndex1M,I1773,TRUE,_xll.ohTrigger(RecalcTrigger,Trigger1M)),NA())</f>
        <v>8.0594015127155583E-3</v>
      </c>
      <c r="O1773" s="44">
        <f>IFERROR(_xll.qlIndexFixing(ONIndex3M,I1773,TRUE,_xll.ohTrigger(RecalcTrigger,Trigger3M)),NA())</f>
        <v>8.3022121784559477E-3</v>
      </c>
      <c r="P1773" s="44">
        <f>IFERROR(_xll.qlIndexFixing(ONIndex6M,I1773,TRUE,_xll.ohTrigger(RecalcTrigger,Trigger6M)),NA())</f>
        <v>8.2353476656127356E-3</v>
      </c>
      <c r="Q1773" s="146">
        <f>IFERROR(_xll.qlIndexFixing(ONIndex1Y,I1773,TRUE,_xll.ohTrigger(RecalcTrigger,Trigger1Y)),NA())</f>
        <v>8.5042278821090278E-3</v>
      </c>
    </row>
    <row r="1774" spans="2:17" x14ac:dyDescent="0.2">
      <c r="B1774" s="39" t="s">
        <v>42</v>
      </c>
      <c r="D1774" s="42">
        <f>_xll.qlCalendarAdvance(Calendar,$D1773,B1774,"f",FALSE)</f>
        <v>52188</v>
      </c>
      <c r="E1774" s="140">
        <f>_xll.qlInterestRateIndexValueDate(IndexON,D1774)</f>
        <v>52188</v>
      </c>
      <c r="F1774" s="156">
        <f>IFERROR(_xll.qlIndexFixing(IndexON,D1774,TRUE,_xll.ohTrigger(RecalcTrigger,TriggerON)),NA())</f>
        <v>7.0828633674613339E-3</v>
      </c>
      <c r="H1774" s="42">
        <f>_xll.qlCalendarAdvance(Calendar,$H1773,B1774,"f",FALSE)</f>
        <v>52188</v>
      </c>
      <c r="I1774" s="140">
        <f>_xll.qlInterestRateIndexValueDate(Index1M,$H1774)</f>
        <v>52188</v>
      </c>
      <c r="J1774" s="145">
        <f>IFERROR(_xll.qlIndexFixing(Index1M,$H1774,TRUE,_xll.ohTrigger(RecalcTrigger,Trigger1M)),NA())</f>
        <v>8.0563164539967005E-3</v>
      </c>
      <c r="K1774" s="44">
        <f>IFERROR(_xll.qlIndexFixing(Index3M,H1774,TRUE,_xll.ohTrigger(RecalcTrigger,Trigger3M)),NA())</f>
        <v>8.2971608270341734E-3</v>
      </c>
      <c r="L1774" s="44">
        <f>IFERROR(_xll.qlIndexFixing(Index6M,$H1774,TRUE,_xll.ohTrigger(RecalcTrigger,Trigger6M)),NA())</f>
        <v>8.2203988654056068E-3</v>
      </c>
      <c r="M1774" s="146">
        <f>IFERROR(_xll.qlIndexFixing(Index1Y,$H1774,TRUE,_xll.ohTrigger(RecalcTrigger,Trigger1Y)),NA())</f>
        <v>8.4788699756395136E-3</v>
      </c>
      <c r="N1774" s="145">
        <f>IFERROR(_xll.qlIndexFixing(ONIndex1M,I1774,TRUE,_xll.ohTrigger(RecalcTrigger,Trigger1M)),NA())</f>
        <v>8.0575918048630957E-3</v>
      </c>
      <c r="O1774" s="44">
        <f>IFERROR(_xll.qlIndexFixing(ONIndex3M,I1774,TRUE,_xll.ohTrigger(RecalcTrigger,Trigger3M)),NA())</f>
        <v>8.3005190927165629E-3</v>
      </c>
      <c r="P1774" s="44">
        <f>IFERROR(_xll.qlIndexFixing(ONIndex6M,I1774,TRUE,_xll.ohTrigger(RecalcTrigger,Trigger6M)),NA())</f>
        <v>8.2332803803608634E-3</v>
      </c>
      <c r="Q1774" s="146">
        <f>IFERROR(_xll.qlIndexFixing(ONIndex1Y,I1774,TRUE,_xll.ohTrigger(RecalcTrigger,Trigger1Y)),NA())</f>
        <v>8.5024104947162282E-3</v>
      </c>
    </row>
    <row r="1775" spans="2:17" x14ac:dyDescent="0.2">
      <c r="B1775" s="39" t="s">
        <v>42</v>
      </c>
      <c r="D1775" s="42">
        <f>_xll.qlCalendarAdvance(Calendar,$D1774,B1775,"f",FALSE)</f>
        <v>52195</v>
      </c>
      <c r="E1775" s="140">
        <f>_xll.qlInterestRateIndexValueDate(IndexON,D1775)</f>
        <v>52195</v>
      </c>
      <c r="F1775" s="156">
        <f>IFERROR(_xll.qlIndexFixing(IndexON,D1775,TRUE,_xll.ohTrigger(RecalcTrigger,TriggerON)),NA())</f>
        <v>7.0812554031718378E-3</v>
      </c>
      <c r="H1775" s="42">
        <f>_xll.qlCalendarAdvance(Calendar,$H1774,B1775,"f",FALSE)</f>
        <v>52195</v>
      </c>
      <c r="I1775" s="140">
        <f>_xll.qlInterestRateIndexValueDate(Index1M,$H1775)</f>
        <v>52195</v>
      </c>
      <c r="J1775" s="145">
        <f>IFERROR(_xll.qlIndexFixing(Index1M,$H1775,TRUE,_xll.ohTrigger(RecalcTrigger,Trigger1M)),NA())</f>
        <v>8.0542288786066077E-3</v>
      </c>
      <c r="K1775" s="44">
        <f>IFERROR(_xll.qlIndexFixing(Index3M,H1775,TRUE,_xll.ohTrigger(RecalcTrigger,Trigger3M)),NA())</f>
        <v>8.2952444949043573E-3</v>
      </c>
      <c r="L1775" s="44">
        <f>IFERROR(_xll.qlIndexFixing(Index6M,$H1775,TRUE,_xll.ohTrigger(RecalcTrigger,Trigger6M)),NA())</f>
        <v>8.2178864645561771E-3</v>
      </c>
      <c r="M1775" s="146">
        <f>IFERROR(_xll.qlIndexFixing(Index1Y,$H1775,TRUE,_xll.ohTrigger(RecalcTrigger,Trigger1Y)),NA())</f>
        <v>8.4763373184917334E-3</v>
      </c>
      <c r="N1775" s="145">
        <f>IFERROR(_xll.qlIndexFixing(ONIndex1M,I1775,TRUE,_xll.ohTrigger(RecalcTrigger,Trigger1M)),NA())</f>
        <v>8.0557557538896152E-3</v>
      </c>
      <c r="O1775" s="44">
        <f>IFERROR(_xll.qlIndexFixing(ONIndex3M,I1775,TRUE,_xll.ohTrigger(RecalcTrigger,Trigger3M)),NA())</f>
        <v>8.2987967682346397E-3</v>
      </c>
      <c r="P1775" s="44">
        <f>IFERROR(_xll.qlIndexFixing(ONIndex6M,I1775,TRUE,_xll.ohTrigger(RecalcTrigger,Trigger6M)),NA())</f>
        <v>8.2311881296126543E-3</v>
      </c>
      <c r="Q1775" s="146">
        <f>IFERROR(_xll.qlIndexFixing(ONIndex1Y,I1775,TRUE,_xll.ohTrigger(RecalcTrigger,Trigger1Y)),NA())</f>
        <v>8.5005674021176869E-3</v>
      </c>
    </row>
    <row r="1776" spans="2:17" x14ac:dyDescent="0.2">
      <c r="B1776" s="39" t="s">
        <v>42</v>
      </c>
      <c r="D1776" s="42">
        <f>_xll.qlCalendarAdvance(Calendar,$D1775,B1776,"f",FALSE)</f>
        <v>52202</v>
      </c>
      <c r="E1776" s="140">
        <f>_xll.qlInterestRateIndexValueDate(IndexON,D1776)</f>
        <v>52202</v>
      </c>
      <c r="F1776" s="156">
        <f>IFERROR(_xll.qlIndexFixing(IndexON,D1776,TRUE,_xll.ohTrigger(RecalcTrigger,TriggerON)),NA())</f>
        <v>7.0796203122058809E-3</v>
      </c>
      <c r="H1776" s="42">
        <f>_xll.qlCalendarAdvance(Calendar,$H1775,B1776,"f",FALSE)</f>
        <v>52202</v>
      </c>
      <c r="I1776" s="140">
        <f>_xll.qlInterestRateIndexValueDate(Index1M,$H1776)</f>
        <v>52202</v>
      </c>
      <c r="J1776" s="145">
        <f>IFERROR(_xll.qlIndexFixing(Index1M,$H1776,TRUE,_xll.ohTrigger(RecalcTrigger,Trigger1M)),NA())</f>
        <v>8.0524558505531887E-3</v>
      </c>
      <c r="K1776" s="44">
        <f>IFERROR(_xll.qlIndexFixing(Index3M,H1776,TRUE,_xll.ohTrigger(RecalcTrigger,Trigger3M)),NA())</f>
        <v>8.2933993600590554E-3</v>
      </c>
      <c r="L1776" s="44">
        <f>IFERROR(_xll.qlIndexFixing(Index6M,$H1776,TRUE,_xll.ohTrigger(RecalcTrigger,Trigger6M)),NA())</f>
        <v>8.2154365387343917E-3</v>
      </c>
      <c r="M1776" s="146">
        <f>IFERROR(_xll.qlIndexFixing(Index1Y,$H1776,TRUE,_xll.ohTrigger(RecalcTrigger,Trigger1Y)),NA())</f>
        <v>8.4737787453834645E-3</v>
      </c>
      <c r="N1776" s="145">
        <f>IFERROR(_xll.qlIndexFixing(ONIndex1M,I1776,TRUE,_xll.ohTrigger(RecalcTrigger,Trigger1M)),NA())</f>
        <v>8.0538933596330242E-3</v>
      </c>
      <c r="O1776" s="44">
        <f>IFERROR(_xll.qlIndexFixing(ONIndex3M,I1776,TRUE,_xll.ohTrigger(RecalcTrigger,Trigger3M)),NA())</f>
        <v>8.2970452049291321E-3</v>
      </c>
      <c r="P1776" s="44">
        <f>IFERROR(_xll.qlIndexFixing(ONIndex6M,I1776,TRUE,_xll.ohTrigger(RecalcTrigger,Trigger6M)),NA())</f>
        <v>8.2290709133681084E-3</v>
      </c>
      <c r="Q1776" s="146">
        <f>IFERROR(_xll.qlIndexFixing(ONIndex1Y,I1776,TRUE,_xll.ohTrigger(RecalcTrigger,Trigger1Y)),NA())</f>
        <v>8.4986986045565427E-3</v>
      </c>
    </row>
    <row r="1777" spans="2:17" x14ac:dyDescent="0.2">
      <c r="B1777" s="39" t="s">
        <v>42</v>
      </c>
      <c r="D1777" s="42">
        <f>_xll.qlCalendarAdvance(Calendar,$D1776,B1777,"f",FALSE)</f>
        <v>52209</v>
      </c>
      <c r="E1777" s="140">
        <f>_xll.qlInterestRateIndexValueDate(IndexON,D1777)</f>
        <v>52209</v>
      </c>
      <c r="F1777" s="156">
        <f>IFERROR(_xll.qlIndexFixing(IndexON,D1777,TRUE,_xll.ohTrigger(RecalcTrigger,TriggerON)),NA())</f>
        <v>7.0779580946445098E-3</v>
      </c>
      <c r="H1777" s="42">
        <f>_xll.qlCalendarAdvance(Calendar,$H1776,B1777,"f",FALSE)</f>
        <v>52209</v>
      </c>
      <c r="I1777" s="140">
        <f>_xll.qlInterestRateIndexValueDate(Index1M,$H1777)</f>
        <v>52209</v>
      </c>
      <c r="J1777" s="145">
        <f>IFERROR(_xll.qlIndexFixing(Index1M,$H1777,TRUE,_xll.ohTrigger(RecalcTrigger,Trigger1M)),NA())</f>
        <v>8.0505093762861888E-3</v>
      </c>
      <c r="K1777" s="44">
        <f>IFERROR(_xll.qlIndexFixing(Index3M,H1777,TRUE,_xll.ohTrigger(RecalcTrigger,Trigger3M)),NA())</f>
        <v>8.2914287062193382E-3</v>
      </c>
      <c r="L1777" s="44">
        <f>IFERROR(_xll.qlIndexFixing(Index6M,$H1777,TRUE,_xll.ohTrigger(RecalcTrigger,Trigger6M)),NA())</f>
        <v>8.2129615487348522E-3</v>
      </c>
      <c r="M1777" s="146">
        <f>IFERROR(_xll.qlIndexFixing(Index1Y,$H1777,TRUE,_xll.ohTrigger(RecalcTrigger,Trigger1Y)),NA())</f>
        <v>8.4711942565112164E-3</v>
      </c>
      <c r="N1777" s="145">
        <f>IFERROR(_xll.qlIndexFixing(ONIndex1M,I1777,TRUE,_xll.ohTrigger(RecalcTrigger,Trigger1M)),NA())</f>
        <v>8.0520046222554154E-3</v>
      </c>
      <c r="O1777" s="44">
        <f>IFERROR(_xll.qlIndexFixing(ONIndex3M,I1777,TRUE,_xll.ohTrigger(RecalcTrigger,Trigger3M)),NA())</f>
        <v>8.29526440280004E-3</v>
      </c>
      <c r="P1777" s="44">
        <f>IFERROR(_xll.qlIndexFixing(ONIndex6M,I1777,TRUE,_xll.ohTrigger(RecalcTrigger,Trigger6M)),NA())</f>
        <v>8.2269287317082718E-3</v>
      </c>
      <c r="Q1777" s="146">
        <f>IFERROR(_xll.qlIndexFixing(ONIndex1Y,I1777,TRUE,_xll.ohTrigger(RecalcTrigger,Trigger1Y)),NA())</f>
        <v>8.4968041017896567E-3</v>
      </c>
    </row>
    <row r="1778" spans="2:17" x14ac:dyDescent="0.2">
      <c r="B1778" s="39" t="s">
        <v>42</v>
      </c>
      <c r="D1778" s="42">
        <f>_xll.qlCalendarAdvance(Calendar,$D1777,B1778,"f",FALSE)</f>
        <v>52216</v>
      </c>
      <c r="E1778" s="140">
        <f>_xll.qlInterestRateIndexValueDate(IndexON,D1778)</f>
        <v>52216</v>
      </c>
      <c r="F1778" s="156">
        <f>IFERROR(_xll.qlIndexFixing(IndexON,D1778,TRUE,_xll.ohTrigger(RecalcTrigger,TriggerON)),NA())</f>
        <v>7.0762687502445853E-3</v>
      </c>
      <c r="H1778" s="42">
        <f>_xll.qlCalendarAdvance(Calendar,$H1777,B1778,"f",FALSE)</f>
        <v>52216</v>
      </c>
      <c r="I1778" s="140">
        <f>_xll.qlInterestRateIndexValueDate(Index1M,$H1778)</f>
        <v>52216</v>
      </c>
      <c r="J1778" s="145">
        <f>IFERROR(_xll.qlIndexFixing(Index1M,$H1778,TRUE,_xll.ohTrigger(RecalcTrigger,Trigger1M)),NA())</f>
        <v>8.0485365417242022E-3</v>
      </c>
      <c r="K1778" s="44">
        <f>IFERROR(_xll.qlIndexFixing(Index3M,H1778,TRUE,_xll.ohTrigger(RecalcTrigger,Trigger3M)),NA())</f>
        <v>8.2894287554332469E-3</v>
      </c>
      <c r="L1778" s="44">
        <f>IFERROR(_xll.qlIndexFixing(Index6M,$H1778,TRUE,_xll.ohTrigger(RecalcTrigger,Trigger6M)),NA())</f>
        <v>8.2104614946497383E-3</v>
      </c>
      <c r="M1778" s="146">
        <f>IFERROR(_xll.qlIndexFixing(Index1Y,$H1778,TRUE,_xll.ohTrigger(RecalcTrigger,Trigger1Y)),NA())</f>
        <v>8.4685838520750512E-3</v>
      </c>
      <c r="N1778" s="145">
        <f>IFERROR(_xll.qlIndexFixing(ONIndex1M,I1778,TRUE,_xll.ohTrigger(RecalcTrigger,Trigger1M)),NA())</f>
        <v>8.0500895417567886E-3</v>
      </c>
      <c r="O1778" s="44">
        <f>IFERROR(_xll.qlIndexFixing(ONIndex3M,I1778,TRUE,_xll.ohTrigger(RecalcTrigger,Trigger3M)),NA())</f>
        <v>8.2934543619284096E-3</v>
      </c>
      <c r="P1778" s="44">
        <f>IFERROR(_xll.qlIndexFixing(ONIndex6M,I1778,TRUE,_xll.ohTrigger(RecalcTrigger,Trigger6M)),NA())</f>
        <v>8.2247615845520983E-3</v>
      </c>
      <c r="Q1778" s="146">
        <f>IFERROR(_xll.qlIndexFixing(ONIndex1Y,I1778,TRUE,_xll.ohTrigger(RecalcTrigger,Trigger1Y)),NA())</f>
        <v>8.4948838938980753E-3</v>
      </c>
    </row>
    <row r="1779" spans="2:17" x14ac:dyDescent="0.2">
      <c r="B1779" s="39" t="s">
        <v>42</v>
      </c>
      <c r="D1779" s="42">
        <f>_xll.qlCalendarAdvance(Calendar,$D1778,B1779,"f",FALSE)</f>
        <v>52223</v>
      </c>
      <c r="E1779" s="140">
        <f>_xll.qlInterestRateIndexValueDate(IndexON,D1779)</f>
        <v>52223</v>
      </c>
      <c r="F1779" s="156">
        <f>IFERROR(_xll.qlIndexFixing(IndexON,D1779,TRUE,_xll.ohTrigger(RecalcTrigger,TriggerON)),NA())</f>
        <v>7.0745522791682003E-3</v>
      </c>
      <c r="H1779" s="42">
        <f>_xll.qlCalendarAdvance(Calendar,$H1778,B1779,"f",FALSE)</f>
        <v>52223</v>
      </c>
      <c r="I1779" s="140">
        <f>_xll.qlInterestRateIndexValueDate(Index1M,$H1779)</f>
        <v>52223</v>
      </c>
      <c r="J1779" s="145">
        <f>IFERROR(_xll.qlIndexFixing(Index1M,$H1779,TRUE,_xll.ohTrigger(RecalcTrigger,Trigger1M)),NA())</f>
        <v>8.0465373468881444E-3</v>
      </c>
      <c r="K1779" s="44">
        <f>IFERROR(_xll.qlIndexFixing(Index3M,H1779,TRUE,_xll.ohTrigger(RecalcTrigger,Trigger3M)),NA())</f>
        <v>8.287399507744906E-3</v>
      </c>
      <c r="L1779" s="44">
        <f>IFERROR(_xll.qlIndexFixing(Index6M,$H1779,TRUE,_xll.ohTrigger(RecalcTrigger,Trigger6M)),NA())</f>
        <v>8.2079363765730096E-3</v>
      </c>
      <c r="M1779" s="146">
        <f>IFERROR(_xll.qlIndexFixing(Index1Y,$H1779,TRUE,_xll.ohTrigger(RecalcTrigger,Trigger1Y)),NA())</f>
        <v>8.4659475322761413E-3</v>
      </c>
      <c r="N1779" s="145">
        <f>IFERROR(_xll.qlIndexFixing(ONIndex1M,I1779,TRUE,_xll.ohTrigger(RecalcTrigger,Trigger1M)),NA())</f>
        <v>8.0481481180560976E-3</v>
      </c>
      <c r="O1779" s="44">
        <f>IFERROR(_xll.qlIndexFixing(ONIndex3M,I1779,TRUE,_xll.ohTrigger(RecalcTrigger,Trigger3M)),NA())</f>
        <v>8.2916150822331947E-3</v>
      </c>
      <c r="P1779" s="44">
        <f>IFERROR(_xll.qlIndexFixing(ONIndex6M,I1779,TRUE,_xll.ohTrigger(RecalcTrigger,Trigger6M)),NA())</f>
        <v>8.2225694719806341E-3</v>
      </c>
      <c r="Q1779" s="146">
        <f>IFERROR(_xll.qlIndexFixing(ONIndex1Y,I1779,TRUE,_xll.ohTrigger(RecalcTrigger,Trigger1Y)),NA())</f>
        <v>8.492937981043891E-3</v>
      </c>
    </row>
    <row r="1780" spans="2:17" x14ac:dyDescent="0.2">
      <c r="B1780" s="39" t="s">
        <v>42</v>
      </c>
      <c r="D1780" s="42">
        <f>_xll.qlCalendarAdvance(Calendar,$D1779,B1780,"f",FALSE)</f>
        <v>52230</v>
      </c>
      <c r="E1780" s="140">
        <f>_xll.qlInterestRateIndexValueDate(IndexON,D1780)</f>
        <v>52230</v>
      </c>
      <c r="F1780" s="156">
        <f>IFERROR(_xll.qlIndexFixing(IndexON,D1780,TRUE,_xll.ohTrigger(RecalcTrigger,TriggerON)),NA())</f>
        <v>7.0728086814153546E-3</v>
      </c>
      <c r="H1780" s="42">
        <f>_xll.qlCalendarAdvance(Calendar,$H1779,B1780,"f",FALSE)</f>
        <v>52230</v>
      </c>
      <c r="I1780" s="140">
        <f>_xll.qlInterestRateIndexValueDate(Index1M,$H1780)</f>
        <v>52230</v>
      </c>
      <c r="J1780" s="145">
        <f>IFERROR(_xll.qlIndexFixing(Index1M,$H1780,TRUE,_xll.ohTrigger(RecalcTrigger,Trigger1M)),NA())</f>
        <v>8.0445117917858598E-3</v>
      </c>
      <c r="K1780" s="44">
        <f>IFERROR(_xll.qlIndexFixing(Index3M,H1780,TRUE,_xll.ohTrigger(RecalcTrigger,Trigger3M)),NA())</f>
        <v>8.2852822640596228E-3</v>
      </c>
      <c r="L1780" s="44">
        <f>IFERROR(_xll.qlIndexFixing(Index6M,$H1780,TRUE,_xll.ohTrigger(RecalcTrigger,Trigger6M)),NA())</f>
        <v>8.2053861945977358E-3</v>
      </c>
      <c r="M1780" s="146">
        <f>IFERROR(_xll.qlIndexFixing(Index1Y,$H1780,TRUE,_xll.ohTrigger(RecalcTrigger,Trigger1Y)),NA())</f>
        <v>8.4632852973174355E-3</v>
      </c>
      <c r="N1780" s="145">
        <f>IFERROR(_xll.qlIndexFixing(ONIndex1M,I1780,TRUE,_xll.ohTrigger(RecalcTrigger,Trigger1M)),NA())</f>
        <v>8.0461803511533425E-3</v>
      </c>
      <c r="O1780" s="44">
        <f>IFERROR(_xll.qlIndexFixing(ONIndex3M,I1780,TRUE,_xll.ohTrigger(RecalcTrigger,Trigger3M)),NA())</f>
        <v>8.2897465637143952E-3</v>
      </c>
      <c r="P1780" s="44">
        <f>IFERROR(_xll.qlIndexFixing(ONIndex6M,I1780,TRUE,_xll.ohTrigger(RecalcTrigger,Trigger6M)),NA())</f>
        <v>8.2203523937507406E-3</v>
      </c>
      <c r="Q1780" s="146">
        <f>IFERROR(_xll.qlIndexFixing(ONIndex1Y,I1780,TRUE,_xll.ohTrigger(RecalcTrigger,Trigger1Y)),NA())</f>
        <v>8.4909663630650112E-3</v>
      </c>
    </row>
    <row r="1781" spans="2:17" x14ac:dyDescent="0.2">
      <c r="B1781" s="39" t="s">
        <v>42</v>
      </c>
      <c r="D1781" s="42">
        <f>_xll.qlCalendarAdvance(Calendar,$D1780,B1781,"f",FALSE)</f>
        <v>52237</v>
      </c>
      <c r="E1781" s="140">
        <f>_xll.qlInterestRateIndexValueDate(IndexON,D1781)</f>
        <v>52237</v>
      </c>
      <c r="F1781" s="156">
        <f>IFERROR(_xll.qlIndexFixing(IndexON,D1781,TRUE,_xll.ohTrigger(RecalcTrigger,TriggerON)),NA())</f>
        <v>7.0710379569050019E-3</v>
      </c>
      <c r="H1781" s="42">
        <f>_xll.qlCalendarAdvance(Calendar,$H1780,B1781,"f",FALSE)</f>
        <v>52237</v>
      </c>
      <c r="I1781" s="140">
        <f>_xll.qlInterestRateIndexValueDate(Index1M,$H1781)</f>
        <v>52237</v>
      </c>
      <c r="J1781" s="145">
        <f>IFERROR(_xll.qlIndexFixing(Index1M,$H1781,TRUE,_xll.ohTrigger(RecalcTrigger,Trigger1M)),NA())</f>
        <v>8.0424598764330321E-3</v>
      </c>
      <c r="K1781" s="44">
        <f>IFERROR(_xll.qlIndexFixing(Index3M,H1781,TRUE,_xll.ohTrigger(RecalcTrigger,Trigger3M)),NA())</f>
        <v>8.2832531218379746E-3</v>
      </c>
      <c r="L1781" s="44">
        <f>IFERROR(_xll.qlIndexFixing(Index6M,$H1781,TRUE,_xll.ohTrigger(RecalcTrigger,Trigger6M)),NA())</f>
        <v>8.202911412702971E-3</v>
      </c>
      <c r="M1781" s="146">
        <f>IFERROR(_xll.qlIndexFixing(Index1Y,$H1781,TRUE,_xll.ohTrigger(RecalcTrigger,Trigger1Y)),NA())</f>
        <v>8.4605971474045472E-3</v>
      </c>
      <c r="N1781" s="145">
        <f>IFERROR(_xll.qlIndexFixing(ONIndex1M,I1781,TRUE,_xll.ohTrigger(RecalcTrigger,Trigger1M)),NA())</f>
        <v>8.0441862411295695E-3</v>
      </c>
      <c r="O1781" s="44">
        <f>IFERROR(_xll.qlIndexFixing(ONIndex3M,I1781,TRUE,_xll.ohTrigger(RecalcTrigger,Trigger3M)),NA())</f>
        <v>8.2878488064530575E-3</v>
      </c>
      <c r="P1781" s="44">
        <f>IFERROR(_xll.qlIndexFixing(ONIndex6M,I1781,TRUE,_xll.ohTrigger(RecalcTrigger,Trigger6M)),NA())</f>
        <v>8.2181103502676489E-3</v>
      </c>
      <c r="Q1781" s="146">
        <f>IFERROR(_xll.qlIndexFixing(ONIndex1Y,I1781,TRUE,_xll.ohTrigger(RecalcTrigger,Trigger1Y)),NA())</f>
        <v>8.4889690398803896E-3</v>
      </c>
    </row>
    <row r="1782" spans="2:17" x14ac:dyDescent="0.2">
      <c r="B1782" s="39" t="s">
        <v>42</v>
      </c>
      <c r="D1782" s="42">
        <f>_xll.qlCalendarAdvance(Calendar,$D1781,B1782,"f",FALSE)</f>
        <v>52244</v>
      </c>
      <c r="E1782" s="140">
        <f>_xll.qlInterestRateIndexValueDate(IndexON,D1782)</f>
        <v>52244</v>
      </c>
      <c r="F1782" s="156">
        <f>IFERROR(_xll.qlIndexFixing(IndexON,D1782,TRUE,_xll.ohTrigger(RecalcTrigger,TriggerON)),NA())</f>
        <v>7.0692401057181886E-3</v>
      </c>
      <c r="H1782" s="42">
        <f>_xll.qlCalendarAdvance(Calendar,$H1781,B1782,"f",FALSE)</f>
        <v>52244</v>
      </c>
      <c r="I1782" s="140">
        <f>_xll.qlInterestRateIndexValueDate(Index1M,$H1782)</f>
        <v>52244</v>
      </c>
      <c r="J1782" s="145">
        <f>IFERROR(_xll.qlIndexFixing(Index1M,$H1782,TRUE,_xll.ohTrigger(RecalcTrigger,Trigger1M)),NA())</f>
        <v>8.0403816008427359E-3</v>
      </c>
      <c r="K1782" s="44">
        <f>IFERROR(_xll.qlIndexFixing(Index3M,H1782,TRUE,_xll.ohTrigger(RecalcTrigger,Trigger3M)),NA())</f>
        <v>8.2811359837076347E-3</v>
      </c>
      <c r="L1782" s="44">
        <f>IFERROR(_xll.qlIndexFixing(Index6M,$H1782,TRUE,_xll.ohTrigger(RecalcTrigger,Trigger6M)),NA())</f>
        <v>8.2003129517405123E-3</v>
      </c>
      <c r="M1782" s="146">
        <f>IFERROR(_xll.qlIndexFixing(Index1Y,$H1782,TRUE,_xll.ohTrigger(RecalcTrigger,Trigger1Y)),NA())</f>
        <v>8.4578830827446438E-3</v>
      </c>
      <c r="N1782" s="145">
        <f>IFERROR(_xll.qlIndexFixing(ONIndex1M,I1782,TRUE,_xll.ohTrigger(RecalcTrigger,Trigger1M)),NA())</f>
        <v>8.042165787822686E-3</v>
      </c>
      <c r="O1782" s="44">
        <f>IFERROR(_xll.qlIndexFixing(ONIndex3M,I1782,TRUE,_xll.ohTrigger(RecalcTrigger,Trigger3M)),NA())</f>
        <v>8.2859218103681354E-3</v>
      </c>
      <c r="P1782" s="44">
        <f>IFERROR(_xll.qlIndexFixing(ONIndex6M,I1782,TRUE,_xll.ohTrigger(RecalcTrigger,Trigger6M)),NA())</f>
        <v>8.2158433412071741E-3</v>
      </c>
      <c r="Q1782" s="146">
        <f>IFERROR(_xll.qlIndexFixing(ONIndex1Y,I1782,TRUE,_xll.ohTrigger(RecalcTrigger,Trigger1Y)),NA())</f>
        <v>8.4869460117331652E-3</v>
      </c>
    </row>
    <row r="1783" spans="2:17" x14ac:dyDescent="0.2">
      <c r="B1783" s="39" t="s">
        <v>42</v>
      </c>
      <c r="D1783" s="42">
        <f>_xll.qlCalendarAdvance(Calendar,$D1782,B1783,"f",FALSE)</f>
        <v>52251</v>
      </c>
      <c r="E1783" s="140">
        <f>_xll.qlInterestRateIndexValueDate(IndexON,D1783)</f>
        <v>52251</v>
      </c>
      <c r="F1783" s="156">
        <f>IFERROR(_xll.qlIndexFixing(IndexON,D1783,TRUE,_xll.ohTrigger(RecalcTrigger,TriggerON)),NA())</f>
        <v>7.0674151278549147E-3</v>
      </c>
      <c r="H1783" s="42">
        <f>_xll.qlCalendarAdvance(Calendar,$H1782,B1783,"f",FALSE)</f>
        <v>52251</v>
      </c>
      <c r="I1783" s="140">
        <f>_xll.qlInterestRateIndexValueDate(Index1M,$H1783)</f>
        <v>52251</v>
      </c>
      <c r="J1783" s="145">
        <f>IFERROR(_xll.qlIndexFixing(Index1M,$H1783,TRUE,_xll.ohTrigger(RecalcTrigger,Trigger1M)),NA())</f>
        <v>8.0382769650306565E-3</v>
      </c>
      <c r="K1783" s="44">
        <f>IFERROR(_xll.qlIndexFixing(Index3M,H1783,TRUE,_xll.ohTrigger(RecalcTrigger,Trigger3M)),NA())</f>
        <v>8.278989548854249E-3</v>
      </c>
      <c r="L1783" s="44">
        <f>IFERROR(_xll.qlIndexFixing(Index6M,$H1783,TRUE,_xll.ohTrigger(RecalcTrigger,Trigger6M)),NA())</f>
        <v>8.1976894277055769E-3</v>
      </c>
      <c r="M1783" s="146">
        <f>IFERROR(_xll.qlIndexFixing(Index1Y,$H1783,TRUE,_xll.ohTrigger(RecalcTrigger,Trigger1Y)),NA())</f>
        <v>8.4551431035464475E-3</v>
      </c>
      <c r="N1783" s="145">
        <f>IFERROR(_xll.qlIndexFixing(ONIndex1M,I1783,TRUE,_xll.ohTrigger(RecalcTrigger,Trigger1M)),NA())</f>
        <v>8.0401189914758309E-3</v>
      </c>
      <c r="O1783" s="44">
        <f>IFERROR(_xll.qlIndexFixing(ONIndex3M,I1783,TRUE,_xll.ohTrigger(RecalcTrigger,Trigger3M)),NA())</f>
        <v>8.2839655755406749E-3</v>
      </c>
      <c r="P1783" s="44">
        <f>IFERROR(_xll.qlIndexFixing(ONIndex6M,I1783,TRUE,_xll.ohTrigger(RecalcTrigger,Trigger6M)),NA())</f>
        <v>8.2135513667314086E-3</v>
      </c>
      <c r="Q1783" s="146">
        <f>IFERROR(_xll.qlIndexFixing(ONIndex1Y,I1783,TRUE,_xll.ohTrigger(RecalcTrigger,Trigger1Y)),NA())</f>
        <v>8.4848972784612453E-3</v>
      </c>
    </row>
    <row r="1784" spans="2:17" x14ac:dyDescent="0.2">
      <c r="B1784" s="39" t="s">
        <v>42</v>
      </c>
      <c r="D1784" s="42">
        <f>_xll.qlCalendarAdvance(Calendar,$D1783,B1784,"f",FALSE)</f>
        <v>52258</v>
      </c>
      <c r="E1784" s="140">
        <f>_xll.qlInterestRateIndexValueDate(IndexON,D1784)</f>
        <v>52258</v>
      </c>
      <c r="F1784" s="156">
        <f>IFERROR(_xll.qlIndexFixing(IndexON,D1784,TRUE,_xll.ohTrigger(RecalcTrigger,TriggerON)),NA())</f>
        <v>7.0655630232341338E-3</v>
      </c>
      <c r="H1784" s="42">
        <f>_xll.qlCalendarAdvance(Calendar,$H1783,B1784,"f",FALSE)</f>
        <v>52258</v>
      </c>
      <c r="I1784" s="140">
        <f>_xll.qlInterestRateIndexValueDate(Index1M,$H1784)</f>
        <v>52258</v>
      </c>
      <c r="J1784" s="145">
        <f>IFERROR(_xll.qlIndexFixing(Index1M,$H1784,TRUE,_xll.ohTrigger(RecalcTrigger,Trigger1M)),NA())</f>
        <v>8.0361459690072509E-3</v>
      </c>
      <c r="K1784" s="44">
        <f>IFERROR(_xll.qlIndexFixing(Index3M,H1784,TRUE,_xll.ohTrigger(RecalcTrigger,Trigger3M)),NA())</f>
        <v>8.2768138173237409E-3</v>
      </c>
      <c r="L1784" s="44">
        <f>IFERROR(_xll.qlIndexFixing(Index6M,$H1784,TRUE,_xll.ohTrigger(RecalcTrigger,Trigger6M)),NA())</f>
        <v>8.1950408406944366E-3</v>
      </c>
      <c r="M1784" s="146">
        <f>IFERROR(_xll.qlIndexFixing(Index1Y,$H1784,TRUE,_xll.ohTrigger(RecalcTrigger,Trigger1Y)),NA())</f>
        <v>8.4523772100220107E-3</v>
      </c>
      <c r="N1784" s="145">
        <f>IFERROR(_xll.qlIndexFixing(ONIndex1M,I1784,TRUE,_xll.ohTrigger(RecalcTrigger,Trigger1M)),NA())</f>
        <v>8.0380458518458653E-3</v>
      </c>
      <c r="O1784" s="44">
        <f>IFERROR(_xll.qlIndexFixing(ONIndex3M,I1784,TRUE,_xll.ohTrigger(RecalcTrigger,Trigger3M)),NA())</f>
        <v>8.2819801018085837E-3</v>
      </c>
      <c r="P1784" s="44">
        <f>IFERROR(_xll.qlIndexFixing(ONIndex6M,I1784,TRUE,_xll.ohTrigger(RecalcTrigger,Trigger6M)),NA())</f>
        <v>8.21123442667826E-3</v>
      </c>
      <c r="Q1784" s="146">
        <f>IFERROR(_xll.qlIndexFixing(ONIndex1Y,I1784,TRUE,_xll.ohTrigger(RecalcTrigger,Trigger1Y)),NA())</f>
        <v>8.4828228400646299E-3</v>
      </c>
    </row>
    <row r="1785" spans="2:17" x14ac:dyDescent="0.2">
      <c r="B1785" s="39" t="s">
        <v>42</v>
      </c>
      <c r="D1785" s="42">
        <f>_xll.qlCalendarAdvance(Calendar,$D1784,B1785,"f",FALSE)</f>
        <v>52265</v>
      </c>
      <c r="E1785" s="140">
        <f>_xll.qlInterestRateIndexValueDate(IndexON,D1785)</f>
        <v>52265</v>
      </c>
      <c r="F1785" s="156">
        <f>IFERROR(_xll.qlIndexFixing(IndexON,D1785,TRUE,_xll.ohTrigger(RecalcTrigger,TriggerON)),NA())</f>
        <v>7.0636837919368922E-3</v>
      </c>
      <c r="H1785" s="42">
        <f>_xll.qlCalendarAdvance(Calendar,$H1784,B1785,"f",FALSE)</f>
        <v>52265</v>
      </c>
      <c r="I1785" s="140">
        <f>_xll.qlInterestRateIndexValueDate(Index1M,$H1785)</f>
        <v>52265</v>
      </c>
      <c r="J1785" s="145">
        <f>IFERROR(_xll.qlIndexFixing(Index1M,$H1785,TRUE,_xll.ohTrigger(RecalcTrigger,Trigger1M)),NA())</f>
        <v>8.0341918719516372E-3</v>
      </c>
      <c r="K1785" s="44">
        <f>IFERROR(_xll.qlIndexFixing(Index3M,H1785,TRUE,_xll.ohTrigger(RecalcTrigger,Trigger3M)),NA())</f>
        <v>8.2745393834862714E-3</v>
      </c>
      <c r="L1785" s="44">
        <f>IFERROR(_xll.qlIndexFixing(Index6M,$H1785,TRUE,_xll.ohTrigger(RecalcTrigger,Trigger6M)),NA())</f>
        <v>8.1923671908064929E-3</v>
      </c>
      <c r="M1785" s="146">
        <f>IFERROR(_xll.qlIndexFixing(Index1Y,$H1785,TRUE,_xll.ohTrigger(RecalcTrigger,Trigger1Y)),NA())</f>
        <v>8.4495854023844963E-3</v>
      </c>
      <c r="N1785" s="145">
        <f>IFERROR(_xll.qlIndexFixing(ONIndex1M,I1785,TRUE,_xll.ohTrigger(RecalcTrigger,Trigger1M)),NA())</f>
        <v>8.0359463690948818E-3</v>
      </c>
      <c r="O1785" s="44">
        <f>IFERROR(_xll.qlIndexFixing(ONIndex3M,I1785,TRUE,_xll.ohTrigger(RecalcTrigger,Trigger3M)),NA())</f>
        <v>8.2799653894150005E-3</v>
      </c>
      <c r="P1785" s="44">
        <f>IFERROR(_xll.qlIndexFixing(ONIndex6M,I1785,TRUE,_xll.ohTrigger(RecalcTrigger,Trigger6M)),NA())</f>
        <v>8.208892521290867E-3</v>
      </c>
      <c r="Q1785" s="146">
        <f>IFERROR(_xll.qlIndexFixing(ONIndex1Y,I1785,TRUE,_xll.ohTrigger(RecalcTrigger,Trigger1Y)),NA())</f>
        <v>8.4807226966243654E-3</v>
      </c>
    </row>
    <row r="1786" spans="2:17" x14ac:dyDescent="0.2">
      <c r="B1786" s="39" t="s">
        <v>42</v>
      </c>
      <c r="D1786" s="42">
        <f>_xll.qlCalendarAdvance(Calendar,$D1785,B1786,"f",FALSE)</f>
        <v>52272</v>
      </c>
      <c r="E1786" s="140">
        <f>_xll.qlInterestRateIndexValueDate(IndexON,D1786)</f>
        <v>52272</v>
      </c>
      <c r="F1786" s="156">
        <f>IFERROR(_xll.qlIndexFixing(IndexON,D1786,TRUE,_xll.ohTrigger(RecalcTrigger,TriggerON)),NA())</f>
        <v>7.06177743396319E-3</v>
      </c>
      <c r="H1786" s="42">
        <f>_xll.qlCalendarAdvance(Calendar,$H1785,B1786,"f",FALSE)</f>
        <v>52272</v>
      </c>
      <c r="I1786" s="140">
        <f>_xll.qlInterestRateIndexValueDate(Index1M,$H1786)</f>
        <v>52272</v>
      </c>
      <c r="J1786" s="145">
        <f>IFERROR(_xll.qlIndexFixing(Index1M,$H1786,TRUE,_xll.ohTrigger(RecalcTrigger,Trigger1M)),NA())</f>
        <v>8.032013947920991E-3</v>
      </c>
      <c r="K1786" s="44">
        <f>IFERROR(_xll.qlIndexFixing(Index3M,H1786,TRUE,_xll.ohTrigger(RecalcTrigger,Trigger3M)),NA())</f>
        <v>8.2723744644213684E-3</v>
      </c>
      <c r="L1786" s="44">
        <f>IFERROR(_xll.qlIndexFixing(Index6M,$H1786,TRUE,_xll.ohTrigger(RecalcTrigger,Trigger6M)),NA())</f>
        <v>8.1896684781402572E-3</v>
      </c>
      <c r="M1786" s="146">
        <f>IFERROR(_xll.qlIndexFixing(Index1Y,$H1786,TRUE,_xll.ohTrigger(RecalcTrigger,Trigger1Y)),NA())</f>
        <v>8.4467676808488434E-3</v>
      </c>
      <c r="N1786" s="145">
        <f>IFERROR(_xll.qlIndexFixing(ONIndex1M,I1786,TRUE,_xll.ohTrigger(RecalcTrigger,Trigger1M)),NA())</f>
        <v>8.0338205431418341E-3</v>
      </c>
      <c r="O1786" s="44">
        <f>IFERROR(_xll.qlIndexFixing(ONIndex3M,I1786,TRUE,_xll.ohTrigger(RecalcTrigger,Trigger3M)),NA())</f>
        <v>8.2779214381978328E-3</v>
      </c>
      <c r="P1786" s="44">
        <f>IFERROR(_xll.qlIndexFixing(ONIndex6M,I1786,TRUE,_xll.ohTrigger(RecalcTrigger,Trigger6M)),NA())</f>
        <v>8.2065256504071371E-3</v>
      </c>
      <c r="Q1786" s="146">
        <f>IFERROR(_xll.qlIndexFixing(ONIndex1Y,I1786,TRUE,_xll.ohTrigger(RecalcTrigger,Trigger1Y)),NA())</f>
        <v>8.4785968480594054E-3</v>
      </c>
    </row>
    <row r="1787" spans="2:17" x14ac:dyDescent="0.2">
      <c r="B1787" s="39" t="s">
        <v>42</v>
      </c>
      <c r="D1787" s="42">
        <f>_xll.qlCalendarAdvance(Calendar,$D1786,B1787,"f",FALSE)</f>
        <v>52279</v>
      </c>
      <c r="E1787" s="140">
        <f>_xll.qlInterestRateIndexValueDate(IndexON,D1787)</f>
        <v>52279</v>
      </c>
      <c r="F1787" s="156">
        <f>IFERROR(_xll.qlIndexFixing(IndexON,D1787,TRUE,_xll.ohTrigger(RecalcTrigger,TriggerON)),NA())</f>
        <v>7.0598439492319809E-3</v>
      </c>
      <c r="H1787" s="42">
        <f>_xll.qlCalendarAdvance(Calendar,$H1786,B1787,"f",FALSE)</f>
        <v>52279</v>
      </c>
      <c r="I1787" s="140">
        <f>_xll.qlInterestRateIndexValueDate(Index1M,$H1787)</f>
        <v>52279</v>
      </c>
      <c r="J1787" s="145">
        <f>IFERROR(_xll.qlIndexFixing(Index1M,$H1787,TRUE,_xll.ohTrigger(RecalcTrigger,Trigger1M)),NA())</f>
        <v>8.0298096654255312E-3</v>
      </c>
      <c r="K1787" s="44">
        <f>IFERROR(_xll.qlIndexFixing(Index3M,H1787,TRUE,_xll.ohTrigger(RecalcTrigger,Trigger3M)),NA())</f>
        <v>8.2701108431467597E-3</v>
      </c>
      <c r="L1787" s="44">
        <f>IFERROR(_xll.qlIndexFixing(Index6M,$H1787,TRUE,_xll.ohTrigger(RecalcTrigger,Trigger6M)),NA())</f>
        <v>8.1869447027969246E-3</v>
      </c>
      <c r="M1787" s="146">
        <f>IFERROR(_xll.qlIndexFixing(Index1Y,$H1787,TRUE,_xll.ohTrigger(RecalcTrigger,Trigger1Y)),NA())</f>
        <v>8.4439240456326559E-3</v>
      </c>
      <c r="N1787" s="145">
        <f>IFERROR(_xll.qlIndexFixing(ONIndex1M,I1787,TRUE,_xll.ohTrigger(RecalcTrigger,Trigger1M)),NA())</f>
        <v>8.0316683740677686E-3</v>
      </c>
      <c r="O1787" s="44">
        <f>IFERROR(_xll.qlIndexFixing(ONIndex3M,I1787,TRUE,_xll.ohTrigger(RecalcTrigger,Trigger3M)),NA())</f>
        <v>8.2758482481570805E-3</v>
      </c>
      <c r="P1787" s="44">
        <f>IFERROR(_xll.qlIndexFixing(ONIndex6M,I1787,TRUE,_xll.ohTrigger(RecalcTrigger,Trigger6M)),NA())</f>
        <v>8.2041338140270703E-3</v>
      </c>
      <c r="Q1787" s="146">
        <f>IFERROR(_xll.qlIndexFixing(ONIndex1Y,I1787,TRUE,_xll.ohTrigger(RecalcTrigger,Trigger1Y)),NA())</f>
        <v>8.4764452943697499E-3</v>
      </c>
    </row>
    <row r="1788" spans="2:17" x14ac:dyDescent="0.2">
      <c r="B1788" s="39" t="s">
        <v>42</v>
      </c>
      <c r="D1788" s="42">
        <f>_xll.qlCalendarAdvance(Calendar,$D1787,B1788,"f",FALSE)</f>
        <v>52286</v>
      </c>
      <c r="E1788" s="140">
        <f>_xll.qlInterestRateIndexValueDate(IndexON,D1788)</f>
        <v>52286</v>
      </c>
      <c r="F1788" s="156">
        <f>IFERROR(_xll.qlIndexFixing(IndexON,D1788,TRUE,_xll.ohTrigger(RecalcTrigger,TriggerON)),NA())</f>
        <v>7.0578833378243111E-3</v>
      </c>
      <c r="H1788" s="42">
        <f>_xll.qlCalendarAdvance(Calendar,$H1787,B1788,"f",FALSE)</f>
        <v>52286</v>
      </c>
      <c r="I1788" s="140">
        <f>_xll.qlInterestRateIndexValueDate(Index1M,$H1788)</f>
        <v>52286</v>
      </c>
      <c r="J1788" s="145">
        <f>IFERROR(_xll.qlIndexFixing(Index1M,$H1788,TRUE,_xll.ohTrigger(RecalcTrigger,Trigger1M)),NA())</f>
        <v>8.0275790244710432E-3</v>
      </c>
      <c r="K1788" s="44">
        <f>IFERROR(_xll.qlIndexFixing(Index3M,H1788,TRUE,_xll.ohTrigger(RecalcTrigger,Trigger3M)),NA())</f>
        <v>8.2677420880211735E-3</v>
      </c>
      <c r="L1788" s="44">
        <f>IFERROR(_xll.qlIndexFixing(Index6M,$H1788,TRUE,_xll.ohTrigger(RecalcTrigger,Trigger6M)),NA())</f>
        <v>8.1841958648763494E-3</v>
      </c>
      <c r="M1788" s="146">
        <f>IFERROR(_xll.qlIndexFixing(Index1Y,$H1788,TRUE,_xll.ohTrigger(RecalcTrigger,Trigger1Y)),NA())</f>
        <v>8.4410544969546475E-3</v>
      </c>
      <c r="N1788" s="145">
        <f>IFERROR(_xll.qlIndexFixing(ONIndex1M,I1788,TRUE,_xll.ohTrigger(RecalcTrigger,Trigger1M)),NA())</f>
        <v>8.0294898617916388E-3</v>
      </c>
      <c r="O1788" s="44">
        <f>IFERROR(_xll.qlIndexFixing(ONIndex3M,I1788,TRUE,_xll.ohTrigger(RecalcTrigger,Trigger3M)),NA())</f>
        <v>8.2737458192927438E-3</v>
      </c>
      <c r="P1788" s="44">
        <f>IFERROR(_xll.qlIndexFixing(ONIndex6M,I1788,TRUE,_xll.ohTrigger(RecalcTrigger,Trigger6M)),NA())</f>
        <v>8.2017170121506666E-3</v>
      </c>
      <c r="Q1788" s="146">
        <f>IFERROR(_xll.qlIndexFixing(ONIndex1Y,I1788,TRUE,_xll.ohTrigger(RecalcTrigger,Trigger1Y)),NA())</f>
        <v>8.4742680356364453E-3</v>
      </c>
    </row>
    <row r="1789" spans="2:17" x14ac:dyDescent="0.2">
      <c r="B1789" s="39" t="s">
        <v>42</v>
      </c>
      <c r="D1789" s="42">
        <f>_xll.qlCalendarAdvance(Calendar,$D1788,B1789,"f",FALSE)</f>
        <v>52293</v>
      </c>
      <c r="E1789" s="140">
        <f>_xll.qlInterestRateIndexValueDate(IndexON,D1789)</f>
        <v>52293</v>
      </c>
      <c r="F1789" s="156">
        <f>IFERROR(_xll.qlIndexFixing(IndexON,D1789,TRUE,_xll.ohTrigger(RecalcTrigger,TriggerON)),NA())</f>
        <v>7.0558955997401807E-3</v>
      </c>
      <c r="H1789" s="42">
        <f>_xll.qlCalendarAdvance(Calendar,$H1788,B1789,"f",FALSE)</f>
        <v>52293</v>
      </c>
      <c r="I1789" s="140">
        <f>_xll.qlInterestRateIndexValueDate(Index1M,$H1789)</f>
        <v>52293</v>
      </c>
      <c r="J1789" s="145">
        <f>IFERROR(_xll.qlIndexFixing(Index1M,$H1789,TRUE,_xll.ohTrigger(RecalcTrigger,Trigger1M)),NA())</f>
        <v>8.0250955862719783E-3</v>
      </c>
      <c r="K1789" s="44">
        <f>IFERROR(_xll.qlIndexFixing(Index3M,H1789,TRUE,_xll.ohTrigger(RecalcTrigger,Trigger3M)),NA())</f>
        <v>8.2653395404346745E-3</v>
      </c>
      <c r="L1789" s="44">
        <f>IFERROR(_xll.qlIndexFixing(Index6M,$H1789,TRUE,_xll.ohTrigger(RecalcTrigger,Trigger6M)),NA())</f>
        <v>8.1810756281814247E-3</v>
      </c>
      <c r="M1789" s="146">
        <f>IFERROR(_xll.qlIndexFixing(Index1Y,$H1789,TRUE,_xll.ohTrigger(RecalcTrigger,Trigger1Y)),NA())</f>
        <v>8.438032372156113E-3</v>
      </c>
      <c r="N1789" s="145">
        <f>IFERROR(_xll.qlIndexFixing(ONIndex1M,I1789,TRUE,_xll.ohTrigger(RecalcTrigger,Trigger1M)),NA())</f>
        <v>8.0272850063134449E-3</v>
      </c>
      <c r="O1789" s="44">
        <f>IFERROR(_xll.qlIndexFixing(ONIndex3M,I1789,TRUE,_xll.ohTrigger(RecalcTrigger,Trigger3M)),NA())</f>
        <v>8.2716141516858688E-3</v>
      </c>
      <c r="P1789" s="44">
        <f>IFERROR(_xll.qlIndexFixing(ONIndex6M,I1789,TRUE,_xll.ohTrigger(RecalcTrigger,Trigger6M)),NA())</f>
        <v>8.199275244777926E-3</v>
      </c>
      <c r="Q1789" s="146">
        <f>IFERROR(_xll.qlIndexFixing(ONIndex1Y,I1789,TRUE,_xll.ohTrigger(RecalcTrigger,Trigger1Y)),NA())</f>
        <v>8.4720650718594914E-3</v>
      </c>
    </row>
    <row r="1790" spans="2:17" x14ac:dyDescent="0.2">
      <c r="B1790" s="39" t="s">
        <v>42</v>
      </c>
      <c r="D1790" s="42">
        <f>_xll.qlCalendarAdvance(Calendar,$D1789,B1790,"f",FALSE)</f>
        <v>52300</v>
      </c>
      <c r="E1790" s="140">
        <f>_xll.qlInterestRateIndexValueDate(IndexON,D1790)</f>
        <v>52300</v>
      </c>
      <c r="F1790" s="156">
        <f>IFERROR(_xll.qlIndexFixing(IndexON,D1790,TRUE,_xll.ohTrigger(RecalcTrigger,TriggerON)),NA())</f>
        <v>7.0538807349795896E-3</v>
      </c>
      <c r="H1790" s="42">
        <f>_xll.qlCalendarAdvance(Calendar,$H1789,B1790,"f",FALSE)</f>
        <v>52300</v>
      </c>
      <c r="I1790" s="140">
        <f>_xll.qlInterestRateIndexValueDate(Index1M,$H1790)</f>
        <v>52300</v>
      </c>
      <c r="J1790" s="145">
        <f>IFERROR(_xll.qlIndexFixing(Index1M,$H1790,TRUE,_xll.ohTrigger(RecalcTrigger,Trigger1M)),NA())</f>
        <v>8.0228064293048056E-3</v>
      </c>
      <c r="K1790" s="44">
        <f>IFERROR(_xll.qlIndexFixing(Index3M,H1790,TRUE,_xll.ohTrigger(RecalcTrigger,Trigger3M)),NA())</f>
        <v>8.2629837381005353E-3</v>
      </c>
      <c r="L1790" s="44">
        <f>IFERROR(_xll.qlIndexFixing(Index6M,$H1790,TRUE,_xll.ohTrigger(RecalcTrigger,Trigger6M)),NA())</f>
        <v>8.1782711067986489E-3</v>
      </c>
      <c r="M1790" s="146">
        <f>IFERROR(_xll.qlIndexFixing(Index1Y,$H1790,TRUE,_xll.ohTrigger(RecalcTrigger,Trigger1Y)),NA())</f>
        <v>8.4351090790628046E-3</v>
      </c>
      <c r="N1790" s="145">
        <f>IFERROR(_xll.qlIndexFixing(ONIndex1M,I1790,TRUE,_xll.ohTrigger(RecalcTrigger,Trigger1M)),NA())</f>
        <v>8.025053807714233E-3</v>
      </c>
      <c r="O1790" s="44">
        <f>IFERROR(_xll.qlIndexFixing(ONIndex3M,I1790,TRUE,_xll.ohTrigger(RecalcTrigger,Trigger3M)),NA())</f>
        <v>8.2694532452554093E-3</v>
      </c>
      <c r="P1790" s="44">
        <f>IFERROR(_xll.qlIndexFixing(ONIndex6M,I1790,TRUE,_xll.ohTrigger(RecalcTrigger,Trigger6M)),NA())</f>
        <v>8.1968085119898948E-3</v>
      </c>
      <c r="Q1790" s="146">
        <f>IFERROR(_xll.qlIndexFixing(ONIndex1Y,I1790,TRUE,_xll.ohTrigger(RecalcTrigger,Trigger1Y)),NA())</f>
        <v>8.4698364028767958E-3</v>
      </c>
    </row>
    <row r="1791" spans="2:17" x14ac:dyDescent="0.2">
      <c r="B1791" s="39" t="s">
        <v>42</v>
      </c>
      <c r="D1791" s="42">
        <f>_xll.qlCalendarAdvance(Calendar,$D1790,B1791,"f",FALSE)</f>
        <v>52307</v>
      </c>
      <c r="E1791" s="140">
        <f>_xll.qlInterestRateIndexValueDate(IndexON,D1791)</f>
        <v>52307</v>
      </c>
      <c r="F1791" s="156">
        <f>IFERROR(_xll.qlIndexFixing(IndexON,D1791,TRUE,_xll.ohTrigger(RecalcTrigger,TriggerON)),NA())</f>
        <v>7.0518387434614915E-3</v>
      </c>
      <c r="H1791" s="42">
        <f>_xll.qlCalendarAdvance(Calendar,$H1790,B1791,"f",FALSE)</f>
        <v>52307</v>
      </c>
      <c r="I1791" s="140">
        <f>_xll.qlInterestRateIndexValueDate(Index1M,$H1791)</f>
        <v>52307</v>
      </c>
      <c r="J1791" s="145">
        <f>IFERROR(_xll.qlIndexFixing(Index1M,$H1791,TRUE,_xll.ohTrigger(RecalcTrigger,Trigger1M)),NA())</f>
        <v>8.0204909122282685E-3</v>
      </c>
      <c r="K1791" s="44">
        <f>IFERROR(_xll.qlIndexFixing(Index3M,H1791,TRUE,_xll.ohTrigger(RecalcTrigger,Trigger3M)),NA())</f>
        <v>8.2605986381454975E-3</v>
      </c>
      <c r="L1791" s="44">
        <f>IFERROR(_xll.qlIndexFixing(Index6M,$H1791,TRUE,_xll.ohTrigger(RecalcTrigger,Trigger6M)),NA())</f>
        <v>8.1754415215544562E-3</v>
      </c>
      <c r="M1791" s="146">
        <f>IFERROR(_xll.qlIndexFixing(Index1Y,$H1791,TRUE,_xll.ohTrigger(RecalcTrigger,Trigger1Y)),NA())</f>
        <v>8.4321598726216241E-3</v>
      </c>
      <c r="N1791" s="145">
        <f>IFERROR(_xll.qlIndexFixing(ONIndex1M,I1791,TRUE,_xll.ohTrigger(RecalcTrigger,Trigger1M)),NA())</f>
        <v>8.0227962658319107E-3</v>
      </c>
      <c r="O1791" s="44">
        <f>IFERROR(_xll.qlIndexFixing(ONIndex3M,I1791,TRUE,_xll.ohTrigger(RecalcTrigger,Trigger3M)),NA())</f>
        <v>8.2672631000824115E-3</v>
      </c>
      <c r="P1791" s="44">
        <f>IFERROR(_xll.qlIndexFixing(ONIndex6M,I1791,TRUE,_xll.ohTrigger(RecalcTrigger,Trigger6M)),NA())</f>
        <v>8.194316813786573E-3</v>
      </c>
      <c r="Q1791" s="146">
        <f>IFERROR(_xll.qlIndexFixing(ONIndex1Y,I1791,TRUE,_xll.ohTrigger(RecalcTrigger,Trigger1Y)),NA())</f>
        <v>8.4675820288504511E-3</v>
      </c>
    </row>
    <row r="1792" spans="2:17" x14ac:dyDescent="0.2">
      <c r="B1792" s="39" t="s">
        <v>42</v>
      </c>
      <c r="D1792" s="42">
        <f>_xll.qlCalendarAdvance(Calendar,$D1791,B1792,"f",FALSE)</f>
        <v>52314</v>
      </c>
      <c r="E1792" s="140">
        <f>_xll.qlInterestRateIndexValueDate(IndexON,D1792)</f>
        <v>52314</v>
      </c>
      <c r="F1792" s="156">
        <f>IFERROR(_xll.qlIndexFixing(IndexON,D1792,TRUE,_xll.ohTrigger(RecalcTrigger,TriggerON)),NA())</f>
        <v>7.0497696252669328E-3</v>
      </c>
      <c r="H1792" s="42">
        <f>_xll.qlCalendarAdvance(Calendar,$H1791,B1792,"f",FALSE)</f>
        <v>52314</v>
      </c>
      <c r="I1792" s="140">
        <f>_xll.qlInterestRateIndexValueDate(Index1M,$H1792)</f>
        <v>52314</v>
      </c>
      <c r="J1792" s="145">
        <f>IFERROR(_xll.qlIndexFixing(Index1M,$H1792,TRUE,_xll.ohTrigger(RecalcTrigger,Trigger1M)),NA())</f>
        <v>8.0181490350658968E-3</v>
      </c>
      <c r="K1792" s="44">
        <f>IFERROR(_xll.qlIndexFixing(Index3M,H1792,TRUE,_xll.ohTrigger(RecalcTrigger,Trigger3M)),NA())</f>
        <v>8.2581842406215366E-3</v>
      </c>
      <c r="L1792" s="44">
        <f>IFERROR(_xll.qlIndexFixing(Index6M,$H1792,TRUE,_xll.ohTrigger(RecalcTrigger,Trigger6M)),NA())</f>
        <v>8.1725868725558825E-3</v>
      </c>
      <c r="M1792" s="146">
        <f>IFERROR(_xll.qlIndexFixing(Index1Y,$H1792,TRUE,_xll.ohTrigger(RecalcTrigger,Trigger1Y)),NA())</f>
        <v>8.4291847530602124E-3</v>
      </c>
      <c r="N1792" s="145">
        <f>IFERROR(_xll.qlIndexFixing(ONIndex1M,I1792,TRUE,_xll.ohTrigger(RecalcTrigger,Trigger1M)),NA())</f>
        <v>8.0205123809096168E-3</v>
      </c>
      <c r="O1792" s="44">
        <f>IFERROR(_xll.qlIndexFixing(ONIndex3M,I1792,TRUE,_xll.ohTrigger(RecalcTrigger,Trigger3M)),NA())</f>
        <v>8.2650437161668755E-3</v>
      </c>
      <c r="P1792" s="44">
        <f>IFERROR(_xll.qlIndexFixing(ONIndex6M,I1792,TRUE,_xll.ohTrigger(RecalcTrigger,Trigger6M)),NA())</f>
        <v>8.1918001500869142E-3</v>
      </c>
      <c r="Q1792" s="146">
        <f>IFERROR(_xll.qlIndexFixing(ONIndex1Y,I1792,TRUE,_xll.ohTrigger(RecalcTrigger,Trigger1Y)),NA())</f>
        <v>8.4653019497804571E-3</v>
      </c>
    </row>
    <row r="1793" spans="2:17" x14ac:dyDescent="0.2">
      <c r="B1793" s="39" t="s">
        <v>42</v>
      </c>
      <c r="D1793" s="42">
        <f>_xll.qlCalendarAdvance(Calendar,$D1792,B1793,"f",FALSE)</f>
        <v>52321</v>
      </c>
      <c r="E1793" s="140">
        <f>_xll.qlInterestRateIndexValueDate(IndexON,D1793)</f>
        <v>52321</v>
      </c>
      <c r="F1793" s="156">
        <f>IFERROR(_xll.qlIndexFixing(IndexON,D1793,TRUE,_xll.ohTrigger(RecalcTrigger,TriggerON)),NA())</f>
        <v>7.0476733803959135E-3</v>
      </c>
      <c r="H1793" s="42">
        <f>_xll.qlCalendarAdvance(Calendar,$H1792,B1793,"f",FALSE)</f>
        <v>52321</v>
      </c>
      <c r="I1793" s="140">
        <f>_xll.qlInterestRateIndexValueDate(Index1M,$H1793)</f>
        <v>52321</v>
      </c>
      <c r="J1793" s="145">
        <f>IFERROR(_xll.qlIndexFixing(Index1M,$H1793,TRUE,_xll.ohTrigger(RecalcTrigger,Trigger1M)),NA())</f>
        <v>8.0158641985499379E-3</v>
      </c>
      <c r="K1793" s="44">
        <f>IFERROR(_xll.qlIndexFixing(Index3M,H1793,TRUE,_xll.ohTrigger(RecalcTrigger,Trigger3M)),NA())</f>
        <v>8.2558273213396566E-3</v>
      </c>
      <c r="L1793" s="44">
        <f>IFERROR(_xll.qlIndexFixing(Index6M,$H1793,TRUE,_xll.ohTrigger(RecalcTrigger,Trigger6M)),NA())</f>
        <v>8.1698301987281913E-3</v>
      </c>
      <c r="M1793" s="146">
        <f>IFERROR(_xll.qlIndexFixing(Index1Y,$H1793,TRUE,_xll.ohTrigger(RecalcTrigger,Trigger1Y)),NA())</f>
        <v>8.4261837206090866E-3</v>
      </c>
      <c r="N1793" s="145">
        <f>IFERROR(_xll.qlIndexFixing(ONIndex1M,I1793,TRUE,_xll.ohTrigger(RecalcTrigger,Trigger1M)),NA())</f>
        <v>8.0182021527852587E-3</v>
      </c>
      <c r="O1793" s="44">
        <f>IFERROR(_xll.qlIndexFixing(ONIndex3M,I1793,TRUE,_xll.ohTrigger(RecalcTrigger,Trigger3M)),NA())</f>
        <v>8.262795093427755E-3</v>
      </c>
      <c r="P1793" s="44">
        <f>IFERROR(_xll.qlIndexFixing(ONIndex6M,I1793,TRUE,_xll.ohTrigger(RecalcTrigger,Trigger6M)),NA())</f>
        <v>8.1892585208909185E-3</v>
      </c>
      <c r="Q1793" s="146">
        <f>IFERROR(_xll.qlIndexFixing(ONIndex1Y,I1793,TRUE,_xll.ohTrigger(RecalcTrigger,Trigger1Y)),NA())</f>
        <v>8.4629961655047214E-3</v>
      </c>
    </row>
    <row r="1794" spans="2:17" x14ac:dyDescent="0.2">
      <c r="B1794" s="39" t="s">
        <v>42</v>
      </c>
      <c r="D1794" s="42">
        <f>_xll.qlCalendarAdvance(Calendar,$D1793,B1794,"f",FALSE)</f>
        <v>52328</v>
      </c>
      <c r="E1794" s="140">
        <f>_xll.qlInterestRateIndexValueDate(IndexON,D1794)</f>
        <v>52328</v>
      </c>
      <c r="F1794" s="156">
        <f>IFERROR(_xll.qlIndexFixing(IndexON,D1794,TRUE,_xll.ohTrigger(RecalcTrigger,TriggerON)),NA())</f>
        <v>7.0455500087673872E-3</v>
      </c>
      <c r="H1794" s="42">
        <f>_xll.qlCalendarAdvance(Calendar,$H1793,B1794,"f",FALSE)</f>
        <v>52328</v>
      </c>
      <c r="I1794" s="140">
        <f>_xll.qlInterestRateIndexValueDate(Index1M,$H1794)</f>
        <v>52328</v>
      </c>
      <c r="J1794" s="145">
        <f>IFERROR(_xll.qlIndexFixing(Index1M,$H1794,TRUE,_xll.ohTrigger(RecalcTrigger,Trigger1M)),NA())</f>
        <v>8.0134715366378586E-3</v>
      </c>
      <c r="K1794" s="44">
        <f>IFERROR(_xll.qlIndexFixing(Index3M,H1794,TRUE,_xll.ohTrigger(RecalcTrigger,Trigger3M)),NA())</f>
        <v>8.2533564773329716E-3</v>
      </c>
      <c r="L1794" s="44">
        <f>IFERROR(_xll.qlIndexFixing(Index6M,$H1794,TRUE,_xll.ohTrigger(RecalcTrigger,Trigger6M)),NA())</f>
        <v>8.1669272776160248E-3</v>
      </c>
      <c r="M1794" s="146">
        <f>IFERROR(_xll.qlIndexFixing(Index1Y,$H1794,TRUE,_xll.ohTrigger(RecalcTrigger,Trigger1Y)),NA())</f>
        <v>8.4231567754996465E-3</v>
      </c>
      <c r="N1794" s="145">
        <f>IFERROR(_xll.qlIndexFixing(ONIndex1M,I1794,TRUE,_xll.ohTrigger(RecalcTrigger,Trigger1M)),NA())</f>
        <v>8.0158655814588364E-3</v>
      </c>
      <c r="O1794" s="44">
        <f>IFERROR(_xll.qlIndexFixing(ONIndex3M,I1794,TRUE,_xll.ohTrigger(RecalcTrigger,Trigger3M)),NA())</f>
        <v>8.2605172317840037E-3</v>
      </c>
      <c r="P1794" s="44">
        <f>IFERROR(_xll.qlIndexFixing(ONIndex6M,I1794,TRUE,_xll.ohTrigger(RecalcTrigger,Trigger6M)),NA())</f>
        <v>8.1866919262796323E-3</v>
      </c>
      <c r="Q1794" s="146">
        <f>IFERROR(_xll.qlIndexFixing(ONIndex1Y,I1794,TRUE,_xll.ohTrigger(RecalcTrigger,Trigger1Y)),NA())</f>
        <v>8.4606646762663829E-3</v>
      </c>
    </row>
    <row r="1795" spans="2:17" x14ac:dyDescent="0.2">
      <c r="B1795" s="39" t="s">
        <v>42</v>
      </c>
      <c r="D1795" s="42">
        <f>_xll.qlCalendarAdvance(Calendar,$D1794,B1795,"f",FALSE)</f>
        <v>52335</v>
      </c>
      <c r="E1795" s="140">
        <f>_xll.qlInterestRateIndexValueDate(IndexON,D1795)</f>
        <v>52335</v>
      </c>
      <c r="F1795" s="156">
        <f>IFERROR(_xll.qlIndexFixing(IndexON,D1795,TRUE,_xll.ohTrigger(RecalcTrigger,TriggerON)),NA())</f>
        <v>7.0433995104624003E-3</v>
      </c>
      <c r="H1795" s="42">
        <f>_xll.qlCalendarAdvance(Calendar,$H1794,B1795,"f",FALSE)</f>
        <v>52335</v>
      </c>
      <c r="I1795" s="140">
        <f>_xll.qlInterestRateIndexValueDate(Index1M,$H1795)</f>
        <v>52335</v>
      </c>
      <c r="J1795" s="145">
        <f>IFERROR(_xll.qlIndexFixing(Index1M,$H1795,TRUE,_xll.ohTrigger(RecalcTrigger,Trigger1M)),NA())</f>
        <v>8.0110525152442182E-3</v>
      </c>
      <c r="K1795" s="44">
        <f>IFERROR(_xll.qlIndexFixing(Index3M,H1795,TRUE,_xll.ohTrigger(RecalcTrigger,Trigger3M)),NA())</f>
        <v>8.2508563365617342E-3</v>
      </c>
      <c r="L1795" s="44">
        <f>IFERROR(_xll.qlIndexFixing(Index6M,$H1795,TRUE,_xll.ohTrigger(RecalcTrigger,Trigger6M)),NA())</f>
        <v>8.1639992936045052E-3</v>
      </c>
      <c r="M1795" s="146">
        <f>IFERROR(_xll.qlIndexFixing(Index1Y,$H1795,TRUE,_xll.ohTrigger(RecalcTrigger,Trigger1Y)),NA())</f>
        <v>8.4201039179668414E-3</v>
      </c>
      <c r="N1795" s="145">
        <f>IFERROR(_xll.qlIndexFixing(ONIndex1M,I1795,TRUE,_xll.ohTrigger(RecalcTrigger,Trigger1M)),NA())</f>
        <v>8.0135026670113962E-3</v>
      </c>
      <c r="O1795" s="44">
        <f>IFERROR(_xll.qlIndexFixing(ONIndex3M,I1795,TRUE,_xll.ohTrigger(RecalcTrigger,Trigger3M)),NA())</f>
        <v>8.2582101314787604E-3</v>
      </c>
      <c r="P1795" s="44">
        <f>IFERROR(_xll.qlIndexFixing(ONIndex6M,I1795,TRUE,_xll.ohTrigger(RecalcTrigger,Trigger6M)),NA())</f>
        <v>8.1841003661720091E-3</v>
      </c>
      <c r="Q1795" s="146">
        <f>IFERROR(_xll.qlIndexFixing(ONIndex1Y,I1795,TRUE,_xll.ohTrigger(RecalcTrigger,Trigger1Y)),NA())</f>
        <v>8.4583074819033488E-3</v>
      </c>
    </row>
    <row r="1796" spans="2:17" x14ac:dyDescent="0.2">
      <c r="B1796" s="39" t="s">
        <v>42</v>
      </c>
      <c r="D1796" s="42">
        <f>_xll.qlCalendarAdvance(Calendar,$D1795,B1796,"f",FALSE)</f>
        <v>52342</v>
      </c>
      <c r="E1796" s="140">
        <f>_xll.qlInterestRateIndexValueDate(IndexON,D1796)</f>
        <v>52342</v>
      </c>
      <c r="F1796" s="156">
        <f>IFERROR(_xll.qlIndexFixing(IndexON,D1796,TRUE,_xll.ohTrigger(RecalcTrigger,TriggerON)),NA())</f>
        <v>7.0412218854809527E-3</v>
      </c>
      <c r="H1796" s="42">
        <f>_xll.qlCalendarAdvance(Calendar,$H1795,B1796,"f",FALSE)</f>
        <v>52342</v>
      </c>
      <c r="I1796" s="140">
        <f>_xll.qlInterestRateIndexValueDate(Index1M,$H1796)</f>
        <v>52342</v>
      </c>
      <c r="J1796" s="145">
        <f>IFERROR(_xll.qlIndexFixing(Index1M,$H1796,TRUE,_xll.ohTrigger(RecalcTrigger,Trigger1M)),NA())</f>
        <v>8.0086071343852261E-3</v>
      </c>
      <c r="K1796" s="44">
        <f>IFERROR(_xll.qlIndexFixing(Index3M,H1796,TRUE,_xll.ohTrigger(RecalcTrigger,Trigger3M)),NA())</f>
        <v>8.2483268990793841E-3</v>
      </c>
      <c r="L1796" s="44">
        <f>IFERROR(_xll.qlIndexFixing(Index6M,$H1796,TRUE,_xll.ohTrigger(RecalcTrigger,Trigger6M)),NA())</f>
        <v>8.1610462468030241E-3</v>
      </c>
      <c r="M1796" s="146">
        <f>IFERROR(_xll.qlIndexFixing(Index1Y,$H1796,TRUE,_xll.ohTrigger(RecalcTrigger,Trigger1Y)),NA())</f>
        <v>8.4170251482458356E-3</v>
      </c>
      <c r="N1796" s="145">
        <f>IFERROR(_xll.qlIndexFixing(ONIndex1M,I1796,TRUE,_xll.ohTrigger(RecalcTrigger,Trigger1M)),NA())</f>
        <v>8.0111134093618919E-3</v>
      </c>
      <c r="O1796" s="44">
        <f>IFERROR(_xll.qlIndexFixing(ONIndex3M,I1796,TRUE,_xll.ohTrigger(RecalcTrigger,Trigger3M)),NA())</f>
        <v>8.2558737923499326E-3</v>
      </c>
      <c r="P1796" s="44">
        <f>IFERROR(_xll.qlIndexFixing(ONIndex6M,I1796,TRUE,_xll.ohTrigger(RecalcTrigger,Trigger6M)),NA())</f>
        <v>8.181483840568049E-3</v>
      </c>
      <c r="Q1796" s="146">
        <f>IFERROR(_xll.qlIndexFixing(ONIndex1Y,I1796,TRUE,_xll.ohTrigger(RecalcTrigger,Trigger1Y)),NA())</f>
        <v>8.4559245824966656E-3</v>
      </c>
    </row>
    <row r="1797" spans="2:17" x14ac:dyDescent="0.2">
      <c r="B1797" s="39" t="s">
        <v>42</v>
      </c>
      <c r="D1797" s="42">
        <f>_xll.qlCalendarAdvance(Calendar,$D1796,B1797,"f",FALSE)</f>
        <v>52349</v>
      </c>
      <c r="E1797" s="140">
        <f>_xll.qlInterestRateIndexValueDate(IndexON,D1797)</f>
        <v>52349</v>
      </c>
      <c r="F1797" s="156">
        <f>IFERROR(_xll.qlIndexFixing(IndexON,D1797,TRUE,_xll.ohTrigger(RecalcTrigger,TriggerON)),NA())</f>
        <v>7.0390171338230445E-3</v>
      </c>
      <c r="H1797" s="42">
        <f>_xll.qlCalendarAdvance(Calendar,$H1796,B1797,"f",FALSE)</f>
        <v>52349</v>
      </c>
      <c r="I1797" s="140">
        <f>_xll.qlInterestRateIndexValueDate(Index1M,$H1797)</f>
        <v>52349</v>
      </c>
      <c r="J1797" s="145">
        <f>IFERROR(_xll.qlIndexFixing(Index1M,$H1797,TRUE,_xll.ohTrigger(RecalcTrigger,Trigger1M)),NA())</f>
        <v>8.0061353940770932E-3</v>
      </c>
      <c r="K1797" s="44">
        <f>IFERROR(_xll.qlIndexFixing(Index3M,H1797,TRUE,_xll.ohTrigger(RecalcTrigger,Trigger3M)),NA())</f>
        <v>8.2457681649420311E-3</v>
      </c>
      <c r="L1797" s="44">
        <f>IFERROR(_xll.qlIndexFixing(Index6M,$H1797,TRUE,_xll.ohTrigger(RecalcTrigger,Trigger6M)),NA())</f>
        <v>8.1580681373227461E-3</v>
      </c>
      <c r="M1797" s="146">
        <f>IFERROR(_xll.qlIndexFixing(Index1Y,$H1797,TRUE,_xll.ohTrigger(RecalcTrigger,Trigger1Y)),NA())</f>
        <v>8.4139204665748986E-3</v>
      </c>
      <c r="N1797" s="145">
        <f>IFERROR(_xll.qlIndexFixing(ONIndex1M,I1797,TRUE,_xll.ohTrigger(RecalcTrigger,Trigger1M)),NA())</f>
        <v>8.0086978085913696E-3</v>
      </c>
      <c r="O1797" s="44">
        <f>IFERROR(_xll.qlIndexFixing(ONIndex3M,I1797,TRUE,_xll.ohTrigger(RecalcTrigger,Trigger3M)),NA())</f>
        <v>8.2535082143975202E-3</v>
      </c>
      <c r="P1797" s="44">
        <f>IFERROR(_xll.qlIndexFixing(ONIndex6M,I1797,TRUE,_xll.ohTrigger(RecalcTrigger,Trigger6M)),NA())</f>
        <v>8.1788423495487983E-3</v>
      </c>
      <c r="Q1797" s="146">
        <f>IFERROR(_xll.qlIndexFixing(ONIndex1Y,I1797,TRUE,_xll.ohTrigger(RecalcTrigger,Trigger1Y)),NA())</f>
        <v>8.4535159778842406E-3</v>
      </c>
    </row>
    <row r="1798" spans="2:17" x14ac:dyDescent="0.2">
      <c r="B1798" s="39" t="s">
        <v>42</v>
      </c>
      <c r="D1798" s="42">
        <f>_xll.qlCalendarAdvance(Calendar,$D1797,B1798,"f",FALSE)</f>
        <v>52356</v>
      </c>
      <c r="E1798" s="140">
        <f>_xll.qlInterestRateIndexValueDate(IndexON,D1798)</f>
        <v>52356</v>
      </c>
      <c r="F1798" s="156">
        <f>IFERROR(_xll.qlIndexFixing(IndexON,D1798,TRUE,_xll.ohTrigger(RecalcTrigger,TriggerON)),NA())</f>
        <v>7.0367852554076293E-3</v>
      </c>
      <c r="H1798" s="42">
        <f>_xll.qlCalendarAdvance(Calendar,$H1797,B1798,"f",FALSE)</f>
        <v>52356</v>
      </c>
      <c r="I1798" s="140">
        <f>_xll.qlInterestRateIndexValueDate(Index1M,$H1798)</f>
        <v>52356</v>
      </c>
      <c r="J1798" s="145">
        <f>IFERROR(_xll.qlIndexFixing(Index1M,$H1798,TRUE,_xll.ohTrigger(RecalcTrigger,Trigger1M)),NA())</f>
        <v>8.0035442110969867E-3</v>
      </c>
      <c r="K1798" s="44">
        <f>IFERROR(_xll.qlIndexFixing(Index3M,H1798,TRUE,_xll.ohTrigger(RecalcTrigger,Trigger3M)),NA())</f>
        <v>8.2430826095792852E-3</v>
      </c>
      <c r="L1798" s="44">
        <f>IFERROR(_xll.qlIndexFixing(Index6M,$H1798,TRUE,_xll.ohTrigger(RecalcTrigger,Trigger6M)),NA())</f>
        <v>8.1549326458273362E-3</v>
      </c>
      <c r="M1798" s="146">
        <f>IFERROR(_xll.qlIndexFixing(Index1Y,$H1798,TRUE,_xll.ohTrigger(RecalcTrigger,Trigger1Y)),NA())</f>
        <v>8.4107898731940675E-3</v>
      </c>
      <c r="N1798" s="145">
        <f>IFERROR(_xll.qlIndexFixing(ONIndex1M,I1798,TRUE,_xll.ohTrigger(RecalcTrigger,Trigger1M)),NA())</f>
        <v>8.0062558645377369E-3</v>
      </c>
      <c r="O1798" s="44">
        <f>IFERROR(_xll.qlIndexFixing(ONIndex3M,I1798,TRUE,_xll.ohTrigger(RecalcTrigger,Trigger3M)),NA())</f>
        <v>8.2511133977025697E-3</v>
      </c>
      <c r="P1798" s="44">
        <f>IFERROR(_xll.qlIndexFixing(ONIndex6M,I1798,TRUE,_xll.ohTrigger(RecalcTrigger,Trigger6M)),NA())</f>
        <v>8.176175893114257E-3</v>
      </c>
      <c r="Q1798" s="146">
        <f>IFERROR(_xll.qlIndexFixing(ONIndex1Y,I1798,TRUE,_xll.ohTrigger(RecalcTrigger,Trigger1Y)),NA())</f>
        <v>8.4510816683092127E-3</v>
      </c>
    </row>
    <row r="1799" spans="2:17" x14ac:dyDescent="0.2">
      <c r="B1799" s="39" t="s">
        <v>42</v>
      </c>
      <c r="D1799" s="42">
        <f>_xll.qlCalendarAdvance(Calendar,$D1798,B1799,"f",FALSE)</f>
        <v>52363</v>
      </c>
      <c r="E1799" s="140">
        <f>_xll.qlInterestRateIndexValueDate(IndexON,D1799)</f>
        <v>52363</v>
      </c>
      <c r="F1799" s="156">
        <f>IFERROR(_xll.qlIndexFixing(IndexON,D1799,TRUE,_xll.ohTrigger(RecalcTrigger,TriggerON)),NA())</f>
        <v>7.0345262503157535E-3</v>
      </c>
      <c r="H1799" s="42">
        <f>_xll.qlCalendarAdvance(Calendar,$H1798,B1799,"f",FALSE)</f>
        <v>52363</v>
      </c>
      <c r="I1799" s="140">
        <f>_xll.qlInterestRateIndexValueDate(Index1M,$H1799)</f>
        <v>52363</v>
      </c>
      <c r="J1799" s="145">
        <f>IFERROR(_xll.qlIndexFixing(Index1M,$H1799,TRUE,_xll.ohTrigger(RecalcTrigger,Trigger1M)),NA())</f>
        <v>8.0010178137546895E-3</v>
      </c>
      <c r="K1799" s="44">
        <f>IFERROR(_xll.qlIndexFixing(Index3M,H1799,TRUE,_xll.ohTrigger(RecalcTrigger,Trigger3M)),NA())</f>
        <v>8.2404631306083297E-3</v>
      </c>
      <c r="L1799" s="44">
        <f>IFERROR(_xll.qlIndexFixing(Index6M,$H1799,TRUE,_xll.ohTrigger(RecalcTrigger,Trigger6M)),NA())</f>
        <v>8.1519025536194844E-3</v>
      </c>
      <c r="M1799" s="146">
        <f>IFERROR(_xll.qlIndexFixing(Index1Y,$H1799,TRUE,_xll.ohTrigger(RecalcTrigger,Trigger1Y)),NA())</f>
        <v>8.4076333683455948E-3</v>
      </c>
      <c r="N1799" s="145">
        <f>IFERROR(_xll.qlIndexFixing(ONIndex1M,I1799,TRUE,_xll.ohTrigger(RecalcTrigger,Trigger1M)),NA())</f>
        <v>8.0037875774441325E-3</v>
      </c>
      <c r="O1799" s="44">
        <f>IFERROR(_xll.qlIndexFixing(ONIndex3M,I1799,TRUE,_xll.ohTrigger(RecalcTrigger,Trigger3M)),NA())</f>
        <v>8.2486893422650809E-3</v>
      </c>
      <c r="P1799" s="44">
        <f>IFERROR(_xll.qlIndexFixing(ONIndex6M,I1799,TRUE,_xll.ohTrigger(RecalcTrigger,Trigger6M)),NA())</f>
        <v>8.1734844711833787E-3</v>
      </c>
      <c r="Q1799" s="146">
        <f>IFERROR(_xll.qlIndexFixing(ONIndex1Y,I1799,TRUE,_xll.ohTrigger(RecalcTrigger,Trigger1Y)),NA())</f>
        <v>8.4486216536094894E-3</v>
      </c>
    </row>
    <row r="1800" spans="2:17" x14ac:dyDescent="0.2">
      <c r="B1800" s="39" t="s">
        <v>42</v>
      </c>
      <c r="D1800" s="42">
        <f>_xll.qlCalendarAdvance(Calendar,$D1799,B1800,"f",FALSE)</f>
        <v>52370</v>
      </c>
      <c r="E1800" s="140">
        <f>_xll.qlInterestRateIndexValueDate(IndexON,D1800)</f>
        <v>52370</v>
      </c>
      <c r="F1800" s="156">
        <f>IFERROR(_xll.qlIndexFixing(IndexON,D1800,TRUE,_xll.ohTrigger(RecalcTrigger,TriggerON)),NA())</f>
        <v>7.032240118547417E-3</v>
      </c>
      <c r="H1800" s="42">
        <f>_xll.qlCalendarAdvance(Calendar,$H1799,B1800,"f",FALSE)</f>
        <v>52370</v>
      </c>
      <c r="I1800" s="140">
        <f>_xll.qlInterestRateIndexValueDate(Index1M,$H1800)</f>
        <v>52370</v>
      </c>
      <c r="J1800" s="145">
        <f>IFERROR(_xll.qlIndexFixing(Index1M,$H1800,TRUE,_xll.ohTrigger(RecalcTrigger,Trigger1M)),NA())</f>
        <v>7.9984650564572796E-3</v>
      </c>
      <c r="K1800" s="44">
        <f>IFERROR(_xll.qlIndexFixing(Index3M,H1800,TRUE,_xll.ohTrigger(RecalcTrigger,Trigger3M)),NA())</f>
        <v>8.2378143545133245E-3</v>
      </c>
      <c r="L1800" s="44">
        <f>IFERROR(_xll.qlIndexFixing(Index6M,$H1800,TRUE,_xll.ohTrigger(RecalcTrigger,Trigger6M)),NA())</f>
        <v>8.148847398546117E-3</v>
      </c>
      <c r="M1800" s="146">
        <f>IFERROR(_xll.qlIndexFixing(Index1Y,$H1800,TRUE,_xll.ohTrigger(RecalcTrigger,Trigger1Y)),NA())</f>
        <v>8.4044509522732853E-3</v>
      </c>
      <c r="N1800" s="145">
        <f>IFERROR(_xll.qlIndexFixing(ONIndex1M,I1800,TRUE,_xll.ohTrigger(RecalcTrigger,Trigger1M)),NA())</f>
        <v>8.001292947148464E-3</v>
      </c>
      <c r="O1800" s="44">
        <f>IFERROR(_xll.qlIndexFixing(ONIndex3M,I1800,TRUE,_xll.ohTrigger(RecalcTrigger,Trigger3M)),NA())</f>
        <v>8.2462360479229613E-3</v>
      </c>
      <c r="P1800" s="44">
        <f>IFERROR(_xll.qlIndexFixing(ONIndex6M,I1800,TRUE,_xll.ohTrigger(RecalcTrigger,Trigger6M)),NA())</f>
        <v>8.1707680836751173E-3</v>
      </c>
      <c r="Q1800" s="146">
        <f>IFERROR(_xll.qlIndexFixing(ONIndex1Y,I1800,TRUE,_xll.ohTrigger(RecalcTrigger,Trigger1Y)),NA())</f>
        <v>8.4461359337850705E-3</v>
      </c>
    </row>
    <row r="1801" spans="2:17" x14ac:dyDescent="0.2">
      <c r="B1801" s="39" t="s">
        <v>42</v>
      </c>
      <c r="D1801" s="42">
        <f>_xll.qlCalendarAdvance(Calendar,$D1800,B1801,"f",FALSE)</f>
        <v>52377</v>
      </c>
      <c r="E1801" s="140">
        <f>_xll.qlInterestRateIndexValueDate(IndexON,D1801)</f>
        <v>52377</v>
      </c>
      <c r="F1801" s="156">
        <f>IFERROR(_xll.qlIndexFixing(IndexON,D1801,TRUE,_xll.ohTrigger(RecalcTrigger,TriggerON)),NA())</f>
        <v>7.0299268601026199E-3</v>
      </c>
      <c r="H1801" s="42">
        <f>_xll.qlCalendarAdvance(Calendar,$H1800,B1801,"f",FALSE)</f>
        <v>52377</v>
      </c>
      <c r="I1801" s="140">
        <f>_xll.qlInterestRateIndexValueDate(Index1M,$H1801)</f>
        <v>52377</v>
      </c>
      <c r="J1801" s="145">
        <f>IFERROR(_xll.qlIndexFixing(Index1M,$H1801,TRUE,_xll.ohTrigger(RecalcTrigger,Trigger1M)),NA())</f>
        <v>7.995885939215212E-3</v>
      </c>
      <c r="K1801" s="44">
        <f>IFERROR(_xll.qlIndexFixing(Index3M,H1801,TRUE,_xll.ohTrigger(RecalcTrigger,Trigger3M)),NA())</f>
        <v>8.2351362813541714E-3</v>
      </c>
      <c r="L1801" s="44">
        <f>IFERROR(_xll.qlIndexFixing(Index6M,$H1801,TRUE,_xll.ohTrigger(RecalcTrigger,Trigger6M)),NA())</f>
        <v>8.1457671807226382E-3</v>
      </c>
      <c r="M1801" s="146">
        <f>IFERROR(_xll.qlIndexFixing(Index1Y,$H1801,TRUE,_xll.ohTrigger(RecalcTrigger,Trigger1Y)),NA())</f>
        <v>8.401242625223378E-3</v>
      </c>
      <c r="N1801" s="145">
        <f>IFERROR(_xll.qlIndexFixing(ONIndex1M,I1801,TRUE,_xll.ohTrigger(RecalcTrigger,Trigger1M)),NA())</f>
        <v>7.9987719736507312E-3</v>
      </c>
      <c r="O1801" s="44">
        <f>IFERROR(_xll.qlIndexFixing(ONIndex3M,I1801,TRUE,_xll.ohTrigger(RecalcTrigger,Trigger3M)),NA())</f>
        <v>8.2437535149193497E-3</v>
      </c>
      <c r="P1801" s="44">
        <f>IFERROR(_xll.qlIndexFixing(ONIndex6M,I1801,TRUE,_xll.ohTrigger(RecalcTrigger,Trigger6M)),NA())</f>
        <v>8.1680267309136578E-3</v>
      </c>
      <c r="Q1801" s="146">
        <f>IFERROR(_xll.qlIndexFixing(ONIndex1Y,I1801,TRUE,_xll.ohTrigger(RecalcTrigger,Trigger1Y)),NA())</f>
        <v>8.4436245089170026E-3</v>
      </c>
    </row>
    <row r="1802" spans="2:17" x14ac:dyDescent="0.2">
      <c r="B1802" s="39" t="s">
        <v>42</v>
      </c>
      <c r="D1802" s="42">
        <f>_xll.qlCalendarAdvance(Calendar,$D1801,B1802,"f",FALSE)</f>
        <v>52384</v>
      </c>
      <c r="E1802" s="140">
        <f>_xll.qlInterestRateIndexValueDate(IndexON,D1802)</f>
        <v>52384</v>
      </c>
      <c r="F1802" s="156">
        <f>IFERROR(_xll.qlIndexFixing(IndexON,D1802,TRUE,_xll.ohTrigger(RecalcTrigger,TriggerON)),NA())</f>
        <v>7.0275864749003158E-3</v>
      </c>
      <c r="H1802" s="42">
        <f>_xll.qlCalendarAdvance(Calendar,$H1801,B1802,"f",FALSE)</f>
        <v>52384</v>
      </c>
      <c r="I1802" s="140">
        <f>_xll.qlInterestRateIndexValueDate(Index1M,$H1802)</f>
        <v>52384</v>
      </c>
      <c r="J1802" s="145">
        <f>IFERROR(_xll.qlIndexFixing(Index1M,$H1802,TRUE,_xll.ohTrigger(RecalcTrigger,Trigger1M)),NA())</f>
        <v>7.9933813013801282E-3</v>
      </c>
      <c r="K1802" s="44">
        <f>IFERROR(_xll.qlIndexFixing(Index3M,H1802,TRUE,_xll.ohTrigger(RecalcTrigger,Trigger3M)),NA())</f>
        <v>8.2324289111890148E-3</v>
      </c>
      <c r="L1802" s="44">
        <f>IFERROR(_xll.qlIndexFixing(Index6M,$H1802,TRUE,_xll.ohTrigger(RecalcTrigger,Trigger6M)),NA())</f>
        <v>8.1428016536862664E-3</v>
      </c>
      <c r="M1802" s="146">
        <f>IFERROR(_xll.qlIndexFixing(Index1Y,$H1802,TRUE,_xll.ohTrigger(RecalcTrigger,Trigger1Y)),NA())</f>
        <v>8.3980083874438827E-3</v>
      </c>
      <c r="N1802" s="145">
        <f>IFERROR(_xll.qlIndexFixing(ONIndex1M,I1802,TRUE,_xll.ohTrigger(RecalcTrigger,Trigger1M)),NA())</f>
        <v>7.9962246570319806E-3</v>
      </c>
      <c r="O1802" s="44">
        <f>IFERROR(_xll.qlIndexFixing(ONIndex3M,I1802,TRUE,_xll.ohTrigger(RecalcTrigger,Trigger3M)),NA())</f>
        <v>8.2412417430921536E-3</v>
      </c>
      <c r="P1802" s="44">
        <f>IFERROR(_xll.qlIndexFixing(ONIndex6M,I1802,TRUE,_xll.ohTrigger(RecalcTrigger,Trigger6M)),NA())</f>
        <v>8.1652604125748152E-3</v>
      </c>
      <c r="Q1802" s="146">
        <f>IFERROR(_xll.qlIndexFixing(ONIndex1Y,I1802,TRUE,_xll.ohTrigger(RecalcTrigger,Trigger1Y)),NA())</f>
        <v>8.4410873790052854E-3</v>
      </c>
    </row>
    <row r="1803" spans="2:17" x14ac:dyDescent="0.2">
      <c r="B1803" s="39" t="s">
        <v>42</v>
      </c>
      <c r="D1803" s="42">
        <f>_xll.qlCalendarAdvance(Calendar,$D1802,B1803,"f",FALSE)</f>
        <v>52391</v>
      </c>
      <c r="E1803" s="140">
        <f>_xll.qlInterestRateIndexValueDate(IndexON,D1803)</f>
        <v>52391</v>
      </c>
      <c r="F1803" s="156">
        <f>IFERROR(_xll.qlIndexFixing(IndexON,D1803,TRUE,_xll.ohTrigger(RecalcTrigger,TriggerON)),NA())</f>
        <v>7.0252189630215511E-3</v>
      </c>
      <c r="H1803" s="42">
        <f>_xll.qlCalendarAdvance(Calendar,$H1802,B1803,"f",FALSE)</f>
        <v>52391</v>
      </c>
      <c r="I1803" s="140">
        <f>_xll.qlInterestRateIndexValueDate(Index1M,$H1803)</f>
        <v>52391</v>
      </c>
      <c r="J1803" s="145">
        <f>IFERROR(_xll.qlIndexFixing(Index1M,$H1803,TRUE,_xll.ohTrigger(RecalcTrigger,Trigger1M)),NA())</f>
        <v>7.990751404720239E-3</v>
      </c>
      <c r="K1803" s="44">
        <f>IFERROR(_xll.qlIndexFixing(Index3M,H1803,TRUE,_xll.ohTrigger(RecalcTrigger,Trigger3M)),NA())</f>
        <v>8.2296922440795173E-3</v>
      </c>
      <c r="L1803" s="44">
        <f>IFERROR(_xll.qlIndexFixing(Index6M,$H1803,TRUE,_xll.ohTrigger(RecalcTrigger,Trigger6M)),NA())</f>
        <v>8.1396731705140925E-3</v>
      </c>
      <c r="M1803" s="146">
        <f>IFERROR(_xll.qlIndexFixing(Index1Y,$H1803,TRUE,_xll.ohTrigger(RecalcTrigger,Trigger1Y)),NA())</f>
        <v>8.3947482391845806E-3</v>
      </c>
      <c r="N1803" s="145">
        <f>IFERROR(_xll.qlIndexFixing(ONIndex1M,I1803,TRUE,_xll.ohTrigger(RecalcTrigger,Trigger1M)),NA())</f>
        <v>7.9936509972111658E-3</v>
      </c>
      <c r="O1803" s="44">
        <f>IFERROR(_xll.qlIndexFixing(ONIndex3M,I1803,TRUE,_xll.ohTrigger(RecalcTrigger,Trigger3M)),NA())</f>
        <v>8.238700732441373E-3</v>
      </c>
      <c r="P1803" s="44">
        <f>IFERROR(_xll.qlIndexFixing(ONIndex6M,I1803,TRUE,_xll.ohTrigger(RecalcTrigger,Trigger6M)),NA())</f>
        <v>8.1624691287396356E-3</v>
      </c>
      <c r="Q1803" s="146">
        <f>IFERROR(_xll.qlIndexFixing(ONIndex1Y,I1803,TRUE,_xll.ohTrigger(RecalcTrigger,Trigger1Y)),NA())</f>
        <v>8.4385245438878265E-3</v>
      </c>
    </row>
    <row r="1804" spans="2:17" x14ac:dyDescent="0.2">
      <c r="B1804" s="39" t="s">
        <v>42</v>
      </c>
      <c r="D1804" s="42">
        <f>_xll.qlCalendarAdvance(Calendar,$D1803,B1804,"f",FALSE)</f>
        <v>52398</v>
      </c>
      <c r="E1804" s="140">
        <f>_xll.qlInterestRateIndexValueDate(IndexON,D1804)</f>
        <v>52398</v>
      </c>
      <c r="F1804" s="156">
        <f>IFERROR(_xll.qlIndexFixing(IndexON,D1804,TRUE,_xll.ohTrigger(RecalcTrigger,TriggerON)),NA())</f>
        <v>7.0228243244663258E-3</v>
      </c>
      <c r="H1804" s="42">
        <f>_xll.qlCalendarAdvance(Calendar,$H1803,B1804,"f",FALSE)</f>
        <v>52398</v>
      </c>
      <c r="I1804" s="140">
        <f>_xll.qlInterestRateIndexValueDate(Index1M,$H1804)</f>
        <v>52398</v>
      </c>
      <c r="J1804" s="145">
        <f>IFERROR(_xll.qlIndexFixing(Index1M,$H1804,TRUE,_xll.ohTrigger(RecalcTrigger,Trigger1M)),NA())</f>
        <v>7.9880951487327767E-3</v>
      </c>
      <c r="K1804" s="44">
        <f>IFERROR(_xll.qlIndexFixing(Index3M,H1804,TRUE,_xll.ohTrigger(RecalcTrigger,Trigger3M)),NA())</f>
        <v>8.2269262800838249E-3</v>
      </c>
      <c r="L1804" s="44">
        <f>IFERROR(_xll.qlIndexFixing(Index6M,$H1804,TRUE,_xll.ohTrigger(RecalcTrigger,Trigger6M)),NA())</f>
        <v>8.1365196254656082E-3</v>
      </c>
      <c r="M1804" s="146">
        <f>IFERROR(_xll.qlIndexFixing(Index1Y,$H1804,TRUE,_xll.ohTrigger(RecalcTrigger,Trigger1Y)),NA())</f>
        <v>8.3914621806979121E-3</v>
      </c>
      <c r="N1804" s="145">
        <f>IFERROR(_xll.qlIndexFixing(ONIndex1M,I1804,TRUE,_xll.ohTrigger(RecalcTrigger,Trigger1M)),NA())</f>
        <v>7.9910509942693331E-3</v>
      </c>
      <c r="O1804" s="44">
        <f>IFERROR(_xll.qlIndexFixing(ONIndex3M,I1804,TRUE,_xll.ohTrigger(RecalcTrigger,Trigger3M)),NA())</f>
        <v>8.2361304830480542E-3</v>
      </c>
      <c r="P1804" s="44">
        <f>IFERROR(_xll.qlIndexFixing(ONIndex6M,I1804,TRUE,_xll.ohTrigger(RecalcTrigger,Trigger6M)),NA())</f>
        <v>8.1596528794891654E-3</v>
      </c>
      <c r="Q1804" s="146">
        <f>IFERROR(_xll.qlIndexFixing(ONIndex1Y,I1804,TRUE,_xll.ohTrigger(RecalcTrigger,Trigger1Y)),NA())</f>
        <v>8.4359360037267184E-3</v>
      </c>
    </row>
    <row r="1805" spans="2:17" x14ac:dyDescent="0.2">
      <c r="B1805" s="39" t="s">
        <v>42</v>
      </c>
      <c r="D1805" s="42">
        <f>_xll.qlCalendarAdvance(Calendar,$D1804,B1805,"f",FALSE)</f>
        <v>52405</v>
      </c>
      <c r="E1805" s="140">
        <f>_xll.qlInterestRateIndexValueDate(IndexON,D1805)</f>
        <v>52405</v>
      </c>
      <c r="F1805" s="156">
        <f>IFERROR(_xll.qlIndexFixing(IndexON,D1805,TRUE,_xll.ohTrigger(RecalcTrigger,TriggerON)),NA())</f>
        <v>7.0204025592346397E-3</v>
      </c>
      <c r="H1805" s="42">
        <f>_xll.qlCalendarAdvance(Calendar,$H1804,B1805,"f",FALSE)</f>
        <v>52405</v>
      </c>
      <c r="I1805" s="140">
        <f>_xll.qlInterestRateIndexValueDate(Index1M,$H1805)</f>
        <v>52405</v>
      </c>
      <c r="J1805" s="145">
        <f>IFERROR(_xll.qlIndexFixing(Index1M,$H1805,TRUE,_xll.ohTrigger(RecalcTrigger,Trigger1M)),NA())</f>
        <v>7.9854125334285486E-3</v>
      </c>
      <c r="K1805" s="44">
        <f>IFERROR(_xll.qlIndexFixing(Index3M,H1805,TRUE,_xll.ohTrigger(RecalcTrigger,Trigger3M)),NA())</f>
        <v>8.2241310192644797E-3</v>
      </c>
      <c r="L1805" s="44">
        <f>IFERROR(_xll.qlIndexFixing(Index6M,$H1805,TRUE,_xll.ohTrigger(RecalcTrigger,Trigger6M)),NA())</f>
        <v>8.1333410186595068E-3</v>
      </c>
      <c r="M1805" s="146">
        <f>IFERROR(_xll.qlIndexFixing(Index1Y,$H1805,TRUE,_xll.ohTrigger(RecalcTrigger,Trigger1Y)),NA())</f>
        <v>8.3881502122378649E-3</v>
      </c>
      <c r="N1805" s="145">
        <f>IFERROR(_xll.qlIndexFixing(ONIndex1M,I1805,TRUE,_xll.ohTrigger(RecalcTrigger,Trigger1M)),NA())</f>
        <v>7.9884246481254362E-3</v>
      </c>
      <c r="O1805" s="44">
        <f>IFERROR(_xll.qlIndexFixing(ONIndex3M,I1805,TRUE,_xll.ohTrigger(RecalcTrigger,Trigger3M)),NA())</f>
        <v>8.2335309948311508E-3</v>
      </c>
      <c r="P1805" s="44">
        <f>IFERROR(_xll.qlIndexFixing(ONIndex6M,I1805,TRUE,_xll.ohTrigger(RecalcTrigger,Trigger6M)),NA())</f>
        <v>8.1568116647423583E-3</v>
      </c>
      <c r="Q1805" s="146">
        <f>IFERROR(_xll.qlIndexFixing(ONIndex1Y,I1805,TRUE,_xll.ohTrigger(RecalcTrigger,Trigger1Y)),NA())</f>
        <v>8.4333217586030074E-3</v>
      </c>
    </row>
    <row r="1806" spans="2:17" x14ac:dyDescent="0.2">
      <c r="B1806" s="39" t="s">
        <v>42</v>
      </c>
      <c r="D1806" s="42">
        <f>_xll.qlCalendarAdvance(Calendar,$D1805,B1806,"f",FALSE)</f>
        <v>52412</v>
      </c>
      <c r="E1806" s="140">
        <f>_xll.qlInterestRateIndexValueDate(IndexON,D1806)</f>
        <v>52412</v>
      </c>
      <c r="F1806" s="156">
        <f>IFERROR(_xll.qlIndexFixing(IndexON,D1806,TRUE,_xll.ohTrigger(RecalcTrigger,TriggerON)),NA())</f>
        <v>7.0179536673264931E-3</v>
      </c>
      <c r="H1806" s="42">
        <f>_xll.qlCalendarAdvance(Calendar,$H1805,B1806,"f",FALSE)</f>
        <v>52412</v>
      </c>
      <c r="I1806" s="140">
        <f>_xll.qlInterestRateIndexValueDate(Index1M,$H1806)</f>
        <v>52412</v>
      </c>
      <c r="J1806" s="145">
        <f>IFERROR(_xll.qlIndexFixing(Index1M,$H1806,TRUE,_xll.ohTrigger(RecalcTrigger,Trigger1M)),NA())</f>
        <v>7.9825949544938407E-3</v>
      </c>
      <c r="K1806" s="44">
        <f>IFERROR(_xll.qlIndexFixing(Index3M,H1806,TRUE,_xll.ohTrigger(RecalcTrigger,Trigger3M)),NA())</f>
        <v>8.2213064616831512E-3</v>
      </c>
      <c r="L1806" s="44">
        <f>IFERROR(_xll.qlIndexFixing(Index6M,$H1806,TRUE,_xll.ohTrigger(RecalcTrigger,Trigger6M)),NA())</f>
        <v>8.1299901544538908E-3</v>
      </c>
      <c r="M1806" s="146">
        <f>IFERROR(_xll.qlIndexFixing(Index1Y,$H1806,TRUE,_xll.ohTrigger(RecalcTrigger,Trigger1Y)),NA())</f>
        <v>8.3848123340604236E-3</v>
      </c>
      <c r="N1806" s="145">
        <f>IFERROR(_xll.qlIndexFixing(ONIndex1M,I1806,TRUE,_xll.ohTrigger(RecalcTrigger,Trigger1M)),NA())</f>
        <v>7.9857719588605214E-3</v>
      </c>
      <c r="O1806" s="44">
        <f>IFERROR(_xll.qlIndexFixing(ONIndex3M,I1806,TRUE,_xll.ohTrigger(RecalcTrigger,Trigger3M)),NA())</f>
        <v>8.2309022678717092E-3</v>
      </c>
      <c r="P1806" s="44">
        <f>IFERROR(_xll.qlIndexFixing(ONIndex6M,I1806,TRUE,_xll.ohTrigger(RecalcTrigger,Trigger6M)),NA())</f>
        <v>8.1539454846613069E-3</v>
      </c>
      <c r="Q1806" s="146">
        <f>IFERROR(_xll.qlIndexFixing(ONIndex1Y,I1806,TRUE,_xll.ohTrigger(RecalcTrigger,Trigger1Y)),NA())</f>
        <v>8.4306818082735546E-3</v>
      </c>
    </row>
    <row r="1807" spans="2:17" x14ac:dyDescent="0.2">
      <c r="B1807" s="39" t="s">
        <v>42</v>
      </c>
      <c r="D1807" s="42">
        <f>_xll.qlCalendarAdvance(Calendar,$D1806,B1807,"f",FALSE)</f>
        <v>52419</v>
      </c>
      <c r="E1807" s="140">
        <f>_xll.qlInterestRateIndexValueDate(IndexON,D1807)</f>
        <v>52419</v>
      </c>
      <c r="F1807" s="156">
        <f>IFERROR(_xll.qlIndexFixing(IndexON,D1807,TRUE,_xll.ohTrigger(RecalcTrigger,TriggerON)),NA())</f>
        <v>7.0154776487418857E-3</v>
      </c>
      <c r="H1807" s="42">
        <f>_xll.qlCalendarAdvance(Calendar,$H1806,B1807,"f",FALSE)</f>
        <v>52419</v>
      </c>
      <c r="I1807" s="140">
        <f>_xll.qlInterestRateIndexValueDate(Index1M,$H1807)</f>
        <v>52419</v>
      </c>
      <c r="J1807" s="145">
        <f>IFERROR(_xll.qlIndexFixing(Index1M,$H1807,TRUE,_xll.ohTrigger(RecalcTrigger,Trigger1M)),NA())</f>
        <v>7.9798576779733753E-3</v>
      </c>
      <c r="K1807" s="44">
        <f>IFERROR(_xll.qlIndexFixing(Index3M,H1807,TRUE,_xll.ohTrigger(RecalcTrigger,Trigger3M)),NA())</f>
        <v>8.218452607402383E-3</v>
      </c>
      <c r="L1807" s="44">
        <f>IFERROR(_xll.qlIndexFixing(Index6M,$H1807,TRUE,_xll.ohTrigger(RecalcTrigger,Trigger6M)),NA())</f>
        <v>8.1267595626038549E-3</v>
      </c>
      <c r="M1807" s="146">
        <f>IFERROR(_xll.qlIndexFixing(Index1Y,$H1807,TRUE,_xll.ohTrigger(RecalcTrigger,Trigger1Y)),NA())</f>
        <v>8.3814485464233403E-3</v>
      </c>
      <c r="N1807" s="145">
        <f>IFERROR(_xll.qlIndexFixing(ONIndex1M,I1807,TRUE,_xll.ohTrigger(RecalcTrigger,Trigger1M)),NA())</f>
        <v>7.9830929263935424E-3</v>
      </c>
      <c r="O1807" s="44">
        <f>IFERROR(_xll.qlIndexFixing(ONIndex3M,I1807,TRUE,_xll.ohTrigger(RecalcTrigger,Trigger3M)),NA())</f>
        <v>8.2282443021697294E-3</v>
      </c>
      <c r="P1807" s="44">
        <f>IFERROR(_xll.qlIndexFixing(ONIndex6M,I1807,TRUE,_xll.ohTrigger(RecalcTrigger,Trigger6M)),NA())</f>
        <v>8.1510543390028722E-3</v>
      </c>
      <c r="Q1807" s="146">
        <f>IFERROR(_xll.qlIndexFixing(ONIndex1Y,I1807,TRUE,_xll.ohTrigger(RecalcTrigger,Trigger1Y)),NA())</f>
        <v>8.4280161529004527E-3</v>
      </c>
    </row>
    <row r="1808" spans="2:17" x14ac:dyDescent="0.2">
      <c r="B1808" s="39" t="s">
        <v>42</v>
      </c>
      <c r="D1808" s="42">
        <f>_xll.qlCalendarAdvance(Calendar,$D1807,B1808,"f",FALSE)</f>
        <v>52426</v>
      </c>
      <c r="E1808" s="140">
        <f>_xll.qlInterestRateIndexValueDate(IndexON,D1808)</f>
        <v>52426</v>
      </c>
      <c r="F1808" s="156">
        <f>IFERROR(_xll.qlIndexFixing(IndexON,D1808,TRUE,_xll.ohTrigger(RecalcTrigger,TriggerON)),NA())</f>
        <v>7.0129745033187252E-3</v>
      </c>
      <c r="H1808" s="42">
        <f>_xll.qlCalendarAdvance(Calendar,$H1807,B1808,"f",FALSE)</f>
        <v>52426</v>
      </c>
      <c r="I1808" s="140">
        <f>_xll.qlInterestRateIndexValueDate(Index1M,$H1808)</f>
        <v>52426</v>
      </c>
      <c r="J1808" s="145">
        <f>IFERROR(_xll.qlIndexFixing(Index1M,$H1808,TRUE,_xll.ohTrigger(RecalcTrigger,Trigger1M)),NA())</f>
        <v>7.9770940416363581E-3</v>
      </c>
      <c r="K1808" s="44">
        <f>IFERROR(_xll.qlIndexFixing(Index3M,H1808,TRUE,_xll.ohTrigger(RecalcTrigger,Trigger3M)),NA())</f>
        <v>8.2155694564838427E-3</v>
      </c>
      <c r="L1808" s="44">
        <f>IFERROR(_xll.qlIndexFixing(Index6M,$H1808,TRUE,_xll.ohTrigger(RecalcTrigger,Trigger6M)),NA())</f>
        <v>8.123503908837074E-3</v>
      </c>
      <c r="M1808" s="146">
        <f>IFERROR(_xll.qlIndexFixing(Index1Y,$H1808,TRUE,_xll.ohTrigger(RecalcTrigger,Trigger1Y)),NA())</f>
        <v>8.3780588495872485E-3</v>
      </c>
      <c r="N1808" s="145">
        <f>IFERROR(_xll.qlIndexFixing(ONIndex1M,I1808,TRUE,_xll.ohTrigger(RecalcTrigger,Trigger1M)),NA())</f>
        <v>7.9803875508055455E-3</v>
      </c>
      <c r="O1808" s="44">
        <f>IFERROR(_xll.qlIndexFixing(ONIndex3M,I1808,TRUE,_xll.ohTrigger(RecalcTrigger,Trigger3M)),NA())</f>
        <v>8.225557097644165E-3</v>
      </c>
      <c r="P1808" s="44">
        <f>IFERROR(_xll.qlIndexFixing(ONIndex6M,I1808,TRUE,_xll.ohTrigger(RecalcTrigger,Trigger6M)),NA())</f>
        <v>8.1481382280101933E-3</v>
      </c>
      <c r="Q1808" s="146">
        <f>IFERROR(_xll.qlIndexFixing(ONIndex1Y,I1808,TRUE,_xll.ohTrigger(RecalcTrigger,Trigger1Y)),NA())</f>
        <v>8.4253247924837016E-3</v>
      </c>
    </row>
    <row r="1809" spans="2:17" x14ac:dyDescent="0.2">
      <c r="B1809" s="39" t="s">
        <v>42</v>
      </c>
      <c r="D1809" s="42">
        <f>_xll.qlCalendarAdvance(Calendar,$D1808,B1809,"f",FALSE)</f>
        <v>52433</v>
      </c>
      <c r="E1809" s="140">
        <f>_xll.qlInterestRateIndexValueDate(IndexON,D1809)</f>
        <v>52433</v>
      </c>
      <c r="F1809" s="156">
        <f>IFERROR(_xll.qlIndexFixing(IndexON,D1809,TRUE,_xll.ohTrigger(RecalcTrigger,TriggerON)),NA())</f>
        <v>7.0104442313811965E-3</v>
      </c>
      <c r="H1809" s="42">
        <f>_xll.qlCalendarAdvance(Calendar,$H1808,B1809,"f",FALSE)</f>
        <v>52433</v>
      </c>
      <c r="I1809" s="140">
        <f>_xll.qlInterestRateIndexValueDate(Index1M,$H1809)</f>
        <v>52433</v>
      </c>
      <c r="J1809" s="145">
        <f>IFERROR(_xll.qlIndexFixing(Index1M,$H1809,TRUE,_xll.ohTrigger(RecalcTrigger,Trigger1M)),NA())</f>
        <v>7.9743040454984745E-3</v>
      </c>
      <c r="K1809" s="44">
        <f>IFERROR(_xll.qlIndexFixing(Index3M,H1809,TRUE,_xll.ohTrigger(RecalcTrigger,Trigger3M)),NA())</f>
        <v>8.2126570089935992E-3</v>
      </c>
      <c r="L1809" s="44">
        <f>IFERROR(_xll.qlIndexFixing(Index6M,$H1809,TRUE,_xll.ohTrigger(RecalcTrigger,Trigger6M)),NA())</f>
        <v>8.1202231932773188E-3</v>
      </c>
      <c r="M1809" s="146">
        <f>IFERROR(_xll.qlIndexFixing(Index1Y,$H1809,TRUE,_xll.ohTrigger(RecalcTrigger,Trigger1Y)),NA())</f>
        <v>8.3746432438138868E-3</v>
      </c>
      <c r="N1809" s="145">
        <f>IFERROR(_xll.qlIndexFixing(ONIndex1M,I1809,TRUE,_xll.ohTrigger(RecalcTrigger,Trigger1M)),NA())</f>
        <v>7.9776558319344382E-3</v>
      </c>
      <c r="O1809" s="44">
        <f>IFERROR(_xll.qlIndexFixing(ONIndex3M,I1809,TRUE,_xll.ohTrigger(RecalcTrigger,Trigger3M)),NA())</f>
        <v>8.2228406543760624E-3</v>
      </c>
      <c r="P1809" s="44">
        <f>IFERROR(_xll.qlIndexFixing(ONIndex6M,I1809,TRUE,_xll.ohTrigger(RecalcTrigger,Trigger6M)),NA())</f>
        <v>8.1451971514401311E-3</v>
      </c>
      <c r="Q1809" s="146">
        <f>IFERROR(_xll.qlIndexFixing(ONIndex1Y,I1809,TRUE,_xll.ohTrigger(RecalcTrigger,Trigger1Y)),NA())</f>
        <v>8.422607726942255E-3</v>
      </c>
    </row>
    <row r="1810" spans="2:17" x14ac:dyDescent="0.2">
      <c r="B1810" s="39" t="s">
        <v>42</v>
      </c>
      <c r="D1810" s="42">
        <f>_xll.qlCalendarAdvance(Calendar,$D1809,B1810,"f",FALSE)</f>
        <v>52440</v>
      </c>
      <c r="E1810" s="140">
        <f>_xll.qlInterestRateIndexValueDate(IndexON,D1810)</f>
        <v>52440</v>
      </c>
      <c r="F1810" s="156">
        <f>IFERROR(_xll.qlIndexFixing(IndexON,D1810,TRUE,_xll.ohTrigger(RecalcTrigger,TriggerON)),NA())</f>
        <v>7.0078868326051147E-3</v>
      </c>
      <c r="H1810" s="42">
        <f>_xll.qlCalendarAdvance(Calendar,$H1809,B1810,"f",FALSE)</f>
        <v>52440</v>
      </c>
      <c r="I1810" s="140">
        <f>_xll.qlInterestRateIndexValueDate(Index1M,$H1810)</f>
        <v>52440</v>
      </c>
      <c r="J1810" s="145">
        <f>IFERROR(_xll.qlIndexFixing(Index1M,$H1810,TRUE,_xll.ohTrigger(RecalcTrigger,Trigger1M)),NA())</f>
        <v>7.9714876895806419E-3</v>
      </c>
      <c r="K1810" s="44">
        <f>IFERROR(_xll.qlIndexFixing(Index3M,H1810,TRUE,_xll.ohTrigger(RecalcTrigger,Trigger3M)),NA())</f>
        <v>8.2097152649933201E-3</v>
      </c>
      <c r="L1810" s="44">
        <f>IFERROR(_xll.qlIndexFixing(Index6M,$H1810,TRUE,_xll.ohTrigger(RecalcTrigger,Trigger6M)),NA())</f>
        <v>8.1169174160479231E-3</v>
      </c>
      <c r="M1810" s="146">
        <f>IFERROR(_xll.qlIndexFixing(Index1Y,$H1810,TRUE,_xll.ohTrigger(RecalcTrigger,Trigger1Y)),NA())</f>
        <v>8.371201729367209E-3</v>
      </c>
      <c r="N1810" s="145">
        <f>IFERROR(_xll.qlIndexFixing(ONIndex1M,I1810,TRUE,_xll.ohTrigger(RecalcTrigger,Trigger1M)),NA())</f>
        <v>7.9748977700233592E-3</v>
      </c>
      <c r="O1810" s="44">
        <f>IFERROR(_xll.qlIndexFixing(ONIndex3M,I1810,TRUE,_xll.ohTrigger(RecalcTrigger,Trigger3M)),NA())</f>
        <v>8.2200949722843752E-3</v>
      </c>
      <c r="P1810" s="44">
        <f>IFERROR(_xll.qlIndexFixing(ONIndex6M,I1810,TRUE,_xll.ohTrigger(RecalcTrigger,Trigger6M)),NA())</f>
        <v>8.1422311094547783E-3</v>
      </c>
      <c r="Q1810" s="146">
        <f>IFERROR(_xll.qlIndexFixing(ONIndex1Y,I1810,TRUE,_xll.ohTrigger(RecalcTrigger,Trigger1Y)),NA())</f>
        <v>8.419864956276113E-3</v>
      </c>
    </row>
    <row r="1811" spans="2:17" x14ac:dyDescent="0.2">
      <c r="B1811" s="39" t="s">
        <v>42</v>
      </c>
      <c r="D1811" s="42">
        <f>_xll.qlCalendarAdvance(Calendar,$D1810,B1811,"f",FALSE)</f>
        <v>52447</v>
      </c>
      <c r="E1811" s="140">
        <f>_xll.qlInterestRateIndexValueDate(IndexON,D1811)</f>
        <v>52447</v>
      </c>
      <c r="F1811" s="156">
        <f>IFERROR(_xll.qlIndexFixing(IndexON,D1811,TRUE,_xll.ohTrigger(RecalcTrigger,TriggerON)),NA())</f>
        <v>7.0053023072336185E-3</v>
      </c>
      <c r="H1811" s="42">
        <f>_xll.qlCalendarAdvance(Calendar,$H1810,B1811,"f",FALSE)</f>
        <v>52447</v>
      </c>
      <c r="I1811" s="140">
        <f>_xll.qlInterestRateIndexValueDate(Index1M,$H1811)</f>
        <v>52447</v>
      </c>
      <c r="J1811" s="145">
        <f>IFERROR(_xll.qlIndexFixing(Index1M,$H1811,TRUE,_xll.ohTrigger(RecalcTrigger,Trigger1M)),NA())</f>
        <v>7.9686449739063865E-3</v>
      </c>
      <c r="K1811" s="44">
        <f>IFERROR(_xll.qlIndexFixing(Index3M,H1811,TRUE,_xll.ohTrigger(RecalcTrigger,Trigger3M)),NA())</f>
        <v>8.2067442245517177E-3</v>
      </c>
      <c r="L1811" s="44">
        <f>IFERROR(_xll.qlIndexFixing(Index6M,$H1811,TRUE,_xll.ohTrigger(RecalcTrigger,Trigger6M)),NA())</f>
        <v>8.113586577273537E-3</v>
      </c>
      <c r="M1811" s="146">
        <f>IFERROR(_xll.qlIndexFixing(Index1Y,$H1811,TRUE,_xll.ohTrigger(RecalcTrigger,Trigger1Y)),NA())</f>
        <v>8.3677343065138281E-3</v>
      </c>
      <c r="N1811" s="145">
        <f>IFERROR(_xll.qlIndexFixing(ONIndex1M,I1811,TRUE,_xll.ohTrigger(RecalcTrigger,Trigger1M)),NA())</f>
        <v>7.972113364910216E-3</v>
      </c>
      <c r="O1811" s="44">
        <f>IFERROR(_xll.qlIndexFixing(ONIndex3M,I1811,TRUE,_xll.ohTrigger(RecalcTrigger,Trigger3M)),NA())</f>
        <v>8.2173200514501499E-3</v>
      </c>
      <c r="P1811" s="44">
        <f>IFERROR(_xll.qlIndexFixing(ONIndex6M,I1811,TRUE,_xll.ohTrigger(RecalcTrigger,Trigger6M)),NA())</f>
        <v>8.1392401019730887E-3</v>
      </c>
      <c r="Q1811" s="146">
        <f>IFERROR(_xll.qlIndexFixing(ONIndex1Y,I1811,TRUE,_xll.ohTrigger(RecalcTrigger,Trigger1Y)),NA())</f>
        <v>8.4170964805663218E-3</v>
      </c>
    </row>
    <row r="1812" spans="2:17" x14ac:dyDescent="0.2">
      <c r="B1812" s="39" t="s">
        <v>42</v>
      </c>
      <c r="D1812" s="42">
        <f>_xll.qlCalendarAdvance(Calendar,$D1811,B1812,"f",FALSE)</f>
        <v>52454</v>
      </c>
      <c r="E1812" s="140">
        <f>_xll.qlInterestRateIndexValueDate(IndexON,D1812)</f>
        <v>52454</v>
      </c>
      <c r="F1812" s="156">
        <f>IFERROR(_xll.qlIndexFixing(IndexON,D1812,TRUE,_xll.ohTrigger(RecalcTrigger,TriggerON)),NA())</f>
        <v>7.0026906551046153E-3</v>
      </c>
      <c r="H1812" s="42">
        <f>_xll.qlCalendarAdvance(Calendar,$H1811,B1812,"f",FALSE)</f>
        <v>52454</v>
      </c>
      <c r="I1812" s="140">
        <f>_xll.qlInterestRateIndexValueDate(Index1M,$H1812)</f>
        <v>52454</v>
      </c>
      <c r="J1812" s="145">
        <f>IFERROR(_xll.qlIndexFixing(Index1M,$H1812,TRUE,_xll.ohTrigger(RecalcTrigger,Trigger1M)),NA())</f>
        <v>7.9657758984835562E-3</v>
      </c>
      <c r="K1812" s="44">
        <f>IFERROR(_xll.qlIndexFixing(Index3M,H1812,TRUE,_xll.ohTrigger(RecalcTrigger,Trigger3M)),NA())</f>
        <v>8.2037438877313375E-3</v>
      </c>
      <c r="L1812" s="44">
        <f>IFERROR(_xll.qlIndexFixing(Index6M,$H1812,TRUE,_xll.ohTrigger(RecalcTrigger,Trigger6M)),NA())</f>
        <v>8.110230677080138E-3</v>
      </c>
      <c r="M1812" s="146">
        <f>IFERROR(_xll.qlIndexFixing(Index1Y,$H1812,TRUE,_xll.ohTrigger(RecalcTrigger,Trigger1Y)),NA())</f>
        <v>8.3642409755210183E-3</v>
      </c>
      <c r="N1812" s="145">
        <f>IFERROR(_xll.qlIndexFixing(ONIndex1M,I1812,TRUE,_xll.ohTrigger(RecalcTrigger,Trigger1M)),NA())</f>
        <v>7.969302616676055E-3</v>
      </c>
      <c r="O1812" s="44">
        <f>IFERROR(_xll.qlIndexFixing(ONIndex3M,I1812,TRUE,_xll.ohTrigger(RecalcTrigger,Trigger3M)),NA())</f>
        <v>8.21451589179234E-3</v>
      </c>
      <c r="P1812" s="44">
        <f>IFERROR(_xll.qlIndexFixing(ONIndex6M,I1812,TRUE,_xll.ohTrigger(RecalcTrigger,Trigger6M)),NA())</f>
        <v>8.1362241291571546E-3</v>
      </c>
      <c r="Q1812" s="146">
        <f>IFERROR(_xll.qlIndexFixing(ONIndex1Y,I1812,TRUE,_xll.ohTrigger(RecalcTrigger,Trigger1Y)),NA())</f>
        <v>8.4143022998128814E-3</v>
      </c>
    </row>
    <row r="1813" spans="2:17" x14ac:dyDescent="0.2">
      <c r="B1813" s="39" t="s">
        <v>42</v>
      </c>
      <c r="D1813" s="42">
        <f>_xll.qlCalendarAdvance(Calendar,$D1812,B1813,"f",FALSE)</f>
        <v>52461</v>
      </c>
      <c r="E1813" s="140">
        <f>_xll.qlInterestRateIndexValueDate(IndexON,D1813)</f>
        <v>52461</v>
      </c>
      <c r="F1813" s="156">
        <f>IFERROR(_xll.qlIndexFixing(IndexON,D1813,TRUE,_xll.ohTrigger(RecalcTrigger,TriggerON)),NA())</f>
        <v>7.0000518763801978E-3</v>
      </c>
      <c r="H1813" s="42">
        <f>_xll.qlCalendarAdvance(Calendar,$H1812,B1813,"f",FALSE)</f>
        <v>52461</v>
      </c>
      <c r="I1813" s="140">
        <f>_xll.qlInterestRateIndexValueDate(Index1M,$H1813)</f>
        <v>52461</v>
      </c>
      <c r="J1813" s="145">
        <f>IFERROR(_xll.qlIndexFixing(Index1M,$H1813,TRUE,_xll.ohTrigger(RecalcTrigger,Trigger1M)),NA())</f>
        <v>7.9628804633435201E-3</v>
      </c>
      <c r="K1813" s="44">
        <f>IFERROR(_xll.qlIndexFixing(Index3M,H1813,TRUE,_xll.ohTrigger(RecalcTrigger,Trigger3M)),NA())</f>
        <v>8.2007142545991313E-3</v>
      </c>
      <c r="L1813" s="44">
        <f>IFERROR(_xll.qlIndexFixing(Index6M,$H1813,TRUE,_xll.ohTrigger(RecalcTrigger,Trigger6M)),NA())</f>
        <v>8.1068497155941371E-3</v>
      </c>
      <c r="M1813" s="146">
        <f>IFERROR(_xll.qlIndexFixing(Index1Y,$H1813,TRUE,_xll.ohTrigger(RecalcTrigger,Trigger1Y)),NA())</f>
        <v>8.3607217366595994E-3</v>
      </c>
      <c r="N1813" s="145">
        <f>IFERROR(_xll.qlIndexFixing(ONIndex1M,I1813,TRUE,_xll.ohTrigger(RecalcTrigger,Trigger1M)),NA())</f>
        <v>7.9664655252398298E-3</v>
      </c>
      <c r="O1813" s="44">
        <f>IFERROR(_xll.qlIndexFixing(ONIndex3M,I1813,TRUE,_xll.ohTrigger(RecalcTrigger,Trigger3M)),NA())</f>
        <v>8.2116824933919919E-3</v>
      </c>
      <c r="P1813" s="44">
        <f>IFERROR(_xll.qlIndexFixing(ONIndex6M,I1813,TRUE,_xll.ohTrigger(RecalcTrigger,Trigger6M)),NA())</f>
        <v>8.1331831908448837E-3</v>
      </c>
      <c r="Q1813" s="146">
        <f>IFERROR(_xll.qlIndexFixing(ONIndex1Y,I1813,TRUE,_xll.ohTrigger(RecalcTrigger,Trigger1Y)),NA())</f>
        <v>8.4114824139347455E-3</v>
      </c>
    </row>
    <row r="1814" spans="2:17" x14ac:dyDescent="0.2">
      <c r="B1814" s="39" t="s">
        <v>42</v>
      </c>
      <c r="D1814" s="42">
        <f>_xll.qlCalendarAdvance(Calendar,$D1813,B1814,"f",FALSE)</f>
        <v>52468</v>
      </c>
      <c r="E1814" s="140">
        <f>_xll.qlInterestRateIndexValueDate(IndexON,D1814)</f>
        <v>52468</v>
      </c>
      <c r="F1814" s="156">
        <f>IFERROR(_xll.qlIndexFixing(IndexON,D1814,TRUE,_xll.ohTrigger(RecalcTrigger,TriggerON)),NA())</f>
        <v>6.9973859708982733E-3</v>
      </c>
      <c r="H1814" s="42">
        <f>_xll.qlCalendarAdvance(Calendar,$H1813,B1814,"f",FALSE)</f>
        <v>52468</v>
      </c>
      <c r="I1814" s="140">
        <f>_xll.qlInterestRateIndexValueDate(Index1M,$H1814)</f>
        <v>52468</v>
      </c>
      <c r="J1814" s="145">
        <f>IFERROR(_xll.qlIndexFixing(Index1M,$H1814,TRUE,_xll.ohTrigger(RecalcTrigger,Trigger1M)),NA())</f>
        <v>7.9599586685019652E-3</v>
      </c>
      <c r="K1814" s="44">
        <f>IFERROR(_xll.qlIndexFixing(Index3M,H1814,TRUE,_xll.ohTrigger(RecalcTrigger,Trigger3M)),NA())</f>
        <v>8.1976553252229318E-3</v>
      </c>
      <c r="L1814" s="44">
        <f>IFERROR(_xll.qlIndexFixing(Index6M,$H1814,TRUE,_xll.ohTrigger(RecalcTrigger,Trigger6M)),NA())</f>
        <v>8.1034436929437129E-3</v>
      </c>
      <c r="M1814" s="146">
        <f>IFERROR(_xll.qlIndexFixing(Index1Y,$H1814,TRUE,_xll.ohTrigger(RecalcTrigger,Trigger1Y)),NA())</f>
        <v>8.3571765902012742E-3</v>
      </c>
      <c r="N1814" s="145">
        <f>IFERROR(_xll.qlIndexFixing(ONIndex1M,I1814,TRUE,_xll.ohTrigger(RecalcTrigger,Trigger1M)),NA())</f>
        <v>7.9636020906825866E-3</v>
      </c>
      <c r="O1814" s="44">
        <f>IFERROR(_xll.qlIndexFixing(ONIndex3M,I1814,TRUE,_xll.ohTrigger(RecalcTrigger,Trigger3M)),NA())</f>
        <v>8.2088198562491055E-3</v>
      </c>
      <c r="P1814" s="44">
        <f>IFERROR(_xll.qlIndexFixing(ONIndex6M,I1814,TRUE,_xll.ohTrigger(RecalcTrigger,Trigger6M)),NA())</f>
        <v>8.1301172870362759E-3</v>
      </c>
      <c r="Q1814" s="146">
        <f>IFERROR(_xll.qlIndexFixing(ONIndex1Y,I1814,TRUE,_xll.ohTrigger(RecalcTrigger,Trigger1Y)),NA())</f>
        <v>8.4086368230129604E-3</v>
      </c>
    </row>
    <row r="1815" spans="2:17" x14ac:dyDescent="0.2">
      <c r="B1815" s="39" t="s">
        <v>42</v>
      </c>
      <c r="D1815" s="42">
        <f>_xll.qlCalendarAdvance(Calendar,$D1814,B1815,"f",FALSE)</f>
        <v>52475</v>
      </c>
      <c r="E1815" s="140">
        <f>_xll.qlInterestRateIndexValueDate(IndexON,D1815)</f>
        <v>52475</v>
      </c>
      <c r="F1815" s="156">
        <f>IFERROR(_xll.qlIndexFixing(IndexON,D1815,TRUE,_xll.ohTrigger(RecalcTrigger,TriggerON)),NA())</f>
        <v>6.9946929388209345E-3</v>
      </c>
      <c r="H1815" s="42">
        <f>_xll.qlCalendarAdvance(Calendar,$H1814,B1815,"f",FALSE)</f>
        <v>52475</v>
      </c>
      <c r="I1815" s="140">
        <f>_xll.qlInterestRateIndexValueDate(Index1M,$H1815)</f>
        <v>52475</v>
      </c>
      <c r="J1815" s="145">
        <f>IFERROR(_xll.qlIndexFixing(Index1M,$H1815,TRUE,_xll.ohTrigger(RecalcTrigger,Trigger1M)),NA())</f>
        <v>7.9571366219407906E-3</v>
      </c>
      <c r="K1815" s="44">
        <f>IFERROR(_xll.qlIndexFixing(Index3M,H1815,TRUE,_xll.ohTrigger(RecalcTrigger,Trigger3M)),NA())</f>
        <v>8.1947012892834709E-3</v>
      </c>
      <c r="L1815" s="44">
        <f>IFERROR(_xll.qlIndexFixing(Index6M,$H1815,TRUE,_xll.ohTrigger(RecalcTrigger,Trigger6M)),NA())</f>
        <v>8.1003403716207664E-3</v>
      </c>
      <c r="M1815" s="146">
        <f>IFERROR(_xll.qlIndexFixing(Index1Y,$H1815,TRUE,_xll.ohTrigger(RecalcTrigger,Trigger1Y)),NA())</f>
        <v>8.3536055364204029E-3</v>
      </c>
      <c r="N1815" s="145">
        <f>IFERROR(_xll.qlIndexFixing(ONIndex1M,I1815,TRUE,_xll.ohTrigger(RecalcTrigger,Trigger1M)),NA())</f>
        <v>7.9607123129232793E-3</v>
      </c>
      <c r="O1815" s="44">
        <f>IFERROR(_xll.qlIndexFixing(ONIndex3M,I1815,TRUE,_xll.ohTrigger(RecalcTrigger,Trigger3M)),NA())</f>
        <v>8.2059279802826346E-3</v>
      </c>
      <c r="P1815" s="44">
        <f>IFERROR(_xll.qlIndexFixing(ONIndex6M,I1815,TRUE,_xll.ohTrigger(RecalcTrigger,Trigger6M)),NA())</f>
        <v>8.1270264178123774E-3</v>
      </c>
      <c r="Q1815" s="146">
        <f>IFERROR(_xll.qlIndexFixing(ONIndex1Y,I1815,TRUE,_xll.ohTrigger(RecalcTrigger,Trigger1Y)),NA())</f>
        <v>8.4057655270475262E-3</v>
      </c>
    </row>
    <row r="1816" spans="2:17" x14ac:dyDescent="0.2">
      <c r="B1816" s="39" t="s">
        <v>42</v>
      </c>
      <c r="D1816" s="42">
        <f>_xll.qlCalendarAdvance(Calendar,$D1815,B1816,"f",FALSE)</f>
        <v>52482</v>
      </c>
      <c r="E1816" s="140">
        <f>_xll.qlInterestRateIndexValueDate(IndexON,D1816)</f>
        <v>52482</v>
      </c>
      <c r="F1816" s="156">
        <f>IFERROR(_xll.qlIndexFixing(IndexON,D1816,TRUE,_xll.ohTrigger(RecalcTrigger,TriggerON)),NA())</f>
        <v>6.9919727799050424E-3</v>
      </c>
      <c r="H1816" s="42">
        <f>_xll.qlCalendarAdvance(Calendar,$H1815,B1816,"f",FALSE)</f>
        <v>52482</v>
      </c>
      <c r="I1816" s="140">
        <f>_xll.qlInterestRateIndexValueDate(Index1M,$H1816)</f>
        <v>52482</v>
      </c>
      <c r="J1816" s="145">
        <f>IFERROR(_xll.qlIndexFixing(Index1M,$H1816,TRUE,_xll.ohTrigger(RecalcTrigger,Trigger1M)),NA())</f>
        <v>7.9541640553516171E-3</v>
      </c>
      <c r="K1816" s="44">
        <f>IFERROR(_xll.qlIndexFixing(Index3M,H1816,TRUE,_xll.ohTrigger(RecalcTrigger,Trigger3M)),NA())</f>
        <v>8.1915859300546387E-3</v>
      </c>
      <c r="L1816" s="44">
        <f>IFERROR(_xll.qlIndexFixing(Index6M,$H1816,TRUE,_xll.ohTrigger(RecalcTrigger,Trigger6M)),NA())</f>
        <v>8.0968879600205428E-3</v>
      </c>
      <c r="M1816" s="146">
        <f>IFERROR(_xll.qlIndexFixing(Index1Y,$H1816,TRUE,_xll.ohTrigger(RecalcTrigger,Trigger1Y)),NA())</f>
        <v>8.3500085755926802E-3</v>
      </c>
      <c r="N1816" s="145">
        <f>IFERROR(_xll.qlIndexFixing(ONIndex1M,I1816,TRUE,_xll.ohTrigger(RecalcTrigger,Trigger1M)),NA())</f>
        <v>7.9577961920429541E-3</v>
      </c>
      <c r="O1816" s="44">
        <f>IFERROR(_xll.qlIndexFixing(ONIndex3M,I1816,TRUE,_xll.ohTrigger(RecalcTrigger,Trigger3M)),NA())</f>
        <v>8.2030068654925792E-3</v>
      </c>
      <c r="P1816" s="44">
        <f>IFERROR(_xll.qlIndexFixing(ONIndex6M,I1816,TRUE,_xll.ohTrigger(RecalcTrigger,Trigger6M)),NA())</f>
        <v>8.1239105830921421E-3</v>
      </c>
      <c r="Q1816" s="146">
        <f>IFERROR(_xll.qlIndexFixing(ONIndex1Y,I1816,TRUE,_xll.ohTrigger(RecalcTrigger,Trigger1Y)),NA())</f>
        <v>8.4028685259573965E-3</v>
      </c>
    </row>
    <row r="1817" spans="2:17" x14ac:dyDescent="0.2">
      <c r="B1817" s="39" t="s">
        <v>42</v>
      </c>
      <c r="D1817" s="42">
        <f>_xll.qlCalendarAdvance(Calendar,$D1816,B1817,"f",FALSE)</f>
        <v>52489</v>
      </c>
      <c r="E1817" s="140">
        <f>_xll.qlInterestRateIndexValueDate(IndexON,D1817)</f>
        <v>52489</v>
      </c>
      <c r="F1817" s="156">
        <f>IFERROR(_xll.qlIndexFixing(IndexON,D1817,TRUE,_xll.ohTrigger(RecalcTrigger,TriggerON)),NA())</f>
        <v>6.9892254944747823E-3</v>
      </c>
      <c r="H1817" s="42">
        <f>_xll.qlCalendarAdvance(Calendar,$H1816,B1817,"f",FALSE)</f>
        <v>52489</v>
      </c>
      <c r="I1817" s="140">
        <f>_xll.qlInterestRateIndexValueDate(Index1M,$H1817)</f>
        <v>52489</v>
      </c>
      <c r="J1817" s="145">
        <f>IFERROR(_xll.qlIndexFixing(Index1M,$H1817,TRUE,_xll.ohTrigger(RecalcTrigger,Trigger1M)),NA())</f>
        <v>7.9511651296672037E-3</v>
      </c>
      <c r="K1817" s="44">
        <f>IFERROR(_xll.qlIndexFixing(Index3M,H1817,TRUE,_xll.ohTrigger(RecalcTrigger,Trigger3M)),NA())</f>
        <v>8.1884412754123261E-3</v>
      </c>
      <c r="L1817" s="44">
        <f>IFERROR(_xll.qlIndexFixing(Index6M,$H1817,TRUE,_xll.ohTrigger(RecalcTrigger,Trigger6M)),NA())</f>
        <v>8.0934104886698308E-3</v>
      </c>
      <c r="M1817" s="146">
        <f>IFERROR(_xll.qlIndexFixing(Index1Y,$H1817,TRUE,_xll.ohTrigger(RecalcTrigger,Trigger1Y)),NA())</f>
        <v>8.346385707996451E-3</v>
      </c>
      <c r="N1817" s="145">
        <f>IFERROR(_xll.qlIndexFixing(ONIndex1M,I1817,TRUE,_xll.ohTrigger(RecalcTrigger,Trigger1M)),NA())</f>
        <v>7.9548537279605647E-3</v>
      </c>
      <c r="O1817" s="44">
        <f>IFERROR(_xll.qlIndexFixing(ONIndex3M,I1817,TRUE,_xll.ohTrigger(RecalcTrigger,Trigger3M)),NA())</f>
        <v>8.2000565120410318E-3</v>
      </c>
      <c r="P1817" s="44">
        <f>IFERROR(_xll.qlIndexFixing(ONIndex6M,I1817,TRUE,_xll.ohTrigger(RecalcTrigger,Trigger6M)),NA())</f>
        <v>8.1207697829566161E-3</v>
      </c>
      <c r="Q1817" s="146">
        <f>IFERROR(_xll.qlIndexFixing(ONIndex1Y,I1817,TRUE,_xll.ohTrigger(RecalcTrigger,Trigger1Y)),NA())</f>
        <v>8.3999458198236177E-3</v>
      </c>
    </row>
    <row r="1818" spans="2:17" x14ac:dyDescent="0.2">
      <c r="B1818" s="39" t="s">
        <v>42</v>
      </c>
      <c r="D1818" s="42">
        <f>_xll.qlCalendarAdvance(Calendar,$D1817,B1818,"f",FALSE)</f>
        <v>52496</v>
      </c>
      <c r="E1818" s="140">
        <f>_xll.qlInterestRateIndexValueDate(IndexON,D1818)</f>
        <v>52496</v>
      </c>
      <c r="F1818" s="156">
        <f>IFERROR(_xll.qlIndexFixing(IndexON,D1818,TRUE,_xll.ohTrigger(RecalcTrigger,TriggerON)),NA())</f>
        <v>6.9864510822870152E-3</v>
      </c>
      <c r="H1818" s="42">
        <f>_xll.qlCalendarAdvance(Calendar,$H1817,B1818,"f",FALSE)</f>
        <v>52496</v>
      </c>
      <c r="I1818" s="140">
        <f>_xll.qlInterestRateIndexValueDate(Index1M,$H1818)</f>
        <v>52496</v>
      </c>
      <c r="J1818" s="145">
        <f>IFERROR(_xll.qlIndexFixing(Index1M,$H1818,TRUE,_xll.ohTrigger(RecalcTrigger,Trigger1M)),NA())</f>
        <v>7.9481398449091634E-3</v>
      </c>
      <c r="K1818" s="44">
        <f>IFERROR(_xll.qlIndexFixing(Index3M,H1818,TRUE,_xll.ohTrigger(RecalcTrigger,Trigger3M)),NA())</f>
        <v>8.1852673254233285E-3</v>
      </c>
      <c r="L1818" s="44">
        <f>IFERROR(_xll.qlIndexFixing(Index6M,$H1818,TRUE,_xll.ohTrigger(RecalcTrigger,Trigger6M)),NA())</f>
        <v>8.0899079576977704E-3</v>
      </c>
      <c r="M1818" s="146">
        <f>IFERROR(_xll.qlIndexFixing(Index1Y,$H1818,TRUE,_xll.ohTrigger(RecalcTrigger,Trigger1Y)),NA())</f>
        <v>8.3427369339118332E-3</v>
      </c>
      <c r="N1818" s="145">
        <f>IFERROR(_xll.qlIndexFixing(ONIndex1M,I1818,TRUE,_xll.ohTrigger(RecalcTrigger,Trigger1M)),NA())</f>
        <v>7.9518849207571574E-3</v>
      </c>
      <c r="O1818" s="44">
        <f>IFERROR(_xll.qlIndexFixing(ONIndex3M,I1818,TRUE,_xll.ohTrigger(RecalcTrigger,Trigger3M)),NA())</f>
        <v>8.1970769196848536E-3</v>
      </c>
      <c r="P1818" s="44">
        <f>IFERROR(_xll.qlIndexFixing(ONIndex6M,I1818,TRUE,_xll.ohTrigger(RecalcTrigger,Trigger6M)),NA())</f>
        <v>8.1176040173247532E-3</v>
      </c>
      <c r="Q1818" s="146">
        <f>IFERROR(_xll.qlIndexFixing(ONIndex1Y,I1818,TRUE,_xll.ohTrigger(RecalcTrigger,Trigger1Y)),NA())</f>
        <v>8.3969974085651433E-3</v>
      </c>
    </row>
    <row r="1819" spans="2:17" x14ac:dyDescent="0.2">
      <c r="B1819" s="39" t="s">
        <v>42</v>
      </c>
      <c r="D1819" s="42">
        <f>_xll.qlCalendarAdvance(Calendar,$D1818,B1819,"f",FALSE)</f>
        <v>52503</v>
      </c>
      <c r="E1819" s="140">
        <f>_xll.qlInterestRateIndexValueDate(IndexON,D1819)</f>
        <v>52503</v>
      </c>
      <c r="F1819" s="156">
        <f>IFERROR(_xll.qlIndexFixing(IndexON,D1819,TRUE,_xll.ohTrigger(RecalcTrigger,TriggerON)),NA())</f>
        <v>6.9836495433417412E-3</v>
      </c>
      <c r="H1819" s="42">
        <f>_xll.qlCalendarAdvance(Calendar,$H1818,B1819,"f",FALSE)</f>
        <v>52503</v>
      </c>
      <c r="I1819" s="140">
        <f>_xll.qlInterestRateIndexValueDate(Index1M,$H1819)</f>
        <v>52503</v>
      </c>
      <c r="J1819" s="145">
        <f>IFERROR(_xll.qlIndexFixing(Index1M,$H1819,TRUE,_xll.ohTrigger(RecalcTrigger,Trigger1M)),NA())</f>
        <v>7.9450882010964063E-3</v>
      </c>
      <c r="K1819" s="44">
        <f>IFERROR(_xll.qlIndexFixing(Index3M,H1819,TRUE,_xll.ohTrigger(RecalcTrigger,Trigger3M)),NA())</f>
        <v>8.1820640801580028E-3</v>
      </c>
      <c r="L1819" s="44">
        <f>IFERROR(_xll.qlIndexFixing(Index6M,$H1819,TRUE,_xll.ohTrigger(RecalcTrigger,Trigger6M)),NA())</f>
        <v>8.0863803672352793E-3</v>
      </c>
      <c r="M1819" s="146">
        <f>IFERROR(_xll.qlIndexFixing(Index1Y,$H1819,TRUE,_xll.ohTrigger(RecalcTrigger,Trigger1Y)),NA())</f>
        <v>8.3390622536204974E-3</v>
      </c>
      <c r="N1819" s="145">
        <f>IFERROR(_xll.qlIndexFixing(ONIndex1M,I1819,TRUE,_xll.ohTrigger(RecalcTrigger,Trigger1M)),NA())</f>
        <v>7.9488897704327321E-3</v>
      </c>
      <c r="O1819" s="44">
        <f>IFERROR(_xll.qlIndexFixing(ONIndex3M,I1819,TRUE,_xll.ohTrigger(RecalcTrigger,Trigger3M)),NA())</f>
        <v>8.1940680886671835E-3</v>
      </c>
      <c r="P1819" s="44">
        <f>IFERROR(_xll.qlIndexFixing(ONIndex6M,I1819,TRUE,_xll.ohTrigger(RecalcTrigger,Trigger6M)),NA())</f>
        <v>8.1144132862775997E-3</v>
      </c>
      <c r="Q1819" s="146">
        <f>IFERROR(_xll.qlIndexFixing(ONIndex1Y,I1819,TRUE,_xll.ohTrigger(RecalcTrigger,Trigger1Y)),NA())</f>
        <v>8.3940232922630198E-3</v>
      </c>
    </row>
    <row r="1820" spans="2:17" x14ac:dyDescent="0.2">
      <c r="B1820" s="39" t="s">
        <v>42</v>
      </c>
      <c r="D1820" s="42">
        <f>_xll.qlCalendarAdvance(Calendar,$D1819,B1820,"f",FALSE)</f>
        <v>52510</v>
      </c>
      <c r="E1820" s="140">
        <f>_xll.qlInterestRateIndexValueDate(IndexON,D1820)</f>
        <v>52510</v>
      </c>
      <c r="F1820" s="156">
        <f>IFERROR(_xll.qlIndexFixing(IndexON,D1820,TRUE,_xll.ohTrigger(RecalcTrigger,TriggerON)),NA())</f>
        <v>6.9808208778010528E-3</v>
      </c>
      <c r="H1820" s="42">
        <f>_xll.qlCalendarAdvance(Calendar,$H1819,B1820,"f",FALSE)</f>
        <v>52510</v>
      </c>
      <c r="I1820" s="140">
        <f>_xll.qlInterestRateIndexValueDate(Index1M,$H1820)</f>
        <v>52510</v>
      </c>
      <c r="J1820" s="145">
        <f>IFERROR(_xll.qlIndexFixing(Index1M,$H1820,TRUE,_xll.ohTrigger(RecalcTrigger,Trigger1M)),NA())</f>
        <v>7.9418743467848142E-3</v>
      </c>
      <c r="K1820" s="44">
        <f>IFERROR(_xll.qlIndexFixing(Index3M,H1820,TRUE,_xll.ohTrigger(RecalcTrigger,Trigger3M)),NA())</f>
        <v>8.1786865316651417E-3</v>
      </c>
      <c r="L1820" s="44">
        <f>IFERROR(_xll.qlIndexFixing(Index6M,$H1820,TRUE,_xll.ohTrigger(RecalcTrigger,Trigger6M)),NA())</f>
        <v>8.0826545890168473E-3</v>
      </c>
      <c r="M1820" s="146">
        <f>IFERROR(_xll.qlIndexFixing(Index1Y,$H1820,TRUE,_xll.ohTrigger(RecalcTrigger,Trigger1Y)),NA())</f>
        <v>8.3353616674072123E-3</v>
      </c>
      <c r="N1820" s="145">
        <f>IFERROR(_xll.qlIndexFixing(ONIndex1M,I1820,TRUE,_xll.ohTrigger(RecalcTrigger,Trigger1M)),NA())</f>
        <v>7.9458682769062428E-3</v>
      </c>
      <c r="O1820" s="44">
        <f>IFERROR(_xll.qlIndexFixing(ONIndex3M,I1820,TRUE,_xll.ohTrigger(RecalcTrigger,Trigger3M)),NA())</f>
        <v>8.1910300189069751E-3</v>
      </c>
      <c r="P1820" s="44">
        <f>IFERROR(_xll.qlIndexFixing(ONIndex6M,I1820,TRUE,_xll.ohTrigger(RecalcTrigger,Trigger6M)),NA())</f>
        <v>8.1111975898151556E-3</v>
      </c>
      <c r="Q1820" s="146">
        <f>IFERROR(_xll.qlIndexFixing(ONIndex1Y,I1820,TRUE,_xll.ohTrigger(RecalcTrigger,Trigger1Y)),NA())</f>
        <v>8.3910234709172471E-3</v>
      </c>
    </row>
    <row r="1821" spans="2:17" x14ac:dyDescent="0.2">
      <c r="B1821" s="39" t="s">
        <v>42</v>
      </c>
      <c r="D1821" s="42">
        <f>_xll.qlCalendarAdvance(Calendar,$D1820,B1821,"f",FALSE)</f>
        <v>52517</v>
      </c>
      <c r="E1821" s="140">
        <f>_xll.qlInterestRateIndexValueDate(IndexON,D1821)</f>
        <v>52517</v>
      </c>
      <c r="F1821" s="156">
        <f>IFERROR(_xll.qlIndexFixing(IndexON,D1821,TRUE,_xll.ohTrigger(RecalcTrigger,TriggerON)),NA())</f>
        <v>6.9779650855028574E-3</v>
      </c>
      <c r="H1821" s="42">
        <f>_xll.qlCalendarAdvance(Calendar,$H1820,B1821,"f",FALSE)</f>
        <v>52517</v>
      </c>
      <c r="I1821" s="140">
        <f>_xll.qlInterestRateIndexValueDate(Index1M,$H1821)</f>
        <v>52517</v>
      </c>
      <c r="J1821" s="145">
        <f>IFERROR(_xll.qlIndexFixing(Index1M,$H1821,TRUE,_xll.ohTrigger(RecalcTrigger,Trigger1M)),NA())</f>
        <v>7.9387680345816541E-3</v>
      </c>
      <c r="K1821" s="44">
        <f>IFERROR(_xll.qlIndexFixing(Index3M,H1821,TRUE,_xll.ohTrigger(RecalcTrigger,Trigger3M)),NA())</f>
        <v>8.1754225305075978E-3</v>
      </c>
      <c r="L1821" s="44">
        <f>IFERROR(_xll.qlIndexFixing(Index6M,$H1821,TRUE,_xll.ohTrigger(RecalcTrigger,Trigger6M)),NA())</f>
        <v>8.0790750109557934E-3</v>
      </c>
      <c r="M1821" s="146">
        <f>IFERROR(_xll.qlIndexFixing(Index1Y,$H1821,TRUE,_xll.ohTrigger(RecalcTrigger,Trigger1Y)),NA())</f>
        <v>8.3316351755576331E-3</v>
      </c>
      <c r="N1821" s="145">
        <f>IFERROR(_xll.qlIndexFixing(ONIndex1M,I1821,TRUE,_xll.ohTrigger(RecalcTrigger,Trigger1M)),NA())</f>
        <v>7.9428204402587355E-3</v>
      </c>
      <c r="O1821" s="44">
        <f>IFERROR(_xll.qlIndexFixing(ONIndex3M,I1821,TRUE,_xll.ohTrigger(RecalcTrigger,Trigger3M)),NA())</f>
        <v>8.1879627103231822E-3</v>
      </c>
      <c r="P1821" s="44">
        <f>IFERROR(_xll.qlIndexFixing(ONIndex6M,I1821,TRUE,_xll.ohTrigger(RecalcTrigger,Trigger6M)),NA())</f>
        <v>8.1079569278563746E-3</v>
      </c>
      <c r="Q1821" s="146">
        <f>IFERROR(_xll.qlIndexFixing(ONIndex1Y,I1821,TRUE,_xll.ohTrigger(RecalcTrigger,Trigger1Y)),NA())</f>
        <v>8.3879979444467789E-3</v>
      </c>
    </row>
    <row r="1822" spans="2:17" x14ac:dyDescent="0.2">
      <c r="B1822" s="39" t="s">
        <v>42</v>
      </c>
      <c r="D1822" s="42">
        <f>_xll.qlCalendarAdvance(Calendar,$D1821,B1822,"f",FALSE)</f>
        <v>52524</v>
      </c>
      <c r="E1822" s="140">
        <f>_xll.qlInterestRateIndexValueDate(IndexON,D1822)</f>
        <v>52524</v>
      </c>
      <c r="F1822" s="156">
        <f>IFERROR(_xll.qlIndexFixing(IndexON,D1822,TRUE,_xll.ohTrigger(RecalcTrigger,TriggerON)),NA())</f>
        <v>6.9750821666092477E-3</v>
      </c>
      <c r="H1822" s="42">
        <f>_xll.qlCalendarAdvance(Calendar,$H1821,B1822,"f",FALSE)</f>
        <v>52524</v>
      </c>
      <c r="I1822" s="140">
        <f>_xll.qlInterestRateIndexValueDate(Index1M,$H1822)</f>
        <v>52524</v>
      </c>
      <c r="J1822" s="145">
        <f>IFERROR(_xll.qlIndexFixing(Index1M,$H1822,TRUE,_xll.ohTrigger(RecalcTrigger,Trigger1M)),NA())</f>
        <v>7.935635362833841E-3</v>
      </c>
      <c r="K1822" s="44">
        <f>IFERROR(_xll.qlIndexFixing(Index3M,H1822,TRUE,_xll.ohTrigger(RecalcTrigger,Trigger3M)),NA())</f>
        <v>8.1721292336645757E-3</v>
      </c>
      <c r="L1822" s="44">
        <f>IFERROR(_xll.qlIndexFixing(Index6M,$H1822,TRUE,_xll.ohTrigger(RecalcTrigger,Trigger6M)),NA())</f>
        <v>8.0754703732939248E-3</v>
      </c>
      <c r="M1822" s="146">
        <f>IFERROR(_xll.qlIndexFixing(Index1Y,$H1822,TRUE,_xll.ohTrigger(RecalcTrigger,Trigger1Y)),NA())</f>
        <v>8.3278827783600726E-3</v>
      </c>
      <c r="N1822" s="145">
        <f>IFERROR(_xll.qlIndexFixing(ONIndex1M,I1822,TRUE,_xll.ohTrigger(RecalcTrigger,Trigger1M)),NA())</f>
        <v>7.939746260409164E-3</v>
      </c>
      <c r="O1822" s="44">
        <f>IFERROR(_xll.qlIndexFixing(ONIndex3M,I1822,TRUE,_xll.ohTrigger(RecalcTrigger,Trigger3M)),NA())</f>
        <v>8.1848661629968511E-3</v>
      </c>
      <c r="P1822" s="44">
        <f>IFERROR(_xll.qlIndexFixing(ONIndex6M,I1822,TRUE,_xll.ohTrigger(RecalcTrigger,Trigger6M)),NA())</f>
        <v>8.1046913004823029E-3</v>
      </c>
      <c r="Q1822" s="146">
        <f>IFERROR(_xll.qlIndexFixing(ONIndex1Y,I1822,TRUE,_xll.ohTrigger(RecalcTrigger,Trigger1Y)),NA())</f>
        <v>8.3849467130137079E-3</v>
      </c>
    </row>
    <row r="1823" spans="2:17" x14ac:dyDescent="0.2">
      <c r="B1823" s="39" t="s">
        <v>42</v>
      </c>
      <c r="D1823" s="42">
        <f>_xll.qlCalendarAdvance(Calendar,$D1822,B1823,"f",FALSE)</f>
        <v>52531</v>
      </c>
      <c r="E1823" s="140">
        <f>_xll.qlInterestRateIndexValueDate(IndexON,D1823)</f>
        <v>52531</v>
      </c>
      <c r="F1823" s="156">
        <f>IFERROR(_xll.qlIndexFixing(IndexON,D1823,TRUE,_xll.ohTrigger(RecalcTrigger,TriggerON)),NA())</f>
        <v>6.9721721209581311E-3</v>
      </c>
      <c r="H1823" s="42">
        <f>_xll.qlCalendarAdvance(Calendar,$H1822,B1823,"f",FALSE)</f>
        <v>52531</v>
      </c>
      <c r="I1823" s="140">
        <f>_xll.qlInterestRateIndexValueDate(Index1M,$H1823)</f>
        <v>52531</v>
      </c>
      <c r="J1823" s="145">
        <f>IFERROR(_xll.qlIndexFixing(Index1M,$H1823,TRUE,_xll.ohTrigger(RecalcTrigger,Trigger1M)),NA())</f>
        <v>7.9324763315675156E-3</v>
      </c>
      <c r="K1823" s="44">
        <f>IFERROR(_xll.qlIndexFixing(Index3M,H1823,TRUE,_xll.ohTrigger(RecalcTrigger,Trigger3M)),NA())</f>
        <v>8.1688066412091941E-3</v>
      </c>
      <c r="L1823" s="44">
        <f>IFERROR(_xll.qlIndexFixing(Index6M,$H1823,TRUE,_xll.ohTrigger(RecalcTrigger,Trigger6M)),NA())</f>
        <v>8.0718406761654364E-3</v>
      </c>
      <c r="M1823" s="146">
        <f>IFERROR(_xll.qlIndexFixing(Index1Y,$H1823,TRUE,_xll.ohTrigger(RecalcTrigger,Trigger1Y)),NA())</f>
        <v>8.3241044761041688E-3</v>
      </c>
      <c r="N1823" s="145">
        <f>IFERROR(_xll.qlIndexFixing(ONIndex1M,I1823,TRUE,_xll.ohTrigger(RecalcTrigger,Trigger1M)),NA())</f>
        <v>7.9366457374385746E-3</v>
      </c>
      <c r="O1823" s="44">
        <f>IFERROR(_xll.qlIndexFixing(ONIndex3M,I1823,TRUE,_xll.ohTrigger(RecalcTrigger,Trigger3M)),NA())</f>
        <v>8.1817403767658892E-3</v>
      </c>
      <c r="P1823" s="44">
        <f>IFERROR(_xll.qlIndexFixing(ONIndex6M,I1823,TRUE,_xll.ohTrigger(RecalcTrigger,Trigger6M)),NA())</f>
        <v>8.1014007076929406E-3</v>
      </c>
      <c r="Q1823" s="146">
        <f>IFERROR(_xll.qlIndexFixing(ONIndex1Y,I1823,TRUE,_xll.ohTrigger(RecalcTrigger,Trigger1Y)),NA())</f>
        <v>8.3818697762938488E-3</v>
      </c>
    </row>
    <row r="1824" spans="2:17" x14ac:dyDescent="0.2">
      <c r="B1824" s="39" t="s">
        <v>42</v>
      </c>
      <c r="D1824" s="42">
        <f>_xll.qlCalendarAdvance(Calendar,$D1823,B1824,"f",FALSE)</f>
        <v>52538</v>
      </c>
      <c r="E1824" s="140">
        <f>_xll.qlInterestRateIndexValueDate(IndexON,D1824)</f>
        <v>52538</v>
      </c>
      <c r="F1824" s="156">
        <f>IFERROR(_xll.qlIndexFixing(IndexON,D1824,TRUE,_xll.ohTrigger(RecalcTrigger,TriggerON)),NA())</f>
        <v>6.9692349486305538E-3</v>
      </c>
      <c r="H1824" s="42">
        <f>_xll.qlCalendarAdvance(Calendar,$H1823,B1824,"f",FALSE)</f>
        <v>52538</v>
      </c>
      <c r="I1824" s="140">
        <f>_xll.qlInterestRateIndexValueDate(Index1M,$H1824)</f>
        <v>52538</v>
      </c>
      <c r="J1824" s="145">
        <f>IFERROR(_xll.qlIndexFixing(Index1M,$H1824,TRUE,_xll.ohTrigger(RecalcTrigger,Trigger1M)),NA())</f>
        <v>7.9294345968818538E-3</v>
      </c>
      <c r="K1824" s="44">
        <f>IFERROR(_xll.qlIndexFixing(Index3M,H1824,TRUE,_xll.ohTrigger(RecalcTrigger,Trigger3M)),NA())</f>
        <v>8.1654547532154474E-3</v>
      </c>
      <c r="L1824" s="44">
        <f>IFERROR(_xll.qlIndexFixing(Index6M,$H1824,TRUE,_xll.ohTrigger(RecalcTrigger,Trigger6M)),NA())</f>
        <v>8.0683665272123003E-3</v>
      </c>
      <c r="M1824" s="146">
        <f>IFERROR(_xll.qlIndexFixing(Index1Y,$H1824,TRUE,_xll.ohTrigger(RecalcTrigger,Trigger1Y)),NA())</f>
        <v>8.3203002690826668E-3</v>
      </c>
      <c r="N1824" s="145">
        <f>IFERROR(_xll.qlIndexFixing(ONIndex1M,I1824,TRUE,_xll.ohTrigger(RecalcTrigger,Trigger1M)),NA())</f>
        <v>7.9335188713469673E-3</v>
      </c>
      <c r="O1824" s="44">
        <f>IFERROR(_xll.qlIndexFixing(ONIndex3M,I1824,TRUE,_xll.ohTrigger(RecalcTrigger,Trigger3M)),NA())</f>
        <v>8.1785853519544816E-3</v>
      </c>
      <c r="P1824" s="44">
        <f>IFERROR(_xll.qlIndexFixing(ONIndex6M,I1824,TRUE,_xll.ohTrigger(RecalcTrigger,Trigger6M)),NA())</f>
        <v>8.0980851494072414E-3</v>
      </c>
      <c r="Q1824" s="146">
        <f>IFERROR(_xll.qlIndexFixing(ONIndex1Y,I1824,TRUE,_xll.ohTrigger(RecalcTrigger,Trigger1Y)),NA())</f>
        <v>8.3787671346924331E-3</v>
      </c>
    </row>
    <row r="1825" spans="2:17" x14ac:dyDescent="0.2">
      <c r="B1825" s="39" t="s">
        <v>42</v>
      </c>
      <c r="D1825" s="42">
        <f>_xll.qlCalendarAdvance(Calendar,$D1824,B1825,"f",FALSE)</f>
        <v>52545</v>
      </c>
      <c r="E1825" s="140">
        <f>_xll.qlInterestRateIndexValueDate(IndexON,D1825)</f>
        <v>52545</v>
      </c>
      <c r="F1825" s="156">
        <f>IFERROR(_xll.qlIndexFixing(IndexON,D1825,TRUE,_xll.ohTrigger(RecalcTrigger,TriggerON)),NA())</f>
        <v>6.9662706496265159E-3</v>
      </c>
      <c r="H1825" s="42">
        <f>_xll.qlCalendarAdvance(Calendar,$H1824,B1825,"f",FALSE)</f>
        <v>52545</v>
      </c>
      <c r="I1825" s="140">
        <f>_xll.qlInterestRateIndexValueDate(Index1M,$H1825)</f>
        <v>52545</v>
      </c>
      <c r="J1825" s="145">
        <f>IFERROR(_xll.qlIndexFixing(Index1M,$H1825,TRUE,_xll.ohTrigger(RecalcTrigger,Trigger1M)),NA())</f>
        <v>7.9262247991514316E-3</v>
      </c>
      <c r="K1825" s="44">
        <f>IFERROR(_xll.qlIndexFixing(Index3M,H1825,TRUE,_xll.ohTrigger(RecalcTrigger,Trigger3M)),NA())</f>
        <v>8.1620735697555766E-3</v>
      </c>
      <c r="L1825" s="44">
        <f>IFERROR(_xll.qlIndexFixing(Index6M,$H1825,TRUE,_xll.ohTrigger(RecalcTrigger,Trigger6M)),NA())</f>
        <v>8.0646885826068937E-3</v>
      </c>
      <c r="M1825" s="146">
        <f>IFERROR(_xll.qlIndexFixing(Index1Y,$H1825,TRUE,_xll.ohTrigger(RecalcTrigger,Trigger1Y)),NA())</f>
        <v>8.3164701575894114E-3</v>
      </c>
      <c r="N1825" s="145">
        <f>IFERROR(_xll.qlIndexFixing(ONIndex1M,I1825,TRUE,_xll.ohTrigger(RecalcTrigger,Trigger1M)),NA())</f>
        <v>7.9303656620532958E-3</v>
      </c>
      <c r="O1825" s="44">
        <f>IFERROR(_xll.qlIndexFixing(ONIndex3M,I1825,TRUE,_xll.ohTrigger(RecalcTrigger,Trigger3M)),NA())</f>
        <v>8.1754010882384431E-3</v>
      </c>
      <c r="P1825" s="44">
        <f>IFERROR(_xll.qlIndexFixing(ONIndex6M,I1825,TRUE,_xll.ohTrigger(RecalcTrigger,Trigger6M)),NA())</f>
        <v>8.0947446257062516E-3</v>
      </c>
      <c r="Q1825" s="146">
        <f>IFERROR(_xll.qlIndexFixing(ONIndex1Y,I1825,TRUE,_xll.ohTrigger(RecalcTrigger,Trigger1Y)),NA())</f>
        <v>8.3756387879663219E-3</v>
      </c>
    </row>
    <row r="1826" spans="2:17" x14ac:dyDescent="0.2">
      <c r="B1826" s="39" t="s">
        <v>42</v>
      </c>
      <c r="D1826" s="42">
        <f>_xll.qlCalendarAdvance(Calendar,$D1825,B1826,"f",FALSE)</f>
        <v>52552</v>
      </c>
      <c r="E1826" s="140">
        <f>_xll.qlInterestRateIndexValueDate(IndexON,D1826)</f>
        <v>52552</v>
      </c>
      <c r="F1826" s="156">
        <f>IFERROR(_xll.qlIndexFixing(IndexON,D1826,TRUE,_xll.ohTrigger(RecalcTrigger,TriggerON)),NA())</f>
        <v>6.9632792239460173E-3</v>
      </c>
      <c r="H1826" s="42">
        <f>_xll.qlCalendarAdvance(Calendar,$H1825,B1826,"f",FALSE)</f>
        <v>52552</v>
      </c>
      <c r="I1826" s="140">
        <f>_xll.qlInterestRateIndexValueDate(Index1M,$H1826)</f>
        <v>52552</v>
      </c>
      <c r="J1826" s="145">
        <f>IFERROR(_xll.qlIndexFixing(Index1M,$H1826,TRUE,_xll.ohTrigger(RecalcTrigger,Trigger1M)),NA())</f>
        <v>7.9229886425094733E-3</v>
      </c>
      <c r="K1826" s="44">
        <f>IFERROR(_xll.qlIndexFixing(Index3M,H1826,TRUE,_xll.ohTrigger(RecalcTrigger,Trigger3M)),NA())</f>
        <v>8.1586630909062218E-3</v>
      </c>
      <c r="L1826" s="44">
        <f>IFERROR(_xll.qlIndexFixing(Index6M,$H1826,TRUE,_xll.ohTrigger(RecalcTrigger,Trigger6M)),NA())</f>
        <v>8.0609855794528881E-3</v>
      </c>
      <c r="M1826" s="146">
        <f>IFERROR(_xll.qlIndexFixing(Index1Y,$H1826,TRUE,_xll.ohTrigger(RecalcTrigger,Trigger1Y)),NA())</f>
        <v>8.3126141419202458E-3</v>
      </c>
      <c r="N1826" s="145">
        <f>IFERROR(_xll.qlIndexFixing(ONIndex1M,I1826,TRUE,_xll.ohTrigger(RecalcTrigger,Trigger1M)),NA())</f>
        <v>7.9271861095575602E-3</v>
      </c>
      <c r="O1826" s="44">
        <f>IFERROR(_xll.qlIndexFixing(ONIndex3M,I1826,TRUE,_xll.ohTrigger(RecalcTrigger,Trigger3M)),NA())</f>
        <v>8.1721875858609128E-3</v>
      </c>
      <c r="P1826" s="44">
        <f>IFERROR(_xll.qlIndexFixing(ONIndex6M,I1826,TRUE,_xll.ohTrigger(RecalcTrigger,Trigger6M)),NA())</f>
        <v>8.0913791364278786E-3</v>
      </c>
      <c r="Q1826" s="146">
        <f>IFERROR(_xll.qlIndexFixing(ONIndex1Y,I1826,TRUE,_xll.ohTrigger(RecalcTrigger,Trigger1Y)),NA())</f>
        <v>8.3724847361965615E-3</v>
      </c>
    </row>
    <row r="1827" spans="2:17" x14ac:dyDescent="0.2">
      <c r="B1827" s="39" t="s">
        <v>42</v>
      </c>
      <c r="D1827" s="42">
        <f>_xll.qlCalendarAdvance(Calendar,$D1826,B1827,"f",FALSE)</f>
        <v>52559</v>
      </c>
      <c r="E1827" s="140">
        <f>_xll.qlInterestRateIndexValueDate(IndexON,D1827)</f>
        <v>52559</v>
      </c>
      <c r="F1827" s="156">
        <f>IFERROR(_xll.qlIndexFixing(IndexON,D1827,TRUE,_xll.ohTrigger(RecalcTrigger,TriggerON)),NA())</f>
        <v>6.9602606716701043E-3</v>
      </c>
      <c r="H1827" s="42">
        <f>_xll.qlCalendarAdvance(Calendar,$H1826,B1827,"f",FALSE)</f>
        <v>52559</v>
      </c>
      <c r="I1827" s="140">
        <f>_xll.qlInterestRateIndexValueDate(Index1M,$H1827)</f>
        <v>52559</v>
      </c>
      <c r="J1827" s="145">
        <f>IFERROR(_xll.qlIndexFixing(Index1M,$H1827,TRUE,_xll.ohTrigger(RecalcTrigger,Trigger1M)),NA())</f>
        <v>7.9197261269721899E-3</v>
      </c>
      <c r="K1827" s="44">
        <f>IFERROR(_xll.qlIndexFixing(Index3M,H1827,TRUE,_xll.ohTrigger(RecalcTrigger,Trigger3M)),NA())</f>
        <v>8.1552233167413828E-3</v>
      </c>
      <c r="L1827" s="44">
        <f>IFERROR(_xll.qlIndexFixing(Index6M,$H1827,TRUE,_xll.ohTrigger(RecalcTrigger,Trigger6M)),NA())</f>
        <v>8.0572575178892176E-3</v>
      </c>
      <c r="M1827" s="146">
        <f>IFERROR(_xll.qlIndexFixing(Index1Y,$H1827,TRUE,_xll.ohTrigger(RecalcTrigger,Trigger1Y)),NA())</f>
        <v>8.3087322223736656E-3</v>
      </c>
      <c r="N1827" s="145">
        <f>IFERROR(_xll.qlIndexFixing(ONIndex1M,I1827,TRUE,_xll.ohTrigger(RecalcTrigger,Trigger1M)),NA())</f>
        <v>7.9239802140218529E-3</v>
      </c>
      <c r="O1827" s="44">
        <f>IFERROR(_xll.qlIndexFixing(ONIndex3M,I1827,TRUE,_xll.ohTrigger(RecalcTrigger,Trigger3M)),NA())</f>
        <v>8.1689448446597979E-3</v>
      </c>
      <c r="P1827" s="44">
        <f>IFERROR(_xll.qlIndexFixing(ONIndex6M,I1827,TRUE,_xll.ohTrigger(RecalcTrigger,Trigger6M)),NA())</f>
        <v>8.0879886818963076E-3</v>
      </c>
      <c r="Q1827" s="146">
        <f>IFERROR(_xll.qlIndexFixing(ONIndex1Y,I1827,TRUE,_xll.ohTrigger(RecalcTrigger,Trigger1Y)),NA())</f>
        <v>8.3693049793021057E-3</v>
      </c>
    </row>
    <row r="1828" spans="2:17" x14ac:dyDescent="0.2">
      <c r="B1828" s="39" t="s">
        <v>42</v>
      </c>
      <c r="D1828" s="42">
        <f>_xll.qlCalendarAdvance(Calendar,$D1827,B1828,"f",FALSE)</f>
        <v>52566</v>
      </c>
      <c r="E1828" s="140">
        <f>_xll.qlInterestRateIndexValueDate(IndexON,D1828)</f>
        <v>52566</v>
      </c>
      <c r="F1828" s="156">
        <f>IFERROR(_xll.qlIndexFixing(IndexON,D1828,TRUE,_xll.ohTrigger(RecalcTrigger,TriggerON)),NA())</f>
        <v>6.9572149926366844E-3</v>
      </c>
      <c r="H1828" s="42">
        <f>_xll.qlCalendarAdvance(Calendar,$H1827,B1828,"f",FALSE)</f>
        <v>52566</v>
      </c>
      <c r="I1828" s="140">
        <f>_xll.qlInterestRateIndexValueDate(Index1M,$H1828)</f>
        <v>52566</v>
      </c>
      <c r="J1828" s="145">
        <f>IFERROR(_xll.qlIndexFixing(Index1M,$H1828,TRUE,_xll.ohTrigger(RecalcTrigger,Trigger1M)),NA())</f>
        <v>7.9158302447719237E-3</v>
      </c>
      <c r="K1828" s="44">
        <f>IFERROR(_xll.qlIndexFixing(Index3M,H1828,TRUE,_xll.ohTrigger(RecalcTrigger,Trigger3M)),NA())</f>
        <v>8.1519165971022135E-3</v>
      </c>
      <c r="L1828" s="44">
        <f>IFERROR(_xll.qlIndexFixing(Index6M,$H1828,TRUE,_xll.ohTrigger(RecalcTrigger,Trigger6M)),NA())</f>
        <v>8.0533163033443874E-3</v>
      </c>
      <c r="M1828" s="146">
        <f>IFERROR(_xll.qlIndexFixing(Index1Y,$H1828,TRUE,_xll.ohTrigger(RecalcTrigger,Trigger1Y)),NA())</f>
        <v>8.3048243992497224E-3</v>
      </c>
      <c r="N1828" s="145">
        <f>IFERROR(_xll.qlIndexFixing(ONIndex1M,I1828,TRUE,_xll.ohTrigger(RecalcTrigger,Trigger1M)),NA())</f>
        <v>7.9207479753651278E-3</v>
      </c>
      <c r="O1828" s="44">
        <f>IFERROR(_xll.qlIndexFixing(ONIndex3M,I1828,TRUE,_xll.ohTrigger(RecalcTrigger,Trigger3M)),NA())</f>
        <v>8.1656728647161447E-3</v>
      </c>
      <c r="P1828" s="44">
        <f>IFERROR(_xll.qlIndexFixing(ONIndex6M,I1828,TRUE,_xll.ohTrigger(RecalcTrigger,Trigger6M)),NA())</f>
        <v>8.0845732618683996E-3</v>
      </c>
      <c r="Q1828" s="146">
        <f>IFERROR(_xll.qlIndexFixing(ONIndex1Y,I1828,TRUE,_xll.ohTrigger(RecalcTrigger,Trigger1Y)),NA())</f>
        <v>8.3660995173640007E-3</v>
      </c>
    </row>
    <row r="1829" spans="2:17" x14ac:dyDescent="0.2">
      <c r="B1829" s="39" t="s">
        <v>42</v>
      </c>
      <c r="D1829" s="42">
        <f>_xll.qlCalendarAdvance(Calendar,$D1828,B1829,"f",FALSE)</f>
        <v>52573</v>
      </c>
      <c r="E1829" s="140">
        <f>_xll.qlInterestRateIndexValueDate(IndexON,D1829)</f>
        <v>52573</v>
      </c>
      <c r="F1829" s="156">
        <f>IFERROR(_xll.qlIndexFixing(IndexON,D1829,TRUE,_xll.ohTrigger(RecalcTrigger,TriggerON)),NA())</f>
        <v>6.9541421869268039E-3</v>
      </c>
      <c r="H1829" s="42">
        <f>_xll.qlCalendarAdvance(Calendar,$H1828,B1829,"f",FALSE)</f>
        <v>52573</v>
      </c>
      <c r="I1829" s="140">
        <f>_xll.qlInterestRateIndexValueDate(Index1M,$H1829)</f>
        <v>52573</v>
      </c>
      <c r="J1829" s="145">
        <f>IFERROR(_xll.qlIndexFixing(Index1M,$H1829,TRUE,_xll.ohTrigger(RecalcTrigger,Trigger1M)),NA())</f>
        <v>7.912968595249481E-3</v>
      </c>
      <c r="K1829" s="44">
        <f>IFERROR(_xll.qlIndexFixing(Index3M,H1829,TRUE,_xll.ohTrigger(RecalcTrigger,Trigger3M)),NA())</f>
        <v>8.1484204030306366E-3</v>
      </c>
      <c r="L1829" s="44">
        <f>IFERROR(_xll.qlIndexFixing(Index6M,$H1829,TRUE,_xll.ohTrigger(RecalcTrigger,Trigger6M)),NA())</f>
        <v>8.0495362523170105E-3</v>
      </c>
      <c r="M1829" s="146">
        <f>IFERROR(_xll.qlIndexFixing(Index1Y,$H1829,TRUE,_xll.ohTrigger(RecalcTrigger,Trigger1Y)),NA())</f>
        <v>8.3008906728502339E-3</v>
      </c>
      <c r="N1829" s="145">
        <f>IFERROR(_xll.qlIndexFixing(ONIndex1M,I1829,TRUE,_xll.ohTrigger(RecalcTrigger,Trigger1M)),NA())</f>
        <v>7.9174893934252921E-3</v>
      </c>
      <c r="O1829" s="44">
        <f>IFERROR(_xll.qlIndexFixing(ONIndex3M,I1829,TRUE,_xll.ohTrigger(RecalcTrigger,Trigger3M)),NA())</f>
        <v>8.1623716460299534E-3</v>
      </c>
      <c r="P1829" s="44">
        <f>IFERROR(_xll.qlIndexFixing(ONIndex6M,I1829,TRUE,_xll.ohTrigger(RecalcTrigger,Trigger6M)),NA())</f>
        <v>8.0811328763441548E-3</v>
      </c>
      <c r="Q1829" s="146">
        <f>IFERROR(_xll.qlIndexFixing(ONIndex1Y,I1829,TRUE,_xll.ohTrigger(RecalcTrigger,Trigger1Y)),NA())</f>
        <v>8.3628683503822465E-3</v>
      </c>
    </row>
    <row r="1830" spans="2:17" x14ac:dyDescent="0.2">
      <c r="B1830" s="39" t="s">
        <v>42</v>
      </c>
      <c r="D1830" s="42">
        <f>_xll.qlCalendarAdvance(Calendar,$D1829,B1830,"f",FALSE)</f>
        <v>52580</v>
      </c>
      <c r="E1830" s="140">
        <f>_xll.qlInterestRateIndexValueDate(IndexON,D1830)</f>
        <v>52580</v>
      </c>
      <c r="F1830" s="156">
        <f>IFERROR(_xll.qlIndexFixing(IndexON,D1830,TRUE,_xll.ohTrigger(RecalcTrigger,TriggerON)),NA())</f>
        <v>6.9510422545404627E-3</v>
      </c>
      <c r="H1830" s="42">
        <f>_xll.qlCalendarAdvance(Calendar,$H1829,B1830,"f",FALSE)</f>
        <v>52580</v>
      </c>
      <c r="I1830" s="140">
        <f>_xll.qlInterestRateIndexValueDate(Index1M,$H1830)</f>
        <v>52580</v>
      </c>
      <c r="J1830" s="145">
        <f>IFERROR(_xll.qlIndexFixing(Index1M,$H1830,TRUE,_xll.ohTrigger(RecalcTrigger,Trigger1M)),NA())</f>
        <v>7.9096250479470508E-3</v>
      </c>
      <c r="K1830" s="44">
        <f>IFERROR(_xll.qlIndexFixing(Index3M,H1830,TRUE,_xll.ohTrigger(RecalcTrigger,Trigger3M)),NA())</f>
        <v>8.1448949144896331E-3</v>
      </c>
      <c r="L1830" s="44">
        <f>IFERROR(_xll.qlIndexFixing(Index6M,$H1830,TRUE,_xll.ohTrigger(RecalcTrigger,Trigger6M)),NA())</f>
        <v>8.0457311427982268E-3</v>
      </c>
      <c r="M1830" s="146">
        <f>IFERROR(_xll.qlIndexFixing(Index1Y,$H1830,TRUE,_xll.ohTrigger(RecalcTrigger,Trigger1Y)),NA())</f>
        <v>8.2969310434796786E-3</v>
      </c>
      <c r="N1830" s="145">
        <f>IFERROR(_xll.qlIndexFixing(ONIndex1M,I1830,TRUE,_xll.ohTrigger(RecalcTrigger,Trigger1M)),NA())</f>
        <v>7.9142044684454849E-3</v>
      </c>
      <c r="O1830" s="44">
        <f>IFERROR(_xll.qlIndexFixing(ONIndex3M,I1830,TRUE,_xll.ohTrigger(RecalcTrigger,Trigger3M)),NA())</f>
        <v>8.1590411885201775E-3</v>
      </c>
      <c r="P1830" s="44">
        <f>IFERROR(_xll.qlIndexFixing(ONIndex6M,I1830,TRUE,_xll.ohTrigger(RecalcTrigger,Trigger6M)),NA())</f>
        <v>8.0776675254046193E-3</v>
      </c>
      <c r="Q1830" s="146">
        <f>IFERROR(_xll.qlIndexFixing(ONIndex1Y,I1830,TRUE,_xll.ohTrigger(RecalcTrigger,Trigger1Y)),NA())</f>
        <v>8.3596114782757969E-3</v>
      </c>
    </row>
    <row r="1831" spans="2:17" x14ac:dyDescent="0.2">
      <c r="B1831" s="39" t="s">
        <v>42</v>
      </c>
      <c r="D1831" s="42">
        <f>_xll.qlCalendarAdvance(Calendar,$D1830,B1831,"f",FALSE)</f>
        <v>52587</v>
      </c>
      <c r="E1831" s="140">
        <f>_xll.qlInterestRateIndexValueDate(IndexON,D1831)</f>
        <v>52587</v>
      </c>
      <c r="F1831" s="156">
        <f>IFERROR(_xll.qlIndexFixing(IndexON,D1831,TRUE,_xll.ohTrigger(RecalcTrigger,TriggerON)),NA())</f>
        <v>6.9479151954776608E-3</v>
      </c>
      <c r="H1831" s="42">
        <f>_xll.qlCalendarAdvance(Calendar,$H1830,B1831,"f",FALSE)</f>
        <v>52587</v>
      </c>
      <c r="I1831" s="140">
        <f>_xll.qlInterestRateIndexValueDate(Index1M,$H1831)</f>
        <v>52587</v>
      </c>
      <c r="J1831" s="145">
        <f>IFERROR(_xll.qlIndexFixing(Index1M,$H1831,TRUE,_xll.ohTrigger(RecalcTrigger,Trigger1M)),NA())</f>
        <v>7.9062551412986595E-3</v>
      </c>
      <c r="K1831" s="44">
        <f>IFERROR(_xll.qlIndexFixing(Index3M,H1831,TRUE,_xll.ohTrigger(RecalcTrigger,Trigger3M)),NA())</f>
        <v>8.1413401315540163E-3</v>
      </c>
      <c r="L1831" s="44">
        <f>IFERROR(_xll.qlIndexFixing(Index6M,$H1831,TRUE,_xll.ohTrigger(RecalcTrigger,Trigger6M)),NA())</f>
        <v>8.0419009749301967E-3</v>
      </c>
      <c r="M1831" s="146">
        <f>IFERROR(_xll.qlIndexFixing(Index1Y,$H1831,TRUE,_xll.ohTrigger(RecalcTrigger,Trigger1Y)),NA())</f>
        <v>8.2929455114438607E-3</v>
      </c>
      <c r="N1831" s="145">
        <f>IFERROR(_xll.qlIndexFixing(ONIndex1M,I1831,TRUE,_xll.ohTrigger(RecalcTrigger,Trigger1M)),NA())</f>
        <v>7.9108932002636134E-3</v>
      </c>
      <c r="O1831" s="44">
        <f>IFERROR(_xll.qlIndexFixing(ONIndex3M,I1831,TRUE,_xll.ohTrigger(RecalcTrigger,Trigger3M)),NA())</f>
        <v>8.1556814922678633E-3</v>
      </c>
      <c r="P1831" s="44">
        <f>IFERROR(_xll.qlIndexFixing(ONIndex6M,I1831,TRUE,_xll.ohTrigger(RecalcTrigger,Trigger6M)),NA())</f>
        <v>8.0741772090497932E-3</v>
      </c>
      <c r="Q1831" s="146">
        <f>IFERROR(_xll.qlIndexFixing(ONIndex1Y,I1831,TRUE,_xll.ohTrigger(RecalcTrigger,Trigger1Y)),NA())</f>
        <v>8.356328901125698E-3</v>
      </c>
    </row>
    <row r="1832" spans="2:17" x14ac:dyDescent="0.2">
      <c r="B1832" s="39" t="s">
        <v>42</v>
      </c>
      <c r="D1832" s="42">
        <f>_xll.qlCalendarAdvance(Calendar,$D1831,B1832,"f",FALSE)</f>
        <v>52594</v>
      </c>
      <c r="E1832" s="140">
        <f>_xll.qlInterestRateIndexValueDate(IndexON,D1832)</f>
        <v>52594</v>
      </c>
      <c r="F1832" s="156">
        <f>IFERROR(_xll.qlIndexFixing(IndexON,D1832,TRUE,_xll.ohTrigger(RecalcTrigger,TriggerON)),NA())</f>
        <v>6.9447610097383983E-3</v>
      </c>
      <c r="H1832" s="42">
        <f>_xll.qlCalendarAdvance(Calendar,$H1831,B1832,"f",FALSE)</f>
        <v>52594</v>
      </c>
      <c r="I1832" s="140">
        <f>_xll.qlInterestRateIndexValueDate(Index1M,$H1832)</f>
        <v>52594</v>
      </c>
      <c r="J1832" s="145">
        <f>IFERROR(_xll.qlIndexFixing(Index1M,$H1832,TRUE,_xll.ohTrigger(RecalcTrigger,Trigger1M)),NA())</f>
        <v>7.9028588753278367E-3</v>
      </c>
      <c r="K1832" s="44">
        <f>IFERROR(_xll.qlIndexFixing(Index3M,H1832,TRUE,_xll.ohTrigger(RecalcTrigger,Trigger3M)),NA())</f>
        <v>8.1377560543030494E-3</v>
      </c>
      <c r="L1832" s="44">
        <f>IFERROR(_xll.qlIndexFixing(Index6M,$H1832,TRUE,_xll.ohTrigger(RecalcTrigger,Trigger6M)),NA())</f>
        <v>8.0380457488568573E-3</v>
      </c>
      <c r="M1832" s="146">
        <f>IFERROR(_xll.qlIndexFixing(Index1Y,$H1832,TRUE,_xll.ohTrigger(RecalcTrigger,Trigger1Y)),NA())</f>
        <v>8.2889340770510231E-3</v>
      </c>
      <c r="N1832" s="145">
        <f>IFERROR(_xll.qlIndexFixing(ONIndex1M,I1832,TRUE,_xll.ohTrigger(RecalcTrigger,Trigger1M)),NA())</f>
        <v>7.9075555889607241E-3</v>
      </c>
      <c r="O1832" s="44">
        <f>IFERROR(_xll.qlIndexFixing(ONIndex3M,I1832,TRUE,_xll.ohTrigger(RecalcTrigger,Trigger3M)),NA())</f>
        <v>8.1522925572730109E-3</v>
      </c>
      <c r="P1832" s="44">
        <f>IFERROR(_xll.qlIndexFixing(ONIndex6M,I1832,TRUE,_xll.ohTrigger(RecalcTrigger,Trigger6M)),NA())</f>
        <v>8.0706619271986302E-3</v>
      </c>
      <c r="Q1832" s="146">
        <f>IFERROR(_xll.qlIndexFixing(ONIndex1Y,I1832,TRUE,_xll.ohTrigger(RecalcTrigger,Trigger1Y)),NA())</f>
        <v>8.35302061893195E-3</v>
      </c>
    </row>
    <row r="1833" spans="2:17" x14ac:dyDescent="0.2">
      <c r="B1833" s="39" t="s">
        <v>42</v>
      </c>
      <c r="D1833" s="42">
        <f>_xll.qlCalendarAdvance(Calendar,$D1832,B1833,"f",FALSE)</f>
        <v>52601</v>
      </c>
      <c r="E1833" s="140">
        <f>_xll.qlInterestRateIndexValueDate(IndexON,D1833)</f>
        <v>52601</v>
      </c>
      <c r="F1833" s="156">
        <f>IFERROR(_xll.qlIndexFixing(IndexON,D1833,TRUE,_xll.ohTrigger(RecalcTrigger,TriggerON)),NA())</f>
        <v>6.9415796973226751E-3</v>
      </c>
      <c r="H1833" s="42">
        <f>_xll.qlCalendarAdvance(Calendar,$H1832,B1833,"f",FALSE)</f>
        <v>52601</v>
      </c>
      <c r="I1833" s="140">
        <f>_xll.qlInterestRateIndexValueDate(Index1M,$H1833)</f>
        <v>52601</v>
      </c>
      <c r="J1833" s="145">
        <f>IFERROR(_xll.qlIndexFixing(Index1M,$H1833,TRUE,_xll.ohTrigger(RecalcTrigger,Trigger1M)),NA())</f>
        <v>7.8994362500554999E-3</v>
      </c>
      <c r="K1833" s="44">
        <f>IFERROR(_xll.qlIndexFixing(Index3M,H1833,TRUE,_xll.ohTrigger(RecalcTrigger,Trigger3M)),NA())</f>
        <v>8.1341426828142153E-3</v>
      </c>
      <c r="L1833" s="44">
        <f>IFERROR(_xll.qlIndexFixing(Index6M,$H1833,TRUE,_xll.ohTrigger(RecalcTrigger,Trigger6M)),NA())</f>
        <v>8.0343629297483891E-3</v>
      </c>
      <c r="M1833" s="146">
        <f>IFERROR(_xll.qlIndexFixing(Index1Y,$H1833,TRUE,_xll.ohTrigger(RecalcTrigger,Trigger1Y)),NA())</f>
        <v>8.2848967406114003E-3</v>
      </c>
      <c r="N1833" s="145">
        <f>IFERROR(_xll.qlIndexFixing(ONIndex1M,I1833,TRUE,_xll.ohTrigger(RecalcTrigger,Trigger1M)),NA())</f>
        <v>7.9041916345368168E-3</v>
      </c>
      <c r="O1833" s="44">
        <f>IFERROR(_xll.qlIndexFixing(ONIndex3M,I1833,TRUE,_xll.ohTrigger(RecalcTrigger,Trigger3M)),NA())</f>
        <v>8.1488743835356203E-3</v>
      </c>
      <c r="P1833" s="44">
        <f>IFERROR(_xll.qlIndexFixing(ONIndex6M,I1833,TRUE,_xll.ohTrigger(RecalcTrigger,Trigger6M)),NA())</f>
        <v>8.0671216800132228E-3</v>
      </c>
      <c r="Q1833" s="146">
        <f>IFERROR(_xll.qlIndexFixing(ONIndex1Y,I1833,TRUE,_xll.ohTrigger(RecalcTrigger,Trigger1Y)),NA())</f>
        <v>8.3496866316945528E-3</v>
      </c>
    </row>
    <row r="1834" spans="2:17" x14ac:dyDescent="0.2">
      <c r="B1834" s="39" t="s">
        <v>42</v>
      </c>
      <c r="D1834" s="42">
        <f>_xll.qlCalendarAdvance(Calendar,$D1833,B1834,"f",FALSE)</f>
        <v>52608</v>
      </c>
      <c r="E1834" s="140">
        <f>_xll.qlInterestRateIndexValueDate(IndexON,D1834)</f>
        <v>52608</v>
      </c>
      <c r="F1834" s="156">
        <f>IFERROR(_xll.qlIndexFixing(IndexON,D1834,TRUE,_xll.ohTrigger(RecalcTrigger,TriggerON)),NA())</f>
        <v>6.9383712582304913E-3</v>
      </c>
      <c r="H1834" s="42">
        <f>_xll.qlCalendarAdvance(Calendar,$H1833,B1834,"f",FALSE)</f>
        <v>52608</v>
      </c>
      <c r="I1834" s="140">
        <f>_xll.qlInterestRateIndexValueDate(Index1M,$H1834)</f>
        <v>52608</v>
      </c>
      <c r="J1834" s="145">
        <f>IFERROR(_xll.qlIndexFixing(Index1M,$H1834,TRUE,_xll.ohTrigger(RecalcTrigger,Trigger1M)),NA())</f>
        <v>7.8959872655077895E-3</v>
      </c>
      <c r="K1834" s="44">
        <f>IFERROR(_xll.qlIndexFixing(Index3M,H1834,TRUE,_xll.ohTrigger(RecalcTrigger,Trigger3M)),NA())</f>
        <v>8.1305000171676724E-3</v>
      </c>
      <c r="L1834" s="44">
        <f>IFERROR(_xll.qlIndexFixing(Index6M,$H1834,TRUE,_xll.ohTrigger(RecalcTrigger,Trigger6M)),NA())</f>
        <v>8.0304594632620713E-3</v>
      </c>
      <c r="M1834" s="146">
        <f>IFERROR(_xll.qlIndexFixing(Index1Y,$H1834,TRUE,_xll.ohTrigger(RecalcTrigger,Trigger1Y)),NA())</f>
        <v>8.2808335024369996E-3</v>
      </c>
      <c r="N1834" s="145">
        <f>IFERROR(_xll.qlIndexFixing(ONIndex1M,I1834,TRUE,_xll.ohTrigger(RecalcTrigger,Trigger1M)),NA())</f>
        <v>7.9008013369108454E-3</v>
      </c>
      <c r="O1834" s="44">
        <f>IFERROR(_xll.qlIndexFixing(ONIndex3M,I1834,TRUE,_xll.ohTrigger(RecalcTrigger,Trigger3M)),NA())</f>
        <v>8.1454269709746452E-3</v>
      </c>
      <c r="P1834" s="44">
        <f>IFERROR(_xll.qlIndexFixing(ONIndex6M,I1834,TRUE,_xll.ohTrigger(RecalcTrigger,Trigger6M)),NA())</f>
        <v>8.0635564672504323E-3</v>
      </c>
      <c r="Q1834" s="146">
        <f>IFERROR(_xll.qlIndexFixing(ONIndex1Y,I1834,TRUE,_xll.ohTrigger(RecalcTrigger,Trigger1Y)),NA())</f>
        <v>8.3463269393324602E-3</v>
      </c>
    </row>
    <row r="1835" spans="2:17" x14ac:dyDescent="0.2">
      <c r="B1835" s="39" t="s">
        <v>42</v>
      </c>
      <c r="D1835" s="42">
        <f>_xll.qlCalendarAdvance(Calendar,$D1834,B1835,"f",FALSE)</f>
        <v>52615</v>
      </c>
      <c r="E1835" s="140">
        <f>_xll.qlInterestRateIndexValueDate(IndexON,D1835)</f>
        <v>52615</v>
      </c>
      <c r="F1835" s="156">
        <f>IFERROR(_xll.qlIndexFixing(IndexON,D1835,TRUE,_xll.ohTrigger(RecalcTrigger,TriggerON)),NA())</f>
        <v>6.9351356924618468E-3</v>
      </c>
      <c r="H1835" s="42">
        <f>_xll.qlCalendarAdvance(Calendar,$H1834,B1835,"f",FALSE)</f>
        <v>52615</v>
      </c>
      <c r="I1835" s="140">
        <f>_xll.qlInterestRateIndexValueDate(Index1M,$H1835)</f>
        <v>52615</v>
      </c>
      <c r="J1835" s="145">
        <f>IFERROR(_xll.qlIndexFixing(Index1M,$H1835,TRUE,_xll.ohTrigger(RecalcTrigger,Trigger1M)),NA())</f>
        <v>7.8925119217056246E-3</v>
      </c>
      <c r="K1835" s="44">
        <f>IFERROR(_xll.qlIndexFixing(Index3M,H1835,TRUE,_xll.ohTrigger(RecalcTrigger,Trigger3M)),NA())</f>
        <v>8.1268280574426852E-3</v>
      </c>
      <c r="L1835" s="44">
        <f>IFERROR(_xll.qlIndexFixing(Index6M,$H1835,TRUE,_xll.ohTrigger(RecalcTrigger,Trigger6M)),NA())</f>
        <v>8.0265309395056335E-3</v>
      </c>
      <c r="M1835" s="146">
        <f>IFERROR(_xll.qlIndexFixing(Index1Y,$H1835,TRUE,_xll.ohTrigger(RecalcTrigger,Trigger1Y)),NA())</f>
        <v>8.2767443628420367E-3</v>
      </c>
      <c r="N1835" s="145">
        <f>IFERROR(_xll.qlIndexFixing(ONIndex1M,I1835,TRUE,_xll.ohTrigger(RecalcTrigger,Trigger1M)),NA())</f>
        <v>7.8973846961638561E-3</v>
      </c>
      <c r="O1835" s="44">
        <f>IFERROR(_xll.qlIndexFixing(ONIndex3M,I1835,TRUE,_xll.ohTrigger(RecalcTrigger,Trigger3M)),NA())</f>
        <v>8.1419503196711318E-3</v>
      </c>
      <c r="P1835" s="44">
        <f>IFERROR(_xll.qlIndexFixing(ONIndex6M,I1835,TRUE,_xll.ohTrigger(RecalcTrigger,Trigger6M)),NA())</f>
        <v>8.0599662891533974E-3</v>
      </c>
      <c r="Q1835" s="146">
        <f>IFERROR(_xll.qlIndexFixing(ONIndex1Y,I1835,TRUE,_xll.ohTrigger(RecalcTrigger,Trigger1Y)),NA())</f>
        <v>8.3429415420077646E-3</v>
      </c>
    </row>
    <row r="1836" spans="2:17" x14ac:dyDescent="0.2">
      <c r="B1836" s="39" t="s">
        <v>42</v>
      </c>
      <c r="D1836" s="42">
        <f>_xll.qlCalendarAdvance(Calendar,$D1835,B1836,"f",FALSE)</f>
        <v>52622</v>
      </c>
      <c r="E1836" s="140">
        <f>_xll.qlInterestRateIndexValueDate(IndexON,D1836)</f>
        <v>52622</v>
      </c>
      <c r="F1836" s="156">
        <f>IFERROR(_xll.qlIndexFixing(IndexON,D1836,TRUE,_xll.ohTrigger(RecalcTrigger,TriggerON)),NA())</f>
        <v>6.931873000097788E-3</v>
      </c>
      <c r="H1836" s="42">
        <f>_xll.qlCalendarAdvance(Calendar,$H1835,B1836,"f",FALSE)</f>
        <v>52622</v>
      </c>
      <c r="I1836" s="140">
        <f>_xll.qlInterestRateIndexValueDate(Index1M,$H1836)</f>
        <v>52622</v>
      </c>
      <c r="J1836" s="145">
        <f>IFERROR(_xll.qlIndexFixing(Index1M,$H1836,TRUE,_xll.ohTrigger(RecalcTrigger,Trigger1M)),NA())</f>
        <v>7.8890102186725316E-3</v>
      </c>
      <c r="K1836" s="44">
        <f>IFERROR(_xll.qlIndexFixing(Index3M,H1836,TRUE,_xll.ohTrigger(RecalcTrigger,Trigger3M)),NA())</f>
        <v>8.1231268037194066E-3</v>
      </c>
      <c r="L1836" s="44">
        <f>IFERROR(_xll.qlIndexFixing(Index6M,$H1836,TRUE,_xll.ohTrigger(RecalcTrigger,Trigger6M)),NA())</f>
        <v>8.0225773586251412E-3</v>
      </c>
      <c r="M1836" s="146">
        <f>IFERROR(_xll.qlIndexFixing(Index1Y,$H1836,TRUE,_xll.ohTrigger(RecalcTrigger,Trigger1Y)),NA())</f>
        <v>8.2726293221425089E-3</v>
      </c>
      <c r="N1836" s="145">
        <f>IFERROR(_xll.qlIndexFixing(ONIndex1M,I1836,TRUE,_xll.ohTrigger(RecalcTrigger,Trigger1M)),NA())</f>
        <v>7.8939417122148026E-3</v>
      </c>
      <c r="O1836" s="44">
        <f>IFERROR(_xll.qlIndexFixing(ONIndex3M,I1836,TRUE,_xll.ohTrigger(RecalcTrigger,Trigger3M)),NA())</f>
        <v>8.1384444296250802E-3</v>
      </c>
      <c r="P1836" s="44">
        <f>IFERROR(_xll.qlIndexFixing(ONIndex6M,I1836,TRUE,_xll.ohTrigger(RecalcTrigger,Trigger6M)),NA())</f>
        <v>8.0563511456410719E-3</v>
      </c>
      <c r="Q1836" s="146">
        <f>IFERROR(_xll.qlIndexFixing(ONIndex1Y,I1836,TRUE,_xll.ohTrigger(RecalcTrigger,Trigger1Y)),NA())</f>
        <v>8.3395304394773273E-3</v>
      </c>
    </row>
    <row r="1837" spans="2:17" x14ac:dyDescent="0.2">
      <c r="B1837" s="39" t="s">
        <v>42</v>
      </c>
      <c r="D1837" s="42">
        <f>_xll.qlCalendarAdvance(Calendar,$D1836,B1837,"f",FALSE)</f>
        <v>52629</v>
      </c>
      <c r="E1837" s="140">
        <f>_xll.qlInterestRateIndexValueDate(IndexON,D1837)</f>
        <v>52629</v>
      </c>
      <c r="F1837" s="156">
        <f>IFERROR(_xll.qlIndexFixing(IndexON,D1837,TRUE,_xll.ohTrigger(RecalcTrigger,TriggerON)),NA())</f>
        <v>6.9285831809762222E-3</v>
      </c>
      <c r="H1837" s="42">
        <f>_xll.qlCalendarAdvance(Calendar,$H1836,B1837,"f",FALSE)</f>
        <v>52629</v>
      </c>
      <c r="I1837" s="140">
        <f>_xll.qlInterestRateIndexValueDate(Index1M,$H1837)</f>
        <v>52629</v>
      </c>
      <c r="J1837" s="145">
        <f>IFERROR(_xll.qlIndexFixing(Index1M,$H1837,TRUE,_xll.ohTrigger(RecalcTrigger,Trigger1M)),NA())</f>
        <v>7.8858201290518768E-3</v>
      </c>
      <c r="K1837" s="44">
        <f>IFERROR(_xll.qlIndexFixing(Index3M,H1837,TRUE,_xll.ohTrigger(RecalcTrigger,Trigger3M)),NA())</f>
        <v>8.1193962560771049E-3</v>
      </c>
      <c r="L1837" s="44">
        <f>IFERROR(_xll.qlIndexFixing(Index6M,$H1837,TRUE,_xll.ohTrigger(RecalcTrigger,Trigger6M)),NA())</f>
        <v>8.0185987207688804E-3</v>
      </c>
      <c r="M1837" s="146">
        <f>IFERROR(_xll.qlIndexFixing(Index1Y,$H1837,TRUE,_xll.ohTrigger(RecalcTrigger,Trigger1Y)),NA())</f>
        <v>8.26848838065662E-3</v>
      </c>
      <c r="N1837" s="145">
        <f>IFERROR(_xll.qlIndexFixing(ONIndex1M,I1837,TRUE,_xll.ohTrigger(RecalcTrigger,Trigger1M)),NA())</f>
        <v>7.8904723852257774E-3</v>
      </c>
      <c r="O1837" s="44">
        <f>IFERROR(_xll.qlIndexFixing(ONIndex3M,I1837,TRUE,_xll.ohTrigger(RecalcTrigger,Trigger3M)),NA())</f>
        <v>8.1349093008364903E-3</v>
      </c>
      <c r="P1837" s="44">
        <f>IFERROR(_xll.qlIndexFixing(ONIndex6M,I1837,TRUE,_xll.ohTrigger(RecalcTrigger,Trigger6M)),NA())</f>
        <v>8.0527110365513632E-3</v>
      </c>
      <c r="Q1837" s="146">
        <f>IFERROR(_xll.qlIndexFixing(ONIndex1Y,I1837,TRUE,_xll.ohTrigger(RecalcTrigger,Trigger1Y)),NA())</f>
        <v>8.3360936319842871E-3</v>
      </c>
    </row>
    <row r="1838" spans="2:17" x14ac:dyDescent="0.2">
      <c r="B1838" s="39" t="s">
        <v>42</v>
      </c>
      <c r="D1838" s="42">
        <f>_xll.qlCalendarAdvance(Calendar,$D1837,B1838,"f",FALSE)</f>
        <v>52636</v>
      </c>
      <c r="E1838" s="140">
        <f>_xll.qlInterestRateIndexValueDate(IndexON,D1838)</f>
        <v>52636</v>
      </c>
      <c r="F1838" s="156">
        <f>IFERROR(_xll.qlIndexFixing(IndexON,D1838,TRUE,_xll.ohTrigger(RecalcTrigger,TriggerON)),NA())</f>
        <v>6.9252662351781957E-3</v>
      </c>
      <c r="H1838" s="42">
        <f>_xll.qlCalendarAdvance(Calendar,$H1837,B1838,"f",FALSE)</f>
        <v>52636</v>
      </c>
      <c r="I1838" s="140">
        <f>_xll.qlInterestRateIndexValueDate(Index1M,$H1838)</f>
        <v>52636</v>
      </c>
      <c r="J1838" s="145">
        <f>IFERROR(_xll.qlIndexFixing(Index1M,$H1838,TRUE,_xll.ohTrigger(RecalcTrigger,Trigger1M)),NA())</f>
        <v>7.8822696265635414E-3</v>
      </c>
      <c r="K1838" s="44">
        <f>IFERROR(_xll.qlIndexFixing(Index3M,H1838,TRUE,_xll.ohTrigger(RecalcTrigger,Trigger3M)),NA())</f>
        <v>8.1158202866990683E-3</v>
      </c>
      <c r="L1838" s="44">
        <f>IFERROR(_xll.qlIndexFixing(Index6M,$H1838,TRUE,_xll.ohTrigger(RecalcTrigger,Trigger6M)),NA())</f>
        <v>8.0145950260851404E-3</v>
      </c>
      <c r="M1838" s="146">
        <f>IFERROR(_xll.qlIndexFixing(Index1Y,$H1838,TRUE,_xll.ohTrigger(RecalcTrigger,Trigger1Y)),NA())</f>
        <v>8.2643215387043466E-3</v>
      </c>
      <c r="N1838" s="145">
        <f>IFERROR(_xll.qlIndexFixing(ONIndex1M,I1838,TRUE,_xll.ohTrigger(RecalcTrigger,Trigger1M)),NA())</f>
        <v>7.8869767150346881E-3</v>
      </c>
      <c r="O1838" s="44">
        <f>IFERROR(_xll.qlIndexFixing(ONIndex3M,I1838,TRUE,_xll.ohTrigger(RecalcTrigger,Trigger3M)),NA())</f>
        <v>8.1313449333053622E-3</v>
      </c>
      <c r="P1838" s="44">
        <f>IFERROR(_xll.qlIndexFixing(ONIndex6M,I1838,TRUE,_xll.ohTrigger(RecalcTrigger,Trigger6M)),NA())</f>
        <v>8.0490459621274102E-3</v>
      </c>
      <c r="Q1838" s="146">
        <f>IFERROR(_xll.qlIndexFixing(ONIndex1Y,I1838,TRUE,_xll.ohTrigger(RecalcTrigger,Trigger1Y)),NA())</f>
        <v>8.3326311193665514E-3</v>
      </c>
    </row>
    <row r="1839" spans="2:17" x14ac:dyDescent="0.2">
      <c r="B1839" s="39" t="s">
        <v>42</v>
      </c>
      <c r="D1839" s="42">
        <f>_xll.qlCalendarAdvance(Calendar,$D1838,B1839,"f",FALSE)</f>
        <v>52643</v>
      </c>
      <c r="E1839" s="140">
        <f>_xll.qlInterestRateIndexValueDate(IndexON,D1839)</f>
        <v>52643</v>
      </c>
      <c r="F1839" s="156">
        <f>IFERROR(_xll.qlIndexFixing(IndexON,D1839,TRUE,_xll.ohTrigger(RecalcTrigger,TriggerON)),NA())</f>
        <v>6.9219221627037086E-3</v>
      </c>
      <c r="H1839" s="42">
        <f>_xll.qlCalendarAdvance(Calendar,$H1838,B1839,"f",FALSE)</f>
        <v>52643</v>
      </c>
      <c r="I1839" s="140">
        <f>_xll.qlInterestRateIndexValueDate(Index1M,$H1839)</f>
        <v>52643</v>
      </c>
      <c r="J1839" s="145">
        <f>IFERROR(_xll.qlIndexFixing(Index1M,$H1839,TRUE,_xll.ohTrigger(RecalcTrigger,Trigger1M)),NA())</f>
        <v>7.8786927659801886E-3</v>
      </c>
      <c r="K1839" s="44">
        <f>IFERROR(_xll.qlIndexFixing(Index3M,H1839,TRUE,_xll.ohTrigger(RecalcTrigger,Trigger3M)),NA())</f>
        <v>8.1120333279729086E-3</v>
      </c>
      <c r="L1839" s="44">
        <f>IFERROR(_xll.qlIndexFixing(Index6M,$H1839,TRUE,_xll.ohTrigger(RecalcTrigger,Trigger6M)),NA())</f>
        <v>8.0105662747226546E-3</v>
      </c>
      <c r="M1839" s="146">
        <f>IFERROR(_xll.qlIndexFixing(Index1Y,$H1839,TRUE,_xll.ohTrigger(RecalcTrigger,Trigger1Y)),NA())</f>
        <v>8.2601287966081061E-3</v>
      </c>
      <c r="N1839" s="145">
        <f>IFERROR(_xll.qlIndexFixing(ONIndex1M,I1839,TRUE,_xll.ohTrigger(RecalcTrigger,Trigger1M)),NA())</f>
        <v>7.8834547017225809E-3</v>
      </c>
      <c r="O1839" s="44">
        <f>IFERROR(_xll.qlIndexFixing(ONIndex3M,I1839,TRUE,_xll.ohTrigger(RecalcTrigger,Trigger3M)),NA())</f>
        <v>8.1277513270316959E-3</v>
      </c>
      <c r="P1839" s="44">
        <f>IFERROR(_xll.qlIndexFixing(ONIndex6M,I1839,TRUE,_xll.ohTrigger(RecalcTrigger,Trigger6M)),NA())</f>
        <v>8.0453559222071203E-3</v>
      </c>
      <c r="Q1839" s="146">
        <f>IFERROR(_xll.qlIndexFixing(ONIndex1Y,I1839,TRUE,_xll.ohTrigger(RecalcTrigger,Trigger1Y)),NA())</f>
        <v>8.3291429017862129E-3</v>
      </c>
    </row>
    <row r="1840" spans="2:17" x14ac:dyDescent="0.2">
      <c r="B1840" s="39" t="s">
        <v>42</v>
      </c>
      <c r="D1840" s="42">
        <f>_xll.qlCalendarAdvance(Calendar,$D1839,B1840,"f",FALSE)</f>
        <v>52650</v>
      </c>
      <c r="E1840" s="140">
        <f>_xll.qlInterestRateIndexValueDate(IndexON,D1840)</f>
        <v>52650</v>
      </c>
      <c r="F1840" s="156">
        <f>IFERROR(_xll.qlIndexFixing(IndexON,D1840,TRUE,_xll.ohTrigger(RecalcTrigger,TriggerON)),NA())</f>
        <v>6.9185509636338072E-3</v>
      </c>
      <c r="H1840" s="42">
        <f>_xll.qlCalendarAdvance(Calendar,$H1839,B1840,"f",FALSE)</f>
        <v>52650</v>
      </c>
      <c r="I1840" s="140">
        <f>_xll.qlInterestRateIndexValueDate(Index1M,$H1840)</f>
        <v>52650</v>
      </c>
      <c r="J1840" s="145">
        <f>IFERROR(_xll.qlIndexFixing(Index1M,$H1840,TRUE,_xll.ohTrigger(RecalcTrigger,Trigger1M)),NA())</f>
        <v>7.875089547321381E-3</v>
      </c>
      <c r="K1840" s="44">
        <f>IFERROR(_xll.qlIndexFixing(Index3M,H1840,TRUE,_xll.ohTrigger(RecalcTrigger,Trigger3M)),NA())</f>
        <v>8.1082170761797891E-3</v>
      </c>
      <c r="L1840" s="44">
        <f>IFERROR(_xll.qlIndexFixing(Index6M,$H1840,TRUE,_xll.ohTrigger(RecalcTrigger,Trigger6M)),NA())</f>
        <v>8.006512466833272E-3</v>
      </c>
      <c r="M1840" s="146">
        <f>IFERROR(_xll.qlIndexFixing(Index1Y,$H1840,TRUE,_xll.ohTrigger(RecalcTrigger,Trigger1Y)),NA())</f>
        <v>8.2559101546918583E-3</v>
      </c>
      <c r="N1840" s="145">
        <f>IFERROR(_xll.qlIndexFixing(ONIndex1M,I1840,TRUE,_xll.ohTrigger(RecalcTrigger,Trigger1M)),NA())</f>
        <v>7.8799063452894558E-3</v>
      </c>
      <c r="O1840" s="44">
        <f>IFERROR(_xll.qlIndexFixing(ONIndex3M,I1840,TRUE,_xll.ohTrigger(RecalcTrigger,Trigger3M)),NA())</f>
        <v>8.1241284818533988E-3</v>
      </c>
      <c r="P1840" s="44">
        <f>IFERROR(_xll.qlIndexFixing(ONIndex6M,I1840,TRUE,_xll.ohTrigger(RecalcTrigger,Trigger6M)),NA())</f>
        <v>8.041640916952586E-3</v>
      </c>
      <c r="Q1840" s="146">
        <f>IFERROR(_xll.qlIndexFixing(ONIndex1Y,I1840,TRUE,_xll.ohTrigger(RecalcTrigger,Trigger1Y)),NA())</f>
        <v>8.3256289790001325E-3</v>
      </c>
    </row>
    <row r="1841" spans="2:17" x14ac:dyDescent="0.2">
      <c r="B1841" s="39" t="s">
        <v>42</v>
      </c>
      <c r="D1841" s="42">
        <f>_xll.qlCalendarAdvance(Calendar,$D1840,B1841,"f",FALSE)</f>
        <v>52657</v>
      </c>
      <c r="E1841" s="140">
        <f>_xll.qlInterestRateIndexValueDate(IndexON,D1841)</f>
        <v>52657</v>
      </c>
      <c r="F1841" s="156">
        <f>IFERROR(_xll.qlIndexFixing(IndexON,D1841,TRUE,_xll.ohTrigger(RecalcTrigger,TriggerON)),NA())</f>
        <v>6.9151526378063988E-3</v>
      </c>
      <c r="H1841" s="42">
        <f>_xll.qlCalendarAdvance(Calendar,$H1840,B1841,"f",FALSE)</f>
        <v>52657</v>
      </c>
      <c r="I1841" s="140">
        <f>_xll.qlInterestRateIndexValueDate(Index1M,$H1841)</f>
        <v>52657</v>
      </c>
      <c r="J1841" s="145">
        <f>IFERROR(_xll.qlIndexFixing(Index1M,$H1841,TRUE,_xll.ohTrigger(RecalcTrigger,Trigger1M)),NA())</f>
        <v>7.8711063158797678E-3</v>
      </c>
      <c r="K1841" s="44">
        <f>IFERROR(_xll.qlIndexFixing(Index3M,H1841,TRUE,_xll.ohTrigger(RecalcTrigger,Trigger3M)),NA())</f>
        <v>8.1039905141572586E-3</v>
      </c>
      <c r="L1841" s="44">
        <f>IFERROR(_xll.qlIndexFixing(Index6M,$H1841,TRUE,_xll.ohTrigger(RecalcTrigger,Trigger6M)),NA())</f>
        <v>8.002008453419248E-3</v>
      </c>
      <c r="M1841" s="146">
        <f>IFERROR(_xll.qlIndexFixing(Index1Y,$H1841,TRUE,_xll.ohTrigger(RecalcTrigger,Trigger1Y)),NA())</f>
        <v>8.2518927395494046E-3</v>
      </c>
      <c r="N1841" s="145">
        <f>IFERROR(_xll.qlIndexFixing(ONIndex1M,I1841,TRUE,_xll.ohTrigger(RecalcTrigger,Trigger1M)),NA())</f>
        <v>7.8763316456542665E-3</v>
      </c>
      <c r="O1841" s="44">
        <f>IFERROR(_xll.qlIndexFixing(ONIndex3M,I1841,TRUE,_xll.ohTrigger(RecalcTrigger,Trigger3M)),NA())</f>
        <v>8.1204763980136097E-3</v>
      </c>
      <c r="P1841" s="44">
        <f>IFERROR(_xll.qlIndexFixing(ONIndex6M,I1841,TRUE,_xll.ohTrigger(RecalcTrigger,Trigger6M)),NA())</f>
        <v>8.0379009462017148E-3</v>
      </c>
      <c r="Q1841" s="146">
        <f>IFERROR(_xll.qlIndexFixing(ONIndex1Y,I1841,TRUE,_xll.ohTrigger(RecalcTrigger,Trigger1Y)),NA())</f>
        <v>8.3220893513324956E-3</v>
      </c>
    </row>
    <row r="1842" spans="2:17" x14ac:dyDescent="0.2">
      <c r="B1842" s="39" t="s">
        <v>42</v>
      </c>
      <c r="D1842" s="42">
        <f>_xll.qlCalendarAdvance(Calendar,$D1841,B1842,"f",FALSE)</f>
        <v>52664</v>
      </c>
      <c r="E1842" s="140">
        <f>_xll.qlInterestRateIndexValueDate(IndexON,D1842)</f>
        <v>52664</v>
      </c>
      <c r="F1842" s="156">
        <f>IFERROR(_xll.qlIndexFixing(IndexON,D1842,TRUE,_xll.ohTrigger(RecalcTrigger,TriggerON)),NA())</f>
        <v>6.911727185383576E-3</v>
      </c>
      <c r="H1842" s="42">
        <f>_xll.qlCalendarAdvance(Calendar,$H1841,B1842,"f",FALSE)</f>
        <v>52664</v>
      </c>
      <c r="I1842" s="140">
        <f>_xll.qlInterestRateIndexValueDate(Index1M,$H1842)</f>
        <v>52664</v>
      </c>
      <c r="J1842" s="145">
        <f>IFERROR(_xll.qlIndexFixing(Index1M,$H1842,TRUE,_xll.ohTrigger(RecalcTrigger,Trigger1M)),NA())</f>
        <v>7.8674464579630756E-3</v>
      </c>
      <c r="K1842" s="44">
        <f>IFERROR(_xll.qlIndexFixing(Index3M,H1842,TRUE,_xll.ohTrigger(RecalcTrigger,Trigger3M)),NA())</f>
        <v>8.1001113197601751E-3</v>
      </c>
      <c r="L1842" s="44">
        <f>IFERROR(_xll.qlIndexFixing(Index6M,$H1842,TRUE,_xll.ohTrigger(RecalcTrigger,Trigger6M)),NA())</f>
        <v>7.9979007738173215E-3</v>
      </c>
      <c r="M1842" s="146">
        <f>IFERROR(_xll.qlIndexFixing(Index1Y,$H1842,TRUE,_xll.ohTrigger(RecalcTrigger,Trigger1Y)),NA())</f>
        <v>8.2476242449167625E-3</v>
      </c>
      <c r="N1842" s="145">
        <f>IFERROR(_xll.qlIndexFixing(ONIndex1M,I1842,TRUE,_xll.ohTrigger(RecalcTrigger,Trigger1M)),NA())</f>
        <v>7.8727306029791055E-3</v>
      </c>
      <c r="O1842" s="44">
        <f>IFERROR(_xll.qlIndexFixing(ONIndex3M,I1842,TRUE,_xll.ohTrigger(RecalcTrigger,Trigger3M)),NA())</f>
        <v>8.1167950755123286E-3</v>
      </c>
      <c r="P1842" s="44">
        <f>IFERROR(_xll.qlIndexFixing(ONIndex6M,I1842,TRUE,_xll.ohTrigger(RecalcTrigger,Trigger6M)),NA())</f>
        <v>8.034136010035553E-3</v>
      </c>
      <c r="Q1842" s="146">
        <f>IFERROR(_xll.qlIndexFixing(ONIndex1Y,I1842,TRUE,_xll.ohTrigger(RecalcTrigger,Trigger1Y)),NA())</f>
        <v>8.3185240184591169E-3</v>
      </c>
    </row>
    <row r="1843" spans="2:17" x14ac:dyDescent="0.2">
      <c r="B1843" s="39" t="s">
        <v>42</v>
      </c>
      <c r="D1843" s="42">
        <f>_xll.qlCalendarAdvance(Calendar,$D1842,B1843,"f",FALSE)</f>
        <v>52671</v>
      </c>
      <c r="E1843" s="140">
        <f>_xll.qlInterestRateIndexValueDate(IndexON,D1843)</f>
        <v>52671</v>
      </c>
      <c r="F1843" s="156">
        <f>IFERROR(_xll.qlIndexFixing(IndexON,D1843,TRUE,_xll.ohTrigger(RecalcTrigger,TriggerON)),NA())</f>
        <v>6.9082746062032463E-3</v>
      </c>
      <c r="H1843" s="42">
        <f>_xll.qlCalendarAdvance(Calendar,$H1842,B1843,"f",FALSE)</f>
        <v>52671</v>
      </c>
      <c r="I1843" s="140">
        <f>_xll.qlInterestRateIndexValueDate(Index1M,$H1843)</f>
        <v>52671</v>
      </c>
      <c r="J1843" s="145">
        <f>IFERROR(_xll.qlIndexFixing(Index1M,$H1843,TRUE,_xll.ohTrigger(RecalcTrigger,Trigger1M)),NA())</f>
        <v>7.8630349620716355E-3</v>
      </c>
      <c r="K1843" s="44">
        <f>IFERROR(_xll.qlIndexFixing(Index3M,H1843,TRUE,_xll.ohTrigger(RecalcTrigger,Trigger3M)),NA())</f>
        <v>8.096202831342587E-3</v>
      </c>
      <c r="L1843" s="44">
        <f>IFERROR(_xll.qlIndexFixing(Index6M,$H1843,TRUE,_xll.ohTrigger(RecalcTrigger,Trigger6M)),NA())</f>
        <v>7.9937680371640705E-3</v>
      </c>
      <c r="M1843" s="146">
        <f>IFERROR(_xll.qlIndexFixing(Index1Y,$H1843,TRUE,_xll.ohTrigger(RecalcTrigger,Trigger1Y)),NA())</f>
        <v>8.243329851957526E-3</v>
      </c>
      <c r="N1843" s="145">
        <f>IFERROR(_xll.qlIndexFixing(ONIndex1M,I1843,TRUE,_xll.ohTrigger(RecalcTrigger,Trigger1M)),NA())</f>
        <v>7.8691032171018804E-3</v>
      </c>
      <c r="O1843" s="44">
        <f>IFERROR(_xll.qlIndexFixing(ONIndex3M,I1843,TRUE,_xll.ohTrigger(RecalcTrigger,Trigger3M)),NA())</f>
        <v>8.113084514187463E-3</v>
      </c>
      <c r="P1843" s="44">
        <f>IFERROR(_xll.qlIndexFixing(ONIndex6M,I1843,TRUE,_xll.ohTrigger(RecalcTrigger,Trigger6M)),NA())</f>
        <v>8.0303461084541006E-3</v>
      </c>
      <c r="Q1843" s="146">
        <f>IFERROR(_xll.qlIndexFixing(ONIndex1Y,I1843,TRUE,_xll.ohTrigger(RecalcTrigger,Trigger1Y)),NA())</f>
        <v>8.3149329807041816E-3</v>
      </c>
    </row>
    <row r="1844" spans="2:17" x14ac:dyDescent="0.2">
      <c r="B1844" s="39" t="s">
        <v>42</v>
      </c>
      <c r="D1844" s="42">
        <f>_xll.qlCalendarAdvance(Calendar,$D1843,B1844,"f",FALSE)</f>
        <v>52678</v>
      </c>
      <c r="E1844" s="140">
        <f>_xll.qlInterestRateIndexValueDate(IndexON,D1844)</f>
        <v>52678</v>
      </c>
      <c r="F1844" s="156">
        <f>IFERROR(_xll.qlIndexFixing(IndexON,D1844,TRUE,_xll.ohTrigger(RecalcTrigger,TriggerON)),NA())</f>
        <v>6.9047949004275022E-3</v>
      </c>
      <c r="H1844" s="42">
        <f>_xll.qlCalendarAdvance(Calendar,$H1843,B1844,"f",FALSE)</f>
        <v>52678</v>
      </c>
      <c r="I1844" s="140">
        <f>_xll.qlInterestRateIndexValueDate(Index1M,$H1844)</f>
        <v>52678</v>
      </c>
      <c r="J1844" s="145">
        <f>IFERROR(_xll.qlIndexFixing(Index1M,$H1844,TRUE,_xll.ohTrigger(RecalcTrigger,Trigger1M)),NA())</f>
        <v>7.860047664967635E-3</v>
      </c>
      <c r="K1844" s="44">
        <f>IFERROR(_xll.qlIndexFixing(Index3M,H1844,TRUE,_xll.ohTrigger(RecalcTrigger,Trigger3M)),NA())</f>
        <v>8.0922650489908248E-3</v>
      </c>
      <c r="L1844" s="44">
        <f>IFERROR(_xll.qlIndexFixing(Index6M,$H1844,TRUE,_xll.ohTrigger(RecalcTrigger,Trigger6M)),NA())</f>
        <v>7.9896102436149783E-3</v>
      </c>
      <c r="M1844" s="146">
        <f>IFERROR(_xll.qlIndexFixing(Index1Y,$H1844,TRUE,_xll.ohTrigger(RecalcTrigger,Trigger1Y)),NA())</f>
        <v>8.2390095610025416E-3</v>
      </c>
      <c r="N1844" s="145">
        <f>IFERROR(_xll.qlIndexFixing(ONIndex1M,I1844,TRUE,_xll.ohTrigger(RecalcTrigger,Trigger1M)),NA())</f>
        <v>7.8654494881036374E-3</v>
      </c>
      <c r="O1844" s="44">
        <f>IFERROR(_xll.qlIndexFixing(ONIndex3M,I1844,TRUE,_xll.ohTrigger(RecalcTrigger,Trigger3M)),NA())</f>
        <v>8.1093447141200592E-3</v>
      </c>
      <c r="P1844" s="44">
        <f>IFERROR(_xll.qlIndexFixing(ONIndex6M,I1844,TRUE,_xll.ohTrigger(RecalcTrigger,Trigger6M)),NA())</f>
        <v>8.0265312413763112E-3</v>
      </c>
      <c r="Q1844" s="146">
        <f>IFERROR(_xll.qlIndexFixing(ONIndex1Y,I1844,TRUE,_xll.ohTrigger(RecalcTrigger,Trigger1Y)),NA())</f>
        <v>8.3113162376624583E-3</v>
      </c>
    </row>
    <row r="1845" spans="2:17" x14ac:dyDescent="0.2">
      <c r="B1845" s="39" t="s">
        <v>42</v>
      </c>
      <c r="D1845" s="42">
        <f>_xll.qlCalendarAdvance(Calendar,$D1844,B1845,"f",FALSE)</f>
        <v>52685</v>
      </c>
      <c r="E1845" s="140">
        <f>_xll.qlInterestRateIndexValueDate(IndexON,D1845)</f>
        <v>52685</v>
      </c>
      <c r="F1845" s="156">
        <f>IFERROR(_xll.qlIndexFixing(IndexON,D1845,TRUE,_xll.ohTrigger(RecalcTrigger,TriggerON)),NA())</f>
        <v>6.9012880679752975E-3</v>
      </c>
      <c r="H1845" s="42">
        <f>_xll.qlCalendarAdvance(Calendar,$H1844,B1845,"f",FALSE)</f>
        <v>52685</v>
      </c>
      <c r="I1845" s="140">
        <f>_xll.qlInterestRateIndexValueDate(Index1M,$H1845)</f>
        <v>52685</v>
      </c>
      <c r="J1845" s="145">
        <f>IFERROR(_xll.qlIndexFixing(Index1M,$H1845,TRUE,_xll.ohTrigger(RecalcTrigger,Trigger1M)),NA())</f>
        <v>7.8563087299385603E-3</v>
      </c>
      <c r="K1845" s="44">
        <f>IFERROR(_xll.qlIndexFixing(Index3M,H1845,TRUE,_xll.ohTrigger(RecalcTrigger,Trigger3M)),NA())</f>
        <v>8.0882979727912186E-3</v>
      </c>
      <c r="L1845" s="44">
        <f>IFERROR(_xll.qlIndexFixing(Index6M,$H1845,TRUE,_xll.ohTrigger(RecalcTrigger,Trigger6M)),NA())</f>
        <v>7.9854273933268553E-3</v>
      </c>
      <c r="M1845" s="146">
        <f>IFERROR(_xll.qlIndexFixing(Index1Y,$H1845,TRUE,_xll.ohTrigger(RecalcTrigger,Trigger1Y)),NA())</f>
        <v>8.2346633723850982E-3</v>
      </c>
      <c r="N1845" s="145">
        <f>IFERROR(_xll.qlIndexFixing(ONIndex1M,I1845,TRUE,_xll.ohTrigger(RecalcTrigger,Trigger1M)),NA())</f>
        <v>7.8617694159033302E-3</v>
      </c>
      <c r="O1845" s="44">
        <f>IFERROR(_xll.qlIndexFixing(ONIndex3M,I1845,TRUE,_xll.ohTrigger(RecalcTrigger,Trigger3M)),NA())</f>
        <v>8.1055756752290709E-3</v>
      </c>
      <c r="P1845" s="44">
        <f>IFERROR(_xll.qlIndexFixing(ONIndex6M,I1845,TRUE,_xll.ohTrigger(RecalcTrigger,Trigger6M)),NA())</f>
        <v>8.0226914089642776E-3</v>
      </c>
      <c r="Q1845" s="146">
        <f>IFERROR(_xll.qlIndexFixing(ONIndex1Y,I1845,TRUE,_xll.ohTrigger(RecalcTrigger,Trigger1Y)),NA())</f>
        <v>8.3076737897391784E-3</v>
      </c>
    </row>
    <row r="1846" spans="2:17" x14ac:dyDescent="0.2">
      <c r="B1846" s="39" t="s">
        <v>42</v>
      </c>
      <c r="D1846" s="42">
        <f>_xll.qlCalendarAdvance(Calendar,$D1845,B1846,"f",FALSE)</f>
        <v>52692</v>
      </c>
      <c r="E1846" s="140">
        <f>_xll.qlInterestRateIndexValueDate(IndexON,D1846)</f>
        <v>52692</v>
      </c>
      <c r="F1846" s="156">
        <f>IFERROR(_xll.qlIndexFixing(IndexON,D1846,TRUE,_xll.ohTrigger(RecalcTrigger,TriggerON)),NA())</f>
        <v>6.8977541088466321E-3</v>
      </c>
      <c r="H1846" s="42">
        <f>_xll.qlCalendarAdvance(Calendar,$H1845,B1846,"f",FALSE)</f>
        <v>52692</v>
      </c>
      <c r="I1846" s="140">
        <f>_xll.qlInterestRateIndexValueDate(Index1M,$H1846)</f>
        <v>52692</v>
      </c>
      <c r="J1846" s="145">
        <f>IFERROR(_xll.qlIndexFixing(Index1M,$H1846,TRUE,_xll.ohTrigger(RecalcTrigger,Trigger1M)),NA())</f>
        <v>7.8527301714148203E-3</v>
      </c>
      <c r="K1846" s="44">
        <f>IFERROR(_xll.qlIndexFixing(Index3M,H1846,TRUE,_xll.ohTrigger(RecalcTrigger,Trigger3M)),NA())</f>
        <v>8.0845031146861007E-3</v>
      </c>
      <c r="L1846" s="44">
        <f>IFERROR(_xll.qlIndexFixing(Index6M,$H1846,TRUE,_xll.ohTrigger(RecalcTrigger,Trigger6M)),NA())</f>
        <v>7.981441555050435E-3</v>
      </c>
      <c r="M1846" s="146">
        <f>IFERROR(_xll.qlIndexFixing(Index1Y,$H1846,TRUE,_xll.ohTrigger(RecalcTrigger,Trigger1Y)),NA())</f>
        <v>8.2302912864404831E-3</v>
      </c>
      <c r="N1846" s="145">
        <f>IFERROR(_xll.qlIndexFixing(ONIndex1M,I1846,TRUE,_xll.ohTrigger(RecalcTrigger,Trigger1M)),NA())</f>
        <v>7.8580630006630514E-3</v>
      </c>
      <c r="O1846" s="44">
        <f>IFERROR(_xll.qlIndexFixing(ONIndex3M,I1846,TRUE,_xll.ohTrigger(RecalcTrigger,Trigger3M)),NA())</f>
        <v>8.1017773976765906E-3</v>
      </c>
      <c r="P1846" s="44">
        <f>IFERROR(_xll.qlIndexFixing(ONIndex6M,I1846,TRUE,_xll.ohTrigger(RecalcTrigger,Trigger6M)),NA())</f>
        <v>8.018826611055907E-3</v>
      </c>
      <c r="Q1846" s="146">
        <f>IFERROR(_xll.qlIndexFixing(ONIndex1Y,I1846,TRUE,_xll.ohTrigger(RecalcTrigger,Trigger1Y)),NA())</f>
        <v>8.304005636691203E-3</v>
      </c>
    </row>
    <row r="1847" spans="2:17" x14ac:dyDescent="0.2">
      <c r="B1847" s="39" t="s">
        <v>42</v>
      </c>
      <c r="D1847" s="42">
        <f>_xll.qlCalendarAdvance(Calendar,$D1846,B1847,"f",FALSE)</f>
        <v>52699</v>
      </c>
      <c r="E1847" s="140">
        <f>_xll.qlInterestRateIndexValueDate(IndexON,D1847)</f>
        <v>52699</v>
      </c>
      <c r="F1847" s="156">
        <f>IFERROR(_xll.qlIndexFixing(IndexON,D1847,TRUE,_xll.ohTrigger(RecalcTrigger,TriggerON)),NA())</f>
        <v>6.8941930230415061E-3</v>
      </c>
      <c r="H1847" s="42">
        <f>_xll.qlCalendarAdvance(Calendar,$H1846,B1847,"f",FALSE)</f>
        <v>52699</v>
      </c>
      <c r="I1847" s="140">
        <f>_xll.qlInterestRateIndexValueDate(Index1M,$H1847)</f>
        <v>52699</v>
      </c>
      <c r="J1847" s="145">
        <f>IFERROR(_xll.qlIndexFixing(Index1M,$H1847,TRUE,_xll.ohTrigger(RecalcTrigger,Trigger1M)),NA())</f>
        <v>7.8489404827041254E-3</v>
      </c>
      <c r="K1847" s="44">
        <f>IFERROR(_xll.qlIndexFixing(Index3M,H1847,TRUE,_xll.ohTrigger(RecalcTrigger,Trigger3M)),NA())</f>
        <v>8.0804796324616141E-3</v>
      </c>
      <c r="L1847" s="44">
        <f>IFERROR(_xll.qlIndexFixing(Index6M,$H1847,TRUE,_xll.ohTrigger(RecalcTrigger,Trigger6M)),NA())</f>
        <v>7.9772104737953816E-3</v>
      </c>
      <c r="M1847" s="146">
        <f>IFERROR(_xll.qlIndexFixing(Index1Y,$H1847,TRUE,_xll.ohTrigger(RecalcTrigger,Trigger1Y)),NA())</f>
        <v>8.2258933035050941E-3</v>
      </c>
      <c r="N1847" s="145">
        <f>IFERROR(_xll.qlIndexFixing(ONIndex1M,I1847,TRUE,_xll.ohTrigger(RecalcTrigger,Trigger1M)),NA())</f>
        <v>7.8543302422207084E-3</v>
      </c>
      <c r="O1847" s="44">
        <f>IFERROR(_xll.qlIndexFixing(ONIndex3M,I1847,TRUE,_xll.ohTrigger(RecalcTrigger,Trigger3M)),NA())</f>
        <v>8.0979498813005257E-3</v>
      </c>
      <c r="P1847" s="44">
        <f>IFERROR(_xll.qlIndexFixing(ONIndex6M,I1847,TRUE,_xll.ohTrigger(RecalcTrigger,Trigger6M)),NA())</f>
        <v>8.0149368477322458E-3</v>
      </c>
      <c r="Q1847" s="146">
        <f>IFERROR(_xll.qlIndexFixing(ONIndex1Y,I1847,TRUE,_xll.ohTrigger(RecalcTrigger,Trigger1Y)),NA())</f>
        <v>8.3003117785995784E-3</v>
      </c>
    </row>
    <row r="1848" spans="2:17" x14ac:dyDescent="0.2">
      <c r="B1848" s="39" t="s">
        <v>42</v>
      </c>
      <c r="D1848" s="42">
        <f>_xll.qlCalendarAdvance(Calendar,$D1847,B1848,"f",FALSE)</f>
        <v>52706</v>
      </c>
      <c r="E1848" s="140">
        <f>_xll.qlInterestRateIndexValueDate(IndexON,D1848)</f>
        <v>52706</v>
      </c>
      <c r="F1848" s="156">
        <f>IFERROR(_xll.qlIndexFixing(IndexON,D1848,TRUE,_xll.ohTrigger(RecalcTrigger,TriggerON)),NA())</f>
        <v>6.8906048105599194E-3</v>
      </c>
      <c r="H1848" s="42">
        <f>_xll.qlCalendarAdvance(Calendar,$H1847,B1848,"f",FALSE)</f>
        <v>52706</v>
      </c>
      <c r="I1848" s="140">
        <f>_xll.qlInterestRateIndexValueDate(Index1M,$H1848)</f>
        <v>52706</v>
      </c>
      <c r="J1848" s="145">
        <f>IFERROR(_xll.qlIndexFixing(Index1M,$H1848,TRUE,_xll.ohTrigger(RecalcTrigger,Trigger1M)),NA())</f>
        <v>7.845124435584383E-3</v>
      </c>
      <c r="K1848" s="44">
        <f>IFERROR(_xll.qlIndexFixing(Index3M,H1848,TRUE,_xll.ohTrigger(RecalcTrigger,Trigger3M)),NA())</f>
        <v>8.0764268572514741E-3</v>
      </c>
      <c r="L1848" s="44">
        <f>IFERROR(_xll.qlIndexFixing(Index6M,$H1848,TRUE,_xll.ohTrigger(RecalcTrigger,Trigger6M)),NA())</f>
        <v>7.9729543367633056E-3</v>
      </c>
      <c r="M1848" s="146">
        <f>IFERROR(_xll.qlIndexFixing(Index1Y,$H1848,TRUE,_xll.ohTrigger(RecalcTrigger,Trigger1Y)),NA())</f>
        <v>8.2214694239186592E-3</v>
      </c>
      <c r="N1848" s="145">
        <f>IFERROR(_xll.qlIndexFixing(ONIndex1M,I1848,TRUE,_xll.ohTrigger(RecalcTrigger,Trigger1M)),NA())</f>
        <v>7.8505711406573475E-3</v>
      </c>
      <c r="O1848" s="44">
        <f>IFERROR(_xll.qlIndexFixing(ONIndex3M,I1848,TRUE,_xll.ohTrigger(RecalcTrigger,Trigger3M)),NA())</f>
        <v>8.094093126262969E-3</v>
      </c>
      <c r="P1848" s="44">
        <f>IFERROR(_xll.qlIndexFixing(ONIndex6M,I1848,TRUE,_xll.ohTrigger(RecalcTrigger,Trigger6M)),NA())</f>
        <v>8.011022118993294E-3</v>
      </c>
      <c r="Q1848" s="146">
        <f>IFERROR(_xll.qlIndexFixing(ONIndex1Y,I1848,TRUE,_xll.ohTrigger(RecalcTrigger,Trigger1Y)),NA())</f>
        <v>8.2965922154643046E-3</v>
      </c>
    </row>
    <row r="1849" spans="2:17" x14ac:dyDescent="0.2">
      <c r="B1849" s="39" t="s">
        <v>42</v>
      </c>
      <c r="D1849" s="42">
        <f>_xll.qlCalendarAdvance(Calendar,$D1848,B1849,"f",FALSE)</f>
        <v>52713</v>
      </c>
      <c r="E1849" s="140">
        <f>_xll.qlInterestRateIndexValueDate(IndexON,D1849)</f>
        <v>52713</v>
      </c>
      <c r="F1849" s="156">
        <f>IFERROR(_xll.qlIndexFixing(IndexON,D1849,TRUE,_xll.ohTrigger(RecalcTrigger,TriggerON)),NA())</f>
        <v>6.8869894714829183E-3</v>
      </c>
      <c r="H1849" s="42">
        <f>_xll.qlCalendarAdvance(Calendar,$H1848,B1849,"f",FALSE)</f>
        <v>52713</v>
      </c>
      <c r="I1849" s="140">
        <f>_xll.qlInterestRateIndexValueDate(Index1M,$H1849)</f>
        <v>52713</v>
      </c>
      <c r="J1849" s="145">
        <f>IFERROR(_xll.qlIndexFixing(Index1M,$H1849,TRUE,_xll.ohTrigger(RecalcTrigger,Trigger1M)),NA())</f>
        <v>7.8412820300745034E-3</v>
      </c>
      <c r="K1849" s="44">
        <f>IFERROR(_xll.qlIndexFixing(Index3M,H1849,TRUE,_xll.ohTrigger(RecalcTrigger,Trigger3M)),NA())</f>
        <v>8.0723447891456277E-3</v>
      </c>
      <c r="L1849" s="44">
        <f>IFERROR(_xll.qlIndexFixing(Index6M,$H1849,TRUE,_xll.ohTrigger(RecalcTrigger,Trigger6M)),NA())</f>
        <v>7.9686731441149725E-3</v>
      </c>
      <c r="M1849" s="146">
        <f>IFERROR(_xll.qlIndexFixing(Index1Y,$H1849,TRUE,_xll.ohTrigger(RecalcTrigger,Trigger1Y)),NA())</f>
        <v>8.217019648021795E-3</v>
      </c>
      <c r="N1849" s="145">
        <f>IFERROR(_xll.qlIndexFixing(ONIndex1M,I1849,TRUE,_xll.ohTrigger(RecalcTrigger,Trigger1M)),NA())</f>
        <v>7.8467856959729687E-3</v>
      </c>
      <c r="O1849" s="44">
        <f>IFERROR(_xll.qlIndexFixing(ONIndex3M,I1849,TRUE,_xll.ohTrigger(RecalcTrigger,Trigger3M)),NA())</f>
        <v>8.0902071324018276E-3</v>
      </c>
      <c r="P1849" s="44">
        <f>IFERROR(_xll.qlIndexFixing(ONIndex6M,I1849,TRUE,_xll.ohTrigger(RecalcTrigger,Trigger6M)),NA())</f>
        <v>8.0070824248390515E-3</v>
      </c>
      <c r="Q1849" s="146">
        <f>IFERROR(_xll.qlIndexFixing(ONIndex1Y,I1849,TRUE,_xll.ohTrigger(RecalcTrigger,Trigger1Y)),NA())</f>
        <v>8.2928469472853816E-3</v>
      </c>
    </row>
    <row r="1850" spans="2:17" x14ac:dyDescent="0.2">
      <c r="B1850" s="39" t="s">
        <v>42</v>
      </c>
      <c r="D1850" s="42">
        <f>_xll.qlCalendarAdvance(Calendar,$D1849,B1850,"f",FALSE)</f>
        <v>52720</v>
      </c>
      <c r="E1850" s="140">
        <f>_xll.qlInterestRateIndexValueDate(IndexON,D1850)</f>
        <v>52720</v>
      </c>
      <c r="F1850" s="156">
        <f>IFERROR(_xll.qlIndexFixing(IndexON,D1850,TRUE,_xll.ohTrigger(RecalcTrigger,TriggerON)),NA())</f>
        <v>6.8833470057294566E-3</v>
      </c>
      <c r="H1850" s="42">
        <f>_xll.qlCalendarAdvance(Calendar,$H1849,B1850,"f",FALSE)</f>
        <v>52720</v>
      </c>
      <c r="I1850" s="140">
        <f>_xll.qlInterestRateIndexValueDate(Index1M,$H1850)</f>
        <v>52720</v>
      </c>
      <c r="J1850" s="145">
        <f>IFERROR(_xll.qlIndexFixing(Index1M,$H1850,TRUE,_xll.ohTrigger(RecalcTrigger,Trigger1M)),NA())</f>
        <v>7.8372186704861631E-3</v>
      </c>
      <c r="K1850" s="44">
        <f>IFERROR(_xll.qlIndexFixing(Index3M,H1850,TRUE,_xll.ohTrigger(RecalcTrigger,Trigger3M)),NA())</f>
        <v>8.0680231871887876E-3</v>
      </c>
      <c r="L1850" s="44">
        <f>IFERROR(_xll.qlIndexFixing(Index6M,$H1850,TRUE,_xll.ohTrigger(RecalcTrigger,Trigger6M)),NA())</f>
        <v>7.9641372963656313E-3</v>
      </c>
      <c r="M1850" s="146">
        <f>IFERROR(_xll.qlIndexFixing(Index1Y,$H1850,TRUE,_xll.ohTrigger(RecalcTrigger,Trigger1Y)),NA())</f>
        <v>8.2125439761577823E-3</v>
      </c>
      <c r="N1850" s="145">
        <f>IFERROR(_xll.qlIndexFixing(ONIndex1M,I1850,TRUE,_xll.ohTrigger(RecalcTrigger,Trigger1M)),NA())</f>
        <v>7.842973908167572E-3</v>
      </c>
      <c r="O1850" s="44">
        <f>IFERROR(_xll.qlIndexFixing(ONIndex3M,I1850,TRUE,_xll.ohTrigger(RecalcTrigger,Trigger3M)),NA())</f>
        <v>8.0862918997981481E-3</v>
      </c>
      <c r="P1850" s="44">
        <f>IFERROR(_xll.qlIndexFixing(ONIndex6M,I1850,TRUE,_xll.ohTrigger(RecalcTrigger,Trigger6M)),NA())</f>
        <v>8.0031177651884722E-3</v>
      </c>
      <c r="Q1850" s="146">
        <f>IFERROR(_xll.qlIndexFixing(ONIndex1Y,I1850,TRUE,_xll.ohTrigger(RecalcTrigger,Trigger1Y)),NA())</f>
        <v>8.2890759739817632E-3</v>
      </c>
    </row>
    <row r="1851" spans="2:17" x14ac:dyDescent="0.2">
      <c r="B1851" s="39" t="s">
        <v>42</v>
      </c>
      <c r="D1851" s="42">
        <f>_xll.qlCalendarAdvance(Calendar,$D1850,B1851,"f",FALSE)</f>
        <v>52727</v>
      </c>
      <c r="E1851" s="140">
        <f>_xll.qlInterestRateIndexValueDate(IndexON,D1851)</f>
        <v>52727</v>
      </c>
      <c r="F1851" s="156">
        <f>IFERROR(_xll.qlIndexFixing(IndexON,D1851,TRUE,_xll.ohTrigger(RecalcTrigger,TriggerON)),NA())</f>
        <v>6.8796774132184879E-3</v>
      </c>
      <c r="H1851" s="42">
        <f>_xll.qlCalendarAdvance(Calendar,$H1850,B1851,"f",FALSE)</f>
        <v>52727</v>
      </c>
      <c r="I1851" s="140">
        <f>_xll.qlInterestRateIndexValueDate(Index1M,$H1851)</f>
        <v>52727</v>
      </c>
      <c r="J1851" s="145">
        <f>IFERROR(_xll.qlIndexFixing(Index1M,$H1851,TRUE,_xll.ohTrigger(RecalcTrigger,Trigger1M)),NA())</f>
        <v>7.8333215819146752E-3</v>
      </c>
      <c r="K1851" s="44">
        <f>IFERROR(_xll.qlIndexFixing(Index3M,H1851,TRUE,_xll.ohTrigger(RecalcTrigger,Trigger3M)),NA())</f>
        <v>8.0638803497741184E-3</v>
      </c>
      <c r="L1851" s="44">
        <f>IFERROR(_xll.qlIndexFixing(Index6M,$H1851,TRUE,_xll.ohTrigger(RecalcTrigger,Trigger6M)),NA())</f>
        <v>7.9598041089939588E-3</v>
      </c>
      <c r="M1851" s="146">
        <f>IFERROR(_xll.qlIndexFixing(Index1Y,$H1851,TRUE,_xll.ohTrigger(RecalcTrigger,Trigger1Y)),NA())</f>
        <v>8.2080424086716786E-3</v>
      </c>
      <c r="N1851" s="145">
        <f>IFERROR(_xll.qlIndexFixing(ONIndex1M,I1851,TRUE,_xll.ohTrigger(RecalcTrigger,Trigger1M)),NA())</f>
        <v>7.8391357772411574E-3</v>
      </c>
      <c r="O1851" s="44">
        <f>IFERROR(_xll.qlIndexFixing(ONIndex3M,I1851,TRUE,_xll.ohTrigger(RecalcTrigger,Trigger3M)),NA())</f>
        <v>8.0823474285329766E-3</v>
      </c>
      <c r="P1851" s="44">
        <f>IFERROR(_xll.qlIndexFixing(ONIndex6M,I1851,TRUE,_xll.ohTrigger(RecalcTrigger,Trigger6M)),NA())</f>
        <v>7.9991281401226022E-3</v>
      </c>
      <c r="Q1851" s="146">
        <f>IFERROR(_xll.qlIndexFixing(ONIndex1Y,I1851,TRUE,_xll.ohTrigger(RecalcTrigger,Trigger1Y)),NA())</f>
        <v>8.2852792957155419E-3</v>
      </c>
    </row>
    <row r="1852" spans="2:17" x14ac:dyDescent="0.2">
      <c r="B1852" s="39" t="s">
        <v>42</v>
      </c>
      <c r="D1852" s="42">
        <f>_xll.qlCalendarAdvance(Calendar,$D1851,B1852,"f",FALSE)</f>
        <v>52734</v>
      </c>
      <c r="E1852" s="140">
        <f>_xll.qlInterestRateIndexValueDate(IndexON,D1852)</f>
        <v>52734</v>
      </c>
      <c r="F1852" s="156">
        <f>IFERROR(_xll.qlIndexFixing(IndexON,D1852,TRUE,_xll.ohTrigger(RecalcTrigger,TriggerON)),NA())</f>
        <v>6.8759806941931512E-3</v>
      </c>
      <c r="H1852" s="42">
        <f>_xll.qlCalendarAdvance(Calendar,$H1851,B1852,"f",FALSE)</f>
        <v>52734</v>
      </c>
      <c r="I1852" s="140">
        <f>_xll.qlInterestRateIndexValueDate(Index1M,$H1852)</f>
        <v>52734</v>
      </c>
      <c r="J1852" s="145">
        <f>IFERROR(_xll.qlIndexFixing(Index1M,$H1852,TRUE,_xll.ohTrigger(RecalcTrigger,Trigger1M)),NA())</f>
        <v>7.8293981345070335E-3</v>
      </c>
      <c r="K1852" s="44">
        <f>IFERROR(_xll.qlIndexFixing(Index3M,H1852,TRUE,_xll.ohTrigger(RecalcTrigger,Trigger3M)),NA())</f>
        <v>8.059708219138836E-3</v>
      </c>
      <c r="L1852" s="44">
        <f>IFERROR(_xll.qlIndexFixing(Index6M,$H1852,TRUE,_xll.ohTrigger(RecalcTrigger,Trigger6M)),NA())</f>
        <v>7.9554458660086504E-3</v>
      </c>
      <c r="M1852" s="146">
        <f>IFERROR(_xll.qlIndexFixing(Index1Y,$H1852,TRUE,_xll.ohTrigger(RecalcTrigger,Trigger1Y)),NA())</f>
        <v>8.2035149459103174E-3</v>
      </c>
      <c r="N1852" s="145">
        <f>IFERROR(_xll.qlIndexFixing(ONIndex1M,I1852,TRUE,_xll.ohTrigger(RecalcTrigger,Trigger1M)),NA())</f>
        <v>7.8352713031937249E-3</v>
      </c>
      <c r="O1852" s="44">
        <f>IFERROR(_xll.qlIndexFixing(ONIndex3M,I1852,TRUE,_xll.ohTrigger(RecalcTrigger,Trigger3M)),NA())</f>
        <v>8.0783737184442206E-3</v>
      </c>
      <c r="P1852" s="44">
        <f>IFERROR(_xll.qlIndexFixing(ONIndex6M,I1852,TRUE,_xll.ohTrigger(RecalcTrigger,Trigger6M)),NA())</f>
        <v>7.9951135496414416E-3</v>
      </c>
      <c r="Q1852" s="146">
        <f>IFERROR(_xll.qlIndexFixing(ONIndex1Y,I1852,TRUE,_xll.ohTrigger(RecalcTrigger,Trigger1Y)),NA())</f>
        <v>8.2814569123246251E-3</v>
      </c>
    </row>
    <row r="1853" spans="2:17" x14ac:dyDescent="0.2">
      <c r="B1853" s="39" t="s">
        <v>42</v>
      </c>
      <c r="D1853" s="42">
        <f>_xll.qlCalendarAdvance(Calendar,$D1852,B1853,"f",FALSE)</f>
        <v>52741</v>
      </c>
      <c r="E1853" s="140">
        <f>_xll.qlInterestRateIndexValueDate(IndexON,D1853)</f>
        <v>52741</v>
      </c>
      <c r="F1853" s="156">
        <f>IFERROR(_xll.qlIndexFixing(IndexON,D1853,TRUE,_xll.ohTrigger(RecalcTrigger,TriggerON)),NA())</f>
        <v>6.8722568484103075E-3</v>
      </c>
      <c r="H1853" s="42">
        <f>_xll.qlCalendarAdvance(Calendar,$H1852,B1853,"f",FALSE)</f>
        <v>52741</v>
      </c>
      <c r="I1853" s="140">
        <f>_xll.qlInterestRateIndexValueDate(Index1M,$H1853)</f>
        <v>52741</v>
      </c>
      <c r="J1853" s="145">
        <f>IFERROR(_xll.qlIndexFixing(Index1M,$H1853,TRUE,_xll.ohTrigger(RecalcTrigger,Trigger1M)),NA())</f>
        <v>7.8254483282946107E-3</v>
      </c>
      <c r="K1853" s="44">
        <f>IFERROR(_xll.qlIndexFixing(Index3M,H1853,TRUE,_xll.ohTrigger(RecalcTrigger,Trigger3M)),NA())</f>
        <v>8.0555067953780781E-3</v>
      </c>
      <c r="L1853" s="44">
        <f>IFERROR(_xll.qlIndexFixing(Index6M,$H1853,TRUE,_xll.ohTrigger(RecalcTrigger,Trigger6M)),NA())</f>
        <v>7.9510625675748847E-3</v>
      </c>
      <c r="M1853" s="146">
        <f>IFERROR(_xll.qlIndexFixing(Index1Y,$H1853,TRUE,_xll.ohTrigger(RecalcTrigger,Trigger1Y)),NA())</f>
        <v>8.1989615882229749E-3</v>
      </c>
      <c r="N1853" s="145">
        <f>IFERROR(_xll.qlIndexFixing(ONIndex1M,I1853,TRUE,_xll.ohTrigger(RecalcTrigger,Trigger1M)),NA())</f>
        <v>7.8313804859442282E-3</v>
      </c>
      <c r="O1853" s="44">
        <f>IFERROR(_xll.qlIndexFixing(ONIndex3M,I1853,TRUE,_xll.ohTrigger(RecalcTrigger,Trigger3M)),NA())</f>
        <v>8.0743707696939726E-3</v>
      </c>
      <c r="P1853" s="44">
        <f>IFERROR(_xll.qlIndexFixing(ONIndex6M,I1853,TRUE,_xll.ohTrigger(RecalcTrigger,Trigger6M)),NA())</f>
        <v>7.9910739938260367E-3</v>
      </c>
      <c r="Q1853" s="146">
        <f>IFERROR(_xll.qlIndexFixing(ONIndex1Y,I1853,TRUE,_xll.ohTrigger(RecalcTrigger,Trigger1Y)),NA())</f>
        <v>8.2776088239711054E-3</v>
      </c>
    </row>
    <row r="1854" spans="2:17" x14ac:dyDescent="0.2">
      <c r="B1854" s="39" t="s">
        <v>42</v>
      </c>
      <c r="D1854" s="42">
        <f>_xll.qlCalendarAdvance(Calendar,$D1853,B1854,"f",FALSE)</f>
        <v>52748</v>
      </c>
      <c r="E1854" s="140">
        <f>_xll.qlInterestRateIndexValueDate(IndexON,D1854)</f>
        <v>52748</v>
      </c>
      <c r="F1854" s="156">
        <f>IFERROR(_xll.qlIndexFixing(IndexON,D1854,TRUE,_xll.ohTrigger(RecalcTrigger,TriggerON)),NA())</f>
        <v>6.8685058759510031E-3</v>
      </c>
      <c r="H1854" s="42">
        <f>_xll.qlCalendarAdvance(Calendar,$H1853,B1854,"f",FALSE)</f>
        <v>52748</v>
      </c>
      <c r="I1854" s="140">
        <f>_xll.qlInterestRateIndexValueDate(Index1M,$H1854)</f>
        <v>52748</v>
      </c>
      <c r="J1854" s="145">
        <f>IFERROR(_xll.qlIndexFixing(Index1M,$H1854,TRUE,_xll.ohTrigger(RecalcTrigger,Trigger1M)),NA())</f>
        <v>7.8216746276104834E-3</v>
      </c>
      <c r="K1854" s="44">
        <f>IFERROR(_xll.qlIndexFixing(Index3M,H1854,TRUE,_xll.ohTrigger(RecalcTrigger,Trigger3M)),NA())</f>
        <v>8.051276078581705E-3</v>
      </c>
      <c r="L1854" s="44">
        <f>IFERROR(_xll.qlIndexFixing(Index6M,$H1854,TRUE,_xll.ohTrigger(RecalcTrigger,Trigger6M)),NA())</f>
        <v>7.9468913522827405E-3</v>
      </c>
      <c r="M1854" s="146">
        <f>IFERROR(_xll.qlIndexFixing(Index1Y,$H1854,TRUE,_xll.ohTrigger(RecalcTrigger,Trigger1Y)),NA())</f>
        <v>8.1943823359604817E-3</v>
      </c>
      <c r="N1854" s="145">
        <f>IFERROR(_xll.qlIndexFixing(ONIndex1M,I1854,TRUE,_xll.ohTrigger(RecalcTrigger,Trigger1M)),NA())</f>
        <v>7.8274633256547599E-3</v>
      </c>
      <c r="O1854" s="44">
        <f>IFERROR(_xll.qlIndexFixing(ONIndex3M,I1854,TRUE,_xll.ohTrigger(RecalcTrigger,Trigger3M)),NA())</f>
        <v>8.0703385821201401E-3</v>
      </c>
      <c r="P1854" s="44">
        <f>IFERROR(_xll.qlIndexFixing(ONIndex6M,I1854,TRUE,_xll.ohTrigger(RecalcTrigger,Trigger6M)),NA())</f>
        <v>7.9870094725953411E-3</v>
      </c>
      <c r="Q1854" s="146">
        <f>IFERROR(_xll.qlIndexFixing(ONIndex1Y,I1854,TRUE,_xll.ohTrigger(RecalcTrigger,Trigger1Y)),NA())</f>
        <v>8.2737350304928903E-3</v>
      </c>
    </row>
    <row r="1855" spans="2:17" x14ac:dyDescent="0.2">
      <c r="B1855" s="39" t="s">
        <v>42</v>
      </c>
      <c r="D1855" s="42">
        <f>_xll.qlCalendarAdvance(Calendar,$D1854,B1855,"f",FALSE)</f>
        <v>52755</v>
      </c>
      <c r="E1855" s="140">
        <f>_xll.qlInterestRateIndexValueDate(IndexON,D1855)</f>
        <v>52755</v>
      </c>
      <c r="F1855" s="156">
        <f>IFERROR(_xll.qlIndexFixing(IndexON,D1855,TRUE,_xll.ohTrigger(RecalcTrigger,TriggerON)),NA())</f>
        <v>6.8647277768962844E-3</v>
      </c>
      <c r="H1855" s="42">
        <f>_xll.qlCalendarAdvance(Calendar,$H1854,B1855,"f",FALSE)</f>
        <v>52755</v>
      </c>
      <c r="I1855" s="140">
        <f>_xll.qlInterestRateIndexValueDate(Index1M,$H1855)</f>
        <v>52755</v>
      </c>
      <c r="J1855" s="145">
        <f>IFERROR(_xll.qlIndexFixing(Index1M,$H1855,TRUE,_xll.ohTrigger(RecalcTrigger,Trigger1M)),NA())</f>
        <v>7.8176740723108953E-3</v>
      </c>
      <c r="K1855" s="44">
        <f>IFERROR(_xll.qlIndexFixing(Index3M,H1855,TRUE,_xll.ohTrigger(RecalcTrigger,Trigger3M)),NA())</f>
        <v>8.0470160688457335E-3</v>
      </c>
      <c r="L1855" s="44">
        <f>IFERROR(_xll.qlIndexFixing(Index6M,$H1855,TRUE,_xll.ohTrigger(RecalcTrigger,Trigger6M)),NA())</f>
        <v>7.9424598293430168E-3</v>
      </c>
      <c r="M1855" s="146">
        <f>IFERROR(_xll.qlIndexFixing(Index1Y,$H1855,TRUE,_xll.ohTrigger(RecalcTrigger,Trigger1Y)),NA())</f>
        <v>8.1897771894761107E-3</v>
      </c>
      <c r="N1855" s="145">
        <f>IFERROR(_xll.qlIndexFixing(ONIndex1M,I1855,TRUE,_xll.ohTrigger(RecalcTrigger,Trigger1M)),NA())</f>
        <v>7.8235198221632274E-3</v>
      </c>
      <c r="O1855" s="44">
        <f>IFERROR(_xll.qlIndexFixing(ONIndex3M,I1855,TRUE,_xll.ohTrigger(RecalcTrigger,Trigger3M)),NA())</f>
        <v>8.0662771558848156E-3</v>
      </c>
      <c r="P1855" s="44">
        <f>IFERROR(_xll.qlIndexFixing(ONIndex6M,I1855,TRUE,_xll.ohTrigger(RecalcTrigger,Trigger6M)),NA())</f>
        <v>7.9829199857872624E-3</v>
      </c>
      <c r="Q1855" s="146">
        <f>IFERROR(_xll.qlIndexFixing(ONIndex1Y,I1855,TRUE,_xll.ohTrigger(RecalcTrigger,Trigger1Y)),NA())</f>
        <v>8.2698355319710259E-3</v>
      </c>
    </row>
    <row r="1856" spans="2:17" x14ac:dyDescent="0.2">
      <c r="B1856" s="39" t="s">
        <v>42</v>
      </c>
      <c r="D1856" s="42">
        <f>_xll.qlCalendarAdvance(Calendar,$D1855,B1856,"f",FALSE)</f>
        <v>52762</v>
      </c>
      <c r="E1856" s="140">
        <f>_xll.qlInterestRateIndexValueDate(IndexON,D1856)</f>
        <v>52762</v>
      </c>
      <c r="F1856" s="156">
        <f>IFERROR(_xll.qlIndexFixing(IndexON,D1856,TRUE,_xll.ohTrigger(RecalcTrigger,TriggerON)),NA())</f>
        <v>6.8609225510840588E-3</v>
      </c>
      <c r="H1856" s="42">
        <f>_xll.qlCalendarAdvance(Calendar,$H1855,B1856,"f",FALSE)</f>
        <v>52762</v>
      </c>
      <c r="I1856" s="140">
        <f>_xll.qlInterestRateIndexValueDate(Index1M,$H1856)</f>
        <v>52762</v>
      </c>
      <c r="J1856" s="145">
        <f>IFERROR(_xll.qlIndexFixing(Index1M,$H1856,TRUE,_xll.ohTrigger(RecalcTrigger,Trigger1M)),NA())</f>
        <v>7.8136471588021728E-3</v>
      </c>
      <c r="K1856" s="44">
        <f>IFERROR(_xll.qlIndexFixing(Index3M,H1856,TRUE,_xll.ohTrigger(RecalcTrigger,Trigger3M)),NA())</f>
        <v>8.0427267662626662E-3</v>
      </c>
      <c r="L1856" s="44">
        <f>IFERROR(_xll.qlIndexFixing(Index6M,$H1856,TRUE,_xll.ohTrigger(RecalcTrigger,Trigger6M)),NA())</f>
        <v>7.9380032519323108E-3</v>
      </c>
      <c r="M1856" s="146">
        <f>IFERROR(_xll.qlIndexFixing(Index1Y,$H1856,TRUE,_xll.ohTrigger(RecalcTrigger,Trigger1Y)),NA())</f>
        <v>8.1851461491246891E-3</v>
      </c>
      <c r="N1856" s="145">
        <f>IFERROR(_xll.qlIndexFixing(ONIndex1M,I1856,TRUE,_xll.ohTrigger(RecalcTrigger,Trigger1M)),NA())</f>
        <v>7.819549975550677E-3</v>
      </c>
      <c r="O1856" s="44">
        <f>IFERROR(_xll.qlIndexFixing(ONIndex3M,I1856,TRUE,_xll.ohTrigger(RecalcTrigger,Trigger3M)),NA())</f>
        <v>8.0621864908259067E-3</v>
      </c>
      <c r="P1856" s="44">
        <f>IFERROR(_xll.qlIndexFixing(ONIndex6M,I1856,TRUE,_xll.ohTrigger(RecalcTrigger,Trigger6M)),NA())</f>
        <v>7.9788055337259856E-3</v>
      </c>
      <c r="Q1856" s="146">
        <f>IFERROR(_xll.qlIndexFixing(ONIndex1Y,I1856,TRUE,_xll.ohTrigger(RecalcTrigger,Trigger1Y)),NA())</f>
        <v>8.2659103284865587E-3</v>
      </c>
    </row>
    <row r="1857" spans="2:17" x14ac:dyDescent="0.2">
      <c r="B1857" s="39" t="s">
        <v>42</v>
      </c>
      <c r="D1857" s="42">
        <f>_xll.qlCalendarAdvance(Calendar,$D1856,B1857,"f",FALSE)</f>
        <v>52769</v>
      </c>
      <c r="E1857" s="140">
        <f>_xll.qlInterestRateIndexValueDate(IndexON,D1857)</f>
        <v>52769</v>
      </c>
      <c r="F1857" s="156">
        <f>IFERROR(_xll.qlIndexFixing(IndexON,D1857,TRUE,_xll.ohTrigger(RecalcTrigger,TriggerON)),NA())</f>
        <v>6.8570901986764188E-3</v>
      </c>
      <c r="H1857" s="42">
        <f>_xll.qlCalendarAdvance(Calendar,$H1856,B1857,"f",FALSE)</f>
        <v>52769</v>
      </c>
      <c r="I1857" s="140">
        <f>_xll.qlInterestRateIndexValueDate(Index1M,$H1857)</f>
        <v>52769</v>
      </c>
      <c r="J1857" s="145">
        <f>IFERROR(_xll.qlIndexFixing(Index1M,$H1857,TRUE,_xll.ohTrigger(RecalcTrigger,Trigger1M)),NA())</f>
        <v>7.8095938871113324E-3</v>
      </c>
      <c r="K1857" s="44">
        <f>IFERROR(_xll.qlIndexFixing(Index3M,H1857,TRUE,_xll.ohTrigger(RecalcTrigger,Trigger3M)),NA())</f>
        <v>8.0384081709285234E-3</v>
      </c>
      <c r="L1857" s="44">
        <f>IFERROR(_xll.qlIndexFixing(Index6M,$H1857,TRUE,_xll.ohTrigger(RecalcTrigger,Trigger6M)),NA())</f>
        <v>7.9335216202167016E-3</v>
      </c>
      <c r="M1857" s="146">
        <f>IFERROR(_xll.qlIndexFixing(Index1Y,$H1857,TRUE,_xll.ohTrigger(RecalcTrigger,Trigger1Y)),NA())</f>
        <v>8.1804892152632647E-3</v>
      </c>
      <c r="N1857" s="145">
        <f>IFERROR(_xll.qlIndexFixing(ONIndex1M,I1857,TRUE,_xll.ohTrigger(RecalcTrigger,Trigger1M)),NA())</f>
        <v>7.8155537858171087E-3</v>
      </c>
      <c r="O1857" s="44">
        <f>IFERROR(_xll.qlIndexFixing(ONIndex3M,I1857,TRUE,_xll.ohTrigger(RecalcTrigger,Trigger3M)),NA())</f>
        <v>8.0580665870244594E-3</v>
      </c>
      <c r="P1857" s="44">
        <f>IFERROR(_xll.qlIndexFixing(ONIndex6M,I1857,TRUE,_xll.ohTrigger(RecalcTrigger,Trigger6M)),NA())</f>
        <v>7.9746661161683718E-3</v>
      </c>
      <c r="Q1857" s="146">
        <f>IFERROR(_xll.qlIndexFixing(ONIndex1Y,I1857,TRUE,_xll.ohTrigger(RecalcTrigger,Trigger1Y)),NA())</f>
        <v>8.261959419877396E-3</v>
      </c>
    </row>
    <row r="1858" spans="2:17" x14ac:dyDescent="0.2">
      <c r="B1858" s="39" t="s">
        <v>42</v>
      </c>
      <c r="D1858" s="42">
        <f>_xll.qlCalendarAdvance(Calendar,$D1857,B1858,"f",FALSE)</f>
        <v>52776</v>
      </c>
      <c r="E1858" s="140">
        <f>_xll.qlInterestRateIndexValueDate(IndexON,D1858)</f>
        <v>52776</v>
      </c>
      <c r="F1858" s="156">
        <f>IFERROR(_xll.qlIndexFixing(IndexON,D1858,TRUE,_xll.ohTrigger(RecalcTrigger,TriggerON)),NA())</f>
        <v>6.8532307196733644E-3</v>
      </c>
      <c r="H1858" s="42">
        <f>_xll.qlCalendarAdvance(Calendar,$H1857,B1858,"f",FALSE)</f>
        <v>52776</v>
      </c>
      <c r="I1858" s="140">
        <f>_xll.qlInterestRateIndexValueDate(Index1M,$H1858)</f>
        <v>52776</v>
      </c>
      <c r="J1858" s="145">
        <f>IFERROR(_xll.qlIndexFixing(Index1M,$H1858,TRUE,_xll.ohTrigger(RecalcTrigger,Trigger1M)),NA())</f>
        <v>7.8055142572653891E-3</v>
      </c>
      <c r="K1858" s="44">
        <f>IFERROR(_xll.qlIndexFixing(Index3M,H1858,TRUE,_xll.ohTrigger(RecalcTrigger,Trigger3M)),NA())</f>
        <v>8.0340602829375666E-3</v>
      </c>
      <c r="L1858" s="44">
        <f>IFERROR(_xll.qlIndexFixing(Index6M,$H1858,TRUE,_xll.ohTrigger(RecalcTrigger,Trigger6M)),NA())</f>
        <v>7.9290149343644832E-3</v>
      </c>
      <c r="M1858" s="146">
        <f>IFERROR(_xll.qlIndexFixing(Index1Y,$H1858,TRUE,_xll.ohTrigger(RecalcTrigger,Trigger1Y)),NA())</f>
        <v>8.1758063882506615E-3</v>
      </c>
      <c r="N1858" s="145">
        <f>IFERROR(_xll.qlIndexFixing(ONIndex1M,I1858,TRUE,_xll.ohTrigger(RecalcTrigger,Trigger1M)),NA())</f>
        <v>7.8115312530435688E-3</v>
      </c>
      <c r="O1858" s="44">
        <f>IFERROR(_xll.qlIndexFixing(ONIndex3M,I1858,TRUE,_xll.ohTrigger(RecalcTrigger,Trigger3M)),NA())</f>
        <v>8.0539174445615203E-3</v>
      </c>
      <c r="P1858" s="44">
        <f>IFERROR(_xll.qlIndexFixing(ONIndex6M,I1858,TRUE,_xll.ohTrigger(RecalcTrigger,Trigger6M)),NA())</f>
        <v>7.9705017331144212E-3</v>
      </c>
      <c r="Q1858" s="146">
        <f>IFERROR(_xll.qlIndexFixing(ONIndex1Y,I1858,TRUE,_xll.ohTrigger(RecalcTrigger,Trigger1Y)),NA())</f>
        <v>8.2579828062245841E-3</v>
      </c>
    </row>
    <row r="1859" spans="2:17" x14ac:dyDescent="0.2">
      <c r="B1859" s="39" t="s">
        <v>42</v>
      </c>
      <c r="D1859" s="42">
        <f>_xll.qlCalendarAdvance(Calendar,$D1858,B1859,"f",FALSE)</f>
        <v>52783</v>
      </c>
      <c r="E1859" s="140">
        <f>_xll.qlInterestRateIndexValueDate(IndexON,D1859)</f>
        <v>52783</v>
      </c>
      <c r="F1859" s="156">
        <f>IFERROR(_xll.qlIndexFixing(IndexON,D1859,TRUE,_xll.ohTrigger(RecalcTrigger,TriggerON)),NA())</f>
        <v>6.8493441139938493E-3</v>
      </c>
      <c r="H1859" s="42">
        <f>_xll.qlCalendarAdvance(Calendar,$H1858,B1859,"f",FALSE)</f>
        <v>52783</v>
      </c>
      <c r="I1859" s="140">
        <f>_xll.qlInterestRateIndexValueDate(Index1M,$H1859)</f>
        <v>52783</v>
      </c>
      <c r="J1859" s="145">
        <f>IFERROR(_xll.qlIndexFixing(Index1M,$H1859,TRUE,_xll.ohTrigger(RecalcTrigger,Trigger1M)),NA())</f>
        <v>7.8011959575706759E-3</v>
      </c>
      <c r="K1859" s="44">
        <f>IFERROR(_xll.qlIndexFixing(Index3M,H1859,TRUE,_xll.ohTrigger(RecalcTrigger,Trigger3M)),NA())</f>
        <v>8.0296831023866973E-3</v>
      </c>
      <c r="L1859" s="44">
        <f>IFERROR(_xll.qlIndexFixing(Index6M,$H1859,TRUE,_xll.ohTrigger(RecalcTrigger,Trigger6M)),NA())</f>
        <v>7.9242366218727767E-3</v>
      </c>
      <c r="M1859" s="146">
        <f>IFERROR(_xll.qlIndexFixing(Index1Y,$H1859,TRUE,_xll.ohTrigger(RecalcTrigger,Trigger1Y)),NA())</f>
        <v>8.1710976684483683E-3</v>
      </c>
      <c r="N1859" s="145">
        <f>IFERROR(_xll.qlIndexFixing(ONIndex1M,I1859,TRUE,_xll.ohTrigger(RecalcTrigger,Trigger1M)),NA())</f>
        <v>7.8074823770679647E-3</v>
      </c>
      <c r="O1859" s="44">
        <f>IFERROR(_xll.qlIndexFixing(ONIndex3M,I1859,TRUE,_xll.ohTrigger(RecalcTrigger,Trigger3M)),NA())</f>
        <v>8.0497390632749966E-3</v>
      </c>
      <c r="P1859" s="44">
        <f>IFERROR(_xll.qlIndexFixing(ONIndex6M,I1859,TRUE,_xll.ohTrigger(RecalcTrigger,Trigger6M)),NA())</f>
        <v>7.9663123847262263E-3</v>
      </c>
      <c r="Q1859" s="146">
        <f>IFERROR(_xll.qlIndexFixing(ONIndex1Y,I1859,TRUE,_xll.ohTrigger(RecalcTrigger,Trigger1Y)),NA())</f>
        <v>8.2539804875281231E-3</v>
      </c>
    </row>
    <row r="1860" spans="2:17" x14ac:dyDescent="0.2">
      <c r="B1860" s="39" t="s">
        <v>42</v>
      </c>
      <c r="D1860" s="42">
        <f>_xll.qlCalendarAdvance(Calendar,$D1859,B1860,"f",FALSE)</f>
        <v>52790</v>
      </c>
      <c r="E1860" s="140">
        <f>_xll.qlInterestRateIndexValueDate(IndexON,D1860)</f>
        <v>52790</v>
      </c>
      <c r="F1860" s="156">
        <f>IFERROR(_xll.qlIndexFixing(IndexON,D1860,TRUE,_xll.ohTrigger(RecalcTrigger,TriggerON)),NA())</f>
        <v>6.8454303815568274E-3</v>
      </c>
      <c r="H1860" s="42">
        <f>_xll.qlCalendarAdvance(Calendar,$H1859,B1860,"f",FALSE)</f>
        <v>52790</v>
      </c>
      <c r="I1860" s="140">
        <f>_xll.qlInterestRateIndexValueDate(Index1M,$H1860)</f>
        <v>52790</v>
      </c>
      <c r="J1860" s="145">
        <f>IFERROR(_xll.qlIndexFixing(Index1M,$H1860,TRUE,_xll.ohTrigger(RecalcTrigger,Trigger1M)),NA())</f>
        <v>7.7970616404620507E-3</v>
      </c>
      <c r="K1860" s="44">
        <f>IFERROR(_xll.qlIndexFixing(Index3M,H1860,TRUE,_xll.ohTrigger(RecalcTrigger,Trigger3M)),NA())</f>
        <v>8.0252766293728208E-3</v>
      </c>
      <c r="L1860" s="44">
        <f>IFERROR(_xll.qlIndexFixing(Index6M,$H1860,TRUE,_xll.ohTrigger(RecalcTrigger,Trigger6M)),NA())</f>
        <v>7.9196779399811033E-3</v>
      </c>
      <c r="M1860" s="146">
        <f>IFERROR(_xll.qlIndexFixing(Index1Y,$H1860,TRUE,_xll.ohTrigger(RecalcTrigger,Trigger1Y)),NA())</f>
        <v>8.1663630562192058E-3</v>
      </c>
      <c r="N1860" s="145">
        <f>IFERROR(_xll.qlIndexFixing(ONIndex1M,I1860,TRUE,_xll.ohTrigger(RecalcTrigger,Trigger1M)),NA())</f>
        <v>7.8034071579713427E-3</v>
      </c>
      <c r="O1860" s="44">
        <f>IFERROR(_xll.qlIndexFixing(ONIndex3M,I1860,TRUE,_xll.ohTrigger(RecalcTrigger,Trigger3M)),NA())</f>
        <v>8.0455314433269809E-3</v>
      </c>
      <c r="P1860" s="44">
        <f>IFERROR(_xll.qlIndexFixing(ONIndex6M,I1860,TRUE,_xll.ohTrigger(RecalcTrigger,Trigger6M)),NA())</f>
        <v>7.9620980709227407E-3</v>
      </c>
      <c r="Q1860" s="146">
        <f>IFERROR(_xll.qlIndexFixing(ONIndex1Y,I1860,TRUE,_xll.ohTrigger(RecalcTrigger,Trigger1Y)),NA())</f>
        <v>8.2499524637880128E-3</v>
      </c>
    </row>
    <row r="1861" spans="2:17" x14ac:dyDescent="0.2">
      <c r="B1861" s="39" t="s">
        <v>42</v>
      </c>
      <c r="D1861" s="42">
        <f>_xll.qlCalendarAdvance(Calendar,$D1860,B1861,"f",FALSE)</f>
        <v>52797</v>
      </c>
      <c r="E1861" s="140">
        <f>_xll.qlInterestRateIndexValueDate(IndexON,D1861)</f>
        <v>52797</v>
      </c>
      <c r="F1861" s="156">
        <f>IFERROR(_xll.qlIndexFixing(IndexON,D1861,TRUE,_xll.ohTrigger(RecalcTrigger,TriggerON)),NA())</f>
        <v>6.8414895226054373E-3</v>
      </c>
      <c r="H1861" s="42">
        <f>_xll.qlCalendarAdvance(Calendar,$H1860,B1861,"f",FALSE)</f>
        <v>52797</v>
      </c>
      <c r="I1861" s="140">
        <f>_xll.qlInterestRateIndexValueDate(Index1M,$H1861)</f>
        <v>52797</v>
      </c>
      <c r="J1861" s="145">
        <f>IFERROR(_xll.qlIndexFixing(Index1M,$H1861,TRUE,_xll.ohTrigger(RecalcTrigger,Trigger1M)),NA())</f>
        <v>7.7929009647604098E-3</v>
      </c>
      <c r="K1861" s="44">
        <f>IFERROR(_xll.qlIndexFixing(Index3M,H1861,TRUE,_xll.ohTrigger(RecalcTrigger,Trigger3M)),NA())</f>
        <v>8.0208408639919574E-3</v>
      </c>
      <c r="L1861" s="44">
        <f>IFERROR(_xll.qlIndexFixing(Index6M,$H1861,TRUE,_xll.ohTrigger(RecalcTrigger,Trigger6M)),NA())</f>
        <v>7.915094203991448E-3</v>
      </c>
      <c r="M1861" s="146">
        <f>IFERROR(_xll.qlIndexFixing(Index1Y,$H1861,TRUE,_xll.ohTrigger(RecalcTrigger,Trigger1Y)),NA())</f>
        <v>8.1616025519277713E-3</v>
      </c>
      <c r="N1861" s="145">
        <f>IFERROR(_xll.qlIndexFixing(ONIndex1M,I1861,TRUE,_xll.ohTrigger(RecalcTrigger,Trigger1M)),NA())</f>
        <v>7.7993055957537027E-3</v>
      </c>
      <c r="O1861" s="44">
        <f>IFERROR(_xll.qlIndexFixing(ONIndex3M,I1861,TRUE,_xll.ohTrigger(RecalcTrigger,Trigger3M)),NA())</f>
        <v>8.041294584636427E-3</v>
      </c>
      <c r="P1861" s="44">
        <f>IFERROR(_xll.qlIndexFixing(ONIndex6M,I1861,TRUE,_xll.ohTrigger(RecalcTrigger,Trigger6M)),NA())</f>
        <v>7.9578587917039645E-3</v>
      </c>
      <c r="Q1861" s="146">
        <f>IFERROR(_xll.qlIndexFixing(ONIndex1Y,I1861,TRUE,_xll.ohTrigger(RecalcTrigger,Trigger1Y)),NA())</f>
        <v>8.2458987350042534E-3</v>
      </c>
    </row>
    <row r="1862" spans="2:17" x14ac:dyDescent="0.2">
      <c r="B1862" s="39" t="s">
        <v>42</v>
      </c>
      <c r="D1862" s="42">
        <f>_xll.qlCalendarAdvance(Calendar,$D1861,B1862,"f",FALSE)</f>
        <v>52804</v>
      </c>
      <c r="E1862" s="140">
        <f>_xll.qlInterestRateIndexValueDate(IndexON,D1862)</f>
        <v>52804</v>
      </c>
      <c r="F1862" s="156">
        <f>IFERROR(_xll.qlIndexFixing(IndexON,D1862,TRUE,_xll.ohTrigger(RecalcTrigger,TriggerON)),NA())</f>
        <v>6.8375215369775866E-3</v>
      </c>
      <c r="H1862" s="42">
        <f>_xll.qlCalendarAdvance(Calendar,$H1861,B1862,"f",FALSE)</f>
        <v>52804</v>
      </c>
      <c r="I1862" s="140">
        <f>_xll.qlInterestRateIndexValueDate(Index1M,$H1862)</f>
        <v>52804</v>
      </c>
      <c r="J1862" s="145">
        <f>IFERROR(_xll.qlIndexFixing(Index1M,$H1862,TRUE,_xll.ohTrigger(RecalcTrigger,Trigger1M)),NA())</f>
        <v>7.7887139304997424E-3</v>
      </c>
      <c r="K1862" s="44">
        <f>IFERROR(_xll.qlIndexFixing(Index3M,H1862,TRUE,_xll.ohTrigger(RecalcTrigger,Trigger3M)),NA())</f>
        <v>8.0163758063445355E-3</v>
      </c>
      <c r="L1862" s="44">
        <f>IFERROR(_xll.qlIndexFixing(Index6M,$H1862,TRUE,_xll.ohTrigger(RecalcTrigger,Trigger6M)),NA())</f>
        <v>7.9104854140755951E-3</v>
      </c>
      <c r="M1862" s="146">
        <f>IFERROR(_xll.qlIndexFixing(Index1Y,$H1862,TRUE,_xll.ohTrigger(RecalcTrigger,Trigger1Y)),NA())</f>
        <v>8.1568161559415486E-3</v>
      </c>
      <c r="N1862" s="145">
        <f>IFERROR(_xll.qlIndexFixing(ONIndex1M,I1862,TRUE,_xll.ohTrigger(RecalcTrigger,Trigger1M)),NA())</f>
        <v>7.7951776904150449E-3</v>
      </c>
      <c r="O1862" s="44">
        <f>IFERROR(_xll.qlIndexFixing(ONIndex3M,I1862,TRUE,_xll.ohTrigger(RecalcTrigger,Trigger3M)),NA())</f>
        <v>8.0370284872033348E-3</v>
      </c>
      <c r="P1862" s="44">
        <f>IFERROR(_xll.qlIndexFixing(ONIndex6M,I1862,TRUE,_xll.ohTrigger(RecalcTrigger,Trigger6M)),NA())</f>
        <v>7.9535945469888514E-3</v>
      </c>
      <c r="Q1862" s="146">
        <f>IFERROR(_xll.qlIndexFixing(ONIndex1Y,I1862,TRUE,_xll.ohTrigger(RecalcTrigger,Trigger1Y)),NA())</f>
        <v>8.2418193012578911E-3</v>
      </c>
    </row>
    <row r="1863" spans="2:17" x14ac:dyDescent="0.2">
      <c r="B1863" s="39" t="s">
        <v>42</v>
      </c>
      <c r="D1863" s="42">
        <f>_xll.qlCalendarAdvance(Calendar,$D1862,B1863,"f",FALSE)</f>
        <v>52811</v>
      </c>
      <c r="E1863" s="140">
        <f>_xll.qlInterestRateIndexValueDate(IndexON,D1863)</f>
        <v>52811</v>
      </c>
      <c r="F1863" s="156">
        <f>IFERROR(_xll.qlIndexFixing(IndexON,D1863,TRUE,_xll.ohTrigger(RecalcTrigger,TriggerON)),NA())</f>
        <v>6.8335264245922289E-3</v>
      </c>
      <c r="H1863" s="42">
        <f>_xll.qlCalendarAdvance(Calendar,$H1862,B1863,"f",FALSE)</f>
        <v>52811</v>
      </c>
      <c r="I1863" s="140">
        <f>_xll.qlInterestRateIndexValueDate(Index1M,$H1863)</f>
        <v>52811</v>
      </c>
      <c r="J1863" s="145">
        <f>IFERROR(_xll.qlIndexFixing(Index1M,$H1863,TRUE,_xll.ohTrigger(RecalcTrigger,Trigger1M)),NA())</f>
        <v>7.7845005377061918E-3</v>
      </c>
      <c r="K1863" s="44">
        <f>IFERROR(_xll.qlIndexFixing(Index3M,H1863,TRUE,_xll.ohTrigger(RecalcTrigger,Trigger3M)),NA())</f>
        <v>8.0118814565274567E-3</v>
      </c>
      <c r="L1863" s="44">
        <f>IFERROR(_xll.qlIndexFixing(Index6M,$H1863,TRUE,_xll.ohTrigger(RecalcTrigger,Trigger6M)),NA())</f>
        <v>7.9058515704075304E-3</v>
      </c>
      <c r="M1863" s="146">
        <f>IFERROR(_xll.qlIndexFixing(Index1Y,$H1863,TRUE,_xll.ohTrigger(RecalcTrigger,Trigger1Y)),NA())</f>
        <v>8.1520038686291318E-3</v>
      </c>
      <c r="N1863" s="145">
        <f>IFERROR(_xll.qlIndexFixing(ONIndex1M,I1863,TRUE,_xll.ohTrigger(RecalcTrigger,Trigger1M)),NA())</f>
        <v>7.7910234419553692E-3</v>
      </c>
      <c r="O1863" s="44">
        <f>IFERROR(_xll.qlIndexFixing(ONIndex3M,I1863,TRUE,_xll.ohTrigger(RecalcTrigger,Trigger3M)),NA())</f>
        <v>8.0327331509466582E-3</v>
      </c>
      <c r="P1863" s="44">
        <f>IFERROR(_xll.qlIndexFixing(ONIndex6M,I1863,TRUE,_xll.ohTrigger(RecalcTrigger,Trigger6M)),NA())</f>
        <v>7.9493053369394939E-3</v>
      </c>
      <c r="Q1863" s="146">
        <f>IFERROR(_xll.qlIndexFixing(ONIndex1Y,I1863,TRUE,_xll.ohTrigger(RecalcTrigger,Trigger1Y)),NA())</f>
        <v>8.2377141623868333E-3</v>
      </c>
    </row>
    <row r="1864" spans="2:17" x14ac:dyDescent="0.2">
      <c r="B1864" s="39" t="s">
        <v>42</v>
      </c>
      <c r="D1864" s="42">
        <f>_xll.qlCalendarAdvance(Calendar,$D1863,B1864,"f",FALSE)</f>
        <v>52818</v>
      </c>
      <c r="E1864" s="140">
        <f>_xll.qlInterestRateIndexValueDate(IndexON,D1864)</f>
        <v>52818</v>
      </c>
      <c r="F1864" s="156">
        <f>IFERROR(_xll.qlIndexFixing(IndexON,D1864,TRUE,_xll.ohTrigger(RecalcTrigger,TriggerON)),NA())</f>
        <v>6.8295041856114569E-3</v>
      </c>
      <c r="H1864" s="42">
        <f>_xll.qlCalendarAdvance(Calendar,$H1863,B1864,"f",FALSE)</f>
        <v>52818</v>
      </c>
      <c r="I1864" s="140">
        <f>_xll.qlInterestRateIndexValueDate(Index1M,$H1864)</f>
        <v>52818</v>
      </c>
      <c r="J1864" s="145">
        <f>IFERROR(_xll.qlIndexFixing(Index1M,$H1864,TRUE,_xll.ohTrigger(RecalcTrigger,Trigger1M)),NA())</f>
        <v>7.780260786405902E-3</v>
      </c>
      <c r="K1864" s="44">
        <f>IFERROR(_xll.qlIndexFixing(Index3M,H1864,TRUE,_xll.ohTrigger(RecalcTrigger,Trigger3M)),NA())</f>
        <v>8.0073578146411493E-3</v>
      </c>
      <c r="L1864" s="44">
        <f>IFERROR(_xll.qlIndexFixing(Index6M,$H1864,TRUE,_xll.ohTrigger(RecalcTrigger,Trigger6M)),NA())</f>
        <v>7.9011926731629989E-3</v>
      </c>
      <c r="M1864" s="146">
        <f>IFERROR(_xll.qlIndexFixing(Index1Y,$H1864,TRUE,_xll.ohTrigger(RecalcTrigger,Trigger1Y)),NA())</f>
        <v>8.1471656903620016E-3</v>
      </c>
      <c r="N1864" s="145">
        <f>IFERROR(_xll.qlIndexFixing(ONIndex1M,I1864,TRUE,_xll.ohTrigger(RecalcTrigger,Trigger1M)),NA())</f>
        <v>7.7868428503746756E-3</v>
      </c>
      <c r="O1864" s="44">
        <f>IFERROR(_xll.qlIndexFixing(ONIndex3M,I1864,TRUE,_xll.ohTrigger(RecalcTrigger,Trigger3M)),NA())</f>
        <v>8.0284085761095358E-3</v>
      </c>
      <c r="P1864" s="44">
        <f>IFERROR(_xll.qlIndexFixing(ONIndex6M,I1864,TRUE,_xll.ohTrigger(RecalcTrigger,Trigger6M)),NA())</f>
        <v>7.9449911614748459E-3</v>
      </c>
      <c r="Q1864" s="146">
        <f>IFERROR(_xll.qlIndexFixing(ONIndex1Y,I1864,TRUE,_xll.ohTrigger(RecalcTrigger,Trigger1Y)),NA())</f>
        <v>8.2335833184721263E-3</v>
      </c>
    </row>
    <row r="1865" spans="2:17" x14ac:dyDescent="0.2">
      <c r="B1865" s="39" t="s">
        <v>42</v>
      </c>
      <c r="D1865" s="42">
        <f>_xll.qlCalendarAdvance(Calendar,$D1864,B1865,"f",FALSE)</f>
        <v>52825</v>
      </c>
      <c r="E1865" s="140">
        <f>_xll.qlInterestRateIndexValueDate(IndexON,D1865)</f>
        <v>52825</v>
      </c>
      <c r="F1865" s="156">
        <f>IFERROR(_xll.qlIndexFixing(IndexON,D1865,TRUE,_xll.ohTrigger(RecalcTrigger,TriggerON)),NA())</f>
        <v>6.8254548199542242E-3</v>
      </c>
      <c r="H1865" s="42">
        <f>_xll.qlCalendarAdvance(Calendar,$H1864,B1865,"f",FALSE)</f>
        <v>52825</v>
      </c>
      <c r="I1865" s="140">
        <f>_xll.qlInterestRateIndexValueDate(Index1M,$H1865)</f>
        <v>52825</v>
      </c>
      <c r="J1865" s="145">
        <f>IFERROR(_xll.qlIndexFixing(Index1M,$H1865,TRUE,_xll.ohTrigger(RecalcTrigger,Trigger1M)),NA())</f>
        <v>7.7759946766276311E-3</v>
      </c>
      <c r="K1865" s="44">
        <f>IFERROR(_xll.qlIndexFixing(Index3M,H1865,TRUE,_xll.ohTrigger(RecalcTrigger,Trigger3M)),NA())</f>
        <v>8.0028048807842776E-3</v>
      </c>
      <c r="L1865" s="44">
        <f>IFERROR(_xll.qlIndexFixing(Index6M,$H1865,TRUE,_xll.ohTrigger(RecalcTrigger,Trigger6M)),NA())</f>
        <v>7.8965087225177488E-3</v>
      </c>
      <c r="M1865" s="146">
        <f>IFERROR(_xll.qlIndexFixing(Index1Y,$H1865,TRUE,_xll.ohTrigger(RecalcTrigger,Trigger1Y)),NA())</f>
        <v>8.1423016215127486E-3</v>
      </c>
      <c r="N1865" s="145">
        <f>IFERROR(_xll.qlIndexFixing(ONIndex1M,I1865,TRUE,_xll.ohTrigger(RecalcTrigger,Trigger1M)),NA())</f>
        <v>7.7826359156729641E-3</v>
      </c>
      <c r="O1865" s="44">
        <f>IFERROR(_xll.qlIndexFixing(ONIndex3M,I1865,TRUE,_xll.ohTrigger(RecalcTrigger,Trigger3M)),NA())</f>
        <v>8.024054762448829E-3</v>
      </c>
      <c r="P1865" s="44">
        <f>IFERROR(_xll.qlIndexFixing(ONIndex6M,I1865,TRUE,_xll.ohTrigger(RecalcTrigger,Trigger6M)),NA())</f>
        <v>7.9406520205949072E-3</v>
      </c>
      <c r="Q1865" s="146">
        <f>IFERROR(_xll.qlIndexFixing(ONIndex1Y,I1865,TRUE,_xll.ohTrigger(RecalcTrigger,Trigger1Y)),NA())</f>
        <v>8.2294267695948164E-3</v>
      </c>
    </row>
    <row r="1866" spans="2:17" x14ac:dyDescent="0.2">
      <c r="B1866" s="39" t="s">
        <v>42</v>
      </c>
      <c r="D1866" s="42">
        <f>_xll.qlCalendarAdvance(Calendar,$D1865,B1866,"f",FALSE)</f>
        <v>52832</v>
      </c>
      <c r="E1866" s="140">
        <f>_xll.qlInterestRateIndexValueDate(IndexON,D1866)</f>
        <v>52832</v>
      </c>
      <c r="F1866" s="156">
        <f>IFERROR(_xll.qlIndexFixing(IndexON,D1866,TRUE,_xll.ohTrigger(RecalcTrigger,TriggerON)),NA())</f>
        <v>6.8213783277826234E-3</v>
      </c>
      <c r="H1866" s="42">
        <f>_xll.qlCalendarAdvance(Calendar,$H1865,B1866,"f",FALSE)</f>
        <v>52832</v>
      </c>
      <c r="I1866" s="140">
        <f>_xll.qlInterestRateIndexValueDate(Index1M,$H1866)</f>
        <v>52832</v>
      </c>
      <c r="J1866" s="145">
        <f>IFERROR(_xll.qlIndexFixing(Index1M,$H1866,TRUE,_xll.ohTrigger(RecalcTrigger,Trigger1M)),NA())</f>
        <v>7.7717022084001384E-3</v>
      </c>
      <c r="K1866" s="44">
        <f>IFERROR(_xll.qlIndexFixing(Index3M,H1866,TRUE,_xll.ohTrigger(RecalcTrigger,Trigger3M)),NA())</f>
        <v>7.9982226550581494E-3</v>
      </c>
      <c r="L1866" s="44">
        <f>IFERROR(_xll.qlIndexFixing(Index6M,$H1866,TRUE,_xll.ohTrigger(RecalcTrigger,Trigger6M)),NA())</f>
        <v>7.8917997186479672E-3</v>
      </c>
      <c r="M1866" s="146">
        <f>IFERROR(_xll.qlIndexFixing(Index1Y,$H1866,TRUE,_xll.ohTrigger(RecalcTrigger,Trigger1Y)),NA())</f>
        <v>8.1374116624564063E-3</v>
      </c>
      <c r="N1866" s="145">
        <f>IFERROR(_xll.qlIndexFixing(ONIndex1M,I1866,TRUE,_xll.ohTrigger(RecalcTrigger,Trigger1M)),NA())</f>
        <v>7.7784026378502347E-3</v>
      </c>
      <c r="O1866" s="44">
        <f>IFERROR(_xll.qlIndexFixing(ONIndex3M,I1866,TRUE,_xll.ohTrigger(RecalcTrigger,Trigger3M)),NA())</f>
        <v>8.0196717100455839E-3</v>
      </c>
      <c r="P1866" s="44">
        <f>IFERROR(_xll.qlIndexFixing(ONIndex6M,I1866,TRUE,_xll.ohTrigger(RecalcTrigger,Trigger6M)),NA())</f>
        <v>7.9362879142996778E-3</v>
      </c>
      <c r="Q1866" s="146">
        <f>IFERROR(_xll.qlIndexFixing(ONIndex1Y,I1866,TRUE,_xll.ohTrigger(RecalcTrigger,Trigger1Y)),NA())</f>
        <v>8.2252445155928111E-3</v>
      </c>
    </row>
    <row r="1867" spans="2:17" x14ac:dyDescent="0.2">
      <c r="B1867" s="39" t="s">
        <v>42</v>
      </c>
      <c r="D1867" s="42">
        <f>_xll.qlCalendarAdvance(Calendar,$D1866,B1867,"f",FALSE)</f>
        <v>52839</v>
      </c>
      <c r="E1867" s="140">
        <f>_xll.qlInterestRateIndexValueDate(IndexON,D1867)</f>
        <v>52839</v>
      </c>
      <c r="F1867" s="156">
        <f>IFERROR(_xll.qlIndexFixing(IndexON,D1867,TRUE,_xll.ohTrigger(RecalcTrigger,TriggerON)),NA())</f>
        <v>6.8172747087724694E-3</v>
      </c>
      <c r="H1867" s="42">
        <f>_xll.qlCalendarAdvance(Calendar,$H1866,B1867,"f",FALSE)</f>
        <v>52839</v>
      </c>
      <c r="I1867" s="140">
        <f>_xll.qlInterestRateIndexValueDate(Index1M,$H1867)</f>
        <v>52839</v>
      </c>
      <c r="J1867" s="145">
        <f>IFERROR(_xll.qlIndexFixing(Index1M,$H1867,TRUE,_xll.ohTrigger(RecalcTrigger,Trigger1M)),NA())</f>
        <v>7.7673833817547954E-3</v>
      </c>
      <c r="K1867" s="44">
        <f>IFERROR(_xll.qlIndexFixing(Index3M,H1867,TRUE,_xll.ohTrigger(RecalcTrigger,Trigger3M)),NA())</f>
        <v>7.9936111375658349E-3</v>
      </c>
      <c r="L1867" s="44">
        <f>IFERROR(_xll.qlIndexFixing(Index6M,$H1867,TRUE,_xll.ohTrigger(RecalcTrigger,Trigger6M)),NA())</f>
        <v>7.8875888617064294E-3</v>
      </c>
      <c r="M1867" s="146">
        <f>IFERROR(_xll.qlIndexFixing(Index1Y,$H1867,TRUE,_xll.ohTrigger(RecalcTrigger,Trigger1Y)),NA())</f>
        <v>8.1324958135700065E-3</v>
      </c>
      <c r="N1867" s="145">
        <f>IFERROR(_xll.qlIndexFixing(ONIndex1M,I1867,TRUE,_xll.ohTrigger(RecalcTrigger,Trigger1M)),NA())</f>
        <v>7.7741430169064873E-3</v>
      </c>
      <c r="O1867" s="44">
        <f>IFERROR(_xll.qlIndexFixing(ONIndex3M,I1867,TRUE,_xll.ohTrigger(RecalcTrigger,Trigger3M)),NA())</f>
        <v>8.0152594188998005E-3</v>
      </c>
      <c r="P1867" s="44">
        <f>IFERROR(_xll.qlIndexFixing(ONIndex6M,I1867,TRUE,_xll.ohTrigger(RecalcTrigger,Trigger6M)),NA())</f>
        <v>7.9318988425081116E-3</v>
      </c>
      <c r="Q1867" s="146">
        <f>IFERROR(_xll.qlIndexFixing(ONIndex1Y,I1867,TRUE,_xll.ohTrigger(RecalcTrigger,Trigger1Y)),NA())</f>
        <v>8.2210365566282029E-3</v>
      </c>
    </row>
    <row r="1868" spans="2:17" x14ac:dyDescent="0.2">
      <c r="B1868" s="39" t="s">
        <v>42</v>
      </c>
      <c r="D1868" s="42">
        <f>_xll.qlCalendarAdvance(Calendar,$D1867,B1868,"f",FALSE)</f>
        <v>52846</v>
      </c>
      <c r="E1868" s="140">
        <f>_xll.qlInterestRateIndexValueDate(IndexON,D1868)</f>
        <v>52846</v>
      </c>
      <c r="F1868" s="156">
        <f>IFERROR(_xll.qlIndexFixing(IndexON,D1868,TRUE,_xll.ohTrigger(RecalcTrigger,TriggerON)),NA())</f>
        <v>6.8131439633289936E-3</v>
      </c>
      <c r="H1868" s="42">
        <f>_xll.qlCalendarAdvance(Calendar,$H1867,B1868,"f",FALSE)</f>
        <v>52846</v>
      </c>
      <c r="I1868" s="140">
        <f>_xll.qlInterestRateIndexValueDate(Index1M,$H1868)</f>
        <v>52846</v>
      </c>
      <c r="J1868" s="145">
        <f>IFERROR(_xll.qlIndexFixing(Index1M,$H1868,TRUE,_xll.ohTrigger(RecalcTrigger,Trigger1M)),NA())</f>
        <v>7.7632682661268326E-3</v>
      </c>
      <c r="K1868" s="44">
        <f>IFERROR(_xll.qlIndexFixing(Index3M,H1868,TRUE,_xll.ohTrigger(RecalcTrigger,Trigger3M)),NA())</f>
        <v>7.9892199673948765E-3</v>
      </c>
      <c r="L1868" s="44">
        <f>IFERROR(_xll.qlIndexFixing(Index6M,$H1868,TRUE,_xll.ohTrigger(RecalcTrigger,Trigger6M)),NA())</f>
        <v>7.8830967515537143E-3</v>
      </c>
      <c r="M1868" s="146">
        <f>IFERROR(_xll.qlIndexFixing(Index1Y,$H1868,TRUE,_xll.ohTrigger(RecalcTrigger,Trigger1Y)),NA())</f>
        <v>8.1275540752325792E-3</v>
      </c>
      <c r="N1868" s="145">
        <f>IFERROR(_xll.qlIndexFixing(ONIndex1M,I1868,TRUE,_xll.ohTrigger(RecalcTrigger,Trigger1M)),NA())</f>
        <v>7.7698570529227684E-3</v>
      </c>
      <c r="O1868" s="44">
        <f>IFERROR(_xll.qlIndexFixing(ONIndex3M,I1868,TRUE,_xll.ohTrigger(RecalcTrigger,Trigger3M)),NA())</f>
        <v>8.0108178891735715E-3</v>
      </c>
      <c r="P1868" s="44">
        <f>IFERROR(_xll.qlIndexFixing(ONIndex6M,I1868,TRUE,_xll.ohTrigger(RecalcTrigger,Trigger6M)),NA())</f>
        <v>7.9274848054633473E-3</v>
      </c>
      <c r="Q1868" s="146">
        <f>IFERROR(_xll.qlIndexFixing(ONIndex1Y,I1868,TRUE,_xll.ohTrigger(RecalcTrigger,Trigger1Y)),NA())</f>
        <v>8.2168028926199455E-3</v>
      </c>
    </row>
    <row r="1869" spans="2:17" x14ac:dyDescent="0.2">
      <c r="B1869" s="39" t="s">
        <v>42</v>
      </c>
      <c r="D1869" s="42">
        <f>_xll.qlCalendarAdvance(Calendar,$D1868,B1869,"f",FALSE)</f>
        <v>52853</v>
      </c>
      <c r="E1869" s="140">
        <f>_xll.qlInterestRateIndexValueDate(IndexON,D1869)</f>
        <v>52853</v>
      </c>
      <c r="F1869" s="156">
        <f>IFERROR(_xll.qlIndexFixing(IndexON,D1869,TRUE,_xll.ohTrigger(RecalcTrigger,TriggerON)),NA())</f>
        <v>6.8089860910469646E-3</v>
      </c>
      <c r="H1869" s="42">
        <f>_xll.qlCalendarAdvance(Calendar,$H1868,B1869,"f",FALSE)</f>
        <v>52853</v>
      </c>
      <c r="I1869" s="140">
        <f>_xll.qlInterestRateIndexValueDate(Index1M,$H1869)</f>
        <v>52853</v>
      </c>
      <c r="J1869" s="145">
        <f>IFERROR(_xll.qlIndexFixing(Index1M,$H1869,TRUE,_xll.ohTrigger(RecalcTrigger,Trigger1M)),NA())</f>
        <v>7.7588986983496699E-3</v>
      </c>
      <c r="K1869" s="44">
        <f>IFERROR(_xll.qlIndexFixing(Index3M,H1869,TRUE,_xll.ohTrigger(RecalcTrigger,Trigger3M)),NA())</f>
        <v>7.9845520609596581E-3</v>
      </c>
      <c r="L1869" s="44">
        <f>IFERROR(_xll.qlIndexFixing(Index6M,$H1869,TRUE,_xll.ohTrigger(RecalcTrigger,Trigger6M)),NA())</f>
        <v>7.8783182663667555E-3</v>
      </c>
      <c r="M1869" s="146">
        <f>IFERROR(_xll.qlIndexFixing(Index1Y,$H1869,TRUE,_xll.ohTrigger(RecalcTrigger,Trigger1Y)),NA())</f>
        <v>8.122586447824931E-3</v>
      </c>
      <c r="N1869" s="145">
        <f>IFERROR(_xll.qlIndexFixing(ONIndex1M,I1869,TRUE,_xll.ohTrigger(RecalcTrigger,Trigger1M)),NA())</f>
        <v>7.7655447457369853E-3</v>
      </c>
      <c r="O1869" s="44">
        <f>IFERROR(_xll.qlIndexFixing(ONIndex3M,I1869,TRUE,_xll.ohTrigger(RecalcTrigger,Trigger3M)),NA())</f>
        <v>8.0063471205427117E-3</v>
      </c>
      <c r="P1869" s="44">
        <f>IFERROR(_xll.qlIndexFixing(ONIndex6M,I1869,TRUE,_xll.ohTrigger(RecalcTrigger,Trigger6M)),NA())</f>
        <v>7.9230458028411999E-3</v>
      </c>
      <c r="Q1869" s="146">
        <f>IFERROR(_xll.qlIndexFixing(ONIndex1Y,I1869,TRUE,_xll.ohTrigger(RecalcTrigger,Trigger1Y)),NA())</f>
        <v>8.2125435234059463E-3</v>
      </c>
    </row>
    <row r="1870" spans="2:17" x14ac:dyDescent="0.2">
      <c r="B1870" s="39" t="s">
        <v>42</v>
      </c>
      <c r="D1870" s="42">
        <f>_xll.qlCalendarAdvance(Calendar,$D1869,B1870,"f",FALSE)</f>
        <v>52860</v>
      </c>
      <c r="E1870" s="140">
        <f>_xll.qlInterestRateIndexValueDate(IndexON,D1870)</f>
        <v>52860</v>
      </c>
      <c r="F1870" s="156">
        <f>IFERROR(_xll.qlIndexFixing(IndexON,D1870,TRUE,_xll.ohTrigger(RecalcTrigger,TriggerON)),NA())</f>
        <v>6.8048010921695212E-3</v>
      </c>
      <c r="H1870" s="42">
        <f>_xll.qlCalendarAdvance(Calendar,$H1869,B1870,"f",FALSE)</f>
        <v>52860</v>
      </c>
      <c r="I1870" s="140">
        <f>_xll.qlInterestRateIndexValueDate(Index1M,$H1870)</f>
        <v>52860</v>
      </c>
      <c r="J1870" s="145">
        <f>IFERROR(_xll.qlIndexFixing(Index1M,$H1870,TRUE,_xll.ohTrigger(RecalcTrigger,Trigger1M)),NA())</f>
        <v>7.7545027727442912E-3</v>
      </c>
      <c r="K1870" s="44">
        <f>IFERROR(_xll.qlIndexFixing(Index3M,H1870,TRUE,_xll.ohTrigger(RecalcTrigger,Trigger3M)),NA())</f>
        <v>7.9798548636379699E-3</v>
      </c>
      <c r="L1870" s="44">
        <f>IFERROR(_xll.qlIndexFixing(Index6M,$H1870,TRUE,_xll.ohTrigger(RecalcTrigger,Trigger6M)),NA())</f>
        <v>7.8735147300650066E-3</v>
      </c>
      <c r="M1870" s="146">
        <f>IFERROR(_xll.qlIndexFixing(Index1Y,$H1870,TRUE,_xll.ohTrigger(RecalcTrigger,Trigger1Y)),NA())</f>
        <v>8.1175929317298667E-3</v>
      </c>
      <c r="N1870" s="145">
        <f>IFERROR(_xll.qlIndexFixing(ONIndex1M,I1870,TRUE,_xll.ohTrigger(RecalcTrigger,Trigger1M)),NA())</f>
        <v>7.7612060954301842E-3</v>
      </c>
      <c r="O1870" s="44">
        <f>IFERROR(_xll.qlIndexFixing(ONIndex3M,I1870,TRUE,_xll.ohTrigger(RecalcTrigger,Trigger3M)),NA())</f>
        <v>8.0018471132503599E-3</v>
      </c>
      <c r="P1870" s="44">
        <f>IFERROR(_xll.qlIndexFixing(ONIndex6M,I1870,TRUE,_xll.ohTrigger(RecalcTrigger,Trigger6M)),NA())</f>
        <v>7.918581834884808E-3</v>
      </c>
      <c r="Q1870" s="146">
        <f>IFERROR(_xll.qlIndexFixing(ONIndex1Y,I1870,TRUE,_xll.ohTrigger(RecalcTrigger,Trigger1Y)),NA())</f>
        <v>8.2082584493103905E-3</v>
      </c>
    </row>
    <row r="1871" spans="2:17" x14ac:dyDescent="0.2">
      <c r="B1871" s="39" t="s">
        <v>42</v>
      </c>
      <c r="D1871" s="42">
        <f>_xll.qlCalendarAdvance(Calendar,$D1870,B1871,"f",FALSE)</f>
        <v>52867</v>
      </c>
      <c r="E1871" s="140">
        <f>_xll.qlInterestRateIndexValueDate(IndexON,D1871)</f>
        <v>52867</v>
      </c>
      <c r="F1871" s="156">
        <f>IFERROR(_xll.qlIndexFixing(IndexON,D1871,TRUE,_xll.ohTrigger(RecalcTrigger,TriggerON)),NA())</f>
        <v>6.8005889666966635E-3</v>
      </c>
      <c r="H1871" s="42">
        <f>_xll.qlCalendarAdvance(Calendar,$H1870,B1871,"f",FALSE)</f>
        <v>52867</v>
      </c>
      <c r="I1871" s="140">
        <f>_xll.qlInterestRateIndexValueDate(Index1M,$H1871)</f>
        <v>52867</v>
      </c>
      <c r="J1871" s="145">
        <f>IFERROR(_xll.qlIndexFixing(Index1M,$H1871,TRUE,_xll.ohTrigger(RecalcTrigger,Trigger1M)),NA())</f>
        <v>7.7500804893404131E-3</v>
      </c>
      <c r="K1871" s="44">
        <f>IFERROR(_xll.qlIndexFixing(Index3M,H1871,TRUE,_xll.ohTrigger(RecalcTrigger,Trigger3M)),NA())</f>
        <v>7.9748721519626309E-3</v>
      </c>
      <c r="L1871" s="44">
        <f>IFERROR(_xll.qlIndexFixing(Index6M,$H1871,TRUE,_xll.ohTrigger(RecalcTrigger,Trigger6M)),NA())</f>
        <v>7.8686861428253346E-3</v>
      </c>
      <c r="M1871" s="146">
        <f>IFERROR(_xll.qlIndexFixing(Index1Y,$H1871,TRUE,_xll.ohTrigger(RecalcTrigger,Trigger1Y)),NA())</f>
        <v>8.1125735273328559E-3</v>
      </c>
      <c r="N1871" s="145">
        <f>IFERROR(_xll.qlIndexFixing(ONIndex1M,I1871,TRUE,_xll.ohTrigger(RecalcTrigger,Trigger1M)),NA())</f>
        <v>7.7568411020834116E-3</v>
      </c>
      <c r="O1871" s="44">
        <f>IFERROR(_xll.qlIndexFixing(ONIndex3M,I1871,TRUE,_xll.ohTrigger(RecalcTrigger,Trigger3M)),NA())</f>
        <v>7.9973178672154699E-3</v>
      </c>
      <c r="P1871" s="44">
        <f>IFERROR(_xll.qlIndexFixing(ONIndex6M,I1871,TRUE,_xll.ohTrigger(RecalcTrigger,Trigger6M)),NA())</f>
        <v>7.9140929015941719E-3</v>
      </c>
      <c r="Q1871" s="146">
        <f>IFERROR(_xll.qlIndexFixing(ONIndex1Y,I1871,TRUE,_xll.ohTrigger(RecalcTrigger,Trigger1Y)),NA())</f>
        <v>8.2039476701711855E-3</v>
      </c>
    </row>
    <row r="1872" spans="2:17" x14ac:dyDescent="0.2">
      <c r="B1872" s="39" t="s">
        <v>42</v>
      </c>
      <c r="D1872" s="42">
        <f>_xll.qlCalendarAdvance(Calendar,$D1871,B1872,"f",FALSE)</f>
        <v>52874</v>
      </c>
      <c r="E1872" s="140">
        <f>_xll.qlInterestRateIndexValueDate(IndexON,D1872)</f>
        <v>52874</v>
      </c>
      <c r="F1872" s="156">
        <f>IFERROR(_xll.qlIndexFixing(IndexON,D1872,TRUE,_xll.ohTrigger(RecalcTrigger,TriggerON)),NA())</f>
        <v>6.796349714547345E-3</v>
      </c>
      <c r="H1872" s="42">
        <f>_xll.qlCalendarAdvance(Calendar,$H1871,B1872,"f",FALSE)</f>
        <v>52874</v>
      </c>
      <c r="I1872" s="140">
        <f>_xll.qlInterestRateIndexValueDate(Index1M,$H1872)</f>
        <v>52874</v>
      </c>
      <c r="J1872" s="145">
        <f>IFERROR(_xll.qlIndexFixing(Index1M,$H1872,TRUE,_xll.ohTrigger(RecalcTrigger,Trigger1M)),NA())</f>
        <v>7.7453938732485739E-3</v>
      </c>
      <c r="K1872" s="44">
        <f>IFERROR(_xll.qlIndexFixing(Index3M,H1872,TRUE,_xll.ohTrigger(RecalcTrigger,Trigger3M)),NA())</f>
        <v>7.970114177173096E-3</v>
      </c>
      <c r="L1872" s="44">
        <f>IFERROR(_xll.qlIndexFixing(Index6M,$H1872,TRUE,_xll.ohTrigger(RecalcTrigger,Trigger6M)),NA())</f>
        <v>7.8635617169762646E-3</v>
      </c>
      <c r="M1872" s="146">
        <f>IFERROR(_xll.qlIndexFixing(Index1Y,$H1872,TRUE,_xll.ohTrigger(RecalcTrigger,Trigger1Y)),NA())</f>
        <v>8.107528235020256E-3</v>
      </c>
      <c r="N1872" s="145">
        <f>IFERROR(_xll.qlIndexFixing(ONIndex1M,I1872,TRUE,_xll.ohTrigger(RecalcTrigger,Trigger1M)),NA())</f>
        <v>7.7524497655345748E-3</v>
      </c>
      <c r="O1872" s="44">
        <f>IFERROR(_xll.qlIndexFixing(ONIndex3M,I1872,TRUE,_xll.ohTrigger(RecalcTrigger,Trigger3M)),NA())</f>
        <v>7.9927593826001342E-3</v>
      </c>
      <c r="P1872" s="44">
        <f>IFERROR(_xll.qlIndexFixing(ONIndex6M,I1872,TRUE,_xll.ohTrigger(RecalcTrigger,Trigger6M)),NA())</f>
        <v>7.9095790027261526E-3</v>
      </c>
      <c r="Q1872" s="146">
        <f>IFERROR(_xll.qlIndexFixing(ONIndex1Y,I1872,TRUE,_xll.ohTrigger(RecalcTrigger,Trigger1Y)),NA())</f>
        <v>8.1996111859883314E-3</v>
      </c>
    </row>
    <row r="1873" spans="2:17" x14ac:dyDescent="0.2">
      <c r="B1873" s="39" t="s">
        <v>42</v>
      </c>
      <c r="D1873" s="42">
        <f>_xll.qlCalendarAdvance(Calendar,$D1872,B1873,"f",FALSE)</f>
        <v>52881</v>
      </c>
      <c r="E1873" s="140">
        <f>_xll.qlInterestRateIndexValueDate(IndexON,D1873)</f>
        <v>52881</v>
      </c>
      <c r="F1873" s="156">
        <f>IFERROR(_xll.qlIndexFixing(IndexON,D1873,TRUE,_xll.ohTrigger(RecalcTrigger,TriggerON)),NA())</f>
        <v>6.7920833358026123E-3</v>
      </c>
      <c r="H1873" s="42">
        <f>_xll.qlCalendarAdvance(Calendar,$H1872,B1873,"f",FALSE)</f>
        <v>52881</v>
      </c>
      <c r="I1873" s="140">
        <f>_xll.qlInterestRateIndexValueDate(Index1M,$H1873)</f>
        <v>52881</v>
      </c>
      <c r="J1873" s="145">
        <f>IFERROR(_xll.qlIndexFixing(Index1M,$H1873,TRUE,_xll.ohTrigger(RecalcTrigger,Trigger1M)),NA())</f>
        <v>7.7409168967000576E-3</v>
      </c>
      <c r="K1873" s="44">
        <f>IFERROR(_xll.qlIndexFixing(Index3M,H1873,TRUE,_xll.ohTrigger(RecalcTrigger,Trigger3M)),NA())</f>
        <v>7.9653269112366747E-3</v>
      </c>
      <c r="L1873" s="44">
        <f>IFERROR(_xll.qlIndexFixing(Index6M,$H1873,TRUE,_xll.ohTrigger(RecalcTrigger,Trigger6M)),NA())</f>
        <v>7.8586811341923822E-3</v>
      </c>
      <c r="M1873" s="146">
        <f>IFERROR(_xll.qlIndexFixing(Index1Y,$H1873,TRUE,_xll.ohTrigger(RecalcTrigger,Trigger1Y)),NA())</f>
        <v>8.1024570551813113E-3</v>
      </c>
      <c r="N1873" s="145">
        <f>IFERROR(_xll.qlIndexFixing(ONIndex1M,I1873,TRUE,_xll.ohTrigger(RecalcTrigger,Trigger1M)),NA())</f>
        <v>7.7480320859457663E-3</v>
      </c>
      <c r="O1873" s="44">
        <f>IFERROR(_xll.qlIndexFixing(ONIndex3M,I1873,TRUE,_xll.ohTrigger(RecalcTrigger,Trigger3M)),NA())</f>
        <v>7.9881716590801677E-3</v>
      </c>
      <c r="P1873" s="44">
        <f>IFERROR(_xll.qlIndexFixing(ONIndex6M,I1873,TRUE,_xll.ohTrigger(RecalcTrigger,Trigger6M)),NA())</f>
        <v>7.9050401386049352E-3</v>
      </c>
      <c r="Q1873" s="146">
        <f>IFERROR(_xll.qlIndexFixing(ONIndex1Y,I1873,TRUE,_xll.ohTrigger(RecalcTrigger,Trigger1Y)),NA())</f>
        <v>8.1952489968428743E-3</v>
      </c>
    </row>
    <row r="1874" spans="2:17" x14ac:dyDescent="0.2">
      <c r="B1874" s="39" t="s">
        <v>42</v>
      </c>
      <c r="D1874" s="42">
        <f>_xll.qlCalendarAdvance(Calendar,$D1873,B1874,"f",FALSE)</f>
        <v>52888</v>
      </c>
      <c r="E1874" s="140">
        <f>_xll.qlInterestRateIndexValueDate(IndexON,D1874)</f>
        <v>52888</v>
      </c>
      <c r="F1874" s="156">
        <f>IFERROR(_xll.qlIndexFixing(IndexON,D1874,TRUE,_xll.ohTrigger(RecalcTrigger,TriggerON)),NA())</f>
        <v>6.7877898303003725E-3</v>
      </c>
      <c r="H1874" s="42">
        <f>_xll.qlCalendarAdvance(Calendar,$H1873,B1874,"f",FALSE)</f>
        <v>52888</v>
      </c>
      <c r="I1874" s="140">
        <f>_xll.qlInterestRateIndexValueDate(Index1M,$H1874)</f>
        <v>52888</v>
      </c>
      <c r="J1874" s="145">
        <f>IFERROR(_xll.qlIndexFixing(Index1M,$H1874,TRUE,_xll.ohTrigger(RecalcTrigger,Trigger1M)),NA())</f>
        <v>7.7364135619376146E-3</v>
      </c>
      <c r="K1874" s="44">
        <f>IFERROR(_xll.qlIndexFixing(Index3M,H1874,TRUE,_xll.ohTrigger(RecalcTrigger,Trigger3M)),NA())</f>
        <v>7.9605103542590792E-3</v>
      </c>
      <c r="L1874" s="44">
        <f>IFERROR(_xll.qlIndexFixing(Index6M,$H1874,TRUE,_xll.ohTrigger(RecalcTrigger,Trigger6M)),NA())</f>
        <v>7.8537755005526188E-3</v>
      </c>
      <c r="M1874" s="146">
        <f>IFERROR(_xll.qlIndexFixing(Index1Y,$H1874,TRUE,_xll.ohTrigger(RecalcTrigger,Trigger1Y)),NA())</f>
        <v>8.0973599882070424E-3</v>
      </c>
      <c r="N1874" s="145">
        <f>IFERROR(_xll.qlIndexFixing(ONIndex1M,I1874,TRUE,_xll.ohTrigger(RecalcTrigger,Trigger1M)),NA())</f>
        <v>7.74358806323594E-3</v>
      </c>
      <c r="O1874" s="44">
        <f>IFERROR(_xll.qlIndexFixing(ONIndex3M,I1874,TRUE,_xll.ohTrigger(RecalcTrigger,Trigger3M)),NA())</f>
        <v>7.9835546968987092E-3</v>
      </c>
      <c r="P1874" s="44">
        <f>IFERROR(_xll.qlIndexFixing(ONIndex6M,I1874,TRUE,_xll.ohTrigger(RecalcTrigger,Trigger6M)),NA())</f>
        <v>7.9004763090684271E-3</v>
      </c>
      <c r="Q1874" s="146">
        <f>IFERROR(_xll.qlIndexFixing(ONIndex1Y,I1874,TRUE,_xll.ohTrigger(RecalcTrigger,Trigger1Y)),NA())</f>
        <v>8.1908611025727218E-3</v>
      </c>
    </row>
    <row r="1875" spans="2:17" x14ac:dyDescent="0.2">
      <c r="B1875" s="39" t="s">
        <v>42</v>
      </c>
      <c r="D1875" s="42">
        <f>_xll.qlCalendarAdvance(Calendar,$D1874,B1875,"f",FALSE)</f>
        <v>52895</v>
      </c>
      <c r="E1875" s="140">
        <f>_xll.qlInterestRateIndexValueDate(IndexON,D1875)</f>
        <v>52895</v>
      </c>
      <c r="F1875" s="156">
        <f>IFERROR(_xll.qlIndexFixing(IndexON,D1875,TRUE,_xll.ohTrigger(RecalcTrigger,TriggerON)),NA())</f>
        <v>6.7834691982027184E-3</v>
      </c>
      <c r="H1875" s="42">
        <f>_xll.qlCalendarAdvance(Calendar,$H1874,B1875,"f",FALSE)</f>
        <v>52895</v>
      </c>
      <c r="I1875" s="140">
        <f>_xll.qlInterestRateIndexValueDate(Index1M,$H1875)</f>
        <v>52895</v>
      </c>
      <c r="J1875" s="145">
        <f>IFERROR(_xll.qlIndexFixing(Index1M,$H1875,TRUE,_xll.ohTrigger(RecalcTrigger,Trigger1M)),NA())</f>
        <v>7.7318838689900025E-3</v>
      </c>
      <c r="K1875" s="44">
        <f>IFERROR(_xll.qlIndexFixing(Index3M,H1875,TRUE,_xll.ohTrigger(RecalcTrigger,Trigger3M)),NA())</f>
        <v>7.9556645063486621E-3</v>
      </c>
      <c r="L1875" s="44">
        <f>IFERROR(_xll.qlIndexFixing(Index6M,$H1875,TRUE,_xll.ohTrigger(RecalcTrigger,Trigger6M)),NA())</f>
        <v>7.8488448162391013E-3</v>
      </c>
      <c r="M1875" s="146">
        <f>IFERROR(_xll.qlIndexFixing(Index1Y,$H1875,TRUE,_xll.ohTrigger(RecalcTrigger,Trigger1Y)),NA())</f>
        <v>8.0922370344902461E-3</v>
      </c>
      <c r="N1875" s="145">
        <f>IFERROR(_xll.qlIndexFixing(ONIndex1M,I1875,TRUE,_xll.ohTrigger(RecalcTrigger,Trigger1M)),NA())</f>
        <v>7.7391176973240494E-3</v>
      </c>
      <c r="O1875" s="44">
        <f>IFERROR(_xll.qlIndexFixing(ONIndex3M,I1875,TRUE,_xll.ohTrigger(RecalcTrigger,Trigger3M)),NA())</f>
        <v>7.9789084960557588E-3</v>
      </c>
      <c r="P1875" s="44">
        <f>IFERROR(_xll.qlIndexFixing(ONIndex6M,I1875,TRUE,_xll.ohTrigger(RecalcTrigger,Trigger6M)),NA())</f>
        <v>7.8958875140355822E-3</v>
      </c>
      <c r="Q1875" s="146">
        <f>IFERROR(_xll.qlIndexFixing(ONIndex1Y,I1875,TRUE,_xll.ohTrigger(RecalcTrigger,Trigger1Y)),NA())</f>
        <v>8.1864475032589201E-3</v>
      </c>
    </row>
    <row r="1876" spans="2:17" x14ac:dyDescent="0.2">
      <c r="B1876" s="39" t="s">
        <v>42</v>
      </c>
      <c r="D1876" s="42">
        <f>_xll.qlCalendarAdvance(Calendar,$D1875,B1876,"f",FALSE)</f>
        <v>52902</v>
      </c>
      <c r="E1876" s="140">
        <f>_xll.qlInterestRateIndexValueDate(IndexON,D1876)</f>
        <v>52902</v>
      </c>
      <c r="F1876" s="156">
        <f>IFERROR(_xll.qlIndexFixing(IndexON,D1876,TRUE,_xll.ohTrigger(RecalcTrigger,TriggerON)),NA())</f>
        <v>6.77912143950965E-3</v>
      </c>
      <c r="H1876" s="42">
        <f>_xll.qlCalendarAdvance(Calendar,$H1875,B1876,"f",FALSE)</f>
        <v>52902</v>
      </c>
      <c r="I1876" s="140">
        <f>_xll.qlInterestRateIndexValueDate(Index1M,$H1876)</f>
        <v>52902</v>
      </c>
      <c r="J1876" s="145">
        <f>IFERROR(_xll.qlIndexFixing(Index1M,$H1876,TRUE,_xll.ohTrigger(RecalcTrigger,Trigger1M)),NA())</f>
        <v>7.7275737063674157E-3</v>
      </c>
      <c r="K1876" s="44">
        <f>IFERROR(_xll.qlIndexFixing(Index3M,H1876,TRUE,_xll.ohTrigger(RecalcTrigger,Trigger3M)),NA())</f>
        <v>7.9507893676102597E-3</v>
      </c>
      <c r="L1876" s="44">
        <f>IFERROR(_xll.qlIndexFixing(Index6M,$H1876,TRUE,_xll.ohTrigger(RecalcTrigger,Trigger6M)),NA())</f>
        <v>7.8438890814370825E-3</v>
      </c>
      <c r="M1876" s="146">
        <f>IFERROR(_xll.qlIndexFixing(Index1Y,$H1876,TRUE,_xll.ohTrigger(RecalcTrigger,Trigger1Y)),NA())</f>
        <v>8.0870881944257178E-3</v>
      </c>
      <c r="N1876" s="145">
        <f>IFERROR(_xll.qlIndexFixing(ONIndex1M,I1876,TRUE,_xll.ohTrigger(RecalcTrigger,Trigger1M)),NA())</f>
        <v>7.7346209884532335E-3</v>
      </c>
      <c r="O1876" s="44">
        <f>IFERROR(_xll.qlIndexFixing(ONIndex3M,I1876,TRUE,_xll.ohTrigger(RecalcTrigger,Trigger3M)),NA())</f>
        <v>7.9742330563892239E-3</v>
      </c>
      <c r="P1876" s="44">
        <f>IFERROR(_xll.qlIndexFixing(ONIndex6M,I1876,TRUE,_xll.ohTrigger(RecalcTrigger,Trigger6M)),NA())</f>
        <v>7.8912737536684929E-3</v>
      </c>
      <c r="Q1876" s="146">
        <f>IFERROR(_xll.qlIndexFixing(ONIndex1Y,I1876,TRUE,_xll.ohTrigger(RecalcTrigger,Trigger1Y)),NA())</f>
        <v>8.1820081989825155E-3</v>
      </c>
    </row>
    <row r="1877" spans="2:17" x14ac:dyDescent="0.2">
      <c r="B1877" s="39" t="s">
        <v>42</v>
      </c>
      <c r="D1877" s="42">
        <f>_xll.qlCalendarAdvance(Calendar,$D1876,B1877,"f",FALSE)</f>
        <v>52909</v>
      </c>
      <c r="E1877" s="140">
        <f>_xll.qlInterestRateIndexValueDate(IndexON,D1877)</f>
        <v>52909</v>
      </c>
      <c r="F1877" s="156">
        <f>IFERROR(_xll.qlIndexFixing(IndexON,D1877,TRUE,_xll.ohTrigger(RecalcTrigger,TriggerON)),NA())</f>
        <v>6.7747465542211671E-3</v>
      </c>
      <c r="H1877" s="42">
        <f>_xll.qlCalendarAdvance(Calendar,$H1876,B1877,"f",FALSE)</f>
        <v>52909</v>
      </c>
      <c r="I1877" s="140">
        <f>_xll.qlInterestRateIndexValueDate(Index1M,$H1877)</f>
        <v>52909</v>
      </c>
      <c r="J1877" s="145">
        <f>IFERROR(_xll.qlIndexFixing(Index1M,$H1877,TRUE,_xll.ohTrigger(RecalcTrigger,Trigger1M)),NA())</f>
        <v>7.7229932767857914E-3</v>
      </c>
      <c r="K1877" s="44">
        <f>IFERROR(_xll.qlIndexFixing(Index3M,H1877,TRUE,_xll.ohTrigger(RecalcTrigger,Trigger3M)),NA())</f>
        <v>7.9458849381531058E-3</v>
      </c>
      <c r="L1877" s="44">
        <f>IFERROR(_xll.qlIndexFixing(Index6M,$H1877,TRUE,_xll.ohTrigger(RecalcTrigger,Trigger6M)),NA())</f>
        <v>7.8391885598185634E-3</v>
      </c>
      <c r="M1877" s="146">
        <f>IFERROR(_xll.qlIndexFixing(Index1Y,$H1877,TRUE,_xll.ohTrigger(RecalcTrigger,Trigger1Y)),NA())</f>
        <v>8.0819134684104732E-3</v>
      </c>
      <c r="N1877" s="145">
        <f>IFERROR(_xll.qlIndexFixing(ONIndex1M,I1877,TRUE,_xll.ohTrigger(RecalcTrigger,Trigger1M)),NA())</f>
        <v>7.7300979363803535E-3</v>
      </c>
      <c r="O1877" s="44">
        <f>IFERROR(_xll.qlIndexFixing(ONIndex3M,I1877,TRUE,_xll.ohTrigger(RecalcTrigger,Trigger3M)),NA())</f>
        <v>7.969528378061197E-3</v>
      </c>
      <c r="P1877" s="44">
        <f>IFERROR(_xll.qlIndexFixing(ONIndex6M,I1877,TRUE,_xll.ohTrigger(RecalcTrigger,Trigger6M)),NA())</f>
        <v>7.886635027886113E-3</v>
      </c>
      <c r="Q1877" s="146">
        <f>IFERROR(_xll.qlIndexFixing(ONIndex1Y,I1877,TRUE,_xll.ohTrigger(RecalcTrigger,Trigger1Y)),NA())</f>
        <v>8.1775431896624617E-3</v>
      </c>
    </row>
    <row r="1878" spans="2:17" x14ac:dyDescent="0.2">
      <c r="B1878" s="39" t="s">
        <v>42</v>
      </c>
      <c r="D1878" s="42">
        <f>_xll.qlCalendarAdvance(Calendar,$D1877,B1878,"f",FALSE)</f>
        <v>52916</v>
      </c>
      <c r="E1878" s="140">
        <f>_xll.qlInterestRateIndexValueDate(IndexON,D1878)</f>
        <v>52916</v>
      </c>
      <c r="F1878" s="156">
        <f>IFERROR(_xll.qlIndexFixing(IndexON,D1878,TRUE,_xll.ohTrigger(RecalcTrigger,TriggerON)),NA())</f>
        <v>6.7703445422562236E-3</v>
      </c>
      <c r="H1878" s="42">
        <f>_xll.qlCalendarAdvance(Calendar,$H1877,B1878,"f",FALSE)</f>
        <v>52916</v>
      </c>
      <c r="I1878" s="140">
        <f>_xll.qlInterestRateIndexValueDate(Index1M,$H1878)</f>
        <v>52916</v>
      </c>
      <c r="J1878" s="145">
        <f>IFERROR(_xll.qlIndexFixing(Index1M,$H1878,TRUE,_xll.ohTrigger(RecalcTrigger,Trigger1M)),NA())</f>
        <v>7.7183864896082834E-3</v>
      </c>
      <c r="K1878" s="44">
        <f>IFERROR(_xll.qlIndexFixing(Index3M,H1878,TRUE,_xll.ohTrigger(RecalcTrigger,Trigger3M)),NA())</f>
        <v>7.9409512180855547E-3</v>
      </c>
      <c r="L1878" s="44">
        <f>IFERROR(_xll.qlIndexFixing(Index6M,$H1878,TRUE,_xll.ohTrigger(RecalcTrigger,Trigger6M)),NA())</f>
        <v>7.8341846210929263E-3</v>
      </c>
      <c r="M1878" s="146">
        <f>IFERROR(_xll.qlIndexFixing(Index1Y,$H1878,TRUE,_xll.ohTrigger(RecalcTrigger,Trigger1Y)),NA())</f>
        <v>8.0767128568435265E-3</v>
      </c>
      <c r="N1878" s="145">
        <f>IFERROR(_xll.qlIndexFixing(ONIndex1M,I1878,TRUE,_xll.ohTrigger(RecalcTrigger,Trigger1M)),NA())</f>
        <v>7.7255485411864555E-3</v>
      </c>
      <c r="O1878" s="44">
        <f>IFERROR(_xll.qlIndexFixing(ONIndex3M,I1878,TRUE,_xll.ohTrigger(RecalcTrigger,Trigger3M)),NA())</f>
        <v>7.9647944609906318E-3</v>
      </c>
      <c r="P1878" s="44">
        <f>IFERROR(_xll.qlIndexFixing(ONIndex6M,I1878,TRUE,_xll.ohTrigger(RecalcTrigger,Trigger6M)),NA())</f>
        <v>7.8819713367694888E-3</v>
      </c>
      <c r="Q1878" s="146">
        <f>IFERROR(_xll.qlIndexFixing(ONIndex1Y,I1878,TRUE,_xll.ohTrigger(RecalcTrigger,Trigger1Y)),NA())</f>
        <v>8.1730524752987588E-3</v>
      </c>
    </row>
    <row r="1879" spans="2:17" x14ac:dyDescent="0.2">
      <c r="B1879" s="39" t="s">
        <v>42</v>
      </c>
      <c r="D1879" s="42">
        <f>_xll.qlCalendarAdvance(Calendar,$D1878,B1879,"f",FALSE)</f>
        <v>52923</v>
      </c>
      <c r="E1879" s="140">
        <f>_xll.qlInterestRateIndexValueDate(IndexON,D1879)</f>
        <v>52923</v>
      </c>
      <c r="F1879" s="156">
        <f>IFERROR(_xll.qlIndexFixing(IndexON,D1879,TRUE,_xll.ohTrigger(RecalcTrigger,TriggerON)),NA())</f>
        <v>6.7659154035337732E-3</v>
      </c>
      <c r="H1879" s="42">
        <f>_xll.qlCalendarAdvance(Calendar,$H1878,B1879,"f",FALSE)</f>
        <v>52923</v>
      </c>
      <c r="I1879" s="140">
        <f>_xll.qlInterestRateIndexValueDate(Index1M,$H1879)</f>
        <v>52923</v>
      </c>
      <c r="J1879" s="145">
        <f>IFERROR(_xll.qlIndexFixing(Index1M,$H1879,TRUE,_xll.ohTrigger(RecalcTrigger,Trigger1M)),NA())</f>
        <v>7.7137533448700113E-3</v>
      </c>
      <c r="K1879" s="44">
        <f>IFERROR(_xll.qlIndexFixing(Index3M,H1879,TRUE,_xll.ohTrigger(RecalcTrigger,Trigger3M)),NA())</f>
        <v>7.9359882075159625E-3</v>
      </c>
      <c r="L1879" s="44">
        <f>IFERROR(_xll.qlIndexFixing(Index6M,$H1879,TRUE,_xll.ohTrigger(RecalcTrigger,Trigger6M)),NA())</f>
        <v>7.8291556328904371E-3</v>
      </c>
      <c r="M1879" s="146">
        <f>IFERROR(_xll.qlIndexFixing(Index1Y,$H1879,TRUE,_xll.ohTrigger(RecalcTrigger,Trigger1Y)),NA())</f>
        <v>8.0714863601254461E-3</v>
      </c>
      <c r="N1879" s="145">
        <f>IFERROR(_xll.qlIndexFixing(ONIndex1M,I1879,TRUE,_xll.ohTrigger(RecalcTrigger,Trigger1M)),NA())</f>
        <v>7.7209728030336322E-3</v>
      </c>
      <c r="O1879" s="44">
        <f>IFERROR(_xll.qlIndexFixing(ONIndex3M,I1879,TRUE,_xll.ohTrigger(RecalcTrigger,Trigger3M)),NA())</f>
        <v>7.9600313052585747E-3</v>
      </c>
      <c r="P1879" s="44">
        <f>IFERROR(_xll.qlIndexFixing(ONIndex6M,I1879,TRUE,_xll.ohTrigger(RecalcTrigger,Trigger6M)),NA())</f>
        <v>7.8772826800754814E-3</v>
      </c>
      <c r="Q1879" s="146">
        <f>IFERROR(_xll.qlIndexFixing(ONIndex1Y,I1879,TRUE,_xll.ohTrigger(RecalcTrigger,Trigger1Y)),NA())</f>
        <v>8.1685360558914066E-3</v>
      </c>
    </row>
    <row r="1880" spans="2:17" x14ac:dyDescent="0.2">
      <c r="B1880" s="39" t="s">
        <v>42</v>
      </c>
      <c r="D1880" s="42">
        <f>_xll.qlCalendarAdvance(Calendar,$D1879,B1880,"f",FALSE)</f>
        <v>52930</v>
      </c>
      <c r="E1880" s="140">
        <f>_xll.qlInterestRateIndexValueDate(IndexON,D1880)</f>
        <v>52930</v>
      </c>
      <c r="F1880" s="156">
        <f>IFERROR(_xll.qlIndexFixing(IndexON,D1880,TRUE,_xll.ohTrigger(RecalcTrigger,TriggerON)),NA())</f>
        <v>6.7614591382969547E-3</v>
      </c>
      <c r="H1880" s="42">
        <f>_xll.qlCalendarAdvance(Calendar,$H1879,B1880,"f",FALSE)</f>
        <v>52930</v>
      </c>
      <c r="I1880" s="140">
        <f>_xll.qlInterestRateIndexValueDate(Index1M,$H1880)</f>
        <v>52930</v>
      </c>
      <c r="J1880" s="145">
        <f>IFERROR(_xll.qlIndexFixing(Index1M,$H1880,TRUE,_xll.ohTrigger(RecalcTrigger,Trigger1M)),NA())</f>
        <v>7.7090938425952906E-3</v>
      </c>
      <c r="K1880" s="44">
        <f>IFERROR(_xll.qlIndexFixing(Index3M,H1880,TRUE,_xll.ohTrigger(RecalcTrigger,Trigger3M)),NA())</f>
        <v>7.9312719145355239E-3</v>
      </c>
      <c r="L1880" s="44">
        <f>IFERROR(_xll.qlIndexFixing(Index6M,$H1880,TRUE,_xll.ohTrigger(RecalcTrigger,Trigger6M)),NA())</f>
        <v>7.8238156410534044E-3</v>
      </c>
      <c r="M1880" s="146">
        <f>IFERROR(_xll.qlIndexFixing(Index1Y,$H1880,TRUE,_xll.ohTrigger(RecalcTrigger,Trigger1Y)),NA())</f>
        <v>8.066233978659465E-3</v>
      </c>
      <c r="N1880" s="145">
        <f>IFERROR(_xll.qlIndexFixing(ONIndex1M,I1880,TRUE,_xll.ohTrigger(RecalcTrigger,Trigger1M)),NA())</f>
        <v>7.7163707215976984E-3</v>
      </c>
      <c r="O1880" s="44">
        <f>IFERROR(_xll.qlIndexFixing(ONIndex3M,I1880,TRUE,_xll.ohTrigger(RecalcTrigger,Trigger3M)),NA())</f>
        <v>7.9552389107839794E-3</v>
      </c>
      <c r="P1880" s="44">
        <f>IFERROR(_xll.qlIndexFixing(ONIndex6M,I1880,TRUE,_xll.ohTrigger(RecalcTrigger,Trigger6M)),NA())</f>
        <v>7.8725690581282759E-3</v>
      </c>
      <c r="Q1880" s="146">
        <f>IFERROR(_xll.qlIndexFixing(ONIndex1Y,I1880,TRUE,_xll.ohTrigger(RecalcTrigger,Trigger1Y)),NA())</f>
        <v>8.1639939315214516E-3</v>
      </c>
    </row>
    <row r="1881" spans="2:17" x14ac:dyDescent="0.2">
      <c r="B1881" s="39" t="s">
        <v>42</v>
      </c>
      <c r="D1881" s="42">
        <f>_xll.qlCalendarAdvance(Calendar,$D1880,B1881,"f",FALSE)</f>
        <v>52937</v>
      </c>
      <c r="E1881" s="140">
        <f>_xll.qlInterestRateIndexValueDate(IndexON,D1881)</f>
        <v>52937</v>
      </c>
      <c r="F1881" s="156">
        <f>IFERROR(_xll.qlIndexFixing(IndexON,D1881,TRUE,_xll.ohTrigger(RecalcTrigger,TriggerON)),NA())</f>
        <v>6.7569757464647218E-3</v>
      </c>
      <c r="H1881" s="42">
        <f>_xll.qlCalendarAdvance(Calendar,$H1880,B1881,"f",FALSE)</f>
        <v>52937</v>
      </c>
      <c r="I1881" s="140">
        <f>_xll.qlInterestRateIndexValueDate(Index1M,$H1881)</f>
        <v>52937</v>
      </c>
      <c r="J1881" s="145">
        <f>IFERROR(_xll.qlIndexFixing(Index1M,$H1881,TRUE,_xll.ohTrigger(RecalcTrigger,Trigger1M)),NA())</f>
        <v>7.7041521911935806E-3</v>
      </c>
      <c r="K1881" s="44">
        <f>IFERROR(_xll.qlIndexFixing(Index3M,H1881,TRUE,_xll.ohTrigger(RecalcTrigger,Trigger3M)),NA())</f>
        <v>7.9265305196229378E-3</v>
      </c>
      <c r="L1881" s="44">
        <f>IFERROR(_xll.qlIndexFixing(Index6M,$H1881,TRUE,_xll.ohTrigger(RecalcTrigger,Trigger6M)),NA())</f>
        <v>7.8187346566009602E-3</v>
      </c>
      <c r="M1881" s="146">
        <f>IFERROR(_xll.qlIndexFixing(Index1Y,$H1881,TRUE,_xll.ohTrigger(RecalcTrigger,Trigger1Y)),NA())</f>
        <v>8.0609557128505926E-3</v>
      </c>
      <c r="N1881" s="145">
        <f>IFERROR(_xll.qlIndexFixing(ONIndex1M,I1881,TRUE,_xll.ohTrigger(RecalcTrigger,Trigger1M)),NA())</f>
        <v>7.711742297121793E-3</v>
      </c>
      <c r="O1881" s="44">
        <f>IFERROR(_xll.qlIndexFixing(ONIndex3M,I1881,TRUE,_xll.ohTrigger(RecalcTrigger,Trigger3M)),NA())</f>
        <v>7.9504172775668458E-3</v>
      </c>
      <c r="P1881" s="44">
        <f>IFERROR(_xll.qlIndexFixing(ONIndex6M,I1881,TRUE,_xll.ohTrigger(RecalcTrigger,Trigger6M)),NA())</f>
        <v>7.8678304707657798E-3</v>
      </c>
      <c r="Q1881" s="146">
        <f>IFERROR(_xll.qlIndexFixing(ONIndex1Y,I1881,TRUE,_xll.ohTrigger(RecalcTrigger,Trigger1Y)),NA())</f>
        <v>8.1594261021078474E-3</v>
      </c>
    </row>
    <row r="1882" spans="2:17" x14ac:dyDescent="0.2">
      <c r="B1882" s="39" t="s">
        <v>42</v>
      </c>
      <c r="D1882" s="42">
        <f>_xll.qlCalendarAdvance(Calendar,$D1881,B1882,"f",FALSE)</f>
        <v>52944</v>
      </c>
      <c r="E1882" s="140">
        <f>_xll.qlInterestRateIndexValueDate(IndexON,D1882)</f>
        <v>52944</v>
      </c>
      <c r="F1882" s="156">
        <f>IFERROR(_xll.qlIndexFixing(IndexON,D1882,TRUE,_xll.ohTrigger(RecalcTrigger,TriggerON)),NA())</f>
        <v>6.7524652278749819E-3</v>
      </c>
      <c r="H1882" s="42">
        <f>_xll.qlCalendarAdvance(Calendar,$H1881,B1882,"f",FALSE)</f>
        <v>52944</v>
      </c>
      <c r="I1882" s="140">
        <f>_xll.qlInterestRateIndexValueDate(Index1M,$H1882)</f>
        <v>52944</v>
      </c>
      <c r="J1882" s="145">
        <f>IFERROR(_xll.qlIndexFixing(Index1M,$H1882,TRUE,_xll.ohTrigger(RecalcTrigger,Trigger1M)),NA())</f>
        <v>7.6994379918282263E-3</v>
      </c>
      <c r="K1882" s="44">
        <f>IFERROR(_xll.qlIndexFixing(Index3M,H1882,TRUE,_xll.ohTrigger(RecalcTrigger,Trigger3M)),NA())</f>
        <v>7.9214840414064559E-3</v>
      </c>
      <c r="L1882" s="44">
        <f>IFERROR(_xll.qlIndexFixing(Index6M,$H1882,TRUE,_xll.ohTrigger(RecalcTrigger,Trigger6M)),NA())</f>
        <v>7.8136286227835292E-3</v>
      </c>
      <c r="M1882" s="146">
        <f>IFERROR(_xll.qlIndexFixing(Index1Y,$H1882,TRUE,_xll.ohTrigger(RecalcTrigger,Trigger1Y)),NA())</f>
        <v>8.0556515631051706E-3</v>
      </c>
      <c r="N1882" s="145">
        <f>IFERROR(_xll.qlIndexFixing(ONIndex1M,I1882,TRUE,_xll.ohTrigger(RecalcTrigger,Trigger1M)),NA())</f>
        <v>7.7070875295248698E-3</v>
      </c>
      <c r="O1882" s="44">
        <f>IFERROR(_xll.qlIndexFixing(ONIndex3M,I1882,TRUE,_xll.ohTrigger(RecalcTrigger,Trigger3M)),NA())</f>
        <v>7.9455664056882203E-3</v>
      </c>
      <c r="P1882" s="44">
        <f>IFERROR(_xll.qlIndexFixing(ONIndex6M,I1882,TRUE,_xll.ohTrigger(RecalcTrigger,Trigger6M)),NA())</f>
        <v>7.8630669179879931E-3</v>
      </c>
      <c r="Q1882" s="146">
        <f>IFERROR(_xll.qlIndexFixing(ONIndex1Y,I1882,TRUE,_xll.ohTrigger(RecalcTrigger,Trigger1Y)),NA())</f>
        <v>8.1548325675695477E-3</v>
      </c>
    </row>
    <row r="1883" spans="2:17" x14ac:dyDescent="0.2">
      <c r="B1883" s="39" t="s">
        <v>42</v>
      </c>
      <c r="D1883" s="42">
        <f>_xll.qlCalendarAdvance(Calendar,$D1882,B1883,"f",FALSE)</f>
        <v>52951</v>
      </c>
      <c r="E1883" s="140">
        <f>_xll.qlInterestRateIndexValueDate(IndexON,D1883)</f>
        <v>52951</v>
      </c>
      <c r="F1883" s="156">
        <f>IFERROR(_xll.qlIndexFixing(IndexON,D1883,TRUE,_xll.ohTrigger(RecalcTrigger,TriggerON)),NA())</f>
        <v>6.747927582770874E-3</v>
      </c>
      <c r="H1883" s="42">
        <f>_xll.qlCalendarAdvance(Calendar,$H1882,B1883,"f",FALSE)</f>
        <v>52951</v>
      </c>
      <c r="I1883" s="140">
        <f>_xll.qlInterestRateIndexValueDate(Index1M,$H1883)</f>
        <v>52951</v>
      </c>
      <c r="J1883" s="145">
        <f>IFERROR(_xll.qlIndexFixing(Index1M,$H1883,TRUE,_xll.ohTrigger(RecalcTrigger,Trigger1M)),NA())</f>
        <v>7.6946974345286851E-3</v>
      </c>
      <c r="K1883" s="44">
        <f>IFERROR(_xll.qlIndexFixing(Index3M,H1883,TRUE,_xll.ohTrigger(RecalcTrigger,Trigger3M)),NA())</f>
        <v>7.9164082742446684E-3</v>
      </c>
      <c r="L1883" s="44">
        <f>IFERROR(_xll.qlIndexFixing(Index6M,$H1883,TRUE,_xll.ohTrigger(RecalcTrigger,Trigger6M)),NA())</f>
        <v>7.8084975397921469E-3</v>
      </c>
      <c r="M1883" s="146">
        <f>IFERROR(_xll.qlIndexFixing(Index1Y,$H1883,TRUE,_xll.ohTrigger(RecalcTrigger,Trigger1Y)),NA())</f>
        <v>8.0503215298324271E-3</v>
      </c>
      <c r="N1883" s="145">
        <f>IFERROR(_xll.qlIndexFixing(ONIndex1M,I1883,TRUE,_xll.ohTrigger(RecalcTrigger,Trigger1M)),NA())</f>
        <v>7.7024064188879748E-3</v>
      </c>
      <c r="O1883" s="44">
        <f>IFERROR(_xll.qlIndexFixing(ONIndex3M,I1883,TRUE,_xll.ohTrigger(RecalcTrigger,Trigger3M)),NA())</f>
        <v>7.9406862950670565E-3</v>
      </c>
      <c r="P1883" s="44">
        <f>IFERROR(_xll.qlIndexFixing(ONIndex6M,I1883,TRUE,_xll.ohTrigger(RecalcTrigger,Trigger6M)),NA())</f>
        <v>7.858278399875962E-3</v>
      </c>
      <c r="Q1883" s="146">
        <f>IFERROR(_xll.qlIndexFixing(ONIndex1Y,I1883,TRUE,_xll.ohTrigger(RecalcTrigger,Trigger1Y)),NA())</f>
        <v>8.1502133281496913E-3</v>
      </c>
    </row>
    <row r="1884" spans="2:17" x14ac:dyDescent="0.2">
      <c r="B1884" s="39" t="s">
        <v>42</v>
      </c>
      <c r="D1884" s="42">
        <f>_xll.qlCalendarAdvance(Calendar,$D1883,B1884,"f",FALSE)</f>
        <v>52959</v>
      </c>
      <c r="E1884" s="140">
        <f>_xll.qlInterestRateIndexValueDate(IndexON,D1884)</f>
        <v>52959</v>
      </c>
      <c r="F1884" s="156">
        <f>IFERROR(_xll.qlIndexFixing(IndexON,D1884,TRUE,_xll.ohTrigger(RecalcTrigger,TriggerON)),NA())</f>
        <v>6.7427084862736741E-3</v>
      </c>
      <c r="H1884" s="42">
        <f>_xll.qlCalendarAdvance(Calendar,$H1883,B1884,"f",FALSE)</f>
        <v>52959</v>
      </c>
      <c r="I1884" s="140">
        <f>_xll.qlInterestRateIndexValueDate(Index1M,$H1884)</f>
        <v>52959</v>
      </c>
      <c r="J1884" s="145">
        <f>IFERROR(_xll.qlIndexFixing(Index1M,$H1884,TRUE,_xll.ohTrigger(RecalcTrigger,Trigger1M)),NA())</f>
        <v>7.6887227563234477E-3</v>
      </c>
      <c r="K1884" s="44">
        <f>IFERROR(_xll.qlIndexFixing(Index3M,H1884,TRUE,_xll.ohTrigger(RecalcTrigger,Trigger3M)),NA())</f>
        <v>7.9105715336148762E-3</v>
      </c>
      <c r="L1884" s="44">
        <f>IFERROR(_xll.qlIndexFixing(Index6M,$H1884,TRUE,_xll.ohTrigger(RecalcTrigger,Trigger6M)),NA())</f>
        <v>7.8026027727322294E-3</v>
      </c>
      <c r="M1884" s="146">
        <f>IFERROR(_xll.qlIndexFixing(Index1Y,$H1884,TRUE,_xll.ohTrigger(RecalcTrigger,Trigger1Y)),NA())</f>
        <v>8.0441983696470931E-3</v>
      </c>
      <c r="N1884" s="145">
        <f>IFERROR(_xll.qlIndexFixing(ONIndex1M,I1884,TRUE,_xll.ohTrigger(RecalcTrigger,Trigger1M)),NA())</f>
        <v>7.6970243212193257E-3</v>
      </c>
      <c r="O1884" s="44">
        <f>IFERROR(_xll.qlIndexFixing(ONIndex3M,I1884,TRUE,_xll.ohTrigger(RecalcTrigger,Trigger3M)),NA())</f>
        <v>7.935073223278577E-3</v>
      </c>
      <c r="P1884" s="44">
        <f>IFERROR(_xll.qlIndexFixing(ONIndex6M,I1884,TRUE,_xll.ohTrigger(RecalcTrigger,Trigger6M)),NA())</f>
        <v>7.8527752377044457E-3</v>
      </c>
      <c r="Q1884" s="146">
        <f>IFERROR(_xll.qlIndexFixing(ONIndex1Y,I1884,TRUE,_xll.ohTrigger(RecalcTrigger,Trigger1Y)),NA())</f>
        <v>8.1449027217295189E-3</v>
      </c>
    </row>
    <row r="1885" spans="2:17" x14ac:dyDescent="0.2">
      <c r="B1885" s="39" t="s">
        <v>42</v>
      </c>
      <c r="D1885" s="42">
        <f>_xll.qlCalendarAdvance(Calendar,$D1884,B1885,"f",FALSE)</f>
        <v>52966</v>
      </c>
      <c r="E1885" s="140">
        <f>_xll.qlInterestRateIndexValueDate(IndexON,D1885)</f>
        <v>52966</v>
      </c>
      <c r="F1885" s="156">
        <f>IFERROR(_xll.qlIndexFixing(IndexON,D1885,TRUE,_xll.ohTrigger(RecalcTrigger,TriggerON)),NA())</f>
        <v>6.7381127126697749E-3</v>
      </c>
      <c r="H1885" s="42">
        <f>_xll.qlCalendarAdvance(Calendar,$H1884,B1885,"f",FALSE)</f>
        <v>52966</v>
      </c>
      <c r="I1885" s="140">
        <f>_xll.qlInterestRateIndexValueDate(Index1M,$H1885)</f>
        <v>52966</v>
      </c>
      <c r="J1885" s="145">
        <f>IFERROR(_xll.qlIndexFixing(Index1M,$H1885,TRUE,_xll.ohTrigger(RecalcTrigger,Trigger1M)),NA())</f>
        <v>7.6839217503082138E-3</v>
      </c>
      <c r="K1885" s="44">
        <f>IFERROR(_xll.qlIndexFixing(Index3M,H1885,TRUE,_xll.ohTrigger(RecalcTrigger,Trigger3M)),NA())</f>
        <v>7.9054330047985746E-3</v>
      </c>
      <c r="L1885" s="44">
        <f>IFERROR(_xll.qlIndexFixing(Index6M,$H1885,TRUE,_xll.ohTrigger(RecalcTrigger,Trigger6M)),NA())</f>
        <v>7.7977137331370254E-3</v>
      </c>
      <c r="M1885" s="146">
        <f>IFERROR(_xll.qlIndexFixing(Index1Y,$H1885,TRUE,_xll.ohTrigger(RecalcTrigger,Trigger1Y)),NA())</f>
        <v>8.0388128730590758E-3</v>
      </c>
      <c r="N1885" s="145">
        <f>IFERROR(_xll.qlIndexFixing(ONIndex1M,I1885,TRUE,_xll.ohTrigger(RecalcTrigger,Trigger1M)),NA())</f>
        <v>7.6922867609563461E-3</v>
      </c>
      <c r="O1885" s="44">
        <f>IFERROR(_xll.qlIndexFixing(ONIndex3M,I1885,TRUE,_xll.ohTrigger(RecalcTrigger,Trigger3M)),NA())</f>
        <v>7.9301304582901633E-3</v>
      </c>
      <c r="P1885" s="44">
        <f>IFERROR(_xll.qlIndexFixing(ONIndex6M,I1885,TRUE,_xll.ohTrigger(RecalcTrigger,Trigger6M)),NA())</f>
        <v>7.8479332222392006E-3</v>
      </c>
      <c r="Q1885" s="146">
        <f>IFERROR(_xll.qlIndexFixing(ONIndex1Y,I1885,TRUE,_xll.ohTrigger(RecalcTrigger,Trigger1Y)),NA())</f>
        <v>8.1402284000964276E-3</v>
      </c>
    </row>
    <row r="1886" spans="2:17" x14ac:dyDescent="0.2">
      <c r="B1886" s="39" t="s">
        <v>42</v>
      </c>
      <c r="D1886" s="42">
        <f>_xll.qlCalendarAdvance(Calendar,$D1885,B1886,"f",FALSE)</f>
        <v>52973</v>
      </c>
      <c r="E1886" s="140">
        <f>_xll.qlInterestRateIndexValueDate(IndexON,D1886)</f>
        <v>52973</v>
      </c>
      <c r="F1886" s="156">
        <f>IFERROR(_xll.qlIndexFixing(IndexON,D1886,TRUE,_xll.ohTrigger(RecalcTrigger,TriggerON)),NA())</f>
        <v>6.7334898123083686E-3</v>
      </c>
      <c r="H1886" s="42">
        <f>_xll.qlCalendarAdvance(Calendar,$H1885,B1886,"f",FALSE)</f>
        <v>52973</v>
      </c>
      <c r="I1886" s="140">
        <f>_xll.qlInterestRateIndexValueDate(Index1M,$H1886)</f>
        <v>52973</v>
      </c>
      <c r="J1886" s="145">
        <f>IFERROR(_xll.qlIndexFixing(Index1M,$H1886,TRUE,_xll.ohTrigger(RecalcTrigger,Trigger1M)),NA())</f>
        <v>7.6790943854809102E-3</v>
      </c>
      <c r="K1886" s="44">
        <f>IFERROR(_xll.qlIndexFixing(Index3M,H1886,TRUE,_xll.ohTrigger(RecalcTrigger,Trigger3M)),NA())</f>
        <v>7.9002651873845645E-3</v>
      </c>
      <c r="L1886" s="44">
        <f>IFERROR(_xll.qlIndexFixing(Index6M,$H1886,TRUE,_xll.ohTrigger(RecalcTrigger,Trigger6M)),NA())</f>
        <v>7.7925058255880033E-3</v>
      </c>
      <c r="M1886" s="146">
        <f>IFERROR(_xll.qlIndexFixing(Index1Y,$H1886,TRUE,_xll.ohTrigger(RecalcTrigger,Trigger1Y)),NA())</f>
        <v>8.0334014942413656E-3</v>
      </c>
      <c r="N1886" s="145">
        <f>IFERROR(_xll.qlIndexFixing(ONIndex1M,I1886,TRUE,_xll.ohTrigger(RecalcTrigger,Trigger1M)),NA())</f>
        <v>7.6875228577344412E-3</v>
      </c>
      <c r="O1886" s="44">
        <f>IFERROR(_xll.qlIndexFixing(ONIndex3M,I1886,TRUE,_xll.ohTrigger(RecalcTrigger,Trigger3M)),NA())</f>
        <v>7.9251584545592113E-3</v>
      </c>
      <c r="P1886" s="44">
        <f>IFERROR(_xll.qlIndexFixing(ONIndex6M,I1886,TRUE,_xll.ohTrigger(RecalcTrigger,Trigger6M)),NA())</f>
        <v>7.8430662414397112E-3</v>
      </c>
      <c r="Q1886" s="146">
        <f>IFERROR(_xll.qlIndexFixing(ONIndex1Y,I1886,TRUE,_xll.ohTrigger(RecalcTrigger,Trigger1Y)),NA())</f>
        <v>8.1355283733386408E-3</v>
      </c>
    </row>
    <row r="1887" spans="2:17" x14ac:dyDescent="0.2">
      <c r="B1887" s="39" t="s">
        <v>42</v>
      </c>
      <c r="D1887" s="42">
        <f>_xll.qlCalendarAdvance(Calendar,$D1886,B1887,"f",FALSE)</f>
        <v>52980</v>
      </c>
      <c r="E1887" s="140">
        <f>_xll.qlInterestRateIndexValueDate(IndexON,D1887)</f>
        <v>52980</v>
      </c>
      <c r="F1887" s="156">
        <f>IFERROR(_xll.qlIndexFixing(IndexON,D1887,TRUE,_xll.ohTrigger(RecalcTrigger,TriggerON)),NA())</f>
        <v>6.7288397854325943E-3</v>
      </c>
      <c r="H1887" s="42">
        <f>_xll.qlCalendarAdvance(Calendar,$H1886,B1887,"f",FALSE)</f>
        <v>52980</v>
      </c>
      <c r="I1887" s="140">
        <f>_xll.qlInterestRateIndexValueDate(Index1M,$H1887)</f>
        <v>52980</v>
      </c>
      <c r="J1887" s="145">
        <f>IFERROR(_xll.qlIndexFixing(Index1M,$H1887,TRUE,_xll.ohTrigger(RecalcTrigger,Trigger1M)),NA())</f>
        <v>7.6742406618783773E-3</v>
      </c>
      <c r="K1887" s="44">
        <f>IFERROR(_xll.qlIndexFixing(Index3M,H1887,TRUE,_xll.ohTrigger(RecalcTrigger,Trigger3M)),NA())</f>
        <v>7.89506808148451E-3</v>
      </c>
      <c r="L1887" s="44">
        <f>IFERROR(_xll.qlIndexFixing(Index6M,$H1887,TRUE,_xll.ohTrigger(RecalcTrigger,Trigger6M)),NA())</f>
        <v>7.7872728701100695E-3</v>
      </c>
      <c r="M1887" s="146">
        <f>IFERROR(_xll.qlIndexFixing(Index1Y,$H1887,TRUE,_xll.ohTrigger(RecalcTrigger,Trigger1Y)),NA())</f>
        <v>8.0279642336116286E-3</v>
      </c>
      <c r="N1887" s="145">
        <f>IFERROR(_xll.qlIndexFixing(ONIndex1M,I1887,TRUE,_xll.ohTrigger(RecalcTrigger,Trigger1M)),NA())</f>
        <v>7.6827326113915184E-3</v>
      </c>
      <c r="O1887" s="44">
        <f>IFERROR(_xll.qlIndexFixing(ONIndex3M,I1887,TRUE,_xll.ohTrigger(RecalcTrigger,Trigger3M)),NA())</f>
        <v>7.9201572122478137E-3</v>
      </c>
      <c r="P1887" s="44">
        <f>IFERROR(_xll.qlIndexFixing(ONIndex6M,I1887,TRUE,_xll.ohTrigger(RecalcTrigger,Trigger6M)),NA())</f>
        <v>7.8381742951438849E-3</v>
      </c>
      <c r="Q1887" s="146">
        <f>IFERROR(_xll.qlIndexFixing(ONIndex1Y,I1887,TRUE,_xll.ohTrigger(RecalcTrigger,Trigger1Y)),NA())</f>
        <v>8.1308026416992973E-3</v>
      </c>
    </row>
    <row r="1888" spans="2:17" x14ac:dyDescent="0.2">
      <c r="B1888" s="39" t="s">
        <v>42</v>
      </c>
      <c r="D1888" s="42">
        <f>_xll.qlCalendarAdvance(Calendar,$D1887,B1888,"f",FALSE)</f>
        <v>52987</v>
      </c>
      <c r="E1888" s="140">
        <f>_xll.qlInterestRateIndexValueDate(IndexON,D1888)</f>
        <v>52987</v>
      </c>
      <c r="F1888" s="156">
        <f>IFERROR(_xll.qlIndexFixing(IndexON,D1888,TRUE,_xll.ohTrigger(RecalcTrigger,TriggerON)),NA())</f>
        <v>6.7241626318803593E-3</v>
      </c>
      <c r="H1888" s="42">
        <f>_xll.qlCalendarAdvance(Calendar,$H1887,B1888,"f",FALSE)</f>
        <v>52987</v>
      </c>
      <c r="I1888" s="140">
        <f>_xll.qlInterestRateIndexValueDate(Index1M,$H1888)</f>
        <v>52987</v>
      </c>
      <c r="J1888" s="145">
        <f>IFERROR(_xll.qlIndexFixing(Index1M,$H1888,TRUE,_xll.ohTrigger(RecalcTrigger,Trigger1M)),NA())</f>
        <v>7.6693605795300854E-3</v>
      </c>
      <c r="K1888" s="44">
        <f>IFERROR(_xll.qlIndexFixing(Index3M,H1888,TRUE,_xll.ohTrigger(RecalcTrigger,Trigger3M)),NA())</f>
        <v>7.8898416872109755E-3</v>
      </c>
      <c r="L1888" s="44">
        <f>IFERROR(_xll.qlIndexFixing(Index6M,$H1888,TRUE,_xll.ohTrigger(RecalcTrigger,Trigger6M)),NA())</f>
        <v>7.7820148668971073E-3</v>
      </c>
      <c r="M1888" s="146">
        <f>IFERROR(_xll.qlIndexFixing(Index1Y,$H1888,TRUE,_xll.ohTrigger(RecalcTrigger,Trigger1Y)),NA())</f>
        <v>8.0225010915888628E-3</v>
      </c>
      <c r="N1888" s="145">
        <f>IFERROR(_xll.qlIndexFixing(ONIndex1M,I1888,TRUE,_xll.ohTrigger(RecalcTrigger,Trigger1M)),NA())</f>
        <v>7.6779160218465314E-3</v>
      </c>
      <c r="O1888" s="44">
        <f>IFERROR(_xll.qlIndexFixing(ONIndex3M,I1888,TRUE,_xll.ohTrigger(RecalcTrigger,Trigger3M)),NA())</f>
        <v>7.9151267311128315E-3</v>
      </c>
      <c r="P1888" s="44">
        <f>IFERROR(_xll.qlIndexFixing(ONIndex6M,I1888,TRUE,_xll.ohTrigger(RecalcTrigger,Trigger6M)),NA())</f>
        <v>7.8332573835948605E-3</v>
      </c>
      <c r="Q1888" s="146">
        <f>IFERROR(_xll.qlIndexFixing(ONIndex1Y,I1888,TRUE,_xll.ohTrigger(RecalcTrigger,Trigger1Y)),NA())</f>
        <v>8.1260512049352585E-3</v>
      </c>
    </row>
    <row r="1889" spans="2:17" x14ac:dyDescent="0.2">
      <c r="B1889" s="39" t="s">
        <v>42</v>
      </c>
      <c r="D1889" s="42">
        <f>_xll.qlCalendarAdvance(Calendar,$D1888,B1889,"f",FALSE)</f>
        <v>52994</v>
      </c>
      <c r="E1889" s="140">
        <f>_xll.qlInterestRateIndexValueDate(IndexON,D1889)</f>
        <v>52994</v>
      </c>
      <c r="F1889" s="156">
        <f>IFERROR(_xll.qlIndexFixing(IndexON,D1889,TRUE,_xll.ohTrigger(RecalcTrigger,TriggerON)),NA())</f>
        <v>6.7194583516516637E-3</v>
      </c>
      <c r="H1889" s="42">
        <f>_xll.qlCalendarAdvance(Calendar,$H1888,B1889,"f",FALSE)</f>
        <v>52994</v>
      </c>
      <c r="I1889" s="140">
        <f>_xll.qlInterestRateIndexValueDate(Index1M,$H1889)</f>
        <v>52994</v>
      </c>
      <c r="J1889" s="145">
        <f>IFERROR(_xll.qlIndexFixing(Index1M,$H1889,TRUE,_xll.ohTrigger(RecalcTrigger,Trigger1M)),NA())</f>
        <v>7.6658138683412848E-3</v>
      </c>
      <c r="K1889" s="44">
        <f>IFERROR(_xll.qlIndexFixing(Index3M,H1889,TRUE,_xll.ohTrigger(RecalcTrigger,Trigger3M)),NA())</f>
        <v>7.8845860046765272E-3</v>
      </c>
      <c r="L1889" s="44">
        <f>IFERROR(_xll.qlIndexFixing(Index6M,$H1889,TRUE,_xll.ohTrigger(RecalcTrigger,Trigger6M)),NA())</f>
        <v>7.7767318161452411E-3</v>
      </c>
      <c r="M1889" s="146">
        <f>IFERROR(_xll.qlIndexFixing(Index1Y,$H1889,TRUE,_xll.ohTrigger(RecalcTrigger,Trigger1Y)),NA())</f>
        <v>8.0170120685942869E-3</v>
      </c>
      <c r="N1889" s="145">
        <f>IFERROR(_xll.qlIndexFixing(ONIndex1M,I1889,TRUE,_xll.ohTrigger(RecalcTrigger,Trigger1M)),NA())</f>
        <v>7.6730730893426191E-3</v>
      </c>
      <c r="O1889" s="44">
        <f>IFERROR(_xll.qlIndexFixing(ONIndex3M,I1889,TRUE,_xll.ohTrigger(RecalcTrigger,Trigger3M)),NA())</f>
        <v>7.9100670113163574E-3</v>
      </c>
      <c r="P1889" s="44">
        <f>IFERROR(_xll.qlIndexFixing(ONIndex6M,I1889,TRUE,_xll.ohTrigger(RecalcTrigger,Trigger6M)),NA())</f>
        <v>7.8283155065494991E-3</v>
      </c>
      <c r="Q1889" s="146">
        <f>IFERROR(_xll.qlIndexFixing(ONIndex1Y,I1889,TRUE,_xll.ohTrigger(RecalcTrigger,Trigger1Y)),NA())</f>
        <v>8.1212740632086167E-3</v>
      </c>
    </row>
    <row r="1890" spans="2:17" x14ac:dyDescent="0.2">
      <c r="B1890" s="39" t="s">
        <v>42</v>
      </c>
      <c r="D1890" s="42">
        <f>_xll.qlCalendarAdvance(Calendar,$D1889,B1890,"f",FALSE)</f>
        <v>53001</v>
      </c>
      <c r="E1890" s="140">
        <f>_xll.qlInterestRateIndexValueDate(IndexON,D1890)</f>
        <v>53001</v>
      </c>
      <c r="F1890" s="156">
        <f>IFERROR(_xll.qlIndexFixing(IndexON,D1890,TRUE,_xll.ohTrigger(RecalcTrigger,TriggerON)),NA())</f>
        <v>6.7147269449086E-3</v>
      </c>
      <c r="H1890" s="42">
        <f>_xll.qlCalendarAdvance(Calendar,$H1889,B1890,"f",FALSE)</f>
        <v>53001</v>
      </c>
      <c r="I1890" s="140">
        <f>_xll.qlInterestRateIndexValueDate(Index1M,$H1890)</f>
        <v>53001</v>
      </c>
      <c r="J1890" s="145">
        <f>IFERROR(_xll.qlIndexFixing(Index1M,$H1890,TRUE,_xll.ohTrigger(RecalcTrigger,Trigger1M)),NA())</f>
        <v>7.6608909990830533E-3</v>
      </c>
      <c r="K1890" s="44">
        <f>IFERROR(_xll.qlIndexFixing(Index3M,H1890,TRUE,_xll.ohTrigger(RecalcTrigger,Trigger3M)),NA())</f>
        <v>7.8795989638413451E-3</v>
      </c>
      <c r="L1890" s="44">
        <f>IFERROR(_xll.qlIndexFixing(Index6M,$H1890,TRUE,_xll.ohTrigger(RecalcTrigger,Trigger6M)),NA())</f>
        <v>7.7714237180501449E-3</v>
      </c>
      <c r="M1890" s="146">
        <f>IFERROR(_xll.qlIndexFixing(Index1Y,$H1890,TRUE,_xll.ohTrigger(RecalcTrigger,Trigger1Y)),NA())</f>
        <v>8.0114971650504518E-3</v>
      </c>
      <c r="N1890" s="145">
        <f>IFERROR(_xll.qlIndexFixing(ONIndex1M,I1890,TRUE,_xll.ohTrigger(RecalcTrigger,Trigger1M)),NA())</f>
        <v>7.6682038137176889E-3</v>
      </c>
      <c r="O1890" s="44">
        <f>IFERROR(_xll.qlIndexFixing(ONIndex3M,I1890,TRUE,_xll.ohTrigger(RecalcTrigger,Trigger3M)),NA())</f>
        <v>7.904978052777345E-3</v>
      </c>
      <c r="P1890" s="44">
        <f>IFERROR(_xll.qlIndexFixing(ONIndex6M,I1890,TRUE,_xll.ohTrigger(RecalcTrigger,Trigger6M)),NA())</f>
        <v>7.8233486641698935E-3</v>
      </c>
      <c r="Q1890" s="146">
        <f>IFERROR(_xll.qlIndexFixing(ONIndex1Y,I1890,TRUE,_xll.ohTrigger(RecalcTrigger,Trigger1Y)),NA())</f>
        <v>8.1164712164383257E-3</v>
      </c>
    </row>
    <row r="1891" spans="2:17" x14ac:dyDescent="0.2">
      <c r="B1891" s="39" t="s">
        <v>42</v>
      </c>
      <c r="D1891" s="42">
        <f>_xll.qlCalendarAdvance(Calendar,$D1890,B1891,"f",FALSE)</f>
        <v>53008</v>
      </c>
      <c r="E1891" s="140">
        <f>_xll.qlInterestRateIndexValueDate(IndexON,D1891)</f>
        <v>53008</v>
      </c>
      <c r="F1891" s="156">
        <f>IFERROR(_xll.qlIndexFixing(IndexON,D1891,TRUE,_xll.ohTrigger(RecalcTrigger,TriggerON)),NA())</f>
        <v>6.7099684115701219E-3</v>
      </c>
      <c r="H1891" s="42">
        <f>_xll.qlCalendarAdvance(Calendar,$H1890,B1891,"f",FALSE)</f>
        <v>53008</v>
      </c>
      <c r="I1891" s="140">
        <f>_xll.qlInterestRateIndexValueDate(Index1M,$H1891)</f>
        <v>53008</v>
      </c>
      <c r="J1891" s="145">
        <f>IFERROR(_xll.qlIndexFixing(Index1M,$H1891,TRUE,_xll.ohTrigger(RecalcTrigger,Trigger1M)),NA())</f>
        <v>7.6559417736061465E-3</v>
      </c>
      <c r="K1891" s="44">
        <f>IFERROR(_xll.qlIndexFixing(Index3M,H1891,TRUE,_xll.ohTrigger(RecalcTrigger,Trigger3M)),NA())</f>
        <v>7.8742869116493197E-3</v>
      </c>
      <c r="L1891" s="44">
        <f>IFERROR(_xll.qlIndexFixing(Index6M,$H1891,TRUE,_xll.ohTrigger(RecalcTrigger,Trigger6M)),NA())</f>
        <v>7.7660905728088375E-3</v>
      </c>
      <c r="M1891" s="146">
        <f>IFERROR(_xll.qlIndexFixing(Index1Y,$H1891,TRUE,_xll.ohTrigger(RecalcTrigger,Trigger1Y)),NA())</f>
        <v>8.005956381383017E-3</v>
      </c>
      <c r="N1891" s="145">
        <f>IFERROR(_xll.qlIndexFixing(ONIndex1M,I1891,TRUE,_xll.ohTrigger(RecalcTrigger,Trigger1M)),NA())</f>
        <v>7.6633081948906945E-3</v>
      </c>
      <c r="O1891" s="44">
        <f>IFERROR(_xll.qlIndexFixing(ONIndex3M,I1891,TRUE,_xll.ohTrigger(RecalcTrigger,Trigger3M)),NA())</f>
        <v>7.8998598554957944E-3</v>
      </c>
      <c r="P1891" s="44">
        <f>IFERROR(_xll.qlIndexFixing(ONIndex6M,I1891,TRUE,_xll.ohTrigger(RecalcTrigger,Trigger6M)),NA())</f>
        <v>7.8183568563749972E-3</v>
      </c>
      <c r="Q1891" s="146">
        <f>IFERROR(_xll.qlIndexFixing(ONIndex1Y,I1891,TRUE,_xll.ohTrigger(RecalcTrigger,Trigger1Y)),NA())</f>
        <v>8.1116426647054318E-3</v>
      </c>
    </row>
    <row r="1892" spans="2:17" x14ac:dyDescent="0.2">
      <c r="B1892" s="39" t="s">
        <v>42</v>
      </c>
      <c r="D1892" s="42">
        <f>_xll.qlCalendarAdvance(Calendar,$D1891,B1892,"f",FALSE)</f>
        <v>53015</v>
      </c>
      <c r="E1892" s="140">
        <f>_xll.qlInterestRateIndexValueDate(IndexON,D1892)</f>
        <v>53015</v>
      </c>
      <c r="F1892" s="156">
        <f>IFERROR(_xll.qlIndexFixing(IndexON,D1892,TRUE,_xll.ohTrigger(RecalcTrigger,TriggerON)),NA())</f>
        <v>6.7051827514741369E-3</v>
      </c>
      <c r="H1892" s="42">
        <f>_xll.qlCalendarAdvance(Calendar,$H1891,B1892,"f",FALSE)</f>
        <v>53015</v>
      </c>
      <c r="I1892" s="140">
        <f>_xll.qlInterestRateIndexValueDate(Index1M,$H1892)</f>
        <v>53015</v>
      </c>
      <c r="J1892" s="145">
        <f>IFERROR(_xll.qlIndexFixing(Index1M,$H1892,TRUE,_xll.ohTrigger(RecalcTrigger,Trigger1M)),NA())</f>
        <v>7.6509661919424033E-3</v>
      </c>
      <c r="K1892" s="44">
        <f>IFERROR(_xll.qlIndexFixing(Index3M,H1892,TRUE,_xll.ohTrigger(RecalcTrigger,Trigger3M)),NA())</f>
        <v>7.8689455720851644E-3</v>
      </c>
      <c r="L1892" s="44">
        <f>IFERROR(_xll.qlIndexFixing(Index6M,$H1892,TRUE,_xll.ohTrigger(RecalcTrigger,Trigger6M)),NA())</f>
        <v>7.7607323806192334E-3</v>
      </c>
      <c r="M1892" s="146">
        <f>IFERROR(_xll.qlIndexFixing(Index1Y,$H1892,TRUE,_xll.ohTrigger(RecalcTrigger,Trigger1Y)),NA())</f>
        <v>8.0003897180191963E-3</v>
      </c>
      <c r="N1892" s="145">
        <f>IFERROR(_xll.qlIndexFixing(ONIndex1M,I1892,TRUE,_xll.ohTrigger(RecalcTrigger,Trigger1M)),NA())</f>
        <v>7.6583862330237285E-3</v>
      </c>
      <c r="O1892" s="44">
        <f>IFERROR(_xll.qlIndexFixing(ONIndex3M,I1892,TRUE,_xll.ohTrigger(RecalcTrigger,Trigger3M)),NA())</f>
        <v>7.8947124196337981E-3</v>
      </c>
      <c r="P1892" s="44">
        <f>IFERROR(_xll.qlIndexFixing(ONIndex6M,I1892,TRUE,_xll.ohTrigger(RecalcTrigger,Trigger6M)),NA())</f>
        <v>7.8133400831648103E-3</v>
      </c>
      <c r="Q1892" s="146">
        <f>IFERROR(_xll.qlIndexFixing(ONIndex1Y,I1892,TRUE,_xll.ohTrigger(RecalcTrigger,Trigger1Y)),NA())</f>
        <v>8.1067884079288888E-3</v>
      </c>
    </row>
    <row r="1893" spans="2:17" x14ac:dyDescent="0.2">
      <c r="B1893" s="39" t="s">
        <v>42</v>
      </c>
      <c r="D1893" s="42">
        <f>_xll.qlCalendarAdvance(Calendar,$D1892,B1893,"f",FALSE)</f>
        <v>53022</v>
      </c>
      <c r="E1893" s="140">
        <f>_xll.qlInterestRateIndexValueDate(IndexON,D1893)</f>
        <v>53022</v>
      </c>
      <c r="F1893" s="156">
        <f>IFERROR(_xll.qlIndexFixing(IndexON,D1893,TRUE,_xll.ohTrigger(RecalcTrigger,TriggerON)),NA())</f>
        <v>6.7003699647827375E-3</v>
      </c>
      <c r="H1893" s="42">
        <f>_xll.qlCalendarAdvance(Calendar,$H1892,B1893,"f",FALSE)</f>
        <v>53022</v>
      </c>
      <c r="I1893" s="140">
        <f>_xll.qlInterestRateIndexValueDate(Index1M,$H1893)</f>
        <v>53022</v>
      </c>
      <c r="J1893" s="145">
        <f>IFERROR(_xll.qlIndexFixing(Index1M,$H1893,TRUE,_xll.ohTrigger(RecalcTrigger,Trigger1M)),NA())</f>
        <v>7.6445647878793438E-3</v>
      </c>
      <c r="K1893" s="44">
        <f>IFERROR(_xll.qlIndexFixing(Index3M,H1893,TRUE,_xll.ohTrigger(RecalcTrigger,Trigger3M)),NA())</f>
        <v>7.8626606477380633E-3</v>
      </c>
      <c r="L1893" s="44">
        <f>IFERROR(_xll.qlIndexFixing(Index6M,$H1893,TRUE,_xll.ohTrigger(RecalcTrigger,Trigger6M)),NA())</f>
        <v>7.7544157840334013E-3</v>
      </c>
      <c r="M1893" s="146">
        <f>IFERROR(_xll.qlIndexFixing(Index1Y,$H1893,TRUE,_xll.ohTrigger(RecalcTrigger,Trigger1Y)),NA())</f>
        <v>7.9947971753873137E-3</v>
      </c>
      <c r="N1893" s="145">
        <f>IFERROR(_xll.qlIndexFixing(ONIndex1M,I1893,TRUE,_xll.ohTrigger(RecalcTrigger,Trigger1M)),NA())</f>
        <v>7.6534379281167908E-3</v>
      </c>
      <c r="O1893" s="44">
        <f>IFERROR(_xll.qlIndexFixing(ONIndex3M,I1893,TRUE,_xll.ohTrigger(RecalcTrigger,Trigger3M)),NA())</f>
        <v>7.8895357449482173E-3</v>
      </c>
      <c r="P1893" s="44">
        <f>IFERROR(_xll.qlIndexFixing(ONIndex6M,I1893,TRUE,_xll.ohTrigger(RecalcTrigger,Trigger6M)),NA())</f>
        <v>7.8082983446203791E-3</v>
      </c>
      <c r="Q1893" s="146">
        <f>IFERROR(_xll.qlIndexFixing(ONIndex1Y,I1893,TRUE,_xll.ohTrigger(RecalcTrigger,Trigger1Y)),NA())</f>
        <v>8.1019084461086965E-3</v>
      </c>
    </row>
    <row r="1894" spans="2:17" x14ac:dyDescent="0.2">
      <c r="B1894" s="39" t="s">
        <v>42</v>
      </c>
      <c r="D1894" s="42">
        <f>_xll.qlCalendarAdvance(Calendar,$D1893,B1894,"f",FALSE)</f>
        <v>53029</v>
      </c>
      <c r="E1894" s="140">
        <f>_xll.qlInterestRateIndexValueDate(IndexON,D1894)</f>
        <v>53029</v>
      </c>
      <c r="F1894" s="156">
        <f>IFERROR(_xll.qlIndexFixing(IndexON,D1894,TRUE,_xll.ohTrigger(RecalcTrigger,TriggerON)),NA())</f>
        <v>6.6955300514959237E-3</v>
      </c>
      <c r="H1894" s="42">
        <f>_xll.qlCalendarAdvance(Calendar,$H1893,B1894,"f",FALSE)</f>
        <v>53029</v>
      </c>
      <c r="I1894" s="140">
        <f>_xll.qlInterestRateIndexValueDate(Index1M,$H1894)</f>
        <v>53029</v>
      </c>
      <c r="J1894" s="145">
        <f>IFERROR(_xll.qlIndexFixing(Index1M,$H1894,TRUE,_xll.ohTrigger(RecalcTrigger,Trigger1M)),NA())</f>
        <v>7.6392440925094106E-3</v>
      </c>
      <c r="K1894" s="44">
        <f>IFERROR(_xll.qlIndexFixing(Index3M,H1894,TRUE,_xll.ohTrigger(RecalcTrigger,Trigger3M)),NA())</f>
        <v>7.8572541090702486E-3</v>
      </c>
      <c r="L1894" s="44">
        <f>IFERROR(_xll.qlIndexFixing(Index6M,$H1894,TRUE,_xll.ohTrigger(RecalcTrigger,Trigger6M)),NA())</f>
        <v>7.749001787259107E-3</v>
      </c>
      <c r="M1894" s="146">
        <f>IFERROR(_xll.qlIndexFixing(Index1Y,$H1894,TRUE,_xll.ohTrigger(RecalcTrigger,Trigger1Y)),NA())</f>
        <v>7.989178753919246E-3</v>
      </c>
      <c r="N1894" s="145">
        <f>IFERROR(_xll.qlIndexFixing(ONIndex1M,I1894,TRUE,_xll.ohTrigger(RecalcTrigger,Trigger1M)),NA())</f>
        <v>7.6484632800888352E-3</v>
      </c>
      <c r="O1894" s="44">
        <f>IFERROR(_xll.qlIndexFixing(ONIndex3M,I1894,TRUE,_xll.ohTrigger(RecalcTrigger,Trigger3M)),NA())</f>
        <v>7.8843298316821908E-3</v>
      </c>
      <c r="P1894" s="44">
        <f>IFERROR(_xll.qlIndexFixing(ONIndex6M,I1894,TRUE,_xll.ohTrigger(RecalcTrigger,Trigger6M)),NA())</f>
        <v>7.8032316405796109E-3</v>
      </c>
      <c r="Q1894" s="146">
        <f>IFERROR(_xll.qlIndexFixing(ONIndex1Y,I1894,TRUE,_xll.ohTrigger(RecalcTrigger,Trigger1Y)),NA())</f>
        <v>8.0970027793259014E-3</v>
      </c>
    </row>
    <row r="1895" spans="2:17" x14ac:dyDescent="0.2">
      <c r="B1895" s="39" t="s">
        <v>42</v>
      </c>
      <c r="D1895" s="42">
        <f>_xll.qlCalendarAdvance(Calendar,$D1894,B1895,"f",FALSE)</f>
        <v>53036</v>
      </c>
      <c r="E1895" s="140">
        <f>_xll.qlInterestRateIndexValueDate(IndexON,D1895)</f>
        <v>53036</v>
      </c>
      <c r="F1895" s="156">
        <f>IFERROR(_xll.qlIndexFixing(IndexON,D1895,TRUE,_xll.ohTrigger(RecalcTrigger,TriggerON)),NA())</f>
        <v>6.6906630115326493E-3</v>
      </c>
      <c r="H1895" s="42">
        <f>_xll.qlCalendarAdvance(Calendar,$H1894,B1895,"f",FALSE)</f>
        <v>53036</v>
      </c>
      <c r="I1895" s="140">
        <f>_xll.qlInterestRateIndexValueDate(Index1M,$H1895)</f>
        <v>53036</v>
      </c>
      <c r="J1895" s="145">
        <f>IFERROR(_xll.qlIndexFixing(Index1M,$H1895,TRUE,_xll.ohTrigger(RecalcTrigger,Trigger1M)),NA())</f>
        <v>7.634461961253728E-3</v>
      </c>
      <c r="K1895" s="44">
        <f>IFERROR(_xll.qlIndexFixing(Index3M,H1895,TRUE,_xll.ohTrigger(RecalcTrigger,Trigger3M)),NA())</f>
        <v>7.8518182817503644E-3</v>
      </c>
      <c r="L1895" s="44">
        <f>IFERROR(_xll.qlIndexFixing(Index6M,$H1895,TRUE,_xll.ohTrigger(RecalcTrigger,Trigger6M)),NA())</f>
        <v>7.7435627428295703E-3</v>
      </c>
      <c r="M1895" s="146">
        <f>IFERROR(_xll.qlIndexFixing(Index1Y,$H1895,TRUE,_xll.ohTrigger(RecalcTrigger,Trigger1Y)),NA())</f>
        <v>7.9835344540479802E-3</v>
      </c>
      <c r="N1895" s="145">
        <f>IFERROR(_xll.qlIndexFixing(ONIndex1M,I1895,TRUE,_xll.ohTrigger(RecalcTrigger,Trigger1M)),NA())</f>
        <v>7.6434622889398618E-3</v>
      </c>
      <c r="O1895" s="44">
        <f>IFERROR(_xll.qlIndexFixing(ONIndex3M,I1895,TRUE,_xll.ohTrigger(RecalcTrigger,Trigger3M)),NA())</f>
        <v>7.8790946795925798E-3</v>
      </c>
      <c r="P1895" s="44">
        <f>IFERROR(_xll.qlIndexFixing(ONIndex6M,I1895,TRUE,_xll.ohTrigger(RecalcTrigger,Trigger6M)),NA())</f>
        <v>7.7981399712856447E-3</v>
      </c>
      <c r="Q1895" s="146">
        <f>IFERROR(_xll.qlIndexFixing(ONIndex1Y,I1895,TRUE,_xll.ohTrigger(RecalcTrigger,Trigger1Y)),NA())</f>
        <v>8.0920714074994571E-3</v>
      </c>
    </row>
    <row r="1896" spans="2:17" x14ac:dyDescent="0.2">
      <c r="B1896" s="39" t="s">
        <v>42</v>
      </c>
      <c r="D1896" s="42">
        <f>_xll.qlCalendarAdvance(Calendar,$D1895,B1896,"f",FALSE)</f>
        <v>53043</v>
      </c>
      <c r="E1896" s="140">
        <f>_xll.qlInterestRateIndexValueDate(IndexON,D1896)</f>
        <v>53043</v>
      </c>
      <c r="F1896" s="156">
        <f>IFERROR(_xll.qlIndexFixing(IndexON,D1896,TRUE,_xll.ohTrigger(RecalcTrigger,TriggerON)),NA())</f>
        <v>6.6857688450550068E-3</v>
      </c>
      <c r="H1896" s="42">
        <f>_xll.qlCalendarAdvance(Calendar,$H1895,B1896,"f",FALSE)</f>
        <v>53043</v>
      </c>
      <c r="I1896" s="140">
        <f>_xll.qlInterestRateIndexValueDate(Index1M,$H1896)</f>
        <v>53043</v>
      </c>
      <c r="J1896" s="145">
        <f>IFERROR(_xll.qlIndexFixing(Index1M,$H1896,TRUE,_xll.ohTrigger(RecalcTrigger,Trigger1M)),NA())</f>
        <v>7.6293710102336527E-3</v>
      </c>
      <c r="K1896" s="44">
        <f>IFERROR(_xll.qlIndexFixing(Index3M,H1896,TRUE,_xll.ohTrigger(RecalcTrigger,Trigger3M)),NA())</f>
        <v>7.8463531658990969E-3</v>
      </c>
      <c r="L1896" s="44">
        <f>IFERROR(_xll.qlIndexFixing(Index6M,$H1896,TRUE,_xll.ohTrigger(RecalcTrigger,Trigger6M)),NA())</f>
        <v>7.7380986509491684E-3</v>
      </c>
      <c r="M1896" s="146">
        <f>IFERROR(_xll.qlIndexFixing(Index1Y,$H1896,TRUE,_xll.ohTrigger(RecalcTrigger,Trigger1Y)),NA())</f>
        <v>7.9778642762080576E-3</v>
      </c>
      <c r="N1896" s="145">
        <f>IFERROR(_xll.qlIndexFixing(ONIndex1M,I1896,TRUE,_xll.ohTrigger(RecalcTrigger,Trigger1M)),NA())</f>
        <v>7.6384349547509167E-3</v>
      </c>
      <c r="O1896" s="44">
        <f>IFERROR(_xll.qlIndexFixing(ONIndex3M,I1896,TRUE,_xll.ohTrigger(RecalcTrigger,Trigger3M)),NA())</f>
        <v>7.8738302889225231E-3</v>
      </c>
      <c r="P1896" s="44">
        <f>IFERROR(_xll.qlIndexFixing(ONIndex6M,I1896,TRUE,_xll.ohTrigger(RecalcTrigger,Trigger6M)),NA())</f>
        <v>7.7930233364953416E-3</v>
      </c>
      <c r="Q1896" s="146">
        <f>IFERROR(_xll.qlIndexFixing(ONIndex1Y,I1896,TRUE,_xll.ohTrigger(RecalcTrigger,Trigger1Y)),NA())</f>
        <v>8.0871143306293636E-3</v>
      </c>
    </row>
    <row r="1897" spans="2:17" x14ac:dyDescent="0.2">
      <c r="B1897" s="39" t="s">
        <v>42</v>
      </c>
      <c r="D1897" s="42">
        <f>_xll.qlCalendarAdvance(Calendar,$D1896,B1897,"f",FALSE)</f>
        <v>53050</v>
      </c>
      <c r="E1897" s="140">
        <f>_xll.qlInterestRateIndexValueDate(IndexON,D1897)</f>
        <v>53050</v>
      </c>
      <c r="F1897" s="156">
        <f>IFERROR(_xll.qlIndexFixing(IndexON,D1897,TRUE,_xll.ohTrigger(RecalcTrigger,TriggerON)),NA())</f>
        <v>6.6808475519009036E-3</v>
      </c>
      <c r="H1897" s="42">
        <f>_xll.qlCalendarAdvance(Calendar,$H1896,B1897,"f",FALSE)</f>
        <v>53050</v>
      </c>
      <c r="I1897" s="140">
        <f>_xll.qlInterestRateIndexValueDate(Index1M,$H1897)</f>
        <v>53050</v>
      </c>
      <c r="J1897" s="145">
        <f>IFERROR(_xll.qlIndexFixing(Index1M,$H1897,TRUE,_xll.ohTrigger(RecalcTrigger,Trigger1M)),NA())</f>
        <v>7.6251178260525743E-3</v>
      </c>
      <c r="K1897" s="44">
        <f>IFERROR(_xll.qlIndexFixing(Index3M,H1897,TRUE,_xll.ohTrigger(RecalcTrigger,Trigger3M)),NA())</f>
        <v>7.8408587616371362E-3</v>
      </c>
      <c r="L1897" s="44">
        <f>IFERROR(_xll.qlIndexFixing(Index6M,$H1897,TRUE,_xll.ohTrigger(RecalcTrigger,Trigger6M)),NA())</f>
        <v>7.732609511824042E-3</v>
      </c>
      <c r="M1897" s="146">
        <f>IFERROR(_xll.qlIndexFixing(Index1Y,$H1897,TRUE,_xll.ohTrigger(RecalcTrigger,Trigger1Y)),NA())</f>
        <v>7.9721682208371281E-3</v>
      </c>
      <c r="N1897" s="145">
        <f>IFERROR(_xll.qlIndexFixing(ONIndex1M,I1897,TRUE,_xll.ohTrigger(RecalcTrigger,Trigger1M)),NA())</f>
        <v>7.6333812774409537E-3</v>
      </c>
      <c r="O1897" s="44">
        <f>IFERROR(_xll.qlIndexFixing(ONIndex3M,I1897,TRUE,_xll.ohTrigger(RecalcTrigger,Trigger3M)),NA())</f>
        <v>7.8685366595099282E-3</v>
      </c>
      <c r="P1897" s="44">
        <f>IFERROR(_xll.qlIndexFixing(ONIndex6M,I1897,TRUE,_xll.ohTrigger(RecalcTrigger,Trigger6M)),NA())</f>
        <v>7.7878817363707942E-3</v>
      </c>
      <c r="Q1897" s="146">
        <f>IFERROR(_xll.qlIndexFixing(ONIndex1Y,I1897,TRUE,_xll.ohTrigger(RecalcTrigger,Trigger1Y)),NA())</f>
        <v>8.0821315487966672E-3</v>
      </c>
    </row>
    <row r="1898" spans="2:17" x14ac:dyDescent="0.2">
      <c r="B1898" s="39" t="s">
        <v>42</v>
      </c>
      <c r="D1898" s="42">
        <f>_xll.qlCalendarAdvance(Calendar,$D1897,B1898,"f",FALSE)</f>
        <v>53057</v>
      </c>
      <c r="E1898" s="140">
        <f>_xll.qlInterestRateIndexValueDate(IndexON,D1898)</f>
        <v>53057</v>
      </c>
      <c r="F1898" s="156">
        <f>IFERROR(_xll.qlIndexFixing(IndexON,D1898,TRUE,_xll.ohTrigger(RecalcTrigger,TriggerON)),NA())</f>
        <v>6.6758991322324324E-3</v>
      </c>
      <c r="H1898" s="42">
        <f>_xll.qlCalendarAdvance(Calendar,$H1897,B1898,"f",FALSE)</f>
        <v>53057</v>
      </c>
      <c r="I1898" s="140">
        <f>_xll.qlInterestRateIndexValueDate(Index1M,$H1898)</f>
        <v>53057</v>
      </c>
      <c r="J1898" s="145">
        <f>IFERROR(_xll.qlIndexFixing(Index1M,$H1898,TRUE,_xll.ohTrigger(RecalcTrigger,Trigger1M)),NA())</f>
        <v>7.6199801282389092E-3</v>
      </c>
      <c r="K1898" s="44">
        <f>IFERROR(_xll.qlIndexFixing(Index3M,H1898,TRUE,_xll.ohTrigger(RecalcTrigger,Trigger3M)),NA())</f>
        <v>7.8356510966941829E-3</v>
      </c>
      <c r="L1898" s="44">
        <f>IFERROR(_xll.qlIndexFixing(Index6M,$H1898,TRUE,_xll.ohTrigger(RecalcTrigger,Trigger6M)),NA())</f>
        <v>7.7274161542938494E-3</v>
      </c>
      <c r="M1898" s="146">
        <f>IFERROR(_xll.qlIndexFixing(Index1Y,$H1898,TRUE,_xll.ohTrigger(RecalcTrigger,Trigger1Y)),NA())</f>
        <v>7.9664462883737297E-3</v>
      </c>
      <c r="N1898" s="145">
        <f>IFERROR(_xll.qlIndexFixing(ONIndex1M,I1898,TRUE,_xll.ohTrigger(RecalcTrigger,Trigger1M)),NA())</f>
        <v>7.6283012570910191E-3</v>
      </c>
      <c r="O1898" s="44">
        <f>IFERROR(_xll.qlIndexFixing(ONIndex3M,I1898,TRUE,_xll.ohTrigger(RecalcTrigger,Trigger3M)),NA())</f>
        <v>7.8632137914358413E-3</v>
      </c>
      <c r="P1898" s="44">
        <f>IFERROR(_xll.qlIndexFixing(ONIndex6M,I1898,TRUE,_xll.ohTrigger(RecalcTrigger,Trigger6M)),NA())</f>
        <v>7.7827151709120024E-3</v>
      </c>
      <c r="Q1898" s="146">
        <f>IFERROR(_xll.qlIndexFixing(ONIndex1Y,I1898,TRUE,_xll.ohTrigger(RecalcTrigger,Trigger1Y)),NA())</f>
        <v>8.0771230619203216E-3</v>
      </c>
    </row>
    <row r="1899" spans="2:17" x14ac:dyDescent="0.2">
      <c r="B1899" s="39" t="s">
        <v>42</v>
      </c>
      <c r="D1899" s="42">
        <f>_xll.qlCalendarAdvance(Calendar,$D1898,B1899,"f",FALSE)</f>
        <v>53064</v>
      </c>
      <c r="E1899" s="140">
        <f>_xll.qlInterestRateIndexValueDate(IndexON,D1899)</f>
        <v>53064</v>
      </c>
      <c r="F1899" s="156">
        <f>IFERROR(_xll.qlIndexFixing(IndexON,D1899,TRUE,_xll.ohTrigger(RecalcTrigger,TriggerON)),NA())</f>
        <v>6.6709235858064542E-3</v>
      </c>
      <c r="H1899" s="42">
        <f>_xll.qlCalendarAdvance(Calendar,$H1898,B1899,"f",FALSE)</f>
        <v>53064</v>
      </c>
      <c r="I1899" s="140">
        <f>_xll.qlInterestRateIndexValueDate(Index1M,$H1899)</f>
        <v>53064</v>
      </c>
      <c r="J1899" s="145">
        <f>IFERROR(_xll.qlIndexFixing(Index1M,$H1899,TRUE,_xll.ohTrigger(RecalcTrigger,Trigger1M)),NA())</f>
        <v>7.614816073499342E-3</v>
      </c>
      <c r="K1899" s="44">
        <f>IFERROR(_xll.qlIndexFixing(Index3M,H1899,TRUE,_xll.ohTrigger(RecalcTrigger,Trigger3M)),NA())</f>
        <v>7.8301003269825829E-3</v>
      </c>
      <c r="L1899" s="44">
        <f>IFERROR(_xll.qlIndexFixing(Index6M,$H1899,TRUE,_xll.ohTrigger(RecalcTrigger,Trigger6M)),NA())</f>
        <v>7.7218788272969442E-3</v>
      </c>
      <c r="M1899" s="146">
        <f>IFERROR(_xll.qlIndexFixing(Index1Y,$H1899,TRUE,_xll.ohTrigger(RecalcTrigger,Trigger1Y)),NA())</f>
        <v>7.9606984792595092E-3</v>
      </c>
      <c r="N1899" s="145">
        <f>IFERROR(_xll.qlIndexFixing(ONIndex1M,I1899,TRUE,_xll.ohTrigger(RecalcTrigger,Trigger1M)),NA())</f>
        <v>7.6231948936200666E-3</v>
      </c>
      <c r="O1899" s="44">
        <f>IFERROR(_xll.qlIndexFixing(ONIndex3M,I1899,TRUE,_xll.ohTrigger(RecalcTrigger,Trigger3M)),NA())</f>
        <v>7.8578616846192162E-3</v>
      </c>
      <c r="P1899" s="44">
        <f>IFERROR(_xll.qlIndexFixing(ONIndex6M,I1899,TRUE,_xll.ohTrigger(RecalcTrigger,Trigger6M)),NA())</f>
        <v>7.77752364003792E-3</v>
      </c>
      <c r="Q1899" s="146">
        <f>IFERROR(_xll.qlIndexFixing(ONIndex1Y,I1899,TRUE,_xll.ohTrigger(RecalcTrigger,Trigger1Y)),NA())</f>
        <v>8.0720888700813731E-3</v>
      </c>
    </row>
    <row r="1900" spans="2:17" x14ac:dyDescent="0.2">
      <c r="B1900" s="39" t="s">
        <v>42</v>
      </c>
      <c r="D1900" s="42">
        <f>_xll.qlCalendarAdvance(Calendar,$D1899,B1900,"f",FALSE)</f>
        <v>53071</v>
      </c>
      <c r="E1900" s="140">
        <f>_xll.qlInterestRateIndexValueDate(IndexON,D1900)</f>
        <v>53071</v>
      </c>
      <c r="F1900" s="156">
        <f>IFERROR(_xll.qlIndexFixing(IndexON,D1900,TRUE,_xll.ohTrigger(RecalcTrigger,TriggerON)),NA())</f>
        <v>6.6659209127850616E-3</v>
      </c>
      <c r="H1900" s="42">
        <f>_xll.qlCalendarAdvance(Calendar,$H1899,B1900,"f",FALSE)</f>
        <v>53071</v>
      </c>
      <c r="I1900" s="140">
        <f>_xll.qlInterestRateIndexValueDate(Index1M,$H1900)</f>
        <v>53071</v>
      </c>
      <c r="J1900" s="145">
        <f>IFERROR(_xll.qlIndexFixing(Index1M,$H1900,TRUE,_xll.ohTrigger(RecalcTrigger,Trigger1M)),NA())</f>
        <v>7.6096256618689946E-3</v>
      </c>
      <c r="K1900" s="44">
        <f>IFERROR(_xll.qlIndexFixing(Index3M,H1900,TRUE,_xll.ohTrigger(RecalcTrigger,Trigger3M)),NA())</f>
        <v>7.8245202697617405E-3</v>
      </c>
      <c r="L1900" s="44">
        <f>IFERROR(_xll.qlIndexFixing(Index6M,$H1900,TRUE,_xll.ohTrigger(RecalcTrigger,Trigger6M)),NA())</f>
        <v>7.7163164541095078E-3</v>
      </c>
      <c r="M1900" s="146">
        <f>IFERROR(_xll.qlIndexFixing(Index1Y,$H1900,TRUE,_xll.ohTrigger(RecalcTrigger,Trigger1Y)),NA())</f>
        <v>7.9549247939370016E-3</v>
      </c>
      <c r="N1900" s="145">
        <f>IFERROR(_xll.qlIndexFixing(ONIndex1M,I1900,TRUE,_xll.ohTrigger(RecalcTrigger,Trigger1M)),NA())</f>
        <v>7.6180621871091425E-3</v>
      </c>
      <c r="O1900" s="44">
        <f>IFERROR(_xll.qlIndexFixing(ONIndex3M,I1900,TRUE,_xll.ohTrigger(RecalcTrigger,Trigger3M)),NA())</f>
        <v>7.8524803391410991E-3</v>
      </c>
      <c r="P1900" s="44">
        <f>IFERROR(_xll.qlIndexFixing(ONIndex6M,I1900,TRUE,_xll.ohTrigger(RecalcTrigger,Trigger6M)),NA())</f>
        <v>7.7723071438295932E-3</v>
      </c>
      <c r="Q1900" s="146">
        <f>IFERROR(_xll.qlIndexFixing(ONIndex1Y,I1900,TRUE,_xll.ohTrigger(RecalcTrigger,Trigger1Y)),NA())</f>
        <v>8.0670289731987754E-3</v>
      </c>
    </row>
    <row r="1901" spans="2:17" x14ac:dyDescent="0.2">
      <c r="B1901" s="39" t="s">
        <v>42</v>
      </c>
      <c r="D1901" s="42">
        <f>_xll.qlCalendarAdvance(Calendar,$D1900,B1901,"f",FALSE)</f>
        <v>53078</v>
      </c>
      <c r="E1901" s="140">
        <f>_xll.qlInterestRateIndexValueDate(IndexON,D1901)</f>
        <v>53078</v>
      </c>
      <c r="F1901" s="156">
        <f>IFERROR(_xll.qlIndexFixing(IndexON,D1901,TRUE,_xll.ohTrigger(RecalcTrigger,TriggerON)),NA())</f>
        <v>6.6608911132493009E-3</v>
      </c>
      <c r="H1901" s="42">
        <f>_xll.qlCalendarAdvance(Calendar,$H1900,B1901,"f",FALSE)</f>
        <v>53078</v>
      </c>
      <c r="I1901" s="140">
        <f>_xll.qlInterestRateIndexValueDate(Index1M,$H1901)</f>
        <v>53078</v>
      </c>
      <c r="J1901" s="145">
        <f>IFERROR(_xll.qlIndexFixing(Index1M,$H1901,TRUE,_xll.ohTrigger(RecalcTrigger,Trigger1M)),NA())</f>
        <v>7.6044088933829856E-3</v>
      </c>
      <c r="K1901" s="44">
        <f>IFERROR(_xll.qlIndexFixing(Index3M,H1901,TRUE,_xll.ohTrigger(RecalcTrigger,Trigger3M)),NA())</f>
        <v>7.8189109251527791E-3</v>
      </c>
      <c r="L1901" s="44">
        <f>IFERROR(_xll.qlIndexFixing(Index6M,$H1901,TRUE,_xll.ohTrigger(RecalcTrigger,Trigger6M)),NA())</f>
        <v>7.7107290349414633E-3</v>
      </c>
      <c r="M1901" s="146">
        <f>IFERROR(_xll.qlIndexFixing(Index1Y,$H1901,TRUE,_xll.ohTrigger(RecalcTrigger,Trigger1Y)),NA())</f>
        <v>7.9491252328516282E-3</v>
      </c>
      <c r="N1901" s="145">
        <f>IFERROR(_xll.qlIndexFixing(ONIndex1M,I1901,TRUE,_xll.ohTrigger(RecalcTrigger,Trigger1M)),NA())</f>
        <v>7.6129031373961542E-3</v>
      </c>
      <c r="O1901" s="44">
        <f>IFERROR(_xll.qlIndexFixing(ONIndex3M,I1901,TRUE,_xll.ohTrigger(RecalcTrigger,Trigger3M)),NA())</f>
        <v>7.8470697549204438E-3</v>
      </c>
      <c r="P1901" s="44">
        <f>IFERROR(_xll.qlIndexFixing(ONIndex6M,I1901,TRUE,_xll.ohTrigger(RecalcTrigger,Trigger6M)),NA())</f>
        <v>7.7670656822059758E-3</v>
      </c>
      <c r="Q1901" s="146">
        <f>IFERROR(_xll.qlIndexFixing(ONIndex1Y,I1901,TRUE,_xll.ohTrigger(RecalcTrigger,Trigger1Y)),NA())</f>
        <v>8.0619433713535749E-3</v>
      </c>
    </row>
    <row r="1902" spans="2:17" x14ac:dyDescent="0.2">
      <c r="B1902" s="39" t="s">
        <v>42</v>
      </c>
      <c r="D1902" s="42">
        <f>_xll.qlCalendarAdvance(Calendar,$D1901,B1902,"f",FALSE)</f>
        <v>53085</v>
      </c>
      <c r="E1902" s="140">
        <f>_xll.qlInterestRateIndexValueDate(IndexON,D1902)</f>
        <v>53085</v>
      </c>
      <c r="F1902" s="156">
        <f>IFERROR(_xll.qlIndexFixing(IndexON,D1902,TRUE,_xll.ohTrigger(RecalcTrigger,TriggerON)),NA())</f>
        <v>6.6558341870370796E-3</v>
      </c>
      <c r="H1902" s="42">
        <f>_xll.qlCalendarAdvance(Calendar,$H1901,B1902,"f",FALSE)</f>
        <v>53085</v>
      </c>
      <c r="I1902" s="140">
        <f>_xll.qlInterestRateIndexValueDate(Index1M,$H1902)</f>
        <v>53085</v>
      </c>
      <c r="J1902" s="145">
        <f>IFERROR(_xll.qlIndexFixing(Index1M,$H1902,TRUE,_xll.ohTrigger(RecalcTrigger,Trigger1M)),NA())</f>
        <v>7.5982717785397138E-3</v>
      </c>
      <c r="K1902" s="44">
        <f>IFERROR(_xll.qlIndexFixing(Index3M,H1902,TRUE,_xll.ohTrigger(RecalcTrigger,Trigger3M)),NA())</f>
        <v>7.8129474184482715E-3</v>
      </c>
      <c r="L1902" s="44">
        <f>IFERROR(_xll.qlIndexFixing(Index6M,$H1902,TRUE,_xll.ohTrigger(RecalcTrigger,Trigger6M)),NA())</f>
        <v>7.7047881148186127E-3</v>
      </c>
      <c r="M1902" s="146">
        <f>IFERROR(_xll.qlIndexFixing(Index1Y,$H1902,TRUE,_xll.ohTrigger(RecalcTrigger,Trigger1Y)),NA())</f>
        <v>7.9432997964501428E-3</v>
      </c>
      <c r="N1902" s="145">
        <f>IFERROR(_xll.qlIndexFixing(ONIndex1M,I1902,TRUE,_xll.ohTrigger(RecalcTrigger,Trigger1M)),NA())</f>
        <v>7.6077177446431943E-3</v>
      </c>
      <c r="O1902" s="44">
        <f>IFERROR(_xll.qlIndexFixing(ONIndex3M,I1902,TRUE,_xll.ohTrigger(RecalcTrigger,Trigger3M)),NA())</f>
        <v>7.8416299321193428E-3</v>
      </c>
      <c r="P1902" s="44">
        <f>IFERROR(_xll.qlIndexFixing(ONIndex6M,I1902,TRUE,_xll.ohTrigger(RecalcTrigger,Trigger6M)),NA())</f>
        <v>7.7617992552481141E-3</v>
      </c>
      <c r="Q1902" s="146">
        <f>IFERROR(_xll.qlIndexFixing(ONIndex1Y,I1902,TRUE,_xll.ohTrigger(RecalcTrigger,Trigger1Y)),NA())</f>
        <v>8.0568320644647251E-3</v>
      </c>
    </row>
    <row r="1903" spans="2:17" x14ac:dyDescent="0.2">
      <c r="B1903" s="39" t="s">
        <v>42</v>
      </c>
      <c r="D1903" s="42">
        <f>_xll.qlCalendarAdvance(Calendar,$D1902,B1903,"f",FALSE)</f>
        <v>53092</v>
      </c>
      <c r="E1903" s="140">
        <f>_xll.qlInterestRateIndexValueDate(IndexON,D1903)</f>
        <v>53092</v>
      </c>
      <c r="F1903" s="156">
        <f>IFERROR(_xll.qlIndexFixing(IndexON,D1903,TRUE,_xll.ohTrigger(RecalcTrigger,TriggerON)),NA())</f>
        <v>6.6507501342294439E-3</v>
      </c>
      <c r="H1903" s="42">
        <f>_xll.qlCalendarAdvance(Calendar,$H1902,B1903,"f",FALSE)</f>
        <v>53092</v>
      </c>
      <c r="I1903" s="140">
        <f>_xll.qlInterestRateIndexValueDate(Index1M,$H1903)</f>
        <v>53092</v>
      </c>
      <c r="J1903" s="145">
        <f>IFERROR(_xll.qlIndexFixing(Index1M,$H1903,TRUE,_xll.ohTrigger(RecalcTrigger,Trigger1M)),NA())</f>
        <v>7.5929963193397936E-3</v>
      </c>
      <c r="K1903" s="44">
        <f>IFERROR(_xll.qlIndexFixing(Index3M,H1903,TRUE,_xll.ohTrigger(RecalcTrigger,Trigger3M)),NA())</f>
        <v>7.8072772862988861E-3</v>
      </c>
      <c r="L1903" s="44">
        <f>IFERROR(_xll.qlIndexFixing(Index6M,$H1903,TRUE,_xll.ohTrigger(RecalcTrigger,Trigger6M)),NA())</f>
        <v>7.6991486966117651E-3</v>
      </c>
      <c r="M1903" s="146">
        <f>IFERROR(_xll.qlIndexFixing(Index1Y,$H1903,TRUE,_xll.ohTrigger(RecalcTrigger,Trigger1Y)),NA())</f>
        <v>7.9374484851817417E-3</v>
      </c>
      <c r="N1903" s="145">
        <f>IFERROR(_xll.qlIndexFixing(ONIndex1M,I1903,TRUE,_xll.ohTrigger(RecalcTrigger,Trigger1M)),NA())</f>
        <v>7.6025060088502627E-3</v>
      </c>
      <c r="O1903" s="44">
        <f>IFERROR(_xll.qlIndexFixing(ONIndex3M,I1903,TRUE,_xll.ohTrigger(RecalcTrigger,Trigger3M)),NA())</f>
        <v>7.8361608705757035E-3</v>
      </c>
      <c r="P1903" s="44">
        <f>IFERROR(_xll.qlIndexFixing(ONIndex6M,I1903,TRUE,_xll.ohTrigger(RecalcTrigger,Trigger6M)),NA())</f>
        <v>7.7565078627939155E-3</v>
      </c>
      <c r="Q1903" s="146">
        <f>IFERROR(_xll.qlIndexFixing(ONIndex1Y,I1903,TRUE,_xll.ohTrigger(RecalcTrigger,Trigger1Y)),NA())</f>
        <v>8.0516950526132725E-3</v>
      </c>
    </row>
    <row r="1904" spans="2:17" x14ac:dyDescent="0.2">
      <c r="B1904" s="39" t="s">
        <v>42</v>
      </c>
      <c r="D1904" s="42">
        <f>_xll.qlCalendarAdvance(Calendar,$D1903,B1904,"f",FALSE)</f>
        <v>53099</v>
      </c>
      <c r="E1904" s="140">
        <f>_xll.qlInterestRateIndexValueDate(IndexON,D1904)</f>
        <v>53099</v>
      </c>
      <c r="F1904" s="156">
        <f>IFERROR(_xll.qlIndexFixing(IndexON,D1904,TRUE,_xll.ohTrigger(RecalcTrigger,TriggerON)),NA())</f>
        <v>6.6456389547453476E-3</v>
      </c>
      <c r="H1904" s="42">
        <f>_xll.qlCalendarAdvance(Calendar,$H1903,B1904,"f",FALSE)</f>
        <v>53099</v>
      </c>
      <c r="I1904" s="140">
        <f>_xll.qlInterestRateIndexValueDate(Index1M,$H1904)</f>
        <v>53099</v>
      </c>
      <c r="J1904" s="145">
        <f>IFERROR(_xll.qlIndexFixing(Index1M,$H1904,TRUE,_xll.ohTrigger(RecalcTrigger,Trigger1M)),NA())</f>
        <v>7.5876945019786304E-3</v>
      </c>
      <c r="K1904" s="44">
        <f>IFERROR(_xll.qlIndexFixing(Index3M,H1904,TRUE,_xll.ohTrigger(RecalcTrigger,Trigger3M)),NA())</f>
        <v>7.8015778666012461E-3</v>
      </c>
      <c r="L1904" s="44">
        <f>IFERROR(_xll.qlIndexFixing(Index6M,$H1904,TRUE,_xll.ohTrigger(RecalcTrigger,Trigger6M)),NA())</f>
        <v>7.6934842326300372E-3</v>
      </c>
      <c r="M1904" s="146">
        <f>IFERROR(_xll.qlIndexFixing(Index1Y,$H1904,TRUE,_xll.ohTrigger(RecalcTrigger,Trigger1Y)),NA())</f>
        <v>7.9315712994973975E-3</v>
      </c>
      <c r="N1904" s="145">
        <f>IFERROR(_xll.qlIndexFixing(ONIndex1M,I1904,TRUE,_xll.ohTrigger(RecalcTrigger,Trigger1M)),NA())</f>
        <v>7.5972679300173596E-3</v>
      </c>
      <c r="O1904" s="44">
        <f>IFERROR(_xll.qlIndexFixing(ONIndex3M,I1904,TRUE,_xll.ohTrigger(RecalcTrigger,Trigger3M)),NA())</f>
        <v>7.8306625703705723E-3</v>
      </c>
      <c r="P1904" s="44">
        <f>IFERROR(_xll.qlIndexFixing(ONIndex6M,I1904,TRUE,_xll.ohTrigger(RecalcTrigger,Trigger6M)),NA())</f>
        <v>7.7511915050054725E-3</v>
      </c>
      <c r="Q1904" s="146">
        <f>IFERROR(_xll.qlIndexFixing(ONIndex1Y,I1904,TRUE,_xll.ohTrigger(RecalcTrigger,Trigger1Y)),NA())</f>
        <v>8.0465323357181706E-3</v>
      </c>
    </row>
    <row r="1905" spans="2:17" x14ac:dyDescent="0.2">
      <c r="B1905" s="39" t="s">
        <v>42</v>
      </c>
      <c r="D1905" s="42">
        <f>_xll.qlCalendarAdvance(Calendar,$D1904,B1905,"f",FALSE)</f>
        <v>53106</v>
      </c>
      <c r="E1905" s="140">
        <f>_xll.qlInterestRateIndexValueDate(IndexON,D1905)</f>
        <v>53106</v>
      </c>
      <c r="F1905" s="156">
        <f>IFERROR(_xll.qlIndexFixing(IndexON,D1905,TRUE,_xll.ohTrigger(RecalcTrigger,TriggerON)),NA())</f>
        <v>6.6405006487468832E-3</v>
      </c>
      <c r="H1905" s="42">
        <f>_xll.qlCalendarAdvance(Calendar,$H1904,B1905,"f",FALSE)</f>
        <v>53106</v>
      </c>
      <c r="I1905" s="140">
        <f>_xll.qlInterestRateIndexValueDate(Index1M,$H1905)</f>
        <v>53106</v>
      </c>
      <c r="J1905" s="145">
        <f>IFERROR(_xll.qlIndexFixing(Index1M,$H1905,TRUE,_xll.ohTrigger(RecalcTrigger,Trigger1M)),NA())</f>
        <v>7.5823663264906072E-3</v>
      </c>
      <c r="K1905" s="44">
        <f>IFERROR(_xll.qlIndexFixing(Index3M,H1905,TRUE,_xll.ohTrigger(RecalcTrigger,Trigger3M)),NA())</f>
        <v>7.7958491594848469E-3</v>
      </c>
      <c r="L1905" s="44">
        <f>IFERROR(_xll.qlIndexFixing(Index6M,$H1905,TRUE,_xll.ohTrigger(RecalcTrigger,Trigger6M)),NA())</f>
        <v>7.6877947230883778E-3</v>
      </c>
      <c r="M1905" s="146">
        <f>IFERROR(_xll.qlIndexFixing(Index1Y,$H1905,TRUE,_xll.ohTrigger(RecalcTrigger,Trigger1Y)),NA())</f>
        <v>7.925668239849859E-3</v>
      </c>
      <c r="N1905" s="145">
        <f>IFERROR(_xll.qlIndexFixing(ONIndex1M,I1905,TRUE,_xll.ohTrigger(RecalcTrigger,Trigger1M)),NA())</f>
        <v>7.5920035080634385E-3</v>
      </c>
      <c r="O1905" s="44">
        <f>IFERROR(_xll.qlIndexFixing(ONIndex3M,I1905,TRUE,_xll.ohTrigger(RecalcTrigger,Trigger3M)),NA())</f>
        <v>7.8251350315039492E-3</v>
      </c>
      <c r="P1905" s="44">
        <f>IFERROR(_xll.qlIndexFixing(ONIndex6M,I1905,TRUE,_xll.ohTrigger(RecalcTrigger,Trigger6M)),NA())</f>
        <v>7.7458501819638315E-3</v>
      </c>
      <c r="Q1905" s="146">
        <f>IFERROR(_xll.qlIndexFixing(ONIndex1Y,I1905,TRUE,_xll.ohTrigger(RecalcTrigger,Trigger1Y)),NA())</f>
        <v>8.0413439138604659E-3</v>
      </c>
    </row>
    <row r="1906" spans="2:17" x14ac:dyDescent="0.2">
      <c r="B1906" s="39" t="s">
        <v>42</v>
      </c>
      <c r="D1906" s="42">
        <f>_xll.qlCalendarAdvance(Calendar,$D1905,B1906,"f",FALSE)</f>
        <v>53113</v>
      </c>
      <c r="E1906" s="140">
        <f>_xll.qlInterestRateIndexValueDate(IndexON,D1906)</f>
        <v>53113</v>
      </c>
      <c r="F1906" s="156">
        <f>IFERROR(_xll.qlIndexFixing(IndexON,D1906,TRUE,_xll.ohTrigger(RecalcTrigger,TriggerON)),NA())</f>
        <v>6.6353352160719581E-3</v>
      </c>
      <c r="H1906" s="42">
        <f>_xll.qlCalendarAdvance(Calendar,$H1905,B1906,"f",FALSE)</f>
        <v>53113</v>
      </c>
      <c r="I1906" s="140">
        <f>_xll.qlInterestRateIndexValueDate(Index1M,$H1906)</f>
        <v>53113</v>
      </c>
      <c r="J1906" s="145">
        <f>IFERROR(_xll.qlIndexFixing(Index1M,$H1906,TRUE,_xll.ohTrigger(RecalcTrigger,Trigger1M)),NA())</f>
        <v>7.5779296992796921E-3</v>
      </c>
      <c r="K1906" s="44">
        <f>IFERROR(_xll.qlIndexFixing(Index3M,H1906,TRUE,_xll.ohTrigger(RecalcTrigger,Trigger3M)),NA())</f>
        <v>7.7900911650730211E-3</v>
      </c>
      <c r="L1906" s="44">
        <f>IFERROR(_xll.qlIndexFixing(Index6M,$H1906,TRUE,_xll.ohTrigger(RecalcTrigger,Trigger6M)),NA())</f>
        <v>7.68241625675094E-3</v>
      </c>
      <c r="M1906" s="146">
        <f>IFERROR(_xll.qlIndexFixing(Index1Y,$H1906,TRUE,_xll.ohTrigger(RecalcTrigger,Trigger1Y)),NA())</f>
        <v>7.9197393066947619E-3</v>
      </c>
      <c r="N1906" s="145">
        <f>IFERROR(_xll.qlIndexFixing(ONIndex1M,I1906,TRUE,_xll.ohTrigger(RecalcTrigger,Trigger1M)),NA())</f>
        <v>7.5867127430695458E-3</v>
      </c>
      <c r="O1906" s="44">
        <f>IFERROR(_xll.qlIndexFixing(ONIndex3M,I1906,TRUE,_xll.ohTrigger(RecalcTrigger,Trigger3M)),NA())</f>
        <v>7.8195782538947878E-3</v>
      </c>
      <c r="P1906" s="44">
        <f>IFERROR(_xll.qlIndexFixing(ONIndex6M,I1906,TRUE,_xll.ohTrigger(RecalcTrigger,Trigger6M)),NA())</f>
        <v>7.7404838934258535E-3</v>
      </c>
      <c r="Q1906" s="146">
        <f>IFERROR(_xll.qlIndexFixing(ONIndex1Y,I1906,TRUE,_xll.ohTrigger(RecalcTrigger,Trigger1Y)),NA())</f>
        <v>8.0361297870401582E-3</v>
      </c>
    </row>
    <row r="1907" spans="2:17" x14ac:dyDescent="0.2">
      <c r="B1907" s="39" t="s">
        <v>42</v>
      </c>
      <c r="D1907" s="42">
        <f>_xll.qlCalendarAdvance(Calendar,$D1906,B1907,"f",FALSE)</f>
        <v>53120</v>
      </c>
      <c r="E1907" s="140">
        <f>_xll.qlInterestRateIndexValueDate(IndexON,D1907)</f>
        <v>53120</v>
      </c>
      <c r="F1907" s="156">
        <f>IFERROR(_xll.qlIndexFixing(IndexON,D1907,TRUE,_xll.ohTrigger(RecalcTrigger,TriggerON)),NA())</f>
        <v>6.6301426568016186E-3</v>
      </c>
      <c r="H1907" s="42">
        <f>_xll.qlCalendarAdvance(Calendar,$H1906,B1907,"f",FALSE)</f>
        <v>53120</v>
      </c>
      <c r="I1907" s="140">
        <f>_xll.qlInterestRateIndexValueDate(Index1M,$H1907)</f>
        <v>53120</v>
      </c>
      <c r="J1907" s="145">
        <f>IFERROR(_xll.qlIndexFixing(Index1M,$H1907,TRUE,_xll.ohTrigger(RecalcTrigger,Trigger1M)),NA())</f>
        <v>7.57255479036482E-3</v>
      </c>
      <c r="K1907" s="44">
        <f>IFERROR(_xll.qlIndexFixing(Index3M,H1907,TRUE,_xll.ohTrigger(RecalcTrigger,Trigger3M)),NA())</f>
        <v>7.7843038834952668E-3</v>
      </c>
      <c r="L1907" s="44">
        <f>IFERROR(_xll.qlIndexFixing(Index6M,$H1907,TRUE,_xll.ohTrigger(RecalcTrigger,Trigger6M)),NA())</f>
        <v>7.6766785661319904E-3</v>
      </c>
      <c r="M1907" s="146">
        <f>IFERROR(_xll.qlIndexFixing(Index1Y,$H1907,TRUE,_xll.ohTrigger(RecalcTrigger,Trigger1Y)),NA())</f>
        <v>7.9137845004884078E-3</v>
      </c>
      <c r="N1907" s="145">
        <f>IFERROR(_xll.qlIndexFixing(ONIndex1M,I1907,TRUE,_xll.ohTrigger(RecalcTrigger,Trigger1M)),NA())</f>
        <v>7.5813956349546352E-3</v>
      </c>
      <c r="O1907" s="44">
        <f>IFERROR(_xll.qlIndexFixing(ONIndex3M,I1907,TRUE,_xll.ohTrigger(RecalcTrigger,Trigger3M)),NA())</f>
        <v>7.8139922376241344E-3</v>
      </c>
      <c r="P1907" s="44">
        <f>IFERROR(_xll.qlIndexFixing(ONIndex6M,I1907,TRUE,_xll.ohTrigger(RecalcTrigger,Trigger6M)),NA())</f>
        <v>7.7350926396346775E-3</v>
      </c>
      <c r="Q1907" s="146">
        <f>IFERROR(_xll.qlIndexFixing(ONIndex1Y,I1907,TRUE,_xll.ohTrigger(RecalcTrigger,Trigger1Y)),NA())</f>
        <v>8.0308899551762014E-3</v>
      </c>
    </row>
    <row r="1908" spans="2:17" x14ac:dyDescent="0.2">
      <c r="B1908" s="39" t="s">
        <v>42</v>
      </c>
      <c r="D1908" s="42">
        <f>_xll.qlCalendarAdvance(Calendar,$D1907,B1908,"f",FALSE)</f>
        <v>53127</v>
      </c>
      <c r="E1908" s="140">
        <f>_xll.qlInterestRateIndexValueDate(IndexON,D1908)</f>
        <v>53127</v>
      </c>
      <c r="F1908" s="156">
        <f>IFERROR(_xll.qlIndexFixing(IndexON,D1908,TRUE,_xll.ohTrigger(RecalcTrigger,TriggerON)),NA())</f>
        <v>6.6249229709358648E-3</v>
      </c>
      <c r="H1908" s="42">
        <f>_xll.qlCalendarAdvance(Calendar,$H1907,B1908,"f",FALSE)</f>
        <v>53127</v>
      </c>
      <c r="I1908" s="140">
        <f>_xll.qlInterestRateIndexValueDate(Index1M,$H1908)</f>
        <v>53127</v>
      </c>
      <c r="J1908" s="145">
        <f>IFERROR(_xll.qlIndexFixing(Index1M,$H1908,TRUE,_xll.ohTrigger(RecalcTrigger,Trigger1M)),NA())</f>
        <v>7.5671535248347244E-3</v>
      </c>
      <c r="K1908" s="44">
        <f>IFERROR(_xll.qlIndexFixing(Index3M,H1908,TRUE,_xll.ohTrigger(RecalcTrigger,Trigger3M)),NA())</f>
        <v>7.7784873148784373E-3</v>
      </c>
      <c r="L1908" s="44">
        <f>IFERROR(_xll.qlIndexFixing(Index6M,$H1908,TRUE,_xll.ohTrigger(RecalcTrigger,Trigger6M)),NA())</f>
        <v>7.6709158310191662E-3</v>
      </c>
      <c r="M1908" s="146">
        <f>IFERROR(_xll.qlIndexFixing(Index1Y,$H1908,TRUE,_xll.ohTrigger(RecalcTrigger,Trigger1Y)),NA())</f>
        <v>7.9078038216902069E-3</v>
      </c>
      <c r="N1908" s="145">
        <f>IFERROR(_xll.qlIndexFixing(ONIndex1M,I1908,TRUE,_xll.ohTrigger(RecalcTrigger,Trigger1M)),NA())</f>
        <v>7.576052183799753E-3</v>
      </c>
      <c r="O1908" s="44">
        <f>IFERROR(_xll.qlIndexFixing(ONIndex3M,I1908,TRUE,_xll.ohTrigger(RecalcTrigger,Trigger3M)),NA())</f>
        <v>7.8083769826919891E-3</v>
      </c>
      <c r="P1908" s="44">
        <f>IFERROR(_xll.qlIndexFixing(ONIndex6M,I1908,TRUE,_xll.ohTrigger(RecalcTrigger,Trigger6M)),NA())</f>
        <v>7.7296764202661183E-3</v>
      </c>
      <c r="Q1908" s="146">
        <f>IFERROR(_xll.qlIndexFixing(ONIndex1Y,I1908,TRUE,_xll.ohTrigger(RecalcTrigger,Trigger1Y)),NA())</f>
        <v>8.0256244182685954E-3</v>
      </c>
    </row>
    <row r="1909" spans="2:17" x14ac:dyDescent="0.2">
      <c r="B1909" s="39" t="s">
        <v>42</v>
      </c>
      <c r="D1909" s="42">
        <f>_xll.qlCalendarAdvance(Calendar,$D1908,B1909,"f",FALSE)</f>
        <v>53134</v>
      </c>
      <c r="E1909" s="140">
        <f>_xll.qlInterestRateIndexValueDate(IndexON,D1909)</f>
        <v>53134</v>
      </c>
      <c r="F1909" s="156">
        <f>IFERROR(_xll.qlIndexFixing(IndexON,D1909,TRUE,_xll.ohTrigger(RecalcTrigger,TriggerON)),NA())</f>
        <v>6.6196761584746966E-3</v>
      </c>
      <c r="H1909" s="42">
        <f>_xll.qlCalendarAdvance(Calendar,$H1908,B1909,"f",FALSE)</f>
        <v>53134</v>
      </c>
      <c r="I1909" s="140">
        <f>_xll.qlInterestRateIndexValueDate(Index1M,$H1909)</f>
        <v>53134</v>
      </c>
      <c r="J1909" s="145">
        <f>IFERROR(_xll.qlIndexFixing(Index1M,$H1909,TRUE,_xll.ohTrigger(RecalcTrigger,Trigger1M)),NA())</f>
        <v>7.5617259027245254E-3</v>
      </c>
      <c r="K1909" s="44">
        <f>IFERROR(_xll.qlIndexFixing(Index3M,H1909,TRUE,_xll.ohTrigger(RecalcTrigger,Trigger3M)),NA())</f>
        <v>7.7726414593520324E-3</v>
      </c>
      <c r="L1909" s="44">
        <f>IFERROR(_xll.qlIndexFixing(Index6M,$H1909,TRUE,_xll.ohTrigger(RecalcTrigger,Trigger6M)),NA())</f>
        <v>7.6651280516294778E-3</v>
      </c>
      <c r="M1909" s="146">
        <f>IFERROR(_xll.qlIndexFixing(Index1Y,$H1909,TRUE,_xll.ohTrigger(RecalcTrigger,Trigger1Y)),NA())</f>
        <v>7.9017972707609019E-3</v>
      </c>
      <c r="N1909" s="145">
        <f>IFERROR(_xll.qlIndexFixing(ONIndex1M,I1909,TRUE,_xll.ohTrigger(RecalcTrigger,Trigger1M)),NA())</f>
        <v>7.5706823894428066E-3</v>
      </c>
      <c r="O1909" s="44">
        <f>IFERROR(_xll.qlIndexFixing(ONIndex3M,I1909,TRUE,_xll.ohTrigger(RecalcTrigger,Trigger3M)),NA())</f>
        <v>7.8027324890983518E-3</v>
      </c>
      <c r="P1909" s="44">
        <f>IFERROR(_xll.qlIndexFixing(ONIndex6M,I1909,TRUE,_xll.ohTrigger(RecalcTrigger,Trigger6M)),NA())</f>
        <v>7.7242352357254074E-3</v>
      </c>
      <c r="Q1909" s="146">
        <f>IFERROR(_xll.qlIndexFixing(ONIndex1Y,I1909,TRUE,_xll.ohTrigger(RecalcTrigger,Trigger1Y)),NA())</f>
        <v>8.0203331763983865E-3</v>
      </c>
    </row>
    <row r="1910" spans="2:17" x14ac:dyDescent="0.2">
      <c r="B1910" s="39" t="s">
        <v>42</v>
      </c>
      <c r="D1910" s="42">
        <f>_xll.qlCalendarAdvance(Calendar,$D1909,B1910,"f",FALSE)</f>
        <v>53141</v>
      </c>
      <c r="E1910" s="140">
        <f>_xll.qlInterestRateIndexValueDate(IndexON,D1910)</f>
        <v>53141</v>
      </c>
      <c r="F1910" s="156">
        <f>IFERROR(_xll.qlIndexFixing(IndexON,D1910,TRUE,_xll.ohTrigger(RecalcTrigger,TriggerON)),NA())</f>
        <v>6.614402219418114E-3</v>
      </c>
      <c r="H1910" s="42">
        <f>_xll.qlCalendarAdvance(Calendar,$H1909,B1910,"f",FALSE)</f>
        <v>53141</v>
      </c>
      <c r="I1910" s="140">
        <f>_xll.qlInterestRateIndexValueDate(Index1M,$H1910)</f>
        <v>53141</v>
      </c>
      <c r="J1910" s="145">
        <f>IFERROR(_xll.qlIndexFixing(Index1M,$H1910,TRUE,_xll.ohTrigger(RecalcTrigger,Trigger1M)),NA())</f>
        <v>7.5562719240666416E-3</v>
      </c>
      <c r="K1910" s="44">
        <f>IFERROR(_xll.qlIndexFixing(Index3M,H1910,TRUE,_xll.ohTrigger(RecalcTrigger,Trigger3M)),NA())</f>
        <v>7.7667663170455483E-3</v>
      </c>
      <c r="L1910" s="44">
        <f>IFERROR(_xll.qlIndexFixing(Index6M,$H1910,TRUE,_xll.ohTrigger(RecalcTrigger,Trigger6M)),NA())</f>
        <v>7.6593152281803764E-3</v>
      </c>
      <c r="M1910" s="146">
        <f>IFERROR(_xll.qlIndexFixing(Index1Y,$H1910,TRUE,_xll.ohTrigger(RecalcTrigger,Trigger1Y)),NA())</f>
        <v>7.8957648481636777E-3</v>
      </c>
      <c r="N1910" s="145">
        <f>IFERROR(_xll.qlIndexFixing(ONIndex1M,I1910,TRUE,_xll.ohTrigger(RecalcTrigger,Trigger1M)),NA())</f>
        <v>7.5652862522079811E-3</v>
      </c>
      <c r="O1910" s="44">
        <f>IFERROR(_xll.qlIndexFixing(ONIndex3M,I1910,TRUE,_xll.ohTrigger(RecalcTrigger,Trigger3M)),NA())</f>
        <v>7.79705875668113E-3</v>
      </c>
      <c r="P1910" s="44">
        <f>IFERROR(_xll.qlIndexFixing(ONIndex6M,I1910,TRUE,_xll.ohTrigger(RecalcTrigger,Trigger6M)),NA())</f>
        <v>7.7187690856883595E-3</v>
      </c>
      <c r="Q1910" s="146">
        <f>IFERROR(_xll.qlIndexFixing(ONIndex1Y,I1910,TRUE,_xll.ohTrigger(RecalcTrigger,Trigger1Y)),NA())</f>
        <v>8.015016229646621E-3</v>
      </c>
    </row>
    <row r="1911" spans="2:17" x14ac:dyDescent="0.2">
      <c r="B1911" s="39" t="s">
        <v>42</v>
      </c>
      <c r="D1911" s="42">
        <f>_xll.qlCalendarAdvance(Calendar,$D1910,B1911,"f",FALSE)</f>
        <v>53148</v>
      </c>
      <c r="E1911" s="140">
        <f>_xll.qlInterestRateIndexValueDate(IndexON,D1911)</f>
        <v>53148</v>
      </c>
      <c r="F1911" s="156">
        <f>IFERROR(_xll.qlIndexFixing(IndexON,D1911,TRUE,_xll.ohTrigger(RecalcTrigger,TriggerON)),NA())</f>
        <v>6.6091011537661171E-3</v>
      </c>
      <c r="H1911" s="42">
        <f>_xll.qlCalendarAdvance(Calendar,$H1910,B1911,"f",FALSE)</f>
        <v>53148</v>
      </c>
      <c r="I1911" s="140">
        <f>_xll.qlInterestRateIndexValueDate(Index1M,$H1911)</f>
        <v>53148</v>
      </c>
      <c r="J1911" s="145">
        <f>IFERROR(_xll.qlIndexFixing(Index1M,$H1911,TRUE,_xll.ohTrigger(RecalcTrigger,Trigger1M)),NA())</f>
        <v>7.5498437551014038E-3</v>
      </c>
      <c r="K1911" s="44">
        <f>IFERROR(_xll.qlIndexFixing(Index3M,H1911,TRUE,_xll.ohTrigger(RecalcTrigger,Trigger3M)),NA())</f>
        <v>7.7608618880858418E-3</v>
      </c>
      <c r="L1911" s="44">
        <f>IFERROR(_xll.qlIndexFixing(Index6M,$H1911,TRUE,_xll.ohTrigger(RecalcTrigger,Trigger6M)),NA())</f>
        <v>7.6531317211645626E-3</v>
      </c>
      <c r="M1911" s="146">
        <f>IFERROR(_xll.qlIndexFixing(Index1Y,$H1911,TRUE,_xll.ohTrigger(RecalcTrigger,Trigger1Y)),NA())</f>
        <v>7.8897065543634959E-3</v>
      </c>
      <c r="N1911" s="145">
        <f>IFERROR(_xll.qlIndexFixing(ONIndex1M,I1911,TRUE,_xll.ohTrigger(RecalcTrigger,Trigger1M)),NA())</f>
        <v>7.5598637716900452E-3</v>
      </c>
      <c r="O1911" s="44">
        <f>IFERROR(_xll.qlIndexFixing(ONIndex3M,I1911,TRUE,_xll.ohTrigger(RecalcTrigger,Trigger3M)),NA())</f>
        <v>7.7913557857645088E-3</v>
      </c>
      <c r="P1911" s="44">
        <f>IFERROR(_xll.qlIndexFixing(ONIndex6M,I1911,TRUE,_xll.ohTrigger(RecalcTrigger,Trigger6M)),NA())</f>
        <v>7.7132779703170673E-3</v>
      </c>
      <c r="Q1911" s="146">
        <f>IFERROR(_xll.qlIndexFixing(ONIndex1Y,I1911,TRUE,_xll.ohTrigger(RecalcTrigger,Trigger1Y)),NA())</f>
        <v>8.00967357777016E-3</v>
      </c>
    </row>
    <row r="1912" spans="2:17" x14ac:dyDescent="0.2">
      <c r="B1912" s="39" t="s">
        <v>42</v>
      </c>
      <c r="D1912" s="42">
        <f>_xll.qlCalendarAdvance(Calendar,$D1911,B1912,"f",FALSE)</f>
        <v>53155</v>
      </c>
      <c r="E1912" s="140">
        <f>_xll.qlInterestRateIndexValueDate(IndexON,D1912)</f>
        <v>53155</v>
      </c>
      <c r="F1912" s="156">
        <f>IFERROR(_xll.qlIndexFixing(IndexON,D1912,TRUE,_xll.ohTrigger(RecalcTrigger,TriggerON)),NA())</f>
        <v>6.6037729614376595E-3</v>
      </c>
      <c r="H1912" s="42">
        <f>_xll.qlCalendarAdvance(Calendar,$H1911,B1912,"f",FALSE)</f>
        <v>53155</v>
      </c>
      <c r="I1912" s="140">
        <f>_xll.qlInterestRateIndexValueDate(Index1M,$H1912)</f>
        <v>53155</v>
      </c>
      <c r="J1912" s="145">
        <f>IFERROR(_xll.qlIndexFixing(Index1M,$H1912,TRUE,_xll.ohTrigger(RecalcTrigger,Trigger1M)),NA())</f>
        <v>7.5443310738207174E-3</v>
      </c>
      <c r="K1912" s="44">
        <f>IFERROR(_xll.qlIndexFixing(Index3M,H1912,TRUE,_xll.ohTrigger(RecalcTrigger,Trigger3M)),NA())</f>
        <v>7.754928172607695E-3</v>
      </c>
      <c r="L1912" s="44">
        <f>IFERROR(_xll.qlIndexFixing(Index6M,$H1912,TRUE,_xll.ohTrigger(RecalcTrigger,Trigger6M)),NA())</f>
        <v>7.6472668987664369E-3</v>
      </c>
      <c r="M1912" s="146">
        <f>IFERROR(_xll.qlIndexFixing(Index1Y,$H1912,TRUE,_xll.ohTrigger(RecalcTrigger,Trigger1Y)),NA())</f>
        <v>7.883622389826872E-3</v>
      </c>
      <c r="N1912" s="145">
        <f>IFERROR(_xll.qlIndexFixing(ONIndex1M,I1912,TRUE,_xll.ohTrigger(RecalcTrigger,Trigger1M)),NA())</f>
        <v>7.5544149482942302E-3</v>
      </c>
      <c r="O1912" s="44">
        <f>IFERROR(_xll.qlIndexFixing(ONIndex3M,I1912,TRUE,_xll.ohTrigger(RecalcTrigger,Trigger3M)),NA())</f>
        <v>7.7856235761053494E-3</v>
      </c>
      <c r="P1912" s="44">
        <f>IFERROR(_xll.qlIndexFixing(ONIndex6M,I1912,TRUE,_xll.ohTrigger(RecalcTrigger,Trigger6M)),NA())</f>
        <v>7.7077618896115307E-3</v>
      </c>
      <c r="Q1912" s="146">
        <f>IFERROR(_xll.qlIndexFixing(ONIndex1Y,I1912,TRUE,_xll.ohTrigger(RecalcTrigger,Trigger1Y)),NA())</f>
        <v>8.0043052209310961E-3</v>
      </c>
    </row>
    <row r="1913" spans="2:17" x14ac:dyDescent="0.2">
      <c r="B1913" s="39" t="s">
        <v>42</v>
      </c>
      <c r="D1913" s="42">
        <f>_xll.qlCalendarAdvance(Calendar,$D1912,B1913,"f",FALSE)</f>
        <v>53162</v>
      </c>
      <c r="E1913" s="140">
        <f>_xll.qlInterestRateIndexValueDate(IndexON,D1913)</f>
        <v>53162</v>
      </c>
      <c r="F1913" s="156">
        <f>IFERROR(_xll.qlIndexFixing(IndexON,D1913,TRUE,_xll.ohTrigger(RecalcTrigger,TriggerON)),NA())</f>
        <v>6.5984176425948338E-3</v>
      </c>
      <c r="H1913" s="42">
        <f>_xll.qlCalendarAdvance(Calendar,$H1912,B1913,"f",FALSE)</f>
        <v>53162</v>
      </c>
      <c r="I1913" s="140">
        <f>_xll.qlInterestRateIndexValueDate(Index1M,$H1913)</f>
        <v>53162</v>
      </c>
      <c r="J1913" s="145">
        <f>IFERROR(_xll.qlIndexFixing(Index1M,$H1913,TRUE,_xll.ohTrigger(RecalcTrigger,Trigger1M)),NA())</f>
        <v>7.538792034725076E-3</v>
      </c>
      <c r="K1913" s="44">
        <f>IFERROR(_xll.qlIndexFixing(Index3M,H1913,TRUE,_xll.ohTrigger(RecalcTrigger,Trigger3M)),NA())</f>
        <v>7.7489651707397253E-3</v>
      </c>
      <c r="L1913" s="44">
        <f>IFERROR(_xll.qlIndexFixing(Index6M,$H1913,TRUE,_xll.ohTrigger(RecalcTrigger,Trigger6M)),NA())</f>
        <v>7.6413770325535176E-3</v>
      </c>
      <c r="M1913" s="146">
        <f>IFERROR(_xll.qlIndexFixing(Index1Y,$H1913,TRUE,_xll.ohTrigger(RecalcTrigger,Trigger1Y)),NA())</f>
        <v>7.8775123550234305E-3</v>
      </c>
      <c r="N1913" s="145">
        <f>IFERROR(_xll.qlIndexFixing(ONIndex1M,I1913,TRUE,_xll.ohTrigger(RecalcTrigger,Trigger1M)),NA())</f>
        <v>7.548939781696351E-3</v>
      </c>
      <c r="O1913" s="44">
        <f>IFERROR(_xll.qlIndexFixing(ONIndex3M,I1913,TRUE,_xll.ohTrigger(RecalcTrigger,Trigger3M)),NA())</f>
        <v>7.779862127784698E-3</v>
      </c>
      <c r="P1913" s="44">
        <f>IFERROR(_xll.qlIndexFixing(ONIndex6M,I1913,TRUE,_xll.ohTrigger(RecalcTrigger,Trigger6M)),NA())</f>
        <v>7.7022208435717499E-3</v>
      </c>
      <c r="Q1913" s="146">
        <f>IFERROR(_xll.qlIndexFixing(ONIndex1Y,I1913,TRUE,_xll.ohTrigger(RecalcTrigger,Trigger1Y)),NA())</f>
        <v>7.998911159048383E-3</v>
      </c>
    </row>
    <row r="1914" spans="2:17" x14ac:dyDescent="0.2">
      <c r="B1914" s="39" t="s">
        <v>42</v>
      </c>
      <c r="D1914" s="42">
        <f>_xll.qlCalendarAdvance(Calendar,$D1913,B1914,"f",FALSE)</f>
        <v>53169</v>
      </c>
      <c r="E1914" s="140">
        <f>_xll.qlInterestRateIndexValueDate(IndexON,D1914)</f>
        <v>53169</v>
      </c>
      <c r="F1914" s="156">
        <f>IFERROR(_xll.qlIndexFixing(IndexON,D1914,TRUE,_xll.ohTrigger(RecalcTrigger,TriggerON)),NA())</f>
        <v>6.5930351971565937E-3</v>
      </c>
      <c r="H1914" s="42">
        <f>_xll.qlCalendarAdvance(Calendar,$H1913,B1914,"f",FALSE)</f>
        <v>53169</v>
      </c>
      <c r="I1914" s="140">
        <f>_xll.qlInterestRateIndexValueDate(Index1M,$H1914)</f>
        <v>53169</v>
      </c>
      <c r="J1914" s="145">
        <f>IFERROR(_xll.qlIndexFixing(Index1M,$H1914,TRUE,_xll.ohTrigger(RecalcTrigger,Trigger1M)),NA())</f>
        <v>7.5329043127668549E-3</v>
      </c>
      <c r="K1914" s="44">
        <f>IFERROR(_xll.qlIndexFixing(Index3M,H1914,TRUE,_xll.ohTrigger(RecalcTrigger,Trigger3M)),NA())</f>
        <v>7.7429728826131925E-3</v>
      </c>
      <c r="L1914" s="44">
        <f>IFERROR(_xll.qlIndexFixing(Index6M,$H1914,TRUE,_xll.ohTrigger(RecalcTrigger,Trigger6M)),NA())</f>
        <v>7.6354621227464788E-3</v>
      </c>
      <c r="M1914" s="146">
        <f>IFERROR(_xll.qlIndexFixing(Index1Y,$H1914,TRUE,_xll.ohTrigger(RecalcTrigger,Trigger1Y)),NA())</f>
        <v>7.8713764504239059E-3</v>
      </c>
      <c r="N1914" s="145">
        <f>IFERROR(_xll.qlIndexFixing(ONIndex1M,I1914,TRUE,_xll.ohTrigger(RecalcTrigger,Trigger1M)),NA())</f>
        <v>7.5434382721395465E-3</v>
      </c>
      <c r="O1914" s="44">
        <f>IFERROR(_xll.qlIndexFixing(ONIndex3M,I1914,TRUE,_xll.ohTrigger(RecalcTrigger,Trigger3M)),NA())</f>
        <v>7.7740714408025546E-3</v>
      </c>
      <c r="P1914" s="44">
        <f>IFERROR(_xll.qlIndexFixing(ONIndex6M,I1914,TRUE,_xll.ohTrigger(RecalcTrigger,Trigger6M)),NA())</f>
        <v>7.6966548321977246E-3</v>
      </c>
      <c r="Q1914" s="146">
        <f>IFERROR(_xll.qlIndexFixing(ONIndex1Y,I1914,TRUE,_xll.ohTrigger(RecalcTrigger,Trigger1Y)),NA())</f>
        <v>7.9934913922841133E-3</v>
      </c>
    </row>
    <row r="1915" spans="2:17" x14ac:dyDescent="0.2">
      <c r="B1915" s="39" t="s">
        <v>42</v>
      </c>
      <c r="D1915" s="42">
        <f>_xll.qlCalendarAdvance(Calendar,$D1914,B1915,"f",FALSE)</f>
        <v>53176</v>
      </c>
      <c r="E1915" s="140">
        <f>_xll.qlInterestRateIndexValueDate(IndexON,D1915)</f>
        <v>53176</v>
      </c>
      <c r="F1915" s="156">
        <f>IFERROR(_xll.qlIndexFixing(IndexON,D1915,TRUE,_xll.ohTrigger(RecalcTrigger,TriggerON)),NA())</f>
        <v>6.587625625041893E-3</v>
      </c>
      <c r="H1915" s="42">
        <f>_xll.qlCalendarAdvance(Calendar,$H1914,B1915,"f",FALSE)</f>
        <v>53176</v>
      </c>
      <c r="I1915" s="140">
        <f>_xll.qlInterestRateIndexValueDate(Index1M,$H1915)</f>
        <v>53176</v>
      </c>
      <c r="J1915" s="145">
        <f>IFERROR(_xll.qlIndexFixing(Index1M,$H1915,TRUE,_xll.ohTrigger(RecalcTrigger,Trigger1M)),NA())</f>
        <v>7.5276348832461109E-3</v>
      </c>
      <c r="K1915" s="44">
        <f>IFERROR(_xll.qlIndexFixing(Index3M,H1915,TRUE,_xll.ohTrigger(RecalcTrigger,Trigger3M)),NA())</f>
        <v>7.7369513083637605E-3</v>
      </c>
      <c r="L1915" s="44">
        <f>IFERROR(_xll.qlIndexFixing(Index6M,$H1915,TRUE,_xll.ohTrigger(RecalcTrigger,Trigger6M)),NA())</f>
        <v>7.6295221695690798E-3</v>
      </c>
      <c r="M1915" s="146">
        <f>IFERROR(_xll.qlIndexFixing(Index1Y,$H1915,TRUE,_xll.ohTrigger(RecalcTrigger,Trigger1Y)),NA())</f>
        <v>7.8652146765008091E-3</v>
      </c>
      <c r="N1915" s="145">
        <f>IFERROR(_xll.qlIndexFixing(ONIndex1M,I1915,TRUE,_xll.ohTrigger(RecalcTrigger,Trigger1M)),NA())</f>
        <v>7.5379104193806779E-3</v>
      </c>
      <c r="O1915" s="44">
        <f>IFERROR(_xll.qlIndexFixing(ONIndex3M,I1915,TRUE,_xll.ohTrigger(RecalcTrigger,Trigger3M)),NA())</f>
        <v>7.768251515077873E-3</v>
      </c>
      <c r="P1915" s="44">
        <f>IFERROR(_xll.qlIndexFixing(ONIndex6M,I1915,TRUE,_xll.ohTrigger(RecalcTrigger,Trigger6M)),NA())</f>
        <v>7.6910638553273625E-3</v>
      </c>
      <c r="Q1915" s="146">
        <f>IFERROR(_xll.qlIndexFixing(ONIndex1Y,I1915,TRUE,_xll.ohTrigger(RecalcTrigger,Trigger1Y)),NA())</f>
        <v>7.9880459204761944E-3</v>
      </c>
    </row>
    <row r="1916" spans="2:17" x14ac:dyDescent="0.2">
      <c r="B1916" s="39" t="s">
        <v>42</v>
      </c>
      <c r="D1916" s="42">
        <f>_xll.qlCalendarAdvance(Calendar,$D1915,B1916,"f",FALSE)</f>
        <v>53183</v>
      </c>
      <c r="E1916" s="140">
        <f>_xll.qlInterestRateIndexValueDate(IndexON,D1916)</f>
        <v>53183</v>
      </c>
      <c r="F1916" s="156">
        <f>IFERROR(_xll.qlIndexFixing(IndexON,D1916,TRUE,_xll.ohTrigger(RecalcTrigger,TriggerON)),NA())</f>
        <v>6.5821889263317779E-3</v>
      </c>
      <c r="H1916" s="42">
        <f>_xll.qlCalendarAdvance(Calendar,$H1915,B1916,"f",FALSE)</f>
        <v>53183</v>
      </c>
      <c r="I1916" s="140">
        <f>_xll.qlInterestRateIndexValueDate(Index1M,$H1916)</f>
        <v>53183</v>
      </c>
      <c r="J1916" s="145">
        <f>IFERROR(_xll.qlIndexFixing(Index1M,$H1916,TRUE,_xll.ohTrigger(RecalcTrigger,Trigger1M)),NA())</f>
        <v>7.5220167709413779E-3</v>
      </c>
      <c r="K1916" s="44">
        <f>IFERROR(_xll.qlIndexFixing(Index3M,H1916,TRUE,_xll.ohTrigger(RecalcTrigger,Trigger3M)),NA())</f>
        <v>7.7309004481209281E-3</v>
      </c>
      <c r="L1916" s="44">
        <f>IFERROR(_xll.qlIndexFixing(Index6M,$H1916,TRUE,_xll.ohTrigger(RecalcTrigger,Trigger6M)),NA())</f>
        <v>7.6235571732459597E-3</v>
      </c>
      <c r="M1916" s="146">
        <f>IFERROR(_xll.qlIndexFixing(Index1Y,$H1916,TRUE,_xll.ohTrigger(RecalcTrigger,Trigger1Y)),NA())</f>
        <v>7.8590270337295376E-3</v>
      </c>
      <c r="N1916" s="145">
        <f>IFERROR(_xll.qlIndexFixing(ONIndex1M,I1916,TRUE,_xll.ohTrigger(RecalcTrigger,Trigger1M)),NA())</f>
        <v>7.5323562237439301E-3</v>
      </c>
      <c r="O1916" s="44">
        <f>IFERROR(_xll.qlIndexFixing(ONIndex3M,I1916,TRUE,_xll.ohTrigger(RecalcTrigger,Trigger3M)),NA())</f>
        <v>7.7624023507727458E-3</v>
      </c>
      <c r="P1916" s="44">
        <f>IFERROR(_xll.qlIndexFixing(ONIndex6M,I1916,TRUE,_xll.ohTrigger(RecalcTrigger,Trigger6M)),NA())</f>
        <v>7.6854479132038023E-3</v>
      </c>
      <c r="Q1916" s="146">
        <f>IFERROR(_xll.qlIndexFixing(ONIndex1Y,I1916,TRUE,_xll.ohTrigger(RecalcTrigger,Trigger1Y)),NA())</f>
        <v>7.9825747437056727E-3</v>
      </c>
    </row>
    <row r="1917" spans="2:17" x14ac:dyDescent="0.2">
      <c r="B1917" s="39" t="s">
        <v>42</v>
      </c>
      <c r="D1917" s="42">
        <f>_xll.qlCalendarAdvance(Calendar,$D1916,B1917,"f",FALSE)</f>
        <v>53190</v>
      </c>
      <c r="E1917" s="140">
        <f>_xll.qlInterestRateIndexValueDate(IndexON,D1917)</f>
        <v>53190</v>
      </c>
      <c r="F1917" s="156">
        <f>IFERROR(_xll.qlIndexFixing(IndexON,D1917,TRUE,_xll.ohTrigger(RecalcTrigger,TriggerON)),NA())</f>
        <v>6.576725101188341E-3</v>
      </c>
      <c r="H1917" s="42">
        <f>_xll.qlCalendarAdvance(Calendar,$H1916,B1917,"f",FALSE)</f>
        <v>53190</v>
      </c>
      <c r="I1917" s="140">
        <f>_xll.qlInterestRateIndexValueDate(Index1M,$H1917)</f>
        <v>53190</v>
      </c>
      <c r="J1917" s="145">
        <f>IFERROR(_xll.qlIndexFixing(Index1M,$H1917,TRUE,_xll.ohTrigger(RecalcTrigger,Trigger1M)),NA())</f>
        <v>7.5163723009862389E-3</v>
      </c>
      <c r="K1917" s="44">
        <f>IFERROR(_xll.qlIndexFixing(Index3M,H1917,TRUE,_xll.ohTrigger(RecalcTrigger,Trigger3M)),NA())</f>
        <v>7.7248203020203595E-3</v>
      </c>
      <c r="L1917" s="44">
        <f>IFERROR(_xll.qlIndexFixing(Index6M,$H1917,TRUE,_xll.ohTrigger(RecalcTrigger,Trigger6M)),NA())</f>
        <v>7.6175671340017572E-3</v>
      </c>
      <c r="M1917" s="146">
        <f>IFERROR(_xll.qlIndexFixing(Index1Y,$H1917,TRUE,_xll.ohTrigger(RecalcTrigger,Trigger1Y)),NA())</f>
        <v>7.8528135225868212E-3</v>
      </c>
      <c r="N1917" s="145">
        <f>IFERROR(_xll.qlIndexFixing(ONIndex1M,I1917,TRUE,_xll.ohTrigger(RecalcTrigger,Trigger1M)),NA())</f>
        <v>7.5267756849051182E-3</v>
      </c>
      <c r="O1917" s="44">
        <f>IFERROR(_xll.qlIndexFixing(ONIndex3M,I1917,TRUE,_xll.ohTrigger(RecalcTrigger,Trigger3M)),NA())</f>
        <v>7.7565239477250802E-3</v>
      </c>
      <c r="P1917" s="44">
        <f>IFERROR(_xll.qlIndexFixing(ONIndex6M,I1917,TRUE,_xll.ohTrigger(RecalcTrigger,Trigger6M)),NA())</f>
        <v>7.6798070056649514E-3</v>
      </c>
      <c r="Q1917" s="146">
        <f>IFERROR(_xll.qlIndexFixing(ONIndex1Y,I1917,TRUE,_xll.ohTrigger(RecalcTrigger,Trigger1Y)),NA())</f>
        <v>7.9770778618104554E-3</v>
      </c>
    </row>
    <row r="1918" spans="2:17" x14ac:dyDescent="0.2">
      <c r="B1918" s="39" t="s">
        <v>42</v>
      </c>
      <c r="D1918" s="42">
        <f>_xll.qlCalendarAdvance(Calendar,$D1917,B1918,"f",FALSE)</f>
        <v>53197</v>
      </c>
      <c r="E1918" s="140">
        <f>_xll.qlInterestRateIndexValueDate(IndexON,D1918)</f>
        <v>53197</v>
      </c>
      <c r="F1918" s="156">
        <f>IFERROR(_xll.qlIndexFixing(IndexON,D1918,TRUE,_xll.ohTrigger(RecalcTrigger,TriggerON)),NA())</f>
        <v>6.5712341492063508E-3</v>
      </c>
      <c r="H1918" s="42">
        <f>_xll.qlCalendarAdvance(Calendar,$H1917,B1918,"f",FALSE)</f>
        <v>53197</v>
      </c>
      <c r="I1918" s="140">
        <f>_xll.qlInterestRateIndexValueDate(Index1M,$H1918)</f>
        <v>53197</v>
      </c>
      <c r="J1918" s="145">
        <f>IFERROR(_xll.qlIndexFixing(Index1M,$H1918,TRUE,_xll.ohTrigger(RecalcTrigger,Trigger1M)),NA())</f>
        <v>7.5107014734126223E-3</v>
      </c>
      <c r="K1918" s="44">
        <f>IFERROR(_xll.qlIndexFixing(Index3M,H1918,TRUE,_xll.ohTrigger(RecalcTrigger,Trigger3M)),NA())</f>
        <v>7.7187108701968375E-3</v>
      </c>
      <c r="L1918" s="44">
        <f>IFERROR(_xll.qlIndexFixing(Index6M,$H1918,TRUE,_xll.ohTrigger(RecalcTrigger,Trigger6M)),NA())</f>
        <v>7.6115520520628737E-3</v>
      </c>
      <c r="M1918" s="146">
        <f>IFERROR(_xll.qlIndexFixing(Index1Y,$H1918,TRUE,_xll.ohTrigger(RecalcTrigger,Trigger1Y)),NA())</f>
        <v>7.846574143551388E-3</v>
      </c>
      <c r="N1918" s="145">
        <f>IFERROR(_xll.qlIndexFixing(ONIndex1M,I1918,TRUE,_xll.ohTrigger(RecalcTrigger,Trigger1M)),NA())</f>
        <v>7.5211688030263346E-3</v>
      </c>
      <c r="O1918" s="44">
        <f>IFERROR(_xll.qlIndexFixing(ONIndex3M,I1918,TRUE,_xll.ohTrigger(RecalcTrigger,Trigger3M)),NA())</f>
        <v>7.7506163060969691E-3</v>
      </c>
      <c r="P1918" s="44">
        <f>IFERROR(_xll.qlIndexFixing(ONIndex6M,I1918,TRUE,_xll.ohTrigger(RecalcTrigger,Trigger6M)),NA())</f>
        <v>7.6741411327918563E-3</v>
      </c>
      <c r="Q1918" s="146">
        <f>IFERROR(_xll.qlIndexFixing(ONIndex1Y,I1918,TRUE,_xll.ohTrigger(RecalcTrigger,Trigger1Y)),NA())</f>
        <v>7.9715552751147278E-3</v>
      </c>
    </row>
    <row r="1919" spans="2:17" x14ac:dyDescent="0.2">
      <c r="B1919" s="39" t="s">
        <v>42</v>
      </c>
      <c r="D1919" s="42">
        <f>_xll.qlCalendarAdvance(Calendar,$D1918,B1919,"f",FALSE)</f>
        <v>53204</v>
      </c>
      <c r="E1919" s="140">
        <f>_xll.qlInterestRateIndexValueDate(IndexON,D1919)</f>
        <v>53204</v>
      </c>
      <c r="F1919" s="156">
        <f>IFERROR(_xll.qlIndexFixing(IndexON,D1919,TRUE,_xll.ohTrigger(RecalcTrigger,TriggerON)),NA())</f>
        <v>6.5657160707910389E-3</v>
      </c>
      <c r="H1919" s="42">
        <f>_xll.qlCalendarAdvance(Calendar,$H1918,B1919,"f",FALSE)</f>
        <v>53204</v>
      </c>
      <c r="I1919" s="140">
        <f>_xll.qlInterestRateIndexValueDate(Index1M,$H1919)</f>
        <v>53204</v>
      </c>
      <c r="J1919" s="145">
        <f>IFERROR(_xll.qlIndexFixing(Index1M,$H1919,TRUE,_xll.ohTrigger(RecalcTrigger,Trigger1M)),NA())</f>
        <v>7.5060000774783697E-3</v>
      </c>
      <c r="K1919" s="44">
        <f>IFERROR(_xll.qlIndexFixing(Index3M,H1919,TRUE,_xll.ohTrigger(RecalcTrigger,Trigger3M)),NA())</f>
        <v>7.712572152783384E-3</v>
      </c>
      <c r="L1919" s="44">
        <f>IFERROR(_xll.qlIndexFixing(Index6M,$H1919,TRUE,_xll.ohTrigger(RecalcTrigger,Trigger6M)),NA())</f>
        <v>7.6062336262901105E-3</v>
      </c>
      <c r="M1919" s="146">
        <f>IFERROR(_xll.qlIndexFixing(Index1Y,$H1919,TRUE,_xll.ohTrigger(RecalcTrigger,Trigger1Y)),NA())</f>
        <v>7.8403088971046309E-3</v>
      </c>
      <c r="N1919" s="145">
        <f>IFERROR(_xll.qlIndexFixing(ONIndex1M,I1919,TRUE,_xll.ohTrigger(RecalcTrigger,Trigger1M)),NA())</f>
        <v>7.5155355781886257E-3</v>
      </c>
      <c r="O1919" s="44">
        <f>IFERROR(_xll.qlIndexFixing(ONIndex3M,I1919,TRUE,_xll.ohTrigger(RecalcTrigger,Trigger3M)),NA())</f>
        <v>7.7446794258073659E-3</v>
      </c>
      <c r="P1919" s="44">
        <f>IFERROR(_xll.qlIndexFixing(ONIndex6M,I1919,TRUE,_xll.ohTrigger(RecalcTrigger,Trigger6M)),NA())</f>
        <v>7.6684502945034705E-3</v>
      </c>
      <c r="Q1919" s="146">
        <f>IFERROR(_xll.qlIndexFixing(ONIndex1Y,I1919,TRUE,_xll.ohTrigger(RecalcTrigger,Trigger1Y)),NA())</f>
        <v>7.9660069833753511E-3</v>
      </c>
    </row>
    <row r="1920" spans="2:17" x14ac:dyDescent="0.2">
      <c r="B1920" s="39" t="s">
        <v>42</v>
      </c>
      <c r="D1920" s="42">
        <f>_xll.qlCalendarAdvance(Calendar,$D1919,B1920,"f",FALSE)</f>
        <v>53211</v>
      </c>
      <c r="E1920" s="140">
        <f>_xll.qlInterestRateIndexValueDate(IndexON,D1920)</f>
        <v>53211</v>
      </c>
      <c r="F1920" s="156">
        <f>IFERROR(_xll.qlIndexFixing(IndexON,D1920,TRUE,_xll.ohTrigger(RecalcTrigger,TriggerON)),NA())</f>
        <v>6.5601708657803126E-3</v>
      </c>
      <c r="H1920" s="42">
        <f>_xll.qlCalendarAdvance(Calendar,$H1919,B1920,"f",FALSE)</f>
        <v>53211</v>
      </c>
      <c r="I1920" s="140">
        <f>_xll.qlInterestRateIndexValueDate(Index1M,$H1920)</f>
        <v>53211</v>
      </c>
      <c r="J1920" s="145">
        <f>IFERROR(_xll.qlIndexFixing(Index1M,$H1920,TRUE,_xll.ohTrigger(RecalcTrigger,Trigger1M)),NA())</f>
        <v>7.500282535334672E-3</v>
      </c>
      <c r="K1920" s="44">
        <f>IFERROR(_xll.qlIndexFixing(Index3M,H1920,TRUE,_xll.ohTrigger(RecalcTrigger,Trigger3M)),NA())</f>
        <v>7.7067689408513197E-3</v>
      </c>
      <c r="L1920" s="44">
        <f>IFERROR(_xll.qlIndexFixing(Index6M,$H1920,TRUE,_xll.ohTrigger(RecalcTrigger,Trigger6M)),NA())</f>
        <v>7.6005347716805423E-3</v>
      </c>
      <c r="M1920" s="146">
        <f>IFERROR(_xll.qlIndexFixing(Index1Y,$H1920,TRUE,_xll.ohTrigger(RecalcTrigger,Trigger1Y)),NA())</f>
        <v>7.8340177837290526E-3</v>
      </c>
      <c r="N1920" s="145">
        <f>IFERROR(_xll.qlIndexFixing(ONIndex1M,I1920,TRUE,_xll.ohTrigger(RecalcTrigger,Trigger1M)),NA())</f>
        <v>7.5098760101488526E-3</v>
      </c>
      <c r="O1920" s="44">
        <f>IFERROR(_xll.qlIndexFixing(ONIndex3M,I1920,TRUE,_xll.ohTrigger(RecalcTrigger,Trigger3M)),NA())</f>
        <v>7.7387133067752245E-3</v>
      </c>
      <c r="P1920" s="44">
        <f>IFERROR(_xll.qlIndexFixing(ONIndex6M,I1920,TRUE,_xll.ohTrigger(RecalcTrigger,Trigger6M)),NA())</f>
        <v>7.6627344909618866E-3</v>
      </c>
      <c r="Q1920" s="146">
        <f>IFERROR(_xll.qlIndexFixing(ONIndex1Y,I1920,TRUE,_xll.ohTrigger(RecalcTrigger,Trigger1Y)),NA())</f>
        <v>7.9604329866733714E-3</v>
      </c>
    </row>
    <row r="1921" spans="2:17" x14ac:dyDescent="0.2">
      <c r="B1921" s="39" t="s">
        <v>42</v>
      </c>
      <c r="D1921" s="42">
        <f>_xll.qlCalendarAdvance(Calendar,$D1920,B1921,"f",FALSE)</f>
        <v>53218</v>
      </c>
      <c r="E1921" s="140">
        <f>_xll.qlInterestRateIndexValueDate(IndexON,D1921)</f>
        <v>53218</v>
      </c>
      <c r="F1921" s="156">
        <f>IFERROR(_xll.qlIndexFixing(IndexON,D1921,TRUE,_xll.ohTrigger(RecalcTrigger,TriggerON)),NA())</f>
        <v>6.5545985341741719E-3</v>
      </c>
      <c r="H1921" s="42">
        <f>_xll.qlCalendarAdvance(Calendar,$H1920,B1921,"f",FALSE)</f>
        <v>53218</v>
      </c>
      <c r="I1921" s="140">
        <f>_xll.qlInterestRateIndexValueDate(Index1M,$H1921)</f>
        <v>53218</v>
      </c>
      <c r="J1921" s="145">
        <f>IFERROR(_xll.qlIndexFixing(Index1M,$H1921,TRUE,_xll.ohTrigger(RecalcTrigger,Trigger1M)),NA())</f>
        <v>7.4945386370485201E-3</v>
      </c>
      <c r="K1921" s="44">
        <f>IFERROR(_xll.qlIndexFixing(Index3M,H1921,TRUE,_xll.ohTrigger(RecalcTrigger,Trigger3M)),NA())</f>
        <v>7.7005738750934374E-3</v>
      </c>
      <c r="L1921" s="44">
        <f>IFERROR(_xll.qlIndexFixing(Index6M,$H1921,TRUE,_xll.ohTrigger(RecalcTrigger,Trigger6M)),NA())</f>
        <v>7.5944503083211099E-3</v>
      </c>
      <c r="M1921" s="146">
        <f>IFERROR(_xll.qlIndexFixing(Index1Y,$H1921,TRUE,_xll.ohTrigger(RecalcTrigger,Trigger1Y)),NA())</f>
        <v>7.8277008039095985E-3</v>
      </c>
      <c r="N1921" s="145">
        <f>IFERROR(_xll.qlIndexFixing(ONIndex1M,I1921,TRUE,_xll.ohTrigger(RecalcTrigger,Trigger1M)),NA())</f>
        <v>7.5041900990691079E-3</v>
      </c>
      <c r="O1921" s="44">
        <f>IFERROR(_xll.qlIndexFixing(ONIndex3M,I1921,TRUE,_xll.ohTrigger(RecalcTrigger,Trigger3M)),NA())</f>
        <v>7.7327179490815912E-3</v>
      </c>
      <c r="P1921" s="44">
        <f>IFERROR(_xll.qlIndexFixing(ONIndex6M,I1921,TRUE,_xll.ohTrigger(RecalcTrigger,Trigger6M)),NA())</f>
        <v>7.6569937219239659E-3</v>
      </c>
      <c r="Q1921" s="146">
        <f>IFERROR(_xll.qlIndexFixing(ONIndex1Y,I1921,TRUE,_xll.ohTrigger(RecalcTrigger,Trigger1Y)),NA())</f>
        <v>7.9548332849277426E-3</v>
      </c>
    </row>
    <row r="1922" spans="2:17" x14ac:dyDescent="0.2">
      <c r="B1922" s="39" t="s">
        <v>42</v>
      </c>
      <c r="D1922" s="42">
        <f>_xll.qlCalendarAdvance(Calendar,$D1921,B1922,"f",FALSE)</f>
        <v>53225</v>
      </c>
      <c r="E1922" s="140">
        <f>_xll.qlInterestRateIndexValueDate(IndexON,D1922)</f>
        <v>53225</v>
      </c>
      <c r="F1922" s="156">
        <f>IFERROR(_xll.qlIndexFixing(IndexON,D1922,TRUE,_xll.ohTrigger(RecalcTrigger,TriggerON)),NA())</f>
        <v>6.5489990758915706E-3</v>
      </c>
      <c r="H1922" s="42">
        <f>_xll.qlCalendarAdvance(Calendar,$H1921,B1922,"f",FALSE)</f>
        <v>53225</v>
      </c>
      <c r="I1922" s="140">
        <f>_xll.qlInterestRateIndexValueDate(Index1M,$H1922)</f>
        <v>53225</v>
      </c>
      <c r="J1922" s="145">
        <f>IFERROR(_xll.qlIndexFixing(Index1M,$H1922,TRUE,_xll.ohTrigger(RecalcTrigger,Trigger1M)),NA())</f>
        <v>7.4887683826496323E-3</v>
      </c>
      <c r="K1922" s="44">
        <f>IFERROR(_xll.qlIndexFixing(Index3M,H1922,TRUE,_xll.ohTrigger(RecalcTrigger,Trigger3M)),NA())</f>
        <v>7.6943495246593685E-3</v>
      </c>
      <c r="L1922" s="44">
        <f>IFERROR(_xll.qlIndexFixing(Index6M,$H1922,TRUE,_xll.ohTrigger(RecalcTrigger,Trigger6M)),NA())</f>
        <v>7.5883408043869328E-3</v>
      </c>
      <c r="M1922" s="146">
        <f>IFERROR(_xll.qlIndexFixing(Index1Y,$H1922,TRUE,_xll.ohTrigger(RecalcTrigger,Trigger1Y)),NA())</f>
        <v>7.8213579581332127E-3</v>
      </c>
      <c r="N1922" s="145">
        <f>IFERROR(_xll.qlIndexFixing(ONIndex1M,I1922,TRUE,_xll.ohTrigger(RecalcTrigger,Trigger1M)),NA())</f>
        <v>7.4984778450304379E-3</v>
      </c>
      <c r="O1922" s="44">
        <f>IFERROR(_xll.qlIndexFixing(ONIndex3M,I1922,TRUE,_xll.ohTrigger(RecalcTrigger,Trigger3M)),NA())</f>
        <v>7.7266933528075121E-3</v>
      </c>
      <c r="P1922" s="44">
        <f>IFERROR(_xll.qlIndexFixing(ONIndex6M,I1922,TRUE,_xll.ohTrigger(RecalcTrigger,Trigger6M)),NA())</f>
        <v>7.6512279876328471E-3</v>
      </c>
      <c r="Q1922" s="146">
        <f>IFERROR(_xll.qlIndexFixing(ONIndex1Y,I1922,TRUE,_xll.ohTrigger(RecalcTrigger,Trigger1Y)),NA())</f>
        <v>7.9492078783005571E-3</v>
      </c>
    </row>
    <row r="1923" spans="2:17" x14ac:dyDescent="0.2">
      <c r="B1923" s="39" t="s">
        <v>42</v>
      </c>
      <c r="D1923" s="42">
        <f>_xll.qlCalendarAdvance(Calendar,$D1922,B1923,"f",FALSE)</f>
        <v>53232</v>
      </c>
      <c r="E1923" s="140">
        <f>_xll.qlInterestRateIndexValueDate(IndexON,D1923)</f>
        <v>53232</v>
      </c>
      <c r="F1923" s="156">
        <f>IFERROR(_xll.qlIndexFixing(IndexON,D1923,TRUE,_xll.ohTrigger(RecalcTrigger,TriggerON)),NA())</f>
        <v>6.5433724910946012E-3</v>
      </c>
      <c r="H1923" s="42">
        <f>_xll.qlCalendarAdvance(Calendar,$H1922,B1923,"f",FALSE)</f>
        <v>53232</v>
      </c>
      <c r="I1923" s="140">
        <f>_xll.qlInterestRateIndexValueDate(Index1M,$H1923)</f>
        <v>53232</v>
      </c>
      <c r="J1923" s="145">
        <f>IFERROR(_xll.qlIndexFixing(Index1M,$H1923,TRUE,_xll.ohTrigger(RecalcTrigger,Trigger1M)),NA())</f>
        <v>7.4829717721758282E-3</v>
      </c>
      <c r="K1923" s="44">
        <f>IFERROR(_xll.qlIndexFixing(Index3M,H1923,TRUE,_xll.ohTrigger(RecalcTrigger,Trigger3M)),NA())</f>
        <v>7.6880958896835975E-3</v>
      </c>
      <c r="L1923" s="44">
        <f>IFERROR(_xll.qlIndexFixing(Index6M,$H1923,TRUE,_xll.ohTrigger(RecalcTrigger,Trigger6M)),NA())</f>
        <v>7.582206260105028E-3</v>
      </c>
      <c r="M1923" s="146">
        <f>IFERROR(_xll.qlIndexFixing(Index1Y,$H1923,TRUE,_xll.ohTrigger(RecalcTrigger,Trigger1Y)),NA())</f>
        <v>7.8149892468888371E-3</v>
      </c>
      <c r="N1923" s="145">
        <f>IFERROR(_xll.qlIndexFixing(ONIndex1M,I1923,TRUE,_xll.ohTrigger(RecalcTrigger,Trigger1M)),NA())</f>
        <v>7.4927392477897037E-3</v>
      </c>
      <c r="O1923" s="44">
        <f>IFERROR(_xll.qlIndexFixing(ONIndex3M,I1923,TRUE,_xll.ohTrigger(RecalcTrigger,Trigger3M)),NA())</f>
        <v>7.7206395177908949E-3</v>
      </c>
      <c r="P1923" s="44">
        <f>IFERROR(_xll.qlIndexFixing(ONIndex6M,I1923,TRUE,_xll.ohTrigger(RecalcTrigger,Trigger6M)),NA())</f>
        <v>7.6454372879264376E-3</v>
      </c>
      <c r="Q1923" s="146">
        <f>IFERROR(_xll.qlIndexFixing(ONIndex1Y,I1923,TRUE,_xll.ohTrigger(RecalcTrigger,Trigger1Y)),NA())</f>
        <v>7.9435567666297224E-3</v>
      </c>
    </row>
    <row r="1924" spans="2:17" x14ac:dyDescent="0.2">
      <c r="B1924" s="39" t="s">
        <v>42</v>
      </c>
      <c r="D1924" s="42">
        <f>_xll.qlCalendarAdvance(Calendar,$D1923,B1924,"f",FALSE)</f>
        <v>53239</v>
      </c>
      <c r="E1924" s="140">
        <f>_xll.qlInterestRateIndexValueDate(IndexON,D1924)</f>
        <v>53239</v>
      </c>
      <c r="F1924" s="156">
        <f>IFERROR(_xll.qlIndexFixing(IndexON,D1924,TRUE,_xll.ohTrigger(RecalcTrigger,TriggerON)),NA())</f>
        <v>6.5377187797022174E-3</v>
      </c>
      <c r="H1924" s="42">
        <f>_xll.qlCalendarAdvance(Calendar,$H1923,B1924,"f",FALSE)</f>
        <v>53239</v>
      </c>
      <c r="I1924" s="140">
        <f>_xll.qlInterestRateIndexValueDate(Index1M,$H1924)</f>
        <v>53239</v>
      </c>
      <c r="J1924" s="145">
        <f>IFERROR(_xll.qlIndexFixing(Index1M,$H1924,TRUE,_xll.ohTrigger(RecalcTrigger,Trigger1M)),NA())</f>
        <v>7.4761230003504075E-3</v>
      </c>
      <c r="K1924" s="44">
        <f>IFERROR(_xll.qlIndexFixing(Index3M,H1924,TRUE,_xll.ohTrigger(RecalcTrigger,Trigger3M)),NA())</f>
        <v>7.6814392866629728E-3</v>
      </c>
      <c r="L1924" s="44">
        <f>IFERROR(_xll.qlIndexFixing(Index6M,$H1924,TRUE,_xll.ohTrigger(RecalcTrigger,Trigger6M)),NA())</f>
        <v>7.5756765305583455E-3</v>
      </c>
      <c r="M1924" s="146">
        <f>IFERROR(_xll.qlIndexFixing(Index1Y,$H1924,TRUE,_xll.ohTrigger(RecalcTrigger,Trigger1Y)),NA())</f>
        <v>7.8085947502886111E-3</v>
      </c>
      <c r="N1924" s="145">
        <f>IFERROR(_xll.qlIndexFixing(ONIndex1M,I1924,TRUE,_xll.ohTrigger(RecalcTrigger,Trigger1M)),NA())</f>
        <v>7.4869743076710904E-3</v>
      </c>
      <c r="O1924" s="44">
        <f>IFERROR(_xll.qlIndexFixing(ONIndex3M,I1924,TRUE,_xll.ohTrigger(RecalcTrigger,Trigger3M)),NA())</f>
        <v>7.7145564441938319E-3</v>
      </c>
      <c r="P1924" s="44">
        <f>IFERROR(_xll.qlIndexFixing(ONIndex6M,I1924,TRUE,_xll.ohTrigger(RecalcTrigger,Trigger6M)),NA())</f>
        <v>7.6396216230478764E-3</v>
      </c>
      <c r="Q1924" s="146">
        <f>IFERROR(_xll.qlIndexFixing(ONIndex1Y,I1924,TRUE,_xll.ohTrigger(RecalcTrigger,Trigger1Y)),NA())</f>
        <v>7.9378799499962849E-3</v>
      </c>
    </row>
    <row r="1925" spans="2:17" x14ac:dyDescent="0.2">
      <c r="B1925" s="39" t="s">
        <v>42</v>
      </c>
      <c r="D1925" s="42">
        <f>_xll.qlCalendarAdvance(Calendar,$D1924,B1925,"f",FALSE)</f>
        <v>53246</v>
      </c>
      <c r="E1925" s="140">
        <f>_xll.qlInterestRateIndexValueDate(IndexON,D1925)</f>
        <v>53246</v>
      </c>
      <c r="F1925" s="156">
        <f>IFERROR(_xll.qlIndexFixing(IndexON,D1925,TRUE,_xll.ohTrigger(RecalcTrigger,TriggerON)),NA())</f>
        <v>6.5320379417954655E-3</v>
      </c>
      <c r="H1925" s="42">
        <f>_xll.qlCalendarAdvance(Calendar,$H1924,B1925,"f",FALSE)</f>
        <v>53246</v>
      </c>
      <c r="I1925" s="140">
        <f>_xll.qlInterestRateIndexValueDate(Index1M,$H1925)</f>
        <v>53246</v>
      </c>
      <c r="J1925" s="145">
        <f>IFERROR(_xll.qlIndexFixing(Index1M,$H1925,TRUE,_xll.ohTrigger(RecalcTrigger,Trigger1M)),NA())</f>
        <v>7.4702676706189294E-3</v>
      </c>
      <c r="K1925" s="44">
        <f>IFERROR(_xll.qlIndexFixing(Index3M,H1925,TRUE,_xll.ohTrigger(RecalcTrigger,Trigger3M)),NA())</f>
        <v>7.6751248585905981E-3</v>
      </c>
      <c r="L1925" s="44">
        <f>IFERROR(_xll.qlIndexFixing(Index6M,$H1925,TRUE,_xll.ohTrigger(RecalcTrigger,Trigger6M)),NA())</f>
        <v>7.5694899896254541E-3</v>
      </c>
      <c r="M1925" s="146">
        <f>IFERROR(_xll.qlIndexFixing(Index1Y,$H1925,TRUE,_xll.ohTrigger(RecalcTrigger,Trigger1Y)),NA())</f>
        <v>7.8021750398087342E-3</v>
      </c>
      <c r="N1925" s="145">
        <f>IFERROR(_xll.qlIndexFixing(ONIndex1M,I1925,TRUE,_xll.ohTrigger(RecalcTrigger,Trigger1M)),NA())</f>
        <v>7.4811830243504129E-3</v>
      </c>
      <c r="O1925" s="44">
        <f>IFERROR(_xll.qlIndexFixing(ONIndex3M,I1925,TRUE,_xll.ohTrigger(RecalcTrigger,Trigger3M)),NA())</f>
        <v>7.7084441318542307E-3</v>
      </c>
      <c r="P1925" s="44">
        <f>IFERROR(_xll.qlIndexFixing(ONIndex6M,I1925,TRUE,_xll.ohTrigger(RecalcTrigger,Trigger6M)),NA())</f>
        <v>7.633780992591932E-3</v>
      </c>
      <c r="Q1925" s="146">
        <f>IFERROR(_xll.qlIndexFixing(ONIndex1Y,I1925,TRUE,_xll.ohTrigger(RecalcTrigger,Trigger1Y)),NA())</f>
        <v>7.9321774283191981E-3</v>
      </c>
    </row>
    <row r="1926" spans="2:17" x14ac:dyDescent="0.2">
      <c r="B1926" s="39" t="s">
        <v>42</v>
      </c>
      <c r="D1926" s="42">
        <f>_xll.qlCalendarAdvance(Calendar,$D1925,B1926,"f",FALSE)</f>
        <v>53253</v>
      </c>
      <c r="E1926" s="140">
        <f>_xll.qlInterestRateIndexValueDate(IndexON,D1926)</f>
        <v>53253</v>
      </c>
      <c r="F1926" s="156">
        <f>IFERROR(_xll.qlIndexFixing(IndexON,D1926,TRUE,_xll.ohTrigger(RecalcTrigger,TriggerON)),NA())</f>
        <v>6.5263299772122529E-3</v>
      </c>
      <c r="H1926" s="42">
        <f>_xll.qlCalendarAdvance(Calendar,$H1925,B1926,"f",FALSE)</f>
        <v>53253</v>
      </c>
      <c r="I1926" s="140">
        <f>_xll.qlInterestRateIndexValueDate(Index1M,$H1926)</f>
        <v>53253</v>
      </c>
      <c r="J1926" s="145">
        <f>IFERROR(_xll.qlIndexFixing(Index1M,$H1926,TRUE,_xll.ohTrigger(RecalcTrigger,Trigger1M)),NA())</f>
        <v>7.4643859836029808E-3</v>
      </c>
      <c r="K1926" s="44">
        <f>IFERROR(_xll.qlIndexFixing(Index3M,H1926,TRUE,_xll.ohTrigger(RecalcTrigger,Trigger3M)),NA())</f>
        <v>7.6687811458938E-3</v>
      </c>
      <c r="L1926" s="44">
        <f>IFERROR(_xll.qlIndexFixing(Index6M,$H1926,TRUE,_xll.ohTrigger(RecalcTrigger,Trigger6M)),NA())</f>
        <v>7.5632784086340924E-3</v>
      </c>
      <c r="M1926" s="146">
        <f>IFERROR(_xll.qlIndexFixing(Index1Y,$H1926,TRUE,_xll.ohTrigger(RecalcTrigger,Trigger1Y)),NA())</f>
        <v>7.7957308741685161E-3</v>
      </c>
      <c r="N1926" s="145">
        <f>IFERROR(_xll.qlIndexFixing(ONIndex1M,I1926,TRUE,_xll.ohTrigger(RecalcTrigger,Trigger1M)),NA())</f>
        <v>7.4753653979897638E-3</v>
      </c>
      <c r="O1926" s="44">
        <f>IFERROR(_xll.qlIndexFixing(ONIndex3M,I1926,TRUE,_xll.ohTrigger(RecalcTrigger,Trigger3M)),NA())</f>
        <v>7.7023025810152301E-3</v>
      </c>
      <c r="P1926" s="44">
        <f>IFERROR(_xll.qlIndexFixing(ONIndex6M,I1926,TRUE,_xll.ohTrigger(RecalcTrigger,Trigger6M)),NA())</f>
        <v>7.6279153968827895E-3</v>
      </c>
      <c r="Q1926" s="146">
        <f>IFERROR(_xll.qlIndexFixing(ONIndex1Y,I1926,TRUE,_xll.ohTrigger(RecalcTrigger,Trigger1Y)),NA())</f>
        <v>7.9264492017605548E-3</v>
      </c>
    </row>
    <row r="1927" spans="2:17" x14ac:dyDescent="0.2">
      <c r="B1927" s="39" t="s">
        <v>42</v>
      </c>
      <c r="D1927" s="42">
        <f>_xll.qlCalendarAdvance(Calendar,$D1926,B1927,"f",FALSE)</f>
        <v>53260</v>
      </c>
      <c r="E1927" s="140">
        <f>_xll.qlInterestRateIndexValueDate(IndexON,D1927)</f>
        <v>53260</v>
      </c>
      <c r="F1927" s="156">
        <f>IFERROR(_xll.qlIndexFixing(IndexON,D1927,TRUE,_xll.ohTrigger(RecalcTrigger,TriggerON)),NA())</f>
        <v>6.5205948861146723E-3</v>
      </c>
      <c r="H1927" s="42">
        <f>_xll.qlCalendarAdvance(Calendar,$H1926,B1927,"f",FALSE)</f>
        <v>53260</v>
      </c>
      <c r="I1927" s="140">
        <f>_xll.qlInterestRateIndexValueDate(Index1M,$H1927)</f>
        <v>53260</v>
      </c>
      <c r="J1927" s="145">
        <f>IFERROR(_xll.qlIndexFixing(Index1M,$H1927,TRUE,_xll.ohTrigger(RecalcTrigger,Trigger1M)),NA())</f>
        <v>7.4584779393418585E-3</v>
      </c>
      <c r="K1927" s="44">
        <f>IFERROR(_xll.qlIndexFixing(Index3M,H1927,TRUE,_xll.ohTrigger(RecalcTrigger,Trigger3M)),NA())</f>
        <v>7.6624081487117668E-3</v>
      </c>
      <c r="L1927" s="44">
        <f>IFERROR(_xll.qlIndexFixing(Index6M,$H1927,TRUE,_xll.ohTrigger(RecalcTrigger,Trigger6M)),NA())</f>
        <v>7.5570417878158226E-3</v>
      </c>
      <c r="M1927" s="146">
        <f>IFERROR(_xll.qlIndexFixing(Index1Y,$H1927,TRUE,_xll.ohTrigger(RecalcTrigger,Trigger1Y)),NA())</f>
        <v>7.7892630124378748E-3</v>
      </c>
      <c r="N1927" s="145">
        <f>IFERROR(_xll.qlIndexFixing(ONIndex1M,I1927,TRUE,_xll.ohTrigger(RecalcTrigger,Trigger1M)),NA())</f>
        <v>7.4695214286701894E-3</v>
      </c>
      <c r="O1927" s="44">
        <f>IFERROR(_xll.qlIndexFixing(ONIndex3M,I1927,TRUE,_xll.ohTrigger(RecalcTrigger,Trigger3M)),NA())</f>
        <v>7.6961317912715987E-3</v>
      </c>
      <c r="P1927" s="44">
        <f>IFERROR(_xll.qlIndexFixing(ONIndex6M,I1927,TRUE,_xll.ohTrigger(RecalcTrigger,Trigger6M)),NA())</f>
        <v>7.6220248358394027E-3</v>
      </c>
      <c r="Q1927" s="146">
        <f>IFERROR(_xll.qlIndexFixing(ONIndex1Y,I1927,TRUE,_xll.ohTrigger(RecalcTrigger,Trigger1Y)),NA())</f>
        <v>7.920695270077216E-3</v>
      </c>
    </row>
    <row r="1928" spans="2:17" x14ac:dyDescent="0.2">
      <c r="B1928" s="39" t="s">
        <v>42</v>
      </c>
      <c r="D1928" s="42">
        <f>_xll.qlCalendarAdvance(Calendar,$D1927,B1928,"f",FALSE)</f>
        <v>53267</v>
      </c>
      <c r="E1928" s="140">
        <f>_xll.qlInterestRateIndexValueDate(IndexON,D1928)</f>
        <v>53267</v>
      </c>
      <c r="F1928" s="156">
        <f>IFERROR(_xll.qlIndexFixing(IndexON,D1928,TRUE,_xll.ohTrigger(RecalcTrigger,TriggerON)),NA())</f>
        <v>6.514832668340631E-3</v>
      </c>
      <c r="H1928" s="42">
        <f>_xll.qlCalendarAdvance(Calendar,$H1927,B1928,"f",FALSE)</f>
        <v>53267</v>
      </c>
      <c r="I1928" s="140">
        <f>_xll.qlInterestRateIndexValueDate(Index1M,$H1928)</f>
        <v>53267</v>
      </c>
      <c r="J1928" s="145">
        <f>IFERROR(_xll.qlIndexFixing(Index1M,$H1928,TRUE,_xll.ohTrigger(RecalcTrigger,Trigger1M)),NA())</f>
        <v>7.4535933800635723E-3</v>
      </c>
      <c r="K1928" s="44">
        <f>IFERROR(_xll.qlIndexFixing(Index3M,H1928,TRUE,_xll.ohTrigger(RecalcTrigger,Trigger3M)),NA())</f>
        <v>7.6560058671863293E-3</v>
      </c>
      <c r="L1928" s="44">
        <f>IFERROR(_xll.qlIndexFixing(Index6M,$H1928,TRUE,_xll.ohTrigger(RecalcTrigger,Trigger6M)),NA())</f>
        <v>7.5511579414812499E-3</v>
      </c>
      <c r="M1928" s="146">
        <f>IFERROR(_xll.qlIndexFixing(Index1Y,$H1928,TRUE,_xll.ohTrigger(RecalcTrigger,Trigger1Y)),NA())</f>
        <v>7.7827722136689648E-3</v>
      </c>
      <c r="N1928" s="145">
        <f>IFERROR(_xll.qlIndexFixing(ONIndex1M,I1928,TRUE,_xll.ohTrigger(RecalcTrigger,Trigger1M)),NA())</f>
        <v>7.4636511161485508E-3</v>
      </c>
      <c r="O1928" s="44">
        <f>IFERROR(_xll.qlIndexFixing(ONIndex3M,I1928,TRUE,_xll.ohTrigger(RecalcTrigger,Trigger3M)),NA())</f>
        <v>7.6899317631096142E-3</v>
      </c>
      <c r="P1928" s="44">
        <f>IFERROR(_xll.qlIndexFixing(ONIndex6M,I1928,TRUE,_xll.ohTrigger(RecalcTrigger,Trigger6M)),NA())</f>
        <v>7.6161093094617716E-3</v>
      </c>
      <c r="Q1928" s="146">
        <f>IFERROR(_xll.qlIndexFixing(ONIndex1Y,I1928,TRUE,_xll.ohTrigger(RecalcTrigger,Trigger1Y)),NA())</f>
        <v>7.9149156335123205E-3</v>
      </c>
    </row>
    <row r="1929" spans="2:17" x14ac:dyDescent="0.2">
      <c r="B1929" s="39" t="s">
        <v>42</v>
      </c>
      <c r="D1929" s="42">
        <f>_xll.qlCalendarAdvance(Calendar,$D1928,B1929,"f",FALSE)</f>
        <v>53274</v>
      </c>
      <c r="E1929" s="140">
        <f>_xll.qlInterestRateIndexValueDate(IndexON,D1929)</f>
        <v>53274</v>
      </c>
      <c r="F1929" s="156">
        <f>IFERROR(_xll.qlIndexFixing(IndexON,D1929,TRUE,_xll.ohTrigger(RecalcTrigger,TriggerON)),NA())</f>
        <v>6.5090433240522216E-3</v>
      </c>
      <c r="H1929" s="42">
        <f>_xll.qlCalendarAdvance(Calendar,$H1928,B1929,"f",FALSE)</f>
        <v>53274</v>
      </c>
      <c r="I1929" s="140">
        <f>_xll.qlInterestRateIndexValueDate(Index1M,$H1929)</f>
        <v>53274</v>
      </c>
      <c r="J1929" s="145">
        <f>IFERROR(_xll.qlIndexFixing(Index1M,$H1929,TRUE,_xll.ohTrigger(RecalcTrigger,Trigger1M)),NA())</f>
        <v>7.447638633956144E-3</v>
      </c>
      <c r="K1929" s="44">
        <f>IFERROR(_xll.qlIndexFixing(Index3M,H1929,TRUE,_xll.ohTrigger(RecalcTrigger,Trigger3M)),NA())</f>
        <v>7.6495743014575561E-3</v>
      </c>
      <c r="L1929" s="44">
        <f>IFERROR(_xll.qlIndexFixing(Index6M,$H1929,TRUE,_xll.ohTrigger(RecalcTrigger,Trigger6M)),NA())</f>
        <v>7.5448731599274035E-3</v>
      </c>
      <c r="M1929" s="146">
        <f>IFERROR(_xll.qlIndexFixing(Index1Y,$H1929,TRUE,_xll.ohTrigger(RecalcTrigger,Trigger1Y)),NA())</f>
        <v>7.776259236896621E-3</v>
      </c>
      <c r="N1929" s="145">
        <f>IFERROR(_xll.qlIndexFixing(ONIndex1M,I1929,TRUE,_xll.ohTrigger(RecalcTrigger,Trigger1M)),NA())</f>
        <v>7.4577544607490331E-3</v>
      </c>
      <c r="O1929" s="44">
        <f>IFERROR(_xll.qlIndexFixing(ONIndex3M,I1929,TRUE,_xll.ohTrigger(RecalcTrigger,Trigger3M)),NA())</f>
        <v>7.6837024962050915E-3</v>
      </c>
      <c r="P1929" s="44">
        <f>IFERROR(_xll.qlIndexFixing(ONIndex6M,I1929,TRUE,_xll.ohTrigger(RecalcTrigger,Trigger6M)),NA())</f>
        <v>7.6101688176688498E-3</v>
      </c>
      <c r="Q1929" s="146">
        <f>IFERROR(_xll.qlIndexFixing(ONIndex1Y,I1929,TRUE,_xll.ohTrigger(RecalcTrigger,Trigger1Y)),NA())</f>
        <v>7.9091102919848222E-3</v>
      </c>
    </row>
    <row r="1930" spans="2:17" x14ac:dyDescent="0.2">
      <c r="B1930" s="39" t="s">
        <v>42</v>
      </c>
      <c r="D1930" s="42">
        <f>_xll.qlCalendarAdvance(Calendar,$D1929,B1930,"f",FALSE)</f>
        <v>53281</v>
      </c>
      <c r="E1930" s="140">
        <f>_xll.qlInterestRateIndexValueDate(IndexON,D1930)</f>
        <v>53281</v>
      </c>
      <c r="F1930" s="156">
        <f>IFERROR(_xll.qlIndexFixing(IndexON,D1930,TRUE,_xll.ohTrigger(RecalcTrigger,TriggerON)),NA())</f>
        <v>6.5032268531683979E-3</v>
      </c>
      <c r="H1930" s="42">
        <f>_xll.qlCalendarAdvance(Calendar,$H1929,B1930,"f",FALSE)</f>
        <v>53281</v>
      </c>
      <c r="I1930" s="140">
        <f>_xll.qlInterestRateIndexValueDate(Index1M,$H1930)</f>
        <v>53281</v>
      </c>
      <c r="J1930" s="145">
        <f>IFERROR(_xll.qlIndexFixing(Index1M,$H1930,TRUE,_xll.ohTrigger(RecalcTrigger,Trigger1M)),NA())</f>
        <v>7.4416575320412539E-3</v>
      </c>
      <c r="K1930" s="44">
        <f>IFERROR(_xll.qlIndexFixing(Index3M,H1930,TRUE,_xll.ohTrigger(RecalcTrigger,Trigger3M)),NA())</f>
        <v>7.6431134516690407E-3</v>
      </c>
      <c r="L1930" s="44">
        <f>IFERROR(_xll.qlIndexFixing(Index6M,$H1930,TRUE,_xll.ohTrigger(RecalcTrigger,Trigger6M)),NA())</f>
        <v>7.5385633396395924E-3</v>
      </c>
      <c r="M1930" s="146">
        <f>IFERROR(_xll.qlIndexFixing(Index1Y,$H1930,TRUE,_xll.ohTrigger(RecalcTrigger,Trigger1Y)),NA())</f>
        <v>7.7697248411368047E-3</v>
      </c>
      <c r="N1930" s="145">
        <f>IFERROR(_xll.qlIndexFixing(ONIndex1M,I1930,TRUE,_xll.ohTrigger(RecalcTrigger,Trigger1M)),NA())</f>
        <v>7.4518314622284976E-3</v>
      </c>
      <c r="O1930" s="44">
        <f>IFERROR(_xll.qlIndexFixing(ONIndex3M,I1930,TRUE,_xll.ohTrigger(RecalcTrigger,Trigger3M)),NA())</f>
        <v>7.6774439905580305E-3</v>
      </c>
      <c r="P1930" s="44">
        <f>IFERROR(_xll.qlIndexFixing(ONIndex6M,I1930,TRUE,_xll.ohTrigger(RecalcTrigger,Trigger6M)),NA())</f>
        <v>7.6042033606227299E-3</v>
      </c>
      <c r="Q1930" s="146">
        <f>IFERROR(_xll.qlIndexFixing(ONIndex1Y,I1930,TRUE,_xll.ohTrigger(RecalcTrigger,Trigger1Y)),NA())</f>
        <v>7.9032792455757672E-3</v>
      </c>
    </row>
    <row r="1931" spans="2:17" x14ac:dyDescent="0.2">
      <c r="B1931" s="39" t="s">
        <v>42</v>
      </c>
      <c r="D1931" s="42">
        <f>_xll.qlCalendarAdvance(Calendar,$D1930,B1931,"f",FALSE)</f>
        <v>53288</v>
      </c>
      <c r="E1931" s="140">
        <f>_xll.qlInterestRateIndexValueDate(IndexON,D1931)</f>
        <v>53288</v>
      </c>
      <c r="F1931" s="156">
        <f>IFERROR(_xll.qlIndexFixing(IndexON,D1931,TRUE,_xll.ohTrigger(RecalcTrigger,TriggerON)),NA())</f>
        <v>6.4973832556891598E-3</v>
      </c>
      <c r="H1931" s="42">
        <f>_xll.qlCalendarAdvance(Calendar,$H1930,B1931,"f",FALSE)</f>
        <v>53288</v>
      </c>
      <c r="I1931" s="140">
        <f>_xll.qlInterestRateIndexValueDate(Index1M,$H1931)</f>
        <v>53288</v>
      </c>
      <c r="J1931" s="145">
        <f>IFERROR(_xll.qlIndexFixing(Index1M,$H1931,TRUE,_xll.ohTrigger(RecalcTrigger,Trigger1M)),NA())</f>
        <v>7.4356500743621252E-3</v>
      </c>
      <c r="K1931" s="44">
        <f>IFERROR(_xll.qlIndexFixing(Index3M,H1931,TRUE,_xll.ohTrigger(RecalcTrigger,Trigger3M)),NA())</f>
        <v>7.6366233179626141E-3</v>
      </c>
      <c r="L1931" s="44">
        <f>IFERROR(_xll.qlIndexFixing(Index6M,$H1931,TRUE,_xll.ohTrigger(RecalcTrigger,Trigger6M)),NA())</f>
        <v>7.532228480851999E-3</v>
      </c>
      <c r="M1931" s="146">
        <f>IFERROR(_xll.qlIndexFixing(Index1Y,$H1931,TRUE,_xll.ohTrigger(RecalcTrigger,Trigger1Y)),NA())</f>
        <v>7.7631697853872694E-3</v>
      </c>
      <c r="N1931" s="145">
        <f>IFERROR(_xll.qlIndexFixing(ONIndex1M,I1931,TRUE,_xll.ohTrigger(RecalcTrigger,Trigger1M)),NA())</f>
        <v>7.4458821205869441E-3</v>
      </c>
      <c r="O1931" s="44">
        <f>IFERROR(_xll.qlIndexFixing(ONIndex3M,I1931,TRUE,_xll.ohTrigger(RecalcTrigger,Trigger3M)),NA())</f>
        <v>7.6711562464926164E-3</v>
      </c>
      <c r="P1931" s="44">
        <f>IFERROR(_xll.qlIndexFixing(ONIndex6M,I1931,TRUE,_xll.ohTrigger(RecalcTrigger,Trigger6M)),NA())</f>
        <v>7.5982129380802732E-3</v>
      </c>
      <c r="Q1931" s="146">
        <f>IFERROR(_xll.qlIndexFixing(ONIndex1Y,I1931,TRUE,_xll.ohTrigger(RecalcTrigger,Trigger1Y)),NA())</f>
        <v>7.8974224940420168E-3</v>
      </c>
    </row>
    <row r="1932" spans="2:17" x14ac:dyDescent="0.2">
      <c r="B1932" s="39" t="s">
        <v>42</v>
      </c>
      <c r="D1932" s="42">
        <f>_xll.qlCalendarAdvance(Calendar,$D1931,B1932,"f",FALSE)</f>
        <v>53295</v>
      </c>
      <c r="E1932" s="140">
        <f>_xll.qlInterestRateIndexValueDate(IndexON,D1932)</f>
        <v>53295</v>
      </c>
      <c r="F1932" s="156">
        <f>IFERROR(_xll.qlIndexFixing(IndexON,D1932,TRUE,_xll.ohTrigger(RecalcTrigger,TriggerON)),NA())</f>
        <v>6.4915125316955535E-3</v>
      </c>
      <c r="H1932" s="42">
        <f>_xll.qlCalendarAdvance(Calendar,$H1931,B1932,"f",FALSE)</f>
        <v>53295</v>
      </c>
      <c r="I1932" s="140">
        <f>_xll.qlInterestRateIndexValueDate(Index1M,$H1932)</f>
        <v>53295</v>
      </c>
      <c r="J1932" s="145">
        <f>IFERROR(_xll.qlIndexFixing(Index1M,$H1932,TRUE,_xll.ohTrigger(RecalcTrigger,Trigger1M)),NA())</f>
        <v>7.429616260959282E-3</v>
      </c>
      <c r="K1932" s="44">
        <f>IFERROR(_xll.qlIndexFixing(Index3M,H1932,TRUE,_xll.ohTrigger(RecalcTrigger,Trigger3M)),NA())</f>
        <v>7.6304953933070685E-3</v>
      </c>
      <c r="L1932" s="44">
        <f>IFERROR(_xll.qlIndexFixing(Index6M,$H1932,TRUE,_xll.ohTrigger(RecalcTrigger,Trigger6M)),NA())</f>
        <v>7.5258685838005988E-3</v>
      </c>
      <c r="M1932" s="146">
        <f>IFERROR(_xll.qlIndexFixing(Index1Y,$H1932,TRUE,_xll.ohTrigger(RecalcTrigger,Trigger1Y)),NA())</f>
        <v>7.7565948286282271E-3</v>
      </c>
      <c r="N1932" s="145">
        <f>IFERROR(_xll.qlIndexFixing(ONIndex1M,I1932,TRUE,_xll.ohTrigger(RecalcTrigger,Trigger1M)),NA())</f>
        <v>7.4399064359864653E-3</v>
      </c>
      <c r="O1932" s="44">
        <f>IFERROR(_xll.qlIndexFixing(ONIndex3M,I1932,TRUE,_xll.ohTrigger(RecalcTrigger,Trigger3M)),NA())</f>
        <v>7.6648392636846641E-3</v>
      </c>
      <c r="P1932" s="44">
        <f>IFERROR(_xll.qlIndexFixing(ONIndex6M,I1932,TRUE,_xll.ohTrigger(RecalcTrigger,Trigger6M)),NA())</f>
        <v>7.5921975503656647E-3</v>
      </c>
      <c r="Q1932" s="146">
        <f>IFERROR(_xll.qlIndexFixing(ONIndex1Y,I1932,TRUE,_xll.ohTrigger(RecalcTrigger,Trigger1Y)),NA())</f>
        <v>7.891540037707756E-3</v>
      </c>
    </row>
    <row r="1933" spans="2:17" x14ac:dyDescent="0.2">
      <c r="B1933" s="39" t="s">
        <v>42</v>
      </c>
      <c r="D1933" s="42">
        <f>_xll.qlCalendarAdvance(Calendar,$D1932,B1933,"f",FALSE)</f>
        <v>53302</v>
      </c>
      <c r="E1933" s="140">
        <f>_xll.qlInterestRateIndexValueDate(IndexON,D1933)</f>
        <v>53302</v>
      </c>
      <c r="F1933" s="156">
        <f>IFERROR(_xll.qlIndexFixing(IndexON,D1933,TRUE,_xll.ohTrigger(RecalcTrigger,TriggerON)),NA())</f>
        <v>6.4856146811065329E-3</v>
      </c>
      <c r="H1933" s="42">
        <f>_xll.qlCalendarAdvance(Calendar,$H1932,B1933,"f",FALSE)</f>
        <v>53302</v>
      </c>
      <c r="I1933" s="140">
        <f>_xll.qlInterestRateIndexValueDate(Index1M,$H1933)</f>
        <v>53302</v>
      </c>
      <c r="J1933" s="145">
        <f>IFERROR(_xll.qlIndexFixing(Index1M,$H1933,TRUE,_xll.ohTrigger(RecalcTrigger,Trigger1M)),NA())</f>
        <v>7.4224761740431175E-3</v>
      </c>
      <c r="K1933" s="44">
        <f>IFERROR(_xll.qlIndexFixing(Index3M,H1933,TRUE,_xll.ohTrigger(RecalcTrigger,Trigger3M)),NA())</f>
        <v>7.6243424238485614E-3</v>
      </c>
      <c r="L1933" s="44">
        <f>IFERROR(_xll.qlIndexFixing(Index6M,$H1933,TRUE,_xll.ohTrigger(RecalcTrigger,Trigger6M)),NA())</f>
        <v>7.5190962396492304E-3</v>
      </c>
      <c r="M1933" s="146">
        <f>IFERROR(_xll.qlIndexFixing(Index1Y,$H1933,TRUE,_xll.ohTrigger(RecalcTrigger,Trigger1Y)),NA())</f>
        <v>7.7500007298199058E-3</v>
      </c>
      <c r="N1933" s="145">
        <f>IFERROR(_xll.qlIndexFixing(ONIndex1M,I1933,TRUE,_xll.ohTrigger(RecalcTrigger,Trigger1M)),NA())</f>
        <v>7.4339044083460148E-3</v>
      </c>
      <c r="O1933" s="44">
        <f>IFERROR(_xll.qlIndexFixing(ONIndex3M,I1933,TRUE,_xll.ohTrigger(RecalcTrigger,Trigger3M)),NA())</f>
        <v>7.6584930421341735E-3</v>
      </c>
      <c r="P1933" s="44">
        <f>IFERROR(_xll.qlIndexFixing(ONIndex6M,I1933,TRUE,_xll.ohTrigger(RecalcTrigger,Trigger6M)),NA())</f>
        <v>7.5861571972357655E-3</v>
      </c>
      <c r="Q1933" s="146">
        <f>IFERROR(_xll.qlIndexFixing(ONIndex1Y,I1933,TRUE,_xll.ohTrigger(RecalcTrigger,Trigger1Y)),NA())</f>
        <v>7.8856318763298461E-3</v>
      </c>
    </row>
    <row r="1934" spans="2:17" x14ac:dyDescent="0.2">
      <c r="B1934" s="39" t="s">
        <v>42</v>
      </c>
      <c r="D1934" s="42">
        <f>_xll.qlCalendarAdvance(Calendar,$D1933,B1934,"f",FALSE)</f>
        <v>53309</v>
      </c>
      <c r="E1934" s="140">
        <f>_xll.qlInterestRateIndexValueDate(IndexON,D1934)</f>
        <v>53309</v>
      </c>
      <c r="F1934" s="156">
        <f>IFERROR(_xll.qlIndexFixing(IndexON,D1934,TRUE,_xll.ohTrigger(RecalcTrigger,TriggerON)),NA())</f>
        <v>6.479689703922098E-3</v>
      </c>
      <c r="H1934" s="42">
        <f>_xll.qlCalendarAdvance(Calendar,$H1933,B1934,"f",FALSE)</f>
        <v>53309</v>
      </c>
      <c r="I1934" s="140">
        <f>_xll.qlInterestRateIndexValueDate(Index1M,$H1934)</f>
        <v>53309</v>
      </c>
      <c r="J1934" s="145">
        <f>IFERROR(_xll.qlIndexFixing(Index1M,$H1934,TRUE,_xll.ohTrigger(RecalcTrigger,Trigger1M)),NA())</f>
        <v>7.4163836302716451E-3</v>
      </c>
      <c r="K1934" s="44">
        <f>IFERROR(_xll.qlIndexFixing(Index3M,H1934,TRUE,_xll.ohTrigger(RecalcTrigger,Trigger3M)),NA())</f>
        <v>7.6177688968380982E-3</v>
      </c>
      <c r="L1934" s="44">
        <f>IFERROR(_xll.qlIndexFixing(Index6M,$H1934,TRUE,_xll.ohTrigger(RecalcTrigger,Trigger6M)),NA())</f>
        <v>7.5126843466153601E-3</v>
      </c>
      <c r="M1934" s="146">
        <f>IFERROR(_xll.qlIndexFixing(Index1Y,$H1934,TRUE,_xll.ohTrigger(RecalcTrigger,Trigger1Y)),NA())</f>
        <v>7.743388247904992E-3</v>
      </c>
      <c r="N1934" s="145">
        <f>IFERROR(_xll.qlIndexFixing(ONIndex1M,I1934,TRUE,_xll.ohTrigger(RecalcTrigger,Trigger1M)),NA())</f>
        <v>7.4278760376655928E-3</v>
      </c>
      <c r="O1934" s="44">
        <f>IFERROR(_xll.qlIndexFixing(ONIndex3M,I1934,TRUE,_xll.ohTrigger(RecalcTrigger,Trigger3M)),NA())</f>
        <v>7.6521175820032372E-3</v>
      </c>
      <c r="P1934" s="44">
        <f>IFERROR(_xll.qlIndexFixing(ONIndex6M,I1934,TRUE,_xll.ohTrigger(RecalcTrigger,Trigger6M)),NA())</f>
        <v>7.580091878771622E-3</v>
      </c>
      <c r="Q1934" s="146">
        <f>IFERROR(_xll.qlIndexFixing(ONIndex1Y,I1934,TRUE,_xll.ohTrigger(RecalcTrigger,Trigger1Y)),NA())</f>
        <v>7.8796980099082869E-3</v>
      </c>
    </row>
    <row r="1935" spans="2:17" x14ac:dyDescent="0.2">
      <c r="B1935" s="39" t="s">
        <v>42</v>
      </c>
      <c r="D1935" s="42">
        <f>_xll.qlCalendarAdvance(Calendar,$D1934,B1935,"f",FALSE)</f>
        <v>53316</v>
      </c>
      <c r="E1935" s="140">
        <f>_xll.qlInterestRateIndexValueDate(IndexON,D1935)</f>
        <v>53316</v>
      </c>
      <c r="F1935" s="156">
        <f>IFERROR(_xll.qlIndexFixing(IndexON,D1935,TRUE,_xll.ohTrigger(RecalcTrigger,TriggerON)),NA())</f>
        <v>6.4737376001422486E-3</v>
      </c>
      <c r="H1935" s="42">
        <f>_xll.qlCalendarAdvance(Calendar,$H1934,B1935,"f",FALSE)</f>
        <v>53316</v>
      </c>
      <c r="I1935" s="140">
        <f>_xll.qlInterestRateIndexValueDate(Index1M,$H1935)</f>
        <v>53316</v>
      </c>
      <c r="J1935" s="145">
        <f>IFERROR(_xll.qlIndexFixing(Index1M,$H1935,TRUE,_xll.ohTrigger(RecalcTrigger,Trigger1M)),NA())</f>
        <v>7.4102647295988316E-3</v>
      </c>
      <c r="K1935" s="44">
        <f>IFERROR(_xll.qlIndexFixing(Index3M,H1935,TRUE,_xll.ohTrigger(RecalcTrigger,Trigger3M)),NA())</f>
        <v>7.6111660874506794E-3</v>
      </c>
      <c r="L1935" s="44">
        <f>IFERROR(_xll.qlIndexFixing(Index6M,$H1935,TRUE,_xll.ohTrigger(RecalcTrigger,Trigger6M)),NA())</f>
        <v>7.5062474156435827E-3</v>
      </c>
      <c r="M1935" s="146">
        <f>IFERROR(_xll.qlIndexFixing(Index1Y,$H1935,TRUE,_xll.ohTrigger(RecalcTrigger,Trigger1Y)),NA())</f>
        <v>7.7367581418066322E-3</v>
      </c>
      <c r="N1935" s="145">
        <f>IFERROR(_xll.qlIndexFixing(ONIndex1M,I1935,TRUE,_xll.ohTrigger(RecalcTrigger,Trigger1M)),NA())</f>
        <v>7.4218213239451991E-3</v>
      </c>
      <c r="O1935" s="44">
        <f>IFERROR(_xll.qlIndexFixing(ONIndex3M,I1935,TRUE,_xll.ohTrigger(RecalcTrigger,Trigger3M)),NA())</f>
        <v>7.645712883210809E-3</v>
      </c>
      <c r="P1935" s="44">
        <f>IFERROR(_xll.qlIndexFixing(ONIndex6M,I1935,TRUE,_xll.ohTrigger(RecalcTrigger,Trigger6M)),NA())</f>
        <v>7.5740015949732342E-3</v>
      </c>
      <c r="Q1935" s="146">
        <f>IFERROR(_xll.qlIndexFixing(ONIndex1Y,I1935,TRUE,_xll.ohTrigger(RecalcTrigger,Trigger1Y)),NA())</f>
        <v>7.8737384386051712E-3</v>
      </c>
    </row>
    <row r="1936" spans="2:17" x14ac:dyDescent="0.2">
      <c r="B1936" s="39" t="s">
        <v>42</v>
      </c>
      <c r="D1936" s="42">
        <f>_xll.qlCalendarAdvance(Calendar,$D1935,B1936,"f",FALSE)</f>
        <v>53323</v>
      </c>
      <c r="E1936" s="140">
        <f>_xll.qlInterestRateIndexValueDate(IndexON,D1936)</f>
        <v>53323</v>
      </c>
      <c r="F1936" s="156">
        <f>IFERROR(_xll.qlIndexFixing(IndexON,D1936,TRUE,_xll.ohTrigger(RecalcTrigger,TriggerON)),NA())</f>
        <v>6.4677583698480312E-3</v>
      </c>
      <c r="H1936" s="42">
        <f>_xll.qlCalendarAdvance(Calendar,$H1935,B1936,"f",FALSE)</f>
        <v>53323</v>
      </c>
      <c r="I1936" s="140">
        <f>_xll.qlInterestRateIndexValueDate(Index1M,$H1936)</f>
        <v>53323</v>
      </c>
      <c r="J1936" s="145">
        <f>IFERROR(_xll.qlIndexFixing(Index1M,$H1936,TRUE,_xll.ohTrigger(RecalcTrigger,Trigger1M)),NA())</f>
        <v>7.4041194720713402E-3</v>
      </c>
      <c r="K1936" s="44">
        <f>IFERROR(_xll.qlIndexFixing(Index3M,H1936,TRUE,_xll.ohTrigger(RecalcTrigger,Trigger3M)),NA())</f>
        <v>7.6045339958294867E-3</v>
      </c>
      <c r="L1936" s="44">
        <f>IFERROR(_xll.qlIndexFixing(Index6M,$H1936,TRUE,_xll.ohTrigger(RecalcTrigger,Trigger6M)),NA())</f>
        <v>7.4997854469743648E-3</v>
      </c>
      <c r="M1936" s="146">
        <f>IFERROR(_xll.qlIndexFixing(Index1Y,$H1936,TRUE,_xll.ohTrigger(RecalcTrigger,Trigger1Y)),NA())</f>
        <v>7.7301111704290992E-3</v>
      </c>
      <c r="N1936" s="145">
        <f>IFERROR(_xll.qlIndexFixing(ONIndex1M,I1936,TRUE,_xll.ohTrigger(RecalcTrigger,Trigger1M)),NA())</f>
        <v>7.4157402671037875E-3</v>
      </c>
      <c r="O1936" s="44">
        <f>IFERROR(_xll.qlIndexFixing(ONIndex3M,I1936,TRUE,_xll.ohTrigger(RecalcTrigger,Trigger3M)),NA())</f>
        <v>7.6392789457568888E-3</v>
      </c>
      <c r="P1936" s="44">
        <f>IFERROR(_xll.qlIndexFixing(ONIndex6M,I1936,TRUE,_xll.ohTrigger(RecalcTrigger,Trigger6M)),NA())</f>
        <v>7.5678863457595558E-3</v>
      </c>
      <c r="Q1936" s="146">
        <f>IFERROR(_xll.qlIndexFixing(ONIndex1Y,I1936,TRUE,_xll.ohTrigger(RecalcTrigger,Trigger1Y)),NA())</f>
        <v>7.8677531622584063E-3</v>
      </c>
    </row>
    <row r="1937" spans="2:17" x14ac:dyDescent="0.2">
      <c r="B1937" s="39" t="s">
        <v>42</v>
      </c>
      <c r="D1937" s="42">
        <f>_xll.qlCalendarAdvance(Calendar,$D1936,B1937,"f",FALSE)</f>
        <v>53330</v>
      </c>
      <c r="E1937" s="140">
        <f>_xll.qlInterestRateIndexValueDate(IndexON,D1937)</f>
        <v>53330</v>
      </c>
      <c r="F1937" s="156">
        <f>IFERROR(_xll.qlIndexFixing(IndexON,D1937,TRUE,_xll.ohTrigger(RecalcTrigger,TriggerON)),NA())</f>
        <v>6.4617520129583994E-3</v>
      </c>
      <c r="H1937" s="42">
        <f>_xll.qlCalendarAdvance(Calendar,$H1936,B1937,"f",FALSE)</f>
        <v>53330</v>
      </c>
      <c r="I1937" s="140">
        <f>_xll.qlInterestRateIndexValueDate(Index1M,$H1937)</f>
        <v>53330</v>
      </c>
      <c r="J1937" s="145">
        <f>IFERROR(_xll.qlIndexFixing(Index1M,$H1937,TRUE,_xll.ohTrigger(RecalcTrigger,Trigger1M)),NA())</f>
        <v>7.3979478577284648E-3</v>
      </c>
      <c r="K1937" s="44">
        <f>IFERROR(_xll.qlIndexFixing(Index3M,H1937,TRUE,_xll.ohTrigger(RecalcTrigger,Trigger3M)),NA())</f>
        <v>7.5978726221177031E-3</v>
      </c>
      <c r="L1937" s="44">
        <f>IFERROR(_xll.qlIndexFixing(Index6M,$H1937,TRUE,_xll.ohTrigger(RecalcTrigger,Trigger6M)),NA())</f>
        <v>7.4936935328720157E-3</v>
      </c>
      <c r="M1937" s="146">
        <f>IFERROR(_xll.qlIndexFixing(Index1Y,$H1937,TRUE,_xll.ohTrigger(RecalcTrigger,Trigger1Y)),NA())</f>
        <v>7.723448092657792E-3</v>
      </c>
      <c r="N1937" s="145">
        <f>IFERROR(_xll.qlIndexFixing(ONIndex1M,I1937,TRUE,_xll.ohTrigger(RecalcTrigger,Trigger1M)),NA())</f>
        <v>7.4096328673034506E-3</v>
      </c>
      <c r="O1937" s="44">
        <f>IFERROR(_xll.qlIndexFixing(ONIndex3M,I1937,TRUE,_xll.ohTrigger(RecalcTrigger,Trigger3M)),NA())</f>
        <v>7.6328157698035692E-3</v>
      </c>
      <c r="P1937" s="44">
        <f>IFERROR(_xll.qlIndexFixing(ONIndex6M,I1937,TRUE,_xll.ohTrigger(RecalcTrigger,Trigger6M)),NA())</f>
        <v>7.5617461313737255E-3</v>
      </c>
      <c r="Q1937" s="146">
        <f>IFERROR(_xll.qlIndexFixing(ONIndex1Y,I1937,TRUE,_xll.ohTrigger(RecalcTrigger,Trigger1Y)),NA())</f>
        <v>7.8617421810300847E-3</v>
      </c>
    </row>
    <row r="1938" spans="2:17" x14ac:dyDescent="0.2">
      <c r="B1938" s="39" t="s">
        <v>42</v>
      </c>
      <c r="D1938" s="42">
        <f>_xll.qlCalendarAdvance(Calendar,$D1937,B1938,"f",FALSE)</f>
        <v>53337</v>
      </c>
      <c r="E1938" s="140">
        <f>_xll.qlInterestRateIndexValueDate(IndexON,D1938)</f>
        <v>53337</v>
      </c>
      <c r="F1938" s="156">
        <f>IFERROR(_xll.qlIndexFixing(IndexON,D1938,TRUE,_xll.ohTrigger(RecalcTrigger,TriggerON)),NA())</f>
        <v>6.4557185294733532E-3</v>
      </c>
      <c r="H1938" s="42">
        <f>_xll.qlCalendarAdvance(Calendar,$H1937,B1938,"f",FALSE)</f>
        <v>53337</v>
      </c>
      <c r="I1938" s="140">
        <f>_xll.qlInterestRateIndexValueDate(Index1M,$H1938)</f>
        <v>53337</v>
      </c>
      <c r="J1938" s="145">
        <f>IFERROR(_xll.qlIndexFixing(Index1M,$H1938,TRUE,_xll.ohTrigger(RecalcTrigger,Trigger1M)),NA())</f>
        <v>7.3917498866168689E-3</v>
      </c>
      <c r="K1938" s="44">
        <f>IFERROR(_xll.qlIndexFixing(Index3M,H1938,TRUE,_xll.ohTrigger(RecalcTrigger,Trigger3M)),NA())</f>
        <v>7.59118196646031E-3</v>
      </c>
      <c r="L1938" s="44">
        <f>IFERROR(_xll.qlIndexFixing(Index6M,$H1938,TRUE,_xll.ohTrigger(RecalcTrigger,Trigger6M)),NA())</f>
        <v>7.4871834112250277E-3</v>
      </c>
      <c r="M1938" s="146">
        <f>IFERROR(_xll.qlIndexFixing(Index1Y,$H1938,TRUE,_xll.ohTrigger(RecalcTrigger,Trigger1Y)),NA())</f>
        <v>7.7167696673587916E-3</v>
      </c>
      <c r="N1938" s="145">
        <f>IFERROR(_xll.qlIndexFixing(ONIndex1M,I1938,TRUE,_xll.ohTrigger(RecalcTrigger,Trigger1M)),NA())</f>
        <v>7.4034991244631421E-3</v>
      </c>
      <c r="O1938" s="44">
        <f>IFERROR(_xll.qlIndexFixing(ONIndex3M,I1938,TRUE,_xll.ohTrigger(RecalcTrigger,Trigger3M)),NA())</f>
        <v>7.6263233551077114E-3</v>
      </c>
      <c r="P1938" s="44">
        <f>IFERROR(_xll.qlIndexFixing(ONIndex6M,I1938,TRUE,_xll.ohTrigger(RecalcTrigger,Trigger6M)),NA())</f>
        <v>7.5555809514915584E-3</v>
      </c>
      <c r="Q1938" s="146">
        <f>IFERROR(_xll.qlIndexFixing(ONIndex1Y,I1938,TRUE,_xll.ohTrigger(RecalcTrigger,Trigger1Y)),NA())</f>
        <v>7.855705494758114E-3</v>
      </c>
    </row>
    <row r="1939" spans="2:17" x14ac:dyDescent="0.2">
      <c r="B1939" s="39" t="s">
        <v>42</v>
      </c>
      <c r="D1939" s="42">
        <f>_xll.qlCalendarAdvance(Calendar,$D1938,B1939,"f",FALSE)</f>
        <v>53344</v>
      </c>
      <c r="E1939" s="140">
        <f>_xll.qlInterestRateIndexValueDate(IndexON,D1939)</f>
        <v>53344</v>
      </c>
      <c r="F1939" s="156">
        <f>IFERROR(_xll.qlIndexFixing(IndexON,D1939,TRUE,_xll.ohTrigger(RecalcTrigger,TriggerON)),NA())</f>
        <v>6.449657919473939E-3</v>
      </c>
      <c r="H1939" s="42">
        <f>_xll.qlCalendarAdvance(Calendar,$H1938,B1939,"f",FALSE)</f>
        <v>53344</v>
      </c>
      <c r="I1939" s="140">
        <f>_xll.qlInterestRateIndexValueDate(Index1M,$H1939)</f>
        <v>53344</v>
      </c>
      <c r="J1939" s="145">
        <f>IFERROR(_xll.qlIndexFixing(Index1M,$H1939,TRUE,_xll.ohTrigger(RecalcTrigger,Trigger1M)),NA())</f>
        <v>7.3855255587807591E-3</v>
      </c>
      <c r="K1939" s="44">
        <f>IFERROR(_xll.qlIndexFixing(Index3M,H1939,TRUE,_xll.ohTrigger(RecalcTrigger,Trigger3M)),NA())</f>
        <v>7.5844620289995885E-3</v>
      </c>
      <c r="L1939" s="44">
        <f>IFERROR(_xll.qlIndexFixing(Index6M,$H1939,TRUE,_xll.ohTrigger(RecalcTrigger,Trigger6M)),NA())</f>
        <v>7.4806482529857568E-3</v>
      </c>
      <c r="M1939" s="146">
        <f>IFERROR(_xll.qlIndexFixing(Index1Y,$H1939,TRUE,_xll.ohTrigger(RecalcTrigger,Trigger1Y)),NA())</f>
        <v>7.710076653378195E-3</v>
      </c>
      <c r="N1939" s="145">
        <f>IFERROR(_xll.qlIndexFixing(ONIndex1M,I1939,TRUE,_xll.ohTrigger(RecalcTrigger,Trigger1M)),NA())</f>
        <v>7.3973390385018156E-3</v>
      </c>
      <c r="O1939" s="44">
        <f>IFERROR(_xll.qlIndexFixing(ONIndex3M,I1939,TRUE,_xll.ohTrigger(RecalcTrigger,Trigger3M)),NA())</f>
        <v>7.6198017018314079E-3</v>
      </c>
      <c r="P1939" s="44">
        <f>IFERROR(_xll.qlIndexFixing(ONIndex6M,I1939,TRUE,_xll.ohTrigger(RecalcTrigger,Trigger6M)),NA())</f>
        <v>7.5493908063561932E-3</v>
      </c>
      <c r="Q1939" s="146">
        <f>IFERROR(_xll.qlIndexFixing(ONIndex1Y,I1939,TRUE,_xll.ohTrigger(RecalcTrigger,Trigger1Y)),NA())</f>
        <v>7.8496431036045866E-3</v>
      </c>
    </row>
    <row r="1940" spans="2:17" x14ac:dyDescent="0.2">
      <c r="B1940" s="39" t="s">
        <v>42</v>
      </c>
      <c r="D1940" s="42">
        <f>_xll.qlCalendarAdvance(Calendar,$D1939,B1940,"f",FALSE)</f>
        <v>53351</v>
      </c>
      <c r="E1940" s="140">
        <f>_xll.qlInterestRateIndexValueDate(IndexON,D1940)</f>
        <v>53351</v>
      </c>
      <c r="F1940" s="156">
        <f>IFERROR(_xll.qlIndexFixing(IndexON,D1940,TRUE,_xll.ohTrigger(RecalcTrigger,TriggerON)),NA())</f>
        <v>6.4435701828791103E-3</v>
      </c>
      <c r="H1940" s="42">
        <f>_xll.qlCalendarAdvance(Calendar,$H1939,B1940,"f",FALSE)</f>
        <v>53351</v>
      </c>
      <c r="I1940" s="140">
        <f>_xll.qlInterestRateIndexValueDate(Index1M,$H1940)</f>
        <v>53351</v>
      </c>
      <c r="J1940" s="145">
        <f>IFERROR(_xll.qlIndexFixing(Index1M,$H1940,TRUE,_xll.ohTrigger(RecalcTrigger,Trigger1M)),NA())</f>
        <v>7.3792748742667995E-3</v>
      </c>
      <c r="K1940" s="44">
        <f>IFERROR(_xll.qlIndexFixing(Index3M,H1940,TRUE,_xll.ohTrigger(RecalcTrigger,Trigger3M)),NA())</f>
        <v>7.5777128098832242E-3</v>
      </c>
      <c r="L1940" s="44">
        <f>IFERROR(_xll.qlIndexFixing(Index6M,$H1940,TRUE,_xll.ohTrigger(RecalcTrigger,Trigger6M)),NA())</f>
        <v>7.474088058397341E-3</v>
      </c>
      <c r="M1940" s="146">
        <f>IFERROR(_xll.qlIndexFixing(Index1Y,$H1940,TRUE,_xll.ohTrigger(RecalcTrigger,Trigger1Y)),NA())</f>
        <v>7.7033698095434477E-3</v>
      </c>
      <c r="N1940" s="145">
        <f>IFERROR(_xll.qlIndexFixing(ONIndex1M,I1940,TRUE,_xll.ohTrigger(RecalcTrigger,Trigger1M)),NA())</f>
        <v>7.3911526095815638E-3</v>
      </c>
      <c r="O1940" s="44">
        <f>IFERROR(_xll.qlIndexFixing(ONIndex3M,I1940,TRUE,_xll.ohTrigger(RecalcTrigger,Trigger3M)),NA())</f>
        <v>7.6132508098936125E-3</v>
      </c>
      <c r="P1940" s="44">
        <f>IFERROR(_xll.qlIndexFixing(ONIndex6M,I1940,TRUE,_xll.ohTrigger(RecalcTrigger,Trigger6M)),NA())</f>
        <v>7.5431756958865837E-3</v>
      </c>
      <c r="Q1940" s="146">
        <f>IFERROR(_xll.qlIndexFixing(ONIndex1Y,I1940,TRUE,_xll.ohTrigger(RecalcTrigger,Trigger1Y)),NA())</f>
        <v>7.8435550074884564E-3</v>
      </c>
    </row>
    <row r="1941" spans="2:17" x14ac:dyDescent="0.2">
      <c r="B1941" s="39" t="s">
        <v>42</v>
      </c>
      <c r="D1941" s="42">
        <f>_xll.qlCalendarAdvance(Calendar,$D1940,B1941,"f",FALSE)</f>
        <v>53358</v>
      </c>
      <c r="E1941" s="140">
        <f>_xll.qlInterestRateIndexValueDate(IndexON,D1941)</f>
        <v>53358</v>
      </c>
      <c r="F1941" s="156">
        <f>IFERROR(_xll.qlIndexFixing(IndexON,D1941,TRUE,_xll.ohTrigger(RecalcTrigger,TriggerON)),NA())</f>
        <v>6.4374553196888673E-3</v>
      </c>
      <c r="H1941" s="42">
        <f>_xll.qlCalendarAdvance(Calendar,$H1940,B1941,"f",FALSE)</f>
        <v>53358</v>
      </c>
      <c r="I1941" s="140">
        <f>_xll.qlInterestRateIndexValueDate(Index1M,$H1941)</f>
        <v>53358</v>
      </c>
      <c r="J1941" s="145">
        <f>IFERROR(_xll.qlIndexFixing(Index1M,$H1941,TRUE,_xll.ohTrigger(RecalcTrigger,Trigger1M)),NA())</f>
        <v>7.3748770273543429E-3</v>
      </c>
      <c r="K1941" s="44">
        <f>IFERROR(_xll.qlIndexFixing(Index3M,H1941,TRUE,_xll.ohTrigger(RecalcTrigger,Trigger3M)),NA())</f>
        <v>7.5713454375795144E-3</v>
      </c>
      <c r="L1941" s="44">
        <f>IFERROR(_xll.qlIndexFixing(Index6M,$H1941,TRUE,_xll.ohTrigger(RecalcTrigger,Trigger6M)),NA())</f>
        <v>7.4675028277033676E-3</v>
      </c>
      <c r="M1941" s="146">
        <f>IFERROR(_xll.qlIndexFixing(Index1Y,$H1941,TRUE,_xll.ohTrigger(RecalcTrigger,Trigger1Y)),NA())</f>
        <v>7.6966498946615669E-3</v>
      </c>
      <c r="N1941" s="145">
        <f>IFERROR(_xll.qlIndexFixing(ONIndex1M,I1941,TRUE,_xll.ohTrigger(RecalcTrigger,Trigger1M)),NA())</f>
        <v>7.3849398376213404E-3</v>
      </c>
      <c r="O1941" s="44">
        <f>IFERROR(_xll.qlIndexFixing(ONIndex3M,I1941,TRUE,_xll.ohTrigger(RecalcTrigger,Trigger3M)),NA())</f>
        <v>7.6066706792943251E-3</v>
      </c>
      <c r="P1941" s="44">
        <f>IFERROR(_xll.qlIndexFixing(ONIndex6M,I1941,TRUE,_xll.ohTrigger(RecalcTrigger,Trigger6M)),NA())</f>
        <v>7.5369356200827298E-3</v>
      </c>
      <c r="Q1941" s="146">
        <f>IFERROR(_xll.qlIndexFixing(ONIndex1Y,I1941,TRUE,_xll.ohTrigger(RecalcTrigger,Trigger1Y)),NA())</f>
        <v>7.8374412064907695E-3</v>
      </c>
    </row>
    <row r="1942" spans="2:17" x14ac:dyDescent="0.2">
      <c r="B1942" s="39" t="s">
        <v>42</v>
      </c>
      <c r="D1942" s="42">
        <f>_xll.qlCalendarAdvance(Calendar,$D1941,B1942,"f",FALSE)</f>
        <v>53365</v>
      </c>
      <c r="E1942" s="140">
        <f>_xll.qlInterestRateIndexValueDate(IndexON,D1942)</f>
        <v>53365</v>
      </c>
      <c r="F1942" s="156">
        <f>IFERROR(_xll.qlIndexFixing(IndexON,D1942,TRUE,_xll.ohTrigger(RecalcTrigger,TriggerON)),NA())</f>
        <v>6.4313133299842562E-3</v>
      </c>
      <c r="H1942" s="42">
        <f>_xll.qlCalendarAdvance(Calendar,$H1941,B1942,"f",FALSE)</f>
        <v>53365</v>
      </c>
      <c r="I1942" s="140">
        <f>_xll.qlInterestRateIndexValueDate(Index1M,$H1942)</f>
        <v>53365</v>
      </c>
      <c r="J1942" s="145">
        <f>IFERROR(_xll.qlIndexFixing(Index1M,$H1942,TRUE,_xll.ohTrigger(RecalcTrigger,Trigger1M)),NA())</f>
        <v>7.3685836780442073E-3</v>
      </c>
      <c r="K1942" s="44">
        <f>IFERROR(_xll.qlIndexFixing(Index3M,H1942,TRUE,_xll.ohTrigger(RecalcTrigger,Trigger3M)),NA())</f>
        <v>7.5641265272643971E-3</v>
      </c>
      <c r="L1942" s="44">
        <f>IFERROR(_xll.qlIndexFixing(Index6M,$H1942,TRUE,_xll.ohTrigger(RecalcTrigger,Trigger6M)),NA())</f>
        <v>7.4608925611474213E-3</v>
      </c>
      <c r="M1942" s="146">
        <f>IFERROR(_xll.qlIndexFixing(Index1Y,$H1942,TRUE,_xll.ohTrigger(RecalcTrigger,Trigger1Y)),NA())</f>
        <v>7.6899176675206959E-3</v>
      </c>
      <c r="N1942" s="145">
        <f>IFERROR(_xll.qlIndexFixing(ONIndex1M,I1942,TRUE,_xll.ohTrigger(RecalcTrigger,Trigger1M)),NA())</f>
        <v>7.3787007226211454E-3</v>
      </c>
      <c r="O1942" s="44">
        <f>IFERROR(_xll.qlIndexFixing(ONIndex3M,I1942,TRUE,_xll.ohTrigger(RecalcTrigger,Trigger3M)),NA())</f>
        <v>7.600061310114592E-3</v>
      </c>
      <c r="P1942" s="44">
        <f>IFERROR(_xll.qlIndexFixing(ONIndex6M,I1942,TRUE,_xll.ohTrigger(RecalcTrigger,Trigger6M)),NA())</f>
        <v>7.5306705789446315E-3</v>
      </c>
      <c r="Q1942" s="146">
        <f>IFERROR(_xll.qlIndexFixing(ONIndex1Y,I1942,TRUE,_xll.ohTrigger(RecalcTrigger,Trigger1Y)),NA())</f>
        <v>7.8313017003683871E-3</v>
      </c>
    </row>
    <row r="1943" spans="2:17" x14ac:dyDescent="0.2">
      <c r="B1943" s="39" t="s">
        <v>42</v>
      </c>
      <c r="D1943" s="42">
        <f>_xll.qlCalendarAdvance(Calendar,$D1942,B1943,"f",FALSE)</f>
        <v>53372</v>
      </c>
      <c r="E1943" s="140">
        <f>_xll.qlInterestRateIndexValueDate(IndexON,D1943)</f>
        <v>53372</v>
      </c>
      <c r="F1943" s="156">
        <f>IFERROR(_xll.qlIndexFixing(IndexON,D1943,TRUE,_xll.ohTrigger(RecalcTrigger,TriggerON)),NA())</f>
        <v>6.425144213765277E-3</v>
      </c>
      <c r="H1943" s="42">
        <f>_xll.qlCalendarAdvance(Calendar,$H1942,B1943,"f",FALSE)</f>
        <v>53372</v>
      </c>
      <c r="I1943" s="140">
        <f>_xll.qlInterestRateIndexValueDate(Index1M,$H1943)</f>
        <v>53372</v>
      </c>
      <c r="J1943" s="145">
        <f>IFERROR(_xll.qlIndexFixing(Index1M,$H1943,TRUE,_xll.ohTrigger(RecalcTrigger,Trigger1M)),NA())</f>
        <v>7.3622639742839426E-3</v>
      </c>
      <c r="K1943" s="44">
        <f>IFERROR(_xll.qlIndexFixing(Index3M,H1943,TRUE,_xll.ohTrigger(RecalcTrigger,Trigger3M)),NA())</f>
        <v>7.5577050578328501E-3</v>
      </c>
      <c r="L1943" s="44">
        <f>IFERROR(_xll.qlIndexFixing(Index6M,$H1943,TRUE,_xll.ohTrigger(RecalcTrigger,Trigger6M)),NA())</f>
        <v>7.4542572589766732E-3</v>
      </c>
      <c r="M1943" s="146">
        <f>IFERROR(_xll.qlIndexFixing(Index1Y,$H1943,TRUE,_xll.ohTrigger(RecalcTrigger,Trigger1Y)),NA())</f>
        <v>7.6831738868885502E-3</v>
      </c>
      <c r="N1943" s="145">
        <f>IFERROR(_xll.qlIndexFixing(ONIndex1M,I1943,TRUE,_xll.ohTrigger(RecalcTrigger,Trigger1M)),NA())</f>
        <v>7.3724352645809788E-3</v>
      </c>
      <c r="O1943" s="44">
        <f>IFERROR(_xll.qlIndexFixing(ONIndex3M,I1943,TRUE,_xll.ohTrigger(RecalcTrigger,Trigger3M)),NA())</f>
        <v>7.5934227022733669E-3</v>
      </c>
      <c r="P1943" s="44">
        <f>IFERROR(_xll.qlIndexFixing(ONIndex6M,I1943,TRUE,_xll.ohTrigger(RecalcTrigger,Trigger6M)),NA())</f>
        <v>7.5243805725533353E-3</v>
      </c>
      <c r="Q1943" s="146">
        <f>IFERROR(_xll.qlIndexFixing(ONIndex1Y,I1943,TRUE,_xll.ohTrigger(RecalcTrigger,Trigger1Y)),NA())</f>
        <v>7.8251364893644482E-3</v>
      </c>
    </row>
    <row r="1944" spans="2:17" x14ac:dyDescent="0.2">
      <c r="B1944" s="39" t="s">
        <v>42</v>
      </c>
      <c r="D1944" s="42">
        <f>_xll.qlCalendarAdvance(Calendar,$D1943,B1944,"f",FALSE)</f>
        <v>53379</v>
      </c>
      <c r="E1944" s="140">
        <f>_xll.qlInterestRateIndexValueDate(IndexON,D1944)</f>
        <v>53379</v>
      </c>
      <c r="F1944" s="156">
        <f>IFERROR(_xll.qlIndexFixing(IndexON,D1944,TRUE,_xll.ohTrigger(RecalcTrigger,TriggerON)),NA())</f>
        <v>6.4189479708698371E-3</v>
      </c>
      <c r="H1944" s="42">
        <f>_xll.qlCalendarAdvance(Calendar,$H1943,B1944,"f",FALSE)</f>
        <v>53379</v>
      </c>
      <c r="I1944" s="140">
        <f>_xll.qlInterestRateIndexValueDate(Index1M,$H1944)</f>
        <v>53379</v>
      </c>
      <c r="J1944" s="145">
        <f>IFERROR(_xll.qlIndexFixing(Index1M,$H1944,TRUE,_xll.ohTrigger(RecalcTrigger,Trigger1M)),NA())</f>
        <v>7.3559179161198597E-3</v>
      </c>
      <c r="K1944" s="44">
        <f>IFERROR(_xll.qlIndexFixing(Index3M,H1944,TRUE,_xll.ohTrigger(RecalcTrigger,Trigger3M)),NA())</f>
        <v>7.5508409469829361E-3</v>
      </c>
      <c r="L1944" s="44">
        <f>IFERROR(_xll.qlIndexFixing(Index6M,$H1944,TRUE,_xll.ohTrigger(RecalcTrigger,Trigger6M)),NA())</f>
        <v>7.4475969214356039E-3</v>
      </c>
      <c r="M1944" s="146">
        <f>IFERROR(_xll.qlIndexFixing(Index1Y,$H1944,TRUE,_xll.ohTrigger(RecalcTrigger,Trigger1Y)),NA())</f>
        <v>7.676419311513305E-3</v>
      </c>
      <c r="N1944" s="145">
        <f>IFERROR(_xll.qlIndexFixing(ONIndex1M,I1944,TRUE,_xll.ohTrigger(RecalcTrigger,Trigger1M)),NA())</f>
        <v>7.3661434635818868E-3</v>
      </c>
      <c r="O1944" s="44">
        <f>IFERROR(_xll.qlIndexFixing(ONIndex3M,I1944,TRUE,_xll.ohTrigger(RecalcTrigger,Trigger3M)),NA())</f>
        <v>7.5867548557706499E-3</v>
      </c>
      <c r="P1944" s="44">
        <f>IFERROR(_xll.qlIndexFixing(ONIndex6M,I1944,TRUE,_xll.ohTrigger(RecalcTrigger,Trigger6M)),NA())</f>
        <v>7.5180656006657021E-3</v>
      </c>
      <c r="Q1944" s="146">
        <f>IFERROR(_xll.qlIndexFixing(ONIndex1Y,I1944,TRUE,_xll.ohTrigger(RecalcTrigger,Trigger1Y)),NA())</f>
        <v>7.8189455734789526E-3</v>
      </c>
    </row>
    <row r="1945" spans="2:17" x14ac:dyDescent="0.2">
      <c r="B1945" s="39" t="s">
        <v>42</v>
      </c>
      <c r="D1945" s="42">
        <f>_xll.qlCalendarAdvance(Calendar,$D1944,B1945,"f",FALSE)</f>
        <v>53386</v>
      </c>
      <c r="E1945" s="140">
        <f>_xll.qlInterestRateIndexValueDate(IndexON,D1945)</f>
        <v>53386</v>
      </c>
      <c r="F1945" s="156">
        <f>IFERROR(_xll.qlIndexFixing(IndexON,D1945,TRUE,_xll.ohTrigger(RecalcTrigger,TriggerON)),NA())</f>
        <v>6.4127246015410755E-3</v>
      </c>
      <c r="H1945" s="42">
        <f>_xll.qlCalendarAdvance(Calendar,$H1944,B1945,"f",FALSE)</f>
        <v>53386</v>
      </c>
      <c r="I1945" s="140">
        <f>_xll.qlInterestRateIndexValueDate(Index1M,$H1945)</f>
        <v>53386</v>
      </c>
      <c r="J1945" s="145">
        <f>IFERROR(_xll.qlIndexFixing(Index1M,$H1945,TRUE,_xll.ohTrigger(RecalcTrigger,Trigger1M)),NA())</f>
        <v>7.3487783335621044E-3</v>
      </c>
      <c r="K1945" s="44">
        <f>IFERROR(_xll.qlIndexFixing(Index3M,H1945,TRUE,_xll.ohTrigger(RecalcTrigger,Trigger3M)),NA())</f>
        <v>7.5426867162685547E-3</v>
      </c>
      <c r="L1945" s="44">
        <f>IFERROR(_xll.qlIndexFixing(Index6M,$H1945,TRUE,_xll.ohTrigger(RecalcTrigger,Trigger6M)),NA())</f>
        <v>7.4396795531696614E-3</v>
      </c>
      <c r="M1945" s="146">
        <f>IFERROR(_xll.qlIndexFixing(Index1Y,$H1945,TRUE,_xll.ohTrigger(RecalcTrigger,Trigger1Y)),NA())</f>
        <v>7.6696547001229298E-3</v>
      </c>
      <c r="N1945" s="145">
        <f>IFERROR(_xll.qlIndexFixing(ONIndex1M,I1945,TRUE,_xll.ohTrigger(RecalcTrigger,Trigger1M)),NA())</f>
        <v>7.3598253194617769E-3</v>
      </c>
      <c r="O1945" s="44">
        <f>IFERROR(_xll.qlIndexFixing(ONIndex3M,I1945,TRUE,_xll.ohTrigger(RecalcTrigger,Trigger3M)),NA())</f>
        <v>7.5800577706874872E-3</v>
      </c>
      <c r="P1945" s="44">
        <f>IFERROR(_xll.qlIndexFixing(ONIndex6M,I1945,TRUE,_xll.ohTrigger(RecalcTrigger,Trigger6M)),NA())</f>
        <v>7.5117256635248708E-3</v>
      </c>
      <c r="Q1945" s="146">
        <f>IFERROR(_xll.qlIndexFixing(ONIndex1Y,I1945,TRUE,_xll.ohTrigger(RecalcTrigger,Trigger1Y)),NA())</f>
        <v>7.8127289525498078E-3</v>
      </c>
    </row>
    <row r="1946" spans="2:17" x14ac:dyDescent="0.2">
      <c r="B1946" s="39" t="s">
        <v>42</v>
      </c>
      <c r="D1946" s="42">
        <f>_xll.qlCalendarAdvance(Calendar,$D1945,B1946,"f",FALSE)</f>
        <v>53393</v>
      </c>
      <c r="E1946" s="140">
        <f>_xll.qlInterestRateIndexValueDate(IndexON,D1946)</f>
        <v>53393</v>
      </c>
      <c r="F1946" s="156">
        <f>IFERROR(_xll.qlIndexFixing(IndexON,D1946,TRUE,_xll.ohTrigger(RecalcTrigger,TriggerON)),NA())</f>
        <v>6.4064741055358532E-3</v>
      </c>
      <c r="H1946" s="42">
        <f>_xll.qlCalendarAdvance(Calendar,$H1945,B1946,"f",FALSE)</f>
        <v>53393</v>
      </c>
      <c r="I1946" s="140">
        <f>_xll.qlInterestRateIndexValueDate(Index1M,$H1946)</f>
        <v>53393</v>
      </c>
      <c r="J1946" s="145">
        <f>IFERROR(_xll.qlIndexFixing(Index1M,$H1946,TRUE,_xll.ohTrigger(RecalcTrigger,Trigger1M)),NA())</f>
        <v>7.3412172794041332E-3</v>
      </c>
      <c r="K1946" s="44">
        <f>IFERROR(_xll.qlIndexFixing(Index3M,H1946,TRUE,_xll.ohTrigger(RecalcTrigger,Trigger3M)),NA())</f>
        <v>7.5357573413796205E-3</v>
      </c>
      <c r="L1946" s="44">
        <f>IFERROR(_xll.qlIndexFixing(Index6M,$H1946,TRUE,_xll.ohTrigger(RecalcTrigger,Trigger6M)),NA())</f>
        <v>7.4329633714107909E-3</v>
      </c>
      <c r="M1946" s="146">
        <f>IFERROR(_xll.qlIndexFixing(Index1Y,$H1946,TRUE,_xll.ohTrigger(RecalcTrigger,Trigger1Y)),NA())</f>
        <v>7.6628808114256319E-3</v>
      </c>
      <c r="N1946" s="145">
        <f>IFERROR(_xll.qlIndexFixing(ONIndex1M,I1946,TRUE,_xll.ohTrigger(RecalcTrigger,Trigger1M)),NA())</f>
        <v>7.3534808323016954E-3</v>
      </c>
      <c r="O1946" s="44">
        <f>IFERROR(_xll.qlIndexFixing(ONIndex3M,I1946,TRUE,_xll.ohTrigger(RecalcTrigger,Trigger3M)),NA())</f>
        <v>7.5733314470238788E-3</v>
      </c>
      <c r="P1946" s="44">
        <f>IFERROR(_xll.qlIndexFixing(ONIndex6M,I1946,TRUE,_xll.ohTrigger(RecalcTrigger,Trigger6M)),NA())</f>
        <v>7.5053607611308415E-3</v>
      </c>
      <c r="Q1946" s="146">
        <f>IFERROR(_xll.qlIndexFixing(ONIndex1Y,I1946,TRUE,_xll.ohTrigger(RecalcTrigger,Trigger1Y)),NA())</f>
        <v>7.8064866266580601E-3</v>
      </c>
    </row>
    <row r="1947" spans="2:17" x14ac:dyDescent="0.2">
      <c r="B1947" s="39" t="s">
        <v>42</v>
      </c>
      <c r="D1947" s="42">
        <f>_xll.qlCalendarAdvance(Calendar,$D1946,B1947,"f",FALSE)</f>
        <v>53400</v>
      </c>
      <c r="E1947" s="140">
        <f>_xll.qlInterestRateIndexValueDate(IndexON,D1947)</f>
        <v>53400</v>
      </c>
      <c r="F1947" s="156">
        <f>IFERROR(_xll.qlIndexFixing(IndexON,D1947,TRUE,_xll.ohTrigger(RecalcTrigger,TriggerON)),NA())</f>
        <v>6.4001964830162628E-3</v>
      </c>
      <c r="H1947" s="42">
        <f>_xll.qlCalendarAdvance(Calendar,$H1946,B1947,"f",FALSE)</f>
        <v>53400</v>
      </c>
      <c r="I1947" s="140">
        <f>_xll.qlInterestRateIndexValueDate(Index1M,$H1947)</f>
        <v>53400</v>
      </c>
      <c r="J1947" s="145">
        <f>IFERROR(_xll.qlIndexFixing(Index1M,$H1947,TRUE,_xll.ohTrigger(RecalcTrigger,Trigger1M)),NA())</f>
        <v>7.3347820993903872E-3</v>
      </c>
      <c r="K1947" s="44">
        <f>IFERROR(_xll.qlIndexFixing(Index3M,H1947,TRUE,_xll.ohTrigger(RecalcTrigger,Trigger3M)),NA())</f>
        <v>7.5287986849460206E-3</v>
      </c>
      <c r="L1947" s="44">
        <f>IFERROR(_xll.qlIndexFixing(Index6M,$H1947,TRUE,_xll.ohTrigger(RecalcTrigger,Trigger6M)),NA())</f>
        <v>7.4262221539250165E-3</v>
      </c>
      <c r="M1947" s="146">
        <f>IFERROR(_xll.qlIndexFixing(Index1Y,$H1947,TRUE,_xll.ohTrigger(RecalcTrigger,Trigger1Y)),NA())</f>
        <v>7.6560984041091906E-3</v>
      </c>
      <c r="N1947" s="145">
        <f>IFERROR(_xll.qlIndexFixing(ONIndex1M,I1947,TRUE,_xll.ohTrigger(RecalcTrigger,Trigger1M)),NA())</f>
        <v>7.3471100021826885E-3</v>
      </c>
      <c r="O1947" s="44">
        <f>IFERROR(_xll.qlIndexFixing(ONIndex3M,I1947,TRUE,_xll.ohTrigger(RecalcTrigger,Trigger3M)),NA())</f>
        <v>7.5665758846177322E-3</v>
      </c>
      <c r="P1947" s="44">
        <f>IFERROR(_xll.qlIndexFixing(ONIndex6M,I1947,TRUE,_xll.ohTrigger(RecalcTrigger,Trigger6M)),NA())</f>
        <v>7.4989708933215216E-3</v>
      </c>
      <c r="Q1947" s="146">
        <f>IFERROR(_xll.qlIndexFixing(ONIndex1Y,I1947,TRUE,_xll.ohTrigger(RecalcTrigger,Trigger1Y)),NA())</f>
        <v>7.8002185958037096E-3</v>
      </c>
    </row>
    <row r="1948" spans="2:17" x14ac:dyDescent="0.2">
      <c r="B1948" s="39" t="s">
        <v>42</v>
      </c>
      <c r="D1948" s="42">
        <f>_xll.qlCalendarAdvance(Calendar,$D1947,B1948,"f",FALSE)</f>
        <v>53407</v>
      </c>
      <c r="E1948" s="140">
        <f>_xll.qlInterestRateIndexValueDate(IndexON,D1948)</f>
        <v>53407</v>
      </c>
      <c r="F1948" s="156">
        <f>IFERROR(_xll.qlIndexFixing(IndexON,D1948,TRUE,_xll.ohTrigger(RecalcTrigger,TriggerON)),NA())</f>
        <v>6.3938917339823043E-3</v>
      </c>
      <c r="H1948" s="42">
        <f>_xll.qlCalendarAdvance(Calendar,$H1947,B1948,"f",FALSE)</f>
        <v>53407</v>
      </c>
      <c r="I1948" s="140">
        <f>_xll.qlInterestRateIndexValueDate(Index1M,$H1948)</f>
        <v>53407</v>
      </c>
      <c r="J1948" s="145">
        <f>IFERROR(_xll.qlIndexFixing(Index1M,$H1948,TRUE,_xll.ohTrigger(RecalcTrigger,Trigger1M)),NA())</f>
        <v>7.3283205630573587E-3</v>
      </c>
      <c r="K1948" s="44">
        <f>IFERROR(_xll.qlIndexFixing(Index3M,H1948,TRUE,_xll.ohTrigger(RecalcTrigger,Trigger3M)),NA())</f>
        <v>7.5218107471236818E-3</v>
      </c>
      <c r="L1948" s="44">
        <f>IFERROR(_xll.qlIndexFixing(Index6M,$H1948,TRUE,_xll.ohTrigger(RecalcTrigger,Trigger6M)),NA())</f>
        <v>7.4194559009664891E-3</v>
      </c>
      <c r="M1948" s="146">
        <f>IFERROR(_xll.qlIndexFixing(Index1Y,$H1948,TRUE,_xll.ohTrigger(RecalcTrigger,Trigger1Y)),NA())</f>
        <v>7.6493082368414012E-3</v>
      </c>
      <c r="N1948" s="145">
        <f>IFERROR(_xll.qlIndexFixing(ONIndex1M,I1948,TRUE,_xll.ohTrigger(RecalcTrigger,Trigger1M)),NA())</f>
        <v>7.34071282902371E-3</v>
      </c>
      <c r="O1948" s="44">
        <f>IFERROR(_xll.qlIndexFixing(ONIndex3M,I1948,TRUE,_xll.ohTrigger(RecalcTrigger,Trigger3M)),NA())</f>
        <v>7.5597910837121862E-3</v>
      </c>
      <c r="P1948" s="44">
        <f>IFERROR(_xll.qlIndexFixing(ONIndex6M,I1948,TRUE,_xll.ohTrigger(RecalcTrigger,Trigger6M)),NA())</f>
        <v>7.4925560602590036E-3</v>
      </c>
      <c r="Q1948" s="146">
        <f>IFERROR(_xll.qlIndexFixing(ONIndex1Y,I1948,TRUE,_xll.ohTrigger(RecalcTrigger,Trigger1Y)),NA())</f>
        <v>7.7939248600678024E-3</v>
      </c>
    </row>
    <row r="1949" spans="2:17" x14ac:dyDescent="0.2">
      <c r="B1949" s="39" t="s">
        <v>42</v>
      </c>
      <c r="D1949" s="42">
        <f>_xll.qlCalendarAdvance(Calendar,$D1948,B1949,"f",FALSE)</f>
        <v>53414</v>
      </c>
      <c r="E1949" s="140">
        <f>_xll.qlInterestRateIndexValueDate(IndexON,D1949)</f>
        <v>53414</v>
      </c>
      <c r="F1949" s="156">
        <f>IFERROR(_xll.qlIndexFixing(IndexON,D1949,TRUE,_xll.ohTrigger(RecalcTrigger,TriggerON)),NA())</f>
        <v>6.3875598583529314E-3</v>
      </c>
      <c r="H1949" s="42">
        <f>_xll.qlCalendarAdvance(Calendar,$H1948,B1949,"f",FALSE)</f>
        <v>53414</v>
      </c>
      <c r="I1949" s="140">
        <f>_xll.qlInterestRateIndexValueDate(Index1M,$H1949)</f>
        <v>53414</v>
      </c>
      <c r="J1949" s="145">
        <f>IFERROR(_xll.qlIndexFixing(Index1M,$H1949,TRUE,_xll.ohTrigger(RecalcTrigger,Trigger1M)),NA())</f>
        <v>7.3218326704566237E-3</v>
      </c>
      <c r="K1949" s="44">
        <f>IFERROR(_xll.qlIndexFixing(Index3M,H1949,TRUE,_xll.ohTrigger(RecalcTrigger,Trigger3M)),NA())</f>
        <v>7.5147935280641259E-3</v>
      </c>
      <c r="L1949" s="44">
        <f>IFERROR(_xll.qlIndexFixing(Index6M,$H1949,TRUE,_xll.ohTrigger(RecalcTrigger,Trigger6M)),NA())</f>
        <v>7.4126646127915616E-3</v>
      </c>
      <c r="M1949" s="146">
        <f>IFERROR(_xll.qlIndexFixing(Index1Y,$H1949,TRUE,_xll.ohTrigger(RecalcTrigger,Trigger1Y)),NA())</f>
        <v>7.6425110682696307E-3</v>
      </c>
      <c r="N1949" s="145">
        <f>IFERROR(_xll.qlIndexFixing(ONIndex1M,I1949,TRUE,_xll.ohTrigger(RecalcTrigger,Trigger1M)),NA())</f>
        <v>7.3342893129058062E-3</v>
      </c>
      <c r="O1949" s="44">
        <f>IFERROR(_xll.qlIndexFixing(ONIndex3M,I1949,TRUE,_xll.ohTrigger(RecalcTrigger,Trigger3M)),NA())</f>
        <v>7.5529770441451483E-3</v>
      </c>
      <c r="P1949" s="44">
        <f>IFERROR(_xll.qlIndexFixing(ONIndex6M,I1949,TRUE,_xll.ohTrigger(RecalcTrigger,Trigger6M)),NA())</f>
        <v>7.4861162618622412E-3</v>
      </c>
      <c r="Q1949" s="146">
        <f>IFERROR(_xll.qlIndexFixing(ONIndex1Y,I1949,TRUE,_xll.ohTrigger(RecalcTrigger,Trigger1Y)),NA())</f>
        <v>7.7876054193692923E-3</v>
      </c>
    </row>
    <row r="1950" spans="2:17" x14ac:dyDescent="0.2">
      <c r="B1950" s="39" t="s">
        <v>42</v>
      </c>
      <c r="D1950" s="42">
        <f>_xll.qlCalendarAdvance(Calendar,$D1949,B1950,"f",FALSE)</f>
        <v>53421</v>
      </c>
      <c r="E1950" s="140">
        <f>_xll.qlInterestRateIndexValueDate(IndexON,D1950)</f>
        <v>53421</v>
      </c>
      <c r="F1950" s="156">
        <f>IFERROR(_xll.qlIndexFixing(IndexON,D1950,TRUE,_xll.ohTrigger(RecalcTrigger,TriggerON)),NA())</f>
        <v>6.3812008562091904E-3</v>
      </c>
      <c r="H1950" s="42">
        <f>_xll.qlCalendarAdvance(Calendar,$H1949,B1950,"f",FALSE)</f>
        <v>53421</v>
      </c>
      <c r="I1950" s="140">
        <f>_xll.qlInterestRateIndexValueDate(Index1M,$H1950)</f>
        <v>53421</v>
      </c>
      <c r="J1950" s="145">
        <f>IFERROR(_xll.qlIndexFixing(Index1M,$H1950,TRUE,_xll.ohTrigger(RecalcTrigger,Trigger1M)),NA())</f>
        <v>7.316500835793124E-3</v>
      </c>
      <c r="K1950" s="44">
        <f>IFERROR(_xll.qlIndexFixing(Index3M,H1950,TRUE,_xll.ohTrigger(RecalcTrigger,Trigger3M)),NA())</f>
        <v>7.5081787035075854E-3</v>
      </c>
      <c r="L1950" s="44">
        <f>IFERROR(_xll.qlIndexFixing(Index6M,$H1950,TRUE,_xll.ohTrigger(RecalcTrigger,Trigger6M)),NA())</f>
        <v>7.4062689304603855E-3</v>
      </c>
      <c r="M1950" s="146">
        <f>IFERROR(_xll.qlIndexFixing(Index1Y,$H1950,TRUE,_xll.ohTrigger(RecalcTrigger,Trigger1Y)),NA())</f>
        <v>7.6357076570208182E-3</v>
      </c>
      <c r="N1950" s="145">
        <f>IFERROR(_xll.qlIndexFixing(ONIndex1M,I1950,TRUE,_xll.ohTrigger(RecalcTrigger,Trigger1M)),NA())</f>
        <v>7.3278394536668845E-3</v>
      </c>
      <c r="O1950" s="44">
        <f>IFERROR(_xll.qlIndexFixing(ONIndex3M,I1950,TRUE,_xll.ohTrigger(RecalcTrigger,Trigger3M)),NA())</f>
        <v>7.5461337659166183E-3</v>
      </c>
      <c r="P1950" s="44">
        <f>IFERROR(_xll.qlIndexFixing(ONIndex6M,I1950,TRUE,_xll.ohTrigger(RecalcTrigger,Trigger6M)),NA())</f>
        <v>7.4796514981312345E-3</v>
      </c>
      <c r="Q1950" s="146">
        <f>IFERROR(_xll.qlIndexFixing(ONIndex1Y,I1950,TRUE,_xll.ohTrigger(RecalcTrigger,Trigger1Y)),NA())</f>
        <v>7.7812602737892256E-3</v>
      </c>
    </row>
    <row r="1951" spans="2:17" x14ac:dyDescent="0.2">
      <c r="B1951" s="39" t="s">
        <v>42</v>
      </c>
      <c r="D1951" s="42">
        <f>_xll.qlCalendarAdvance(Calendar,$D1950,B1951,"f",FALSE)</f>
        <v>53428</v>
      </c>
      <c r="E1951" s="140">
        <f>_xll.qlInterestRateIndexValueDate(IndexON,D1951)</f>
        <v>53428</v>
      </c>
      <c r="F1951" s="156">
        <f>IFERROR(_xll.qlIndexFixing(IndexON,D1951,TRUE,_xll.ohTrigger(RecalcTrigger,TriggerON)),NA())</f>
        <v>6.3748147274700351E-3</v>
      </c>
      <c r="H1951" s="42">
        <f>_xll.qlCalendarAdvance(Calendar,$H1950,B1951,"f",FALSE)</f>
        <v>53428</v>
      </c>
      <c r="I1951" s="140">
        <f>_xll.qlInterestRateIndexValueDate(Index1M,$H1951)</f>
        <v>53428</v>
      </c>
      <c r="J1951" s="145">
        <f>IFERROR(_xll.qlIndexFixing(Index1M,$H1951,TRUE,_xll.ohTrigger(RecalcTrigger,Trigger1M)),NA())</f>
        <v>7.3099662712094267E-3</v>
      </c>
      <c r="K1951" s="44">
        <f>IFERROR(_xll.qlIndexFixing(Index3M,H1951,TRUE,_xll.ohTrigger(RecalcTrigger,Trigger3M)),NA())</f>
        <v>7.501105159225847E-3</v>
      </c>
      <c r="L1951" s="44">
        <f>IFERROR(_xll.qlIndexFixing(Index6M,$H1951,TRUE,_xll.ohTrigger(RecalcTrigger,Trigger6M)),NA())</f>
        <v>7.3994309561081799E-3</v>
      </c>
      <c r="M1951" s="146">
        <f>IFERROR(_xll.qlIndexFixing(Index1Y,$H1951,TRUE,_xll.ohTrigger(RecalcTrigger,Trigger1Y)),NA())</f>
        <v>7.6288987617021409E-3</v>
      </c>
      <c r="N1951" s="145">
        <f>IFERROR(_xll.qlIndexFixing(ONIndex1M,I1951,TRUE,_xll.ohTrigger(RecalcTrigger,Trigger1M)),NA())</f>
        <v>7.3213632513879912E-3</v>
      </c>
      <c r="O1951" s="44">
        <f>IFERROR(_xll.qlIndexFixing(ONIndex3M,I1951,TRUE,_xll.ohTrigger(RecalcTrigger,Trigger3M)),NA())</f>
        <v>7.5392612491076427E-3</v>
      </c>
      <c r="P1951" s="44">
        <f>IFERROR(_xll.qlIndexFixing(ONIndex6M,I1951,TRUE,_xll.ohTrigger(RecalcTrigger,Trigger6M)),NA())</f>
        <v>7.4731617691470298E-3</v>
      </c>
      <c r="Q1951" s="146">
        <f>IFERROR(_xll.qlIndexFixing(ONIndex1Y,I1951,TRUE,_xll.ohTrigger(RecalcTrigger,Trigger1Y)),NA())</f>
        <v>7.7748894231655097E-3</v>
      </c>
    </row>
    <row r="1952" spans="2:17" x14ac:dyDescent="0.2">
      <c r="B1952" s="39" t="s">
        <v>42</v>
      </c>
      <c r="D1952" s="42">
        <f>_xll.qlCalendarAdvance(Calendar,$D1951,B1952,"f",FALSE)</f>
        <v>53435</v>
      </c>
      <c r="E1952" s="140">
        <f>_xll.qlInterestRateIndexValueDate(IndexON,D1952)</f>
        <v>53435</v>
      </c>
      <c r="F1952" s="156">
        <f>IFERROR(_xll.qlIndexFixing(IndexON,D1952,TRUE,_xll.ohTrigger(RecalcTrigger,TriggerON)),NA())</f>
        <v>6.3684014722165116E-3</v>
      </c>
      <c r="H1952" s="42">
        <f>_xll.qlCalendarAdvance(Calendar,$H1951,B1952,"f",FALSE)</f>
        <v>53435</v>
      </c>
      <c r="I1952" s="140">
        <f>_xll.qlInterestRateIndexValueDate(Index1M,$H1952)</f>
        <v>53435</v>
      </c>
      <c r="J1952" s="145">
        <f>IFERROR(_xll.qlIndexFixing(Index1M,$H1952,TRUE,_xll.ohTrigger(RecalcTrigger,Trigger1M)),NA())</f>
        <v>7.3034053517178812E-3</v>
      </c>
      <c r="K1952" s="44">
        <f>IFERROR(_xll.qlIndexFixing(Index3M,H1952,TRUE,_xll.ohTrigger(RecalcTrigger,Trigger3M)),NA())</f>
        <v>7.4940023346283897E-3</v>
      </c>
      <c r="L1952" s="44">
        <f>IFERROR(_xll.qlIndexFixing(Index6M,$H1952,TRUE,_xll.ohTrigger(RecalcTrigger,Trigger6M)),NA())</f>
        <v>7.3925707584308747E-3</v>
      </c>
      <c r="M1952" s="146">
        <f>IFERROR(_xll.qlIndexFixing(Index1Y,$H1952,TRUE,_xll.ohTrigger(RecalcTrigger,Trigger1Y)),NA())</f>
        <v>7.6220851408999035E-3</v>
      </c>
      <c r="N1952" s="145">
        <f>IFERROR(_xll.qlIndexFixing(ONIndex1M,I1952,TRUE,_xll.ohTrigger(RecalcTrigger,Trigger1M)),NA())</f>
        <v>7.3148607061501725E-3</v>
      </c>
      <c r="O1952" s="44">
        <f>IFERROR(_xll.qlIndexFixing(ONIndex3M,I1952,TRUE,_xll.ohTrigger(RecalcTrigger,Trigger3M)),NA())</f>
        <v>7.5323594937992677E-3</v>
      </c>
      <c r="P1952" s="44">
        <f>IFERROR(_xll.qlIndexFixing(ONIndex6M,I1952,TRUE,_xll.ohTrigger(RecalcTrigger,Trigger6M)),NA())</f>
        <v>7.4666470747475344E-3</v>
      </c>
      <c r="Q1952" s="146">
        <f>IFERROR(_xll.qlIndexFixing(ONIndex1Y,I1952,TRUE,_xll.ohTrigger(RecalcTrigger,Trigger1Y)),NA())</f>
        <v>7.7684928676602372E-3</v>
      </c>
    </row>
    <row r="1953" spans="2:17" x14ac:dyDescent="0.2">
      <c r="B1953" s="39" t="s">
        <v>42</v>
      </c>
      <c r="D1953" s="42">
        <f>_xll.qlCalendarAdvance(Calendar,$D1952,B1953,"f",FALSE)</f>
        <v>53442</v>
      </c>
      <c r="E1953" s="140">
        <f>_xll.qlInterestRateIndexValueDate(IndexON,D1953)</f>
        <v>53442</v>
      </c>
      <c r="F1953" s="156">
        <f>IFERROR(_xll.qlIndexFixing(IndexON,D1953,TRUE,_xll.ohTrigger(RecalcTrigger,TriggerON)),NA())</f>
        <v>6.3619610904486201E-3</v>
      </c>
      <c r="H1953" s="42">
        <f>_xll.qlCalendarAdvance(Calendar,$H1952,B1953,"f",FALSE)</f>
        <v>53442</v>
      </c>
      <c r="I1953" s="140">
        <f>_xll.qlInterestRateIndexValueDate(Index1M,$H1953)</f>
        <v>53442</v>
      </c>
      <c r="J1953" s="145">
        <f>IFERROR(_xll.qlIndexFixing(Index1M,$H1953,TRUE,_xll.ohTrigger(RecalcTrigger,Trigger1M)),NA())</f>
        <v>7.296818077356308E-3</v>
      </c>
      <c r="K1953" s="44">
        <f>IFERROR(_xll.qlIndexFixing(Index3M,H1953,TRUE,_xll.ohTrigger(RecalcTrigger,Trigger3M)),NA())</f>
        <v>7.4868702298701824E-3</v>
      </c>
      <c r="L1953" s="44">
        <f>IFERROR(_xll.qlIndexFixing(Index6M,$H1953,TRUE,_xll.ohTrigger(RecalcTrigger,Trigger6M)),NA())</f>
        <v>7.3856898511444726E-3</v>
      </c>
      <c r="M1953" s="146">
        <f>IFERROR(_xll.qlIndexFixing(Index1Y,$H1953,TRUE,_xll.ohTrigger(RecalcTrigger,Trigger1Y)),NA())</f>
        <v>7.6152675531799829E-3</v>
      </c>
      <c r="N1953" s="145">
        <f>IFERROR(_xll.qlIndexFixing(ONIndex1M,I1953,TRUE,_xll.ohTrigger(RecalcTrigger,Trigger1M)),NA())</f>
        <v>7.3083318179534285E-3</v>
      </c>
      <c r="O1953" s="44">
        <f>IFERROR(_xll.qlIndexFixing(ONIndex3M,I1953,TRUE,_xll.ohTrigger(RecalcTrigger,Trigger3M)),NA())</f>
        <v>7.5254284997483545E-3</v>
      </c>
      <c r="P1953" s="44">
        <f>IFERROR(_xll.qlIndexFixing(ONIndex6M,I1953,TRUE,_xll.ohTrigger(RecalcTrigger,Trigger6M)),NA())</f>
        <v>7.460107415094841E-3</v>
      </c>
      <c r="Q1953" s="146">
        <f>IFERROR(_xll.qlIndexFixing(ONIndex1Y,I1953,TRUE,_xll.ohTrigger(RecalcTrigger,Trigger1Y)),NA())</f>
        <v>7.7620706071923617E-3</v>
      </c>
    </row>
    <row r="1954" spans="2:17" x14ac:dyDescent="0.2">
      <c r="B1954" s="39" t="s">
        <v>42</v>
      </c>
      <c r="D1954" s="42">
        <f>_xll.qlCalendarAdvance(Calendar,$D1953,B1954,"f",FALSE)</f>
        <v>53449</v>
      </c>
      <c r="E1954" s="140">
        <f>_xll.qlInterestRateIndexValueDate(IndexON,D1954)</f>
        <v>53449</v>
      </c>
      <c r="F1954" s="156">
        <f>IFERROR(_xll.qlIndexFixing(IndexON,D1954,TRUE,_xll.ohTrigger(RecalcTrigger,TriggerON)),NA())</f>
        <v>6.3554935820042679E-3</v>
      </c>
      <c r="H1954" s="42">
        <f>_xll.qlCalendarAdvance(Calendar,$H1953,B1954,"f",FALSE)</f>
        <v>53449</v>
      </c>
      <c r="I1954" s="140">
        <f>_xll.qlInterestRateIndexValueDate(Index1M,$H1954)</f>
        <v>53449</v>
      </c>
      <c r="J1954" s="145">
        <f>IFERROR(_xll.qlIndexFixing(Index1M,$H1954,TRUE,_xll.ohTrigger(RecalcTrigger,Trigger1M)),NA())</f>
        <v>7.2889978649944131E-3</v>
      </c>
      <c r="K1954" s="44">
        <f>IFERROR(_xll.qlIndexFixing(Index3M,H1954,TRUE,_xll.ohTrigger(RecalcTrigger,Trigger3M)),NA())</f>
        <v>7.479268219680469E-3</v>
      </c>
      <c r="L1954" s="44">
        <f>IFERROR(_xll.qlIndexFixing(Index6M,$H1954,TRUE,_xll.ohTrigger(RecalcTrigger,Trigger6M)),NA())</f>
        <v>7.3783640127880737E-3</v>
      </c>
      <c r="M1954" s="146">
        <f>IFERROR(_xll.qlIndexFixing(Index1Y,$H1954,TRUE,_xll.ohTrigger(RecalcTrigger,Trigger1Y)),NA())</f>
        <v>7.6084467570878278E-3</v>
      </c>
      <c r="N1954" s="145">
        <f>IFERROR(_xll.qlIndexFixing(ONIndex1M,I1954,TRUE,_xll.ohTrigger(RecalcTrigger,Trigger1M)),NA())</f>
        <v>7.3017765866356665E-3</v>
      </c>
      <c r="O1954" s="44">
        <f>IFERROR(_xll.qlIndexFixing(ONIndex3M,I1954,TRUE,_xll.ohTrigger(RecalcTrigger,Trigger3M)),NA())</f>
        <v>7.5184682671169956E-3</v>
      </c>
      <c r="P1954" s="44">
        <f>IFERROR(_xll.qlIndexFixing(ONIndex6M,I1954,TRUE,_xll.ohTrigger(RecalcTrigger,Trigger6M)),NA())</f>
        <v>7.4535427900268569E-3</v>
      </c>
      <c r="Q1954" s="146">
        <f>IFERROR(_xll.qlIndexFixing(ONIndex1Y,I1954,TRUE,_xll.ohTrigger(RecalcTrigger,Trigger1Y)),NA())</f>
        <v>7.7556226418429297E-3</v>
      </c>
    </row>
    <row r="1955" spans="2:17" x14ac:dyDescent="0.2">
      <c r="B1955" s="39" t="s">
        <v>42</v>
      </c>
      <c r="D1955" s="42">
        <f>_xll.qlCalendarAdvance(Calendar,$D1954,B1955,"f",FALSE)</f>
        <v>53456</v>
      </c>
      <c r="E1955" s="140">
        <f>_xll.qlInterestRateIndexValueDate(IndexON,D1955)</f>
        <v>53456</v>
      </c>
      <c r="F1955" s="156">
        <f>IFERROR(_xll.qlIndexFixing(IndexON,D1955,TRUE,_xll.ohTrigger(RecalcTrigger,TriggerON)),NA())</f>
        <v>6.348998947126594E-3</v>
      </c>
      <c r="H1955" s="42">
        <f>_xll.qlCalendarAdvance(Calendar,$H1954,B1955,"f",FALSE)</f>
        <v>53456</v>
      </c>
      <c r="I1955" s="140">
        <f>_xll.qlInterestRateIndexValueDate(Index1M,$H1955)</f>
        <v>53456</v>
      </c>
      <c r="J1955" s="145">
        <f>IFERROR(_xll.qlIndexFixing(Index1M,$H1955,TRUE,_xll.ohTrigger(RecalcTrigger,Trigger1M)),NA())</f>
        <v>7.2823518357452554E-3</v>
      </c>
      <c r="K1955" s="44">
        <f>IFERROR(_xll.qlIndexFixing(Index3M,H1955,TRUE,_xll.ohTrigger(RecalcTrigger,Trigger3M)),NA())</f>
        <v>7.4720753164861488E-3</v>
      </c>
      <c r="L1955" s="44">
        <f>IFERROR(_xll.qlIndexFixing(Index6M,$H1955,TRUE,_xll.ohTrigger(RecalcTrigger,Trigger6M)),NA())</f>
        <v>7.3714453487082445E-3</v>
      </c>
      <c r="M1955" s="146">
        <f>IFERROR(_xll.qlIndexFixing(Index1Y,$H1955,TRUE,_xll.ohTrigger(RecalcTrigger,Trigger1Y)),NA())</f>
        <v>7.6016235111482366E-3</v>
      </c>
      <c r="N1955" s="145">
        <f>IFERROR(_xll.qlIndexFixing(ONIndex1M,I1955,TRUE,_xll.ohTrigger(RecalcTrigger,Trigger1M)),NA())</f>
        <v>7.2951950123589793E-3</v>
      </c>
      <c r="O1955" s="44">
        <f>IFERROR(_xll.qlIndexFixing(ONIndex3M,I1955,TRUE,_xll.ohTrigger(RecalcTrigger,Trigger3M)),NA())</f>
        <v>7.5114787958241447E-3</v>
      </c>
      <c r="P1955" s="44">
        <f>IFERROR(_xll.qlIndexFixing(ONIndex6M,I1955,TRUE,_xll.ohTrigger(RecalcTrigger,Trigger6M)),NA())</f>
        <v>7.4469531997867211E-3</v>
      </c>
      <c r="Q1955" s="146">
        <f>IFERROR(_xll.qlIndexFixing(ONIndex1Y,I1955,TRUE,_xll.ohTrigger(RecalcTrigger,Trigger1Y)),NA())</f>
        <v>7.7491489714498485E-3</v>
      </c>
    </row>
    <row r="1956" spans="2:17" x14ac:dyDescent="0.2">
      <c r="B1956" s="39" t="s">
        <v>42</v>
      </c>
      <c r="D1956" s="42">
        <f>_xll.qlCalendarAdvance(Calendar,$D1955,B1956,"f",FALSE)</f>
        <v>53463</v>
      </c>
      <c r="E1956" s="140">
        <f>_xll.qlInterestRateIndexValueDate(IndexON,D1956)</f>
        <v>53463</v>
      </c>
      <c r="F1956" s="156">
        <f>IFERROR(_xll.qlIndexFixing(IndexON,D1956,TRUE,_xll.ohTrigger(RecalcTrigger,TriggerON)),NA())</f>
        <v>6.3424771856535056E-3</v>
      </c>
      <c r="H1956" s="42">
        <f>_xll.qlCalendarAdvance(Calendar,$H1955,B1956,"f",FALSE)</f>
        <v>53463</v>
      </c>
      <c r="I1956" s="140">
        <f>_xll.qlInterestRateIndexValueDate(Index1M,$H1956)</f>
        <v>53463</v>
      </c>
      <c r="J1956" s="145">
        <f>IFERROR(_xll.qlIndexFixing(Index1M,$H1956,TRUE,_xll.ohTrigger(RecalcTrigger,Trigger1M)),NA())</f>
        <v>7.2756794505525763E-3</v>
      </c>
      <c r="K1956" s="44">
        <f>IFERROR(_xll.qlIndexFixing(Index3M,H1956,TRUE,_xll.ohTrigger(RecalcTrigger,Trigger3M)),NA())</f>
        <v>7.4648531331549025E-3</v>
      </c>
      <c r="L1956" s="44">
        <f>IFERROR(_xll.qlIndexFixing(Index6M,$H1956,TRUE,_xll.ohTrigger(RecalcTrigger,Trigger6M)),NA())</f>
        <v>7.3645106827185938E-3</v>
      </c>
      <c r="M1956" s="146">
        <f>IFERROR(_xll.qlIndexFixing(Index1Y,$H1956,TRUE,_xll.ohTrigger(RecalcTrigger,Trigger1Y)),NA())</f>
        <v>7.594798573866246E-3</v>
      </c>
      <c r="N1956" s="145">
        <f>IFERROR(_xll.qlIndexFixing(ONIndex1M,I1956,TRUE,_xll.ohTrigger(RecalcTrigger,Trigger1M)),NA())</f>
        <v>7.2885870950423204E-3</v>
      </c>
      <c r="O1956" s="44">
        <f>IFERROR(_xll.qlIndexFixing(ONIndex3M,I1956,TRUE,_xll.ohTrigger(RecalcTrigger,Trigger3M)),NA())</f>
        <v>7.5044600859508481E-3</v>
      </c>
      <c r="P1956" s="44">
        <f>IFERROR(_xll.qlIndexFixing(ONIndex6M,I1956,TRUE,_xll.ohTrigger(RecalcTrigger,Trigger6M)),NA())</f>
        <v>7.4403386441312946E-3</v>
      </c>
      <c r="Q1956" s="146">
        <f>IFERROR(_xll.qlIndexFixing(ONIndex1Y,I1956,TRUE,_xll.ohTrigger(RecalcTrigger,Trigger1Y)),NA())</f>
        <v>7.7426495961752106E-3</v>
      </c>
    </row>
    <row r="1957" spans="2:17" x14ac:dyDescent="0.2">
      <c r="B1957" s="39" t="s">
        <v>42</v>
      </c>
      <c r="D1957" s="42">
        <f>_xll.qlCalendarAdvance(Calendar,$D1956,B1957,"f",FALSE)</f>
        <v>53470</v>
      </c>
      <c r="E1957" s="140">
        <f>_xll.qlInterestRateIndexValueDate(IndexON,D1957)</f>
        <v>53470</v>
      </c>
      <c r="F1957" s="156">
        <f>IFERROR(_xll.qlIndexFixing(IndexON,D1957,TRUE,_xll.ohTrigger(RecalcTrigger,TriggerON)),NA())</f>
        <v>6.3359282976660491E-3</v>
      </c>
      <c r="H1957" s="42">
        <f>_xll.qlCalendarAdvance(Calendar,$H1956,B1957,"f",FALSE)</f>
        <v>53470</v>
      </c>
      <c r="I1957" s="140">
        <f>_xll.qlInterestRateIndexValueDate(Index1M,$H1957)</f>
        <v>53470</v>
      </c>
      <c r="J1957" s="145">
        <f>IFERROR(_xll.qlIndexFixing(Index1M,$H1957,TRUE,_xll.ohTrigger(RecalcTrigger,Trigger1M)),NA())</f>
        <v>7.2689807094605818E-3</v>
      </c>
      <c r="K1957" s="44">
        <f>IFERROR(_xll.qlIndexFixing(Index3M,H1957,TRUE,_xll.ohTrigger(RecalcTrigger,Trigger3M)),NA())</f>
        <v>7.457601669847061E-3</v>
      </c>
      <c r="L1957" s="44">
        <f>IFERROR(_xll.qlIndexFixing(Index6M,$H1957,TRUE,_xll.ohTrigger(RecalcTrigger,Trigger6M)),NA())</f>
        <v>7.3575615202568709E-3</v>
      </c>
      <c r="M1957" s="146">
        <f>IFERROR(_xll.qlIndexFixing(Index1Y,$H1957,TRUE,_xll.ohTrigger(RecalcTrigger,Trigger1Y)),NA())</f>
        <v>7.5879727037251321E-3</v>
      </c>
      <c r="N1957" s="145">
        <f>IFERROR(_xll.qlIndexFixing(ONIndex1M,I1957,TRUE,_xll.ohTrigger(RecalcTrigger,Trigger1M)),NA())</f>
        <v>7.2819528346856899E-3</v>
      </c>
      <c r="O1957" s="44">
        <f>IFERROR(_xll.qlIndexFixing(ONIndex3M,I1957,TRUE,_xll.ohTrigger(RecalcTrigger,Trigger3M)),NA())</f>
        <v>7.4974121375781522E-3</v>
      </c>
      <c r="P1957" s="44">
        <f>IFERROR(_xll.qlIndexFixing(ONIndex6M,I1957,TRUE,_xll.ohTrigger(RecalcTrigger,Trigger6M)),NA())</f>
        <v>7.4336991232226701E-3</v>
      </c>
      <c r="Q1957" s="146">
        <f>IFERROR(_xll.qlIndexFixing(ONIndex1Y,I1957,TRUE,_xll.ohTrigger(RecalcTrigger,Trigger1Y)),NA())</f>
        <v>7.7361245159379699E-3</v>
      </c>
    </row>
    <row r="1958" spans="2:17" x14ac:dyDescent="0.2">
      <c r="B1958" s="39" t="s">
        <v>42</v>
      </c>
      <c r="D1958" s="42">
        <f>_xll.qlCalendarAdvance(Calendar,$D1957,B1958,"f",FALSE)</f>
        <v>53477</v>
      </c>
      <c r="E1958" s="140">
        <f>_xll.qlInterestRateIndexValueDate(IndexON,D1958)</f>
        <v>53477</v>
      </c>
      <c r="F1958" s="156">
        <f>IFERROR(_xll.qlIndexFixing(IndexON,D1958,TRUE,_xll.ohTrigger(RecalcTrigger,TriggerON)),NA())</f>
        <v>6.3293522831642246E-3</v>
      </c>
      <c r="H1958" s="42">
        <f>_xll.qlCalendarAdvance(Calendar,$H1957,B1958,"f",FALSE)</f>
        <v>53477</v>
      </c>
      <c r="I1958" s="140">
        <f>_xll.qlInterestRateIndexValueDate(Index1M,$H1958)</f>
        <v>53477</v>
      </c>
      <c r="J1958" s="145">
        <f>IFERROR(_xll.qlIndexFixing(Index1M,$H1958,TRUE,_xll.ohTrigger(RecalcTrigger,Trigger1M)),NA())</f>
        <v>7.2634863840271109E-3</v>
      </c>
      <c r="K1958" s="44">
        <f>IFERROR(_xll.qlIndexFixing(Index3M,H1958,TRUE,_xll.ohTrigger(RecalcTrigger,Trigger3M)),NA())</f>
        <v>7.4503209267220739E-3</v>
      </c>
      <c r="L1958" s="44">
        <f>IFERROR(_xll.qlIndexFixing(Index6M,$H1958,TRUE,_xll.ohTrigger(RecalcTrigger,Trigger6M)),NA())</f>
        <v>7.3505993667396831E-3</v>
      </c>
      <c r="M1958" s="146">
        <f>IFERROR(_xll.qlIndexFixing(Index1Y,$H1958,TRUE,_xll.ohTrigger(RecalcTrigger,Trigger1Y)),NA())</f>
        <v>7.5811466591884091E-3</v>
      </c>
      <c r="N1958" s="145">
        <f>IFERROR(_xll.qlIndexFixing(ONIndex1M,I1958,TRUE,_xll.ohTrigger(RecalcTrigger,Trigger1M)),NA())</f>
        <v>7.275292231370134E-3</v>
      </c>
      <c r="O1958" s="44">
        <f>IFERROR(_xll.qlIndexFixing(ONIndex3M,I1958,TRUE,_xll.ohTrigger(RecalcTrigger,Trigger3M)),NA())</f>
        <v>7.490334950462918E-3</v>
      </c>
      <c r="P1958" s="44">
        <f>IFERROR(_xll.qlIndexFixing(ONIndex6M,I1958,TRUE,_xll.ohTrigger(RecalcTrigger,Trigger6M)),NA())</f>
        <v>7.4270346369798013E-3</v>
      </c>
      <c r="Q1958" s="146">
        <f>IFERROR(_xll.qlIndexFixing(ONIndex1Y,I1958,TRUE,_xll.ohTrigger(RecalcTrigger,Trigger1Y)),NA())</f>
        <v>7.7295737307381263E-3</v>
      </c>
    </row>
    <row r="1959" spans="2:17" x14ac:dyDescent="0.2">
      <c r="B1959" s="39" t="s">
        <v>42</v>
      </c>
      <c r="D1959" s="42">
        <f>_xll.qlCalendarAdvance(Calendar,$D1958,B1959,"f",FALSE)</f>
        <v>53484</v>
      </c>
      <c r="E1959" s="140">
        <f>_xll.qlInterestRateIndexValueDate(IndexON,D1959)</f>
        <v>53484</v>
      </c>
      <c r="F1959" s="156">
        <f>IFERROR(_xll.qlIndexFixing(IndexON,D1959,TRUE,_xll.ohTrigger(RecalcTrigger,TriggerON)),NA())</f>
        <v>6.3227491420669857E-3</v>
      </c>
      <c r="H1959" s="42">
        <f>_xll.qlCalendarAdvance(Calendar,$H1958,B1959,"f",FALSE)</f>
        <v>53484</v>
      </c>
      <c r="I1959" s="140">
        <f>_xll.qlInterestRateIndexValueDate(Index1M,$H1959)</f>
        <v>53484</v>
      </c>
      <c r="J1959" s="145">
        <f>IFERROR(_xll.qlIndexFixing(Index1M,$H1959,TRUE,_xll.ohTrigger(RecalcTrigger,Trigger1M)),NA())</f>
        <v>7.2567409813584973E-3</v>
      </c>
      <c r="K1959" s="44">
        <f>IFERROR(_xll.qlIndexFixing(Index3M,H1959,TRUE,_xll.ohTrigger(RecalcTrigger,Trigger3M)),NA())</f>
        <v>7.4430109039420331E-3</v>
      </c>
      <c r="L1959" s="44">
        <f>IFERROR(_xll.qlIndexFixing(Index6M,$H1959,TRUE,_xll.ohTrigger(RecalcTrigger,Trigger6M)),NA())</f>
        <v>7.3440542711229956E-3</v>
      </c>
      <c r="M1959" s="146">
        <f>IFERROR(_xll.qlIndexFixing(Index1Y,$H1959,TRUE,_xll.ohTrigger(RecalcTrigger,Trigger1Y)),NA())</f>
        <v>7.5743211986989412E-3</v>
      </c>
      <c r="N1959" s="145">
        <f>IFERROR(_xll.qlIndexFixing(ONIndex1M,I1959,TRUE,_xll.ohTrigger(RecalcTrigger,Trigger1M)),NA())</f>
        <v>7.2686052850146066E-3</v>
      </c>
      <c r="O1959" s="44">
        <f>IFERROR(_xll.qlIndexFixing(ONIndex3M,I1959,TRUE,_xll.ohTrigger(RecalcTrigger,Trigger3M)),NA())</f>
        <v>7.4832285247672381E-3</v>
      </c>
      <c r="P1959" s="44">
        <f>IFERROR(_xll.qlIndexFixing(ONIndex6M,I1959,TRUE,_xll.ohTrigger(RecalcTrigger,Trigger6M)),NA())</f>
        <v>7.4203451854837343E-3</v>
      </c>
      <c r="Q1959" s="146">
        <f>IFERROR(_xll.qlIndexFixing(ONIndex1Y,I1959,TRUE,_xll.ohTrigger(RecalcTrigger,Trigger1Y)),NA())</f>
        <v>7.722997240656726E-3</v>
      </c>
    </row>
    <row r="1960" spans="2:17" x14ac:dyDescent="0.2">
      <c r="B1960" s="39" t="s">
        <v>42</v>
      </c>
      <c r="D1960" s="42">
        <f>_xll.qlCalendarAdvance(Calendar,$D1959,B1960,"f",FALSE)</f>
        <v>53491</v>
      </c>
      <c r="E1960" s="140">
        <f>_xll.qlInterestRateIndexValueDate(IndexON,D1960)</f>
        <v>53491</v>
      </c>
      <c r="F1960" s="156">
        <f>IFERROR(_xll.qlIndexFixing(IndexON,D1960,TRUE,_xll.ohTrigger(RecalcTrigger,TriggerON)),NA())</f>
        <v>6.316118874536425E-3</v>
      </c>
      <c r="H1960" s="42">
        <f>_xll.qlCalendarAdvance(Calendar,$H1959,B1960,"f",FALSE)</f>
        <v>53491</v>
      </c>
      <c r="I1960" s="140">
        <f>_xll.qlInterestRateIndexValueDate(Index1M,$H1960)</f>
        <v>53491</v>
      </c>
      <c r="J1960" s="145">
        <f>IFERROR(_xll.qlIndexFixing(Index1M,$H1960,TRUE,_xll.ohTrigger(RecalcTrigger,Trigger1M)),NA())</f>
        <v>7.249969224127832E-3</v>
      </c>
      <c r="K1960" s="44">
        <f>IFERROR(_xll.qlIndexFixing(Index3M,H1960,TRUE,_xll.ohTrigger(RecalcTrigger,Trigger3M)),NA())</f>
        <v>7.4356716016681507E-3</v>
      </c>
      <c r="L1960" s="44">
        <f>IFERROR(_xll.qlIndexFixing(Index6M,$H1960,TRUE,_xll.ohTrigger(RecalcTrigger,Trigger6M)),NA())</f>
        <v>7.337070778887976E-3</v>
      </c>
      <c r="M1960" s="146">
        <f>IFERROR(_xll.qlIndexFixing(Index1Y,$H1960,TRUE,_xll.ohTrigger(RecalcTrigger,Trigger1Y)),NA())</f>
        <v>7.5674970806791642E-3</v>
      </c>
      <c r="N1960" s="145">
        <f>IFERROR(_xll.qlIndexFixing(ONIndex1M,I1960,TRUE,_xll.ohTrigger(RecalcTrigger,Trigger1M)),NA())</f>
        <v>7.2618919957001538E-3</v>
      </c>
      <c r="O1960" s="44">
        <f>IFERROR(_xll.qlIndexFixing(ONIndex3M,I1960,TRUE,_xll.ohTrigger(RecalcTrigger,Trigger3M)),NA())</f>
        <v>7.4760928605721588E-3</v>
      </c>
      <c r="P1960" s="44">
        <f>IFERROR(_xll.qlIndexFixing(ONIndex6M,I1960,TRUE,_xll.ohTrigger(RecalcTrigger,Trigger6M)),NA())</f>
        <v>7.4136307685723768E-3</v>
      </c>
      <c r="Q1960" s="146">
        <f>IFERROR(_xll.qlIndexFixing(ONIndex1Y,I1960,TRUE,_xll.ohTrigger(RecalcTrigger,Trigger1Y)),NA())</f>
        <v>7.7163950456937691E-3</v>
      </c>
    </row>
    <row r="1961" spans="2:17" x14ac:dyDescent="0.2">
      <c r="B1961" s="39" t="s">
        <v>42</v>
      </c>
      <c r="D1961" s="42">
        <f>_xll.qlCalendarAdvance(Calendar,$D1960,B1961,"f",FALSE)</f>
        <v>53498</v>
      </c>
      <c r="E1961" s="140">
        <f>_xll.qlInterestRateIndexValueDate(IndexON,D1961)</f>
        <v>53498</v>
      </c>
      <c r="F1961" s="156">
        <f>IFERROR(_xll.qlIndexFixing(IndexON,D1961,TRUE,_xll.ohTrigger(RecalcTrigger,TriggerON)),NA())</f>
        <v>6.3094614804104499E-3</v>
      </c>
      <c r="H1961" s="42">
        <f>_xll.qlCalendarAdvance(Calendar,$H1960,B1961,"f",FALSE)</f>
        <v>53498</v>
      </c>
      <c r="I1961" s="140">
        <f>_xll.qlInterestRateIndexValueDate(Index1M,$H1961)</f>
        <v>53498</v>
      </c>
      <c r="J1961" s="145">
        <f>IFERROR(_xll.qlIndexFixing(Index1M,$H1961,TRUE,_xll.ohTrigger(RecalcTrigger,Trigger1M)),NA())</f>
        <v>7.243171112372937E-3</v>
      </c>
      <c r="K1961" s="44">
        <f>IFERROR(_xll.qlIndexFixing(Index3M,H1961,TRUE,_xll.ohTrigger(RecalcTrigger,Trigger3M)),NA())</f>
        <v>7.4283030200625192E-3</v>
      </c>
      <c r="L1961" s="44">
        <f>IFERROR(_xll.qlIndexFixing(Index6M,$H1961,TRUE,_xll.ohTrigger(RecalcTrigger,Trigger6M)),NA())</f>
        <v>7.3300786860296101E-3</v>
      </c>
      <c r="M1961" s="146">
        <f>IFERROR(_xll.qlIndexFixing(Index1Y,$H1961,TRUE,_xll.ohTrigger(RecalcTrigger,Trigger1Y)),NA())</f>
        <v>7.5606750635306419E-3</v>
      </c>
      <c r="N1961" s="145">
        <f>IFERROR(_xll.qlIndexFixing(ONIndex1M,I1961,TRUE,_xll.ohTrigger(RecalcTrigger,Trigger1M)),NA())</f>
        <v>7.2551523633457293E-3</v>
      </c>
      <c r="O1961" s="44">
        <f>IFERROR(_xll.qlIndexFixing(ONIndex3M,I1961,TRUE,_xll.ohTrigger(RecalcTrigger,Trigger3M)),NA())</f>
        <v>7.4689279577155876E-3</v>
      </c>
      <c r="P1961" s="44">
        <f>IFERROR(_xll.qlIndexFixing(ONIndex6M,I1961,TRUE,_xll.ohTrigger(RecalcTrigger,Trigger6M)),NA())</f>
        <v>7.4068913864888675E-3</v>
      </c>
      <c r="Q1961" s="146">
        <f>IFERROR(_xll.qlIndexFixing(ONIndex1Y,I1961,TRUE,_xll.ohTrigger(RecalcTrigger,Trigger1Y)),NA())</f>
        <v>7.709767145687163E-3</v>
      </c>
    </row>
    <row r="1962" spans="2:17" x14ac:dyDescent="0.2">
      <c r="B1962" s="39" t="s">
        <v>42</v>
      </c>
      <c r="D1962" s="42">
        <f>_xll.qlCalendarAdvance(Calendar,$D1961,B1962,"f",FALSE)</f>
        <v>53505</v>
      </c>
      <c r="E1962" s="140">
        <f>_xll.qlInterestRateIndexValueDate(IndexON,D1962)</f>
        <v>53505</v>
      </c>
      <c r="F1962" s="156">
        <f>IFERROR(_xll.qlIndexFixing(IndexON,D1962,TRUE,_xll.ohTrigger(RecalcTrigger,TriggerON)),NA())</f>
        <v>6.3027769596890604E-3</v>
      </c>
      <c r="H1962" s="42">
        <f>_xll.qlCalendarAdvance(Calendar,$H1961,B1962,"f",FALSE)</f>
        <v>53505</v>
      </c>
      <c r="I1962" s="140">
        <f>_xll.qlInterestRateIndexValueDate(Index1M,$H1962)</f>
        <v>53505</v>
      </c>
      <c r="J1962" s="145">
        <f>IFERROR(_xll.qlIndexFixing(Index1M,$H1962,TRUE,_xll.ohTrigger(RecalcTrigger,Trigger1M)),NA())</f>
        <v>7.236346646145142E-3</v>
      </c>
      <c r="K1962" s="44">
        <f>IFERROR(_xll.qlIndexFixing(Index3M,H1962,TRUE,_xll.ohTrigger(RecalcTrigger,Trigger3M)),NA())</f>
        <v>7.4209051592881133E-3</v>
      </c>
      <c r="L1962" s="44">
        <f>IFERROR(_xll.qlIndexFixing(Index6M,$H1962,TRUE,_xll.ohTrigger(RecalcTrigger,Trigger6M)),NA())</f>
        <v>7.3230795060770064E-3</v>
      </c>
      <c r="M1962" s="146">
        <f>IFERROR(_xll.qlIndexFixing(Index1Y,$H1962,TRUE,_xll.ohTrigger(RecalcTrigger,Trigger1Y)),NA())</f>
        <v>7.55385590563451E-3</v>
      </c>
      <c r="N1962" s="145">
        <f>IFERROR(_xll.qlIndexFixing(ONIndex1M,I1962,TRUE,_xll.ohTrigger(RecalcTrigger,Trigger1M)),NA())</f>
        <v>7.2483863880323796E-3</v>
      </c>
      <c r="O1962" s="44">
        <f>IFERROR(_xll.qlIndexFixing(ONIndex3M,I1962,TRUE,_xll.ohTrigger(RecalcTrigger,Trigger3M)),NA())</f>
        <v>7.4617338162785707E-3</v>
      </c>
      <c r="P1962" s="44">
        <f>IFERROR(_xll.qlIndexFixing(ONIndex6M,I1962,TRUE,_xll.ohTrigger(RecalcTrigger,Trigger6M)),NA())</f>
        <v>7.4001270389900675E-3</v>
      </c>
      <c r="Q1962" s="146">
        <f>IFERROR(_xll.qlIndexFixing(ONIndex1Y,I1962,TRUE,_xll.ohTrigger(RecalcTrigger,Trigger1Y)),NA())</f>
        <v>7.7031135407990003E-3</v>
      </c>
    </row>
    <row r="1963" spans="2:17" x14ac:dyDescent="0.2">
      <c r="B1963" s="39" t="s">
        <v>42</v>
      </c>
      <c r="D1963" s="42">
        <f>_xll.qlCalendarAdvance(Calendar,$D1962,B1963,"f",FALSE)</f>
        <v>53512</v>
      </c>
      <c r="E1963" s="140">
        <f>_xll.qlInterestRateIndexValueDate(IndexON,D1963)</f>
        <v>53512</v>
      </c>
      <c r="F1963" s="156">
        <f>IFERROR(_xll.qlIndexFixing(IndexON,D1963,TRUE,_xll.ohTrigger(RecalcTrigger,TriggerON)),NA())</f>
        <v>6.2960653125343491E-3</v>
      </c>
      <c r="H1963" s="42">
        <f>_xll.qlCalendarAdvance(Calendar,$H1962,B1963,"f",FALSE)</f>
        <v>53512</v>
      </c>
      <c r="I1963" s="140">
        <f>_xll.qlInterestRateIndexValueDate(Index1M,$H1963)</f>
        <v>53512</v>
      </c>
      <c r="J1963" s="145">
        <f>IFERROR(_xll.qlIndexFixing(Index1M,$H1963,TRUE,_xll.ohTrigger(RecalcTrigger,Trigger1M)),NA())</f>
        <v>7.2282347918178717E-3</v>
      </c>
      <c r="K1963" s="44">
        <f>IFERROR(_xll.qlIndexFixing(Index3M,H1963,TRUE,_xll.ohTrigger(RecalcTrigger,Trigger3M)),NA())</f>
        <v>7.4134783831898751E-3</v>
      </c>
      <c r="L1963" s="44">
        <f>IFERROR(_xll.qlIndexFixing(Index6M,$H1963,TRUE,_xll.ohTrigger(RecalcTrigger,Trigger6M)),NA())</f>
        <v>7.3156464214582471E-3</v>
      </c>
      <c r="M1963" s="146">
        <f>IFERROR(_xll.qlIndexFixing(Index1Y,$H1963,TRUE,_xll.ohTrigger(RecalcTrigger,Trigger1Y)),NA())</f>
        <v>7.5470403653516982E-3</v>
      </c>
      <c r="N1963" s="145">
        <f>IFERROR(_xll.qlIndexFixing(ONIndex1M,I1963,TRUE,_xll.ohTrigger(RecalcTrigger,Trigger1M)),NA())</f>
        <v>7.2415940696790582E-3</v>
      </c>
      <c r="O1963" s="44">
        <f>IFERROR(_xll.qlIndexFixing(ONIndex3M,I1963,TRUE,_xll.ohTrigger(RecalcTrigger,Trigger3M)),NA())</f>
        <v>7.4545104361800618E-3</v>
      </c>
      <c r="P1963" s="44">
        <f>IFERROR(_xll.qlIndexFixing(ONIndex6M,I1963,TRUE,_xll.ohTrigger(RecalcTrigger,Trigger6M)),NA())</f>
        <v>7.3933377262380695E-3</v>
      </c>
      <c r="Q1963" s="146">
        <f>IFERROR(_xll.qlIndexFixing(ONIndex1Y,I1963,TRUE,_xll.ohTrigger(RecalcTrigger,Trigger1Y)),NA())</f>
        <v>7.6964342311103273E-3</v>
      </c>
    </row>
    <row r="1964" spans="2:17" x14ac:dyDescent="0.2">
      <c r="B1964" s="39" t="s">
        <v>42</v>
      </c>
      <c r="D1964" s="42">
        <f>_xll.qlCalendarAdvance(Calendar,$D1963,B1964,"f",FALSE)</f>
        <v>53519</v>
      </c>
      <c r="E1964" s="140">
        <f>_xll.qlInterestRateIndexValueDate(IndexON,D1964)</f>
        <v>53519</v>
      </c>
      <c r="F1964" s="156">
        <f>IFERROR(_xll.qlIndexFixing(IndexON,D1964,TRUE,_xll.ohTrigger(RecalcTrigger,TriggerON)),NA())</f>
        <v>6.2893265387842234E-3</v>
      </c>
      <c r="H1964" s="42">
        <f>_xll.qlCalendarAdvance(Calendar,$H1963,B1964,"f",FALSE)</f>
        <v>53519</v>
      </c>
      <c r="I1964" s="140">
        <f>_xll.qlInterestRateIndexValueDate(Index1M,$H1964)</f>
        <v>53519</v>
      </c>
      <c r="J1964" s="145">
        <f>IFERROR(_xll.qlIndexFixing(Index1M,$H1964,TRUE,_xll.ohTrigger(RecalcTrigger,Trigger1M)),NA())</f>
        <v>7.2213515608109168E-3</v>
      </c>
      <c r="K1964" s="44">
        <f>IFERROR(_xll.qlIndexFixing(Index3M,H1964,TRUE,_xll.ohTrigger(RecalcTrigger,Trigger3M)),NA())</f>
        <v>7.4060252999930487E-3</v>
      </c>
      <c r="L1964" s="44">
        <f>IFERROR(_xll.qlIndexFixing(Index6M,$H1964,TRUE,_xll.ohTrigger(RecalcTrigger,Trigger6M)),NA())</f>
        <v>7.308637934195927E-3</v>
      </c>
      <c r="M1964" s="146">
        <f>IFERROR(_xll.qlIndexFixing(Index1Y,$H1964,TRUE,_xll.ohTrigger(RecalcTrigger,Trigger1Y)),NA())</f>
        <v>7.5402292010220417E-3</v>
      </c>
      <c r="N1964" s="145">
        <f>IFERROR(_xll.qlIndexFixing(ONIndex1M,I1964,TRUE,_xll.ohTrigger(RecalcTrigger,Trigger1M)),NA())</f>
        <v>7.2347754082857652E-3</v>
      </c>
      <c r="O1964" s="44">
        <f>IFERROR(_xll.qlIndexFixing(ONIndex3M,I1964,TRUE,_xll.ohTrigger(RecalcTrigger,Trigger3M)),NA())</f>
        <v>7.4472578175011073E-3</v>
      </c>
      <c r="P1964" s="44">
        <f>IFERROR(_xll.qlIndexFixing(ONIndex6M,I1964,TRUE,_xll.ohTrigger(RecalcTrigger,Trigger6M)),NA())</f>
        <v>7.3865234481518272E-3</v>
      </c>
      <c r="Q1964" s="146">
        <f>IFERROR(_xll.qlIndexFixing(ONIndex1Y,I1964,TRUE,_xll.ohTrigger(RecalcTrigger,Trigger1Y)),NA())</f>
        <v>7.6897292162969588E-3</v>
      </c>
    </row>
    <row r="1965" spans="2:17" x14ac:dyDescent="0.2">
      <c r="B1965" s="39" t="s">
        <v>42</v>
      </c>
      <c r="D1965" s="42">
        <f>_xll.qlCalendarAdvance(Calendar,$D1964,B1965,"f",FALSE)</f>
        <v>53526</v>
      </c>
      <c r="E1965" s="140">
        <f>_xll.qlInterestRateIndexValueDate(IndexON,D1965)</f>
        <v>53526</v>
      </c>
      <c r="F1965" s="156">
        <f>IFERROR(_xll.qlIndexFixing(IndexON,D1965,TRUE,_xll.ohTrigger(RecalcTrigger,TriggerON)),NA())</f>
        <v>6.2825606385197297E-3</v>
      </c>
      <c r="H1965" s="42">
        <f>_xll.qlCalendarAdvance(Calendar,$H1964,B1965,"f",FALSE)</f>
        <v>53526</v>
      </c>
      <c r="I1965" s="140">
        <f>_xll.qlInterestRateIndexValueDate(Index1M,$H1965)</f>
        <v>53526</v>
      </c>
      <c r="J1965" s="145">
        <f>IFERROR(_xll.qlIndexFixing(Index1M,$H1965,TRUE,_xll.ohTrigger(RecalcTrigger,Trigger1M)),NA())</f>
        <v>7.2144419743000532E-3</v>
      </c>
      <c r="K1965" s="44">
        <f>IFERROR(_xll.qlIndexFixing(Index3M,H1965,TRUE,_xll.ohTrigger(RecalcTrigger,Trigger3M)),NA())</f>
        <v>7.3985493732307049E-3</v>
      </c>
      <c r="L1965" s="44">
        <f>IFERROR(_xll.qlIndexFixing(Index6M,$H1965,TRUE,_xll.ohTrigger(RecalcTrigger,Trigger6M)),NA())</f>
        <v>7.3016269932103259E-3</v>
      </c>
      <c r="M1965" s="146">
        <f>IFERROR(_xll.qlIndexFixing(Index1Y,$H1965,TRUE,_xll.ohTrigger(RecalcTrigger,Trigger1Y)),NA())</f>
        <v>7.533423170965392E-3</v>
      </c>
      <c r="N1965" s="145">
        <f>IFERROR(_xll.qlIndexFixing(ONIndex1M,I1965,TRUE,_xll.ohTrigger(RecalcTrigger,Trigger1M)),NA())</f>
        <v>7.2279304039335468E-3</v>
      </c>
      <c r="O1965" s="44">
        <f>IFERROR(_xll.qlIndexFixing(ONIndex3M,I1965,TRUE,_xll.ohTrigger(RecalcTrigger,Trigger3M)),NA())</f>
        <v>7.4399759603227533E-3</v>
      </c>
      <c r="P1965" s="44">
        <f>IFERROR(_xll.qlIndexFixing(ONIndex6M,I1965,TRUE,_xll.ohTrigger(RecalcTrigger,Trigger6M)),NA())</f>
        <v>7.3796842048123867E-3</v>
      </c>
      <c r="Q1965" s="146">
        <f>IFERROR(_xll.qlIndexFixing(ONIndex1Y,I1965,TRUE,_xll.ohTrigger(RecalcTrigger,Trigger1Y)),NA())</f>
        <v>7.68299849668308E-3</v>
      </c>
    </row>
    <row r="1966" spans="2:17" x14ac:dyDescent="0.2">
      <c r="B1966" s="39" t="s">
        <v>42</v>
      </c>
      <c r="D1966" s="42">
        <f>_xll.qlCalendarAdvance(Calendar,$D1965,B1966,"f",FALSE)</f>
        <v>53533</v>
      </c>
      <c r="E1966" s="140">
        <f>_xll.qlInterestRateIndexValueDate(IndexON,D1966)</f>
        <v>53533</v>
      </c>
      <c r="F1966" s="156">
        <f>IFERROR(_xll.qlIndexFixing(IndexON,D1966,TRUE,_xll.ohTrigger(RecalcTrigger,TriggerON)),NA())</f>
        <v>6.2757676117408678E-3</v>
      </c>
      <c r="H1966" s="42">
        <f>_xll.qlCalendarAdvance(Calendar,$H1965,B1966,"f",FALSE)</f>
        <v>53533</v>
      </c>
      <c r="I1966" s="140">
        <f>_xll.qlInterestRateIndexValueDate(Index1M,$H1966)</f>
        <v>53533</v>
      </c>
      <c r="J1966" s="145">
        <f>IFERROR(_xll.qlIndexFixing(Index1M,$H1966,TRUE,_xll.ohTrigger(RecalcTrigger,Trigger1M)),NA())</f>
        <v>7.2070792346416472E-3</v>
      </c>
      <c r="K1966" s="44">
        <f>IFERROR(_xll.qlIndexFixing(Index3M,H1966,TRUE,_xll.ohTrigger(RecalcTrigger,Trigger3M)),NA())</f>
        <v>7.3910540680894353E-3</v>
      </c>
      <c r="L1966" s="44">
        <f>IFERROR(_xll.qlIndexFixing(Index6M,$H1966,TRUE,_xll.ohTrigger(RecalcTrigger,Trigger6M)),NA())</f>
        <v>7.2946151037506712E-3</v>
      </c>
      <c r="M1966" s="146">
        <f>IFERROR(_xll.qlIndexFixing(Index1Y,$H1966,TRUE,_xll.ohTrigger(RecalcTrigger,Trigger1Y)),NA())</f>
        <v>7.5266230334809503E-3</v>
      </c>
      <c r="N1966" s="145">
        <f>IFERROR(_xll.qlIndexFixing(ONIndex1M,I1966,TRUE,_xll.ohTrigger(RecalcTrigger,Trigger1M)),NA())</f>
        <v>7.2210590566224031E-3</v>
      </c>
      <c r="O1966" s="44">
        <f>IFERROR(_xll.qlIndexFixing(ONIndex3M,I1966,TRUE,_xll.ohTrigger(RecalcTrigger,Trigger3M)),NA())</f>
        <v>7.4326648644829074E-3</v>
      </c>
      <c r="P1966" s="44">
        <f>IFERROR(_xll.qlIndexFixing(ONIndex6M,I1966,TRUE,_xll.ohTrigger(RecalcTrigger,Trigger6M)),NA())</f>
        <v>7.372819996138702E-3</v>
      </c>
      <c r="Q1966" s="146">
        <f>IFERROR(_xll.qlIndexFixing(ONIndex1Y,I1966,TRUE,_xll.ohTrigger(RecalcTrigger,Trigger1Y)),NA())</f>
        <v>7.676242072025552E-3</v>
      </c>
    </row>
    <row r="1967" spans="2:17" x14ac:dyDescent="0.2">
      <c r="B1967" s="39" t="s">
        <v>42</v>
      </c>
      <c r="D1967" s="42">
        <f>_xll.qlCalendarAdvance(Calendar,$D1966,B1967,"f",FALSE)</f>
        <v>53540</v>
      </c>
      <c r="E1967" s="140">
        <f>_xll.qlInterestRateIndexValueDate(IndexON,D1967)</f>
        <v>53540</v>
      </c>
      <c r="F1967" s="156">
        <f>IFERROR(_xll.qlIndexFixing(IndexON,D1967,TRUE,_xll.ohTrigger(RecalcTrigger,TriggerON)),NA())</f>
        <v>6.2689474583665916E-3</v>
      </c>
      <c r="H1967" s="42">
        <f>_xll.qlCalendarAdvance(Calendar,$H1966,B1967,"f",FALSE)</f>
        <v>53540</v>
      </c>
      <c r="I1967" s="140">
        <f>_xll.qlInterestRateIndexValueDate(Index1M,$H1967)</f>
        <v>53540</v>
      </c>
      <c r="J1967" s="145">
        <f>IFERROR(_xll.qlIndexFixing(Index1M,$H1967,TRUE,_xll.ohTrigger(RecalcTrigger,Trigger1M)),NA())</f>
        <v>7.2005437349483463E-3</v>
      </c>
      <c r="K1967" s="44">
        <f>IFERROR(_xll.qlIndexFixing(Index3M,H1967,TRUE,_xll.ohTrigger(RecalcTrigger,Trigger3M)),NA())</f>
        <v>7.3835428497302843E-3</v>
      </c>
      <c r="L1967" s="44">
        <f>IFERROR(_xll.qlIndexFixing(Index6M,$H1967,TRUE,_xll.ohTrigger(RecalcTrigger,Trigger6M)),NA())</f>
        <v>7.28760377104505E-3</v>
      </c>
      <c r="M1967" s="146">
        <f>IFERROR(_xll.qlIndexFixing(Index1Y,$H1967,TRUE,_xll.ohTrigger(RecalcTrigger,Trigger1Y)),NA())</f>
        <v>7.5198295468481557E-3</v>
      </c>
      <c r="N1967" s="145">
        <f>IFERROR(_xll.qlIndexFixing(ONIndex1M,I1967,TRUE,_xll.ohTrigger(RecalcTrigger,Trigger1M)),NA())</f>
        <v>7.2141613661902415E-3</v>
      </c>
      <c r="O1967" s="44">
        <f>IFERROR(_xll.qlIndexFixing(ONIndex3M,I1967,TRUE,_xll.ohTrigger(RecalcTrigger,Trigger3M)),NA())</f>
        <v>7.4253245300626158E-3</v>
      </c>
      <c r="P1967" s="44">
        <f>IFERROR(_xll.qlIndexFixing(ONIndex6M,I1967,TRUE,_xll.ohTrigger(RecalcTrigger,Trigger6M)),NA())</f>
        <v>7.3659308222118192E-3</v>
      </c>
      <c r="Q1967" s="146">
        <f>IFERROR(_xll.qlIndexFixing(ONIndex1Y,I1967,TRUE,_xll.ohTrigger(RecalcTrigger,Trigger1Y)),NA())</f>
        <v>7.6694599425675136E-3</v>
      </c>
    </row>
    <row r="1968" spans="2:17" x14ac:dyDescent="0.2">
      <c r="B1968" s="39" t="s">
        <v>42</v>
      </c>
      <c r="D1968" s="42">
        <f>_xll.qlCalendarAdvance(Calendar,$D1967,B1968,"f",FALSE)</f>
        <v>53547</v>
      </c>
      <c r="E1968" s="140">
        <f>_xll.qlInterestRateIndexValueDate(IndexON,D1968)</f>
        <v>53547</v>
      </c>
      <c r="F1968" s="156">
        <f>IFERROR(_xll.qlIndexFixing(IndexON,D1968,TRUE,_xll.ohTrigger(RecalcTrigger,TriggerON)),NA())</f>
        <v>6.2621001785589936E-3</v>
      </c>
      <c r="H1968" s="42">
        <f>_xll.qlCalendarAdvance(Calendar,$H1967,B1968,"f",FALSE)</f>
        <v>53547</v>
      </c>
      <c r="I1968" s="140">
        <f>_xll.qlInterestRateIndexValueDate(Index1M,$H1968)</f>
        <v>53547</v>
      </c>
      <c r="J1968" s="145">
        <f>IFERROR(_xll.qlIndexFixing(Index1M,$H1968,TRUE,_xll.ohTrigger(RecalcTrigger,Trigger1M)),NA())</f>
        <v>7.1935550822131078E-3</v>
      </c>
      <c r="K1968" s="44">
        <f>IFERROR(_xll.qlIndexFixing(Index3M,H1968,TRUE,_xll.ohTrigger(RecalcTrigger,Trigger3M)),NA())</f>
        <v>7.3760191832905123E-3</v>
      </c>
      <c r="L1968" s="44">
        <f>IFERROR(_xll.qlIndexFixing(Index6M,$H1968,TRUE,_xll.ohTrigger(RecalcTrigger,Trigger6M)),NA())</f>
        <v>7.2805945002986424E-3</v>
      </c>
      <c r="M1968" s="146">
        <f>IFERROR(_xll.qlIndexFixing(Index1Y,$H1968,TRUE,_xll.ohTrigger(RecalcTrigger,Trigger1Y)),NA())</f>
        <v>7.5130434693251313E-3</v>
      </c>
      <c r="N1968" s="145">
        <f>IFERROR(_xll.qlIndexFixing(ONIndex1M,I1968,TRUE,_xll.ohTrigger(RecalcTrigger,Trigger1M)),NA())</f>
        <v>7.2072373328802009E-3</v>
      </c>
      <c r="O1968" s="44">
        <f>IFERROR(_xll.qlIndexFixing(ONIndex3M,I1968,TRUE,_xll.ohTrigger(RecalcTrigger,Trigger3M)),NA())</f>
        <v>7.4179549570618786E-3</v>
      </c>
      <c r="P1968" s="44">
        <f>IFERROR(_xll.qlIndexFixing(ONIndex6M,I1968,TRUE,_xll.ohTrigger(RecalcTrigger,Trigger6M)),NA())</f>
        <v>7.3590166830317383E-3</v>
      </c>
      <c r="Q1968" s="146">
        <f>IFERROR(_xll.qlIndexFixing(ONIndex1Y,I1968,TRUE,_xll.ohTrigger(RecalcTrigger,Trigger1Y)),NA())</f>
        <v>7.6626521082279186E-3</v>
      </c>
    </row>
    <row r="1969" spans="2:17" x14ac:dyDescent="0.2">
      <c r="B1969" s="39" t="s">
        <v>42</v>
      </c>
      <c r="D1969" s="42">
        <f>_xll.qlCalendarAdvance(Calendar,$D1968,B1969,"f",FALSE)</f>
        <v>53554</v>
      </c>
      <c r="E1969" s="140">
        <f>_xll.qlInterestRateIndexValueDate(IndexON,D1969)</f>
        <v>53554</v>
      </c>
      <c r="F1969" s="156">
        <f>IFERROR(_xll.qlIndexFixing(IndexON,D1969,TRUE,_xll.ohTrigger(RecalcTrigger,TriggerON)),NA())</f>
        <v>6.2552257721559812E-3</v>
      </c>
      <c r="H1969" s="42">
        <f>_xll.qlCalendarAdvance(Calendar,$H1968,B1969,"f",FALSE)</f>
        <v>53554</v>
      </c>
      <c r="I1969" s="140">
        <f>_xll.qlInterestRateIndexValueDate(Index1M,$H1969)</f>
        <v>53554</v>
      </c>
      <c r="J1969" s="145">
        <f>IFERROR(_xll.qlIndexFixing(Index1M,$H1969,TRUE,_xll.ohTrigger(RecalcTrigger,Trigger1M)),NA())</f>
        <v>7.1865400741679816E-3</v>
      </c>
      <c r="K1969" s="44">
        <f>IFERROR(_xll.qlIndexFixing(Index3M,H1969,TRUE,_xll.ohTrigger(RecalcTrigger,Trigger3M)),NA())</f>
        <v>7.3684865338800674E-3</v>
      </c>
      <c r="L1969" s="44">
        <f>IFERROR(_xll.qlIndexFixing(Index6M,$H1969,TRUE,_xll.ohTrigger(RecalcTrigger,Trigger6M)),NA())</f>
        <v>7.2735887966972508E-3</v>
      </c>
      <c r="M1969" s="146">
        <f>IFERROR(_xll.qlIndexFixing(Index1Y,$H1969,TRUE,_xll.ohTrigger(RecalcTrigger,Trigger1Y)),NA())</f>
        <v>7.5062655591502381E-3</v>
      </c>
      <c r="N1969" s="145">
        <f>IFERROR(_xll.qlIndexFixing(ONIndex1M,I1969,TRUE,_xll.ohTrigger(RecalcTrigger,Trigger1M)),NA())</f>
        <v>7.2002869565301886E-3</v>
      </c>
      <c r="O1969" s="44">
        <f>IFERROR(_xll.qlIndexFixing(ONIndex3M,I1969,TRUE,_xll.ohTrigger(RecalcTrigger,Trigger3M)),NA())</f>
        <v>7.4105561454806956E-3</v>
      </c>
      <c r="P1969" s="44">
        <f>IFERROR(_xll.qlIndexFixing(ONIndex6M,I1969,TRUE,_xll.ohTrigger(RecalcTrigger,Trigger6M)),NA())</f>
        <v>7.3520775784363668E-3</v>
      </c>
      <c r="Q1969" s="146">
        <f>IFERROR(_xll.qlIndexFixing(ONIndex1Y,I1969,TRUE,_xll.ohTrigger(RecalcTrigger,Trigger1Y)),NA())</f>
        <v>7.6558185688446745E-3</v>
      </c>
    </row>
    <row r="1970" spans="2:17" x14ac:dyDescent="0.2">
      <c r="B1970" s="39" t="s">
        <v>42</v>
      </c>
      <c r="D1970" s="42">
        <f>_xll.qlCalendarAdvance(Calendar,$D1969,B1970,"f",FALSE)</f>
        <v>53561</v>
      </c>
      <c r="E1970" s="140">
        <f>_xll.qlInterestRateIndexValueDate(IndexON,D1970)</f>
        <v>53561</v>
      </c>
      <c r="F1970" s="156">
        <f>IFERROR(_xll.qlIndexFixing(IndexON,D1970,TRUE,_xll.ohTrigger(RecalcTrigger,TriggerON)),NA())</f>
        <v>6.248324239319647E-3</v>
      </c>
      <c r="H1970" s="42">
        <f>_xll.qlCalendarAdvance(Calendar,$H1969,B1970,"f",FALSE)</f>
        <v>53561</v>
      </c>
      <c r="I1970" s="140">
        <f>_xll.qlInterestRateIndexValueDate(Index1M,$H1970)</f>
        <v>53561</v>
      </c>
      <c r="J1970" s="145">
        <f>IFERROR(_xll.qlIndexFixing(Index1M,$H1970,TRUE,_xll.ohTrigger(RecalcTrigger,Trigger1M)),NA())</f>
        <v>7.1794987108645437E-3</v>
      </c>
      <c r="K1970" s="44">
        <f>IFERROR(_xll.qlIndexFixing(Index3M,H1970,TRUE,_xll.ohTrigger(RecalcTrigger,Trigger3M)),NA())</f>
        <v>7.3609483665824735E-3</v>
      </c>
      <c r="L1970" s="44">
        <f>IFERROR(_xll.qlIndexFixing(Index6M,$H1970,TRUE,_xll.ohTrigger(RecalcTrigger,Trigger6M)),NA())</f>
        <v>7.2665881654050924E-3</v>
      </c>
      <c r="M1970" s="146">
        <f>IFERROR(_xll.qlIndexFixing(Index1Y,$H1970,TRUE,_xll.ohTrigger(RecalcTrigger,Trigger1Y)),NA())</f>
        <v>7.4994965745416309E-3</v>
      </c>
      <c r="N1970" s="145">
        <f>IFERROR(_xll.qlIndexFixing(ONIndex1M,I1970,TRUE,_xll.ohTrigger(RecalcTrigger,Trigger1M)),NA())</f>
        <v>7.193310237221251E-3</v>
      </c>
      <c r="O1970" s="44">
        <f>IFERROR(_xll.qlIndexFixing(ONIndex3M,I1970,TRUE,_xll.ohTrigger(RecalcTrigger,Trigger3M)),NA())</f>
        <v>7.403128095319067E-3</v>
      </c>
      <c r="P1970" s="44">
        <f>IFERROR(_xll.qlIndexFixing(ONIndex6M,I1970,TRUE,_xll.ohTrigger(RecalcTrigger,Trigger6M)),NA())</f>
        <v>7.3451135086688435E-3</v>
      </c>
      <c r="Q1970" s="146">
        <f>IFERROR(_xll.qlIndexFixing(ONIndex1Y,I1970,TRUE,_xll.ohTrigger(RecalcTrigger,Trigger1Y)),NA())</f>
        <v>7.6489593244988274E-3</v>
      </c>
    </row>
    <row r="1971" spans="2:17" x14ac:dyDescent="0.2">
      <c r="B1971" s="39" t="s">
        <v>42</v>
      </c>
      <c r="D1971" s="42">
        <f>_xll.qlCalendarAdvance(Calendar,$D1970,B1971,"f",FALSE)</f>
        <v>53568</v>
      </c>
      <c r="E1971" s="140">
        <f>_xll.qlInterestRateIndexValueDate(IndexON,D1971)</f>
        <v>53568</v>
      </c>
      <c r="F1971" s="156">
        <f>IFERROR(_xll.qlIndexFixing(IndexON,D1971,TRUE,_xll.ohTrigger(RecalcTrigger,TriggerON)),NA())</f>
        <v>6.2413955798878984E-3</v>
      </c>
      <c r="H1971" s="42">
        <f>_xll.qlCalendarAdvance(Calendar,$H1970,B1971,"f",FALSE)</f>
        <v>53568</v>
      </c>
      <c r="I1971" s="140">
        <f>_xll.qlInterestRateIndexValueDate(Index1M,$H1971)</f>
        <v>53568</v>
      </c>
      <c r="J1971" s="145">
        <f>IFERROR(_xll.qlIndexFixing(Index1M,$H1971,TRUE,_xll.ohTrigger(RecalcTrigger,Trigger1M)),NA())</f>
        <v>7.1737405059735622E-3</v>
      </c>
      <c r="K1971" s="44">
        <f>IFERROR(_xll.qlIndexFixing(Index3M,H1971,TRUE,_xll.ohTrigger(RecalcTrigger,Trigger3M)),NA())</f>
        <v>7.3534081464557057E-3</v>
      </c>
      <c r="L1971" s="44">
        <f>IFERROR(_xll.qlIndexFixing(Index6M,$H1971,TRUE,_xll.ohTrigger(RecalcTrigger,Trigger6M)),NA())</f>
        <v>7.2600176892014222E-3</v>
      </c>
      <c r="M1971" s="146">
        <f>IFERROR(_xll.qlIndexFixing(Index1Y,$H1971,TRUE,_xll.ohTrigger(RecalcTrigger,Trigger1Y)),NA())</f>
        <v>7.4927372736972586E-3</v>
      </c>
      <c r="N1971" s="145">
        <f>IFERROR(_xll.qlIndexFixing(ONIndex1M,I1971,TRUE,_xll.ohTrigger(RecalcTrigger,Trigger1M)),NA())</f>
        <v>7.1863071748723417E-3</v>
      </c>
      <c r="O1971" s="44">
        <f>IFERROR(_xll.qlIndexFixing(ONIndex3M,I1971,TRUE,_xll.ohTrigger(RecalcTrigger,Trigger3M)),NA())</f>
        <v>7.3956708064959464E-3</v>
      </c>
      <c r="P1971" s="44">
        <f>IFERROR(_xll.qlIndexFixing(ONIndex6M,I1971,TRUE,_xll.ohTrigger(RecalcTrigger,Trigger6M)),NA())</f>
        <v>7.3381244734860296E-3</v>
      </c>
      <c r="Q1971" s="146">
        <f>IFERROR(_xll.qlIndexFixing(ONIndex1Y,I1971,TRUE,_xll.ohTrigger(RecalcTrigger,Trigger1Y)),NA())</f>
        <v>7.6420743754335163E-3</v>
      </c>
    </row>
    <row r="1972" spans="2:17" x14ac:dyDescent="0.2">
      <c r="B1972" s="39" t="s">
        <v>42</v>
      </c>
      <c r="D1972" s="42">
        <f>_xll.qlCalendarAdvance(Calendar,$D1971,B1972,"f",FALSE)</f>
        <v>53575</v>
      </c>
      <c r="E1972" s="140">
        <f>_xll.qlInterestRateIndexValueDate(IndexON,D1972)</f>
        <v>53575</v>
      </c>
      <c r="F1972" s="156">
        <f>IFERROR(_xll.qlIndexFixing(IndexON,D1972,TRUE,_xll.ohTrigger(RecalcTrigger,TriggerON)),NA())</f>
        <v>6.234439794022828E-3</v>
      </c>
      <c r="H1972" s="42">
        <f>_xll.qlCalendarAdvance(Calendar,$H1971,B1972,"f",FALSE)</f>
        <v>53575</v>
      </c>
      <c r="I1972" s="140">
        <f>_xll.qlInterestRateIndexValueDate(Index1M,$H1972)</f>
        <v>53575</v>
      </c>
      <c r="J1972" s="145">
        <f>IFERROR(_xll.qlIndexFixing(Index1M,$H1972,TRUE,_xll.ohTrigger(RecalcTrigger,Trigger1M)),NA())</f>
        <v>7.1666540885487375E-3</v>
      </c>
      <c r="K1972" s="44">
        <f>IFERROR(_xll.qlIndexFixing(Index3M,H1972,TRUE,_xll.ohTrigger(RecalcTrigger,Trigger3M)),NA())</f>
        <v>7.3463324308740167E-3</v>
      </c>
      <c r="L1972" s="44">
        <f>IFERROR(_xll.qlIndexFixing(Index6M,$H1972,TRUE,_xll.ohTrigger(RecalcTrigger,Trigger6M)),NA())</f>
        <v>7.2538765915788322E-3</v>
      </c>
      <c r="M1972" s="146">
        <f>IFERROR(_xll.qlIndexFixing(Index1Y,$H1972,TRUE,_xll.ohTrigger(RecalcTrigger,Trigger1Y)),NA())</f>
        <v>7.4859884147948641E-3</v>
      </c>
      <c r="N1972" s="145">
        <f>IFERROR(_xll.qlIndexFixing(ONIndex1M,I1972,TRUE,_xll.ohTrigger(RecalcTrigger,Trigger1M)),NA())</f>
        <v>7.1792777695645071E-3</v>
      </c>
      <c r="O1972" s="44">
        <f>IFERROR(_xll.qlIndexFixing(ONIndex3M,I1972,TRUE,_xll.ohTrigger(RecalcTrigger,Trigger3M)),NA())</f>
        <v>7.3881842791734265E-3</v>
      </c>
      <c r="P1972" s="44">
        <f>IFERROR(_xll.qlIndexFixing(ONIndex6M,I1972,TRUE,_xll.ohTrigger(RecalcTrigger,Trigger6M)),NA())</f>
        <v>7.3311104731310639E-3</v>
      </c>
      <c r="Q1972" s="146">
        <f>IFERROR(_xll.qlIndexFixing(ONIndex1Y,I1972,TRUE,_xll.ohTrigger(RecalcTrigger,Trigger1Y)),NA())</f>
        <v>7.6351637212435097E-3</v>
      </c>
    </row>
    <row r="1973" spans="2:17" x14ac:dyDescent="0.2">
      <c r="B1973" s="39" t="s">
        <v>42</v>
      </c>
      <c r="D1973" s="42">
        <f>_xll.qlCalendarAdvance(Calendar,$D1972,B1973,"f",FALSE)</f>
        <v>53582</v>
      </c>
      <c r="E1973" s="140">
        <f>_xll.qlInterestRateIndexValueDate(IndexON,D1973)</f>
        <v>53582</v>
      </c>
      <c r="F1973" s="156">
        <f>IFERROR(_xll.qlIndexFixing(IndexON,D1973,TRUE,_xll.ohTrigger(RecalcTrigger,TriggerON)),NA())</f>
        <v>6.2274568814812969E-3</v>
      </c>
      <c r="H1973" s="42">
        <f>_xll.qlCalendarAdvance(Calendar,$H1972,B1973,"f",FALSE)</f>
        <v>53582</v>
      </c>
      <c r="I1973" s="140">
        <f>_xll.qlInterestRateIndexValueDate(Index1M,$H1973)</f>
        <v>53582</v>
      </c>
      <c r="J1973" s="145">
        <f>IFERROR(_xll.qlIndexFixing(Index1M,$H1973,TRUE,_xll.ohTrigger(RecalcTrigger,Trigger1M)),NA())</f>
        <v>7.159550863794828E-3</v>
      </c>
      <c r="K1973" s="44">
        <f>IFERROR(_xll.qlIndexFixing(Index3M,H1973,TRUE,_xll.ohTrigger(RecalcTrigger,Trigger3M)),NA())</f>
        <v>7.3387976393379309E-3</v>
      </c>
      <c r="L1973" s="44">
        <f>IFERROR(_xll.qlIndexFixing(Index6M,$H1973,TRUE,_xll.ohTrigger(RecalcTrigger,Trigger6M)),NA())</f>
        <v>7.246897606759028E-3</v>
      </c>
      <c r="M1973" s="146">
        <f>IFERROR(_xll.qlIndexFixing(Index1Y,$H1973,TRUE,_xll.ohTrigger(RecalcTrigger,Trigger1Y)),NA())</f>
        <v>7.4792507559926502E-3</v>
      </c>
      <c r="N1973" s="145">
        <f>IFERROR(_xll.qlIndexFixing(ONIndex1M,I1973,TRUE,_xll.ohTrigger(RecalcTrigger,Trigger1M)),NA())</f>
        <v>7.1722220212977472E-3</v>
      </c>
      <c r="O1973" s="44">
        <f>IFERROR(_xll.qlIndexFixing(ONIndex3M,I1973,TRUE,_xll.ohTrigger(RecalcTrigger,Trigger3M)),NA())</f>
        <v>7.3806685133515071E-3</v>
      </c>
      <c r="P1973" s="44">
        <f>IFERROR(_xll.qlIndexFixing(ONIndex6M,I1973,TRUE,_xll.ohTrigger(RecalcTrigger,Trigger6M)),NA())</f>
        <v>7.3240715073608076E-3</v>
      </c>
      <c r="Q1973" s="146">
        <f>IFERROR(_xll.qlIndexFixing(ONIndex1Y,I1973,TRUE,_xll.ohTrigger(RecalcTrigger,Trigger1Y)),NA())</f>
        <v>7.6282273623340391E-3</v>
      </c>
    </row>
    <row r="1974" spans="2:17" x14ac:dyDescent="0.2">
      <c r="B1974" s="39" t="s">
        <v>42</v>
      </c>
      <c r="D1974" s="42">
        <f>_xll.qlCalendarAdvance(Calendar,$D1973,B1974,"f",FALSE)</f>
        <v>53589</v>
      </c>
      <c r="E1974" s="140">
        <f>_xll.qlInterestRateIndexValueDate(IndexON,D1974)</f>
        <v>53589</v>
      </c>
      <c r="F1974" s="156">
        <f>IFERROR(_xll.qlIndexFixing(IndexON,D1974,TRUE,_xll.ohTrigger(RecalcTrigger,TriggerON)),NA())</f>
        <v>6.2204468425874904E-3</v>
      </c>
      <c r="H1974" s="42">
        <f>_xll.qlCalendarAdvance(Calendar,$H1973,B1974,"f",FALSE)</f>
        <v>53589</v>
      </c>
      <c r="I1974" s="140">
        <f>_xll.qlInterestRateIndexValueDate(Index1M,$H1974)</f>
        <v>53589</v>
      </c>
      <c r="J1974" s="145">
        <f>IFERROR(_xll.qlIndexFixing(Index1M,$H1974,TRUE,_xll.ohTrigger(RecalcTrigger,Trigger1M)),NA())</f>
        <v>7.1524403783855828E-3</v>
      </c>
      <c r="K1974" s="44">
        <f>IFERROR(_xll.qlIndexFixing(Index3M,H1974,TRUE,_xll.ohTrigger(RecalcTrigger,Trigger3M)),NA())</f>
        <v>7.3312711026380728E-3</v>
      </c>
      <c r="L1974" s="44">
        <f>IFERROR(_xll.qlIndexFixing(Index6M,$H1974,TRUE,_xll.ohTrigger(RecalcTrigger,Trigger6M)),NA())</f>
        <v>7.2399296566446874E-3</v>
      </c>
      <c r="M1974" s="146">
        <f>IFERROR(_xll.qlIndexFixing(Index1Y,$H1974,TRUE,_xll.ohTrigger(RecalcTrigger,Trigger1Y)),NA())</f>
        <v>7.4725250554279476E-3</v>
      </c>
      <c r="N1974" s="145">
        <f>IFERROR(_xll.qlIndexFixing(ONIndex1M,I1974,TRUE,_xll.ohTrigger(RecalcTrigger,Trigger1M)),NA())</f>
        <v>7.1651399299910157E-3</v>
      </c>
      <c r="O1974" s="44">
        <f>IFERROR(_xll.qlIndexFixing(ONIndex3M,I1974,TRUE,_xll.ohTrigger(RecalcTrigger,Trigger3M)),NA())</f>
        <v>7.3731235088680958E-3</v>
      </c>
      <c r="P1974" s="44">
        <f>IFERROR(_xll.qlIndexFixing(ONIndex6M,I1974,TRUE,_xll.ohTrigger(RecalcTrigger,Trigger6M)),NA())</f>
        <v>7.3170075764183995E-3</v>
      </c>
      <c r="Q1974" s="146">
        <f>IFERROR(_xll.qlIndexFixing(ONIndex1Y,I1974,TRUE,_xll.ohTrigger(RecalcTrigger,Trigger1Y)),NA())</f>
        <v>7.6212652983809193E-3</v>
      </c>
    </row>
    <row r="1975" spans="2:17" x14ac:dyDescent="0.2">
      <c r="B1975" s="39" t="s">
        <v>42</v>
      </c>
      <c r="D1975" s="42">
        <f>_xll.qlCalendarAdvance(Calendar,$D1974,B1975,"f",FALSE)</f>
        <v>53596</v>
      </c>
      <c r="E1975" s="140">
        <f>_xll.qlInterestRateIndexValueDate(IndexON,D1975)</f>
        <v>53596</v>
      </c>
      <c r="F1975" s="156">
        <f>IFERROR(_xll.qlIndexFixing(IndexON,D1975,TRUE,_xll.ohTrigger(RecalcTrigger,TriggerON)),NA())</f>
        <v>6.2134096770982694E-3</v>
      </c>
      <c r="H1975" s="42">
        <f>_xll.qlCalendarAdvance(Calendar,$H1974,B1975,"f",FALSE)</f>
        <v>53596</v>
      </c>
      <c r="I1975" s="140">
        <f>_xll.qlInterestRateIndexValueDate(Index1M,$H1975)</f>
        <v>53596</v>
      </c>
      <c r="J1975" s="145">
        <f>IFERROR(_xll.qlIndexFixing(Index1M,$H1975,TRUE,_xll.ohTrigger(RecalcTrigger,Trigger1M)),NA())</f>
        <v>7.1453321789812421E-3</v>
      </c>
      <c r="K1975" s="44">
        <f>IFERROR(_xll.qlIndexFixing(Index3M,H1975,TRUE,_xll.ohTrigger(RecalcTrigger,Trigger3M)),NA())</f>
        <v>7.3232960378913957E-3</v>
      </c>
      <c r="L1975" s="44">
        <f>IFERROR(_xll.qlIndexFixing(Index6M,$H1975,TRUE,_xll.ohTrigger(RecalcTrigger,Trigger6M)),NA())</f>
        <v>7.2329742711554085E-3</v>
      </c>
      <c r="M1975" s="146">
        <f>IFERROR(_xll.qlIndexFixing(Index1Y,$H1975,TRUE,_xll.ohTrigger(RecalcTrigger,Trigger1Y)),NA())</f>
        <v>7.4658120712194354E-3</v>
      </c>
      <c r="N1975" s="145">
        <f>IFERROR(_xll.qlIndexFixing(ONIndex1M,I1975,TRUE,_xll.ohTrigger(RecalcTrigger,Trigger1M)),NA())</f>
        <v>7.1580314956443125E-3</v>
      </c>
      <c r="O1975" s="44">
        <f>IFERROR(_xll.qlIndexFixing(ONIndex3M,I1975,TRUE,_xll.ohTrigger(RecalcTrigger,Trigger3M)),NA())</f>
        <v>7.3655492658042387E-3</v>
      </c>
      <c r="P1975" s="44">
        <f>IFERROR(_xll.qlIndexFixing(ONIndex6M,I1975,TRUE,_xll.ohTrigger(RecalcTrigger,Trigger6M)),NA())</f>
        <v>7.3099186801417471E-3</v>
      </c>
      <c r="Q1975" s="146">
        <f>IFERROR(_xll.qlIndexFixing(ONIndex1Y,I1975,TRUE,_xll.ohTrigger(RecalcTrigger,Trigger1Y)),NA())</f>
        <v>7.6142775295462428E-3</v>
      </c>
    </row>
    <row r="1976" spans="2:17" x14ac:dyDescent="0.2">
      <c r="B1976" s="39" t="s">
        <v>42</v>
      </c>
      <c r="D1976" s="42">
        <f>_xll.qlCalendarAdvance(Calendar,$D1975,B1976,"f",FALSE)</f>
        <v>53603</v>
      </c>
      <c r="E1976" s="140">
        <f>_xll.qlInterestRateIndexValueDate(IndexON,D1976)</f>
        <v>53603</v>
      </c>
      <c r="F1976" s="156">
        <f>IFERROR(_xll.qlIndexFixing(IndexON,D1976,TRUE,_xll.ohTrigger(RecalcTrigger,TriggerON)),NA())</f>
        <v>6.2063586023652917E-3</v>
      </c>
      <c r="H1976" s="42">
        <f>_xll.qlCalendarAdvance(Calendar,$H1975,B1976,"f",FALSE)</f>
        <v>53603</v>
      </c>
      <c r="I1976" s="140">
        <f>_xll.qlInterestRateIndexValueDate(Index1M,$H1976)</f>
        <v>53603</v>
      </c>
      <c r="J1976" s="145">
        <f>IFERROR(_xll.qlIndexFixing(Index1M,$H1976,TRUE,_xll.ohTrigger(RecalcTrigger,Trigger1M)),NA())</f>
        <v>7.1369279596798828E-3</v>
      </c>
      <c r="K1976" s="44">
        <f>IFERROR(_xll.qlIndexFixing(Index3M,H1976,TRUE,_xll.ohTrigger(RecalcTrigger,Trigger3M)),NA())</f>
        <v>7.3157973181046995E-3</v>
      </c>
      <c r="L1976" s="44">
        <f>IFERROR(_xll.qlIndexFixing(Index6M,$H1976,TRUE,_xll.ohTrigger(RecalcTrigger,Trigger6M)),NA())</f>
        <v>7.2256135415561329E-3</v>
      </c>
      <c r="M1976" s="146">
        <f>IFERROR(_xll.qlIndexFixing(Index1Y,$H1976,TRUE,_xll.ohTrigger(RecalcTrigger,Trigger1Y)),NA())</f>
        <v>7.4591125154039872E-3</v>
      </c>
      <c r="N1976" s="145">
        <f>IFERROR(_xll.qlIndexFixing(ONIndex1M,I1976,TRUE,_xll.ohTrigger(RecalcTrigger,Trigger1M)),NA())</f>
        <v>7.1509093751742636E-3</v>
      </c>
      <c r="O1976" s="44">
        <f>IFERROR(_xll.qlIndexFixing(ONIndex3M,I1976,TRUE,_xll.ohTrigger(RecalcTrigger,Trigger3M)),NA())</f>
        <v>7.3579598541995139E-3</v>
      </c>
      <c r="P1976" s="44">
        <f>IFERROR(_xll.qlIndexFixing(ONIndex6M,I1976,TRUE,_xll.ohTrigger(RecalcTrigger,Trigger6M)),NA())</f>
        <v>7.3028170205347021E-3</v>
      </c>
      <c r="Q1976" s="146">
        <f>IFERROR(_xll.qlIndexFixing(ONIndex1Y,I1976,TRUE,_xll.ohTrigger(RecalcTrigger,Trigger1Y)),NA())</f>
        <v>7.6072762048295939E-3</v>
      </c>
    </row>
    <row r="1977" spans="2:17" x14ac:dyDescent="0.2">
      <c r="B1977" s="39" t="s">
        <v>42</v>
      </c>
      <c r="D1977" s="42">
        <f>_xll.qlCalendarAdvance(Calendar,$D1976,B1977,"f",FALSE)</f>
        <v>53610</v>
      </c>
      <c r="E1977" s="140">
        <f>_xll.qlInterestRateIndexValueDate(IndexON,D1977)</f>
        <v>53610</v>
      </c>
      <c r="F1977" s="156">
        <f>IFERROR(_xll.qlIndexFixing(IndexON,D1977,TRUE,_xll.ohTrigger(RecalcTrigger,TriggerON)),NA())</f>
        <v>6.1993220866241039E-3</v>
      </c>
      <c r="H1977" s="42">
        <f>_xll.qlCalendarAdvance(Calendar,$H1976,B1977,"f",FALSE)</f>
        <v>53610</v>
      </c>
      <c r="I1977" s="140">
        <f>_xll.qlInterestRateIndexValueDate(Index1M,$H1977)</f>
        <v>53610</v>
      </c>
      <c r="J1977" s="145">
        <f>IFERROR(_xll.qlIndexFixing(Index1M,$H1977,TRUE,_xll.ohTrigger(RecalcTrigger,Trigger1M)),NA())</f>
        <v>7.1298482412731753E-3</v>
      </c>
      <c r="K1977" s="44">
        <f>IFERROR(_xll.qlIndexFixing(Index3M,H1977,TRUE,_xll.ohTrigger(RecalcTrigger,Trigger3M)),NA())</f>
        <v>7.3083148468261108E-3</v>
      </c>
      <c r="L1977" s="44">
        <f>IFERROR(_xll.qlIndexFixing(Index6M,$H1977,TRUE,_xll.ohTrigger(RecalcTrigger,Trigger6M)),NA())</f>
        <v>7.2186875843899632E-3</v>
      </c>
      <c r="M1977" s="146">
        <f>IFERROR(_xll.qlIndexFixing(Index1Y,$H1977,TRUE,_xll.ohTrigger(RecalcTrigger,Trigger1Y)),NA())</f>
        <v>7.4524266474975676E-3</v>
      </c>
      <c r="N1977" s="145">
        <f>IFERROR(_xll.qlIndexFixing(ONIndex1M,I1977,TRUE,_xll.ohTrigger(RecalcTrigger,Trigger1M)),NA())</f>
        <v>7.1438008290647392E-3</v>
      </c>
      <c r="O1977" s="44">
        <f>IFERROR(_xll.qlIndexFixing(ONIndex3M,I1977,TRUE,_xll.ohTrigger(RecalcTrigger,Trigger3M)),NA())</f>
        <v>7.3503855787171446E-3</v>
      </c>
      <c r="P1977" s="44">
        <f>IFERROR(_xll.qlIndexFixing(ONIndex6M,I1977,TRUE,_xll.ohTrigger(RecalcTrigger,Trigger6M)),NA())</f>
        <v>7.2957288787178776E-3</v>
      </c>
      <c r="Q1977" s="146">
        <f>IFERROR(_xll.qlIndexFixing(ONIndex1Y,I1977,TRUE,_xll.ohTrigger(RecalcTrigger,Trigger1Y)),NA())</f>
        <v>7.6002874914005147E-3</v>
      </c>
    </row>
    <row r="1978" spans="2:17" x14ac:dyDescent="0.2">
      <c r="B1978" s="39" t="s">
        <v>42</v>
      </c>
      <c r="D1978" s="42">
        <f>_xll.qlCalendarAdvance(Calendar,$D1977,B1978,"f",FALSE)</f>
        <v>53617</v>
      </c>
      <c r="E1978" s="140">
        <f>_xll.qlInterestRateIndexValueDate(IndexON,D1978)</f>
        <v>53617</v>
      </c>
      <c r="F1978" s="156">
        <f>IFERROR(_xll.qlIndexFixing(IndexON,D1978,TRUE,_xll.ohTrigger(RecalcTrigger,TriggerON)),NA())</f>
        <v>6.1923011463571598E-3</v>
      </c>
      <c r="H1978" s="42">
        <f>_xll.qlCalendarAdvance(Calendar,$H1977,B1978,"f",FALSE)</f>
        <v>53617</v>
      </c>
      <c r="I1978" s="140">
        <f>_xll.qlInterestRateIndexValueDate(Index1M,$H1978)</f>
        <v>53617</v>
      </c>
      <c r="J1978" s="145">
        <f>IFERROR(_xll.qlIndexFixing(Index1M,$H1978,TRUE,_xll.ohTrigger(RecalcTrigger,Trigger1M)),NA())</f>
        <v>7.1227830843191182E-3</v>
      </c>
      <c r="K1978" s="44">
        <f>IFERROR(_xll.qlIndexFixing(Index3M,H1978,TRUE,_xll.ohTrigger(RecalcTrigger,Trigger3M)),NA())</f>
        <v>7.3008486374309071E-3</v>
      </c>
      <c r="L1978" s="44">
        <f>IFERROR(_xll.qlIndexFixing(Index6M,$H1978,TRUE,_xll.ohTrigger(RecalcTrigger,Trigger6M)),NA())</f>
        <v>7.2117761590098604E-3</v>
      </c>
      <c r="M1978" s="146">
        <f>IFERROR(_xll.qlIndexFixing(Index1Y,$H1978,TRUE,_xll.ohTrigger(RecalcTrigger,Trigger1Y)),NA())</f>
        <v>7.44575447017648E-3</v>
      </c>
      <c r="N1978" s="145">
        <f>IFERROR(_xll.qlIndexFixing(ONIndex1M,I1978,TRUE,_xll.ohTrigger(RecalcTrigger,Trigger1M)),NA())</f>
        <v>7.1367068308436643E-3</v>
      </c>
      <c r="O1978" s="44">
        <f>IFERROR(_xll.qlIndexFixing(ONIndex3M,I1978,TRUE,_xll.ohTrigger(RecalcTrigger,Trigger3M)),NA())</f>
        <v>7.3428275216491645E-3</v>
      </c>
      <c r="P1978" s="44">
        <f>IFERROR(_xll.qlIndexFixing(ONIndex6M,I1978,TRUE,_xll.ohTrigger(RecalcTrigger,Trigger6M)),NA())</f>
        <v>7.2886551933692978E-3</v>
      </c>
      <c r="Q1978" s="146">
        <f>IFERROR(_xll.qlIndexFixing(ONIndex1Y,I1978,TRUE,_xll.ohTrigger(RecalcTrigger,Trigger1Y)),NA())</f>
        <v>7.593312323722623E-3</v>
      </c>
    </row>
    <row r="1979" spans="2:17" x14ac:dyDescent="0.2">
      <c r="B1979" s="39" t="s">
        <v>42</v>
      </c>
      <c r="D1979" s="42">
        <f>_xll.qlCalendarAdvance(Calendar,$D1978,B1979,"f",FALSE)</f>
        <v>53624</v>
      </c>
      <c r="E1979" s="140">
        <f>_xll.qlInterestRateIndexValueDate(IndexON,D1979)</f>
        <v>53624</v>
      </c>
      <c r="F1979" s="156">
        <f>IFERROR(_xll.qlIndexFixing(IndexON,D1979,TRUE,_xll.ohTrigger(RecalcTrigger,TriggerON)),NA())</f>
        <v>6.1852957817265519E-3</v>
      </c>
      <c r="H1979" s="42">
        <f>_xll.qlCalendarAdvance(Calendar,$H1978,B1979,"f",FALSE)</f>
        <v>53624</v>
      </c>
      <c r="I1979" s="140">
        <f>_xll.qlInterestRateIndexValueDate(Index1M,$H1979)</f>
        <v>53624</v>
      </c>
      <c r="J1979" s="145">
        <f>IFERROR(_xll.qlIndexFixing(Index1M,$H1979,TRUE,_xll.ohTrigger(RecalcTrigger,Trigger1M)),NA())</f>
        <v>7.1157324887931514E-3</v>
      </c>
      <c r="K1979" s="44">
        <f>IFERROR(_xll.qlIndexFixing(Index3M,H1979,TRUE,_xll.ohTrigger(RecalcTrigger,Trigger3M)),NA())</f>
        <v>7.2933986898283528E-3</v>
      </c>
      <c r="L1979" s="44">
        <f>IFERROR(_xll.qlIndexFixing(Index6M,$H1979,TRUE,_xll.ohTrigger(RecalcTrigger,Trigger6M)),NA())</f>
        <v>7.2048792652666472E-3</v>
      </c>
      <c r="M1979" s="146">
        <f>IFERROR(_xll.qlIndexFixing(Index1Y,$H1979,TRUE,_xll.ohTrigger(RecalcTrigger,Trigger1Y)),NA())</f>
        <v>7.4390959831693859E-3</v>
      </c>
      <c r="N1979" s="145">
        <f>IFERROR(_xll.qlIndexFixing(ONIndex1M,I1979,TRUE,_xll.ohTrigger(RecalcTrigger,Trigger1M)),NA())</f>
        <v>7.1296273806731314E-3</v>
      </c>
      <c r="O1979" s="44">
        <f>IFERROR(_xll.qlIndexFixing(ONIndex3M,I1979,TRUE,_xll.ohTrigger(RecalcTrigger,Trigger3M)),NA())</f>
        <v>7.33528568307662E-3</v>
      </c>
      <c r="P1979" s="44">
        <f>IFERROR(_xll.qlIndexFixing(ONIndex6M,I1979,TRUE,_xll.ohTrigger(RecalcTrigger,Trigger6M)),NA())</f>
        <v>7.2815959643268702E-3</v>
      </c>
      <c r="Q1979" s="146">
        <f>IFERROR(_xll.qlIndexFixing(ONIndex1Y,I1979,TRUE,_xll.ohTrigger(RecalcTrigger,Trigger1Y)),NA())</f>
        <v>7.5863507017959186E-3</v>
      </c>
    </row>
    <row r="1980" spans="2:17" x14ac:dyDescent="0.2">
      <c r="B1980" s="39" t="s">
        <v>42</v>
      </c>
      <c r="D1980" s="42">
        <f>_xll.qlCalendarAdvance(Calendar,$D1979,B1980,"f",FALSE)</f>
        <v>53631</v>
      </c>
      <c r="E1980" s="140">
        <f>_xll.qlInterestRateIndexValueDate(IndexON,D1980)</f>
        <v>53631</v>
      </c>
      <c r="F1980" s="156">
        <f>IFERROR(_xll.qlIndexFixing(IndexON,D1980,TRUE,_xll.ohTrigger(RecalcTrigger,TriggerON)),NA())</f>
        <v>6.1783059927322803E-3</v>
      </c>
      <c r="H1980" s="42">
        <f>_xll.qlCalendarAdvance(Calendar,$H1979,B1980,"f",FALSE)</f>
        <v>53631</v>
      </c>
      <c r="I1980" s="140">
        <f>_xll.qlInterestRateIndexValueDate(Index1M,$H1980)</f>
        <v>53631</v>
      </c>
      <c r="J1980" s="145">
        <f>IFERROR(_xll.qlIndexFixing(Index1M,$H1980,TRUE,_xll.ohTrigger(RecalcTrigger,Trigger1M)),NA())</f>
        <v>7.1099928994012851E-3</v>
      </c>
      <c r="K1980" s="44">
        <f>IFERROR(_xll.qlIndexFixing(Index3M,H1980,TRUE,_xll.ohTrigger(RecalcTrigger,Trigger3M)),NA())</f>
        <v>7.2859650039259491E-3</v>
      </c>
      <c r="L1980" s="44">
        <f>IFERROR(_xll.qlIndexFixing(Index6M,$H1980,TRUE,_xll.ohTrigger(RecalcTrigger,Trigger6M)),NA())</f>
        <v>7.1984126416704923E-3</v>
      </c>
      <c r="M1980" s="146">
        <f>IFERROR(_xll.qlIndexFixing(Index1Y,$H1980,TRUE,_xll.ohTrigger(RecalcTrigger,Trigger1Y)),NA())</f>
        <v>7.4324511862049469E-3</v>
      </c>
      <c r="N1980" s="145">
        <f>IFERROR(_xll.qlIndexFixing(ONIndex1M,I1980,TRUE,_xll.ohTrigger(RecalcTrigger,Trigger1M)),NA())</f>
        <v>7.1225624785531405E-3</v>
      </c>
      <c r="O1980" s="44">
        <f>IFERROR(_xll.qlIndexFixing(ONIndex3M,I1980,TRUE,_xll.ohTrigger(RecalcTrigger,Trigger3M)),NA())</f>
        <v>7.3277600629184647E-3</v>
      </c>
      <c r="P1980" s="44">
        <f>IFERROR(_xll.qlIndexFixing(ONIndex6M,I1980,TRUE,_xll.ohTrigger(RecalcTrigger,Trigger6M)),NA())</f>
        <v>7.274551191671641E-3</v>
      </c>
      <c r="Q1980" s="146">
        <f>IFERROR(_xll.qlIndexFixing(ONIndex1Y,I1980,TRUE,_xll.ohTrigger(RecalcTrigger,Trigger1Y)),NA())</f>
        <v>7.579402625701448E-3</v>
      </c>
    </row>
    <row r="1981" spans="2:17" x14ac:dyDescent="0.2">
      <c r="B1981" s="39" t="s">
        <v>42</v>
      </c>
      <c r="D1981" s="42">
        <f>_xll.qlCalendarAdvance(Calendar,$D1980,B1981,"f",FALSE)</f>
        <v>53638</v>
      </c>
      <c r="E1981" s="140">
        <f>_xll.qlInterestRateIndexValueDate(IndexON,D1981)</f>
        <v>53638</v>
      </c>
      <c r="F1981" s="156">
        <f>IFERROR(_xll.qlIndexFixing(IndexON,D1981,TRUE,_xll.ohTrigger(RecalcTrigger,TriggerON)),NA())</f>
        <v>6.1713317792932987E-3</v>
      </c>
      <c r="H1981" s="42">
        <f>_xll.qlCalendarAdvance(Calendar,$H1980,B1981,"f",FALSE)</f>
        <v>53638</v>
      </c>
      <c r="I1981" s="140">
        <f>_xll.qlInterestRateIndexValueDate(Index1M,$H1981)</f>
        <v>53638</v>
      </c>
      <c r="J1981" s="145">
        <f>IFERROR(_xll.qlIndexFixing(Index1M,$H1981,TRUE,_xll.ohTrigger(RecalcTrigger,Trigger1M)),NA())</f>
        <v>7.1029687165266777E-3</v>
      </c>
      <c r="K1981" s="44">
        <f>IFERROR(_xll.qlIndexFixing(Index3M,H1981,TRUE,_xll.ohTrigger(RecalcTrigger,Trigger3M)),NA())</f>
        <v>7.2785475796347211E-3</v>
      </c>
      <c r="L1981" s="44">
        <f>IFERROR(_xll.qlIndexFixing(Index6M,$H1981,TRUE,_xll.ohTrigger(RecalcTrigger,Trigger6M)),NA())</f>
        <v>7.1915439079796636E-3</v>
      </c>
      <c r="M1981" s="146">
        <f>IFERROR(_xll.qlIndexFixing(Index1Y,$H1981,TRUE,_xll.ohTrigger(RecalcTrigger,Trigger1Y)),NA())</f>
        <v>7.4258200790133788E-3</v>
      </c>
      <c r="N1981" s="145">
        <f>IFERROR(_xll.qlIndexFixing(ONIndex1M,I1981,TRUE,_xll.ohTrigger(RecalcTrigger,Trigger1M)),NA())</f>
        <v>7.1155121243215991E-3</v>
      </c>
      <c r="O1981" s="44">
        <f>IFERROR(_xll.qlIndexFixing(ONIndex3M,I1981,TRUE,_xll.ohTrigger(RecalcTrigger,Trigger3M)),NA())</f>
        <v>7.3202506611746987E-3</v>
      </c>
      <c r="P1981" s="44">
        <f>IFERROR(_xll.qlIndexFixing(ONIndex6M,I1981,TRUE,_xll.ohTrigger(RecalcTrigger,Trigger6M)),NA())</f>
        <v>7.2675208754036102E-3</v>
      </c>
      <c r="Q1981" s="146">
        <f>IFERROR(_xll.qlIndexFixing(ONIndex1Y,I1981,TRUE,_xll.ohTrigger(RecalcTrigger,Trigger1Y)),NA())</f>
        <v>7.5724680951960721E-3</v>
      </c>
    </row>
    <row r="1982" spans="2:17" x14ac:dyDescent="0.2">
      <c r="B1982" s="39" t="s">
        <v>42</v>
      </c>
      <c r="D1982" s="42">
        <f>_xll.qlCalendarAdvance(Calendar,$D1981,B1982,"f",FALSE)</f>
        <v>53645</v>
      </c>
      <c r="E1982" s="140">
        <f>_xll.qlInterestRateIndexValueDate(IndexON,D1982)</f>
        <v>53645</v>
      </c>
      <c r="F1982" s="156">
        <f>IFERROR(_xll.qlIndexFixing(IndexON,D1982,TRUE,_xll.ohTrigger(RecalcTrigger,TriggerON)),NA())</f>
        <v>6.164373141409607E-3</v>
      </c>
      <c r="H1982" s="42">
        <f>_xll.qlCalendarAdvance(Calendar,$H1981,B1982,"f",FALSE)</f>
        <v>53645</v>
      </c>
      <c r="I1982" s="140">
        <f>_xll.qlInterestRateIndexValueDate(Index1M,$H1982)</f>
        <v>53645</v>
      </c>
      <c r="J1982" s="145">
        <f>IFERROR(_xll.qlIndexFixing(Index1M,$H1982,TRUE,_xll.ohTrigger(RecalcTrigger,Trigger1M)),NA())</f>
        <v>7.0959590937460888E-3</v>
      </c>
      <c r="K1982" s="44">
        <f>IFERROR(_xll.qlIndexFixing(Index3M,H1982,TRUE,_xll.ohTrigger(RecalcTrigger,Trigger3M)),NA())</f>
        <v>7.2711464168621707E-3</v>
      </c>
      <c r="L1982" s="44">
        <f>IFERROR(_xll.qlIndexFixing(Index6M,$H1982,TRUE,_xll.ohTrigger(RecalcTrigger,Trigger6M)),NA())</f>
        <v>7.1846897050747271E-3</v>
      </c>
      <c r="M1982" s="146">
        <f>IFERROR(_xll.qlIndexFixing(Index1Y,$H1982,TRUE,_xll.ohTrigger(RecalcTrigger,Trigger1Y)),NA())</f>
        <v>7.4192026613244533E-3</v>
      </c>
      <c r="N1982" s="145">
        <f>IFERROR(_xll.qlIndexFixing(ONIndex1M,I1982,TRUE,_xll.ohTrigger(RecalcTrigger,Trigger1M)),NA())</f>
        <v>7.1084763180595534E-3</v>
      </c>
      <c r="O1982" s="44">
        <f>IFERROR(_xll.qlIndexFixing(ONIndex3M,I1982,TRUE,_xll.ohTrigger(RecalcTrigger,Trigger3M)),NA())</f>
        <v>7.3127574779263682E-3</v>
      </c>
      <c r="P1982" s="44">
        <f>IFERROR(_xll.qlIndexFixing(ONIndex6M,I1982,TRUE,_xll.ohTrigger(RecalcTrigger,Trigger6M)),NA())</f>
        <v>7.2605050156038242E-3</v>
      </c>
      <c r="Q1982" s="146">
        <f>IFERROR(_xll.qlIndexFixing(ONIndex1Y,I1982,TRUE,_xll.ohTrigger(RecalcTrigger,Trigger1Y)),NA())</f>
        <v>7.5655471106039762E-3</v>
      </c>
    </row>
    <row r="1983" spans="2:17" x14ac:dyDescent="0.2">
      <c r="B1983" s="39" t="s">
        <v>42</v>
      </c>
      <c r="D1983" s="42">
        <f>_xll.qlCalendarAdvance(Calendar,$D1982,B1983,"f",FALSE)</f>
        <v>53652</v>
      </c>
      <c r="E1983" s="140">
        <f>_xll.qlInterestRateIndexValueDate(IndexON,D1983)</f>
        <v>53652</v>
      </c>
      <c r="F1983" s="156">
        <f>IFERROR(_xll.qlIndexFixing(IndexON,D1983,TRUE,_xll.ohTrigger(RecalcTrigger,TriggerON)),NA())</f>
        <v>6.1574300790812053E-3</v>
      </c>
      <c r="H1983" s="42">
        <f>_xll.qlCalendarAdvance(Calendar,$H1982,B1983,"f",FALSE)</f>
        <v>53652</v>
      </c>
      <c r="I1983" s="140">
        <f>_xll.qlInterestRateIndexValueDate(Index1M,$H1983)</f>
        <v>53652</v>
      </c>
      <c r="J1983" s="145">
        <f>IFERROR(_xll.qlIndexFixing(Index1M,$H1983,TRUE,_xll.ohTrigger(RecalcTrigger,Trigger1M)),NA())</f>
        <v>7.0889640310379072E-3</v>
      </c>
      <c r="K1983" s="44">
        <f>IFERROR(_xll.qlIndexFixing(Index3M,H1983,TRUE,_xll.ohTrigger(RecalcTrigger,Trigger3M)),NA())</f>
        <v>7.2637615155184427E-3</v>
      </c>
      <c r="L1983" s="44">
        <f>IFERROR(_xll.qlIndexFixing(Index6M,$H1983,TRUE,_xll.ohTrigger(RecalcTrigger,Trigger6M)),NA())</f>
        <v>7.1778500328088159E-3</v>
      </c>
      <c r="M1983" s="146">
        <f>IFERROR(_xll.qlIndexFixing(Index1Y,$H1983,TRUE,_xll.ohTrigger(RecalcTrigger,Trigger1Y)),NA())</f>
        <v>7.4125989328692743E-3</v>
      </c>
      <c r="N1983" s="145">
        <f>IFERROR(_xll.qlIndexFixing(ONIndex1M,I1983,TRUE,_xll.ohTrigger(RecalcTrigger,Trigger1M)),NA())</f>
        <v>7.1014550597670034E-3</v>
      </c>
      <c r="O1983" s="44">
        <f>IFERROR(_xll.qlIndexFixing(ONIndex3M,I1983,TRUE,_xll.ohTrigger(RecalcTrigger,Trigger3M)),NA())</f>
        <v>7.3052805130113807E-3</v>
      </c>
      <c r="P1983" s="44">
        <f>IFERROR(_xll.qlIndexFixing(ONIndex6M,I1983,TRUE,_xll.ohTrigger(RecalcTrigger,Trigger6M)),NA())</f>
        <v>7.2535036121912366E-3</v>
      </c>
      <c r="Q1983" s="146">
        <f>IFERROR(_xll.qlIndexFixing(ONIndex1Y,I1983,TRUE,_xll.ohTrigger(RecalcTrigger,Trigger1Y)),NA())</f>
        <v>7.558639671844114E-3</v>
      </c>
    </row>
    <row r="1984" spans="2:17" x14ac:dyDescent="0.2">
      <c r="B1984" s="39" t="s">
        <v>42</v>
      </c>
      <c r="D1984" s="42">
        <f>_xll.qlCalendarAdvance(Calendar,$D1983,B1984,"f",FALSE)</f>
        <v>53659</v>
      </c>
      <c r="E1984" s="140">
        <f>_xll.qlInterestRateIndexValueDate(IndexON,D1984)</f>
        <v>53659</v>
      </c>
      <c r="F1984" s="156">
        <f>IFERROR(_xll.qlIndexFixing(IndexON,D1984,TRUE,_xll.ohTrigger(RecalcTrigger,TriggerON)),NA())</f>
        <v>6.1505025923891399E-3</v>
      </c>
      <c r="H1984" s="42">
        <f>_xll.qlCalendarAdvance(Calendar,$H1983,B1984,"f",FALSE)</f>
        <v>53659</v>
      </c>
      <c r="I1984" s="140">
        <f>_xll.qlInterestRateIndexValueDate(Index1M,$H1984)</f>
        <v>53659</v>
      </c>
      <c r="J1984" s="145">
        <f>IFERROR(_xll.qlIndexFixing(Index1M,$H1984,TRUE,_xll.ohTrigger(RecalcTrigger,Trigger1M)),NA())</f>
        <v>7.0819835283751171E-3</v>
      </c>
      <c r="K1984" s="44">
        <f>IFERROR(_xll.qlIndexFixing(Index3M,H1984,TRUE,_xll.ohTrigger(RecalcTrigger,Trigger3M)),NA())</f>
        <v>7.2563928755110382E-3</v>
      </c>
      <c r="L1984" s="44">
        <f>IFERROR(_xll.qlIndexFixing(Index6M,$H1984,TRUE,_xll.ohTrigger(RecalcTrigger,Trigger6M)),NA())</f>
        <v>7.1710248910346139E-3</v>
      </c>
      <c r="M1984" s="146">
        <f>IFERROR(_xll.qlIndexFixing(Index1Y,$H1984,TRUE,_xll.ohTrigger(RecalcTrigger,Trigger1Y)),NA())</f>
        <v>7.4060088933793899E-3</v>
      </c>
      <c r="N1984" s="145">
        <f>IFERROR(_xll.qlIndexFixing(ONIndex1M,I1984,TRUE,_xll.ohTrigger(RecalcTrigger,Trigger1M)),NA())</f>
        <v>7.0944483495249955E-3</v>
      </c>
      <c r="O1984" s="44">
        <f>IFERROR(_xll.qlIndexFixing(ONIndex3M,I1984,TRUE,_xll.ohTrigger(RecalcTrigger,Trigger3M)),NA())</f>
        <v>7.2978197665918287E-3</v>
      </c>
      <c r="P1984" s="44">
        <f>IFERROR(_xll.qlIndexFixing(ONIndex6M,I1984,TRUE,_xll.ohTrigger(RecalcTrigger,Trigger6M)),NA())</f>
        <v>7.2465166650848012E-3</v>
      </c>
      <c r="Q1984" s="146">
        <f>IFERROR(_xll.qlIndexFixing(ONIndex1Y,I1984,TRUE,_xll.ohTrigger(RecalcTrigger,Trigger1Y)),NA())</f>
        <v>7.5517457787543929E-3</v>
      </c>
    </row>
    <row r="1985" spans="2:17" x14ac:dyDescent="0.2">
      <c r="B1985" s="39" t="s">
        <v>42</v>
      </c>
      <c r="D1985" s="42">
        <f>_xll.qlCalendarAdvance(Calendar,$D1984,B1985,"f",FALSE)</f>
        <v>53666</v>
      </c>
      <c r="E1985" s="140">
        <f>_xll.qlInterestRateIndexValueDate(IndexON,D1985)</f>
        <v>53666</v>
      </c>
      <c r="F1985" s="156">
        <f>IFERROR(_xll.qlIndexFixing(IndexON,D1985,TRUE,_xll.ohTrigger(RecalcTrigger,TriggerON)),NA())</f>
        <v>6.1435906812523644E-3</v>
      </c>
      <c r="H1985" s="42">
        <f>_xll.qlCalendarAdvance(Calendar,$H1984,B1985,"f",FALSE)</f>
        <v>53666</v>
      </c>
      <c r="I1985" s="140">
        <f>_xll.qlInterestRateIndexValueDate(Index1M,$H1985)</f>
        <v>53666</v>
      </c>
      <c r="J1985" s="145">
        <f>IFERROR(_xll.qlIndexFixing(Index1M,$H1985,TRUE,_xll.ohTrigger(RecalcTrigger,Trigger1M)),NA())</f>
        <v>7.073734704055438E-3</v>
      </c>
      <c r="K1985" s="44">
        <f>IFERROR(_xll.qlIndexFixing(Index3M,H1985,TRUE,_xll.ohTrigger(RecalcTrigger,Trigger3M)),NA())</f>
        <v>7.2499408913044112E-3</v>
      </c>
      <c r="L1985" s="44">
        <f>IFERROR(_xll.qlIndexFixing(Index6M,$H1985,TRUE,_xll.ohTrigger(RecalcTrigger,Trigger6M)),NA())</f>
        <v>7.1638030588449539E-3</v>
      </c>
      <c r="M1985" s="146">
        <f>IFERROR(_xll.qlIndexFixing(Index1Y,$H1985,TRUE,_xll.ohTrigger(RecalcTrigger,Trigger1Y)),NA())</f>
        <v>7.3994325425863483E-3</v>
      </c>
      <c r="N1985" s="145">
        <f>IFERROR(_xll.qlIndexFixing(ONIndex1M,I1985,TRUE,_xll.ohTrigger(RecalcTrigger,Trigger1M)),NA())</f>
        <v>7.0874561872524833E-3</v>
      </c>
      <c r="O1985" s="44">
        <f>IFERROR(_xll.qlIndexFixing(ONIndex3M,I1985,TRUE,_xll.ohTrigger(RecalcTrigger,Trigger3M)),NA())</f>
        <v>7.290375238586666E-3</v>
      </c>
      <c r="P1985" s="44">
        <f>IFERROR(_xll.qlIndexFixing(ONIndex6M,I1985,TRUE,_xll.ohTrigger(RecalcTrigger,Trigger6M)),NA())</f>
        <v>7.2395441744466105E-3</v>
      </c>
      <c r="Q1985" s="146">
        <f>IFERROR(_xll.qlIndexFixing(ONIndex1Y,I1985,TRUE,_xll.ohTrigger(RecalcTrigger,Trigger1Y)),NA())</f>
        <v>7.5448654314969055E-3</v>
      </c>
    </row>
    <row r="1986" spans="2:17" x14ac:dyDescent="0.2">
      <c r="B1986" s="39" t="s">
        <v>42</v>
      </c>
      <c r="D1986" s="42">
        <f>_xll.qlCalendarAdvance(Calendar,$D1985,B1986,"f",FALSE)</f>
        <v>53673</v>
      </c>
      <c r="E1986" s="140">
        <f>_xll.qlInterestRateIndexValueDate(IndexON,D1986)</f>
        <v>53673</v>
      </c>
      <c r="F1986" s="156">
        <f>IFERROR(_xll.qlIndexFixing(IndexON,D1986,TRUE,_xll.ohTrigger(RecalcTrigger,TriggerON)),NA())</f>
        <v>6.1366943456708789E-3</v>
      </c>
      <c r="H1986" s="42">
        <f>_xll.qlCalendarAdvance(Calendar,$H1985,B1986,"f",FALSE)</f>
        <v>53673</v>
      </c>
      <c r="I1986" s="140">
        <f>_xll.qlInterestRateIndexValueDate(Index1M,$H1986)</f>
        <v>53673</v>
      </c>
      <c r="J1986" s="145">
        <f>IFERROR(_xll.qlIndexFixing(Index1M,$H1986,TRUE,_xll.ohTrigger(RecalcTrigger,Trigger1M)),NA())</f>
        <v>7.0667860377426556E-3</v>
      </c>
      <c r="K1986" s="44">
        <f>IFERROR(_xll.qlIndexFixing(Index3M,H1986,TRUE,_xll.ohTrigger(RecalcTrigger,Trigger3M)),NA())</f>
        <v>7.2426027418054009E-3</v>
      </c>
      <c r="L1986" s="44">
        <f>IFERROR(_xll.qlIndexFixing(Index6M,$H1986,TRUE,_xll.ohTrigger(RecalcTrigger,Trigger6M)),NA())</f>
        <v>7.1570078823985474E-3</v>
      </c>
      <c r="M1986" s="146">
        <f>IFERROR(_xll.qlIndexFixing(Index1Y,$H1986,TRUE,_xll.ohTrigger(RecalcTrigger,Trigger1Y)),NA())</f>
        <v>7.3928698802225856E-3</v>
      </c>
      <c r="N1986" s="145">
        <f>IFERROR(_xll.qlIndexFixing(ONIndex1M,I1986,TRUE,_xll.ohTrigger(RecalcTrigger,Trigger1M)),NA())</f>
        <v>7.0804785727873742E-3</v>
      </c>
      <c r="O1986" s="44">
        <f>IFERROR(_xll.qlIndexFixing(ONIndex3M,I1986,TRUE,_xll.ohTrigger(RecalcTrigger,Trigger3M)),NA())</f>
        <v>7.2829469289958926E-3</v>
      </c>
      <c r="P1986" s="44">
        <f>IFERROR(_xll.qlIndexFixing(ONIndex6M,I1986,TRUE,_xll.ohTrigger(RecalcTrigger,Trigger6M)),NA())</f>
        <v>7.2325861401145719E-3</v>
      </c>
      <c r="Q1986" s="146">
        <f>IFERROR(_xll.qlIndexFixing(ONIndex1Y,I1986,TRUE,_xll.ohTrigger(RecalcTrigger,Trigger1Y)),NA())</f>
        <v>7.5379986299906054E-3</v>
      </c>
    </row>
    <row r="1987" spans="2:17" x14ac:dyDescent="0.2">
      <c r="B1987" s="39" t="s">
        <v>42</v>
      </c>
      <c r="D1987" s="42">
        <f>_xll.qlCalendarAdvance(Calendar,$D1986,B1987,"f",FALSE)</f>
        <v>53680</v>
      </c>
      <c r="E1987" s="140">
        <f>_xll.qlInterestRateIndexValueDate(IndexON,D1987)</f>
        <v>53680</v>
      </c>
      <c r="F1987" s="156">
        <f>IFERROR(_xll.qlIndexFixing(IndexON,D1987,TRUE,_xll.ohTrigger(RecalcTrigger,TriggerON)),NA())</f>
        <v>6.1298135857257297E-3</v>
      </c>
      <c r="H1987" s="42">
        <f>_xll.qlCalendarAdvance(Calendar,$H1986,B1987,"f",FALSE)</f>
        <v>53680</v>
      </c>
      <c r="I1987" s="140">
        <f>_xll.qlInterestRateIndexValueDate(Index1M,$H1987)</f>
        <v>53680</v>
      </c>
      <c r="J1987" s="145">
        <f>IFERROR(_xll.qlIndexFixing(Index1M,$H1987,TRUE,_xll.ohTrigger(RecalcTrigger,Trigger1M)),NA())</f>
        <v>7.0598519326369276E-3</v>
      </c>
      <c r="K1987" s="44">
        <f>IFERROR(_xll.qlIndexFixing(Index3M,H1987,TRUE,_xll.ohTrigger(RecalcTrigger,Trigger3M)),NA())</f>
        <v>7.2352808524479076E-3</v>
      </c>
      <c r="L1987" s="44">
        <f>IFERROR(_xll.qlIndexFixing(Index6M,$H1987,TRUE,_xll.ohTrigger(RecalcTrigger,Trigger6M)),NA())</f>
        <v>7.1502272364031725E-3</v>
      </c>
      <c r="M1987" s="146">
        <f>IFERROR(_xll.qlIndexFixing(Index1Y,$H1987,TRUE,_xll.ohTrigger(RecalcTrigger,Trigger1Y)),NA())</f>
        <v>7.3863209060214263E-3</v>
      </c>
      <c r="N1987" s="145">
        <f>IFERROR(_xll.qlIndexFixing(ONIndex1M,I1987,TRUE,_xll.ohTrigger(RecalcTrigger,Trigger1M)),NA())</f>
        <v>7.0735155064538535E-3</v>
      </c>
      <c r="O1987" s="44">
        <f>IFERROR(_xll.qlIndexFixing(ONIndex3M,I1987,TRUE,_xll.ohTrigger(RecalcTrigger,Trigger3M)),NA())</f>
        <v>7.2755348379005547E-3</v>
      </c>
      <c r="P1987" s="44">
        <f>IFERROR(_xll.qlIndexFixing(ONIndex6M,I1987,TRUE,_xll.ohTrigger(RecalcTrigger,Trigger6M)),NA())</f>
        <v>7.2256425622507781E-3</v>
      </c>
      <c r="Q1987" s="146">
        <f>IFERROR(_xll.qlIndexFixing(ONIndex1Y,I1987,TRUE,_xll.ohTrigger(RecalcTrigger,Trigger1Y)),NA())</f>
        <v>7.5311453742354928E-3</v>
      </c>
    </row>
    <row r="1988" spans="2:17" x14ac:dyDescent="0.2">
      <c r="B1988" s="39" t="s">
        <v>42</v>
      </c>
      <c r="D1988" s="42">
        <f>_xll.qlCalendarAdvance(Calendar,$D1987,B1988,"f",FALSE)</f>
        <v>53688</v>
      </c>
      <c r="E1988" s="140">
        <f>_xll.qlInterestRateIndexValueDate(IndexON,D1988)</f>
        <v>53688</v>
      </c>
      <c r="F1988" s="156">
        <f>IFERROR(_xll.qlIndexFixing(IndexON,D1988,TRUE,_xll.ohTrigger(RecalcTrigger,TriggerON)),NA())</f>
        <v>6.1219689321512227E-3</v>
      </c>
      <c r="H1988" s="42">
        <f>_xll.qlCalendarAdvance(Calendar,$H1987,B1988,"f",FALSE)</f>
        <v>53688</v>
      </c>
      <c r="I1988" s="140">
        <f>_xll.qlInterestRateIndexValueDate(Index1M,$H1988)</f>
        <v>53688</v>
      </c>
      <c r="J1988" s="145">
        <f>IFERROR(_xll.qlIndexFixing(Index1M,$H1988,TRUE,_xll.ohTrigger(RecalcTrigger,Trigger1M)),NA())</f>
        <v>7.0523697703740729E-3</v>
      </c>
      <c r="K1988" s="44">
        <f>IFERROR(_xll.qlIndexFixing(Index3M,H1988,TRUE,_xll.ohTrigger(RecalcTrigger,Trigger3M)),NA())</f>
        <v>7.2269328891605179E-3</v>
      </c>
      <c r="L1988" s="44">
        <f>IFERROR(_xll.qlIndexFixing(Index6M,$H1988,TRUE,_xll.ohTrigger(RecalcTrigger,Trigger6M)),NA())</f>
        <v>7.1424957188967308E-3</v>
      </c>
      <c r="M1988" s="146">
        <f>IFERROR(_xll.qlIndexFixing(Index1Y,$H1988,TRUE,_xll.ohTrigger(RecalcTrigger,Trigger1Y)),NA())</f>
        <v>7.3788531247509503E-3</v>
      </c>
      <c r="N1988" s="145">
        <f>IFERROR(_xll.qlIndexFixing(ONIndex1M,I1988,TRUE,_xll.ohTrigger(RecalcTrigger,Trigger1M)),NA())</f>
        <v>7.0655755301340939E-3</v>
      </c>
      <c r="O1988" s="44">
        <f>IFERROR(_xll.qlIndexFixing(ONIndex3M,I1988,TRUE,_xll.ohTrigger(RecalcTrigger,Trigger3M)),NA())</f>
        <v>7.2670837358357332E-3</v>
      </c>
      <c r="P1988" s="44">
        <f>IFERROR(_xll.qlIndexFixing(ONIndex6M,I1988,TRUE,_xll.ohTrigger(RecalcTrigger,Trigger6M)),NA())</f>
        <v>7.2177247463345306E-3</v>
      </c>
      <c r="Q1988" s="146">
        <f>IFERROR(_xll.qlIndexFixing(ONIndex1Y,I1988,TRUE,_xll.ohTrigger(RecalcTrigger,Trigger1Y)),NA())</f>
        <v>7.5233296686094686E-3</v>
      </c>
    </row>
    <row r="1989" spans="2:17" x14ac:dyDescent="0.2">
      <c r="B1989" s="39" t="s">
        <v>42</v>
      </c>
      <c r="D1989" s="42">
        <f>_xll.qlCalendarAdvance(Calendar,$D1988,B1989,"f",FALSE)</f>
        <v>53695</v>
      </c>
      <c r="E1989" s="140">
        <f>_xll.qlInterestRateIndexValueDate(IndexON,D1989)</f>
        <v>53695</v>
      </c>
      <c r="F1989" s="156">
        <f>IFERROR(_xll.qlIndexFixing(IndexON,D1989,TRUE,_xll.ohTrigger(RecalcTrigger,TriggerON)),NA())</f>
        <v>6.1151215484422927E-3</v>
      </c>
      <c r="H1989" s="42">
        <f>_xll.qlCalendarAdvance(Calendar,$H1988,B1989,"f",FALSE)</f>
        <v>53695</v>
      </c>
      <c r="I1989" s="140">
        <f>_xll.qlInterestRateIndexValueDate(Index1M,$H1989)</f>
        <v>53695</v>
      </c>
      <c r="J1989" s="145">
        <f>IFERROR(_xll.qlIndexFixing(Index1M,$H1989,TRUE,_xll.ohTrigger(RecalcTrigger,Trigger1M)),NA())</f>
        <v>7.0454659609679726E-3</v>
      </c>
      <c r="K1989" s="44">
        <f>IFERROR(_xll.qlIndexFixing(Index3M,H1989,TRUE,_xll.ohTrigger(RecalcTrigger,Trigger3M)),NA())</f>
        <v>7.2196458426680502E-3</v>
      </c>
      <c r="L1989" s="44">
        <f>IFERROR(_xll.qlIndexFixing(Index6M,$H1989,TRUE,_xll.ohTrigger(RecalcTrigger,Trigger6M)),NA())</f>
        <v>7.1361536788586552E-3</v>
      </c>
      <c r="M1989" s="146">
        <f>IFERROR(_xll.qlIndexFixing(Index1Y,$H1989,TRUE,_xll.ohTrigger(RecalcTrigger,Trigger1Y)),NA())</f>
        <v>7.3723334814304042E-3</v>
      </c>
      <c r="N1989" s="145">
        <f>IFERROR(_xll.qlIndexFixing(ONIndex1M,I1989,TRUE,_xll.ohTrigger(RecalcTrigger,Trigger1M)),NA())</f>
        <v>7.0586436380093431E-3</v>
      </c>
      <c r="O1989" s="44">
        <f>IFERROR(_xll.qlIndexFixing(ONIndex3M,I1989,TRUE,_xll.ohTrigger(RecalcTrigger,Trigger3M)),NA())</f>
        <v>7.2597063985202492E-3</v>
      </c>
      <c r="P1989" s="44">
        <f>IFERROR(_xll.qlIndexFixing(ONIndex6M,I1989,TRUE,_xll.ohTrigger(RecalcTrigger,Trigger6M)),NA())</f>
        <v>7.210812146466461E-3</v>
      </c>
      <c r="Q1989" s="146">
        <f>IFERROR(_xll.qlIndexFixing(ONIndex1Y,I1989,TRUE,_xll.ohTrigger(RecalcTrigger,Trigger1Y)),NA())</f>
        <v>7.5165054394987774E-3</v>
      </c>
    </row>
    <row r="1990" spans="2:17" x14ac:dyDescent="0.2">
      <c r="B1990" s="39" t="s">
        <v>42</v>
      </c>
      <c r="D1990" s="42">
        <f>_xll.qlCalendarAdvance(Calendar,$D1989,B1990,"f",FALSE)</f>
        <v>53702</v>
      </c>
      <c r="E1990" s="140">
        <f>_xll.qlInterestRateIndexValueDate(IndexON,D1990)</f>
        <v>53702</v>
      </c>
      <c r="F1990" s="156">
        <f>IFERROR(_xll.qlIndexFixing(IndexON,D1990,TRUE,_xll.ohTrigger(RecalcTrigger,TriggerON)),NA())</f>
        <v>6.1082897402076064E-3</v>
      </c>
      <c r="H1990" s="42">
        <f>_xll.qlCalendarAdvance(Calendar,$H1989,B1990,"f",FALSE)</f>
        <v>53702</v>
      </c>
      <c r="I1990" s="140">
        <f>_xll.qlInterestRateIndexValueDate(Index1M,$H1990)</f>
        <v>53702</v>
      </c>
      <c r="J1990" s="145">
        <f>IFERROR(_xll.qlIndexFixing(Index1M,$H1990,TRUE,_xll.ohTrigger(RecalcTrigger,Trigger1M)),NA())</f>
        <v>7.0385767122758958E-3</v>
      </c>
      <c r="K1990" s="44">
        <f>IFERROR(_xll.qlIndexFixing(Index3M,H1990,TRUE,_xll.ohTrigger(RecalcTrigger,Trigger3M)),NA())</f>
        <v>7.2123750560397406E-3</v>
      </c>
      <c r="L1990" s="44">
        <f>IFERROR(_xll.qlIndexFixing(Index6M,$H1990,TRUE,_xll.ohTrigger(RecalcTrigger,Trigger6M)),NA())</f>
        <v>7.1294177926088543E-3</v>
      </c>
      <c r="M1990" s="146">
        <f>IFERROR(_xll.qlIndexFixing(Index1Y,$H1990,TRUE,_xll.ohTrigger(RecalcTrigger,Trigger1Y)),NA())</f>
        <v>7.3658275254369077E-3</v>
      </c>
      <c r="N1990" s="145">
        <f>IFERROR(_xll.qlIndexFixing(ONIndex1M,I1990,TRUE,_xll.ohTrigger(RecalcTrigger,Trigger1M)),NA())</f>
        <v>7.0517262938540881E-3</v>
      </c>
      <c r="O1990" s="44">
        <f>IFERROR(_xll.qlIndexFixing(ONIndex3M,I1990,TRUE,_xll.ohTrigger(RecalcTrigger,Trigger3M)),NA())</f>
        <v>7.2523452796191545E-3</v>
      </c>
      <c r="P1990" s="44">
        <f>IFERROR(_xll.qlIndexFixing(ONIndex6M,I1990,TRUE,_xll.ohTrigger(RecalcTrigger,Trigger6M)),NA())</f>
        <v>7.2039140029045434E-3</v>
      </c>
      <c r="Q1990" s="146">
        <f>IFERROR(_xll.qlIndexFixing(ONIndex1Y,I1990,TRUE,_xll.ohTrigger(RecalcTrigger,Trigger1Y)),NA())</f>
        <v>7.5096947561392735E-3</v>
      </c>
    </row>
    <row r="1991" spans="2:17" x14ac:dyDescent="0.2">
      <c r="B1991" s="39" t="s">
        <v>42</v>
      </c>
      <c r="D1991" s="42">
        <f>_xll.qlCalendarAdvance(Calendar,$D1990,B1991,"f",FALSE)</f>
        <v>53709</v>
      </c>
      <c r="E1991" s="140">
        <f>_xll.qlInterestRateIndexValueDate(IndexON,D1991)</f>
        <v>53709</v>
      </c>
      <c r="F1991" s="156">
        <f>IFERROR(_xll.qlIndexFixing(IndexON,D1991,TRUE,_xll.ohTrigger(RecalcTrigger,TriggerON)),NA())</f>
        <v>6.1014735076092563E-3</v>
      </c>
      <c r="H1991" s="42">
        <f>_xll.qlCalendarAdvance(Calendar,$H1990,B1991,"f",FALSE)</f>
        <v>53709</v>
      </c>
      <c r="I1991" s="140">
        <f>_xll.qlInterestRateIndexValueDate(Index1M,$H1991)</f>
        <v>53709</v>
      </c>
      <c r="J1991" s="145">
        <f>IFERROR(_xll.qlIndexFixing(Index1M,$H1991,TRUE,_xll.ohTrigger(RecalcTrigger,Trigger1M)),NA())</f>
        <v>7.0317020242649173E-3</v>
      </c>
      <c r="K1991" s="44">
        <f>IFERROR(_xll.qlIndexFixing(Index3M,H1991,TRUE,_xll.ohTrigger(RecalcTrigger,Trigger3M)),NA())</f>
        <v>7.2051205291909417E-3</v>
      </c>
      <c r="L1991" s="44">
        <f>IFERROR(_xll.qlIndexFixing(Index6M,$H1991,TRUE,_xll.ohTrigger(RecalcTrigger,Trigger6M)),NA())</f>
        <v>7.1226964358079075E-3</v>
      </c>
      <c r="M1991" s="146">
        <f>IFERROR(_xll.qlIndexFixing(Index1Y,$H1991,TRUE,_xll.ohTrigger(RecalcTrigger,Trigger1Y)),NA())</f>
        <v>7.3593352565057835E-3</v>
      </c>
      <c r="N1991" s="145">
        <f>IFERROR(_xll.qlIndexFixing(ONIndex1M,I1991,TRUE,_xll.ohTrigger(RecalcTrigger,Trigger1M)),NA())</f>
        <v>7.0448234975872825E-3</v>
      </c>
      <c r="O1991" s="44">
        <f>IFERROR(_xll.qlIndexFixing(ONIndex3M,I1991,TRUE,_xll.ohTrigger(RecalcTrigger,Trigger3M)),NA())</f>
        <v>7.2450003790514028E-3</v>
      </c>
      <c r="P1991" s="44">
        <f>IFERROR(_xll.qlIndexFixing(ONIndex6M,I1991,TRUE,_xll.ohTrigger(RecalcTrigger,Trigger6M)),NA())</f>
        <v>7.1970303157298243E-3</v>
      </c>
      <c r="Q1991" s="146">
        <f>IFERROR(_xll.qlIndexFixing(ONIndex1Y,I1991,TRUE,_xll.ohTrigger(RecalcTrigger,Trigger1Y)),NA())</f>
        <v>7.502897618530957E-3</v>
      </c>
    </row>
    <row r="1992" spans="2:17" x14ac:dyDescent="0.2">
      <c r="B1992" s="39" t="s">
        <v>42</v>
      </c>
      <c r="D1992" s="42">
        <f>_xll.qlCalendarAdvance(Calendar,$D1991,B1992,"f",FALSE)</f>
        <v>53716</v>
      </c>
      <c r="E1992" s="140">
        <f>_xll.qlInterestRateIndexValueDate(IndexON,D1992)</f>
        <v>53716</v>
      </c>
      <c r="F1992" s="156">
        <f>IFERROR(_xll.qlIndexFixing(IndexON,D1992,TRUE,_xll.ohTrigger(RecalcTrigger,TriggerON)),NA())</f>
        <v>6.0946728505661962E-3</v>
      </c>
      <c r="H1992" s="42">
        <f>_xll.qlCalendarAdvance(Calendar,$H1991,B1992,"f",FALSE)</f>
        <v>53716</v>
      </c>
      <c r="I1992" s="140">
        <f>_xll.qlInterestRateIndexValueDate(Index1M,$H1992)</f>
        <v>53716</v>
      </c>
      <c r="J1992" s="145">
        <f>IFERROR(_xll.qlIndexFixing(Index1M,$H1992,TRUE,_xll.ohTrigger(RecalcTrigger,Trigger1M)),NA())</f>
        <v>7.0248418969147755E-3</v>
      </c>
      <c r="K1992" s="44">
        <f>IFERROR(_xll.qlIndexFixing(Index3M,H1992,TRUE,_xll.ohTrigger(RecalcTrigger,Trigger3M)),NA())</f>
        <v>7.1978822620334029E-3</v>
      </c>
      <c r="L1992" s="44">
        <f>IFERROR(_xll.qlIndexFixing(Index6M,$H1992,TRUE,_xll.ohTrigger(RecalcTrigger,Trigger6M)),NA())</f>
        <v>7.1159896083125267E-3</v>
      </c>
      <c r="M1992" s="146">
        <f>IFERROR(_xll.qlIndexFixing(Index1Y,$H1992,TRUE,_xll.ohTrigger(RecalcTrigger,Trigger1Y)),NA())</f>
        <v>7.3528566743730206E-3</v>
      </c>
      <c r="N1992" s="145">
        <f>IFERROR(_xll.qlIndexFixing(ONIndex1M,I1992,TRUE,_xll.ohTrigger(RecalcTrigger,Trigger1M)),NA())</f>
        <v>7.037935249371019E-3</v>
      </c>
      <c r="O1992" s="44">
        <f>IFERROR(_xll.qlIndexFixing(ONIndex3M,I1992,TRUE,_xll.ohTrigger(RecalcTrigger,Trigger3M)),NA())</f>
        <v>7.2376716969790866E-3</v>
      </c>
      <c r="P1992" s="44">
        <f>IFERROR(_xll.qlIndexFixing(ONIndex6M,I1992,TRUE,_xll.ohTrigger(RecalcTrigger,Trigger6M)),NA())</f>
        <v>7.1901610849423037E-3</v>
      </c>
      <c r="Q1992" s="146">
        <f>IFERROR(_xll.qlIndexFixing(ONIndex1Y,I1992,TRUE,_xll.ohTrigger(RecalcTrigger,Trigger1Y)),NA())</f>
        <v>7.4961140267548743E-3</v>
      </c>
    </row>
    <row r="1993" spans="2:17" x14ac:dyDescent="0.2">
      <c r="B1993" s="39" t="s">
        <v>42</v>
      </c>
      <c r="D1993" s="42">
        <f>_xll.qlCalendarAdvance(Calendar,$D1992,B1993,"f",FALSE)</f>
        <v>53723</v>
      </c>
      <c r="E1993" s="140">
        <f>_xll.qlInterestRateIndexValueDate(IndexON,D1993)</f>
        <v>53723</v>
      </c>
      <c r="F1993" s="156">
        <f>IFERROR(_xll.qlIndexFixing(IndexON,D1993,TRUE,_xll.ohTrigger(RecalcTrigger,TriggerON)),NA())</f>
        <v>6.0878877692405187E-3</v>
      </c>
      <c r="H1993" s="42">
        <f>_xll.qlCalendarAdvance(Calendar,$H1992,B1993,"f",FALSE)</f>
        <v>53723</v>
      </c>
      <c r="I1993" s="140">
        <f>_xll.qlInterestRateIndexValueDate(Index1M,$H1993)</f>
        <v>53723</v>
      </c>
      <c r="J1993" s="145">
        <f>IFERROR(_xll.qlIndexFixing(Index1M,$H1993,TRUE,_xll.ohTrigger(RecalcTrigger,Trigger1M)),NA())</f>
        <v>7.0196777866390891E-3</v>
      </c>
      <c r="K1993" s="44">
        <f>IFERROR(_xll.qlIndexFixing(Index3M,H1993,TRUE,_xll.ohTrigger(RecalcTrigger,Trigger3M)),NA())</f>
        <v>7.1911023026291149E-3</v>
      </c>
      <c r="L1993" s="44">
        <f>IFERROR(_xll.qlIndexFixing(Index6M,$H1993,TRUE,_xll.ohTrigger(RecalcTrigger,Trigger6M)),NA())</f>
        <v>7.1092973099776361E-3</v>
      </c>
      <c r="M1993" s="146">
        <f>IFERROR(_xll.qlIndexFixing(Index1Y,$H1993,TRUE,_xll.ohTrigger(RecalcTrigger,Trigger1Y)),NA())</f>
        <v>7.3463917787752742E-3</v>
      </c>
      <c r="N1993" s="145">
        <f>IFERROR(_xll.qlIndexFixing(ONIndex1M,I1993,TRUE,_xll.ohTrigger(RecalcTrigger,Trigger1M)),NA())</f>
        <v>7.0310615492052975E-3</v>
      </c>
      <c r="O1993" s="44">
        <f>IFERROR(_xll.qlIndexFixing(ONIndex3M,I1993,TRUE,_xll.ohTrigger(RecalcTrigger,Trigger3M)),NA())</f>
        <v>7.2303592332401134E-3</v>
      </c>
      <c r="P1993" s="44">
        <f>IFERROR(_xll.qlIndexFixing(ONIndex6M,I1993,TRUE,_xll.ohTrigger(RecalcTrigger,Trigger6M)),NA())</f>
        <v>7.1833063106230277E-3</v>
      </c>
      <c r="Q1993" s="146">
        <f>IFERROR(_xll.qlIndexFixing(ONIndex1Y,I1993,TRUE,_xll.ohTrigger(RecalcTrigger,Trigger1Y)),NA())</f>
        <v>7.4893439807299789E-3</v>
      </c>
    </row>
    <row r="1994" spans="2:17" x14ac:dyDescent="0.2">
      <c r="B1994" s="39" t="s">
        <v>42</v>
      </c>
      <c r="D1994" s="42">
        <f>_xll.qlCalendarAdvance(Calendar,$D1993,B1994,"f",FALSE)</f>
        <v>53730</v>
      </c>
      <c r="E1994" s="140">
        <f>_xll.qlInterestRateIndexValueDate(IndexON,D1994)</f>
        <v>53730</v>
      </c>
      <c r="F1994" s="156">
        <f>IFERROR(_xll.qlIndexFixing(IndexON,D1994,TRUE,_xll.ohTrigger(RecalcTrigger,TriggerON)),NA())</f>
        <v>6.0811182633080385E-3</v>
      </c>
      <c r="H1994" s="42">
        <f>_xll.qlCalendarAdvance(Calendar,$H1993,B1994,"f",FALSE)</f>
        <v>53730</v>
      </c>
      <c r="I1994" s="140">
        <f>_xll.qlInterestRateIndexValueDate(Index1M,$H1994)</f>
        <v>53730</v>
      </c>
      <c r="J1994" s="145">
        <f>IFERROR(_xll.qlIndexFixing(Index1M,$H1994,TRUE,_xll.ohTrigger(RecalcTrigger,Trigger1M)),NA())</f>
        <v>7.0128431457529474E-3</v>
      </c>
      <c r="K1994" s="44">
        <f>IFERROR(_xll.qlIndexFixing(Index3M,H1994,TRUE,_xll.ohTrigger(RecalcTrigger,Trigger3M)),NA())</f>
        <v>7.1838955349983868E-3</v>
      </c>
      <c r="L1994" s="44">
        <f>IFERROR(_xll.qlIndexFixing(Index6M,$H1994,TRUE,_xll.ohTrigger(RecalcTrigger,Trigger6M)),NA())</f>
        <v>7.1026195406590541E-3</v>
      </c>
      <c r="M1994" s="146">
        <f>IFERROR(_xll.qlIndexFixing(Index1Y,$H1994,TRUE,_xll.ohTrigger(RecalcTrigger,Trigger1Y)),NA())</f>
        <v>7.3399405694491993E-3</v>
      </c>
      <c r="N1994" s="145">
        <f>IFERROR(_xll.qlIndexFixing(ONIndex1M,I1994,TRUE,_xll.ohTrigger(RecalcTrigger,Trigger1M)),NA())</f>
        <v>7.0242023968469791E-3</v>
      </c>
      <c r="O1994" s="44">
        <f>IFERROR(_xll.qlIndexFixing(ONIndex3M,I1994,TRUE,_xll.ohTrigger(RecalcTrigger,Trigger3M)),NA())</f>
        <v>7.2230629879965758E-3</v>
      </c>
      <c r="P1994" s="44">
        <f>IFERROR(_xll.qlIndexFixing(ONIndex6M,I1994,TRUE,_xll.ohTrigger(RecalcTrigger,Trigger6M)),NA())</f>
        <v>7.1764659926099039E-3</v>
      </c>
      <c r="Q1994" s="146">
        <f>IFERROR(_xll.qlIndexFixing(ONIndex1Y,I1994,TRUE,_xll.ohTrigger(RecalcTrigger,Trigger1Y)),NA())</f>
        <v>7.4825874804562709E-3</v>
      </c>
    </row>
    <row r="1995" spans="2:17" x14ac:dyDescent="0.2">
      <c r="B1995" s="39" t="s">
        <v>42</v>
      </c>
      <c r="D1995" s="42">
        <f>_xll.qlCalendarAdvance(Calendar,$D1994,B1995,"f",FALSE)</f>
        <v>53737</v>
      </c>
      <c r="E1995" s="140">
        <f>_xll.qlInterestRateIndexValueDate(IndexON,D1995)</f>
        <v>53737</v>
      </c>
      <c r="F1995" s="156">
        <f>IFERROR(_xll.qlIndexFixing(IndexON,D1995,TRUE,_xll.ohTrigger(RecalcTrigger,TriggerON)),NA())</f>
        <v>6.0743643330118946E-3</v>
      </c>
      <c r="H1995" s="42">
        <f>_xll.qlCalendarAdvance(Calendar,$H1994,B1995,"f",FALSE)</f>
        <v>53737</v>
      </c>
      <c r="I1995" s="140">
        <f>_xll.qlInterestRateIndexValueDate(Index1M,$H1995)</f>
        <v>53737</v>
      </c>
      <c r="J1995" s="145">
        <f>IFERROR(_xll.qlIndexFixing(Index1M,$H1995,TRUE,_xll.ohTrigger(RecalcTrigger,Trigger1M)),NA())</f>
        <v>7.0060230638267574E-3</v>
      </c>
      <c r="K1995" s="44">
        <f>IFERROR(_xll.qlIndexFixing(Index3M,H1995,TRUE,_xll.ohTrigger(RecalcTrigger,Trigger3M)),NA())</f>
        <v>7.1767050263434346E-3</v>
      </c>
      <c r="L1995" s="44">
        <f>IFERROR(_xll.qlIndexFixing(Index6M,$H1995,TRUE,_xll.ohTrigger(RecalcTrigger,Trigger6M)),NA())</f>
        <v>7.095956300213941E-3</v>
      </c>
      <c r="M1995" s="146">
        <f>IFERROR(_xll.qlIndexFixing(Index1Y,$H1995,TRUE,_xll.ohTrigger(RecalcTrigger,Trigger1Y)),NA())</f>
        <v>7.3335030461327833E-3</v>
      </c>
      <c r="N1995" s="145">
        <f>IFERROR(_xll.qlIndexFixing(ONIndex1M,I1995,TRUE,_xll.ohTrigger(RecalcTrigger,Trigger1M)),NA())</f>
        <v>7.0173577925392028E-3</v>
      </c>
      <c r="O1995" s="44">
        <f>IFERROR(_xll.qlIndexFixing(ONIndex3M,I1995,TRUE,_xll.ohTrigger(RecalcTrigger,Trigger3M)),NA())</f>
        <v>7.2157829611674273E-3</v>
      </c>
      <c r="P1995" s="44">
        <f>IFERROR(_xll.qlIndexFixing(ONIndex6M,I1995,TRUE,_xll.ohTrigger(RecalcTrigger,Trigger6M)),NA())</f>
        <v>7.1696401310650248E-3</v>
      </c>
      <c r="Q1995" s="146">
        <f>IFERROR(_xll.qlIndexFixing(ONIndex1Y,I1995,TRUE,_xll.ohTrigger(RecalcTrigger,Trigger1Y)),NA())</f>
        <v>7.4758445259337503E-3</v>
      </c>
    </row>
    <row r="1996" spans="2:17" x14ac:dyDescent="0.2">
      <c r="B1996" s="39" t="s">
        <v>42</v>
      </c>
      <c r="D1996" s="42">
        <f>_xll.qlCalendarAdvance(Calendar,$D1995,B1996,"f",FALSE)</f>
        <v>53744</v>
      </c>
      <c r="E1996" s="140">
        <f>_xll.qlInterestRateIndexValueDate(IndexON,D1996)</f>
        <v>53744</v>
      </c>
      <c r="F1996" s="156">
        <f>IFERROR(_xll.qlIndexFixing(IndexON,D1996,TRUE,_xll.ohTrigger(RecalcTrigger,TriggerON)),NA())</f>
        <v>6.0676259782710407E-3</v>
      </c>
      <c r="H1996" s="42">
        <f>_xll.qlCalendarAdvance(Calendar,$H1995,B1996,"f",FALSE)</f>
        <v>53744</v>
      </c>
      <c r="I1996" s="140">
        <f>_xll.qlInterestRateIndexValueDate(Index1M,$H1996)</f>
        <v>53744</v>
      </c>
      <c r="J1996" s="145">
        <f>IFERROR(_xll.qlIndexFixing(Index1M,$H1996,TRUE,_xll.ohTrigger(RecalcTrigger,Trigger1M)),NA())</f>
        <v>6.9992175408402548E-3</v>
      </c>
      <c r="K1996" s="44">
        <f>IFERROR(_xll.qlIndexFixing(Index3M,H1996,TRUE,_xll.ohTrigger(RecalcTrigger,Trigger3M)),NA())</f>
        <v>7.1695307765804808E-3</v>
      </c>
      <c r="L1996" s="44">
        <f>IFERROR(_xll.qlIndexFixing(Index6M,$H1996,TRUE,_xll.ohTrigger(RecalcTrigger,Trigger6M)),NA())</f>
        <v>7.0893075884976677E-3</v>
      </c>
      <c r="M1996" s="146">
        <f>IFERROR(_xll.qlIndexFixing(Index1Y,$H1996,TRUE,_xll.ohTrigger(RecalcTrigger,Trigger1Y)),NA())</f>
        <v>7.3270792085637915E-3</v>
      </c>
      <c r="N1996" s="145">
        <f>IFERROR(_xll.qlIndexFixing(ONIndex1M,I1996,TRUE,_xll.ohTrigger(RecalcTrigger,Trigger1M)),NA())</f>
        <v>7.0105277362009222E-3</v>
      </c>
      <c r="O1996" s="44">
        <f>IFERROR(_xll.qlIndexFixing(ONIndex3M,I1996,TRUE,_xll.ohTrigger(RecalcTrigger,Trigger3M)),NA())</f>
        <v>7.2085191527526682E-3</v>
      </c>
      <c r="P1996" s="44">
        <f>IFERROR(_xll.qlIndexFixing(ONIndex6M,I1996,TRUE,_xll.ohTrigger(RecalcTrigger,Trigger6M)),NA())</f>
        <v>7.1628287258262979E-3</v>
      </c>
      <c r="Q1996" s="146">
        <f>IFERROR(_xll.qlIndexFixing(ONIndex1Y,I1996,TRUE,_xll.ohTrigger(RecalcTrigger,Trigger1Y)),NA())</f>
        <v>7.4691151171624171E-3</v>
      </c>
    </row>
    <row r="1997" spans="2:17" x14ac:dyDescent="0.2">
      <c r="B1997" s="39" t="s">
        <v>42</v>
      </c>
      <c r="D1997" s="42">
        <f>_xll.qlCalendarAdvance(Calendar,$D1996,B1997,"f",FALSE)</f>
        <v>53751</v>
      </c>
      <c r="E1997" s="140">
        <f>_xll.qlInterestRateIndexValueDate(IndexON,D1997)</f>
        <v>53751</v>
      </c>
      <c r="F1997" s="156">
        <f>IFERROR(_xll.qlIndexFixing(IndexON,D1997,TRUE,_xll.ohTrigger(RecalcTrigger,TriggerON)),NA())</f>
        <v>6.0609031990854767E-3</v>
      </c>
      <c r="H1997" s="42">
        <f>_xll.qlCalendarAdvance(Calendar,$H1996,B1997,"f",FALSE)</f>
        <v>53751</v>
      </c>
      <c r="I1997" s="140">
        <f>_xll.qlInterestRateIndexValueDate(Index1M,$H1997)</f>
        <v>53751</v>
      </c>
      <c r="J1997" s="145">
        <f>IFERROR(_xll.qlIndexFixing(Index1M,$H1997,TRUE,_xll.ohTrigger(RecalcTrigger,Trigger1M)),NA())</f>
        <v>6.9920097278005511E-3</v>
      </c>
      <c r="K1997" s="44">
        <f>IFERROR(_xll.qlIndexFixing(Index3M,H1997,TRUE,_xll.ohTrigger(RecalcTrigger,Trigger3M)),NA())</f>
        <v>7.1610591592532295E-3</v>
      </c>
      <c r="L1997" s="44">
        <f>IFERROR(_xll.qlIndexFixing(Index6M,$H1997,TRUE,_xll.ohTrigger(RecalcTrigger,Trigger6M)),NA())</f>
        <v>7.0818730724470967E-3</v>
      </c>
      <c r="M1997" s="146">
        <f>IFERROR(_xll.qlIndexFixing(Index1Y,$H1997,TRUE,_xll.ohTrigger(RecalcTrigger,Trigger1Y)),NA())</f>
        <v>7.3206690564813215E-3</v>
      </c>
      <c r="N1997" s="145">
        <f>IFERROR(_xll.qlIndexFixing(ONIndex1M,I1997,TRUE,_xll.ohTrigger(RecalcTrigger,Trigger1M)),NA())</f>
        <v>7.003712227751091E-3</v>
      </c>
      <c r="O1997" s="44">
        <f>IFERROR(_xll.qlIndexFixing(ONIndex3M,I1997,TRUE,_xll.ohTrigger(RecalcTrigger,Trigger3M)),NA())</f>
        <v>7.2012715627522983E-3</v>
      </c>
      <c r="P1997" s="44">
        <f>IFERROR(_xll.qlIndexFixing(ONIndex6M,I1997,TRUE,_xll.ohTrigger(RecalcTrigger,Trigger6M)),NA())</f>
        <v>7.1560317768937232E-3</v>
      </c>
      <c r="Q1997" s="146">
        <f>IFERROR(_xll.qlIndexFixing(ONIndex1Y,I1997,TRUE,_xll.ohTrigger(RecalcTrigger,Trigger1Y)),NA())</f>
        <v>7.4623992542233175E-3</v>
      </c>
    </row>
    <row r="1998" spans="2:17" x14ac:dyDescent="0.2">
      <c r="B1998" s="39" t="s">
        <v>42</v>
      </c>
      <c r="D1998" s="42">
        <f>_xll.qlCalendarAdvance(Calendar,$D1997,B1998,"f",FALSE)</f>
        <v>53758</v>
      </c>
      <c r="E1998" s="140">
        <f>_xll.qlInterestRateIndexValueDate(IndexON,D1998)</f>
        <v>53758</v>
      </c>
      <c r="F1998" s="156">
        <f>IFERROR(_xll.qlIndexFixing(IndexON,D1998,TRUE,_xll.ohTrigger(RecalcTrigger,TriggerON)),NA())</f>
        <v>6.054195995536249E-3</v>
      </c>
      <c r="H1998" s="42">
        <f>_xll.qlCalendarAdvance(Calendar,$H1997,B1998,"f",FALSE)</f>
        <v>53758</v>
      </c>
      <c r="I1998" s="140">
        <f>_xll.qlInterestRateIndexValueDate(Index1M,$H1998)</f>
        <v>53758</v>
      </c>
      <c r="J1998" s="145">
        <f>IFERROR(_xll.qlIndexFixing(Index1M,$H1998,TRUE,_xll.ohTrigger(RecalcTrigger,Trigger1M)),NA())</f>
        <v>6.9839869051718795E-3</v>
      </c>
      <c r="K1998" s="44">
        <f>IFERROR(_xll.qlIndexFixing(Index3M,H1998,TRUE,_xll.ohTrigger(RecalcTrigger,Trigger3M)),NA())</f>
        <v>7.1539204914362938E-3</v>
      </c>
      <c r="L1998" s="44">
        <f>IFERROR(_xll.qlIndexFixing(Index6M,$H1998,TRUE,_xll.ohTrigger(RecalcTrigger,Trigger6M)),NA())</f>
        <v>7.074058078337565E-3</v>
      </c>
      <c r="M1998" s="146">
        <f>IFERROR(_xll.qlIndexFixing(Index1Y,$H1998,TRUE,_xll.ohTrigger(RecalcTrigger,Trigger1Y)),NA())</f>
        <v>7.3131484593043864E-3</v>
      </c>
      <c r="N1998" s="145">
        <f>IFERROR(_xll.qlIndexFixing(ONIndex1M,I1998,TRUE,_xll.ohTrigger(RecalcTrigger,Trigger1M)),NA())</f>
        <v>6.9969112673518019E-3</v>
      </c>
      <c r="O1998" s="44">
        <f>IFERROR(_xll.qlIndexFixing(ONIndex3M,I1998,TRUE,_xll.ohTrigger(RecalcTrigger,Trigger3M)),NA())</f>
        <v>7.1940401911663177E-3</v>
      </c>
      <c r="P1998" s="44">
        <f>IFERROR(_xll.qlIndexFixing(ONIndex6M,I1998,TRUE,_xll.ohTrigger(RecalcTrigger,Trigger6M)),NA())</f>
        <v>7.1492492844293931E-3</v>
      </c>
      <c r="Q1998" s="146">
        <f>IFERROR(_xll.qlIndexFixing(ONIndex1Y,I1998,TRUE,_xll.ohTrigger(RecalcTrigger,Trigger1Y)),NA())</f>
        <v>7.4556969369543591E-3</v>
      </c>
    </row>
    <row r="1999" spans="2:17" x14ac:dyDescent="0.2">
      <c r="B1999" s="39" t="s">
        <v>42</v>
      </c>
      <c r="D1999" s="42">
        <f>_xll.qlCalendarAdvance(Calendar,$D1998,B1999,"f",FALSE)</f>
        <v>53765</v>
      </c>
      <c r="E1999" s="140">
        <f>_xll.qlInterestRateIndexValueDate(IndexON,D1999)</f>
        <v>53765</v>
      </c>
      <c r="F1999" s="156">
        <f>IFERROR(_xll.qlIndexFixing(IndexON,D1999,TRUE,_xll.ohTrigger(RecalcTrigger,TriggerON)),NA())</f>
        <v>6.0475043675423112E-3</v>
      </c>
      <c r="H1999" s="42">
        <f>_xll.qlCalendarAdvance(Calendar,$H1998,B1999,"f",FALSE)</f>
        <v>53765</v>
      </c>
      <c r="I1999" s="140">
        <f>_xll.qlInterestRateIndexValueDate(Index1M,$H1999)</f>
        <v>53765</v>
      </c>
      <c r="J1999" s="145">
        <f>IFERROR(_xll.qlIndexFixing(Index1M,$H1999,TRUE,_xll.ohTrigger(RecalcTrigger,Trigger1M)),NA())</f>
        <v>6.9768139995267922E-3</v>
      </c>
      <c r="K1999" s="44">
        <f>IFERROR(_xll.qlIndexFixing(Index3M,H1999,TRUE,_xll.ohTrigger(RecalcTrigger,Trigger3M)),NA())</f>
        <v>7.1467980836087278E-3</v>
      </c>
      <c r="L1999" s="44">
        <f>IFERROR(_xll.qlIndexFixing(Index6M,$H1999,TRUE,_xll.ohTrigger(RecalcTrigger,Trigger6M)),NA())</f>
        <v>7.0674575023738501E-3</v>
      </c>
      <c r="M1999" s="146">
        <f>IFERROR(_xll.qlIndexFixing(Index1Y,$H1999,TRUE,_xll.ohTrigger(RecalcTrigger,Trigger1Y)),NA())</f>
        <v>7.3067682277910403E-3</v>
      </c>
      <c r="N1999" s="145">
        <f>IFERROR(_xll.qlIndexFixing(ONIndex1M,I1999,TRUE,_xll.ohTrigger(RecalcTrigger,Trigger1M)),NA())</f>
        <v>6.9901248549220085E-3</v>
      </c>
      <c r="O1999" s="44">
        <f>IFERROR(_xll.qlIndexFixing(ONIndex3M,I1999,TRUE,_xll.ohTrigger(RecalcTrigger,Trigger3M)),NA())</f>
        <v>7.1868250379947263E-3</v>
      </c>
      <c r="P1999" s="44">
        <f>IFERROR(_xll.qlIndexFixing(ONIndex6M,I1999,TRUE,_xll.ohTrigger(RecalcTrigger,Trigger6M)),NA())</f>
        <v>7.1424812482712152E-3</v>
      </c>
      <c r="Q1999" s="146">
        <f>IFERROR(_xll.qlIndexFixing(ONIndex1Y,I1999,TRUE,_xll.ohTrigger(RecalcTrigger,Trigger1Y)),NA())</f>
        <v>7.4490081654365881E-3</v>
      </c>
    </row>
    <row r="2000" spans="2:17" x14ac:dyDescent="0.2">
      <c r="B2000" s="39" t="s">
        <v>42</v>
      </c>
      <c r="D2000" s="42">
        <f>_xll.qlCalendarAdvance(Calendar,$D1999,B2000,"f",FALSE)</f>
        <v>53772</v>
      </c>
      <c r="E2000" s="140">
        <f>_xll.qlInterestRateIndexValueDate(IndexON,D2000)</f>
        <v>53772</v>
      </c>
      <c r="F2000" s="156">
        <f>IFERROR(_xll.qlIndexFixing(IndexON,D2000,TRUE,_xll.ohTrigger(RecalcTrigger,TriggerON)),NA())</f>
        <v>6.0408283150226172E-3</v>
      </c>
      <c r="H2000" s="42">
        <f>_xll.qlCalendarAdvance(Calendar,$H1999,B2000,"f",FALSE)</f>
        <v>53772</v>
      </c>
      <c r="I2000" s="140">
        <f>_xll.qlInterestRateIndexValueDate(Index1M,$H2000)</f>
        <v>53772</v>
      </c>
      <c r="J2000" s="145">
        <f>IFERROR(_xll.qlIndexFixing(Index1M,$H2000,TRUE,_xll.ohTrigger(RecalcTrigger,Trigger1M)),NA())</f>
        <v>6.9704850586745776E-3</v>
      </c>
      <c r="K2000" s="44">
        <f>IFERROR(_xll.qlIndexFixing(Index3M,H2000,TRUE,_xll.ohTrigger(RecalcTrigger,Trigger3M)),NA())</f>
        <v>7.1396919356850807E-3</v>
      </c>
      <c r="L2000" s="44">
        <f>IFERROR(_xll.qlIndexFixing(Index6M,$H2000,TRUE,_xll.ohTrigger(RecalcTrigger,Trigger6M)),NA())</f>
        <v>7.0608714565163332E-3</v>
      </c>
      <c r="M2000" s="146">
        <f>IFERROR(_xll.qlIndexFixing(Index1Y,$H2000,TRUE,_xll.ohTrigger(RecalcTrigger,Trigger1Y)),NA())</f>
        <v>7.300401682078175E-3</v>
      </c>
      <c r="N2000" s="145">
        <f>IFERROR(_xll.qlIndexFixing(ONIndex1M,I2000,TRUE,_xll.ohTrigger(RecalcTrigger,Trigger1M)),NA())</f>
        <v>6.9833529903806646E-3</v>
      </c>
      <c r="O2000" s="44">
        <f>IFERROR(_xll.qlIndexFixing(ONIndex3M,I2000,TRUE,_xll.ohTrigger(RecalcTrigger,Trigger3M)),NA())</f>
        <v>7.1796261032375241E-3</v>
      </c>
      <c r="P2000" s="44">
        <f>IFERROR(_xll.qlIndexFixing(ONIndex6M,I2000,TRUE,_xll.ohTrigger(RecalcTrigger,Trigger6M)),NA())</f>
        <v>7.135727668581282E-3</v>
      </c>
      <c r="Q2000" s="146">
        <f>IFERROR(_xll.qlIndexFixing(ONIndex1Y,I2000,TRUE,_xll.ohTrigger(RecalcTrigger,Trigger1Y)),NA())</f>
        <v>7.4423329397510507E-3</v>
      </c>
    </row>
    <row r="2001" spans="2:17" x14ac:dyDescent="0.2">
      <c r="B2001" s="39" t="s">
        <v>42</v>
      </c>
      <c r="D2001" s="42">
        <f>_xll.qlCalendarAdvance(Calendar,$D2000,B2001,"f",FALSE)</f>
        <v>53779</v>
      </c>
      <c r="E2001" s="140">
        <f>_xll.qlInterestRateIndexValueDate(IndexON,D2001)</f>
        <v>53779</v>
      </c>
      <c r="F2001" s="156">
        <f>IFERROR(_xll.qlIndexFixing(IndexON,D2001,TRUE,_xll.ohTrigger(RecalcTrigger,TriggerON)),NA())</f>
        <v>6.0341678381392594E-3</v>
      </c>
      <c r="H2001" s="42">
        <f>_xll.qlCalendarAdvance(Calendar,$H2000,B2001,"f",FALSE)</f>
        <v>53779</v>
      </c>
      <c r="I2001" s="140">
        <f>_xll.qlInterestRateIndexValueDate(Index1M,$H2001)</f>
        <v>53779</v>
      </c>
      <c r="J2001" s="145">
        <f>IFERROR(_xll.qlIndexFixing(Index1M,$H2001,TRUE,_xll.ohTrigger(RecalcTrigger,Trigger1M)),NA())</f>
        <v>6.9637559760765341E-3</v>
      </c>
      <c r="K2001" s="44">
        <f>IFERROR(_xll.qlIndexFixing(Index3M,H2001,TRUE,_xll.ohTrigger(RecalcTrigger,Trigger3M)),NA())</f>
        <v>7.1326020475763769E-3</v>
      </c>
      <c r="L2001" s="44">
        <f>IFERROR(_xll.qlIndexFixing(Index6M,$H2001,TRUE,_xll.ohTrigger(RecalcTrigger,Trigger6M)),NA())</f>
        <v>7.0542999406194799E-3</v>
      </c>
      <c r="M2001" s="146">
        <f>IFERROR(_xll.qlIndexFixing(Index1Y,$H2001,TRUE,_xll.ohTrigger(RecalcTrigger,Trigger1Y)),NA())</f>
        <v>7.2940488219054751E-3</v>
      </c>
      <c r="N2001" s="145">
        <f>IFERROR(_xll.qlIndexFixing(ONIndex1M,I2001,TRUE,_xll.ohTrigger(RecalcTrigger,Trigger1M)),NA())</f>
        <v>6.9765956738088164E-3</v>
      </c>
      <c r="O2001" s="44">
        <f>IFERROR(_xll.qlIndexFixing(ONIndex3M,I2001,TRUE,_xll.ohTrigger(RecalcTrigger,Trigger3M)),NA())</f>
        <v>7.1724433868947113E-3</v>
      </c>
      <c r="P2001" s="44">
        <f>IFERROR(_xll.qlIndexFixing(ONIndex6M,I2001,TRUE,_xll.ohTrigger(RecalcTrigger,Trigger6M)),NA())</f>
        <v>7.1289885452785473E-3</v>
      </c>
      <c r="Q2001" s="146">
        <f>IFERROR(_xll.qlIndexFixing(ONIndex1Y,I2001,TRUE,_xll.ohTrigger(RecalcTrigger,Trigger1Y)),NA())</f>
        <v>7.4356712597356545E-3</v>
      </c>
    </row>
    <row r="2002" spans="2:17" x14ac:dyDescent="0.2">
      <c r="B2002" s="39" t="s">
        <v>42</v>
      </c>
      <c r="D2002" s="42">
        <f>_xll.qlCalendarAdvance(Calendar,$D2001,B2002,"f",FALSE)</f>
        <v>53786</v>
      </c>
      <c r="E2002" s="140">
        <f>_xll.qlInterestRateIndexValueDate(IndexON,D2002)</f>
        <v>53786</v>
      </c>
      <c r="F2002" s="156">
        <f>IFERROR(_xll.qlIndexFixing(IndexON,D2002,TRUE,_xll.ohTrigger(RecalcTrigger,TriggerON)),NA())</f>
        <v>6.0275229368111916E-3</v>
      </c>
      <c r="H2002" s="42">
        <f>_xll.qlCalendarAdvance(Calendar,$H2001,B2002,"f",FALSE)</f>
        <v>53786</v>
      </c>
      <c r="I2002" s="140">
        <f>_xll.qlInterestRateIndexValueDate(Index1M,$H2002)</f>
        <v>53786</v>
      </c>
      <c r="J2002" s="145">
        <f>IFERROR(_xll.qlIndexFixing(Index1M,$H2002,TRUE,_xll.ohTrigger(RecalcTrigger,Trigger1M)),NA())</f>
        <v>6.9566294866551404E-3</v>
      </c>
      <c r="K2002" s="44">
        <f>IFERROR(_xll.qlIndexFixing(Index3M,H2002,TRUE,_xll.ohTrigger(RecalcTrigger,Trigger3M)),NA())</f>
        <v>7.1259610908880576E-3</v>
      </c>
      <c r="L2002" s="44">
        <f>IFERROR(_xll.qlIndexFixing(Index6M,$H2002,TRUE,_xll.ohTrigger(RecalcTrigger,Trigger6M)),NA())</f>
        <v>7.0489291845358066E-3</v>
      </c>
      <c r="M2002" s="146">
        <f>IFERROR(_xll.qlIndexFixing(Index1Y,$H2002,TRUE,_xll.ohTrigger(RecalcTrigger,Trigger1Y)),NA())</f>
        <v>7.2873384922410604E-3</v>
      </c>
      <c r="N2002" s="145">
        <f>IFERROR(_xll.qlIndexFixing(ONIndex1M,I2002,TRUE,_xll.ohTrigger(RecalcTrigger,Trigger1M)),NA())</f>
        <v>6.9698529052875102E-3</v>
      </c>
      <c r="O2002" s="44">
        <f>IFERROR(_xll.qlIndexFixing(ONIndex3M,I2002,TRUE,_xll.ohTrigger(RecalcTrigger,Trigger3M)),NA())</f>
        <v>7.165276889047334E-3</v>
      </c>
      <c r="P2002" s="44">
        <f>IFERROR(_xll.qlIndexFixing(ONIndex6M,I2002,TRUE,_xll.ohTrigger(RecalcTrigger,Trigger6M)),NA())</f>
        <v>7.1222638782819647E-3</v>
      </c>
      <c r="Q2002" s="146">
        <f>IFERROR(_xll.qlIndexFixing(ONIndex1Y,I2002,TRUE,_xll.ohTrigger(RecalcTrigger,Trigger1Y)),NA())</f>
        <v>7.4290231255524919E-3</v>
      </c>
    </row>
    <row r="2003" spans="2:17" x14ac:dyDescent="0.2">
      <c r="B2003" s="39" t="s">
        <v>42</v>
      </c>
      <c r="D2003" s="42">
        <f>_xll.qlCalendarAdvance(Calendar,$D2002,B2003,"f",FALSE)</f>
        <v>53793</v>
      </c>
      <c r="E2003" s="140">
        <f>_xll.qlInterestRateIndexValueDate(IndexON,D2003)</f>
        <v>53793</v>
      </c>
      <c r="F2003" s="156">
        <f>IFERROR(_xll.qlIndexFixing(IndexON,D2003,TRUE,_xll.ohTrigger(RecalcTrigger,TriggerON)),NA())</f>
        <v>6.0192012117123994E-3</v>
      </c>
      <c r="H2003" s="42">
        <f>_xll.qlCalendarAdvance(Calendar,$H2002,B2003,"f",FALSE)</f>
        <v>53793</v>
      </c>
      <c r="I2003" s="140">
        <f>_xll.qlInterestRateIndexValueDate(Index1M,$H2003)</f>
        <v>53793</v>
      </c>
      <c r="J2003" s="145">
        <f>IFERROR(_xll.qlIndexFixing(Index1M,$H2003,TRUE,_xll.ohTrigger(RecalcTrigger,Trigger1M)),NA())</f>
        <v>6.950341492049962E-3</v>
      </c>
      <c r="K2003" s="44">
        <f>IFERROR(_xll.qlIndexFixing(Index3M,H2003,TRUE,_xll.ohTrigger(RecalcTrigger,Trigger3M)),NA())</f>
        <v>7.1189026983679345E-3</v>
      </c>
      <c r="L2003" s="44">
        <f>IFERROR(_xll.qlIndexFixing(Index6M,$H2003,TRUE,_xll.ohTrigger(RecalcTrigger,Trigger6M)),NA())</f>
        <v>7.0423839930523879E-3</v>
      </c>
      <c r="M2003" s="146">
        <f>IFERROR(_xll.qlIndexFixing(Index1Y,$H2003,TRUE,_xll.ohTrigger(RecalcTrigger,Trigger1Y)),NA())</f>
        <v>7.2813841571370995E-3</v>
      </c>
      <c r="N2003" s="145">
        <f>IFERROR(_xll.qlIndexFixing(ONIndex1M,I2003,TRUE,_xll.ohTrigger(RecalcTrigger,Trigger1M)),NA())</f>
        <v>6.9614708352514487E-3</v>
      </c>
      <c r="O2003" s="44">
        <f>IFERROR(_xll.qlIndexFixing(ONIndex3M,I2003,TRUE,_xll.ohTrigger(RecalcTrigger,Trigger3M)),NA())</f>
        <v>7.1563675883166145E-3</v>
      </c>
      <c r="P2003" s="44">
        <f>IFERROR(_xll.qlIndexFixing(ONIndex6M,I2003,TRUE,_xll.ohTrigger(RecalcTrigger,Trigger6M)),NA())</f>
        <v>7.1139167018143823E-3</v>
      </c>
      <c r="Q2003" s="146">
        <f>IFERROR(_xll.qlIndexFixing(ONIndex1Y,I2003,TRUE,_xll.ohTrigger(RecalcTrigger,Trigger1Y)),NA())</f>
        <v>7.4207974302142876E-3</v>
      </c>
    </row>
    <row r="2004" spans="2:17" x14ac:dyDescent="0.2">
      <c r="B2004" s="39" t="s">
        <v>42</v>
      </c>
      <c r="D2004" s="42">
        <f>_xll.qlCalendarAdvance(Calendar,$D2003,B2004,"f",FALSE)</f>
        <v>53800</v>
      </c>
      <c r="E2004" s="140">
        <f>_xll.qlInterestRateIndexValueDate(IndexON,D2004)</f>
        <v>53800</v>
      </c>
      <c r="F2004" s="156">
        <f>IFERROR(_xll.qlIndexFixing(IndexON,D2004,TRUE,_xll.ohTrigger(RecalcTrigger,TriggerON)),NA())</f>
        <v>6.0142798609019721E-3</v>
      </c>
      <c r="H2004" s="42">
        <f>_xll.qlCalendarAdvance(Calendar,$H2003,B2004,"f",FALSE)</f>
        <v>53800</v>
      </c>
      <c r="I2004" s="140">
        <f>_xll.qlInterestRateIndexValueDate(Index1M,$H2004)</f>
        <v>53800</v>
      </c>
      <c r="J2004" s="145">
        <f>IFERROR(_xll.qlIndexFixing(Index1M,$H2004,TRUE,_xll.ohTrigger(RecalcTrigger,Trigger1M)),NA())</f>
        <v>6.9436560905682468E-3</v>
      </c>
      <c r="K2004" s="44">
        <f>IFERROR(_xll.qlIndexFixing(Index3M,H2004,TRUE,_xll.ohTrigger(RecalcTrigger,Trigger3M)),NA())</f>
        <v>7.1118605649563398E-3</v>
      </c>
      <c r="L2004" s="44">
        <f>IFERROR(_xll.qlIndexFixing(Index6M,$H2004,TRUE,_xll.ohTrigger(RecalcTrigger,Trigger6M)),NA())</f>
        <v>7.0358533299363368E-3</v>
      </c>
      <c r="M2004" s="146">
        <f>IFERROR(_xll.qlIndexFixing(Index1Y,$H2004,TRUE,_xll.ohTrigger(RecalcTrigger,Trigger1Y)),NA())</f>
        <v>7.2750723520223302E-3</v>
      </c>
      <c r="N2004" s="145">
        <f>IFERROR(_xll.qlIndexFixing(ONIndex1M,I2004,TRUE,_xll.ohTrigger(RecalcTrigger,Trigger1M)),NA())</f>
        <v>6.9564110119102462E-3</v>
      </c>
      <c r="O2004" s="44">
        <f>IFERROR(_xll.qlIndexFixing(ONIndex3M,I2004,TRUE,_xll.ohTrigger(RecalcTrigger,Trigger3M)),NA())</f>
        <v>7.1509925483526082E-3</v>
      </c>
      <c r="P2004" s="44">
        <f>IFERROR(_xll.qlIndexFixing(ONIndex6M,I2004,TRUE,_xll.ohTrigger(RecalcTrigger,Trigger6M)),NA())</f>
        <v>7.1088579135314411E-3</v>
      </c>
      <c r="Q2004" s="146">
        <f>IFERROR(_xll.qlIndexFixing(ONIndex1Y,I2004,TRUE,_xll.ohTrigger(RecalcTrigger,Trigger1Y)),NA())</f>
        <v>7.4157674944397289E-3</v>
      </c>
    </row>
    <row r="2005" spans="2:17" x14ac:dyDescent="0.2">
      <c r="B2005" s="39" t="s">
        <v>42</v>
      </c>
      <c r="D2005" s="42">
        <f>_xll.qlCalendarAdvance(Calendar,$D2004,B2005,"f",FALSE)</f>
        <v>53807</v>
      </c>
      <c r="E2005" s="140">
        <f>_xll.qlInterestRateIndexValueDate(IndexON,D2005)</f>
        <v>53807</v>
      </c>
      <c r="F2005" s="156">
        <f>IFERROR(_xll.qlIndexFixing(IndexON,D2005,TRUE,_xll.ohTrigger(RecalcTrigger,TriggerON)),NA())</f>
        <v>6.0076816862397742E-3</v>
      </c>
      <c r="H2005" s="42">
        <f>_xll.qlCalendarAdvance(Calendar,$H2004,B2005,"f",FALSE)</f>
        <v>53807</v>
      </c>
      <c r="I2005" s="140">
        <f>_xll.qlInterestRateIndexValueDate(Index1M,$H2005)</f>
        <v>53807</v>
      </c>
      <c r="J2005" s="145">
        <f>IFERROR(_xll.qlIndexFixing(Index1M,$H2005,TRUE,_xll.ohTrigger(RecalcTrigger,Trigger1M)),NA())</f>
        <v>6.9365760207297468E-3</v>
      </c>
      <c r="K2005" s="44">
        <f>IFERROR(_xll.qlIndexFixing(Index3M,H2005,TRUE,_xll.ohTrigger(RecalcTrigger,Trigger3M)),NA())</f>
        <v>7.1048346905677739E-3</v>
      </c>
      <c r="L2005" s="44">
        <f>IFERROR(_xll.qlIndexFixing(Index6M,$H2005,TRUE,_xll.ohTrigger(RecalcTrigger,Trigger6M)),NA())</f>
        <v>7.0293371950450479E-3</v>
      </c>
      <c r="M2005" s="146">
        <f>IFERROR(_xll.qlIndexFixing(Index1Y,$H2005,TRUE,_xll.ohTrigger(RecalcTrigger,Trigger1Y)),NA())</f>
        <v>7.2687742314086609E-3</v>
      </c>
      <c r="N2005" s="145">
        <f>IFERROR(_xll.qlIndexFixing(ONIndex1M,I2005,TRUE,_xll.ohTrigger(RecalcTrigger,Trigger1M)),NA())</f>
        <v>6.9497118872974273E-3</v>
      </c>
      <c r="O2005" s="44">
        <f>IFERROR(_xll.qlIndexFixing(ONIndex3M,I2005,TRUE,_xll.ohTrigger(RecalcTrigger,Trigger3M)),NA())</f>
        <v>7.1438747057483987E-3</v>
      </c>
      <c r="P2005" s="44">
        <f>IFERROR(_xll.qlIndexFixing(ONIndex6M,I2005,TRUE,_xll.ohTrigger(RecalcTrigger,Trigger6M)),NA())</f>
        <v>7.1021766156964539E-3</v>
      </c>
      <c r="Q2005" s="146">
        <f>IFERROR(_xll.qlIndexFixing(ONIndex1Y,I2005,TRUE,_xll.ohTrigger(RecalcTrigger,Trigger1Y)),NA())</f>
        <v>7.4091599975101285E-3</v>
      </c>
    </row>
    <row r="2006" spans="2:17" x14ac:dyDescent="0.2">
      <c r="B2006" s="39" t="s">
        <v>42</v>
      </c>
      <c r="D2006" s="42">
        <f>_xll.qlCalendarAdvance(Calendar,$D2005,B2006,"f",FALSE)</f>
        <v>53814</v>
      </c>
      <c r="E2006" s="140">
        <f>_xll.qlInterestRateIndexValueDate(IndexON,D2006)</f>
        <v>53814</v>
      </c>
      <c r="F2006" s="156">
        <f>IFERROR(_xll.qlIndexFixing(IndexON,D2006,TRUE,_xll.ohTrigger(RecalcTrigger,TriggerON)),NA())</f>
        <v>6.0010990872139125E-3</v>
      </c>
      <c r="H2006" s="42">
        <f>_xll.qlCalendarAdvance(Calendar,$H2005,B2006,"f",FALSE)</f>
        <v>53814</v>
      </c>
      <c r="I2006" s="140">
        <f>_xll.qlInterestRateIndexValueDate(Index1M,$H2006)</f>
        <v>53814</v>
      </c>
      <c r="J2006" s="145">
        <f>IFERROR(_xll.qlIndexFixing(Index1M,$H2006,TRUE,_xll.ohTrigger(RecalcTrigger,Trigger1M)),NA())</f>
        <v>6.9303289685463884E-3</v>
      </c>
      <c r="K2006" s="44">
        <f>IFERROR(_xll.qlIndexFixing(Index3M,H2006,TRUE,_xll.ohTrigger(RecalcTrigger,Trigger3M)),NA())</f>
        <v>7.0973965012318743E-3</v>
      </c>
      <c r="L2006" s="44">
        <f>IFERROR(_xll.qlIndexFixing(Index6M,$H2006,TRUE,_xll.ohTrigger(RecalcTrigger,Trigger6M)),NA())</f>
        <v>7.0216603054671376E-3</v>
      </c>
      <c r="M2006" s="146">
        <f>IFERROR(_xll.qlIndexFixing(Index1Y,$H2006,TRUE,_xll.ohTrigger(RecalcTrigger,Trigger1Y)),NA())</f>
        <v>7.2621220491667412E-3</v>
      </c>
      <c r="N2006" s="145">
        <f>IFERROR(_xll.qlIndexFixing(ONIndex1M,I2006,TRUE,_xll.ohTrigger(RecalcTrigger,Trigger1M)),NA())</f>
        <v>6.9430273104920115E-3</v>
      </c>
      <c r="O2006" s="44">
        <f>IFERROR(_xll.qlIndexFixing(ONIndex3M,I2006,TRUE,_xll.ohTrigger(RecalcTrigger,Trigger3M)),NA())</f>
        <v>7.1367730814775321E-3</v>
      </c>
      <c r="P2006" s="44">
        <f>IFERROR(_xll.qlIndexFixing(ONIndex6M,I2006,TRUE,_xll.ohTrigger(RecalcTrigger,Trigger6M)),NA())</f>
        <v>7.0955097741676187E-3</v>
      </c>
      <c r="Q2006" s="146">
        <f>IFERROR(_xll.qlIndexFixing(ONIndex1Y,I2006,TRUE,_xll.ohTrigger(RecalcTrigger,Trigger1Y)),NA())</f>
        <v>7.4025660463317156E-3</v>
      </c>
    </row>
    <row r="2007" spans="2:17" x14ac:dyDescent="0.2">
      <c r="B2007" s="39" t="s">
        <v>42</v>
      </c>
      <c r="D2007" s="42">
        <f>_xll.qlCalendarAdvance(Calendar,$D2006,B2007,"f",FALSE)</f>
        <v>53821</v>
      </c>
      <c r="E2007" s="140">
        <f>_xll.qlInterestRateIndexValueDate(IndexON,D2007)</f>
        <v>53821</v>
      </c>
      <c r="F2007" s="156">
        <f>IFERROR(_xll.qlIndexFixing(IndexON,D2007,TRUE,_xll.ohTrigger(RecalcTrigger,TriggerON)),NA())</f>
        <v>5.9945320636622945E-3</v>
      </c>
      <c r="H2007" s="42">
        <f>_xll.qlCalendarAdvance(Calendar,$H2006,B2007,"f",FALSE)</f>
        <v>53821</v>
      </c>
      <c r="I2007" s="140">
        <f>_xll.qlInterestRateIndexValueDate(Index1M,$H2007)</f>
        <v>53821</v>
      </c>
      <c r="J2007" s="145">
        <f>IFERROR(_xll.qlIndexFixing(Index1M,$H2007,TRUE,_xll.ohTrigger(RecalcTrigger,Trigger1M)),NA())</f>
        <v>6.9236872479555914E-3</v>
      </c>
      <c r="K2007" s="44">
        <f>IFERROR(_xll.qlIndexFixing(Index3M,H2007,TRUE,_xll.ohTrigger(RecalcTrigger,Trigger3M)),NA())</f>
        <v>7.0904041701972198E-3</v>
      </c>
      <c r="L2007" s="44">
        <f>IFERROR(_xll.qlIndexFixing(Index6M,$H2007,TRUE,_xll.ohTrigger(RecalcTrigger,Trigger6M)),NA())</f>
        <v>7.0151759662932869E-3</v>
      </c>
      <c r="M2007" s="146">
        <f>IFERROR(_xll.qlIndexFixing(Index1Y,$H2007,TRUE,_xll.ohTrigger(RecalcTrigger,Trigger1Y)),NA())</f>
        <v>7.2562190426510567E-3</v>
      </c>
      <c r="N2007" s="145">
        <f>IFERROR(_xll.qlIndexFixing(ONIndex1M,I2007,TRUE,_xll.ohTrigger(RecalcTrigger,Trigger1M)),NA())</f>
        <v>6.9363572817371377E-3</v>
      </c>
      <c r="O2007" s="44">
        <f>IFERROR(_xll.qlIndexFixing(ONIndex3M,I2007,TRUE,_xll.ohTrigger(RecalcTrigger,Trigger3M)),NA())</f>
        <v>7.1296876755400085E-3</v>
      </c>
      <c r="P2007" s="44">
        <f>IFERROR(_xll.qlIndexFixing(ONIndex6M,I2007,TRUE,_xll.ohTrigger(RecalcTrigger,Trigger6M)),NA())</f>
        <v>7.0888573891070283E-3</v>
      </c>
      <c r="Q2007" s="146">
        <f>IFERROR(_xll.qlIndexFixing(ONIndex1Y,I2007,TRUE,_xll.ohTrigger(RecalcTrigger,Trigger1Y)),NA())</f>
        <v>7.39598564090449E-3</v>
      </c>
    </row>
    <row r="2008" spans="2:17" x14ac:dyDescent="0.2">
      <c r="B2008" s="39" t="s">
        <v>42</v>
      </c>
      <c r="D2008" s="42">
        <f>_xll.qlCalendarAdvance(Calendar,$D2007,B2008,"f",FALSE)</f>
        <v>53828</v>
      </c>
      <c r="E2008" s="140">
        <f>_xll.qlInterestRateIndexValueDate(IndexON,D2008)</f>
        <v>53828</v>
      </c>
      <c r="F2008" s="156">
        <f>IFERROR(_xll.qlIndexFixing(IndexON,D2008,TRUE,_xll.ohTrigger(RecalcTrigger,TriggerON)),NA())</f>
        <v>5.9879806156659665E-3</v>
      </c>
      <c r="H2008" s="42">
        <f>_xll.qlCalendarAdvance(Calendar,$H2007,B2008,"f",FALSE)</f>
        <v>53828</v>
      </c>
      <c r="I2008" s="140">
        <f>_xll.qlInterestRateIndexValueDate(Index1M,$H2008)</f>
        <v>53828</v>
      </c>
      <c r="J2008" s="145">
        <f>IFERROR(_xll.qlIndexFixing(Index1M,$H2008,TRUE,_xll.ohTrigger(RecalcTrigger,Trigger1M)),NA())</f>
        <v>6.9170600876077362E-3</v>
      </c>
      <c r="K2008" s="44">
        <f>IFERROR(_xll.qlIndexFixing(Index3M,H2008,TRUE,_xll.ohTrigger(RecalcTrigger,Trigger3M)),NA())</f>
        <v>7.0834280983749481E-3</v>
      </c>
      <c r="L2008" s="44">
        <f>IFERROR(_xll.qlIndexFixing(Index6M,$H2008,TRUE,_xll.ohTrigger(RecalcTrigger,Trigger6M)),NA())</f>
        <v>7.0087061560687646E-3</v>
      </c>
      <c r="M2008" s="146">
        <f>IFERROR(_xll.qlIndexFixing(Index1Y,$H2008,TRUE,_xll.ohTrigger(RecalcTrigger,Trigger1Y)),NA())</f>
        <v>7.2499619739926548E-3</v>
      </c>
      <c r="N2008" s="145">
        <f>IFERROR(_xll.qlIndexFixing(ONIndex1M,I2008,TRUE,_xll.ohTrigger(RecalcTrigger,Trigger1M)),NA())</f>
        <v>6.9297018008707134E-3</v>
      </c>
      <c r="O2008" s="44">
        <f>IFERROR(_xll.qlIndexFixing(ONIndex3M,I2008,TRUE,_xll.ohTrigger(RecalcTrigger,Trigger3M)),NA())</f>
        <v>7.1226184880979204E-3</v>
      </c>
      <c r="P2008" s="44">
        <f>IFERROR(_xll.qlIndexFixing(ONIndex6M,I2008,TRUE,_xll.ohTrigger(RecalcTrigger,Trigger6M)),NA())</f>
        <v>7.0822194603525901E-3</v>
      </c>
      <c r="Q2008" s="146">
        <f>IFERROR(_xll.qlIndexFixing(ONIndex1Y,I2008,TRUE,_xll.ohTrigger(RecalcTrigger,Trigger1Y)),NA())</f>
        <v>7.3894187812284517E-3</v>
      </c>
    </row>
    <row r="2009" spans="2:17" x14ac:dyDescent="0.2">
      <c r="B2009" s="39" t="s">
        <v>42</v>
      </c>
      <c r="D2009" s="42">
        <f>_xll.qlCalendarAdvance(Calendar,$D2008,B2009,"f",FALSE)</f>
        <v>53835</v>
      </c>
      <c r="E2009" s="140">
        <f>_xll.qlInterestRateIndexValueDate(IndexON,D2009)</f>
        <v>53835</v>
      </c>
      <c r="F2009" s="156">
        <f>IFERROR(_xll.qlIndexFixing(IndexON,D2009,TRUE,_xll.ohTrigger(RecalcTrigger,TriggerON)),NA())</f>
        <v>5.9814447433059748E-3</v>
      </c>
      <c r="H2009" s="42">
        <f>_xll.qlCalendarAdvance(Calendar,$H2008,B2009,"f",FALSE)</f>
        <v>53835</v>
      </c>
      <c r="I2009" s="140">
        <f>_xll.qlInterestRateIndexValueDate(Index1M,$H2009)</f>
        <v>53835</v>
      </c>
      <c r="J2009" s="145">
        <f>IFERROR(_xll.qlIndexFixing(Index1M,$H2009,TRUE,_xll.ohTrigger(RecalcTrigger,Trigger1M)),NA())</f>
        <v>6.9104474874825614E-3</v>
      </c>
      <c r="K2009" s="44">
        <f>IFERROR(_xll.qlIndexFixing(Index3M,H2009,TRUE,_xll.ohTrigger(RecalcTrigger,Trigger3M)),NA())</f>
        <v>7.0764682856769645E-3</v>
      </c>
      <c r="L2009" s="44">
        <f>IFERROR(_xll.qlIndexFixing(Index6M,$H2009,TRUE,_xll.ohTrigger(RecalcTrigger,Trigger6M)),NA())</f>
        <v>7.0022508746519574E-3</v>
      </c>
      <c r="M2009" s="146">
        <f>IFERROR(_xll.qlIndexFixing(Index1Y,$H2009,TRUE,_xll.ohTrigger(RecalcTrigger,Trigger1Y)),NA())</f>
        <v>7.2433534033938176E-3</v>
      </c>
      <c r="N2009" s="145">
        <f>IFERROR(_xll.qlIndexFixing(ONIndex1M,I2009,TRUE,_xll.ohTrigger(RecalcTrigger,Trigger1M)),NA())</f>
        <v>6.9230608679737848E-3</v>
      </c>
      <c r="O2009" s="44">
        <f>IFERROR(_xll.qlIndexFixing(ONIndex3M,I2009,TRUE,_xll.ohTrigger(RecalcTrigger,Trigger3M)),NA())</f>
        <v>7.1155655189891753E-3</v>
      </c>
      <c r="P2009" s="44">
        <f>IFERROR(_xll.qlIndexFixing(ONIndex6M,I2009,TRUE,_xll.ohTrigger(RecalcTrigger,Trigger6M)),NA())</f>
        <v>7.0755959879853503E-3</v>
      </c>
      <c r="Q2009" s="146">
        <f>IFERROR(_xll.qlIndexFixing(ONIndex1Y,I2009,TRUE,_xll.ohTrigger(RecalcTrigger,Trigger1Y)),NA())</f>
        <v>7.3828654672225547E-3</v>
      </c>
    </row>
    <row r="2010" spans="2:17" x14ac:dyDescent="0.2">
      <c r="B2010" s="39" t="s">
        <v>42</v>
      </c>
      <c r="D2010" s="42">
        <f>_xll.qlCalendarAdvance(Calendar,$D2009,B2010,"f",FALSE)</f>
        <v>53842</v>
      </c>
      <c r="E2010" s="140">
        <f>_xll.qlInterestRateIndexValueDate(IndexON,D2010)</f>
        <v>53842</v>
      </c>
      <c r="F2010" s="156">
        <f>IFERROR(_xll.qlIndexFixing(IndexON,D2010,TRUE,_xll.ohTrigger(RecalcTrigger,TriggerON)),NA())</f>
        <v>5.974924446501273E-3</v>
      </c>
      <c r="H2010" s="42">
        <f>_xll.qlCalendarAdvance(Calendar,$H2009,B2010,"f",FALSE)</f>
        <v>53842</v>
      </c>
      <c r="I2010" s="140">
        <f>_xll.qlInterestRateIndexValueDate(Index1M,$H2010)</f>
        <v>53842</v>
      </c>
      <c r="J2010" s="145">
        <f>IFERROR(_xll.qlIndexFixing(Index1M,$H2010,TRUE,_xll.ohTrigger(RecalcTrigger,Trigger1M)),NA())</f>
        <v>6.9050639096619303E-3</v>
      </c>
      <c r="K2010" s="44">
        <f>IFERROR(_xll.qlIndexFixing(Index3M,H2010,TRUE,_xll.ohTrigger(RecalcTrigger,Trigger3M)),NA())</f>
        <v>7.0695247320204614E-3</v>
      </c>
      <c r="L2010" s="44">
        <f>IFERROR(_xll.qlIndexFixing(Index6M,$H2010,TRUE,_xll.ohTrigger(RecalcTrigger,Trigger6M)),NA())</f>
        <v>6.9969744390091177E-3</v>
      </c>
      <c r="M2010" s="146">
        <f>IFERROR(_xll.qlIndexFixing(Index1Y,$H2010,TRUE,_xll.ohTrigger(RecalcTrigger,Trigger1Y)),NA())</f>
        <v>7.2385823407843386E-3</v>
      </c>
      <c r="N2010" s="145">
        <f>IFERROR(_xll.qlIndexFixing(ONIndex1M,I2010,TRUE,_xll.ohTrigger(RecalcTrigger,Trigger1M)),NA())</f>
        <v>6.916434483046352E-3</v>
      </c>
      <c r="O2010" s="44">
        <f>IFERROR(_xll.qlIndexFixing(ONIndex3M,I2010,TRUE,_xll.ohTrigger(RecalcTrigger,Trigger3M)),NA())</f>
        <v>7.1085287683758658E-3</v>
      </c>
      <c r="P2010" s="44">
        <f>IFERROR(_xll.qlIndexFixing(ONIndex6M,I2010,TRUE,_xll.ohTrigger(RecalcTrigger,Trigger6M)),NA())</f>
        <v>7.0689869720863552E-3</v>
      </c>
      <c r="Q2010" s="146">
        <f>IFERROR(_xll.qlIndexFixing(ONIndex1Y,I2010,TRUE,_xll.ohTrigger(RecalcTrigger,Trigger1Y)),NA())</f>
        <v>7.3763256991299375E-3</v>
      </c>
    </row>
    <row r="2011" spans="2:17" x14ac:dyDescent="0.2">
      <c r="B2011" s="39" t="s">
        <v>42</v>
      </c>
      <c r="D2011" s="42">
        <f>_xll.qlCalendarAdvance(Calendar,$D2010,B2011,"f",FALSE)</f>
        <v>53849</v>
      </c>
      <c r="E2011" s="140">
        <f>_xll.qlInterestRateIndexValueDate(IndexON,D2011)</f>
        <v>53849</v>
      </c>
      <c r="F2011" s="156">
        <f>IFERROR(_xll.qlIndexFixing(IndexON,D2011,TRUE,_xll.ohTrigger(RecalcTrigger,TriggerON)),NA())</f>
        <v>5.9684197252518612E-3</v>
      </c>
      <c r="H2011" s="42">
        <f>_xll.qlCalendarAdvance(Calendar,$H2010,B2011,"f",FALSE)</f>
        <v>53849</v>
      </c>
      <c r="I2011" s="140">
        <f>_xll.qlInterestRateIndexValueDate(Index1M,$H2011)</f>
        <v>53849</v>
      </c>
      <c r="J2011" s="145">
        <f>IFERROR(_xll.qlIndexFixing(Index1M,$H2011,TRUE,_xll.ohTrigger(RecalcTrigger,Trigger1M)),NA())</f>
        <v>6.8972659677862813E-3</v>
      </c>
      <c r="K2011" s="44">
        <f>IFERROR(_xll.qlIndexFixing(Index3M,H2011,TRUE,_xll.ohTrigger(RecalcTrigger,Trigger3M)),NA())</f>
        <v>7.0625974373191066E-3</v>
      </c>
      <c r="L2011" s="44">
        <f>IFERROR(_xll.qlIndexFixing(Index6M,$H2011,TRUE,_xll.ohTrigger(RecalcTrigger,Trigger6M)),NA())</f>
        <v>6.9905454705004588E-3</v>
      </c>
      <c r="M2011" s="146">
        <f>IFERROR(_xll.qlIndexFixing(Index1Y,$H2011,TRUE,_xll.ohTrigger(RecalcTrigger,Trigger1Y)),NA())</f>
        <v>7.231272867820833E-3</v>
      </c>
      <c r="N2011" s="145">
        <f>IFERROR(_xll.qlIndexFixing(ONIndex1M,I2011,TRUE,_xll.ohTrigger(RecalcTrigger,Trigger1M)),NA())</f>
        <v>6.9098226460884149E-3</v>
      </c>
      <c r="O2011" s="44">
        <f>IFERROR(_xll.qlIndexFixing(ONIndex3M,I2011,TRUE,_xll.ohTrigger(RecalcTrigger,Trigger3M)),NA())</f>
        <v>7.1015082361769455E-3</v>
      </c>
      <c r="P2011" s="44">
        <f>IFERROR(_xll.qlIndexFixing(ONIndex6M,I2011,TRUE,_xll.ohTrigger(RecalcTrigger,Trigger6M)),NA())</f>
        <v>7.0623924123314197E-3</v>
      </c>
      <c r="Q2011" s="146">
        <f>IFERROR(_xll.qlIndexFixing(ONIndex1Y,I2011,TRUE,_xll.ohTrigger(RecalcTrigger,Trigger1Y)),NA())</f>
        <v>7.3697994767074615E-3</v>
      </c>
    </row>
    <row r="2012" spans="2:17" x14ac:dyDescent="0.2">
      <c r="B2012" s="39" t="s">
        <v>42</v>
      </c>
      <c r="D2012" s="42">
        <f>_xll.qlCalendarAdvance(Calendar,$D2011,B2012,"f",FALSE)</f>
        <v>53856</v>
      </c>
      <c r="E2012" s="140">
        <f>_xll.qlInterestRateIndexValueDate(IndexON,D2012)</f>
        <v>53856</v>
      </c>
      <c r="F2012" s="156">
        <f>IFERROR(_xll.qlIndexFixing(IndexON,D2012,TRUE,_xll.ohTrigger(RecalcTrigger,TriggerON)),NA())</f>
        <v>5.961930579476693E-3</v>
      </c>
      <c r="H2012" s="42">
        <f>_xll.qlCalendarAdvance(Calendar,$H2011,B2012,"f",FALSE)</f>
        <v>53856</v>
      </c>
      <c r="I2012" s="140">
        <f>_xll.qlInterestRateIndexValueDate(Index1M,$H2012)</f>
        <v>53856</v>
      </c>
      <c r="J2012" s="145">
        <f>IFERROR(_xll.qlIndexFixing(Index1M,$H2012,TRUE,_xll.ohTrigger(RecalcTrigger,Trigger1M)),NA())</f>
        <v>6.8906970481670549E-3</v>
      </c>
      <c r="K2012" s="44">
        <f>IFERROR(_xll.qlIndexFixing(Index3M,H2012,TRUE,_xll.ohTrigger(RecalcTrigger,Trigger3M)),NA())</f>
        <v>7.0556864014865691E-3</v>
      </c>
      <c r="L2012" s="44">
        <f>IFERROR(_xll.qlIndexFixing(Index6M,$H2012,TRUE,_xll.ohTrigger(RecalcTrigger,Trigger6M)),NA())</f>
        <v>6.9841310292311628E-3</v>
      </c>
      <c r="M2012" s="146">
        <f>IFERROR(_xll.qlIndexFixing(Index1Y,$H2012,TRUE,_xll.ohTrigger(RecalcTrigger,Trigger1Y)),NA())</f>
        <v>7.2250705315131869E-3</v>
      </c>
      <c r="N2012" s="145">
        <f>IFERROR(_xll.qlIndexFixing(ONIndex1M,I2012,TRUE,_xll.ohTrigger(RecalcTrigger,Trigger1M)),NA())</f>
        <v>6.9032253570999735E-3</v>
      </c>
      <c r="O2012" s="44">
        <f>IFERROR(_xll.qlIndexFixing(ONIndex3M,I2012,TRUE,_xll.ohTrigger(RecalcTrigger,Trigger3M)),NA())</f>
        <v>7.0945039223113682E-3</v>
      </c>
      <c r="P2012" s="44">
        <f>IFERROR(_xll.qlIndexFixing(ONIndex6M,I2012,TRUE,_xll.ohTrigger(RecalcTrigger,Trigger6M)),NA())</f>
        <v>7.0558123091257752E-3</v>
      </c>
      <c r="Q2012" s="146">
        <f>IFERROR(_xll.qlIndexFixing(ONIndex1Y,I2012,TRUE,_xll.ohTrigger(RecalcTrigger,Trigger1Y)),NA())</f>
        <v>7.3632868000361729E-3</v>
      </c>
    </row>
    <row r="2013" spans="2:17" x14ac:dyDescent="0.2">
      <c r="B2013" s="39" t="s">
        <v>42</v>
      </c>
      <c r="D2013" s="42">
        <f>_xll.qlCalendarAdvance(Calendar,$D2012,B2013,"f",FALSE)</f>
        <v>53863</v>
      </c>
      <c r="E2013" s="140">
        <f>_xll.qlInterestRateIndexValueDate(IndexON,D2013)</f>
        <v>53863</v>
      </c>
      <c r="F2013" s="156">
        <f>IFERROR(_xll.qlIndexFixing(IndexON,D2013,TRUE,_xll.ohTrigger(RecalcTrigger,TriggerON)),NA())</f>
        <v>5.9554570093378612E-3</v>
      </c>
      <c r="H2013" s="42">
        <f>_xll.qlCalendarAdvance(Calendar,$H2012,B2013,"f",FALSE)</f>
        <v>53863</v>
      </c>
      <c r="I2013" s="140">
        <f>_xll.qlInterestRateIndexValueDate(Index1M,$H2013)</f>
        <v>53863</v>
      </c>
      <c r="J2013" s="145">
        <f>IFERROR(_xll.qlIndexFixing(Index1M,$H2013,TRUE,_xll.ohTrigger(RecalcTrigger,Trigger1M)),NA())</f>
        <v>6.8841426886692009E-3</v>
      </c>
      <c r="K2013" s="44">
        <f>IFERROR(_xll.qlIndexFixing(Index3M,H2013,TRUE,_xll.ohTrigger(RecalcTrigger,Trigger3M)),NA())</f>
        <v>7.0487916244400392E-3</v>
      </c>
      <c r="L2013" s="44">
        <f>IFERROR(_xll.qlIndexFixing(Index6M,$H2013,TRUE,_xll.ohTrigger(RecalcTrigger,Trigger6M)),NA())</f>
        <v>6.9777311150612809E-3</v>
      </c>
      <c r="M2013" s="146">
        <f>IFERROR(_xll.qlIndexFixing(Index1Y,$H2013,TRUE,_xll.ohTrigger(RecalcTrigger,Trigger1Y)),NA())</f>
        <v>7.2188818776558169E-3</v>
      </c>
      <c r="N2013" s="145">
        <f>IFERROR(_xll.qlIndexFixing(ONIndex1M,I2013,TRUE,_xll.ohTrigger(RecalcTrigger,Trigger1M)),NA())</f>
        <v>6.8966426159999816E-3</v>
      </c>
      <c r="O2013" s="44">
        <f>IFERROR(_xll.qlIndexFixing(ONIndex3M,I2013,TRUE,_xll.ohTrigger(RecalcTrigger,Trigger3M)),NA())</f>
        <v>7.0875158269412264E-3</v>
      </c>
      <c r="P2013" s="44">
        <f>IFERROR(_xll.qlIndexFixing(ONIndex6M,I2013,TRUE,_xll.ohTrigger(RecalcTrigger,Trigger6M)),NA())</f>
        <v>7.0492466623073291E-3</v>
      </c>
      <c r="Q2013" s="146">
        <f>IFERROR(_xll.qlIndexFixing(ONIndex1Y,I2013,TRUE,_xll.ohTrigger(RecalcTrigger,Trigger1Y)),NA())</f>
        <v>7.3567876691160716E-3</v>
      </c>
    </row>
    <row r="2014" spans="2:17" x14ac:dyDescent="0.2">
      <c r="B2014" s="39" t="s">
        <v>42</v>
      </c>
      <c r="D2014" s="42">
        <f>_xll.qlCalendarAdvance(Calendar,$D2013,B2014,"f",FALSE)</f>
        <v>53870</v>
      </c>
      <c r="E2014" s="140">
        <f>_xll.qlInterestRateIndexValueDate(IndexON,D2014)</f>
        <v>53870</v>
      </c>
      <c r="F2014" s="156">
        <f>IFERROR(_xll.qlIndexFixing(IndexON,D2014,TRUE,_xll.ohTrigger(RecalcTrigger,TriggerON)),NA())</f>
        <v>5.948999014673273E-3</v>
      </c>
      <c r="H2014" s="42">
        <f>_xll.qlCalendarAdvance(Calendar,$H2013,B2014,"f",FALSE)</f>
        <v>53870</v>
      </c>
      <c r="I2014" s="140">
        <f>_xll.qlInterestRateIndexValueDate(Index1M,$H2014)</f>
        <v>53870</v>
      </c>
      <c r="J2014" s="145">
        <f>IFERROR(_xll.qlIndexFixing(Index1M,$H2014,TRUE,_xll.ohTrigger(RecalcTrigger,Trigger1M)),NA())</f>
        <v>6.877602889262327E-3</v>
      </c>
      <c r="K2014" s="44">
        <f>IFERROR(_xll.qlIndexFixing(Index3M,H2014,TRUE,_xll.ohTrigger(RecalcTrigger,Trigger3M)),NA())</f>
        <v>7.0419131060931858E-3</v>
      </c>
      <c r="L2014" s="44">
        <f>IFERROR(_xll.qlIndexFixing(Index6M,$H2014,TRUE,_xll.ohTrigger(RecalcTrigger,Trigger6M)),NA())</f>
        <v>6.9713457278517497E-3</v>
      </c>
      <c r="M2014" s="146">
        <f>IFERROR(_xll.qlIndexFixing(Index1Y,$H2014,TRUE,_xll.ohTrigger(RecalcTrigger,Trigger1Y)),NA())</f>
        <v>7.2127069059954516E-3</v>
      </c>
      <c r="N2014" s="145">
        <f>IFERROR(_xll.qlIndexFixing(ONIndex1M,I2014,TRUE,_xll.ohTrigger(RecalcTrigger,Trigger1M)),NA())</f>
        <v>6.8900744228694855E-3</v>
      </c>
      <c r="O2014" s="44">
        <f>IFERROR(_xll.qlIndexFixing(ONIndex3M,I2014,TRUE,_xll.ohTrigger(RecalcTrigger,Trigger3M)),NA())</f>
        <v>7.0805439498233813E-3</v>
      </c>
      <c r="P2014" s="44">
        <f>IFERROR(_xll.qlIndexFixing(ONIndex6M,I2014,TRUE,_xll.ohTrigger(RecalcTrigger,Trigger6M)),NA())</f>
        <v>7.0426954717950352E-3</v>
      </c>
      <c r="Q2014" s="146">
        <f>IFERROR(_xll.qlIndexFixing(ONIndex1Y,I2014,TRUE,_xll.ohTrigger(RecalcTrigger,Trigger1Y)),NA())</f>
        <v>7.3503020839471578E-3</v>
      </c>
    </row>
    <row r="2015" spans="2:17" x14ac:dyDescent="0.2">
      <c r="B2015" s="39" t="s">
        <v>42</v>
      </c>
      <c r="D2015" s="42">
        <f>_xll.qlCalendarAdvance(Calendar,$D2014,B2015,"f",FALSE)</f>
        <v>53877</v>
      </c>
      <c r="E2015" s="140">
        <f>_xll.qlInterestRateIndexValueDate(IndexON,D2015)</f>
        <v>53877</v>
      </c>
      <c r="F2015" s="156">
        <f>IFERROR(_xll.qlIndexFixing(IndexON,D2015,TRUE,_xll.ohTrigger(RecalcTrigger,TriggerON)),NA())</f>
        <v>5.942556595645021E-3</v>
      </c>
      <c r="H2015" s="42">
        <f>_xll.qlCalendarAdvance(Calendar,$H2014,B2015,"f",FALSE)</f>
        <v>53877</v>
      </c>
      <c r="I2015" s="140">
        <f>_xll.qlInterestRateIndexValueDate(Index1M,$H2015)</f>
        <v>53877</v>
      </c>
      <c r="J2015" s="145">
        <f>IFERROR(_xll.qlIndexFixing(Index1M,$H2015,TRUE,_xll.ohTrigger(RecalcTrigger,Trigger1M)),NA())</f>
        <v>6.8710776499261716E-3</v>
      </c>
      <c r="K2015" s="44">
        <f>IFERROR(_xll.qlIndexFixing(Index3M,H2015,TRUE,_xll.ohTrigger(RecalcTrigger,Trigger3M)),NA())</f>
        <v>7.0350508463632002E-3</v>
      </c>
      <c r="L2015" s="44">
        <f>IFERROR(_xll.qlIndexFixing(Index6M,$H2015,TRUE,_xll.ohTrigger(RecalcTrigger,Trigger6M)),NA())</f>
        <v>6.9638242831278861E-3</v>
      </c>
      <c r="M2015" s="146">
        <f>IFERROR(_xll.qlIndexFixing(Index1Y,$H2015,TRUE,_xll.ohTrigger(RecalcTrigger,Trigger1Y)),NA())</f>
        <v>7.206545616278163E-3</v>
      </c>
      <c r="N2015" s="145">
        <f>IFERROR(_xll.qlIndexFixing(ONIndex1M,I2015,TRUE,_xll.ohTrigger(RecalcTrigger,Trigger1M)),NA())</f>
        <v>6.883520777708485E-3</v>
      </c>
      <c r="O2015" s="44">
        <f>IFERROR(_xll.qlIndexFixing(ONIndex3M,I2015,TRUE,_xll.ohTrigger(RecalcTrigger,Trigger3M)),NA())</f>
        <v>7.0735882912009718E-3</v>
      </c>
      <c r="P2015" s="44">
        <f>IFERROR(_xll.qlIndexFixing(ONIndex6M,I2015,TRUE,_xll.ohTrigger(RecalcTrigger,Trigger6M)),NA())</f>
        <v>7.0361587376699397E-3</v>
      </c>
      <c r="Q2015" s="146">
        <f>IFERROR(_xll.qlIndexFixing(ONIndex1Y,I2015,TRUE,_xll.ohTrigger(RecalcTrigger,Trigger1Y)),NA())</f>
        <v>7.3438300445294313E-3</v>
      </c>
    </row>
    <row r="2016" spans="2:17" x14ac:dyDescent="0.2">
      <c r="B2016" s="39" t="s">
        <v>42</v>
      </c>
      <c r="D2016" s="42">
        <f>_xll.qlCalendarAdvance(Calendar,$D2015,B2016,"f",FALSE)</f>
        <v>53884</v>
      </c>
      <c r="E2016" s="140">
        <f>_xll.qlInterestRateIndexValueDate(IndexON,D2016)</f>
        <v>53884</v>
      </c>
      <c r="F2016" s="156">
        <f>IFERROR(_xll.qlIndexFixing(IndexON,D2016,TRUE,_xll.ohTrigger(RecalcTrigger,TriggerON)),NA())</f>
        <v>5.9361297521720591E-3</v>
      </c>
      <c r="H2016" s="42">
        <f>_xll.qlCalendarAdvance(Calendar,$H2015,B2016,"f",FALSE)</f>
        <v>53884</v>
      </c>
      <c r="I2016" s="140">
        <f>_xll.qlInterestRateIndexValueDate(Index1M,$H2016)</f>
        <v>53884</v>
      </c>
      <c r="J2016" s="145">
        <f>IFERROR(_xll.qlIndexFixing(Index1M,$H2016,TRUE,_xll.ohTrigger(RecalcTrigger,Trigger1M)),NA())</f>
        <v>6.8645669706328752E-3</v>
      </c>
      <c r="K2016" s="44">
        <f>IFERROR(_xll.qlIndexFixing(Index3M,H2016,TRUE,_xll.ohTrigger(RecalcTrigger,Trigger3M)),NA())</f>
        <v>7.0282048451655137E-3</v>
      </c>
      <c r="L2016" s="44">
        <f>IFERROR(_xll.qlIndexFixing(Index6M,$H2016,TRUE,_xll.ohTrigger(RecalcTrigger,Trigger6M)),NA())</f>
        <v>6.9574706993816146E-3</v>
      </c>
      <c r="M2016" s="146">
        <f>IFERROR(_xll.qlIndexFixing(Index1Y,$H2016,TRUE,_xll.ohTrigger(RecalcTrigger,Trigger1Y)),NA())</f>
        <v>7.2003980082517806E-3</v>
      </c>
      <c r="N2016" s="145">
        <f>IFERROR(_xll.qlIndexFixing(ONIndex1M,I2016,TRUE,_xll.ohTrigger(RecalcTrigger,Trigger1M)),NA())</f>
        <v>6.8769816805169803E-3</v>
      </c>
      <c r="O2016" s="44">
        <f>IFERROR(_xll.qlIndexFixing(ONIndex3M,I2016,TRUE,_xll.ohTrigger(RecalcTrigger,Trigger3M)),NA())</f>
        <v>7.0666488509929515E-3</v>
      </c>
      <c r="P2016" s="44">
        <f>IFERROR(_xll.qlIndexFixing(ONIndex6M,I2016,TRUE,_xll.ohTrigger(RecalcTrigger,Trigger6M)),NA())</f>
        <v>7.0296364598509964E-3</v>
      </c>
      <c r="Q2016" s="146">
        <f>IFERROR(_xll.qlIndexFixing(ONIndex1Y,I2016,TRUE,_xll.ohTrigger(RecalcTrigger,Trigger1Y)),NA())</f>
        <v>7.3373715508628923E-3</v>
      </c>
    </row>
    <row r="2017" spans="2:17" x14ac:dyDescent="0.2">
      <c r="B2017" s="39" t="s">
        <v>42</v>
      </c>
      <c r="D2017" s="42">
        <f>_xll.qlCalendarAdvance(Calendar,$D2016,B2017,"f",FALSE)</f>
        <v>53891</v>
      </c>
      <c r="E2017" s="140">
        <f>_xll.qlInterestRateIndexValueDate(IndexON,D2017)</f>
        <v>53891</v>
      </c>
      <c r="F2017" s="156">
        <f>IFERROR(_xll.qlIndexFixing(IndexON,D2017,TRUE,_xll.ohTrigger(RecalcTrigger,TriggerON)),NA())</f>
        <v>5.9297184842543871E-3</v>
      </c>
      <c r="H2017" s="42">
        <f>_xll.qlCalendarAdvance(Calendar,$H2016,B2017,"f",FALSE)</f>
        <v>53891</v>
      </c>
      <c r="I2017" s="140">
        <f>_xll.qlInterestRateIndexValueDate(Index1M,$H2017)</f>
        <v>53891</v>
      </c>
      <c r="J2017" s="145">
        <f>IFERROR(_xll.qlIndexFixing(Index1M,$H2017,TRUE,_xll.ohTrigger(RecalcTrigger,Trigger1M)),NA())</f>
        <v>6.8580708513571106E-3</v>
      </c>
      <c r="K2017" s="44">
        <f>IFERROR(_xll.qlIndexFixing(Index3M,H2017,TRUE,_xll.ohTrigger(RecalcTrigger,Trigger3M)),NA())</f>
        <v>7.0213751024164363E-3</v>
      </c>
      <c r="L2017" s="44">
        <f>IFERROR(_xll.qlIndexFixing(Index6M,$H2017,TRUE,_xll.ohTrigger(RecalcTrigger,Trigger6M)),NA())</f>
        <v>6.9511316433097164E-3</v>
      </c>
      <c r="M2017" s="146">
        <f>IFERROR(_xll.qlIndexFixing(Index1Y,$H2017,TRUE,_xll.ohTrigger(RecalcTrigger,Trigger1Y)),NA())</f>
        <v>7.1942640816636963E-3</v>
      </c>
      <c r="N2017" s="145">
        <f>IFERROR(_xll.qlIndexFixing(ONIndex1M,I2017,TRUE,_xll.ohTrigger(RecalcTrigger,Trigger1M)),NA())</f>
        <v>6.8704571312139251E-3</v>
      </c>
      <c r="O2017" s="44">
        <f>IFERROR(_xll.qlIndexFixing(ONIndex3M,I2017,TRUE,_xll.ohTrigger(RecalcTrigger,Trigger3M)),NA())</f>
        <v>7.0597256291182742E-3</v>
      </c>
      <c r="P2017" s="44">
        <f>IFERROR(_xll.qlIndexFixing(ONIndex6M,I2017,TRUE,_xll.ohTrigger(RecalcTrigger,Trigger6M)),NA())</f>
        <v>7.0231286384192515E-3</v>
      </c>
      <c r="Q2017" s="146">
        <f>IFERROR(_xll.qlIndexFixing(ONIndex1Y,I2017,TRUE,_xll.ohTrigger(RecalcTrigger,Trigger1Y)),NA())</f>
        <v>7.3309266029475406E-3</v>
      </c>
    </row>
    <row r="2018" spans="2:17" x14ac:dyDescent="0.2">
      <c r="B2018" s="39" t="s">
        <v>42</v>
      </c>
      <c r="D2018" s="42">
        <f>_xll.qlCalendarAdvance(Calendar,$D2017,B2018,"f",FALSE)</f>
        <v>53898</v>
      </c>
      <c r="E2018" s="140">
        <f>_xll.qlInterestRateIndexValueDate(IndexON,D2018)</f>
        <v>53898</v>
      </c>
      <c r="F2018" s="156">
        <f>IFERROR(_xll.qlIndexFixing(IndexON,D2018,TRUE,_xll.ohTrigger(RecalcTrigger,TriggerON)),NA())</f>
        <v>5.9233227918109588E-3</v>
      </c>
      <c r="H2018" s="42">
        <f>_xll.qlCalendarAdvance(Calendar,$H2017,B2018,"f",FALSE)</f>
        <v>53898</v>
      </c>
      <c r="I2018" s="140">
        <f>_xll.qlInterestRateIndexValueDate(Index1M,$H2018)</f>
        <v>53898</v>
      </c>
      <c r="J2018" s="145">
        <f>IFERROR(_xll.qlIndexFixing(Index1M,$H2018,TRUE,_xll.ohTrigger(RecalcTrigger,Trigger1M)),NA())</f>
        <v>6.8511919713523575E-3</v>
      </c>
      <c r="K2018" s="44">
        <f>IFERROR(_xll.qlIndexFixing(Index3M,H2018,TRUE,_xll.ohTrigger(RecalcTrigger,Trigger3M)),NA())</f>
        <v>7.0145616180305164E-3</v>
      </c>
      <c r="L2018" s="44">
        <f>IFERROR(_xll.qlIndexFixing(Index6M,$H2018,TRUE,_xll.ohTrigger(RecalcTrigger,Trigger6M)),NA())</f>
        <v>6.9448071147723226E-3</v>
      </c>
      <c r="M2018" s="146">
        <f>IFERROR(_xll.qlIndexFixing(Index1Y,$H2018,TRUE,_xll.ohTrigger(RecalcTrigger,Trigger1Y)),NA())</f>
        <v>7.1881438362630641E-3</v>
      </c>
      <c r="N2018" s="145">
        <f>IFERROR(_xll.qlIndexFixing(ONIndex1M,I2018,TRUE,_xll.ohTrigger(RecalcTrigger,Trigger1M)),NA())</f>
        <v>6.8639471299614119E-3</v>
      </c>
      <c r="O2018" s="44">
        <f>IFERROR(_xll.qlIndexFixing(ONIndex3M,I2018,TRUE,_xll.ohTrigger(RecalcTrigger,Trigger3M)),NA())</f>
        <v>7.0528186257390324E-3</v>
      </c>
      <c r="P2018" s="44">
        <f>IFERROR(_xll.qlIndexFixing(ONIndex6M,I2018,TRUE,_xll.ohTrigger(RecalcTrigger,Trigger6M)),NA())</f>
        <v>7.0166352733747051E-3</v>
      </c>
      <c r="Q2018" s="146">
        <f>IFERROR(_xll.qlIndexFixing(ONIndex1Y,I2018,TRUE,_xll.ohTrigger(RecalcTrigger,Trigger1Y)),NA())</f>
        <v>7.3244952007023301E-3</v>
      </c>
    </row>
    <row r="2019" spans="2:17" x14ac:dyDescent="0.2">
      <c r="B2019" s="39" t="s">
        <v>42</v>
      </c>
      <c r="D2019" s="42">
        <f>_xll.qlCalendarAdvance(Calendar,$D2018,B2019,"f",FALSE)</f>
        <v>53905</v>
      </c>
      <c r="E2019" s="140">
        <f>_xll.qlInterestRateIndexValueDate(IndexON,D2019)</f>
        <v>53905</v>
      </c>
      <c r="F2019" s="156">
        <f>IFERROR(_xll.qlIndexFixing(IndexON,D2019,TRUE,_xll.ohTrigger(RecalcTrigger,TriggerON)),NA())</f>
        <v>5.9169426749228204E-3</v>
      </c>
      <c r="H2019" s="42">
        <f>_xll.qlCalendarAdvance(Calendar,$H2018,B2019,"f",FALSE)</f>
        <v>53905</v>
      </c>
      <c r="I2019" s="140">
        <f>_xll.qlInterestRateIndexValueDate(Index1M,$H2019)</f>
        <v>53905</v>
      </c>
      <c r="J2019" s="145">
        <f>IFERROR(_xll.qlIndexFixing(Index1M,$H2019,TRUE,_xll.ohTrigger(RecalcTrigger,Trigger1M)),NA())</f>
        <v>6.8451222927670002E-3</v>
      </c>
      <c r="K2019" s="44">
        <f>IFERROR(_xll.qlIndexFixing(Index3M,H2019,TRUE,_xll.ohTrigger(RecalcTrigger,Trigger3M)),NA())</f>
        <v>7.0077643919258283E-3</v>
      </c>
      <c r="L2019" s="44">
        <f>IFERROR(_xll.qlIndexFixing(Index6M,$H2019,TRUE,_xll.ohTrigger(RecalcTrigger,Trigger6M)),NA())</f>
        <v>6.9384971136286907E-3</v>
      </c>
      <c r="M2019" s="146">
        <f>IFERROR(_xll.qlIndexFixing(Index1Y,$H2019,TRUE,_xll.ohTrigger(RecalcTrigger,Trigger1Y)),NA())</f>
        <v>7.1820372717983742E-3</v>
      </c>
      <c r="N2019" s="145">
        <f>IFERROR(_xll.qlIndexFixing(ONIndex1M,I2019,TRUE,_xll.ohTrigger(RecalcTrigger,Trigger1M)),NA())</f>
        <v>6.8574516765163018E-3</v>
      </c>
      <c r="O2019" s="44">
        <f>IFERROR(_xll.qlIndexFixing(ONIndex3M,I2019,TRUE,_xll.ohTrigger(RecalcTrigger,Trigger3M)),NA())</f>
        <v>7.0459278406931336E-3</v>
      </c>
      <c r="P2019" s="44">
        <f>IFERROR(_xll.qlIndexFixing(ONIndex6M,I2019,TRUE,_xll.ohTrigger(RecalcTrigger,Trigger6M)),NA())</f>
        <v>7.0101563646363108E-3</v>
      </c>
      <c r="Q2019" s="146">
        <f>IFERROR(_xll.qlIndexFixing(ONIndex1Y,I2019,TRUE,_xll.ohTrigger(RecalcTrigger,Trigger1Y)),NA())</f>
        <v>7.3180773442893532E-3</v>
      </c>
    </row>
    <row r="2020" spans="2:17" x14ac:dyDescent="0.2">
      <c r="B2020" s="39" t="s">
        <v>42</v>
      </c>
      <c r="D2020" s="42">
        <f>_xll.qlCalendarAdvance(Calendar,$D2019,B2020,"f",FALSE)</f>
        <v>53912</v>
      </c>
      <c r="E2020" s="140">
        <f>_xll.qlInterestRateIndexValueDate(IndexON,D2020)</f>
        <v>53912</v>
      </c>
      <c r="F2020" s="156">
        <f>IFERROR(_xll.qlIndexFixing(IndexON,D2020,TRUE,_xll.ohTrigger(RecalcTrigger,TriggerON)),NA())</f>
        <v>5.9105781336710184E-3</v>
      </c>
      <c r="H2020" s="42">
        <f>_xll.qlCalendarAdvance(Calendar,$H2019,B2020,"f",FALSE)</f>
        <v>53912</v>
      </c>
      <c r="I2020" s="140">
        <f>_xll.qlInterestRateIndexValueDate(Index1M,$H2020)</f>
        <v>53912</v>
      </c>
      <c r="J2020" s="145">
        <f>IFERROR(_xll.qlIndexFixing(Index1M,$H2020,TRUE,_xll.ohTrigger(RecalcTrigger,Trigger1M)),NA())</f>
        <v>6.8386698534020005E-3</v>
      </c>
      <c r="K2020" s="44">
        <f>IFERROR(_xll.qlIndexFixing(Index3M,H2020,TRUE,_xll.ohTrigger(RecalcTrigger,Trigger3M)),NA())</f>
        <v>7.000983424018681E-3</v>
      </c>
      <c r="L2020" s="44">
        <f>IFERROR(_xll.qlIndexFixing(Index6M,$H2020,TRUE,_xll.ohTrigger(RecalcTrigger,Trigger6M)),NA())</f>
        <v>6.9322016397398226E-3</v>
      </c>
      <c r="M2020" s="146">
        <f>IFERROR(_xll.qlIndexFixing(Index1Y,$H2020,TRUE,_xll.ohTrigger(RecalcTrigger,Trigger1Y)),NA())</f>
        <v>7.1759443880194413E-3</v>
      </c>
      <c r="N2020" s="145">
        <f>IFERROR(_xll.qlIndexFixing(ONIndex1M,I2020,TRUE,_xll.ohTrigger(RecalcTrigger,Trigger1M)),NA())</f>
        <v>6.8509707711217338E-3</v>
      </c>
      <c r="O2020" s="44">
        <f>IFERROR(_xll.qlIndexFixing(ONIndex3M,I2020,TRUE,_xll.ohTrigger(RecalcTrigger,Trigger3M)),NA())</f>
        <v>7.0390532740616241E-3</v>
      </c>
      <c r="P2020" s="44">
        <f>IFERROR(_xll.qlIndexFixing(ONIndex6M,I2020,TRUE,_xll.ohTrigger(RecalcTrigger,Trigger6M)),NA())</f>
        <v>7.0036919122851149E-3</v>
      </c>
      <c r="Q2020" s="146">
        <f>IFERROR(_xll.qlIndexFixing(ONIndex1Y,I2020,TRUE,_xll.ohTrigger(RecalcTrigger,Trigger1Y)),NA())</f>
        <v>7.3116730336275637E-3</v>
      </c>
    </row>
    <row r="2021" spans="2:17" x14ac:dyDescent="0.2">
      <c r="B2021" s="39" t="s">
        <v>42</v>
      </c>
      <c r="D2021" s="42">
        <f>_xll.qlCalendarAdvance(Calendar,$D2020,B2021,"f",FALSE)</f>
        <v>53919</v>
      </c>
      <c r="E2021" s="140">
        <f>_xll.qlInterestRateIndexValueDate(IndexON,D2021)</f>
        <v>53919</v>
      </c>
      <c r="F2021" s="156">
        <f>IFERROR(_xll.qlIndexFixing(IndexON,D2021,TRUE,_xll.ohTrigger(RecalcTrigger,TriggerON)),NA())</f>
        <v>5.9042291679745063E-3</v>
      </c>
      <c r="H2021" s="42">
        <f>_xll.qlCalendarAdvance(Calendar,$H2020,B2021,"f",FALSE)</f>
        <v>53919</v>
      </c>
      <c r="I2021" s="140">
        <f>_xll.qlInterestRateIndexValueDate(Index1M,$H2021)</f>
        <v>53919</v>
      </c>
      <c r="J2021" s="145">
        <f>IFERROR(_xll.qlIndexFixing(Index1M,$H2021,TRUE,_xll.ohTrigger(RecalcTrigger,Trigger1M)),NA())</f>
        <v>6.8322319739532247E-3</v>
      </c>
      <c r="K2021" s="44">
        <f>IFERROR(_xll.qlIndexFixing(Index3M,H2021,TRUE,_xll.ohTrigger(RecalcTrigger,Trigger3M)),NA())</f>
        <v>6.9942187142262684E-3</v>
      </c>
      <c r="L2021" s="44">
        <f>IFERROR(_xll.qlIndexFixing(Index6M,$H2021,TRUE,_xll.ohTrigger(RecalcTrigger,Trigger6M)),NA())</f>
        <v>6.9259206929667199E-3</v>
      </c>
      <c r="M2021" s="146">
        <f>IFERROR(_xll.qlIndexFixing(Index1Y,$H2021,TRUE,_xll.ohTrigger(RecalcTrigger,Trigger1Y)),NA())</f>
        <v>7.1698651846762995E-3</v>
      </c>
      <c r="N2021" s="145">
        <f>IFERROR(_xll.qlIndexFixing(ONIndex1M,I2021,TRUE,_xll.ohTrigger(RecalcTrigger,Trigger1M)),NA())</f>
        <v>6.8445044136966615E-3</v>
      </c>
      <c r="O2021" s="44">
        <f>IFERROR(_xll.qlIndexFixing(ONIndex3M,I2021,TRUE,_xll.ohTrigger(RecalcTrigger,Trigger3M)),NA())</f>
        <v>7.0321949258445038E-3</v>
      </c>
      <c r="P2021" s="44">
        <f>IFERROR(_xll.qlIndexFixing(ONIndex6M,I2021,TRUE,_xll.ohTrigger(RecalcTrigger,Trigger6M)),NA())</f>
        <v>6.9972419163211175E-3</v>
      </c>
      <c r="Q2021" s="146">
        <f>IFERROR(_xll.qlIndexFixing(ONIndex1Y,I2021,TRUE,_xll.ohTrigger(RecalcTrigger,Trigger1Y)),NA())</f>
        <v>7.3052822686359153E-3</v>
      </c>
    </row>
    <row r="2022" spans="2:17" x14ac:dyDescent="0.2">
      <c r="B2022" s="39" t="s">
        <v>42</v>
      </c>
      <c r="D2022" s="42">
        <f>_xll.qlCalendarAdvance(Calendar,$D2021,B2022,"f",FALSE)</f>
        <v>53926</v>
      </c>
      <c r="E2022" s="140">
        <f>_xll.qlInterestRateIndexValueDate(IndexON,D2022)</f>
        <v>53926</v>
      </c>
      <c r="F2022" s="156">
        <f>IFERROR(_xll.qlIndexFixing(IndexON,D2022,TRUE,_xll.ohTrigger(RecalcTrigger,TriggerON)),NA())</f>
        <v>5.8978957777522378E-3</v>
      </c>
      <c r="H2022" s="42">
        <f>_xll.qlCalendarAdvance(Calendar,$H2021,B2022,"f",FALSE)</f>
        <v>53926</v>
      </c>
      <c r="I2022" s="140">
        <f>_xll.qlInterestRateIndexValueDate(Index1M,$H2022)</f>
        <v>53926</v>
      </c>
      <c r="J2022" s="145">
        <f>IFERROR(_xll.qlIndexFixing(Index1M,$H2022,TRUE,_xll.ohTrigger(RecalcTrigger,Trigger1M)),NA())</f>
        <v>6.8258086544029442E-3</v>
      </c>
      <c r="K2022" s="44">
        <f>IFERROR(_xll.qlIndexFixing(Index3M,H2022,TRUE,_xll.ohTrigger(RecalcTrigger,Trigger3M)),NA())</f>
        <v>6.9874702624640192E-3</v>
      </c>
      <c r="L2022" s="44">
        <f>IFERROR(_xll.qlIndexFixing(Index6M,$H2022,TRUE,_xll.ohTrigger(RecalcTrigger,Trigger6M)),NA())</f>
        <v>6.9196542731703821E-3</v>
      </c>
      <c r="M2022" s="146">
        <f>IFERROR(_xll.qlIndexFixing(Index1Y,$H2022,TRUE,_xll.ohTrigger(RecalcTrigger,Trigger1Y)),NA())</f>
        <v>7.1637996615198634E-3</v>
      </c>
      <c r="N2022" s="145">
        <f>IFERROR(_xll.qlIndexFixing(ONIndex1M,I2022,TRUE,_xll.ohTrigger(RecalcTrigger,Trigger1M)),NA())</f>
        <v>6.8380526041600387E-3</v>
      </c>
      <c r="O2022" s="44">
        <f>IFERROR(_xll.qlIndexFixing(ONIndex3M,I2022,TRUE,_xll.ohTrigger(RecalcTrigger,Trigger3M)),NA())</f>
        <v>7.0253527958796802E-3</v>
      </c>
      <c r="P2022" s="44">
        <f>IFERROR(_xll.qlIndexFixing(ONIndex6M,I2022,TRUE,_xll.ohTrigger(RecalcTrigger,Trigger6M)),NA())</f>
        <v>6.9908063768253648E-3</v>
      </c>
      <c r="Q2022" s="146">
        <f>IFERROR(_xll.qlIndexFixing(ONIndex1Y,I2022,TRUE,_xll.ohTrigger(RecalcTrigger,Trigger1Y)),NA())</f>
        <v>7.2989050493954544E-3</v>
      </c>
    </row>
    <row r="2023" spans="2:17" x14ac:dyDescent="0.2">
      <c r="B2023" s="39" t="s">
        <v>42</v>
      </c>
      <c r="D2023" s="42">
        <f>_xll.qlCalendarAdvance(Calendar,$D2022,B2023,"f",FALSE)</f>
        <v>53933</v>
      </c>
      <c r="E2023" s="140">
        <f>_xll.qlInterestRateIndexValueDate(IndexON,D2023)</f>
        <v>53933</v>
      </c>
      <c r="F2023" s="156">
        <f>IFERROR(_xll.qlIndexFixing(IndexON,D2023,TRUE,_xll.ohTrigger(RecalcTrigger,TriggerON)),NA())</f>
        <v>5.8915779630852594E-3</v>
      </c>
      <c r="H2023" s="42">
        <f>_xll.qlCalendarAdvance(Calendar,$H2022,B2023,"f",FALSE)</f>
        <v>53933</v>
      </c>
      <c r="I2023" s="140">
        <f>_xll.qlInterestRateIndexValueDate(Index1M,$H2023)</f>
        <v>53933</v>
      </c>
      <c r="J2023" s="145">
        <f>IFERROR(_xll.qlIndexFixing(Index1M,$H2023,TRUE,_xll.ohTrigger(RecalcTrigger,Trigger1M)),NA())</f>
        <v>6.8193998947232992E-3</v>
      </c>
      <c r="K2023" s="44">
        <f>IFERROR(_xll.qlIndexFixing(Index3M,H2023,TRUE,_xll.ohTrigger(RecalcTrigger,Trigger3M)),NA())</f>
        <v>6.980738068650006E-3</v>
      </c>
      <c r="L2023" s="44">
        <f>IFERROR(_xll.qlIndexFixing(Index6M,$H2023,TRUE,_xll.ohTrigger(RecalcTrigger,Trigger6M)),NA())</f>
        <v>6.9145309333679093E-3</v>
      </c>
      <c r="M2023" s="146">
        <f>IFERROR(_xll.qlIndexFixing(Index1Y,$H2023,TRUE,_xll.ohTrigger(RecalcTrigger,Trigger1Y)),NA())</f>
        <v>7.1588078652502496E-3</v>
      </c>
      <c r="N2023" s="145">
        <f>IFERROR(_xll.qlIndexFixing(ONIndex1M,I2023,TRUE,_xll.ohTrigger(RecalcTrigger,Trigger1M)),NA())</f>
        <v>6.8316153425118653E-3</v>
      </c>
      <c r="O2023" s="44">
        <f>IFERROR(_xll.qlIndexFixing(ONIndex3M,I2023,TRUE,_xll.ohTrigger(RecalcTrigger,Trigger3M)),NA())</f>
        <v>7.0185268844913384E-3</v>
      </c>
      <c r="P2023" s="44">
        <f>IFERROR(_xll.qlIndexFixing(ONIndex6M,I2023,TRUE,_xll.ohTrigger(RecalcTrigger,Trigger6M)),NA())</f>
        <v>6.9843852934736717E-3</v>
      </c>
      <c r="Q2023" s="146">
        <f>IFERROR(_xll.qlIndexFixing(ONIndex1Y,I2023,TRUE,_xll.ohTrigger(RecalcTrigger,Trigger1Y)),NA())</f>
        <v>7.2925413759872271E-3</v>
      </c>
    </row>
    <row r="2024" spans="2:17" x14ac:dyDescent="0.2">
      <c r="B2024" s="39" t="s">
        <v>42</v>
      </c>
      <c r="D2024" s="42">
        <f>_xll.qlCalendarAdvance(Calendar,$D2023,B2024,"f",FALSE)</f>
        <v>53940</v>
      </c>
      <c r="E2024" s="140">
        <f>_xll.qlInterestRateIndexValueDate(IndexON,D2024)</f>
        <v>53940</v>
      </c>
      <c r="F2024" s="156">
        <f>IFERROR(_xll.qlIndexFixing(IndexON,D2024,TRUE,_xll.ohTrigger(RecalcTrigger,TriggerON)),NA())</f>
        <v>5.8852757239735709E-3</v>
      </c>
      <c r="H2024" s="42">
        <f>_xll.qlCalendarAdvance(Calendar,$H2023,B2024,"f",FALSE)</f>
        <v>53940</v>
      </c>
      <c r="I2024" s="140">
        <f>_xll.qlInterestRateIndexValueDate(Index1M,$H2024)</f>
        <v>53940</v>
      </c>
      <c r="J2024" s="145">
        <f>IFERROR(_xll.qlIndexFixing(Index1M,$H2024,TRUE,_xll.ohTrigger(RecalcTrigger,Trigger1M)),NA())</f>
        <v>6.8130056948889628E-3</v>
      </c>
      <c r="K2024" s="44">
        <f>IFERROR(_xll.qlIndexFixing(Index3M,H2024,TRUE,_xll.ohTrigger(RecalcTrigger,Trigger3M)),NA())</f>
        <v>6.9744321794263306E-3</v>
      </c>
      <c r="L2024" s="44">
        <f>IFERROR(_xll.qlIndexFixing(Index6M,$H2024,TRUE,_xll.ohTrigger(RecalcTrigger,Trigger6M)),NA())</f>
        <v>6.9086662388188266E-3</v>
      </c>
      <c r="M2024" s="146">
        <f>IFERROR(_xll.qlIndexFixing(Index1Y,$H2024,TRUE,_xll.ohTrigger(RecalcTrigger,Trigger1Y)),NA())</f>
        <v>7.1517096547723093E-3</v>
      </c>
      <c r="N2024" s="145">
        <f>IFERROR(_xll.qlIndexFixing(ONIndex1M,I2024,TRUE,_xll.ohTrigger(RecalcTrigger,Trigger1M)),NA())</f>
        <v>6.8251926289142339E-3</v>
      </c>
      <c r="O2024" s="44">
        <f>IFERROR(_xll.qlIndexFixing(ONIndex3M,I2024,TRUE,_xll.ohTrigger(RecalcTrigger,Trigger3M)),NA())</f>
        <v>7.0117171914363396E-3</v>
      </c>
      <c r="P2024" s="44">
        <f>IFERROR(_xll.qlIndexFixing(ONIndex6M,I2024,TRUE,_xll.ohTrigger(RecalcTrigger,Trigger6M)),NA())</f>
        <v>6.9779786665902233E-3</v>
      </c>
      <c r="Q2024" s="146">
        <f>IFERROR(_xll.qlIndexFixing(ONIndex1Y,I2024,TRUE,_xll.ohTrigger(RecalcTrigger,Trigger1Y)),NA())</f>
        <v>7.2861912482491409E-3</v>
      </c>
    </row>
    <row r="2025" spans="2:17" x14ac:dyDescent="0.2">
      <c r="B2025" s="39" t="s">
        <v>42</v>
      </c>
      <c r="D2025" s="42">
        <f>_xll.qlCalendarAdvance(Calendar,$D2024,B2025,"f",FALSE)</f>
        <v>53947</v>
      </c>
      <c r="E2025" s="140">
        <f>_xll.qlInterestRateIndexValueDate(IndexON,D2025)</f>
        <v>53947</v>
      </c>
      <c r="F2025" s="156">
        <f>IFERROR(_xll.qlIndexFixing(IndexON,D2025,TRUE,_xll.ohTrigger(RecalcTrigger,TriggerON)),NA())</f>
        <v>5.8789890604171724E-3</v>
      </c>
      <c r="H2025" s="42">
        <f>_xll.qlCalendarAdvance(Calendar,$H2024,B2025,"f",FALSE)</f>
        <v>53947</v>
      </c>
      <c r="I2025" s="140">
        <f>_xll.qlInterestRateIndexValueDate(Index1M,$H2025)</f>
        <v>53947</v>
      </c>
      <c r="J2025" s="145">
        <f>IFERROR(_xll.qlIndexFixing(Index1M,$H2025,TRUE,_xll.ohTrigger(RecalcTrigger,Trigger1M)),NA())</f>
        <v>6.8066260548771407E-3</v>
      </c>
      <c r="K2025" s="44">
        <f>IFERROR(_xll.qlIndexFixing(Index3M,H2025,TRUE,_xll.ohTrigger(RecalcTrigger,Trigger3M)),NA())</f>
        <v>6.9677314678649903E-3</v>
      </c>
      <c r="L2025" s="44">
        <f>IFERROR(_xll.qlIndexFixing(Index6M,$H2025,TRUE,_xll.ohTrigger(RecalcTrigger,Trigger6M)),NA())</f>
        <v>6.9024397191623493E-3</v>
      </c>
      <c r="M2025" s="146">
        <f>IFERROR(_xll.qlIndexFixing(Index1Y,$H2025,TRUE,_xll.ohTrigger(RecalcTrigger,Trigger1Y)),NA())</f>
        <v>7.1456851706852226E-3</v>
      </c>
      <c r="N2025" s="145">
        <f>IFERROR(_xll.qlIndexFixing(ONIndex1M,I2025,TRUE,_xll.ohTrigger(RecalcTrigger,Trigger1M)),NA())</f>
        <v>6.8187844631240058E-3</v>
      </c>
      <c r="O2025" s="44">
        <f>IFERROR(_xll.qlIndexFixing(ONIndex3M,I2025,TRUE,_xll.ohTrigger(RecalcTrigger,Trigger3M)),NA())</f>
        <v>7.0049237167146838E-3</v>
      </c>
      <c r="P2025" s="44">
        <f>IFERROR(_xll.qlIndexFixing(ONIndex6M,I2025,TRUE,_xll.ohTrigger(RecalcTrigger,Trigger6M)),NA())</f>
        <v>6.9715864961750196E-3</v>
      </c>
      <c r="Q2025" s="146">
        <f>IFERROR(_xll.qlIndexFixing(ONIndex1Y,I2025,TRUE,_xll.ohTrigger(RecalcTrigger,Trigger1Y)),NA())</f>
        <v>7.2798546662622421E-3</v>
      </c>
    </row>
    <row r="2026" spans="2:17" x14ac:dyDescent="0.2">
      <c r="B2026" s="39" t="s">
        <v>42</v>
      </c>
      <c r="D2026" s="42">
        <f>_xll.qlCalendarAdvance(Calendar,$D2025,B2026,"f",FALSE)</f>
        <v>53954</v>
      </c>
      <c r="E2026" s="140">
        <f>_xll.qlInterestRateIndexValueDate(IndexON,D2026)</f>
        <v>53954</v>
      </c>
      <c r="F2026" s="156">
        <f>IFERROR(_xll.qlIndexFixing(IndexON,D2026,TRUE,_xll.ohTrigger(RecalcTrigger,TriggerON)),NA())</f>
        <v>5.8727179724160639E-3</v>
      </c>
      <c r="H2026" s="42">
        <f>_xll.qlCalendarAdvance(Calendar,$H2025,B2026,"f",FALSE)</f>
        <v>53954</v>
      </c>
      <c r="I2026" s="140">
        <f>_xll.qlInterestRateIndexValueDate(Index1M,$H2026)</f>
        <v>53954</v>
      </c>
      <c r="J2026" s="145">
        <f>IFERROR(_xll.qlIndexFixing(Index1M,$H2026,TRUE,_xll.ohTrigger(RecalcTrigger,Trigger1M)),NA())</f>
        <v>6.8002609746625059E-3</v>
      </c>
      <c r="K2026" s="44">
        <f>IFERROR(_xll.qlIndexFixing(Index3M,H2026,TRUE,_xll.ohTrigger(RecalcTrigger,Trigger3M)),NA())</f>
        <v>6.9610470135783951E-3</v>
      </c>
      <c r="L2026" s="44">
        <f>IFERROR(_xll.qlIndexFixing(Index6M,$H2026,TRUE,_xll.ohTrigger(RecalcTrigger,Trigger6M)),NA())</f>
        <v>6.8962277244493178E-3</v>
      </c>
      <c r="M2026" s="146">
        <f>IFERROR(_xll.qlIndexFixing(Index1Y,$H2026,TRUE,_xll.ohTrigger(RecalcTrigger,Trigger1Y)),NA())</f>
        <v>7.1396743657933465E-3</v>
      </c>
      <c r="N2026" s="145">
        <f>IFERROR(_xll.qlIndexFixing(ONIndex1M,I2026,TRUE,_xll.ohTrigger(RecalcTrigger,Trigger1M)),NA())</f>
        <v>6.8123908454653659E-3</v>
      </c>
      <c r="O2026" s="44">
        <f>IFERROR(_xll.qlIndexFixing(ONIndex3M,I2026,TRUE,_xll.ohTrigger(RecalcTrigger,Trigger3M)),NA())</f>
        <v>6.9981464604884636E-3</v>
      </c>
      <c r="P2026" s="44">
        <f>IFERROR(_xll.qlIndexFixing(ONIndex6M,I2026,TRUE,_xll.ohTrigger(RecalcTrigger,Trigger6M)),NA())</f>
        <v>6.9652087819038755E-3</v>
      </c>
      <c r="Q2026" s="146">
        <f>IFERROR(_xll.qlIndexFixing(ONIndex1Y,I2026,TRUE,_xll.ohTrigger(RecalcTrigger,Trigger1Y)),NA())</f>
        <v>7.2735316300265307E-3</v>
      </c>
    </row>
    <row r="2027" spans="2:17" x14ac:dyDescent="0.2">
      <c r="B2027" s="39" t="s">
        <v>42</v>
      </c>
      <c r="D2027" s="42">
        <f>_xll.qlCalendarAdvance(Calendar,$D2026,B2027,"f",FALSE)</f>
        <v>53961</v>
      </c>
      <c r="E2027" s="140">
        <f>_xll.qlInterestRateIndexValueDate(IndexON,D2027)</f>
        <v>53961</v>
      </c>
      <c r="F2027" s="156">
        <f>IFERROR(_xll.qlIndexFixing(IndexON,D2027,TRUE,_xll.ohTrigger(RecalcTrigger,TriggerON)),NA())</f>
        <v>5.8664624599702453E-3</v>
      </c>
      <c r="H2027" s="42">
        <f>_xll.qlCalendarAdvance(Calendar,$H2026,B2027,"f",FALSE)</f>
        <v>53961</v>
      </c>
      <c r="I2027" s="140">
        <f>_xll.qlInterestRateIndexValueDate(Index1M,$H2027)</f>
        <v>53961</v>
      </c>
      <c r="J2027" s="145">
        <f>IFERROR(_xll.qlIndexFixing(Index1M,$H2027,TRUE,_xll.ohTrigger(RecalcTrigger,Trigger1M)),NA())</f>
        <v>6.7939104542197315E-3</v>
      </c>
      <c r="K2027" s="44">
        <f>IFERROR(_xll.qlIndexFixing(Index3M,H2027,TRUE,_xll.ohTrigger(RecalcTrigger,Trigger3M)),NA())</f>
        <v>6.953971871234252E-3</v>
      </c>
      <c r="L2027" s="44">
        <f>IFERROR(_xll.qlIndexFixing(Index6M,$H2027,TRUE,_xll.ohTrigger(RecalcTrigger,Trigger6M)),NA())</f>
        <v>6.8900302545465853E-3</v>
      </c>
      <c r="M2027" s="146">
        <f>IFERROR(_xll.qlIndexFixing(Index1Y,$H2027,TRUE,_xll.ohTrigger(RecalcTrigger,Trigger1Y)),NA())</f>
        <v>7.133677239850018E-3</v>
      </c>
      <c r="N2027" s="145">
        <f>IFERROR(_xll.qlIndexFixing(ONIndex1M,I2027,TRUE,_xll.ohTrigger(RecalcTrigger,Trigger1M)),NA())</f>
        <v>6.8060117756141292E-3</v>
      </c>
      <c r="O2027" s="44">
        <f>IFERROR(_xll.qlIndexFixing(ONIndex3M,I2027,TRUE,_xll.ohTrigger(RecalcTrigger,Trigger3M)),NA())</f>
        <v>6.9913854225955863E-3</v>
      </c>
      <c r="P2027" s="44">
        <f>IFERROR(_xll.qlIndexFixing(ONIndex6M,I2027,TRUE,_xll.ohTrigger(RecalcTrigger,Trigger6M)),NA())</f>
        <v>6.9588455241009761E-3</v>
      </c>
      <c r="Q2027" s="146">
        <f>IFERROR(_xll.qlIndexFixing(ONIndex1Y,I2027,TRUE,_xll.ohTrigger(RecalcTrigger,Trigger1Y)),NA())</f>
        <v>7.2672221395420067E-3</v>
      </c>
    </row>
    <row r="2028" spans="2:17" x14ac:dyDescent="0.2">
      <c r="B2028" s="39" t="s">
        <v>42</v>
      </c>
      <c r="D2028" s="42">
        <f>_xll.qlCalendarAdvance(Calendar,$D2027,B2028,"f",FALSE)</f>
        <v>53968</v>
      </c>
      <c r="E2028" s="140">
        <f>_xll.qlInterestRateIndexValueDate(IndexON,D2028)</f>
        <v>53968</v>
      </c>
      <c r="F2028" s="156">
        <f>IFERROR(_xll.qlIndexFixing(IndexON,D2028,TRUE,_xll.ohTrigger(RecalcTrigger,TriggerON)),NA())</f>
        <v>5.8602225229986704E-3</v>
      </c>
      <c r="H2028" s="42">
        <f>_xll.qlCalendarAdvance(Calendar,$H2027,B2028,"f",FALSE)</f>
        <v>53968</v>
      </c>
      <c r="I2028" s="140">
        <f>_xll.qlInterestRateIndexValueDate(Index1M,$H2028)</f>
        <v>53968</v>
      </c>
      <c r="J2028" s="145">
        <f>IFERROR(_xll.qlIndexFixing(Index1M,$H2028,TRUE,_xll.ohTrigger(RecalcTrigger,Trigger1M)),NA())</f>
        <v>6.7875744935234905E-3</v>
      </c>
      <c r="K2028" s="44">
        <f>IFERROR(_xll.qlIndexFixing(Index3M,H2028,TRUE,_xll.ohTrigger(RecalcTrigger,Trigger3M)),NA())</f>
        <v>6.9473209659281082E-3</v>
      </c>
      <c r="L2028" s="44">
        <f>IFERROR(_xll.qlIndexFixing(Index6M,$H2028,TRUE,_xll.ohTrigger(RecalcTrigger,Trigger6M)),NA())</f>
        <v>6.8819893970380255E-3</v>
      </c>
      <c r="M2028" s="146">
        <f>IFERROR(_xll.qlIndexFixing(Index1Y,$H2028,TRUE,_xll.ohTrigger(RecalcTrigger,Trigger1Y)),NA())</f>
        <v>7.1276937926090149E-3</v>
      </c>
      <c r="N2028" s="145">
        <f>IFERROR(_xll.qlIndexFixing(ONIndex1M,I2028,TRUE,_xll.ohTrigger(RecalcTrigger,Trigger1M)),NA())</f>
        <v>6.7996472537323882E-3</v>
      </c>
      <c r="O2028" s="44">
        <f>IFERROR(_xll.qlIndexFixing(ONIndex3M,I2028,TRUE,_xll.ohTrigger(RecalcTrigger,Trigger3M)),NA())</f>
        <v>6.9846406030360519E-3</v>
      </c>
      <c r="P2028" s="44">
        <f>IFERROR(_xll.qlIndexFixing(ONIndex6M,I2028,TRUE,_xll.ohTrigger(RecalcTrigger,Trigger6M)),NA())</f>
        <v>6.9524967226852752E-3</v>
      </c>
      <c r="Q2028" s="146">
        <f>IFERROR(_xll.qlIndexFixing(ONIndex1Y,I2028,TRUE,_xll.ohTrigger(RecalcTrigger,Trigger1Y)),NA())</f>
        <v>7.2609261947276238E-3</v>
      </c>
    </row>
    <row r="2029" spans="2:17" x14ac:dyDescent="0.2">
      <c r="B2029" s="39" t="s">
        <v>42</v>
      </c>
      <c r="D2029" s="42">
        <f>_xll.qlCalendarAdvance(Calendar,$D2028,B2029,"f",FALSE)</f>
        <v>53975</v>
      </c>
      <c r="E2029" s="140">
        <f>_xll.qlInterestRateIndexValueDate(IndexON,D2029)</f>
        <v>53975</v>
      </c>
      <c r="F2029" s="156">
        <f>IFERROR(_xll.qlIndexFixing(IndexON,D2029,TRUE,_xll.ohTrigger(RecalcTrigger,TriggerON)),NA())</f>
        <v>5.8539981616634318E-3</v>
      </c>
      <c r="H2029" s="42">
        <f>_xll.qlCalendarAdvance(Calendar,$H2028,B2029,"f",FALSE)</f>
        <v>53975</v>
      </c>
      <c r="I2029" s="140">
        <f>_xll.qlInterestRateIndexValueDate(Index1M,$H2029)</f>
        <v>53975</v>
      </c>
      <c r="J2029" s="145">
        <f>IFERROR(_xll.qlIndexFixing(Index1M,$H2029,TRUE,_xll.ohTrigger(RecalcTrigger,Trigger1M)),NA())</f>
        <v>6.7812530925560541E-3</v>
      </c>
      <c r="K2029" s="44">
        <f>IFERROR(_xll.qlIndexFixing(Index3M,H2029,TRUE,_xll.ohTrigger(RecalcTrigger,Trigger3M)),NA())</f>
        <v>6.9406863180786378E-3</v>
      </c>
      <c r="L2029" s="44">
        <f>IFERROR(_xll.qlIndexFixing(Index6M,$H2029,TRUE,_xll.ohTrigger(RecalcTrigger,Trigger6M)),NA())</f>
        <v>6.8773080612512345E-3</v>
      </c>
      <c r="M2029" s="146">
        <f>IFERROR(_xll.qlIndexFixing(Index1Y,$H2029,TRUE,_xll.ohTrigger(RecalcTrigger,Trigger1Y)),NA())</f>
        <v>7.121724023825657E-3</v>
      </c>
      <c r="N2029" s="145">
        <f>IFERROR(_xll.qlIndexFixing(ONIndex1M,I2029,TRUE,_xll.ohTrigger(RecalcTrigger,Trigger1M)),NA())</f>
        <v>6.793297279820143E-3</v>
      </c>
      <c r="O2029" s="44">
        <f>IFERROR(_xll.qlIndexFixing(ONIndex3M,I2029,TRUE,_xll.ohTrigger(RecalcTrigger,Trigger3M)),NA())</f>
        <v>6.9779120019719532E-3</v>
      </c>
      <c r="P2029" s="44">
        <f>IFERROR(_xll.qlIndexFixing(ONIndex6M,I2029,TRUE,_xll.ohTrigger(RecalcTrigger,Trigger6M)),NA())</f>
        <v>6.9461623775757264E-3</v>
      </c>
      <c r="Q2029" s="146">
        <f>IFERROR(_xll.qlIndexFixing(ONIndex1Y,I2029,TRUE,_xll.ohTrigger(RecalcTrigger,Trigger1Y)),NA())</f>
        <v>7.2546437957454746E-3</v>
      </c>
    </row>
    <row r="2030" spans="2:17" x14ac:dyDescent="0.2">
      <c r="B2030" s="39" t="s">
        <v>42</v>
      </c>
      <c r="D2030" s="42">
        <f>_xll.qlCalendarAdvance(Calendar,$D2029,B2030,"f",FALSE)</f>
        <v>53982</v>
      </c>
      <c r="E2030" s="140">
        <f>_xll.qlInterestRateIndexValueDate(IndexON,D2030)</f>
        <v>53982</v>
      </c>
      <c r="F2030" s="156">
        <f>IFERROR(_xll.qlIndexFixing(IndexON,D2030,TRUE,_xll.ohTrigger(RecalcTrigger,TriggerON)),NA())</f>
        <v>5.8477893758024369E-3</v>
      </c>
      <c r="H2030" s="42">
        <f>_xll.qlCalendarAdvance(Calendar,$H2029,B2030,"f",FALSE)</f>
        <v>53982</v>
      </c>
      <c r="I2030" s="140">
        <f>_xll.qlInterestRateIndexValueDate(Index1M,$H2030)</f>
        <v>53982</v>
      </c>
      <c r="J2030" s="145">
        <f>IFERROR(_xll.qlIndexFixing(Index1M,$H2030,TRUE,_xll.ohTrigger(RecalcTrigger,Trigger1M)),NA())</f>
        <v>6.7749462512870298E-3</v>
      </c>
      <c r="K2030" s="44">
        <f>IFERROR(_xll.qlIndexFixing(Index3M,H2030,TRUE,_xll.ohTrigger(RecalcTrigger,Trigger3M)),NA())</f>
        <v>6.9340679276039133E-3</v>
      </c>
      <c r="L2030" s="44">
        <f>IFERROR(_xll.qlIndexFixing(Index6M,$H2030,TRUE,_xll.ohTrigger(RecalcTrigger,Trigger6M)),NA())</f>
        <v>6.871155086731689E-3</v>
      </c>
      <c r="M2030" s="146">
        <f>IFERROR(_xll.qlIndexFixing(Index1Y,$H2030,TRUE,_xll.ohTrigger(RecalcTrigger,Trigger1Y)),NA())</f>
        <v>7.1157679332546023E-3</v>
      </c>
      <c r="N2030" s="145">
        <f>IFERROR(_xll.qlIndexFixing(ONIndex1M,I2030,TRUE,_xll.ohTrigger(RecalcTrigger,Trigger1M)),NA())</f>
        <v>6.7869618537963472E-3</v>
      </c>
      <c r="O2030" s="44">
        <f>IFERROR(_xll.qlIndexFixing(ONIndex3M,I2030,TRUE,_xll.ohTrigger(RecalcTrigger,Trigger3M)),NA())</f>
        <v>6.9711996193222436E-3</v>
      </c>
      <c r="P2030" s="44">
        <f>IFERROR(_xll.qlIndexFixing(ONIndex6M,I2030,TRUE,_xll.ohTrigger(RecalcTrigger,Trigger6M)),NA())</f>
        <v>6.9398424888533761E-3</v>
      </c>
      <c r="Q2030" s="146">
        <f>IFERROR(_xll.qlIndexFixing(ONIndex1Y,I2030,TRUE,_xll.ohTrigger(RecalcTrigger,Trigger1Y)),NA())</f>
        <v>7.2483749424334665E-3</v>
      </c>
    </row>
    <row r="2031" spans="2:17" x14ac:dyDescent="0.2">
      <c r="B2031" s="39" t="s">
        <v>42</v>
      </c>
      <c r="D2031" s="42">
        <f>_xll.qlCalendarAdvance(Calendar,$D2030,B2031,"f",FALSE)</f>
        <v>53989</v>
      </c>
      <c r="E2031" s="140">
        <f>_xll.qlInterestRateIndexValueDate(IndexON,D2031)</f>
        <v>53989</v>
      </c>
      <c r="F2031" s="156">
        <f>IFERROR(_xll.qlIndexFixing(IndexON,D2031,TRUE,_xll.ohTrigger(RecalcTrigger,TriggerON)),NA())</f>
        <v>5.8415961654967319E-3</v>
      </c>
      <c r="H2031" s="42">
        <f>_xll.qlCalendarAdvance(Calendar,$H2030,B2031,"f",FALSE)</f>
        <v>53989</v>
      </c>
      <c r="I2031" s="140">
        <f>_xll.qlInterestRateIndexValueDate(Index1M,$H2031)</f>
        <v>53989</v>
      </c>
      <c r="J2031" s="145">
        <f>IFERROR(_xll.qlIndexFixing(Index1M,$H2031,TRUE,_xll.ohTrigger(RecalcTrigger,Trigger1M)),NA())</f>
        <v>6.7686539696961562E-3</v>
      </c>
      <c r="K2031" s="44">
        <f>IFERROR(_xll.qlIndexFixing(Index3M,H2031,TRUE,_xll.ohTrigger(RecalcTrigger,Trigger3M)),NA())</f>
        <v>6.927465794422008E-3</v>
      </c>
      <c r="L2031" s="44">
        <f>IFERROR(_xll.qlIndexFixing(Index6M,$H2031,TRUE,_xll.ohTrigger(RecalcTrigger,Trigger6M)),NA())</f>
        <v>6.8650166368540407E-3</v>
      </c>
      <c r="M2031" s="146">
        <f>IFERROR(_xll.qlIndexFixing(Index1Y,$H2031,TRUE,_xll.ohTrigger(RecalcTrigger,Trigger1Y)),NA())</f>
        <v>7.1098255206518317E-3</v>
      </c>
      <c r="N2031" s="145">
        <f>IFERROR(_xll.qlIndexFixing(ONIndex1M,I2031,TRUE,_xll.ohTrigger(RecalcTrigger,Trigger1M)),NA())</f>
        <v>6.7806409757420472E-3</v>
      </c>
      <c r="O2031" s="44">
        <f>IFERROR(_xll.qlIndexFixing(ONIndex3M,I2031,TRUE,_xll.ohTrigger(RecalcTrigger,Trigger3M)),NA())</f>
        <v>6.9645034549248308E-3</v>
      </c>
      <c r="P2031" s="44">
        <f>IFERROR(_xll.qlIndexFixing(ONIndex6M,I2031,TRUE,_xll.ohTrigger(RecalcTrigger,Trigger6M)),NA())</f>
        <v>6.9335370563561316E-3</v>
      </c>
      <c r="Q2031" s="146">
        <f>IFERROR(_xll.qlIndexFixing(ONIndex1Y,I2031,TRUE,_xll.ohTrigger(RecalcTrigger,Trigger1Y)),NA())</f>
        <v>7.2421196348726458E-3</v>
      </c>
    </row>
    <row r="2032" spans="2:17" x14ac:dyDescent="0.2">
      <c r="B2032" s="39" t="s">
        <v>42</v>
      </c>
      <c r="D2032" s="42">
        <f>_xll.qlCalendarAdvance(Calendar,$D2031,B2032,"f",FALSE)</f>
        <v>53996</v>
      </c>
      <c r="E2032" s="140">
        <f>_xll.qlInterestRateIndexValueDate(IndexON,D2032)</f>
        <v>53996</v>
      </c>
      <c r="F2032" s="156">
        <f>IFERROR(_xll.qlIndexFixing(IndexON,D2032,TRUE,_xll.ohTrigger(RecalcTrigger,TriggerON)),NA())</f>
        <v>5.8354185307463169E-3</v>
      </c>
      <c r="H2032" s="42">
        <f>_xll.qlCalendarAdvance(Calendar,$H2031,B2032,"f",FALSE)</f>
        <v>53996</v>
      </c>
      <c r="I2032" s="140">
        <f>_xll.qlInterestRateIndexValueDate(Index1M,$H2032)</f>
        <v>53996</v>
      </c>
      <c r="J2032" s="145">
        <f>IFERROR(_xll.qlIndexFixing(Index1M,$H2032,TRUE,_xll.ohTrigger(RecalcTrigger,Trigger1M)),NA())</f>
        <v>6.7635300187199217E-3</v>
      </c>
      <c r="K2032" s="44">
        <f>IFERROR(_xll.qlIndexFixing(Index3M,H2032,TRUE,_xll.ohTrigger(RecalcTrigger,Trigger3M)),NA())</f>
        <v>6.9208799184527561E-3</v>
      </c>
      <c r="L2032" s="44">
        <f>IFERROR(_xll.qlIndexFixing(Index6M,$H2032,TRUE,_xll.ohTrigger(RecalcTrigger,Trigger6M)),NA())</f>
        <v>6.8592607724978442E-3</v>
      </c>
      <c r="M2032" s="146">
        <f>IFERROR(_xll.qlIndexFixing(Index1Y,$H2032,TRUE,_xll.ohTrigger(RecalcTrigger,Trigger1Y)),NA())</f>
        <v>7.1049336008175423E-3</v>
      </c>
      <c r="N2032" s="145">
        <f>IFERROR(_xll.qlIndexFixing(ONIndex1M,I2032,TRUE,_xll.ohTrigger(RecalcTrigger,Trigger1M)),NA())</f>
        <v>6.7743346456572429E-3</v>
      </c>
      <c r="O2032" s="44">
        <f>IFERROR(_xll.qlIndexFixing(ONIndex3M,I2032,TRUE,_xll.ohTrigger(RecalcTrigger,Trigger3M)),NA())</f>
        <v>6.9578235089418072E-3</v>
      </c>
      <c r="P2032" s="44">
        <f>IFERROR(_xll.qlIndexFixing(ONIndex6M,I2032,TRUE,_xll.ohTrigger(RecalcTrigger,Trigger6M)),NA())</f>
        <v>6.9272460803271318E-3</v>
      </c>
      <c r="Q2032" s="146">
        <f>IFERROR(_xll.qlIndexFixing(ONIndex1Y,I2032,TRUE,_xll.ohTrigger(RecalcTrigger,Trigger1Y)),NA())</f>
        <v>7.2358778730630124E-3</v>
      </c>
    </row>
    <row r="2033" spans="2:17" x14ac:dyDescent="0.2">
      <c r="B2033" s="39" t="s">
        <v>42</v>
      </c>
      <c r="D2033" s="42">
        <f>_xll.qlCalendarAdvance(Calendar,$D2032,B2033,"f",FALSE)</f>
        <v>54003</v>
      </c>
      <c r="E2033" s="140">
        <f>_xll.qlInterestRateIndexValueDate(IndexON,D2033)</f>
        <v>54003</v>
      </c>
      <c r="F2033" s="156">
        <f>IFERROR(_xll.qlIndexFixing(IndexON,D2033,TRUE,_xll.ohTrigger(RecalcTrigger,TriggerON)),NA())</f>
        <v>5.8292564715511919E-3</v>
      </c>
      <c r="H2033" s="42">
        <f>_xll.qlCalendarAdvance(Calendar,$H2032,B2033,"f",FALSE)</f>
        <v>54003</v>
      </c>
      <c r="I2033" s="140">
        <f>_xll.qlInterestRateIndexValueDate(Index1M,$H2033)</f>
        <v>54003</v>
      </c>
      <c r="J2033" s="145">
        <f>IFERROR(_xll.qlIndexFixing(Index1M,$H2033,TRUE,_xll.ohTrigger(RecalcTrigger,Trigger1M)),NA())</f>
        <v>6.7561130854399548E-3</v>
      </c>
      <c r="K2033" s="44">
        <f>IFERROR(_xll.qlIndexFixing(Index3M,H2033,TRUE,_xll.ohTrigger(RecalcTrigger,Trigger3M)),NA())</f>
        <v>6.9143102996151104E-3</v>
      </c>
      <c r="L2033" s="44">
        <f>IFERROR(_xll.qlIndexFixing(Index6M,$H2033,TRUE,_xll.ohTrigger(RecalcTrigger,Trigger6M)),NA())</f>
        <v>6.8531504486492268E-3</v>
      </c>
      <c r="M2033" s="146">
        <f>IFERROR(_xll.qlIndexFixing(Index1Y,$H2033,TRUE,_xll.ohTrigger(RecalcTrigger,Trigger1Y)),NA())</f>
        <v>7.0979817283768256E-3</v>
      </c>
      <c r="N2033" s="145">
        <f>IFERROR(_xll.qlIndexFixing(ONIndex1M,I2033,TRUE,_xll.ohTrigger(RecalcTrigger,Trigger1M)),NA())</f>
        <v>6.768042863460888E-3</v>
      </c>
      <c r="O2033" s="44">
        <f>IFERROR(_xll.qlIndexFixing(ONIndex3M,I2033,TRUE,_xll.ohTrigger(RecalcTrigger,Trigger3M)),NA())</f>
        <v>6.9511597814542192E-3</v>
      </c>
      <c r="P2033" s="44">
        <f>IFERROR(_xll.qlIndexFixing(ONIndex6M,I2033,TRUE,_xll.ohTrigger(RecalcTrigger,Trigger6M)),NA())</f>
        <v>6.9209695606853305E-3</v>
      </c>
      <c r="Q2033" s="146">
        <f>IFERROR(_xll.qlIndexFixing(ONIndex1Y,I2033,TRUE,_xll.ohTrigger(RecalcTrigger,Trigger1Y)),NA())</f>
        <v>7.2296496569235202E-3</v>
      </c>
    </row>
    <row r="2034" spans="2:17" x14ac:dyDescent="0.2">
      <c r="B2034" s="39" t="s">
        <v>42</v>
      </c>
      <c r="D2034" s="42">
        <f>_xll.qlCalendarAdvance(Calendar,$D2033,B2034,"f",FALSE)</f>
        <v>54010</v>
      </c>
      <c r="E2034" s="140">
        <f>_xll.qlInterestRateIndexValueDate(IndexON,D2034)</f>
        <v>54010</v>
      </c>
      <c r="F2034" s="156">
        <f>IFERROR(_xll.qlIndexFixing(IndexON,D2034,TRUE,_xll.ohTrigger(RecalcTrigger,TriggerON)),NA())</f>
        <v>5.8231099879113568E-3</v>
      </c>
      <c r="H2034" s="42">
        <f>_xll.qlCalendarAdvance(Calendar,$H2033,B2034,"f",FALSE)</f>
        <v>54010</v>
      </c>
      <c r="I2034" s="140">
        <f>_xll.qlInterestRateIndexValueDate(Index1M,$H2034)</f>
        <v>54010</v>
      </c>
      <c r="J2034" s="145">
        <f>IFERROR(_xll.qlIndexFixing(Index1M,$H2034,TRUE,_xll.ohTrigger(RecalcTrigger,Trigger1M)),NA())</f>
        <v>6.7498644827290386E-3</v>
      </c>
      <c r="K2034" s="44">
        <f>IFERROR(_xll.qlIndexFixing(Index3M,H2034,TRUE,_xll.ohTrigger(RecalcTrigger,Trigger3M)),NA())</f>
        <v>6.9077569378280263E-3</v>
      </c>
      <c r="L2034" s="44">
        <f>IFERROR(_xll.qlIndexFixing(Index6M,$H2034,TRUE,_xll.ohTrigger(RecalcTrigger,Trigger6M)),NA())</f>
        <v>6.8470546486784295E-3</v>
      </c>
      <c r="M2034" s="146">
        <f>IFERROR(_xll.qlIndexFixing(Index1Y,$H2034,TRUE,_xll.ohTrigger(RecalcTrigger,Trigger1Y)),NA())</f>
        <v>7.0920803482189725E-3</v>
      </c>
      <c r="N2034" s="145">
        <f>IFERROR(_xll.qlIndexFixing(ONIndex1M,I2034,TRUE,_xll.ohTrigger(RecalcTrigger,Trigger1M)),NA())</f>
        <v>6.7617656292340289E-3</v>
      </c>
      <c r="O2034" s="44">
        <f>IFERROR(_xll.qlIndexFixing(ONIndex3M,I2034,TRUE,_xll.ohTrigger(RecalcTrigger,Trigger3M)),NA())</f>
        <v>6.9445122722189279E-3</v>
      </c>
      <c r="P2034" s="44">
        <f>IFERROR(_xll.qlIndexFixing(ONIndex6M,I2034,TRUE,_xll.ohTrigger(RecalcTrigger,Trigger6M)),NA())</f>
        <v>6.9147074973496814E-3</v>
      </c>
      <c r="Q2034" s="146">
        <f>IFERROR(_xll.qlIndexFixing(ONIndex1Y,I2034,TRUE,_xll.ohTrigger(RecalcTrigger,Trigger1Y)),NA())</f>
        <v>7.2234349866162617E-3</v>
      </c>
    </row>
    <row r="2035" spans="2:17" x14ac:dyDescent="0.2">
      <c r="B2035" s="39" t="s">
        <v>42</v>
      </c>
      <c r="D2035" s="42">
        <f>_xll.qlCalendarAdvance(Calendar,$D2034,B2035,"f",FALSE)</f>
        <v>54017</v>
      </c>
      <c r="E2035" s="140">
        <f>_xll.qlInterestRateIndexValueDate(IndexON,D2035)</f>
        <v>54017</v>
      </c>
      <c r="F2035" s="156">
        <f>IFERROR(_xll.qlIndexFixing(IndexON,D2035,TRUE,_xll.ohTrigger(RecalcTrigger,TriggerON)),NA())</f>
        <v>5.8169790797457654E-3</v>
      </c>
      <c r="H2035" s="42">
        <f>_xll.qlCalendarAdvance(Calendar,$H2034,B2035,"f",FALSE)</f>
        <v>54017</v>
      </c>
      <c r="I2035" s="140">
        <f>_xll.qlInterestRateIndexValueDate(Index1M,$H2035)</f>
        <v>54017</v>
      </c>
      <c r="J2035" s="145">
        <f>IFERROR(_xll.qlIndexFixing(Index1M,$H2035,TRUE,_xll.ohTrigger(RecalcTrigger,Trigger1M)),NA())</f>
        <v>6.7436304396025631E-3</v>
      </c>
      <c r="K2035" s="44">
        <f>IFERROR(_xll.qlIndexFixing(Index3M,H2035,TRUE,_xll.ohTrigger(RecalcTrigger,Trigger3M)),NA())</f>
        <v>6.9012198330130996E-3</v>
      </c>
      <c r="L2035" s="44">
        <f>IFERROR(_xll.qlIndexFixing(Index6M,$H2035,TRUE,_xll.ohTrigger(RecalcTrigger,Trigger6M)),NA())</f>
        <v>6.8409733724536419E-3</v>
      </c>
      <c r="M2035" s="146">
        <f>IFERROR(_xll.qlIndexFixing(Index1Y,$H2035,TRUE,_xll.ohTrigger(RecalcTrigger,Trigger1Y)),NA())</f>
        <v>7.0861926450579496E-3</v>
      </c>
      <c r="N2035" s="145">
        <f>IFERROR(_xll.qlIndexFixing(ONIndex1M,I2035,TRUE,_xll.ohTrigger(RecalcTrigger,Trigger1M)),NA())</f>
        <v>6.7555029428956193E-3</v>
      </c>
      <c r="O2035" s="44">
        <f>IFERROR(_xll.qlIndexFixing(ONIndex3M,I2035,TRUE,_xll.ohTrigger(RecalcTrigger,Trigger3M)),NA())</f>
        <v>6.9378809814790721E-3</v>
      </c>
      <c r="P2035" s="44">
        <f>IFERROR(_xll.qlIndexFixing(ONIndex6M,I2035,TRUE,_xll.ohTrigger(RecalcTrigger,Trigger6M)),NA())</f>
        <v>6.9084598903201844E-3</v>
      </c>
      <c r="Q2035" s="146">
        <f>IFERROR(_xll.qlIndexFixing(ONIndex1Y,I2035,TRUE,_xll.ohTrigger(RecalcTrigger,Trigger1Y)),NA())</f>
        <v>7.2172338620601906E-3</v>
      </c>
    </row>
    <row r="2036" spans="2:17" x14ac:dyDescent="0.2">
      <c r="B2036" s="39" t="s">
        <v>42</v>
      </c>
      <c r="D2036" s="42">
        <f>_xll.qlCalendarAdvance(Calendar,$D2035,B2036,"f",FALSE)</f>
        <v>54024</v>
      </c>
      <c r="E2036" s="140">
        <f>_xll.qlInterestRateIndexValueDate(IndexON,D2036)</f>
        <v>54024</v>
      </c>
      <c r="F2036" s="156">
        <f>IFERROR(_xll.qlIndexFixing(IndexON,D2036,TRUE,_xll.ohTrigger(RecalcTrigger,TriggerON)),NA())</f>
        <v>5.8108637471354641E-3</v>
      </c>
      <c r="H2036" s="42">
        <f>_xll.qlCalendarAdvance(Calendar,$H2035,B2036,"f",FALSE)</f>
        <v>54024</v>
      </c>
      <c r="I2036" s="140">
        <f>_xll.qlInterestRateIndexValueDate(Index1M,$H2036)</f>
        <v>54024</v>
      </c>
      <c r="J2036" s="145">
        <f>IFERROR(_xll.qlIndexFixing(Index1M,$H2036,TRUE,_xll.ohTrigger(RecalcTrigger,Trigger1M)),NA())</f>
        <v>6.7374109560301362E-3</v>
      </c>
      <c r="K2036" s="44">
        <f>IFERROR(_xll.qlIndexFixing(Index3M,H2036,TRUE,_xll.ohTrigger(RecalcTrigger,Trigger3M)),NA())</f>
        <v>6.8946989850875214E-3</v>
      </c>
      <c r="L2036" s="44">
        <f>IFERROR(_xll.qlIndexFixing(Index6M,$H2036,TRUE,_xll.ohTrigger(RecalcTrigger,Trigger6M)),NA())</f>
        <v>6.8349066198434977E-3</v>
      </c>
      <c r="M2036" s="146">
        <f>IFERROR(_xll.qlIndexFixing(Index1Y,$H2036,TRUE,_xll.ohTrigger(RecalcTrigger,Trigger1Y)),NA())</f>
        <v>7.0803186186523788E-3</v>
      </c>
      <c r="N2036" s="145">
        <f>IFERROR(_xll.qlIndexFixing(ONIndex1M,I2036,TRUE,_xll.ohTrigger(RecalcTrigger,Trigger1M)),NA())</f>
        <v>6.7492548045267053E-3</v>
      </c>
      <c r="O2036" s="44">
        <f>IFERROR(_xll.qlIndexFixing(ONIndex3M,I2036,TRUE,_xll.ohTrigger(RecalcTrigger,Trigger3M)),NA())</f>
        <v>6.931265908991513E-3</v>
      </c>
      <c r="P2036" s="44">
        <f>IFERROR(_xll.qlIndexFixing(ONIndex6M,I2036,TRUE,_xll.ohTrigger(RecalcTrigger,Trigger6M)),NA())</f>
        <v>6.9022267396778858E-3</v>
      </c>
      <c r="Q2036" s="146">
        <f>IFERROR(_xll.qlIndexFixing(ONIndex1Y,I2036,TRUE,_xll.ohTrigger(RecalcTrigger,Trigger1Y)),NA())</f>
        <v>7.2110462830932143E-3</v>
      </c>
    </row>
    <row r="2037" spans="2:17" x14ac:dyDescent="0.2">
      <c r="B2037" s="39" t="s">
        <v>42</v>
      </c>
      <c r="D2037" s="42">
        <f>_xll.qlCalendarAdvance(Calendar,$D2036,B2037,"f",FALSE)</f>
        <v>54031</v>
      </c>
      <c r="E2037" s="140">
        <f>_xll.qlInterestRateIndexValueDate(IndexON,D2037)</f>
        <v>54031</v>
      </c>
      <c r="F2037" s="156">
        <f>IFERROR(_xll.qlIndexFixing(IndexON,D2037,TRUE,_xll.ohTrigger(RecalcTrigger,TriggerON)),NA())</f>
        <v>5.8047639900804526E-3</v>
      </c>
      <c r="H2037" s="42">
        <f>_xll.qlCalendarAdvance(Calendar,$H2036,B2037,"f",FALSE)</f>
        <v>54031</v>
      </c>
      <c r="I2037" s="140">
        <f>_xll.qlInterestRateIndexValueDate(Index1M,$H2037)</f>
        <v>54031</v>
      </c>
      <c r="J2037" s="145">
        <f>IFERROR(_xll.qlIndexFixing(Index1M,$H2037,TRUE,_xll.ohTrigger(RecalcTrigger,Trigger1M)),NA())</f>
        <v>6.7312060319889636E-3</v>
      </c>
      <c r="K2037" s="44">
        <f>IFERROR(_xll.qlIndexFixing(Index3M,H2037,TRUE,_xll.ohTrigger(RecalcTrigger,Trigger3M)),NA())</f>
        <v>6.8885909734955593E-3</v>
      </c>
      <c r="L2037" s="44">
        <f>IFERROR(_xll.qlIndexFixing(Index6M,$H2037,TRUE,_xll.ohTrigger(RecalcTrigger,Trigger6M)),NA())</f>
        <v>6.8284909476156912E-3</v>
      </c>
      <c r="M2037" s="146">
        <f>IFERROR(_xll.qlIndexFixing(Index1Y,$H2037,TRUE,_xll.ohTrigger(RecalcTrigger,Trigger1Y)),NA())</f>
        <v>7.0744582687617659E-3</v>
      </c>
      <c r="N2037" s="145">
        <f>IFERROR(_xll.qlIndexFixing(ONIndex1M,I2037,TRUE,_xll.ohTrigger(RecalcTrigger,Trigger1M)),NA())</f>
        <v>6.7430212140462409E-3</v>
      </c>
      <c r="O2037" s="44">
        <f>IFERROR(_xll.qlIndexFixing(ONIndex3M,I2037,TRUE,_xll.ohTrigger(RecalcTrigger,Trigger3M)),NA())</f>
        <v>6.9246670549993894E-3</v>
      </c>
      <c r="P2037" s="44">
        <f>IFERROR(_xll.qlIndexFixing(ONIndex6M,I2037,TRUE,_xll.ohTrigger(RecalcTrigger,Trigger6M)),NA())</f>
        <v>6.8960080454227857E-3</v>
      </c>
      <c r="Q2037" s="146">
        <f>IFERROR(_xll.qlIndexFixing(ONIndex1Y,I2037,TRUE,_xll.ohTrigger(RecalcTrigger,Trigger1Y)),NA())</f>
        <v>7.2048722499584716E-3</v>
      </c>
    </row>
    <row r="2038" spans="2:17" x14ac:dyDescent="0.2">
      <c r="B2038" s="39" t="s">
        <v>42</v>
      </c>
      <c r="D2038" s="42">
        <f>_xll.qlCalendarAdvance(Calendar,$D2037,B2038,"f",FALSE)</f>
        <v>54038</v>
      </c>
      <c r="E2038" s="140">
        <f>_xll.qlInterestRateIndexValueDate(IndexON,D2038)</f>
        <v>54038</v>
      </c>
      <c r="F2038" s="156">
        <f>IFERROR(_xll.qlIndexFixing(IndexON,D2038,TRUE,_xll.ohTrigger(RecalcTrigger,TriggerON)),NA())</f>
        <v>5.7986798084996849E-3</v>
      </c>
      <c r="H2038" s="42">
        <f>_xll.qlCalendarAdvance(Calendar,$H2037,B2038,"f",FALSE)</f>
        <v>54038</v>
      </c>
      <c r="I2038" s="140">
        <f>_xll.qlInterestRateIndexValueDate(Index1M,$H2038)</f>
        <v>54038</v>
      </c>
      <c r="J2038" s="145">
        <f>IFERROR(_xll.qlIndexFixing(Index1M,$H2038,TRUE,_xll.ohTrigger(RecalcTrigger,Trigger1M)),NA())</f>
        <v>6.7250156674562508E-3</v>
      </c>
      <c r="K2038" s="44">
        <f>IFERROR(_xll.qlIndexFixing(Index3M,H2038,TRUE,_xll.ohTrigger(RecalcTrigger,Trigger3M)),NA())</f>
        <v>6.8821016002350585E-3</v>
      </c>
      <c r="L2038" s="44">
        <f>IFERROR(_xll.qlIndexFixing(Index6M,$H2038,TRUE,_xll.ohTrigger(RecalcTrigger,Trigger6M)),NA())</f>
        <v>6.8224541665111577E-3</v>
      </c>
      <c r="M2038" s="146">
        <f>IFERROR(_xll.qlIndexFixing(Index1Y,$H2038,TRUE,_xll.ohTrigger(RecalcTrigger,Trigger1Y)),NA())</f>
        <v>7.0686115951451725E-3</v>
      </c>
      <c r="N2038" s="145">
        <f>IFERROR(_xll.qlIndexFixing(ONIndex1M,I2038,TRUE,_xll.ohTrigger(RecalcTrigger,Trigger1M)),NA())</f>
        <v>6.7368021715352722E-3</v>
      </c>
      <c r="O2038" s="44">
        <f>IFERROR(_xll.qlIndexFixing(ONIndex3M,I2038,TRUE,_xll.ohTrigger(RecalcTrigger,Trigger3M)),NA())</f>
        <v>6.9180844192595625E-3</v>
      </c>
      <c r="P2038" s="44">
        <f>IFERROR(_xll.qlIndexFixing(ONIndex6M,I2038,TRUE,_xll.ohTrigger(RecalcTrigger,Trigger6M)),NA())</f>
        <v>6.8898038074738377E-3</v>
      </c>
      <c r="Q2038" s="146">
        <f>IFERROR(_xll.qlIndexFixing(ONIndex1Y,I2038,TRUE,_xll.ohTrigger(RecalcTrigger,Trigger1Y)),NA())</f>
        <v>7.1987117625749164E-3</v>
      </c>
    </row>
    <row r="2039" spans="2:17" x14ac:dyDescent="0.2">
      <c r="B2039" s="39" t="s">
        <v>42</v>
      </c>
      <c r="D2039" s="42">
        <f>_xll.qlCalendarAdvance(Calendar,$D2038,B2039,"f",FALSE)</f>
        <v>54045</v>
      </c>
      <c r="E2039" s="140">
        <f>_xll.qlInterestRateIndexValueDate(IndexON,D2039)</f>
        <v>54045</v>
      </c>
      <c r="F2039" s="156">
        <f>IFERROR(_xll.qlIndexFixing(IndexON,D2039,TRUE,_xll.ohTrigger(RecalcTrigger,TriggerON)),NA())</f>
        <v>5.7926112025552534E-3</v>
      </c>
      <c r="H2039" s="42">
        <f>_xll.qlCalendarAdvance(Calendar,$H2038,B2039,"f",FALSE)</f>
        <v>54045</v>
      </c>
      <c r="I2039" s="140">
        <f>_xll.qlInterestRateIndexValueDate(Index1M,$H2039)</f>
        <v>54045</v>
      </c>
      <c r="J2039" s="145">
        <f>IFERROR(_xll.qlIndexFixing(Index1M,$H2039,TRUE,_xll.ohTrigger(RecalcTrigger,Trigger1M)),NA())</f>
        <v>6.7188398624117365E-3</v>
      </c>
      <c r="K2039" s="44">
        <f>IFERROR(_xll.qlIndexFixing(Index3M,H2039,TRUE,_xll.ohTrigger(RecalcTrigger,Trigger3M)),NA())</f>
        <v>6.875628483209952E-3</v>
      </c>
      <c r="L2039" s="44">
        <f>IFERROR(_xll.qlIndexFixing(Index6M,$H2039,TRUE,_xll.ohTrigger(RecalcTrigger,Trigger6M)),NA())</f>
        <v>6.8164319089891604E-3</v>
      </c>
      <c r="M2039" s="146">
        <f>IFERROR(_xll.qlIndexFixing(Index1Y,$H2039,TRUE,_xll.ohTrigger(RecalcTrigger,Trigger1Y)),NA())</f>
        <v>7.0627785975632042E-3</v>
      </c>
      <c r="N2039" s="145">
        <f>IFERROR(_xll.qlIndexFixing(ONIndex1M,I2039,TRUE,_xll.ohTrigger(RecalcTrigger,Trigger1M)),NA())</f>
        <v>6.7305976769937992E-3</v>
      </c>
      <c r="O2039" s="44">
        <f>IFERROR(_xll.qlIndexFixing(ONIndex3M,I2039,TRUE,_xll.ohTrigger(RecalcTrigger,Trigger3M)),NA())</f>
        <v>6.9115180020151712E-3</v>
      </c>
      <c r="P2039" s="44">
        <f>IFERROR(_xll.qlIndexFixing(ONIndex6M,I2039,TRUE,_xll.ohTrigger(RecalcTrigger,Trigger6M)),NA())</f>
        <v>6.8836140258310419E-3</v>
      </c>
      <c r="Q2039" s="146">
        <f>IFERROR(_xll.qlIndexFixing(ONIndex1Y,I2039,TRUE,_xll.ohTrigger(RecalcTrigger,Trigger1Y)),NA())</f>
        <v>7.1925648208615023E-3</v>
      </c>
    </row>
    <row r="2040" spans="2:17" x14ac:dyDescent="0.2">
      <c r="B2040" s="39" t="s">
        <v>42</v>
      </c>
      <c r="D2040" s="42">
        <f>_xll.qlCalendarAdvance(Calendar,$D2039,B2040,"f",FALSE)</f>
        <v>54053</v>
      </c>
      <c r="E2040" s="140">
        <f>_xll.qlInterestRateIndexValueDate(IndexON,D2040)</f>
        <v>54053</v>
      </c>
      <c r="F2040" s="156">
        <f>IFERROR(_xll.qlIndexFixing(IndexON,D2040,TRUE,_xll.ohTrigger(RecalcTrigger,TriggerON)),NA())</f>
        <v>5.7849233850156469E-3</v>
      </c>
      <c r="H2040" s="42">
        <f>_xll.qlCalendarAdvance(Calendar,$H2039,B2040,"f",FALSE)</f>
        <v>54053</v>
      </c>
      <c r="I2040" s="140">
        <f>_xll.qlInterestRateIndexValueDate(Index1M,$H2040)</f>
        <v>54053</v>
      </c>
      <c r="J2040" s="145">
        <f>IFERROR(_xll.qlIndexFixing(Index1M,$H2040,TRUE,_xll.ohTrigger(RecalcTrigger,Trigger1M)),NA())</f>
        <v>6.7121765996609245E-3</v>
      </c>
      <c r="K2040" s="44">
        <f>IFERROR(_xll.qlIndexFixing(Index3M,H2040,TRUE,_xll.ohTrigger(RecalcTrigger,Trigger3M)),NA())</f>
        <v>6.8682505406746867E-3</v>
      </c>
      <c r="L2040" s="44">
        <f>IFERROR(_xll.qlIndexFixing(Index6M,$H2040,TRUE,_xll.ohTrigger(RecalcTrigger,Trigger6M)),NA())</f>
        <v>6.8088462925083512E-3</v>
      </c>
      <c r="M2040" s="146">
        <f>IFERROR(_xll.qlIndexFixing(Index1Y,$H2040,TRUE,_xll.ohTrigger(RecalcTrigger,Trigger1Y)),NA())</f>
        <v>7.0561290604704632E-3</v>
      </c>
      <c r="N2040" s="145">
        <f>IFERROR(_xll.qlIndexFixing(ONIndex1M,I2040,TRUE,_xll.ohTrigger(RecalcTrigger,Trigger1M)),NA())</f>
        <v>6.7227657648942047E-3</v>
      </c>
      <c r="O2040" s="44">
        <f>IFERROR(_xll.qlIndexFixing(ONIndex3M,I2040,TRUE,_xll.ohTrigger(RecalcTrigger,Trigger3M)),NA())</f>
        <v>6.9032299633383278E-3</v>
      </c>
      <c r="P2040" s="44">
        <f>IFERROR(_xll.qlIndexFixing(ONIndex6M,I2040,TRUE,_xll.ohTrigger(RecalcTrigger,Trigger6M)),NA())</f>
        <v>6.8758065967592747E-3</v>
      </c>
      <c r="Q2040" s="146">
        <f>IFERROR(_xll.qlIndexFixing(ONIndex1Y,I2040,TRUE,_xll.ohTrigger(RecalcTrigger,Trigger1Y)),NA())</f>
        <v>7.1848230308213532E-3</v>
      </c>
    </row>
    <row r="2041" spans="2:17" x14ac:dyDescent="0.2">
      <c r="B2041" s="39" t="s">
        <v>42</v>
      </c>
      <c r="D2041" s="42">
        <f>_xll.qlCalendarAdvance(Calendar,$D2040,B2041,"f",FALSE)</f>
        <v>54060</v>
      </c>
      <c r="E2041" s="140">
        <f>_xll.qlInterestRateIndexValueDate(IndexON,D2041)</f>
        <v>54060</v>
      </c>
      <c r="F2041" s="156">
        <f>IFERROR(_xll.qlIndexFixing(IndexON,D2041,TRUE,_xll.ohTrigger(RecalcTrigger,TriggerON)),NA())</f>
        <v>5.7788901891098208E-3</v>
      </c>
      <c r="H2041" s="42">
        <f>_xll.qlCalendarAdvance(Calendar,$H2040,B2041,"f",FALSE)</f>
        <v>54060</v>
      </c>
      <c r="I2041" s="140">
        <f>_xll.qlInterestRateIndexValueDate(Index1M,$H2041)</f>
        <v>54060</v>
      </c>
      <c r="J2041" s="145">
        <f>IFERROR(_xll.qlIndexFixing(Index1M,$H2041,TRUE,_xll.ohTrigger(RecalcTrigger,Trigger1M)),NA())</f>
        <v>6.7060310664037656E-3</v>
      </c>
      <c r="K2041" s="44">
        <f>IFERROR(_xll.qlIndexFixing(Index3M,H2041,TRUE,_xll.ohTrigger(RecalcTrigger,Trigger3M)),NA())</f>
        <v>6.8602437319180464E-3</v>
      </c>
      <c r="L2041" s="44">
        <f>IFERROR(_xll.qlIndexFixing(Index6M,$H2041,TRUE,_xll.ohTrigger(RecalcTrigger,Trigger6M)),NA())</f>
        <v>6.8039355867523322E-3</v>
      </c>
      <c r="M2041" s="146">
        <f>IFERROR(_xll.qlIndexFixing(Index1Y,$H2041,TRUE,_xll.ohTrigger(RecalcTrigger,Trigger1Y)),NA())</f>
        <v>7.0506629992889286E-3</v>
      </c>
      <c r="N2041" s="145">
        <f>IFERROR(_xll.qlIndexFixing(ONIndex1M,I2041,TRUE,_xll.ohTrigger(RecalcTrigger,Trigger1M)),NA())</f>
        <v>6.7165942954964626E-3</v>
      </c>
      <c r="O2041" s="44">
        <f>IFERROR(_xll.qlIndexFixing(ONIndex3M,I2041,TRUE,_xll.ohTrigger(RecalcTrigger,Trigger3M)),NA())</f>
        <v>6.896700369795802E-3</v>
      </c>
      <c r="P2041" s="44">
        <f>IFERROR(_xll.qlIndexFixing(ONIndex6M,I2041,TRUE,_xll.ohTrigger(RecalcTrigger,Trigger6M)),NA())</f>
        <v>6.8696496264060904E-3</v>
      </c>
      <c r="Q2041" s="146">
        <f>IFERROR(_xll.qlIndexFixing(ONIndex1Y,I2041,TRUE,_xll.ohTrigger(RecalcTrigger,Trigger1Y)),NA())</f>
        <v>7.1787068101059068E-3</v>
      </c>
    </row>
    <row r="2042" spans="2:17" x14ac:dyDescent="0.2">
      <c r="B2042" s="39" t="s">
        <v>42</v>
      </c>
      <c r="D2042" s="42">
        <f>_xll.qlCalendarAdvance(Calendar,$D2041,B2042,"f",FALSE)</f>
        <v>54067</v>
      </c>
      <c r="E2042" s="140">
        <f>_xll.qlInterestRateIndexValueDate(IndexON,D2042)</f>
        <v>54067</v>
      </c>
      <c r="F2042" s="156">
        <f>IFERROR(_xll.qlIndexFixing(IndexON,D2042,TRUE,_xll.ohTrigger(RecalcTrigger,TriggerON)),NA())</f>
        <v>5.7728725694346696E-3</v>
      </c>
      <c r="H2042" s="42">
        <f>_xll.qlCalendarAdvance(Calendar,$H2041,B2042,"f",FALSE)</f>
        <v>54067</v>
      </c>
      <c r="I2042" s="140">
        <f>_xll.qlInterestRateIndexValueDate(Index1M,$H2042)</f>
        <v>54067</v>
      </c>
      <c r="J2042" s="145">
        <f>IFERROR(_xll.qlIndexFixing(Index1M,$H2042,TRUE,_xll.ohTrigger(RecalcTrigger,Trigger1M)),NA())</f>
        <v>6.6999000921880696E-3</v>
      </c>
      <c r="K2042" s="44">
        <f>IFERROR(_xll.qlIndexFixing(Index3M,H2042,TRUE,_xll.ohTrigger(RecalcTrigger,Trigger3M)),NA())</f>
        <v>6.8553902316678284E-3</v>
      </c>
      <c r="L2042" s="44">
        <f>IFERROR(_xll.qlIndexFixing(Index6M,$H2042,TRUE,_xll.ohTrigger(RecalcTrigger,Trigger6M)),NA())</f>
        <v>6.7979580477630737E-3</v>
      </c>
      <c r="M2042" s="146">
        <f>IFERROR(_xll.qlIndexFixing(Index1Y,$H2042,TRUE,_xll.ohTrigger(RecalcTrigger,Trigger1Y)),NA())</f>
        <v>7.0448721166493592E-3</v>
      </c>
      <c r="N2042" s="145">
        <f>IFERROR(_xll.qlIndexFixing(ONIndex1M,I2042,TRUE,_xll.ohTrigger(RecalcTrigger,Trigger1M)),NA())</f>
        <v>6.7104373747706178E-3</v>
      </c>
      <c r="O2042" s="44">
        <f>IFERROR(_xll.qlIndexFixing(ONIndex3M,I2042,TRUE,_xll.ohTrigger(RecalcTrigger,Trigger3M)),NA())</f>
        <v>6.8901869954511126E-3</v>
      </c>
      <c r="P2042" s="44">
        <f>IFERROR(_xll.qlIndexFixing(ONIndex6M,I2042,TRUE,_xll.ohTrigger(RecalcTrigger,Trigger6M)),NA())</f>
        <v>6.8635071131154897E-3</v>
      </c>
      <c r="Q2042" s="146">
        <f>IFERROR(_xll.qlIndexFixing(ONIndex1Y,I2042,TRUE,_xll.ohTrigger(RecalcTrigger,Trigger1Y)),NA())</f>
        <v>7.1726041358710644E-3</v>
      </c>
    </row>
    <row r="2043" spans="2:17" x14ac:dyDescent="0.2">
      <c r="B2043" s="39" t="s">
        <v>42</v>
      </c>
      <c r="D2043" s="42">
        <f>_xll.qlCalendarAdvance(Calendar,$D2042,B2043,"f",FALSE)</f>
        <v>54074</v>
      </c>
      <c r="E2043" s="140">
        <f>_xll.qlInterestRateIndexValueDate(IndexON,D2043)</f>
        <v>54074</v>
      </c>
      <c r="F2043" s="156">
        <f>IFERROR(_xll.qlIndexFixing(IndexON,D2043,TRUE,_xll.ohTrigger(RecalcTrigger,TriggerON)),NA())</f>
        <v>5.7668705259631787E-3</v>
      </c>
      <c r="H2043" s="42">
        <f>_xll.qlCalendarAdvance(Calendar,$H2042,B2043,"f",FALSE)</f>
        <v>54074</v>
      </c>
      <c r="I2043" s="140">
        <f>_xll.qlInterestRateIndexValueDate(Index1M,$H2043)</f>
        <v>54074</v>
      </c>
      <c r="J2043" s="145">
        <f>IFERROR(_xll.qlIndexFixing(Index1M,$H2043,TRUE,_xll.ohTrigger(RecalcTrigger,Trigger1M)),NA())</f>
        <v>6.6937836769929218E-3</v>
      </c>
      <c r="K2043" s="44">
        <f>IFERROR(_xll.qlIndexFixing(Index3M,H2043,TRUE,_xll.ohTrigger(RecalcTrigger,Trigger3M)),NA())</f>
        <v>6.848984461068618E-3</v>
      </c>
      <c r="L2043" s="44">
        <f>IFERROR(_xll.qlIndexFixing(Index6M,$H2043,TRUE,_xll.ohTrigger(RecalcTrigger,Trigger6M)),NA())</f>
        <v>6.7919950314582079E-3</v>
      </c>
      <c r="M2043" s="146">
        <f>IFERROR(_xll.qlIndexFixing(Index1Y,$H2043,TRUE,_xll.ohTrigger(RecalcTrigger,Trigger1Y)),NA())</f>
        <v>7.0390949087201851E-3</v>
      </c>
      <c r="N2043" s="145">
        <f>IFERROR(_xll.qlIndexFixing(ONIndex1M,I2043,TRUE,_xll.ohTrigger(RecalcTrigger,Trigger1M)),NA())</f>
        <v>6.7042950027707002E-3</v>
      </c>
      <c r="O2043" s="44">
        <f>IFERROR(_xll.qlIndexFixing(ONIndex3M,I2043,TRUE,_xll.ohTrigger(RecalcTrigger,Trigger3M)),NA())</f>
        <v>6.883689840331276E-3</v>
      </c>
      <c r="P2043" s="44">
        <f>IFERROR(_xll.qlIndexFixing(ONIndex6M,I2043,TRUE,_xll.ohTrigger(RecalcTrigger,Trigger6M)),NA())</f>
        <v>6.8573790569415047E-3</v>
      </c>
      <c r="Q2043" s="146">
        <f>IFERROR(_xll.qlIndexFixing(ONIndex1Y,I2043,TRUE,_xll.ohTrigger(RecalcTrigger,Trigger1Y)),NA())</f>
        <v>7.1665150081168258E-3</v>
      </c>
    </row>
    <row r="2044" spans="2:17" x14ac:dyDescent="0.2">
      <c r="B2044" s="39" t="s">
        <v>42</v>
      </c>
      <c r="D2044" s="42">
        <f>_xll.qlCalendarAdvance(Calendar,$D2043,B2044,"f",FALSE)</f>
        <v>54081</v>
      </c>
      <c r="E2044" s="140">
        <f>_xll.qlInterestRateIndexValueDate(IndexON,D2044)</f>
        <v>54081</v>
      </c>
      <c r="F2044" s="156">
        <f>IFERROR(_xll.qlIndexFixing(IndexON,D2044,TRUE,_xll.ohTrigger(RecalcTrigger,TriggerON)),NA())</f>
        <v>5.7608840587493795E-3</v>
      </c>
      <c r="H2044" s="42">
        <f>_xll.qlCalendarAdvance(Calendar,$H2043,B2044,"f",FALSE)</f>
        <v>54081</v>
      </c>
      <c r="I2044" s="140">
        <f>_xll.qlInterestRateIndexValueDate(Index1M,$H2044)</f>
        <v>54081</v>
      </c>
      <c r="J2044" s="145">
        <f>IFERROR(_xll.qlIndexFixing(Index1M,$H2044,TRUE,_xll.ohTrigger(RecalcTrigger,Trigger1M)),NA())</f>
        <v>6.687681820792179E-3</v>
      </c>
      <c r="K2044" s="44">
        <f>IFERROR(_xll.qlIndexFixing(Index3M,H2044,TRUE,_xll.ohTrigger(RecalcTrigger,Trigger3M)),NA())</f>
        <v>6.8425949463049125E-3</v>
      </c>
      <c r="L2044" s="44">
        <f>IFERROR(_xll.qlIndexFixing(Index6M,$H2044,TRUE,_xll.ohTrigger(RecalcTrigger,Trigger6M)),NA())</f>
        <v>6.7860465377077035E-3</v>
      </c>
      <c r="M2044" s="146">
        <f>IFERROR(_xll.qlIndexFixing(Index1Y,$H2044,TRUE,_xll.ohTrigger(RecalcTrigger,Trigger1Y)),NA())</f>
        <v>7.0333313752648924E-3</v>
      </c>
      <c r="N2044" s="145">
        <f>IFERROR(_xll.qlIndexFixing(ONIndex1M,I2044,TRUE,_xll.ohTrigger(RecalcTrigger,Trigger1M)),NA())</f>
        <v>6.6981671793886486E-3</v>
      </c>
      <c r="O2044" s="44">
        <f>IFERROR(_xll.qlIndexFixing(ONIndex3M,I2044,TRUE,_xll.ohTrigger(RecalcTrigger,Trigger3M)),NA())</f>
        <v>6.8772089044362907E-3</v>
      </c>
      <c r="P2044" s="44">
        <f>IFERROR(_xll.qlIndexFixing(ONIndex6M,I2044,TRUE,_xll.ohTrigger(RecalcTrigger,Trigger6M)),NA())</f>
        <v>6.8512654578571182E-3</v>
      </c>
      <c r="Q2044" s="146">
        <f>IFERROR(_xll.qlIndexFixing(ONIndex1Y,I2044,TRUE,_xll.ohTrigger(RecalcTrigger,Trigger1Y)),NA())</f>
        <v>7.1604394268161755E-3</v>
      </c>
    </row>
    <row r="2045" spans="2:17" x14ac:dyDescent="0.2">
      <c r="B2045" s="39" t="s">
        <v>42</v>
      </c>
      <c r="D2045" s="42">
        <f>_xll.qlCalendarAdvance(Calendar,$D2044,B2045,"f",FALSE)</f>
        <v>54088</v>
      </c>
      <c r="E2045" s="140">
        <f>_xll.qlInterestRateIndexValueDate(IndexON,D2045)</f>
        <v>54088</v>
      </c>
      <c r="F2045" s="156">
        <f>IFERROR(_xll.qlIndexFixing(IndexON,D2045,TRUE,_xll.ohTrigger(RecalcTrigger,TriggerON)),NA())</f>
        <v>5.7549131677122247E-3</v>
      </c>
      <c r="H2045" s="42">
        <f>_xll.qlCalendarAdvance(Calendar,$H2044,B2045,"f",FALSE)</f>
        <v>54088</v>
      </c>
      <c r="I2045" s="140">
        <f>_xll.qlInterestRateIndexValueDate(Index1M,$H2045)</f>
        <v>54088</v>
      </c>
      <c r="J2045" s="145">
        <f>IFERROR(_xll.qlIndexFixing(Index1M,$H2045,TRUE,_xll.ohTrigger(RecalcTrigger,Trigger1M)),NA())</f>
        <v>6.6827120273102048E-3</v>
      </c>
      <c r="K2045" s="44">
        <f>IFERROR(_xll.qlIndexFixing(Index3M,H2045,TRUE,_xll.ohTrigger(RecalcTrigger,Trigger3M)),NA())</f>
        <v>6.8366098898052299E-3</v>
      </c>
      <c r="L2045" s="44">
        <f>IFERROR(_xll.qlIndexFixing(Index6M,$H2045,TRUE,_xll.ohTrigger(RecalcTrigger,Trigger6M)),NA())</f>
        <v>6.7801125663837572E-3</v>
      </c>
      <c r="M2045" s="146">
        <f>IFERROR(_xll.qlIndexFixing(Index1Y,$H2045,TRUE,_xll.ohTrigger(RecalcTrigger,Trigger1Y)),NA())</f>
        <v>7.0285844907405758E-3</v>
      </c>
      <c r="N2045" s="145">
        <f>IFERROR(_xll.qlIndexFixing(ONIndex1M,I2045,TRUE,_xll.ohTrigger(RecalcTrigger,Trigger1M)),NA())</f>
        <v>6.6920539046514778E-3</v>
      </c>
      <c r="O2045" s="44">
        <f>IFERROR(_xll.qlIndexFixing(ONIndex3M,I2045,TRUE,_xll.ohTrigger(RecalcTrigger,Trigger3M)),NA())</f>
        <v>6.8707441877661575E-3</v>
      </c>
      <c r="P2045" s="44">
        <f>IFERROR(_xll.qlIndexFixing(ONIndex6M,I2045,TRUE,_xll.ohTrigger(RecalcTrigger,Trigger6M)),NA())</f>
        <v>6.8451663158623317E-3</v>
      </c>
      <c r="Q2045" s="146">
        <f>IFERROR(_xll.qlIndexFixing(ONIndex1Y,I2045,TRUE,_xll.ohTrigger(RecalcTrigger,Trigger1Y)),NA())</f>
        <v>7.1543773919961291E-3</v>
      </c>
    </row>
    <row r="2046" spans="2:17" x14ac:dyDescent="0.2">
      <c r="B2046" s="39" t="s">
        <v>42</v>
      </c>
      <c r="D2046" s="42">
        <f>_xll.qlCalendarAdvance(Calendar,$D2045,B2046,"f",FALSE)</f>
        <v>54095</v>
      </c>
      <c r="E2046" s="140">
        <f>_xll.qlInterestRateIndexValueDate(IndexON,D2046)</f>
        <v>54095</v>
      </c>
      <c r="F2046" s="156">
        <f>IFERROR(_xll.qlIndexFixing(IndexON,D2046,TRUE,_xll.ohTrigger(RecalcTrigger,TriggerON)),NA())</f>
        <v>5.7489578528787302E-3</v>
      </c>
      <c r="H2046" s="42">
        <f>_xll.qlCalendarAdvance(Calendar,$H2045,B2046,"f",FALSE)</f>
        <v>54095</v>
      </c>
      <c r="I2046" s="140">
        <f>_xll.qlInterestRateIndexValueDate(Index1M,$H2046)</f>
        <v>54095</v>
      </c>
      <c r="J2046" s="145">
        <f>IFERROR(_xll.qlIndexFixing(Index1M,$H2046,TRUE,_xll.ohTrigger(RecalcTrigger,Trigger1M)),NA())</f>
        <v>6.6755217852928596E-3</v>
      </c>
      <c r="K2046" s="44">
        <f>IFERROR(_xll.qlIndexFixing(Index3M,H2046,TRUE,_xll.ohTrigger(RecalcTrigger,Trigger3M)),NA())</f>
        <v>6.8302518442975675E-3</v>
      </c>
      <c r="L2046" s="44">
        <f>IFERROR(_xll.qlIndexFixing(Index6M,$H2046,TRUE,_xll.ohTrigger(RecalcTrigger,Trigger6M)),NA())</f>
        <v>6.7741931173572294E-3</v>
      </c>
      <c r="M2046" s="146">
        <f>IFERROR(_xll.qlIndexFixing(Index1Y,$H2046,TRUE,_xll.ohTrigger(RecalcTrigger,Trigger1Y)),NA())</f>
        <v>7.0218453308336501E-3</v>
      </c>
      <c r="N2046" s="145">
        <f>IFERROR(_xll.qlIndexFixing(ONIndex1M,I2046,TRUE,_xll.ohTrigger(RecalcTrigger,Trigger1M)),NA())</f>
        <v>6.6859551786132201E-3</v>
      </c>
      <c r="O2046" s="44">
        <f>IFERROR(_xll.qlIndexFixing(ONIndex3M,I2046,TRUE,_xll.ohTrigger(RecalcTrigger,Trigger3M)),NA())</f>
        <v>6.8642956902938614E-3</v>
      </c>
      <c r="P2046" s="44">
        <f>IFERROR(_xll.qlIndexFixing(ONIndex6M,I2046,TRUE,_xll.ohTrigger(RecalcTrigger,Trigger6M)),NA())</f>
        <v>6.8390816309571454E-3</v>
      </c>
      <c r="Q2046" s="146">
        <f>IFERROR(_xll.qlIndexFixing(ONIndex1Y,I2046,TRUE,_xll.ohTrigger(RecalcTrigger,Trigger1Y)),NA())</f>
        <v>7.148328903602656E-3</v>
      </c>
    </row>
    <row r="2047" spans="2:17" x14ac:dyDescent="0.2">
      <c r="B2047" s="39" t="s">
        <v>42</v>
      </c>
      <c r="D2047" s="42">
        <f>_xll.qlCalendarAdvance(Calendar,$D2046,B2047,"f",FALSE)</f>
        <v>54102</v>
      </c>
      <c r="E2047" s="140">
        <f>_xll.qlInterestRateIndexValueDate(IndexON,D2047)</f>
        <v>54102</v>
      </c>
      <c r="F2047" s="156">
        <f>IFERROR(_xll.qlIndexFixing(IndexON,D2047,TRUE,_xll.ohTrigger(RecalcTrigger,TriggerON)),NA())</f>
        <v>5.7430181143299421E-3</v>
      </c>
      <c r="H2047" s="42">
        <f>_xll.qlCalendarAdvance(Calendar,$H2046,B2047,"f",FALSE)</f>
        <v>54102</v>
      </c>
      <c r="I2047" s="140">
        <f>_xll.qlInterestRateIndexValueDate(Index1M,$H2047)</f>
        <v>54102</v>
      </c>
      <c r="J2047" s="145">
        <f>IFERROR(_xll.qlIndexFixing(Index1M,$H2047,TRUE,_xll.ohTrigger(RecalcTrigger,Trigger1M)),NA())</f>
        <v>6.6694636059472234E-3</v>
      </c>
      <c r="K2047" s="44">
        <f>IFERROR(_xll.qlIndexFixing(Index3M,H2047,TRUE,_xll.ohTrigger(RecalcTrigger,Trigger3M)),NA())</f>
        <v>6.8239100539839977E-3</v>
      </c>
      <c r="L2047" s="44">
        <f>IFERROR(_xll.qlIndexFixing(Index6M,$H2047,TRUE,_xll.ohTrigger(RecalcTrigger,Trigger6M)),NA())</f>
        <v>6.7682881905007609E-3</v>
      </c>
      <c r="M2047" s="146">
        <f>IFERROR(_xll.qlIndexFixing(Index1Y,$H2047,TRUE,_xll.ohTrigger(RecalcTrigger,Trigger1Y)),NA())</f>
        <v>7.0161228193882062E-3</v>
      </c>
      <c r="N2047" s="145">
        <f>IFERROR(_xll.qlIndexFixing(ONIndex1M,I2047,TRUE,_xll.ohTrigger(RecalcTrigger,Trigger1M)),NA())</f>
        <v>6.6798710012468589E-3</v>
      </c>
      <c r="O2047" s="44">
        <f>IFERROR(_xll.qlIndexFixing(ONIndex3M,I2047,TRUE,_xll.ohTrigger(RecalcTrigger,Trigger3M)),NA())</f>
        <v>6.8578634120194017E-3</v>
      </c>
      <c r="P2047" s="44">
        <f>IFERROR(_xll.qlIndexFixing(ONIndex6M,I2047,TRUE,_xll.ohTrigger(RecalcTrigger,Trigger6M)),NA())</f>
        <v>6.8330114031415574E-3</v>
      </c>
      <c r="Q2047" s="146">
        <f>IFERROR(_xll.qlIndexFixing(ONIndex1Y,I2047,TRUE,_xll.ohTrigger(RecalcTrigger,Trigger1Y)),NA())</f>
        <v>7.1422939616627721E-3</v>
      </c>
    </row>
    <row r="2048" spans="2:17" x14ac:dyDescent="0.2">
      <c r="B2048" s="39" t="s">
        <v>42</v>
      </c>
      <c r="D2048" s="42">
        <f>_xll.qlCalendarAdvance(Calendar,$D2047,B2048,"f",FALSE)</f>
        <v>54109</v>
      </c>
      <c r="E2048" s="140">
        <f>_xll.qlInterestRateIndexValueDate(IndexON,D2048)</f>
        <v>54109</v>
      </c>
      <c r="F2048" s="156">
        <f>IFERROR(_xll.qlIndexFixing(IndexON,D2048,TRUE,_xll.ohTrigger(RecalcTrigger,TriggerON)),NA())</f>
        <v>5.737093951903768E-3</v>
      </c>
      <c r="H2048" s="42">
        <f>_xll.qlCalendarAdvance(Calendar,$H2047,B2048,"f",FALSE)</f>
        <v>54109</v>
      </c>
      <c r="I2048" s="140">
        <f>_xll.qlInterestRateIndexValueDate(Index1M,$H2048)</f>
        <v>54109</v>
      </c>
      <c r="J2048" s="145">
        <f>IFERROR(_xll.qlIndexFixing(Index1M,$H2048,TRUE,_xll.ohTrigger(RecalcTrigger,Trigger1M)),NA())</f>
        <v>6.6634199855071024E-3</v>
      </c>
      <c r="K2048" s="44">
        <f>IFERROR(_xll.qlIndexFixing(Index3M,H2048,TRUE,_xll.ohTrigger(RecalcTrigger,Trigger3M)),NA())</f>
        <v>6.8175845187870756E-3</v>
      </c>
      <c r="L2048" s="44">
        <f>IFERROR(_xll.qlIndexFixing(Index6M,$H2048,TRUE,_xll.ohTrigger(RecalcTrigger,Trigger6M)),NA())</f>
        <v>6.7623977856861037E-3</v>
      </c>
      <c r="M2048" s="146">
        <f>IFERROR(_xll.qlIndexFixing(Index1Y,$H2048,TRUE,_xll.ohTrigger(RecalcTrigger,Trigger1Y)),NA())</f>
        <v>7.0104139814774341E-3</v>
      </c>
      <c r="N2048" s="145">
        <f>IFERROR(_xll.qlIndexFixing(ONIndex1M,I2048,TRUE,_xll.ohTrigger(RecalcTrigger,Trigger1M)),NA())</f>
        <v>6.6738013725253795E-3</v>
      </c>
      <c r="O2048" s="44">
        <f>IFERROR(_xll.qlIndexFixing(ONIndex3M,I2048,TRUE,_xll.ohTrigger(RecalcTrigger,Trigger3M)),NA())</f>
        <v>6.8514473529968098E-3</v>
      </c>
      <c r="P2048" s="44">
        <f>IFERROR(_xll.qlIndexFixing(ONIndex6M,I2048,TRUE,_xll.ohTrigger(RecalcTrigger,Trigger6M)),NA())</f>
        <v>6.8269556323885547E-3</v>
      </c>
      <c r="Q2048" s="146">
        <f>IFERROR(_xll.qlIndexFixing(ONIndex1Y,I2048,TRUE,_xll.ohTrigger(RecalcTrigger,Trigger1Y)),NA())</f>
        <v>7.1362725661764754E-3</v>
      </c>
    </row>
    <row r="2049" spans="2:17" x14ac:dyDescent="0.2">
      <c r="B2049" s="39" t="s">
        <v>42</v>
      </c>
      <c r="D2049" s="42">
        <f>_xll.qlCalendarAdvance(Calendar,$D2048,B2049,"f",FALSE)</f>
        <v>54116</v>
      </c>
      <c r="E2049" s="140">
        <f>_xll.qlInterestRateIndexValueDate(IndexON,D2049)</f>
        <v>54116</v>
      </c>
      <c r="F2049" s="156">
        <f>IFERROR(_xll.qlIndexFixing(IndexON,D2049,TRUE,_xll.ohTrigger(RecalcTrigger,TriggerON)),NA())</f>
        <v>5.7311853657352847E-3</v>
      </c>
      <c r="H2049" s="42">
        <f>_xll.qlCalendarAdvance(Calendar,$H2048,B2049,"f",FALSE)</f>
        <v>54116</v>
      </c>
      <c r="I2049" s="140">
        <f>_xll.qlInterestRateIndexValueDate(Index1M,$H2049)</f>
        <v>54116</v>
      </c>
      <c r="J2049" s="145">
        <f>IFERROR(_xll.qlIndexFixing(Index1M,$H2049,TRUE,_xll.ohTrigger(RecalcTrigger,Trigger1M)),NA())</f>
        <v>6.6570223081722016E-3</v>
      </c>
      <c r="K2049" s="44">
        <f>IFERROR(_xll.qlIndexFixing(Index3M,H2049,TRUE,_xll.ohTrigger(RecalcTrigger,Trigger3M)),NA())</f>
        <v>6.8108912072883335E-3</v>
      </c>
      <c r="L2049" s="44">
        <f>IFERROR(_xll.qlIndexFixing(Index6M,$H2049,TRUE,_xll.ohTrigger(RecalcTrigger,Trigger6M)),NA())</f>
        <v>6.7565219027863445E-3</v>
      </c>
      <c r="M2049" s="146">
        <f>IFERROR(_xll.qlIndexFixing(Index1Y,$H2049,TRUE,_xll.ohTrigger(RecalcTrigger,Trigger1Y)),NA())</f>
        <v>7.0057113866012427E-3</v>
      </c>
      <c r="N2049" s="145">
        <f>IFERROR(_xll.qlIndexFixing(ONIndex1M,I2049,TRUE,_xll.ohTrigger(RecalcTrigger,Trigger1M)),NA())</f>
        <v>6.6677462924757966E-3</v>
      </c>
      <c r="O2049" s="44">
        <f>IFERROR(_xll.qlIndexFixing(ONIndex3M,I2049,TRUE,_xll.ohTrigger(RecalcTrigger,Trigger3M)),NA())</f>
        <v>6.8450475131450386E-3</v>
      </c>
      <c r="P2049" s="44">
        <f>IFERROR(_xll.qlIndexFixing(ONIndex6M,I2049,TRUE,_xll.ohTrigger(RecalcTrigger,Trigger6M)),NA())</f>
        <v>6.8209143187251504E-3</v>
      </c>
      <c r="Q2049" s="146">
        <f>IFERROR(_xll.qlIndexFixing(ONIndex1Y,I2049,TRUE,_xll.ohTrigger(RecalcTrigger,Trigger1Y)),NA())</f>
        <v>7.1302647171437679E-3</v>
      </c>
    </row>
    <row r="2050" spans="2:17" x14ac:dyDescent="0.2">
      <c r="B2050" s="39" t="s">
        <v>42</v>
      </c>
      <c r="D2050" s="42">
        <f>_xll.qlCalendarAdvance(Calendar,$D2049,B2050,"f",FALSE)</f>
        <v>54123</v>
      </c>
      <c r="E2050" s="140">
        <f>_xll.qlInterestRateIndexValueDate(IndexON,D2050)</f>
        <v>54123</v>
      </c>
      <c r="F2050" s="156">
        <f>IFERROR(_xll.qlIndexFixing(IndexON,D2050,TRUE,_xll.ohTrigger(RecalcTrigger,TriggerON)),NA())</f>
        <v>5.7252923557704625E-3</v>
      </c>
      <c r="H2050" s="42">
        <f>_xll.qlCalendarAdvance(Calendar,$H2049,B2050,"f",FALSE)</f>
        <v>54123</v>
      </c>
      <c r="I2050" s="140">
        <f>_xll.qlInterestRateIndexValueDate(Index1M,$H2050)</f>
        <v>54123</v>
      </c>
      <c r="J2050" s="145">
        <f>IFERROR(_xll.qlIndexFixing(Index1M,$H2050,TRUE,_xll.ohTrigger(RecalcTrigger,Trigger1M)),NA())</f>
        <v>6.6510087358005732E-3</v>
      </c>
      <c r="K2050" s="44">
        <f>IFERROR(_xll.qlIndexFixing(Index3M,H2050,TRUE,_xll.ohTrigger(RecalcTrigger,Trigger3M)),NA())</f>
        <v>6.8034508316693852E-3</v>
      </c>
      <c r="L2050" s="44">
        <f>IFERROR(_xll.qlIndexFixing(Index6M,$H2050,TRUE,_xll.ohTrigger(RecalcTrigger,Trigger6M)),NA())</f>
        <v>6.7496070093670006E-3</v>
      </c>
      <c r="M2050" s="146">
        <f>IFERROR(_xll.qlIndexFixing(Index1Y,$H2050,TRUE,_xll.ohTrigger(RecalcTrigger,Trigger1Y)),NA())</f>
        <v>6.9990373253262178E-3</v>
      </c>
      <c r="N2050" s="145">
        <f>IFERROR(_xll.qlIndexFixing(ONIndex1M,I2050,TRUE,_xll.ohTrigger(RecalcTrigger,Trigger1M)),NA())</f>
        <v>6.6617057610440797E-3</v>
      </c>
      <c r="O2050" s="44">
        <f>IFERROR(_xll.qlIndexFixing(ONIndex3M,I2050,TRUE,_xll.ohTrigger(RecalcTrigger,Trigger3M)),NA())</f>
        <v>6.8386638924911045E-3</v>
      </c>
      <c r="P2050" s="44">
        <f>IFERROR(_xll.qlIndexFixing(ONIndex6M,I2050,TRUE,_xll.ohTrigger(RecalcTrigger,Trigger6M)),NA())</f>
        <v>6.8148874621513462E-3</v>
      </c>
      <c r="Q2050" s="146">
        <f>IFERROR(_xll.qlIndexFixing(ONIndex1Y,I2050,TRUE,_xll.ohTrigger(RecalcTrigger,Trigger1Y)),NA())</f>
        <v>7.1242704145646494E-3</v>
      </c>
    </row>
    <row r="2051" spans="2:17" x14ac:dyDescent="0.2">
      <c r="B2051" s="39" t="s">
        <v>42</v>
      </c>
      <c r="D2051" s="42">
        <f>_xll.qlCalendarAdvance(Calendar,$D2050,B2051,"f",FALSE)</f>
        <v>54130</v>
      </c>
      <c r="E2051" s="140">
        <f>_xll.qlInterestRateIndexValueDate(IndexON,D2051)</f>
        <v>54130</v>
      </c>
      <c r="F2051" s="156">
        <f>IFERROR(_xll.qlIndexFixing(IndexON,D2051,TRUE,_xll.ohTrigger(RecalcTrigger,TriggerON)),NA())</f>
        <v>5.7194149220092996E-3</v>
      </c>
      <c r="H2051" s="42">
        <f>_xll.qlCalendarAdvance(Calendar,$H2050,B2051,"f",FALSE)</f>
        <v>54130</v>
      </c>
      <c r="I2051" s="140">
        <f>_xll.qlInterestRateIndexValueDate(Index1M,$H2051)</f>
        <v>54130</v>
      </c>
      <c r="J2051" s="145">
        <f>IFERROR(_xll.qlIndexFixing(Index1M,$H2051,TRUE,_xll.ohTrigger(RecalcTrigger,Trigger1M)),NA())</f>
        <v>6.6453764774054491E-3</v>
      </c>
      <c r="K2051" s="44">
        <f>IFERROR(_xll.qlIndexFixing(Index3M,H2051,TRUE,_xll.ohTrigger(RecalcTrigger,Trigger3M)),NA())</f>
        <v>6.7971782385612446E-3</v>
      </c>
      <c r="L2051" s="44">
        <f>IFERROR(_xll.qlIndexFixing(Index6M,$H2051,TRUE,_xll.ohTrigger(RecalcTrigger,Trigger6M)),NA())</f>
        <v>6.7437629581403027E-3</v>
      </c>
      <c r="M2051" s="146">
        <f>IFERROR(_xll.qlIndexFixing(Index1Y,$H2051,TRUE,_xll.ohTrigger(RecalcTrigger,Trigger1Y)),NA())</f>
        <v>6.9933695066204758E-3</v>
      </c>
      <c r="N2051" s="145">
        <f>IFERROR(_xll.qlIndexFixing(ONIndex1M,I2051,TRUE,_xll.ohTrigger(RecalcTrigger,Trigger1M)),NA())</f>
        <v>6.6556797783112751E-3</v>
      </c>
      <c r="O2051" s="44">
        <f>IFERROR(_xll.qlIndexFixing(ONIndex3M,I2051,TRUE,_xll.ohTrigger(RecalcTrigger,Trigger3M)),NA())</f>
        <v>6.8322964910350068E-3</v>
      </c>
      <c r="P2051" s="44">
        <f>IFERROR(_xll.qlIndexFixing(ONIndex6M,I2051,TRUE,_xll.ohTrigger(RecalcTrigger,Trigger6M)),NA())</f>
        <v>6.8088750626671421E-3</v>
      </c>
      <c r="Q2051" s="146">
        <f>IFERROR(_xll.qlIndexFixing(ONIndex1Y,I2051,TRUE,_xll.ohTrigger(RecalcTrigger,Trigger1Y)),NA())</f>
        <v>7.1182896584661339E-3</v>
      </c>
    </row>
    <row r="2052" spans="2:17" x14ac:dyDescent="0.2">
      <c r="B2052" s="39" t="s">
        <v>42</v>
      </c>
      <c r="D2052" s="42">
        <f>_xll.qlCalendarAdvance(Calendar,$D2051,B2052,"f",FALSE)</f>
        <v>54137</v>
      </c>
      <c r="E2052" s="140">
        <f>_xll.qlInterestRateIndexValueDate(IndexON,D2052)</f>
        <v>54137</v>
      </c>
      <c r="F2052" s="156">
        <f>IFERROR(_xll.qlIndexFixing(IndexON,D2052,TRUE,_xll.ohTrigger(RecalcTrigger,TriggerON)),NA())</f>
        <v>5.7135530644517969E-3</v>
      </c>
      <c r="H2052" s="42">
        <f>_xll.qlCalendarAdvance(Calendar,$H2051,B2052,"f",FALSE)</f>
        <v>54137</v>
      </c>
      <c r="I2052" s="140">
        <f>_xll.qlInterestRateIndexValueDate(Index1M,$H2052)</f>
        <v>54137</v>
      </c>
      <c r="J2052" s="145">
        <f>IFERROR(_xll.qlIndexFixing(Index1M,$H2052,TRUE,_xll.ohTrigger(RecalcTrigger,Trigger1M)),NA())</f>
        <v>6.6393910923677781E-3</v>
      </c>
      <c r="K2052" s="44">
        <f>IFERROR(_xll.qlIndexFixing(Index3M,H2052,TRUE,_xll.ohTrigger(RecalcTrigger,Trigger3M)),NA())</f>
        <v>6.7909219018850971E-3</v>
      </c>
      <c r="L2052" s="44">
        <f>IFERROR(_xll.qlIndexFixing(Index6M,$H2052,TRUE,_xll.ohTrigger(RecalcTrigger,Trigger6M)),NA())</f>
        <v>6.7379334295029096E-3</v>
      </c>
      <c r="M2052" s="146">
        <f>IFERROR(_xll.qlIndexFixing(Index1Y,$H2052,TRUE,_xll.ohTrigger(RecalcTrigger,Trigger1Y)),NA())</f>
        <v>6.9877153605190298E-3</v>
      </c>
      <c r="N2052" s="145">
        <f>IFERROR(_xll.qlIndexFixing(ONIndex1M,I2052,TRUE,_xll.ohTrigger(RecalcTrigger,Trigger1M)),NA())</f>
        <v>6.6496683441963364E-3</v>
      </c>
      <c r="O2052" s="44">
        <f>IFERROR(_xll.qlIndexFixing(ONIndex3M,I2052,TRUE,_xll.ohTrigger(RecalcTrigger,Trigger3M)),NA())</f>
        <v>6.8259453088037611E-3</v>
      </c>
      <c r="P2052" s="44">
        <f>IFERROR(_xll.qlIndexFixing(ONIndex6M,I2052,TRUE,_xll.ohTrigger(RecalcTrigger,Trigger6M)),NA())</f>
        <v>6.8028771202455216E-3</v>
      </c>
      <c r="Q2052" s="146">
        <f>IFERROR(_xll.qlIndexFixing(ONIndex1Y,I2052,TRUE,_xll.ohTrigger(RecalcTrigger,Trigger1Y)),NA())</f>
        <v>7.1123224487671761E-3</v>
      </c>
    </row>
    <row r="2053" spans="2:17" x14ac:dyDescent="0.2">
      <c r="B2053" s="39" t="s">
        <v>42</v>
      </c>
      <c r="D2053" s="42">
        <f>_xll.qlCalendarAdvance(Calendar,$D2052,B2053,"f",FALSE)</f>
        <v>54144</v>
      </c>
      <c r="E2053" s="140">
        <f>_xll.qlInterestRateIndexValueDate(IndexON,D2053)</f>
        <v>54144</v>
      </c>
      <c r="F2053" s="156">
        <f>IFERROR(_xll.qlIndexFixing(IndexON,D2053,TRUE,_xll.ohTrigger(RecalcTrigger,TriggerON)),NA())</f>
        <v>5.7077067830979553E-3</v>
      </c>
      <c r="H2053" s="42">
        <f>_xll.qlCalendarAdvance(Calendar,$H2052,B2053,"f",FALSE)</f>
        <v>54144</v>
      </c>
      <c r="I2053" s="140">
        <f>_xll.qlInterestRateIndexValueDate(Index1M,$H2053)</f>
        <v>54144</v>
      </c>
      <c r="J2053" s="145">
        <f>IFERROR(_xll.qlIndexFixing(Index1M,$H2053,TRUE,_xll.ohTrigger(RecalcTrigger,Trigger1M)),NA())</f>
        <v>6.6334202661284319E-3</v>
      </c>
      <c r="K2053" s="44">
        <f>IFERROR(_xll.qlIndexFixing(Index3M,H2053,TRUE,_xll.ohTrigger(RecalcTrigger,Trigger3M)),NA())</f>
        <v>6.7846818215633441E-3</v>
      </c>
      <c r="L2053" s="44">
        <f>IFERROR(_xll.qlIndexFixing(Index6M,$H2053,TRUE,_xll.ohTrigger(RecalcTrigger,Trigger6M)),NA())</f>
        <v>6.7321184233273381E-3</v>
      </c>
      <c r="M2053" s="146">
        <f>IFERROR(_xll.qlIndexFixing(Index1Y,$H2053,TRUE,_xll.ohTrigger(RecalcTrigger,Trigger1Y)),NA())</f>
        <v>6.9820748867906656E-3</v>
      </c>
      <c r="N2053" s="145">
        <f>IFERROR(_xll.qlIndexFixing(ONIndex1M,I2053,TRUE,_xll.ohTrigger(RecalcTrigger,Trigger1M)),NA())</f>
        <v>6.6436714587532943E-3</v>
      </c>
      <c r="O2053" s="44">
        <f>IFERROR(_xll.qlIndexFixing(ONIndex3M,I2053,TRUE,_xll.ohTrigger(RecalcTrigger,Trigger3M)),NA())</f>
        <v>6.8196103457163213E-3</v>
      </c>
      <c r="P2053" s="44">
        <f>IFERROR(_xll.qlIndexFixing(ONIndex6M,I2053,TRUE,_xll.ohTrigger(RecalcTrigger,Trigger6M)),NA())</f>
        <v>6.7968936348864846E-3</v>
      </c>
      <c r="Q2053" s="146">
        <f>IFERROR(_xll.qlIndexFixing(ONIndex1Y,I2053,TRUE,_xll.ohTrigger(RecalcTrigger,Trigger1Y)),NA())</f>
        <v>7.1063687855218074E-3</v>
      </c>
    </row>
    <row r="2054" spans="2:17" x14ac:dyDescent="0.2">
      <c r="B2054" s="39" t="s">
        <v>42</v>
      </c>
      <c r="D2054" s="42">
        <f>_xll.qlCalendarAdvance(Calendar,$D2053,B2054,"f",FALSE)</f>
        <v>54155</v>
      </c>
      <c r="E2054" s="140">
        <f>_xll.qlInterestRateIndexValueDate(IndexON,D2054)</f>
        <v>54155</v>
      </c>
      <c r="F2054" s="156">
        <f>IFERROR(_xll.qlIndexFixing(IndexON,D2054,TRUE,_xll.ohTrigger(RecalcTrigger,TriggerON)),NA())</f>
        <v>5.6992928744681315E-3</v>
      </c>
      <c r="H2054" s="42">
        <f>_xll.qlCalendarAdvance(Calendar,$H2053,B2054,"f",FALSE)</f>
        <v>54155</v>
      </c>
      <c r="I2054" s="140">
        <f>_xll.qlInterestRateIndexValueDate(Index1M,$H2054)</f>
        <v>54155</v>
      </c>
      <c r="J2054" s="145">
        <f>IFERROR(_xll.qlIndexFixing(Index1M,$H2054,TRUE,_xll.ohTrigger(RecalcTrigger,Trigger1M)),NA())</f>
        <v>6.6244304661762605E-3</v>
      </c>
      <c r="K2054" s="44">
        <f>IFERROR(_xll.qlIndexFixing(Index3M,H2054,TRUE,_xll.ohTrigger(RecalcTrigger,Trigger3M)),NA())</f>
        <v>6.7760428875053525E-3</v>
      </c>
      <c r="L2054" s="44">
        <f>IFERROR(_xll.qlIndexFixing(Index6M,$H2054,TRUE,_xll.ohTrigger(RecalcTrigger,Trigger6M)),NA())</f>
        <v>6.7237036646823414E-3</v>
      </c>
      <c r="M2054" s="146">
        <f>IFERROR(_xll.qlIndexFixing(Index1Y,$H2054,TRUE,_xll.ohTrigger(RecalcTrigger,Trigger1Y)),NA())</f>
        <v>6.9738908632568375E-3</v>
      </c>
      <c r="N2054" s="145">
        <f>IFERROR(_xll.qlIndexFixing(ONIndex1M,I2054,TRUE,_xll.ohTrigger(RecalcTrigger,Trigger1M)),NA())</f>
        <v>6.6350090053590716E-3</v>
      </c>
      <c r="O2054" s="44">
        <f>IFERROR(_xll.qlIndexFixing(ONIndex3M,I2054,TRUE,_xll.ohTrigger(RecalcTrigger,Trigger3M)),NA())</f>
        <v>6.8104613477248943E-3</v>
      </c>
      <c r="P2054" s="44">
        <f>IFERROR(_xll.qlIndexFixing(ONIndex6M,I2054,TRUE,_xll.ohTrigger(RecalcTrigger,Trigger6M)),NA())</f>
        <v>6.7882445308142803E-3</v>
      </c>
      <c r="Q2054" s="146">
        <f>IFERROR(_xll.qlIndexFixing(ONIndex1Y,I2054,TRUE,_xll.ohTrigger(RecalcTrigger,Trigger1Y)),NA())</f>
        <v>7.0977489362122892E-3</v>
      </c>
    </row>
    <row r="2055" spans="2:17" x14ac:dyDescent="0.2">
      <c r="B2055" s="39" t="s">
        <v>42</v>
      </c>
      <c r="D2055" s="42">
        <f>_xll.qlCalendarAdvance(Calendar,$D2054,B2055,"f",FALSE)</f>
        <v>54162</v>
      </c>
      <c r="E2055" s="140">
        <f>_xll.qlInterestRateIndexValueDate(IndexON,D2055)</f>
        <v>54162</v>
      </c>
      <c r="F2055" s="156">
        <f>IFERROR(_xll.qlIndexFixing(IndexON,D2055,TRUE,_xll.ohTrigger(RecalcTrigger,TriggerON)),NA())</f>
        <v>5.6934846023071195E-3</v>
      </c>
      <c r="H2055" s="42">
        <f>_xll.qlCalendarAdvance(Calendar,$H2054,B2055,"f",FALSE)</f>
        <v>54162</v>
      </c>
      <c r="I2055" s="140">
        <f>_xll.qlInterestRateIndexValueDate(Index1M,$H2055)</f>
        <v>54162</v>
      </c>
      <c r="J2055" s="145">
        <f>IFERROR(_xll.qlIndexFixing(Index1M,$H2055,TRUE,_xll.ohTrigger(RecalcTrigger,Trigger1M)),NA())</f>
        <v>6.6184961444502033E-3</v>
      </c>
      <c r="K2055" s="44">
        <f>IFERROR(_xll.qlIndexFixing(Index3M,H2055,TRUE,_xll.ohTrigger(RecalcTrigger,Trigger3M)),NA())</f>
        <v>6.7698414703739884E-3</v>
      </c>
      <c r="L2055" s="44">
        <f>IFERROR(_xll.qlIndexFixing(Index6M,$H2055,TRUE,_xll.ohTrigger(RecalcTrigger,Trigger6M)),NA())</f>
        <v>6.7179241393222431E-3</v>
      </c>
      <c r="M2055" s="146">
        <f>IFERROR(_xll.qlIndexFixing(Index1Y,$H2055,TRUE,_xll.ohTrigger(RecalcTrigger,Trigger1Y)),NA())</f>
        <v>6.9682838064364372E-3</v>
      </c>
      <c r="N2055" s="145">
        <f>IFERROR(_xll.qlIndexFixing(ONIndex1M,I2055,TRUE,_xll.ohTrigger(RecalcTrigger,Trigger1M)),NA())</f>
        <v>6.6290476690300526E-3</v>
      </c>
      <c r="O2055" s="44">
        <f>IFERROR(_xll.qlIndexFixing(ONIndex3M,I2055,TRUE,_xll.ohTrigger(RecalcTrigger,Trigger3M)),NA())</f>
        <v>6.8041660088935529E-3</v>
      </c>
      <c r="P2055" s="44">
        <f>IFERROR(_xll.qlIndexFixing(ONIndex6M,I2055,TRUE,_xll.ohTrigger(RecalcTrigger,Trigger6M)),NA())</f>
        <v>6.782296376662833E-3</v>
      </c>
      <c r="Q2055" s="146">
        <f>IFERROR(_xll.qlIndexFixing(ONIndex1Y,I2055,TRUE,_xll.ohTrigger(RecalcTrigger,Trigger1Y)),NA())</f>
        <v>7.0918284016607824E-3</v>
      </c>
    </row>
    <row r="2056" spans="2:17" x14ac:dyDescent="0.2">
      <c r="B2056" s="39" t="s">
        <v>42</v>
      </c>
      <c r="D2056" s="42">
        <f>_xll.qlCalendarAdvance(Calendar,$D2055,B2056,"f",FALSE)</f>
        <v>54169</v>
      </c>
      <c r="E2056" s="140">
        <f>_xll.qlInterestRateIndexValueDate(IndexON,D2056)</f>
        <v>54169</v>
      </c>
      <c r="F2056" s="156">
        <f>IFERROR(_xll.qlIndexFixing(IndexON,D2056,TRUE,_xll.ohTrigger(RecalcTrigger,TriggerON)),NA())</f>
        <v>5.6876919056203512E-3</v>
      </c>
      <c r="H2056" s="42">
        <f>_xll.qlCalendarAdvance(Calendar,$H2055,B2056,"f",FALSE)</f>
        <v>54169</v>
      </c>
      <c r="I2056" s="140">
        <f>_xll.qlInterestRateIndexValueDate(Index1M,$H2056)</f>
        <v>54169</v>
      </c>
      <c r="J2056" s="145">
        <f>IFERROR(_xll.qlIndexFixing(Index1M,$H2056,TRUE,_xll.ohTrigger(RecalcTrigger,Trigger1M)),NA())</f>
        <v>6.6125763810837759E-3</v>
      </c>
      <c r="K2056" s="44">
        <f>IFERROR(_xll.qlIndexFixing(Index3M,H2056,TRUE,_xll.ohTrigger(RecalcTrigger,Trigger3M)),NA())</f>
        <v>6.7636563081162624E-3</v>
      </c>
      <c r="L2056" s="44">
        <f>IFERROR(_xll.qlIndexFixing(Index6M,$H2056,TRUE,_xll.ohTrigger(RecalcTrigger,Trigger6M)),NA())</f>
        <v>6.7121591352709582E-3</v>
      </c>
      <c r="M2056" s="146">
        <f>IFERROR(_xll.qlIndexFixing(Index1Y,$H2056,TRUE,_xll.ohTrigger(RecalcTrigger,Trigger1Y)),NA())</f>
        <v>6.9626904205097873E-3</v>
      </c>
      <c r="N2056" s="145">
        <f>IFERROR(_xll.qlIndexFixing(ONIndex1M,I2056,TRUE,_xll.ohTrigger(RecalcTrigger,Trigger1M)),NA())</f>
        <v>6.6231008805084368E-3</v>
      </c>
      <c r="O2056" s="44">
        <f>IFERROR(_xll.qlIndexFixing(ONIndex3M,I2056,TRUE,_xll.ohTrigger(RecalcTrigger,Trigger3M)),NA())</f>
        <v>6.7978868884766008E-3</v>
      </c>
      <c r="P2056" s="44">
        <f>IFERROR(_xll.qlIndexFixing(ONIndex6M,I2056,TRUE,_xll.ohTrigger(RecalcTrigger,Trigger6M)),NA())</f>
        <v>6.776362678817538E-3</v>
      </c>
      <c r="Q2056" s="146">
        <f>IFERROR(_xll.qlIndexFixing(ONIndex1Y,I2056,TRUE,_xll.ohTrigger(RecalcTrigger,Trigger1Y)),NA())</f>
        <v>7.0859214127794168E-3</v>
      </c>
    </row>
    <row r="2057" spans="2:17" x14ac:dyDescent="0.2">
      <c r="B2057" s="39" t="s">
        <v>42</v>
      </c>
      <c r="D2057" s="42">
        <f>_xll.qlCalendarAdvance(Calendar,$D2056,B2057,"f",FALSE)</f>
        <v>54176</v>
      </c>
      <c r="E2057" s="140">
        <f>_xll.qlInterestRateIndexValueDate(IndexON,D2057)</f>
        <v>54176</v>
      </c>
      <c r="F2057" s="156">
        <f>IFERROR(_xll.qlIndexFixing(IndexON,D2057,TRUE,_xll.ohTrigger(RecalcTrigger,TriggerON)),NA())</f>
        <v>5.6819147845699192E-3</v>
      </c>
      <c r="H2057" s="42">
        <f>_xll.qlCalendarAdvance(Calendar,$H2056,B2057,"f",FALSE)</f>
        <v>54176</v>
      </c>
      <c r="I2057" s="140">
        <f>_xll.qlInterestRateIndexValueDate(Index1M,$H2057)</f>
        <v>54176</v>
      </c>
      <c r="J2057" s="145">
        <f>IFERROR(_xll.qlIndexFixing(Index1M,$H2057,TRUE,_xll.ohTrigger(RecalcTrigger,Trigger1M)),NA())</f>
        <v>6.6066711760553645E-3</v>
      </c>
      <c r="K2057" s="44">
        <f>IFERROR(_xll.qlIndexFixing(Index3M,H2057,TRUE,_xll.ohTrigger(RecalcTrigger,Trigger3M)),NA())</f>
        <v>6.7574874006564719E-3</v>
      </c>
      <c r="L2057" s="44">
        <f>IFERROR(_xll.qlIndexFixing(Index6M,$H2057,TRUE,_xll.ohTrigger(RecalcTrigger,Trigger6M)),NA())</f>
        <v>6.7064086524031511E-3</v>
      </c>
      <c r="M2057" s="146">
        <f>IFERROR(_xll.qlIndexFixing(Index1Y,$H2057,TRUE,_xll.ohTrigger(RecalcTrigger,Trigger1Y)),NA())</f>
        <v>6.9571107052488479E-3</v>
      </c>
      <c r="N2057" s="145">
        <f>IFERROR(_xll.qlIndexFixing(ONIndex1M,I2057,TRUE,_xll.ohTrigger(RecalcTrigger,Trigger1M)),NA())</f>
        <v>6.6171686399563168E-3</v>
      </c>
      <c r="O2057" s="44">
        <f>IFERROR(_xll.qlIndexFixing(ONIndex3M,I2057,TRUE,_xll.ohTrigger(RecalcTrigger,Trigger3M)),NA())</f>
        <v>6.791623986474038E-3</v>
      </c>
      <c r="P2057" s="44">
        <f>IFERROR(_xll.qlIndexFixing(ONIndex6M,I2057,TRUE,_xll.ohTrigger(RecalcTrigger,Trigger6M)),NA())</f>
        <v>6.7704434373594413E-3</v>
      </c>
      <c r="Q2057" s="146">
        <f>IFERROR(_xll.qlIndexFixing(ONIndex1Y,I2057,TRUE,_xll.ohTrigger(RecalcTrigger,Trigger1Y)),NA())</f>
        <v>7.0800279696492385E-3</v>
      </c>
    </row>
    <row r="2058" spans="2:17" x14ac:dyDescent="0.2">
      <c r="B2058" s="39" t="s">
        <v>42</v>
      </c>
      <c r="D2058" s="42">
        <f>_xll.qlCalendarAdvance(Calendar,$D2057,B2058,"f",FALSE)</f>
        <v>54183</v>
      </c>
      <c r="E2058" s="140">
        <f>_xll.qlInterestRateIndexValueDate(IndexON,D2058)</f>
        <v>54183</v>
      </c>
      <c r="F2058" s="156">
        <f>IFERROR(_xll.qlIndexFixing(IndexON,D2058,TRUE,_xll.ohTrigger(RecalcTrigger,TriggerON)),NA())</f>
        <v>5.6761532389126845E-3</v>
      </c>
      <c r="H2058" s="42">
        <f>_xll.qlCalendarAdvance(Calendar,$H2057,B2058,"f",FALSE)</f>
        <v>54183</v>
      </c>
      <c r="I2058" s="140">
        <f>_xll.qlInterestRateIndexValueDate(Index1M,$H2058)</f>
        <v>54183</v>
      </c>
      <c r="J2058" s="145">
        <f>IFERROR(_xll.qlIndexFixing(Index1M,$H2058,TRUE,_xll.ohTrigger(RecalcTrigger,Trigger1M)),NA())</f>
        <v>6.6004207482721119E-3</v>
      </c>
      <c r="K2058" s="44">
        <f>IFERROR(_xll.qlIndexFixing(Index3M,H2058,TRUE,_xll.ohTrigger(RecalcTrigger,Trigger3M)),NA())</f>
        <v>6.7509608190630356E-3</v>
      </c>
      <c r="L2058" s="44">
        <f>IFERROR(_xll.qlIndexFixing(Index6M,$H2058,TRUE,_xll.ohTrigger(RecalcTrigger,Trigger6M)),NA())</f>
        <v>6.7003294908827985E-3</v>
      </c>
      <c r="M2058" s="146">
        <f>IFERROR(_xll.qlIndexFixing(Index1Y,$H2058,TRUE,_xll.ohTrigger(RecalcTrigger,Trigger1Y)),NA())</f>
        <v>6.9515446604269115E-3</v>
      </c>
      <c r="N2058" s="145">
        <f>IFERROR(_xll.qlIndexFixing(ONIndex1M,I2058,TRUE,_xll.ohTrigger(RecalcTrigger,Trigger1M)),NA())</f>
        <v>6.6112509472926462E-3</v>
      </c>
      <c r="O2058" s="44">
        <f>IFERROR(_xll.qlIndexFixing(ONIndex3M,I2058,TRUE,_xll.ohTrigger(RecalcTrigger,Trigger3M)),NA())</f>
        <v>6.7853773028048181E-3</v>
      </c>
      <c r="P2058" s="44">
        <f>IFERROR(_xll.qlIndexFixing(ONIndex6M,I2058,TRUE,_xll.ohTrigger(RecalcTrigger,Trigger6M)),NA())</f>
        <v>6.7645386521264506E-3</v>
      </c>
      <c r="Q2058" s="146">
        <f>IFERROR(_xll.qlIndexFixing(ONIndex1Y,I2058,TRUE,_xll.ohTrigger(RecalcTrigger,Trigger1Y)),NA())</f>
        <v>7.0741480721892014E-3</v>
      </c>
    </row>
    <row r="2059" spans="2:17" x14ac:dyDescent="0.2">
      <c r="B2059" s="39" t="s">
        <v>42</v>
      </c>
      <c r="D2059" s="42">
        <f>_xll.qlCalendarAdvance(Calendar,$D2058,B2059,"f",FALSE)</f>
        <v>54190</v>
      </c>
      <c r="E2059" s="140">
        <f>_xll.qlInterestRateIndexValueDate(IndexON,D2059)</f>
        <v>54190</v>
      </c>
      <c r="F2059" s="156">
        <f>IFERROR(_xll.qlIndexFixing(IndexON,D2059,TRUE,_xll.ohTrigger(RecalcTrigger,TriggerON)),NA())</f>
        <v>5.6704072688917861E-3</v>
      </c>
      <c r="H2059" s="42">
        <f>_xll.qlCalendarAdvance(Calendar,$H2058,B2059,"f",FALSE)</f>
        <v>54190</v>
      </c>
      <c r="I2059" s="140">
        <f>_xll.qlInterestRateIndexValueDate(Index1M,$H2059)</f>
        <v>54190</v>
      </c>
      <c r="J2059" s="145">
        <f>IFERROR(_xll.qlIndexFixing(Index1M,$H2059,TRUE,_xll.ohTrigger(RecalcTrigger,Trigger1M)),NA())</f>
        <v>6.5945455935646101E-3</v>
      </c>
      <c r="K2059" s="44">
        <f>IFERROR(_xll.qlIndexFixing(Index3M,H2059,TRUE,_xll.ohTrigger(RecalcTrigger,Trigger3M)),NA())</f>
        <v>6.7448254686873661E-3</v>
      </c>
      <c r="L2059" s="44">
        <f>IFERROR(_xll.qlIndexFixing(Index6M,$H2059,TRUE,_xll.ohTrigger(RecalcTrigger,Trigger6M)),NA())</f>
        <v>6.6946089824099272E-3</v>
      </c>
      <c r="M2059" s="146">
        <f>IFERROR(_xll.qlIndexFixing(Index1Y,$H2059,TRUE,_xll.ohTrigger(RecalcTrigger,Trigger1Y)),NA())</f>
        <v>6.9459922858179368E-3</v>
      </c>
      <c r="N2059" s="145">
        <f>IFERROR(_xll.qlIndexFixing(ONIndex1M,I2059,TRUE,_xll.ohTrigger(RecalcTrigger,Trigger1M)),NA())</f>
        <v>6.6053478025984713E-3</v>
      </c>
      <c r="O2059" s="44">
        <f>IFERROR(_xll.qlIndexFixing(ONIndex3M,I2059,TRUE,_xll.ohTrigger(RecalcTrigger,Trigger3M)),NA())</f>
        <v>6.7791468374689412E-3</v>
      </c>
      <c r="P2059" s="44">
        <f>IFERROR(_xll.qlIndexFixing(ONIndex6M,I2059,TRUE,_xll.ohTrigger(RecalcTrigger,Trigger6M)),NA())</f>
        <v>6.7586483233617045E-3</v>
      </c>
      <c r="Q2059" s="146">
        <f>IFERROR(_xll.qlIndexFixing(ONIndex1Y,I2059,TRUE,_xll.ohTrigger(RecalcTrigger,Trigger1Y)),NA())</f>
        <v>7.0682817205613979E-3</v>
      </c>
    </row>
    <row r="2060" spans="2:17" x14ac:dyDescent="0.2">
      <c r="B2060" s="39" t="s">
        <v>42</v>
      </c>
      <c r="D2060" s="42">
        <f>_xll.qlCalendarAdvance(Calendar,$D2059,B2060,"f",FALSE)</f>
        <v>54197</v>
      </c>
      <c r="E2060" s="140">
        <f>_xll.qlInterestRateIndexValueDate(IndexON,D2060)</f>
        <v>54197</v>
      </c>
      <c r="F2060" s="156">
        <f>IFERROR(_xll.qlIndexFixing(IndexON,D2060,TRUE,_xll.ohTrigger(RecalcTrigger,TriggerON)),NA())</f>
        <v>5.6646768743451315E-3</v>
      </c>
      <c r="H2060" s="42">
        <f>_xll.qlCalendarAdvance(Calendar,$H2059,B2060,"f",FALSE)</f>
        <v>54197</v>
      </c>
      <c r="I2060" s="140">
        <f>_xll.qlInterestRateIndexValueDate(Index1M,$H2060)</f>
        <v>54197</v>
      </c>
      <c r="J2060" s="145">
        <f>IFERROR(_xll.qlIndexFixing(Index1M,$H2060,TRUE,_xll.ohTrigger(RecalcTrigger,Trigger1M)),NA())</f>
        <v>6.5886849974854961E-3</v>
      </c>
      <c r="K2060" s="44">
        <f>IFERROR(_xll.qlIndexFixing(Index3M,H2060,TRUE,_xll.ohTrigger(RecalcTrigger,Trigger3M)),NA())</f>
        <v>6.7387063732841255E-3</v>
      </c>
      <c r="L2060" s="44">
        <f>IFERROR(_xll.qlIndexFixing(Index6M,$H2060,TRUE,_xll.ohTrigger(RecalcTrigger,Trigger6M)),NA())</f>
        <v>6.6889029950921259E-3</v>
      </c>
      <c r="M2060" s="146">
        <f>IFERROR(_xll.qlIndexFixing(Index1Y,$H2060,TRUE,_xll.ohTrigger(RecalcTrigger,Trigger1Y)),NA())</f>
        <v>6.9404535811956602E-3</v>
      </c>
      <c r="N2060" s="145">
        <f>IFERROR(_xll.qlIndexFixing(ONIndex1M,I2060,TRUE,_xll.ohTrigger(RecalcTrigger,Trigger1M)),NA())</f>
        <v>6.5994592058737922E-3</v>
      </c>
      <c r="O2060" s="44">
        <f>IFERROR(_xll.qlIndexFixing(ONIndex3M,I2060,TRUE,_xll.ohTrigger(RecalcTrigger,Trigger3M)),NA())</f>
        <v>6.7729325905474536E-3</v>
      </c>
      <c r="P2060" s="44">
        <f>IFERROR(_xll.qlIndexFixing(ONIndex6M,I2060,TRUE,_xll.ohTrigger(RecalcTrigger,Trigger6M)),NA())</f>
        <v>6.7527724508220643E-3</v>
      </c>
      <c r="Q2060" s="146">
        <f>IFERROR(_xll.qlIndexFixing(ONIndex1Y,I2060,TRUE,_xll.ohTrigger(RecalcTrigger,Trigger1Y)),NA())</f>
        <v>7.0624289145226893E-3</v>
      </c>
    </row>
    <row r="2061" spans="2:17" x14ac:dyDescent="0.2">
      <c r="B2061" s="39" t="s">
        <v>42</v>
      </c>
      <c r="D2061" s="42">
        <f>_xll.qlCalendarAdvance(Calendar,$D2060,B2061,"f",FALSE)</f>
        <v>54204</v>
      </c>
      <c r="E2061" s="140">
        <f>_xll.qlInterestRateIndexValueDate(IndexON,D2061)</f>
        <v>54204</v>
      </c>
      <c r="F2061" s="156">
        <f>IFERROR(_xll.qlIndexFixing(IndexON,D2061,TRUE,_xll.ohTrigger(RecalcTrigger,TriggerON)),NA())</f>
        <v>5.6589620552727204E-3</v>
      </c>
      <c r="H2061" s="42">
        <f>_xll.qlCalendarAdvance(Calendar,$H2060,B2061,"f",FALSE)</f>
        <v>54204</v>
      </c>
      <c r="I2061" s="140">
        <f>_xll.qlInterestRateIndexValueDate(Index1M,$H2061)</f>
        <v>54204</v>
      </c>
      <c r="J2061" s="145">
        <f>IFERROR(_xll.qlIndexFixing(Index1M,$H2061,TRUE,_xll.ohTrigger(RecalcTrigger,Trigger1M)),NA())</f>
        <v>6.5828389600112421E-3</v>
      </c>
      <c r="K2061" s="44">
        <f>IFERROR(_xll.qlIndexFixing(Index3M,H2061,TRUE,_xll.ohTrigger(RecalcTrigger,Trigger3M)),NA())</f>
        <v>6.7326035327775523E-3</v>
      </c>
      <c r="L2061" s="44">
        <f>IFERROR(_xll.qlIndexFixing(Index6M,$H2061,TRUE,_xll.ohTrigger(RecalcTrigger,Trigger6M)),NA())</f>
        <v>6.6832115288047401E-3</v>
      </c>
      <c r="M2061" s="146">
        <f>IFERROR(_xll.qlIndexFixing(Index1Y,$H2061,TRUE,_xll.ohTrigger(RecalcTrigger,Trigger1Y)),NA())</f>
        <v>6.9349285463351507E-3</v>
      </c>
      <c r="N2061" s="145">
        <f>IFERROR(_xll.qlIndexFixing(ONIndex1M,I2061,TRUE,_xll.ohTrigger(RecalcTrigger,Trigger1M)),NA())</f>
        <v>6.5935851569565163E-3</v>
      </c>
      <c r="O2061" s="44">
        <f>IFERROR(_xll.qlIndexFixing(ONIndex3M,I2061,TRUE,_xll.ohTrigger(RecalcTrigger,Trigger3M)),NA())</f>
        <v>6.7667345618782626E-3</v>
      </c>
      <c r="P2061" s="44">
        <f>IFERROR(_xll.qlIndexFixing(ONIndex6M,I2061,TRUE,_xll.ohTrigger(RecalcTrigger,Trigger6M)),NA())</f>
        <v>6.7469110345885763E-3</v>
      </c>
      <c r="Q2061" s="146">
        <f>IFERROR(_xll.qlIndexFixing(ONIndex1Y,I2061,TRUE,_xll.ohTrigger(RecalcTrigger,Trigger1Y)),NA())</f>
        <v>7.056589654235168E-3</v>
      </c>
    </row>
    <row r="2062" spans="2:17" x14ac:dyDescent="0.2">
      <c r="B2062" s="39" t="s">
        <v>42</v>
      </c>
      <c r="D2062" s="42">
        <f>_xll.qlCalendarAdvance(Calendar,$D2061,B2062,"f",FALSE)</f>
        <v>54211</v>
      </c>
      <c r="E2062" s="140">
        <f>_xll.qlInterestRateIndexValueDate(IndexON,D2062)</f>
        <v>54211</v>
      </c>
      <c r="F2062" s="156">
        <f>IFERROR(_xll.qlIndexFixing(IndexON,D2062,TRUE,_xll.ohTrigger(RecalcTrigger,TriggerON)),NA())</f>
        <v>5.6532628117555994E-3</v>
      </c>
      <c r="H2062" s="42">
        <f>_xll.qlCalendarAdvance(Calendar,$H2061,B2062,"f",FALSE)</f>
        <v>54211</v>
      </c>
      <c r="I2062" s="140">
        <f>_xll.qlInterestRateIndexValueDate(Index1M,$H2062)</f>
        <v>54211</v>
      </c>
      <c r="J2062" s="145">
        <f>IFERROR(_xll.qlIndexFixing(Index1M,$H2062,TRUE,_xll.ohTrigger(RecalcTrigger,Trigger1M)),NA())</f>
        <v>6.577363525208213E-3</v>
      </c>
      <c r="K2062" s="44">
        <f>IFERROR(_xll.qlIndexFixing(Index3M,H2062,TRUE,_xll.ohTrigger(RecalcTrigger,Trigger3M)),NA())</f>
        <v>6.7265169470927672E-3</v>
      </c>
      <c r="L2062" s="44">
        <f>IFERROR(_xll.qlIndexFixing(Index6M,$H2062,TRUE,_xll.ohTrigger(RecalcTrigger,Trigger6M)),NA())</f>
        <v>6.6778740514495376E-3</v>
      </c>
      <c r="M2062" s="146">
        <f>IFERROR(_xll.qlIndexFixing(Index1Y,$H2062,TRUE,_xll.ohTrigger(RecalcTrigger,Trigger1Y)),NA())</f>
        <v>6.9294171810114769E-3</v>
      </c>
      <c r="N2062" s="145">
        <f>IFERROR(_xll.qlIndexFixing(ONIndex1M,I2062,TRUE,_xll.ohTrigger(RecalcTrigger,Trigger1M)),NA())</f>
        <v>6.5877256560087361E-3</v>
      </c>
      <c r="O2062" s="44">
        <f>IFERROR(_xll.qlIndexFixing(ONIndex3M,I2062,TRUE,_xll.ohTrigger(RecalcTrigger,Trigger3M)),NA())</f>
        <v>6.7605527516234609E-3</v>
      </c>
      <c r="P2062" s="44">
        <f>IFERROR(_xll.qlIndexFixing(ONIndex6M,I2062,TRUE,_xll.ohTrigger(RecalcTrigger,Trigger6M)),NA())</f>
        <v>6.741064074823333E-3</v>
      </c>
      <c r="Q2062" s="146">
        <f>IFERROR(_xll.qlIndexFixing(ONIndex1Y,I2062,TRUE,_xll.ohTrigger(RecalcTrigger,Trigger1Y)),NA())</f>
        <v>7.0507639396988342E-3</v>
      </c>
    </row>
    <row r="2063" spans="2:17" x14ac:dyDescent="0.2">
      <c r="B2063" s="39" t="s">
        <v>42</v>
      </c>
      <c r="D2063" s="42">
        <f>_xll.qlCalendarAdvance(Calendar,$D2062,B2063,"f",FALSE)</f>
        <v>54218</v>
      </c>
      <c r="E2063" s="140">
        <f>_xll.qlInterestRateIndexValueDate(IndexON,D2063)</f>
        <v>54218</v>
      </c>
      <c r="F2063" s="156">
        <f>IFERROR(_xll.qlIndexFixing(IndexON,D2063,TRUE,_xll.ohTrigger(RecalcTrigger,TriggerON)),NA())</f>
        <v>5.6475791437127221E-3</v>
      </c>
      <c r="H2063" s="42">
        <f>_xll.qlCalendarAdvance(Calendar,$H2062,B2063,"f",FALSE)</f>
        <v>54218</v>
      </c>
      <c r="I2063" s="140">
        <f>_xll.qlInterestRateIndexValueDate(Index1M,$H2063)</f>
        <v>54218</v>
      </c>
      <c r="J2063" s="145">
        <f>IFERROR(_xll.qlIndexFixing(Index1M,$H2063,TRUE,_xll.ohTrigger(RecalcTrigger,Trigger1M)),NA())</f>
        <v>6.571545669754042E-3</v>
      </c>
      <c r="K2063" s="44">
        <f>IFERROR(_xll.qlIndexFixing(Index3M,H2063,TRUE,_xll.ohTrigger(RecalcTrigger,Trigger3M)),NA())</f>
        <v>6.7204466161566523E-3</v>
      </c>
      <c r="L2063" s="44">
        <f>IFERROR(_xll.qlIndexFixing(Index6M,$H2063,TRUE,_xll.ohTrigger(RecalcTrigger,Trigger6M)),NA())</f>
        <v>6.6722106930669767E-3</v>
      </c>
      <c r="M2063" s="146">
        <f>IFERROR(_xll.qlIndexFixing(Index1Y,$H2063,TRUE,_xll.ohTrigger(RecalcTrigger,Trigger1Y)),NA())</f>
        <v>6.9239194850008179E-3</v>
      </c>
      <c r="N2063" s="145">
        <f>IFERROR(_xll.qlIndexFixing(ONIndex1M,I2063,TRUE,_xll.ohTrigger(RecalcTrigger,Trigger1M)),NA())</f>
        <v>6.5818807029494053E-3</v>
      </c>
      <c r="O2063" s="44">
        <f>IFERROR(_xll.qlIndexFixing(ONIndex3M,I2063,TRUE,_xll.ohTrigger(RecalcTrigger,Trigger3M)),NA())</f>
        <v>6.7543871597830485E-3</v>
      </c>
      <c r="P2063" s="44">
        <f>IFERROR(_xll.qlIndexFixing(ONIndex6M,I2063,TRUE,_xll.ohTrigger(RecalcTrigger,Trigger6M)),NA())</f>
        <v>6.7352315712831956E-3</v>
      </c>
      <c r="Q2063" s="146">
        <f>IFERROR(_xll.qlIndexFixing(ONIndex1Y,I2063,TRUE,_xll.ohTrigger(RecalcTrigger,Trigger1Y)),NA())</f>
        <v>7.0449517708326415E-3</v>
      </c>
    </row>
    <row r="2064" spans="2:17" x14ac:dyDescent="0.2">
      <c r="B2064" s="39" t="s">
        <v>42</v>
      </c>
      <c r="D2064" s="42">
        <f>_xll.qlCalendarAdvance(Calendar,$D2063,B2064,"f",FALSE)</f>
        <v>54225</v>
      </c>
      <c r="E2064" s="140">
        <f>_xll.qlInterestRateIndexValueDate(IndexON,D2064)</f>
        <v>54225</v>
      </c>
      <c r="F2064" s="156">
        <f>IFERROR(_xll.qlIndexFixing(IndexON,D2064,TRUE,_xll.ohTrigger(RecalcTrigger,TriggerON)),NA())</f>
        <v>5.6419110512251347E-3</v>
      </c>
      <c r="H2064" s="42">
        <f>_xll.qlCalendarAdvance(Calendar,$H2063,B2064,"f",FALSE)</f>
        <v>54225</v>
      </c>
      <c r="I2064" s="140">
        <f>_xll.qlInterestRateIndexValueDate(Index1M,$H2064)</f>
        <v>54225</v>
      </c>
      <c r="J2064" s="145">
        <f>IFERROR(_xll.qlIndexFixing(Index1M,$H2064,TRUE,_xll.ohTrigger(RecalcTrigger,Trigger1M)),NA())</f>
        <v>6.5657423724893027E-3</v>
      </c>
      <c r="K2064" s="44">
        <f>IFERROR(_xll.qlIndexFixing(Index3M,H2064,TRUE,_xll.ohTrigger(RecalcTrigger,Trigger3M)),NA())</f>
        <v>6.714392539892566E-3</v>
      </c>
      <c r="L2064" s="44">
        <f>IFERROR(_xll.qlIndexFixing(Index6M,$H2064,TRUE,_xll.ohTrigger(RecalcTrigger,Trigger6M)),NA())</f>
        <v>6.6665618549994156E-3</v>
      </c>
      <c r="M2064" s="146">
        <f>IFERROR(_xll.qlIndexFixing(Index1Y,$H2064,TRUE,_xll.ohTrigger(RecalcTrigger,Trigger1Y)),NA())</f>
        <v>6.9184354580795748E-3</v>
      </c>
      <c r="N2064" s="145">
        <f>IFERROR(_xll.qlIndexFixing(ONIndex1M,I2064,TRUE,_xll.ohTrigger(RecalcTrigger,Trigger1M)),NA())</f>
        <v>6.576050297778524E-3</v>
      </c>
      <c r="O2064" s="44">
        <f>IFERROR(_xll.qlIndexFixing(ONIndex3M,I2064,TRUE,_xll.ohTrigger(RecalcTrigger,Trigger3M)),NA())</f>
        <v>6.748237786275979E-3</v>
      </c>
      <c r="P2064" s="44">
        <f>IFERROR(_xll.qlIndexFixing(ONIndex6M,I2064,TRUE,_xll.ohTrigger(RecalcTrigger,Trigger6M)),NA())</f>
        <v>6.7294135240492103E-3</v>
      </c>
      <c r="Q2064" s="146">
        <f>IFERROR(_xll.qlIndexFixing(ONIndex1Y,I2064,TRUE,_xll.ohTrigger(RecalcTrigger,Trigger1Y)),NA())</f>
        <v>7.0391531477176361E-3</v>
      </c>
    </row>
    <row r="2065" spans="2:17" x14ac:dyDescent="0.2">
      <c r="B2065" s="39" t="s">
        <v>42</v>
      </c>
      <c r="D2065" s="42">
        <f>_xll.qlCalendarAdvance(Calendar,$D2064,B2065,"f",FALSE)</f>
        <v>54232</v>
      </c>
      <c r="E2065" s="140">
        <f>_xll.qlInterestRateIndexValueDate(IndexON,D2065)</f>
        <v>54232</v>
      </c>
      <c r="F2065" s="156">
        <f>IFERROR(_xll.qlIndexFixing(IndexON,D2065,TRUE,_xll.ohTrigger(RecalcTrigger,TriggerON)),NA())</f>
        <v>5.636258534211791E-3</v>
      </c>
      <c r="H2065" s="42">
        <f>_xll.qlCalendarAdvance(Calendar,$H2064,B2065,"f",FALSE)</f>
        <v>54232</v>
      </c>
      <c r="I2065" s="140">
        <f>_xll.qlInterestRateIndexValueDate(Index1M,$H2065)</f>
        <v>54232</v>
      </c>
      <c r="J2065" s="145">
        <f>IFERROR(_xll.qlIndexFixing(Index1M,$H2065,TRUE,_xll.ohTrigger(RecalcTrigger,Trigger1M)),NA())</f>
        <v>6.5599536333896813E-3</v>
      </c>
      <c r="K2065" s="44">
        <f>IFERROR(_xll.qlIndexFixing(Index3M,H2065,TRUE,_xll.ohTrigger(RecalcTrigger,Trigger3M)),NA())</f>
        <v>6.7083547182282717E-3</v>
      </c>
      <c r="L2065" s="44">
        <f>IFERROR(_xll.qlIndexFixing(Index6M,$H2065,TRUE,_xll.ohTrigger(RecalcTrigger,Trigger6M)),NA())</f>
        <v>6.6609275371228476E-3</v>
      </c>
      <c r="M2065" s="146">
        <f>IFERROR(_xll.qlIndexFixing(Index1Y,$H2065,TRUE,_xll.ohTrigger(RecalcTrigger,Trigger1Y)),NA())</f>
        <v>6.9129651000243708E-3</v>
      </c>
      <c r="N2065" s="145">
        <f>IFERROR(_xll.qlIndexFixing(ONIndex1M,I2065,TRUE,_xll.ohTrigger(RecalcTrigger,Trigger1M)),NA())</f>
        <v>6.5702344405771385E-3</v>
      </c>
      <c r="O2065" s="44">
        <f>IFERROR(_xll.qlIndexFixing(ONIndex3M,I2065,TRUE,_xll.ohTrigger(RecalcTrigger,Trigger3M)),NA())</f>
        <v>6.7421046311022526E-3</v>
      </c>
      <c r="P2065" s="44">
        <f>IFERROR(_xll.qlIndexFixing(ONIndex6M,I2065,TRUE,_xll.ohTrigger(RecalcTrigger,Trigger6M)),NA())</f>
        <v>6.7236099332024235E-3</v>
      </c>
      <c r="Q2065" s="146">
        <f>IFERROR(_xll.qlIndexFixing(ONIndex1Y,I2065,TRUE,_xll.ohTrigger(RecalcTrigger,Trigger1Y)),NA())</f>
        <v>7.0333680703538182E-3</v>
      </c>
    </row>
    <row r="2066" spans="2:17" x14ac:dyDescent="0.2">
      <c r="B2066" s="39" t="s">
        <v>42</v>
      </c>
      <c r="D2066" s="42">
        <f>_xll.qlCalendarAdvance(Calendar,$D2065,B2066,"f",FALSE)</f>
        <v>54239</v>
      </c>
      <c r="E2066" s="140">
        <f>_xll.qlInterestRateIndexValueDate(IndexON,D2066)</f>
        <v>54239</v>
      </c>
      <c r="F2066" s="156">
        <f>IFERROR(_xll.qlIndexFixing(IndexON,D2066,TRUE,_xll.ohTrigger(RecalcTrigger,TriggerON)),NA())</f>
        <v>5.6306215927537373E-3</v>
      </c>
      <c r="H2066" s="42">
        <f>_xll.qlCalendarAdvance(Calendar,$H2065,B2066,"f",FALSE)</f>
        <v>54239</v>
      </c>
      <c r="I2066" s="140">
        <f>_xll.qlInterestRateIndexValueDate(Index1M,$H2066)</f>
        <v>54239</v>
      </c>
      <c r="J2066" s="145">
        <f>IFERROR(_xll.qlIndexFixing(Index1M,$H2066,TRUE,_xll.ohTrigger(RecalcTrigger,Trigger1M)),NA())</f>
        <v>6.5538271509965164E-3</v>
      </c>
      <c r="K2066" s="44">
        <f>IFERROR(_xll.qlIndexFixing(Index3M,H2066,TRUE,_xll.ohTrigger(RecalcTrigger,Trigger3M)),NA())</f>
        <v>6.7023331510888892E-3</v>
      </c>
      <c r="L2066" s="44">
        <f>IFERROR(_xll.qlIndexFixing(Index6M,$H2066,TRUE,_xll.ohTrigger(RecalcTrigger,Trigger6M)),NA())</f>
        <v>6.6549720084823636E-3</v>
      </c>
      <c r="M2066" s="146">
        <f>IFERROR(_xll.qlIndexFixing(Index1Y,$H2066,TRUE,_xll.ohTrigger(RecalcTrigger,Trigger1Y)),NA())</f>
        <v>6.9075084106131612E-3</v>
      </c>
      <c r="N2066" s="145">
        <f>IFERROR(_xll.qlIndexFixing(ONIndex1M,I2066,TRUE,_xll.ohTrigger(RecalcTrigger,Trigger1M)),NA())</f>
        <v>6.5644331312642024E-3</v>
      </c>
      <c r="O2066" s="44">
        <f>IFERROR(_xll.qlIndexFixing(ONIndex3M,I2066,TRUE,_xll.ohTrigger(RecalcTrigger,Trigger3M)),NA())</f>
        <v>6.7359876942618691E-3</v>
      </c>
      <c r="P2066" s="44">
        <f>IFERROR(_xll.qlIndexFixing(ONIndex6M,I2066,TRUE,_xll.ohTrigger(RecalcTrigger,Trigger6M)),NA())</f>
        <v>6.7178207987428351E-3</v>
      </c>
      <c r="Q2066" s="146">
        <f>IFERROR(_xll.qlIndexFixing(ONIndex1Y,I2066,TRUE,_xll.ohTrigger(RecalcTrigger,Trigger1Y)),NA())</f>
        <v>7.0275965385790951E-3</v>
      </c>
    </row>
    <row r="2067" spans="2:17" x14ac:dyDescent="0.2">
      <c r="B2067" s="39" t="s">
        <v>42</v>
      </c>
      <c r="D2067" s="42">
        <f>_xll.qlCalendarAdvance(Calendar,$D2066,B2067,"f",FALSE)</f>
        <v>54246</v>
      </c>
      <c r="E2067" s="140">
        <f>_xll.qlInterestRateIndexValueDate(IndexON,D2067)</f>
        <v>54246</v>
      </c>
      <c r="F2067" s="156">
        <f>IFERROR(_xll.qlIndexFixing(IndexON,D2067,TRUE,_xll.ohTrigger(RecalcTrigger,TriggerON)),NA())</f>
        <v>5.6250002268509736E-3</v>
      </c>
      <c r="H2067" s="42">
        <f>_xll.qlCalendarAdvance(Calendar,$H2066,B2067,"f",FALSE)</f>
        <v>54246</v>
      </c>
      <c r="I2067" s="140">
        <f>_xll.qlInterestRateIndexValueDate(Index1M,$H2067)</f>
        <v>54246</v>
      </c>
      <c r="J2067" s="145">
        <f>IFERROR(_xll.qlIndexFixing(Index1M,$H2067,TRUE,_xll.ohTrigger(RecalcTrigger,Trigger1M)),NA())</f>
        <v>6.548068464712199E-3</v>
      </c>
      <c r="K2067" s="44">
        <f>IFERROR(_xll.qlIndexFixing(Index3M,H2067,TRUE,_xll.ohTrigger(RecalcTrigger,Trigger3M)),NA())</f>
        <v>6.6963278383995392E-3</v>
      </c>
      <c r="L2067" s="44">
        <f>IFERROR(_xll.qlIndexFixing(Index6M,$H2067,TRUE,_xll.ohTrigger(RecalcTrigger,Trigger6M)),NA())</f>
        <v>6.6493676657756288E-3</v>
      </c>
      <c r="M2067" s="146">
        <f>IFERROR(_xll.qlIndexFixing(Index1Y,$H2067,TRUE,_xll.ohTrigger(RecalcTrigger,Trigger1Y)),NA())</f>
        <v>6.9020653896239015E-3</v>
      </c>
      <c r="N2067" s="145">
        <f>IFERROR(_xll.qlIndexFixing(ONIndex1M,I2067,TRUE,_xll.ohTrigger(RecalcTrigger,Trigger1M)),NA())</f>
        <v>6.5586463698397157E-3</v>
      </c>
      <c r="O2067" s="44">
        <f>IFERROR(_xll.qlIndexFixing(ONIndex3M,I2067,TRUE,_xll.ohTrigger(RecalcTrigger,Trigger3M)),NA())</f>
        <v>6.7298869758358748E-3</v>
      </c>
      <c r="P2067" s="44">
        <f>IFERROR(_xll.qlIndexFixing(ONIndex6M,I2067,TRUE,_xll.ohTrigger(RecalcTrigger,Trigger6M)),NA())</f>
        <v>6.7120461205083526E-3</v>
      </c>
      <c r="Q2067" s="146">
        <f>IFERROR(_xll.qlIndexFixing(ONIndex1Y,I2067,TRUE,_xll.ohTrigger(RecalcTrigger,Trigger1Y)),NA())</f>
        <v>7.0218385526366056E-3</v>
      </c>
    </row>
    <row r="2068" spans="2:17" x14ac:dyDescent="0.2">
      <c r="B2068" s="39" t="s">
        <v>42</v>
      </c>
      <c r="D2068" s="42">
        <f>_xll.qlCalendarAdvance(Calendar,$D2067,B2068,"f",FALSE)</f>
        <v>54253</v>
      </c>
      <c r="E2068" s="140">
        <f>_xll.qlInterestRateIndexValueDate(IndexON,D2068)</f>
        <v>54253</v>
      </c>
      <c r="F2068" s="156">
        <f>IFERROR(_xll.qlIndexFixing(IndexON,D2068,TRUE,_xll.ohTrigger(RecalcTrigger,TriggerON)),NA())</f>
        <v>5.6193944364224535E-3</v>
      </c>
      <c r="H2068" s="42">
        <f>_xll.qlCalendarAdvance(Calendar,$H2067,B2068,"f",FALSE)</f>
        <v>54253</v>
      </c>
      <c r="I2068" s="140">
        <f>_xll.qlInterestRateIndexValueDate(Index1M,$H2068)</f>
        <v>54253</v>
      </c>
      <c r="J2068" s="145">
        <f>IFERROR(_xll.qlIndexFixing(Index1M,$H2068,TRUE,_xll.ohTrigger(RecalcTrigger,Trigger1M)),NA())</f>
        <v>6.542324336883721E-3</v>
      </c>
      <c r="K2068" s="44">
        <f>IFERROR(_xll.qlIndexFixing(Index3M,H2068,TRUE,_xll.ohTrigger(RecalcTrigger,Trigger3M)),NA())</f>
        <v>6.6903387800879852E-3</v>
      </c>
      <c r="L2068" s="44">
        <f>IFERROR(_xll.qlIndexFixing(Index6M,$H2068,TRUE,_xll.ohTrigger(RecalcTrigger,Trigger6M)),NA())</f>
        <v>6.6437778432351111E-3</v>
      </c>
      <c r="M2068" s="146">
        <f>IFERROR(_xll.qlIndexFixing(Index1Y,$H2068,TRUE,_xll.ohTrigger(RecalcTrigger,Trigger1Y)),NA())</f>
        <v>6.896636036834991E-3</v>
      </c>
      <c r="N2068" s="145">
        <f>IFERROR(_xll.qlIndexFixing(ONIndex1M,I2068,TRUE,_xll.ohTrigger(RecalcTrigger,Trigger1M)),NA())</f>
        <v>6.5528741563847248E-3</v>
      </c>
      <c r="O2068" s="44">
        <f>IFERROR(_xll.qlIndexFixing(ONIndex3M,I2068,TRUE,_xll.ohTrigger(RecalcTrigger,Trigger3M)),NA())</f>
        <v>6.7238024756621773E-3</v>
      </c>
      <c r="P2068" s="44">
        <f>IFERROR(_xll.qlIndexFixing(ONIndex6M,I2068,TRUE,_xll.ohTrigger(RecalcTrigger,Trigger6M)),NA())</f>
        <v>6.7062858986610685E-3</v>
      </c>
      <c r="Q2068" s="146">
        <f>IFERROR(_xll.qlIndexFixing(ONIndex1Y,I2068,TRUE,_xll.ohTrigger(RecalcTrigger,Trigger1Y)),NA())</f>
        <v>7.0160941123642573E-3</v>
      </c>
    </row>
    <row r="2069" spans="2:17" x14ac:dyDescent="0.2">
      <c r="B2069" s="39" t="s">
        <v>42</v>
      </c>
      <c r="D2069" s="42">
        <f>_xll.qlCalendarAdvance(Calendar,$D2068,B2069,"f",FALSE)</f>
        <v>54260</v>
      </c>
      <c r="E2069" s="140">
        <f>_xll.qlInterestRateIndexValueDate(IndexON,D2069)</f>
        <v>54260</v>
      </c>
      <c r="F2069" s="156">
        <f>IFERROR(_xll.qlIndexFixing(IndexON,D2069,TRUE,_xll.ohTrigger(RecalcTrigger,TriggerON)),NA())</f>
        <v>5.6138042214681771E-3</v>
      </c>
      <c r="H2069" s="42">
        <f>_xll.qlCalendarAdvance(Calendar,$H2068,B2069,"f",FALSE)</f>
        <v>54260</v>
      </c>
      <c r="I2069" s="140">
        <f>_xll.qlInterestRateIndexValueDate(Index1M,$H2069)</f>
        <v>54260</v>
      </c>
      <c r="J2069" s="145">
        <f>IFERROR(_xll.qlIndexFixing(Index1M,$H2069,TRUE,_xll.ohTrigger(RecalcTrigger,Trigger1M)),NA())</f>
        <v>6.5365947674927809E-3</v>
      </c>
      <c r="K2069" s="44">
        <f>IFERROR(_xll.qlIndexFixing(Index3M,H2069,TRUE,_xll.ohTrigger(RecalcTrigger,Trigger3M)),NA())</f>
        <v>6.6843659760802273E-3</v>
      </c>
      <c r="L2069" s="44">
        <f>IFERROR(_xll.qlIndexFixing(Index6M,$H2069,TRUE,_xll.ohTrigger(RecalcTrigger,Trigger6M)),NA())</f>
        <v>6.638202540737919E-3</v>
      </c>
      <c r="M2069" s="146">
        <f>IFERROR(_xll.qlIndexFixing(Index1Y,$H2069,TRUE,_xll.ohTrigger(RecalcTrigger,Trigger1Y)),NA())</f>
        <v>6.8912203520261617E-3</v>
      </c>
      <c r="N2069" s="145">
        <f>IFERROR(_xll.qlIndexFixing(ONIndex1M,I2069,TRUE,_xll.ohTrigger(RecalcTrigger,Trigger1M)),NA())</f>
        <v>6.5471164908181834E-3</v>
      </c>
      <c r="O2069" s="44">
        <f>IFERROR(_xll.qlIndexFixing(ONIndex3M,I2069,TRUE,_xll.ohTrigger(RecalcTrigger,Trigger3M)),NA())</f>
        <v>6.7177341939839152E-3</v>
      </c>
      <c r="P2069" s="44">
        <f>IFERROR(_xll.qlIndexFixing(ONIndex6M,I2069,TRUE,_xll.ohTrigger(RecalcTrigger,Trigger6M)),NA())</f>
        <v>6.7005401330388903E-3</v>
      </c>
      <c r="Q2069" s="146">
        <f>IFERROR(_xll.qlIndexFixing(ONIndex1Y,I2069,TRUE,_xll.ohTrigger(RecalcTrigger,Trigger1Y)),NA())</f>
        <v>7.0103632177620501E-3</v>
      </c>
    </row>
    <row r="2070" spans="2:17" x14ac:dyDescent="0.2">
      <c r="B2070" s="39" t="s">
        <v>42</v>
      </c>
      <c r="D2070" s="42">
        <f>_xll.qlCalendarAdvance(Calendar,$D2069,B2070,"f",FALSE)</f>
        <v>54267</v>
      </c>
      <c r="E2070" s="140">
        <f>_xll.qlInterestRateIndexValueDate(IndexON,D2070)</f>
        <v>54267</v>
      </c>
      <c r="F2070" s="156">
        <f>IFERROR(_xll.qlIndexFixing(IndexON,D2070,TRUE,_xll.ohTrigger(RecalcTrigger,TriggerON)),NA())</f>
        <v>5.6082295820691908E-3</v>
      </c>
      <c r="H2070" s="42">
        <f>_xll.qlCalendarAdvance(Calendar,$H2069,B2070,"f",FALSE)</f>
        <v>54267</v>
      </c>
      <c r="I2070" s="140">
        <f>_xll.qlInterestRateIndexValueDate(Index1M,$H2070)</f>
        <v>54267</v>
      </c>
      <c r="J2070" s="145">
        <f>IFERROR(_xll.qlIndexFixing(Index1M,$H2070,TRUE,_xll.ohTrigger(RecalcTrigger,Trigger1M)),NA())</f>
        <v>6.5308797565132339E-3</v>
      </c>
      <c r="K2070" s="44">
        <f>IFERROR(_xll.qlIndexFixing(Index3M,H2070,TRUE,_xll.ohTrigger(RecalcTrigger,Trigger3M)),NA())</f>
        <v>6.6784094263031479E-3</v>
      </c>
      <c r="L2070" s="44">
        <f>IFERROR(_xll.qlIndexFixing(Index6M,$H2070,TRUE,_xll.ohTrigger(RecalcTrigger,Trigger6M)),NA())</f>
        <v>6.6326417581629238E-3</v>
      </c>
      <c r="M2070" s="146">
        <f>IFERROR(_xll.qlIndexFixing(Index1Y,$H2070,TRUE,_xll.ohTrigger(RecalcTrigger,Trigger1Y)),NA())</f>
        <v>6.8858183349769231E-3</v>
      </c>
      <c r="N2070" s="145">
        <f>IFERROR(_xll.qlIndexFixing(ONIndex1M,I2070,TRUE,_xll.ohTrigger(RecalcTrigger,Trigger1M)),NA())</f>
        <v>6.5413733730590451E-3</v>
      </c>
      <c r="O2070" s="44">
        <f>IFERROR(_xll.qlIndexFixing(ONIndex3M,I2070,TRUE,_xll.ohTrigger(RecalcTrigger,Trigger3M)),NA())</f>
        <v>6.7116821305579499E-3</v>
      </c>
      <c r="P2070" s="44">
        <f>IFERROR(_xll.qlIndexFixing(ONIndex6M,I2070,TRUE,_xll.ohTrigger(RecalcTrigger,Trigger6M)),NA())</f>
        <v>6.6948088238039105E-3</v>
      </c>
      <c r="Q2070" s="146">
        <f>IFERROR(_xll.qlIndexFixing(ONIndex1Y,I2070,TRUE,_xll.ohTrigger(RecalcTrigger,Trigger1Y)),NA())</f>
        <v>7.0046458689110302E-3</v>
      </c>
    </row>
    <row r="2071" spans="2:17" x14ac:dyDescent="0.2">
      <c r="B2071" s="39" t="s">
        <v>42</v>
      </c>
      <c r="D2071" s="42">
        <f>_xll.qlCalendarAdvance(Calendar,$D2070,B2071,"f",FALSE)</f>
        <v>54274</v>
      </c>
      <c r="E2071" s="140">
        <f>_xll.qlInterestRateIndexValueDate(IndexON,D2071)</f>
        <v>54274</v>
      </c>
      <c r="F2071" s="156">
        <f>IFERROR(_xll.qlIndexFixing(IndexON,D2071,TRUE,_xll.ohTrigger(RecalcTrigger,TriggerON)),NA())</f>
        <v>5.6026705181444481E-3</v>
      </c>
      <c r="H2071" s="42">
        <f>_xll.qlCalendarAdvance(Calendar,$H2070,B2071,"f",FALSE)</f>
        <v>54274</v>
      </c>
      <c r="I2071" s="140">
        <f>_xll.qlInterestRateIndexValueDate(Index1M,$H2071)</f>
        <v>54274</v>
      </c>
      <c r="J2071" s="145">
        <f>IFERROR(_xll.qlIndexFixing(Index1M,$H2071,TRUE,_xll.ohTrigger(RecalcTrigger,Trigger1M)),NA())</f>
        <v>6.5251793039267812E-3</v>
      </c>
      <c r="K2071" s="44">
        <f>IFERROR(_xll.qlIndexFixing(Index3M,H2071,TRUE,_xll.ohTrigger(RecalcTrigger,Trigger3M)),NA())</f>
        <v>6.67246913068363E-3</v>
      </c>
      <c r="L2071" s="44">
        <f>IFERROR(_xll.qlIndexFixing(Index6M,$H2071,TRUE,_xll.ohTrigger(RecalcTrigger,Trigger6M)),NA())</f>
        <v>6.6270954953876757E-3</v>
      </c>
      <c r="M2071" s="146">
        <f>IFERROR(_xll.qlIndexFixing(Index1Y,$H2071,TRUE,_xll.ohTrigger(RecalcTrigger,Trigger1Y)),NA())</f>
        <v>6.8804299854672291E-3</v>
      </c>
      <c r="N2071" s="145">
        <f>IFERROR(_xll.qlIndexFixing(ONIndex1M,I2071,TRUE,_xll.ohTrigger(RecalcTrigger,Trigger1M)),NA())</f>
        <v>6.5356448033504488E-3</v>
      </c>
      <c r="O2071" s="44">
        <f>IFERROR(_xll.qlIndexFixing(ONIndex3M,I2071,TRUE,_xll.ohTrigger(RecalcTrigger,Trigger3M)),NA())</f>
        <v>6.7056462854653276E-3</v>
      </c>
      <c r="P2071" s="44">
        <f>IFERROR(_xll.qlIndexFixing(ONIndex6M,I2071,TRUE,_xll.ohTrigger(RecalcTrigger,Trigger6M)),NA())</f>
        <v>6.6890919709561292E-3</v>
      </c>
      <c r="Q2071" s="146">
        <f>IFERROR(_xll.qlIndexFixing(ONIndex1Y,I2071,TRUE,_xll.ohTrigger(RecalcTrigger,Trigger1Y)),NA())</f>
        <v>6.9989420658111978E-3</v>
      </c>
    </row>
    <row r="2072" spans="2:17" x14ac:dyDescent="0.2">
      <c r="B2072" s="39" t="s">
        <v>42</v>
      </c>
      <c r="D2072" s="42">
        <f>_xll.qlCalendarAdvance(Calendar,$D2071,B2072,"f",FALSE)</f>
        <v>54281</v>
      </c>
      <c r="E2072" s="140">
        <f>_xll.qlInterestRateIndexValueDate(IndexON,D2072)</f>
        <v>54281</v>
      </c>
      <c r="F2072" s="156">
        <f>IFERROR(_xll.qlIndexFixing(IndexON,D2072,TRUE,_xll.ohTrigger(RecalcTrigger,TriggerON)),NA())</f>
        <v>5.5971270297749953E-3</v>
      </c>
      <c r="H2072" s="42">
        <f>_xll.qlCalendarAdvance(Calendar,$H2071,B2072,"f",FALSE)</f>
        <v>54281</v>
      </c>
      <c r="I2072" s="140">
        <f>_xll.qlInterestRateIndexValueDate(Index1M,$H2072)</f>
        <v>54281</v>
      </c>
      <c r="J2072" s="145">
        <f>IFERROR(_xll.qlIndexFixing(Index1M,$H2072,TRUE,_xll.ohTrigger(RecalcTrigger,Trigger1M)),NA())</f>
        <v>6.5194934097151207E-3</v>
      </c>
      <c r="K2072" s="44">
        <f>IFERROR(_xll.qlIndexFixing(Index3M,H2072,TRUE,_xll.ohTrigger(RecalcTrigger,Trigger3M)),NA())</f>
        <v>6.6665450891494355E-3</v>
      </c>
      <c r="L2072" s="44">
        <f>IFERROR(_xll.qlIndexFixing(Index6M,$H2072,TRUE,_xll.ohTrigger(RecalcTrigger,Trigger6M)),NA())</f>
        <v>6.6215637522914856E-3</v>
      </c>
      <c r="M2072" s="146">
        <f>IFERROR(_xll.qlIndexFixing(Index1Y,$H2072,TRUE,_xll.ohTrigger(RecalcTrigger,Trigger1Y)),NA())</f>
        <v>6.8750553032785877E-3</v>
      </c>
      <c r="N2072" s="145">
        <f>IFERROR(_xll.qlIndexFixing(ONIndex1M,I2072,TRUE,_xll.ohTrigger(RecalcTrigger,Trigger1M)),NA())</f>
        <v>6.529930781530302E-3</v>
      </c>
      <c r="O2072" s="44">
        <f>IFERROR(_xll.qlIndexFixing(ONIndex3M,I2072,TRUE,_xll.ohTrigger(RecalcTrigger,Trigger3M)),NA())</f>
        <v>6.6996266588681408E-3</v>
      </c>
      <c r="P2072" s="44">
        <f>IFERROR(_xll.qlIndexFixing(ONIndex6M,I2072,TRUE,_xll.ohTrigger(RecalcTrigger,Trigger6M)),NA())</f>
        <v>6.6833895744145E-3</v>
      </c>
      <c r="Q2072" s="146">
        <f>IFERROR(_xll.qlIndexFixing(ONIndex1Y,I2072,TRUE,_xll.ohTrigger(RecalcTrigger,Trigger1Y)),NA())</f>
        <v>6.9932518083004602E-3</v>
      </c>
    </row>
    <row r="2073" spans="2:17" x14ac:dyDescent="0.2">
      <c r="B2073" s="39" t="s">
        <v>42</v>
      </c>
      <c r="D2073" s="42">
        <f>_xll.qlCalendarAdvance(Calendar,$D2072,B2073,"f",FALSE)</f>
        <v>54288</v>
      </c>
      <c r="E2073" s="140">
        <f>_xll.qlInterestRateIndexValueDate(IndexON,D2073)</f>
        <v>54288</v>
      </c>
      <c r="F2073" s="156">
        <f>IFERROR(_xll.qlIndexFixing(IndexON,D2073,TRUE,_xll.ohTrigger(RecalcTrigger,TriggerON)),NA())</f>
        <v>5.5915991168797863E-3</v>
      </c>
      <c r="H2073" s="42">
        <f>_xll.qlCalendarAdvance(Calendar,$H2072,B2073,"f",FALSE)</f>
        <v>54288</v>
      </c>
      <c r="I2073" s="140">
        <f>_xll.qlInterestRateIndexValueDate(Index1M,$H2073)</f>
        <v>54288</v>
      </c>
      <c r="J2073" s="145">
        <f>IFERROR(_xll.qlIndexFixing(Index1M,$H2073,TRUE,_xll.ohTrigger(RecalcTrigger,Trigger1M)),NA())</f>
        <v>6.5138220738494932E-3</v>
      </c>
      <c r="K2073" s="44">
        <f>IFERROR(_xll.qlIndexFixing(Index3M,H2073,TRUE,_xll.ohTrigger(RecalcTrigger,Trigger3M)),NA())</f>
        <v>6.6606373016256859E-3</v>
      </c>
      <c r="L2073" s="44">
        <f>IFERROR(_xll.qlIndexFixing(Index6M,$H2073,TRUE,_xll.ohTrigger(RecalcTrigger,Trigger6M)),NA())</f>
        <v>6.6160465287527833E-3</v>
      </c>
      <c r="M2073" s="146">
        <f>IFERROR(_xll.qlIndexFixing(Index1Y,$H2073,TRUE,_xll.ohTrigger(RecalcTrigger,Trigger1Y)),NA())</f>
        <v>6.8696942881920631E-3</v>
      </c>
      <c r="N2073" s="145">
        <f>IFERROR(_xll.qlIndexFixing(ONIndex1M,I2073,TRUE,_xll.ohTrigger(RecalcTrigger,Trigger1M)),NA())</f>
        <v>6.5242313075175584E-3</v>
      </c>
      <c r="O2073" s="44">
        <f>IFERROR(_xll.qlIndexFixing(ONIndex3M,I2073,TRUE,_xll.ohTrigger(RecalcTrigger,Trigger3M)),NA())</f>
        <v>6.6936232504422044E-3</v>
      </c>
      <c r="P2073" s="44">
        <f>IFERROR(_xll.qlIndexFixing(ONIndex6M,I2073,TRUE,_xll.ohTrigger(RecalcTrigger,Trigger6M)),NA())</f>
        <v>6.677701634179023E-3</v>
      </c>
      <c r="Q2073" s="146">
        <f>IFERROR(_xll.qlIndexFixing(ONIndex1Y,I2073,TRUE,_xll.ohTrigger(RecalcTrigger,Trigger1Y)),NA())</f>
        <v>6.9875750966219563E-3</v>
      </c>
    </row>
    <row r="2074" spans="2:17" x14ac:dyDescent="0.2">
      <c r="B2074" s="39" t="s">
        <v>42</v>
      </c>
      <c r="D2074" s="42">
        <f>_xll.qlCalendarAdvance(Calendar,$D2073,B2074,"f",FALSE)</f>
        <v>54295</v>
      </c>
      <c r="E2074" s="140">
        <f>_xll.qlInterestRateIndexValueDate(IndexON,D2074)</f>
        <v>54295</v>
      </c>
      <c r="F2074" s="156">
        <f>IFERROR(_xll.qlIndexFixing(IndexON,D2074,TRUE,_xll.ohTrigger(RecalcTrigger,TriggerON)),NA())</f>
        <v>5.5860867794588209E-3</v>
      </c>
      <c r="H2074" s="42">
        <f>_xll.qlCalendarAdvance(Calendar,$H2073,B2074,"f",FALSE)</f>
        <v>54295</v>
      </c>
      <c r="I2074" s="140">
        <f>_xll.qlInterestRateIndexValueDate(Index1M,$H2074)</f>
        <v>54295</v>
      </c>
      <c r="J2074" s="145">
        <f>IFERROR(_xll.qlIndexFixing(Index1M,$H2074,TRUE,_xll.ohTrigger(RecalcTrigger,Trigger1M)),NA())</f>
        <v>6.5081652963142143E-3</v>
      </c>
      <c r="K2074" s="44">
        <f>IFERROR(_xll.qlIndexFixing(Index3M,H2074,TRUE,_xll.ohTrigger(RecalcTrigger,Trigger3M)),NA())</f>
        <v>6.6547457680427866E-3</v>
      </c>
      <c r="L2074" s="44">
        <f>IFERROR(_xll.qlIndexFixing(Index6M,$H2074,TRUE,_xll.ohTrigger(RecalcTrigger,Trigger6M)),NA())</f>
        <v>6.6105438246517635E-3</v>
      </c>
      <c r="M2074" s="146">
        <f>IFERROR(_xll.qlIndexFixing(Index1Y,$H2074,TRUE,_xll.ohTrigger(RecalcTrigger,Trigger1Y)),NA())</f>
        <v>6.8643469399898294E-3</v>
      </c>
      <c r="N2074" s="145">
        <f>IFERROR(_xll.qlIndexFixing(ONIndex1M,I2074,TRUE,_xll.ohTrigger(RecalcTrigger,Trigger1M)),NA())</f>
        <v>6.5185463815553568E-3</v>
      </c>
      <c r="O2074" s="44">
        <f>IFERROR(_xll.qlIndexFixing(ONIndex3M,I2074,TRUE,_xll.ohTrigger(RecalcTrigger,Trigger3M)),NA())</f>
        <v>6.6876360605117036E-3</v>
      </c>
      <c r="P2074" s="44">
        <f>IFERROR(_xll.qlIndexFixing(ONIndex6M,I2074,TRUE,_xll.ohTrigger(RecalcTrigger,Trigger6M)),NA())</f>
        <v>6.6720281502496981E-3</v>
      </c>
      <c r="Q2074" s="146">
        <f>IFERROR(_xll.qlIndexFixing(ONIndex1Y,I2074,TRUE,_xll.ohTrigger(RecalcTrigger,Trigger1Y)),NA())</f>
        <v>6.9819119306135935E-3</v>
      </c>
    </row>
    <row r="2075" spans="2:17" x14ac:dyDescent="0.2">
      <c r="B2075" s="39" t="s">
        <v>42</v>
      </c>
      <c r="D2075" s="42">
        <f>_xll.qlCalendarAdvance(Calendar,$D2074,B2075,"f",FALSE)</f>
        <v>54302</v>
      </c>
      <c r="E2075" s="140">
        <f>_xll.qlInterestRateIndexValueDate(IndexON,D2075)</f>
        <v>54302</v>
      </c>
      <c r="F2075" s="156">
        <f>IFERROR(_xll.qlIndexFixing(IndexON,D2075,TRUE,_xll.ohTrigger(RecalcTrigger,TriggerON)),NA())</f>
        <v>5.5805900175931455E-3</v>
      </c>
      <c r="H2075" s="42">
        <f>_xll.qlCalendarAdvance(Calendar,$H2074,B2075,"f",FALSE)</f>
        <v>54302</v>
      </c>
      <c r="I2075" s="140">
        <f>_xll.qlInterestRateIndexValueDate(Index1M,$H2075)</f>
        <v>54302</v>
      </c>
      <c r="J2075" s="145">
        <f>IFERROR(_xll.qlIndexFixing(Index1M,$H2075,TRUE,_xll.ohTrigger(RecalcTrigger,Trigger1M)),NA())</f>
        <v>6.5028669371335708E-3</v>
      </c>
      <c r="K2075" s="44">
        <f>IFERROR(_xll.qlIndexFixing(Index3M,H2075,TRUE,_xll.ohTrigger(RecalcTrigger,Trigger3M)),NA())</f>
        <v>6.6492265525870814E-3</v>
      </c>
      <c r="L2075" s="44">
        <f>IFERROR(_xll.qlIndexFixing(Index6M,$H2075,TRUE,_xll.ohTrigger(RecalcTrigger,Trigger6M)),NA())</f>
        <v>6.6060378029731163E-3</v>
      </c>
      <c r="M2075" s="146">
        <f>IFERROR(_xll.qlIndexFixing(Index1Y,$H2075,TRUE,_xll.ohTrigger(RecalcTrigger,Trigger1Y)),NA())</f>
        <v>6.8590132584545049E-3</v>
      </c>
      <c r="N2075" s="145">
        <f>IFERROR(_xll.qlIndexFixing(ONIndex1M,I2075,TRUE,_xll.ohTrigger(RecalcTrigger,Trigger1M)),NA())</f>
        <v>6.5128760034005584E-3</v>
      </c>
      <c r="O2075" s="44">
        <f>IFERROR(_xll.qlIndexFixing(ONIndex3M,I2075,TRUE,_xll.ohTrigger(RecalcTrigger,Trigger3M)),NA())</f>
        <v>6.6816650888334994E-3</v>
      </c>
      <c r="P2075" s="44">
        <f>IFERROR(_xll.qlIndexFixing(ONIndex6M,I2075,TRUE,_xll.ohTrigger(RecalcTrigger,Trigger6M)),NA())</f>
        <v>6.6663691226265254E-3</v>
      </c>
      <c r="Q2075" s="146">
        <f>IFERROR(_xll.qlIndexFixing(ONIndex1Y,I2075,TRUE,_xll.ohTrigger(RecalcTrigger,Trigger1Y)),NA())</f>
        <v>6.9762623102753718E-3</v>
      </c>
    </row>
    <row r="2076" spans="2:17" x14ac:dyDescent="0.2">
      <c r="B2076" s="39" t="s">
        <v>42</v>
      </c>
      <c r="D2076" s="42">
        <f>_xll.qlCalendarAdvance(Calendar,$D2075,B2076,"f",FALSE)</f>
        <v>54309</v>
      </c>
      <c r="E2076" s="140">
        <f>_xll.qlInterestRateIndexValueDate(IndexON,D2076)</f>
        <v>54309</v>
      </c>
      <c r="F2076" s="156">
        <f>IFERROR(_xll.qlIndexFixing(IndexON,D2076,TRUE,_xll.ohTrigger(RecalcTrigger,TriggerON)),NA())</f>
        <v>5.5751088312017139E-3</v>
      </c>
      <c r="H2076" s="42">
        <f>_xll.qlCalendarAdvance(Calendar,$H2075,B2076,"f",FALSE)</f>
        <v>54309</v>
      </c>
      <c r="I2076" s="140">
        <f>_xll.qlInterestRateIndexValueDate(Index1M,$H2076)</f>
        <v>54309</v>
      </c>
      <c r="J2076" s="145">
        <f>IFERROR(_xll.qlIndexFixing(Index1M,$H2076,TRUE,_xll.ohTrigger(RecalcTrigger,Trigger1M)),NA())</f>
        <v>6.4972383365291915E-3</v>
      </c>
      <c r="K2076" s="44">
        <f>IFERROR(_xll.qlIndexFixing(Index3M,H2076,TRUE,_xll.ohTrigger(RecalcTrigger,Trigger3M)),NA())</f>
        <v>6.6433664723062362E-3</v>
      </c>
      <c r="L2076" s="44">
        <f>IFERROR(_xll.qlIndexFixing(Index6M,$H2076,TRUE,_xll.ohTrigger(RecalcTrigger,Trigger6M)),NA())</f>
        <v>6.6005613229271213E-3</v>
      </c>
      <c r="M2076" s="146">
        <f>IFERROR(_xll.qlIndexFixing(Index1Y,$H2076,TRUE,_xll.ohTrigger(RecalcTrigger,Trigger1Y)),NA())</f>
        <v>6.8536932433689302E-3</v>
      </c>
      <c r="N2076" s="145">
        <f>IFERROR(_xll.qlIndexFixing(ONIndex1M,I2076,TRUE,_xll.ohTrigger(RecalcTrigger,Trigger1M)),NA())</f>
        <v>6.5072201731342094E-3</v>
      </c>
      <c r="O2076" s="44">
        <f>IFERROR(_xll.qlIndexFixing(ONIndex3M,I2076,TRUE,_xll.ohTrigger(RecalcTrigger,Trigger3M)),NA())</f>
        <v>6.6757103355696845E-3</v>
      </c>
      <c r="P2076" s="44">
        <f>IFERROR(_xll.qlIndexFixing(ONIndex6M,I2076,TRUE,_xll.ohTrigger(RecalcTrigger,Trigger6M)),NA())</f>
        <v>6.6607245513095048E-3</v>
      </c>
      <c r="Q2076" s="146">
        <f>IFERROR(_xll.qlIndexFixing(ONIndex1Y,I2076,TRUE,_xll.ohTrigger(RecalcTrigger,Trigger1Y)),NA())</f>
        <v>6.9706262356883375E-3</v>
      </c>
    </row>
    <row r="2077" spans="2:17" x14ac:dyDescent="0.2">
      <c r="B2077" s="39" t="s">
        <v>42</v>
      </c>
      <c r="D2077" s="42">
        <f>_xll.qlCalendarAdvance(Calendar,$D2076,B2077,"f",FALSE)</f>
        <v>54316</v>
      </c>
      <c r="E2077" s="140">
        <f>_xll.qlInterestRateIndexValueDate(IndexON,D2077)</f>
        <v>54316</v>
      </c>
      <c r="F2077" s="156">
        <f>IFERROR(_xll.qlIndexFixing(IndexON,D2077,TRUE,_xll.ohTrigger(RecalcTrigger,TriggerON)),NA())</f>
        <v>5.5696432203655721E-3</v>
      </c>
      <c r="H2077" s="42">
        <f>_xll.qlCalendarAdvance(Calendar,$H2076,B2077,"f",FALSE)</f>
        <v>54316</v>
      </c>
      <c r="I2077" s="140">
        <f>_xll.qlInterestRateIndexValueDate(Index1M,$H2077)</f>
        <v>54316</v>
      </c>
      <c r="J2077" s="145">
        <f>IFERROR(_xll.qlIndexFixing(Index1M,$H2077,TRUE,_xll.ohTrigger(RecalcTrigger,Trigger1M)),NA())</f>
        <v>6.4916242938467912E-3</v>
      </c>
      <c r="K2077" s="44">
        <f>IFERROR(_xll.qlIndexFixing(Index3M,H2077,TRUE,_xll.ohTrigger(RecalcTrigger,Trigger3M)),NA())</f>
        <v>6.6375226453644926E-3</v>
      </c>
      <c r="L2077" s="44">
        <f>IFERROR(_xll.qlIndexFixing(Index6M,$H2077,TRUE,_xll.ohTrigger(RecalcTrigger,Trigger6M)),NA())</f>
        <v>6.5950993609530514E-3</v>
      </c>
      <c r="M2077" s="146">
        <f>IFERROR(_xll.qlIndexFixing(Index1Y,$H2077,TRUE,_xll.ohTrigger(RecalcTrigger,Trigger1Y)),NA())</f>
        <v>6.8483868945168336E-3</v>
      </c>
      <c r="N2077" s="145">
        <f>IFERROR(_xll.qlIndexFixing(ONIndex1M,I2077,TRUE,_xll.ohTrigger(RecalcTrigger,Trigger1M)),NA())</f>
        <v>6.5015788907563099E-3</v>
      </c>
      <c r="O2077" s="44">
        <f>IFERROR(_xll.qlIndexFixing(ONIndex3M,I2077,TRUE,_xll.ohTrigger(RecalcTrigger,Trigger3M)),NA())</f>
        <v>6.6697718006392126E-3</v>
      </c>
      <c r="P2077" s="44">
        <f>IFERROR(_xll.qlIndexFixing(ONIndex6M,I2077,TRUE,_xll.ohTrigger(RecalcTrigger,Trigger6M)),NA())</f>
        <v>6.6550944363796827E-3</v>
      </c>
      <c r="Q2077" s="146">
        <f>IFERROR(_xll.qlIndexFixing(ONIndex1Y,I2077,TRUE,_xll.ohTrigger(RecalcTrigger,Trigger1Y)),NA())</f>
        <v>6.9650037067714443E-3</v>
      </c>
    </row>
    <row r="2078" spans="2:17" x14ac:dyDescent="0.2">
      <c r="B2078" s="39" t="s">
        <v>42</v>
      </c>
      <c r="D2078" s="42">
        <f>_xll.qlCalendarAdvance(Calendar,$D2077,B2078,"f",FALSE)</f>
        <v>54323</v>
      </c>
      <c r="E2078" s="140">
        <f>_xll.qlInterestRateIndexValueDate(IndexON,D2078)</f>
        <v>54323</v>
      </c>
      <c r="F2078" s="156">
        <f>IFERROR(_xll.qlIndexFixing(IndexON,D2078,TRUE,_xll.ohTrigger(RecalcTrigger,TriggerON)),NA())</f>
        <v>5.5641931850036741E-3</v>
      </c>
      <c r="H2078" s="42">
        <f>_xll.qlCalendarAdvance(Calendar,$H2077,B2078,"f",FALSE)</f>
        <v>54323</v>
      </c>
      <c r="I2078" s="140">
        <f>_xll.qlInterestRateIndexValueDate(Index1M,$H2078)</f>
        <v>54323</v>
      </c>
      <c r="J2078" s="145">
        <f>IFERROR(_xll.qlIndexFixing(Index1M,$H2078,TRUE,_xll.ohTrigger(RecalcTrigger,Trigger1M)),NA())</f>
        <v>6.4860248090701607E-3</v>
      </c>
      <c r="K2078" s="44">
        <f>IFERROR(_xll.qlIndexFixing(Index3M,H2078,TRUE,_xll.ohTrigger(RecalcTrigger,Trigger3M)),NA())</f>
        <v>6.6316950716906022E-3</v>
      </c>
      <c r="L2078" s="44">
        <f>IFERROR(_xll.qlIndexFixing(Index6M,$H2078,TRUE,_xll.ohTrigger(RecalcTrigger,Trigger6M)),NA())</f>
        <v>6.5896519169318006E-3</v>
      </c>
      <c r="M2078" s="146">
        <f>IFERROR(_xll.qlIndexFixing(Index1Y,$H2078,TRUE,_xll.ohTrigger(RecalcTrigger,Trigger1Y)),NA())</f>
        <v>6.8430942116826099E-3</v>
      </c>
      <c r="N2078" s="145">
        <f>IFERROR(_xll.qlIndexFixing(ONIndex1M,I2078,TRUE,_xll.ohTrigger(RecalcTrigger,Trigger1M)),NA())</f>
        <v>6.4959521564289524E-3</v>
      </c>
      <c r="O2078" s="44">
        <f>IFERROR(_xll.qlIndexFixing(ONIndex3M,I2078,TRUE,_xll.ohTrigger(RecalcTrigger,Trigger3M)),NA())</f>
        <v>6.6638494839610374E-3</v>
      </c>
      <c r="P2078" s="44">
        <f>IFERROR(_xll.qlIndexFixing(ONIndex6M,I2078,TRUE,_xll.ohTrigger(RecalcTrigger,Trigger6M)),NA())</f>
        <v>6.6494787776749664E-3</v>
      </c>
      <c r="Q2078" s="146">
        <f>IFERROR(_xll.qlIndexFixing(ONIndex1Y,I2078,TRUE,_xll.ohTrigger(RecalcTrigger,Trigger1Y)),NA())</f>
        <v>6.9593947236057385E-3</v>
      </c>
    </row>
    <row r="2079" spans="2:17" x14ac:dyDescent="0.2">
      <c r="B2079" s="39" t="s">
        <v>42</v>
      </c>
      <c r="D2079" s="42">
        <f>_xll.qlCalendarAdvance(Calendar,$D2078,B2079,"f",FALSE)</f>
        <v>54330</v>
      </c>
      <c r="E2079" s="140">
        <f>_xll.qlInterestRateIndexValueDate(IndexON,D2079)</f>
        <v>54330</v>
      </c>
      <c r="F2079" s="156">
        <f>IFERROR(_xll.qlIndexFixing(IndexON,D2079,TRUE,_xll.ohTrigger(RecalcTrigger,TriggerON)),NA())</f>
        <v>5.558758725197066E-3</v>
      </c>
      <c r="H2079" s="42">
        <f>_xll.qlCalendarAdvance(Calendar,$H2078,B2079,"f",FALSE)</f>
        <v>54330</v>
      </c>
      <c r="I2079" s="140">
        <f>_xll.qlInterestRateIndexValueDate(Index1M,$H2079)</f>
        <v>54330</v>
      </c>
      <c r="J2079" s="145">
        <f>IFERROR(_xll.qlIndexFixing(Index1M,$H2079,TRUE,_xll.ohTrigger(RecalcTrigger,Trigger1M)),NA())</f>
        <v>6.4804398821722842E-3</v>
      </c>
      <c r="K2079" s="44">
        <f>IFERROR(_xll.qlIndexFixing(Index3M,H2079,TRUE,_xll.ohTrigger(RecalcTrigger,Trigger3M)),NA())</f>
        <v>6.6258837512150953E-3</v>
      </c>
      <c r="L2079" s="44">
        <f>IFERROR(_xll.qlIndexFixing(Index6M,$H2079,TRUE,_xll.ohTrigger(RecalcTrigger,Trigger6M)),NA())</f>
        <v>6.5842189907482918E-3</v>
      </c>
      <c r="M2079" s="146">
        <f>IFERROR(_xll.qlIndexFixing(Index1Y,$H2079,TRUE,_xll.ohTrigger(RecalcTrigger,Trigger1Y)),NA())</f>
        <v>6.8378151946508758E-3</v>
      </c>
      <c r="N2079" s="145">
        <f>IFERROR(_xll.qlIndexFixing(ONIndex1M,I2079,TRUE,_xll.ohTrigger(RecalcTrigger,Trigger1M)),NA())</f>
        <v>6.4903399698279518E-3</v>
      </c>
      <c r="O2079" s="44">
        <f>IFERROR(_xll.qlIndexFixing(ONIndex3M,I2079,TRUE,_xll.ohTrigger(RecalcTrigger,Trigger3M)),NA())</f>
        <v>6.6579433857782977E-3</v>
      </c>
      <c r="P2079" s="44">
        <f>IFERROR(_xll.qlIndexFixing(ONIndex6M,I2079,TRUE,_xll.ohTrigger(RecalcTrigger,Trigger6M)),NA())</f>
        <v>6.6438775753574486E-3</v>
      </c>
      <c r="Q2079" s="146">
        <f>IFERROR(_xll.qlIndexFixing(ONIndex1Y,I2079,TRUE,_xll.ohTrigger(RecalcTrigger,Trigger1Y)),NA())</f>
        <v>6.9537992861101738E-3</v>
      </c>
    </row>
    <row r="2080" spans="2:17" x14ac:dyDescent="0.2">
      <c r="B2080" s="39" t="s">
        <v>42</v>
      </c>
      <c r="D2080" s="42">
        <f>_xll.qlCalendarAdvance(Calendar,$D2079,B2080,"f",FALSE)</f>
        <v>54337</v>
      </c>
      <c r="E2080" s="140">
        <f>_xll.qlInterestRateIndexValueDate(IndexON,D2080)</f>
        <v>54337</v>
      </c>
      <c r="F2080" s="156">
        <f>IFERROR(_xll.qlIndexFixing(IndexON,D2080,TRUE,_xll.ohTrigger(RecalcTrigger,TriggerON)),NA())</f>
        <v>5.5533398408647017E-3</v>
      </c>
      <c r="H2080" s="42">
        <f>_xll.qlCalendarAdvance(Calendar,$H2079,B2080,"f",FALSE)</f>
        <v>54337</v>
      </c>
      <c r="I2080" s="140">
        <f>_xll.qlInterestRateIndexValueDate(Index1M,$H2080)</f>
        <v>54337</v>
      </c>
      <c r="J2080" s="145">
        <f>IFERROR(_xll.qlIndexFixing(Index1M,$H2080,TRUE,_xll.ohTrigger(RecalcTrigger,Trigger1M)),NA())</f>
        <v>6.4745303548607502E-3</v>
      </c>
      <c r="K2080" s="44">
        <f>IFERROR(_xll.qlIndexFixing(Index3M,H2080,TRUE,_xll.ohTrigger(RecalcTrigger,Trigger3M)),NA())</f>
        <v>6.6197378952394786E-3</v>
      </c>
      <c r="L2080" s="44">
        <f>IFERROR(_xll.qlIndexFixing(Index6M,$H2080,TRUE,_xll.ohTrigger(RecalcTrigger,Trigger6M)),NA())</f>
        <v>6.5784778029896965E-3</v>
      </c>
      <c r="M2080" s="146">
        <f>IFERROR(_xll.qlIndexFixing(Index1Y,$H2080,TRUE,_xll.ohTrigger(RecalcTrigger,Trigger1Y)),NA())</f>
        <v>6.8325498432073584E-3</v>
      </c>
      <c r="N2080" s="145">
        <f>IFERROR(_xll.qlIndexFixing(ONIndex1M,I2080,TRUE,_xll.ohTrigger(RecalcTrigger,Trigger1M)),NA())</f>
        <v>6.4847423312774932E-3</v>
      </c>
      <c r="O2080" s="44">
        <f>IFERROR(_xll.qlIndexFixing(ONIndex3M,I2080,TRUE,_xll.ohTrigger(RecalcTrigger,Trigger3M)),NA())</f>
        <v>6.6520535058478547E-3</v>
      </c>
      <c r="P2080" s="44">
        <f>IFERROR(_xll.qlIndexFixing(ONIndex6M,I2080,TRUE,_xll.ohTrigger(RecalcTrigger,Trigger6M)),NA())</f>
        <v>6.6382908293460829E-3</v>
      </c>
      <c r="Q2080" s="146">
        <f>IFERROR(_xll.qlIndexFixing(ONIndex1Y,I2080,TRUE,_xll.ohTrigger(RecalcTrigger,Trigger1Y)),NA())</f>
        <v>6.9482173942847503E-3</v>
      </c>
    </row>
    <row r="2081" spans="2:17" x14ac:dyDescent="0.2">
      <c r="B2081" s="39" t="s">
        <v>42</v>
      </c>
      <c r="D2081" s="42">
        <f>_xll.qlCalendarAdvance(Calendar,$D2080,B2081,"f",FALSE)</f>
        <v>54344</v>
      </c>
      <c r="E2081" s="140">
        <f>_xll.qlInterestRateIndexValueDate(IndexON,D2081)</f>
        <v>54344</v>
      </c>
      <c r="F2081" s="156">
        <f>IFERROR(_xll.qlIndexFixing(IndexON,D2081,TRUE,_xll.ohTrigger(RecalcTrigger,TriggerON)),NA())</f>
        <v>5.5479365320876273E-3</v>
      </c>
      <c r="H2081" s="42">
        <f>_xll.qlCalendarAdvance(Calendar,$H2080,B2081,"f",FALSE)</f>
        <v>54344</v>
      </c>
      <c r="I2081" s="140">
        <f>_xll.qlInterestRateIndexValueDate(Index1M,$H2081)</f>
        <v>54344</v>
      </c>
      <c r="J2081" s="145">
        <f>IFERROR(_xll.qlIndexFixing(Index1M,$H2081,TRUE,_xll.ohTrigger(RecalcTrigger,Trigger1M)),NA())</f>
        <v>6.4689754850470512E-3</v>
      </c>
      <c r="K2081" s="44">
        <f>IFERROR(_xll.qlIndexFixing(Index3M,H2081,TRUE,_xll.ohTrigger(RecalcTrigger,Trigger3M)),NA())</f>
        <v>6.6139601372207785E-3</v>
      </c>
      <c r="L2081" s="44">
        <f>IFERROR(_xll.qlIndexFixing(Index6M,$H2081,TRUE,_xll.ohTrigger(RecalcTrigger,Trigger6M)),NA())</f>
        <v>6.5730748519050386E-3</v>
      </c>
      <c r="M2081" s="146">
        <f>IFERROR(_xll.qlIndexFixing(Index1Y,$H2081,TRUE,_xll.ohTrigger(RecalcTrigger,Trigger1Y)),NA())</f>
        <v>6.8272981571371183E-3</v>
      </c>
      <c r="N2081" s="145">
        <f>IFERROR(_xll.qlIndexFixing(ONIndex1M,I2081,TRUE,_xll.ohTrigger(RecalcTrigger,Trigger1M)),NA())</f>
        <v>6.4791592406154841E-3</v>
      </c>
      <c r="O2081" s="44">
        <f>IFERROR(_xll.qlIndexFixing(ONIndex3M,I2081,TRUE,_xll.ohTrigger(RecalcTrigger,Trigger3M)),NA())</f>
        <v>6.6461798442507547E-3</v>
      </c>
      <c r="P2081" s="44">
        <f>IFERROR(_xll.qlIndexFixing(ONIndex6M,I2081,TRUE,_xll.ohTrigger(RecalcTrigger,Trigger6M)),NA())</f>
        <v>6.6327185397219157E-3</v>
      </c>
      <c r="Q2081" s="146">
        <f>IFERROR(_xll.qlIndexFixing(ONIndex1Y,I2081,TRUE,_xll.ohTrigger(RecalcTrigger,Trigger1Y)),NA())</f>
        <v>6.9426490482105141E-3</v>
      </c>
    </row>
    <row r="2082" spans="2:17" x14ac:dyDescent="0.2">
      <c r="B2082" s="39" t="s">
        <v>42</v>
      </c>
      <c r="D2082" s="42">
        <f>_xll.qlCalendarAdvance(Calendar,$D2081,B2082,"f",FALSE)</f>
        <v>54351</v>
      </c>
      <c r="E2082" s="140">
        <f>_xll.qlInterestRateIndexValueDate(IndexON,D2082)</f>
        <v>54351</v>
      </c>
      <c r="F2082" s="156">
        <f>IFERROR(_xll.qlIndexFixing(IndexON,D2082,TRUE,_xll.ohTrigger(RecalcTrigger,TriggerON)),NA())</f>
        <v>5.5425487987037503E-3</v>
      </c>
      <c r="H2082" s="42">
        <f>_xll.qlCalendarAdvance(Calendar,$H2081,B2082,"f",FALSE)</f>
        <v>54351</v>
      </c>
      <c r="I2082" s="140">
        <f>_xll.qlInterestRateIndexValueDate(Index1M,$H2082)</f>
        <v>54351</v>
      </c>
      <c r="J2082" s="145">
        <f>IFERROR(_xll.qlIndexFixing(Index1M,$H2082,TRUE,_xll.ohTrigger(RecalcTrigger,Trigger1M)),NA())</f>
        <v>6.4634351734016082E-3</v>
      </c>
      <c r="K2082" s="44">
        <f>IFERROR(_xll.qlIndexFixing(Index3M,H2082,TRUE,_xll.ohTrigger(RecalcTrigger,Trigger3M)),NA())</f>
        <v>6.6081986325694387E-3</v>
      </c>
      <c r="L2082" s="44">
        <f>IFERROR(_xll.qlIndexFixing(Index6M,$H2082,TRUE,_xll.ohTrigger(RecalcTrigger,Trigger6M)),NA())</f>
        <v>6.5676864186393243E-3</v>
      </c>
      <c r="M2082" s="146">
        <f>IFERROR(_xll.qlIndexFixing(Index1Y,$H2082,TRUE,_xll.ohTrigger(RecalcTrigger,Trigger1Y)),NA())</f>
        <v>6.8220601362272149E-3</v>
      </c>
      <c r="N2082" s="145">
        <f>IFERROR(_xll.qlIndexFixing(ONIndex1M,I2082,TRUE,_xll.ohTrigger(RecalcTrigger,Trigger1M)),NA())</f>
        <v>6.4735906978419244E-3</v>
      </c>
      <c r="O2082" s="44">
        <f>IFERROR(_xll.qlIndexFixing(ONIndex3M,I2082,TRUE,_xll.ohTrigger(RecalcTrigger,Trigger3M)),NA())</f>
        <v>6.6403224010680439E-3</v>
      </c>
      <c r="P2082" s="44">
        <f>IFERROR(_xll.qlIndexFixing(ONIndex6M,I2082,TRUE,_xll.ohTrigger(RecalcTrigger,Trigger6M)),NA())</f>
        <v>6.6271607063228544E-3</v>
      </c>
      <c r="Q2082" s="146">
        <f>IFERROR(_xll.qlIndexFixing(ONIndex1Y,I2082,TRUE,_xll.ohTrigger(RecalcTrigger,Trigger1Y)),NA())</f>
        <v>6.937094247806419E-3</v>
      </c>
    </row>
    <row r="2083" spans="2:17" x14ac:dyDescent="0.2">
      <c r="B2083" s="39" t="s">
        <v>42</v>
      </c>
      <c r="D2083" s="42">
        <f>_xll.qlCalendarAdvance(Calendar,$D2082,B2083,"f",FALSE)</f>
        <v>54358</v>
      </c>
      <c r="E2083" s="140">
        <f>_xll.qlInterestRateIndexValueDate(IndexON,D2083)</f>
        <v>54358</v>
      </c>
      <c r="F2083" s="156">
        <f>IFERROR(_xll.qlIndexFixing(IndexON,D2083,TRUE,_xll.ohTrigger(RecalcTrigger,TriggerON)),NA())</f>
        <v>5.5371766408751633E-3</v>
      </c>
      <c r="H2083" s="42">
        <f>_xll.qlCalendarAdvance(Calendar,$H2082,B2083,"f",FALSE)</f>
        <v>54358</v>
      </c>
      <c r="I2083" s="140">
        <f>_xll.qlInterestRateIndexValueDate(Index1M,$H2083)</f>
        <v>54358</v>
      </c>
      <c r="J2083" s="145">
        <f>IFERROR(_xll.qlIndexFixing(Index1M,$H2083,TRUE,_xll.ohTrigger(RecalcTrigger,Trigger1M)),NA())</f>
        <v>6.4579094198930469E-3</v>
      </c>
      <c r="K2083" s="44">
        <f>IFERROR(_xll.qlIndexFixing(Index3M,H2083,TRUE,_xll.ohTrigger(RecalcTrigger,Trigger3M)),NA())</f>
        <v>6.602453381213221E-3</v>
      </c>
      <c r="L2083" s="44">
        <f>IFERROR(_xll.qlIndexFixing(Index6M,$H2083,TRUE,_xll.ohTrigger(RecalcTrigger,Trigger6M)),NA())</f>
        <v>6.5623125030763278E-3</v>
      </c>
      <c r="M2083" s="146">
        <f>IFERROR(_xll.qlIndexFixing(Index1Y,$H2083,TRUE,_xll.ohTrigger(RecalcTrigger,Trigger1Y)),NA())</f>
        <v>6.8168357802649293E-3</v>
      </c>
      <c r="N2083" s="145">
        <f>IFERROR(_xll.qlIndexFixing(ONIndex1M,I2083,TRUE,_xll.ohTrigger(RecalcTrigger,Trigger1M)),NA())</f>
        <v>6.4680367028757679E-3</v>
      </c>
      <c r="O2083" s="44">
        <f>IFERROR(_xll.qlIndexFixing(ONIndex3M,I2083,TRUE,_xll.ohTrigger(RecalcTrigger,Trigger3M)),NA())</f>
        <v>6.6344811762186762E-3</v>
      </c>
      <c r="P2083" s="44">
        <f>IFERROR(_xll.qlIndexFixing(ONIndex6M,I2083,TRUE,_xll.ohTrigger(RecalcTrigger,Trigger6M)),NA())</f>
        <v>6.6216173293109915E-3</v>
      </c>
      <c r="Q2083" s="146">
        <f>IFERROR(_xll.qlIndexFixing(ONIndex1Y,I2083,TRUE,_xll.ohTrigger(RecalcTrigger,Trigger1Y)),NA())</f>
        <v>6.9315529931535114E-3</v>
      </c>
    </row>
    <row r="2084" spans="2:17" x14ac:dyDescent="0.2">
      <c r="B2084" s="39" t="s">
        <v>42</v>
      </c>
      <c r="D2084" s="42">
        <f>_xll.qlCalendarAdvance(Calendar,$D2083,B2084,"f",FALSE)</f>
        <v>54365</v>
      </c>
      <c r="E2084" s="140">
        <f>_xll.qlInterestRateIndexValueDate(IndexON,D2084)</f>
        <v>54365</v>
      </c>
      <c r="F2084" s="156">
        <f>IFERROR(_xll.qlIndexFixing(IndexON,D2084,TRUE,_xll.ohTrigger(RecalcTrigger,TriggerON)),NA())</f>
        <v>5.5318200585208199E-3</v>
      </c>
      <c r="H2084" s="42">
        <f>_xll.qlCalendarAdvance(Calendar,$H2083,B2084,"f",FALSE)</f>
        <v>54365</v>
      </c>
      <c r="I2084" s="140">
        <f>_xll.qlInterestRateIndexValueDate(Index1M,$H2084)</f>
        <v>54365</v>
      </c>
      <c r="J2084" s="145">
        <f>IFERROR(_xll.qlIndexFixing(Index1M,$H2084,TRUE,_xll.ohTrigger(RecalcTrigger,Trigger1M)),NA())</f>
        <v>6.4527336152239529E-3</v>
      </c>
      <c r="K2084" s="44">
        <f>IFERROR(_xll.qlIndexFixing(Index3M,H2084,TRUE,_xll.ohTrigger(RecalcTrigger,Trigger3M)),NA())</f>
        <v>6.5967243830834131E-3</v>
      </c>
      <c r="L2084" s="44">
        <f>IFERROR(_xll.qlIndexFixing(Index6M,$H2084,TRUE,_xll.ohTrigger(RecalcTrigger,Trigger6M)),NA())</f>
        <v>6.5569531050993779E-3</v>
      </c>
      <c r="M2084" s="146">
        <f>IFERROR(_xll.qlIndexFixing(Index1Y,$H2084,TRUE,_xll.ohTrigger(RecalcTrigger,Trigger1Y)),NA())</f>
        <v>6.8116250890373209E-3</v>
      </c>
      <c r="N2084" s="145">
        <f>IFERROR(_xll.qlIndexFixing(ONIndex1M,I2084,TRUE,_xll.ohTrigger(RecalcTrigger,Trigger1M)),NA())</f>
        <v>6.4624972558791072E-3</v>
      </c>
      <c r="O2084" s="44">
        <f>IFERROR(_xll.qlIndexFixing(ONIndex3M,I2084,TRUE,_xll.ohTrigger(RecalcTrigger,Trigger3M)),NA())</f>
        <v>6.6286561696216051E-3</v>
      </c>
      <c r="P2084" s="44">
        <f>IFERROR(_xll.qlIndexFixing(ONIndex6M,I2084,TRUE,_xll.ohTrigger(RecalcTrigger,Trigger6M)),NA())</f>
        <v>6.6160884084431881E-3</v>
      </c>
      <c r="Q2084" s="146">
        <f>IFERROR(_xll.qlIndexFixing(ONIndex1Y,I2084,TRUE,_xll.ohTrigger(RecalcTrigger,Trigger1Y)),NA())</f>
        <v>6.9260252840896985E-3</v>
      </c>
    </row>
    <row r="2085" spans="2:17" x14ac:dyDescent="0.2">
      <c r="B2085" s="39" t="s">
        <v>42</v>
      </c>
      <c r="D2085" s="42">
        <f>_xll.qlCalendarAdvance(Calendar,$D2084,B2085,"f",FALSE)</f>
        <v>54372</v>
      </c>
      <c r="E2085" s="140">
        <f>_xll.qlInterestRateIndexValueDate(IndexON,D2085)</f>
        <v>54372</v>
      </c>
      <c r="F2085" s="156">
        <f>IFERROR(_xll.qlIndexFixing(IndexON,D2085,TRUE,_xll.ohTrigger(RecalcTrigger,TriggerON)),NA())</f>
        <v>5.5264790516407203E-3</v>
      </c>
      <c r="H2085" s="42">
        <f>_xll.qlCalendarAdvance(Calendar,$H2084,B2085,"f",FALSE)</f>
        <v>54372</v>
      </c>
      <c r="I2085" s="140">
        <f>_xll.qlInterestRateIndexValueDate(Index1M,$H2085)</f>
        <v>54372</v>
      </c>
      <c r="J2085" s="145">
        <f>IFERROR(_xll.qlIndexFixing(Index1M,$H2085,TRUE,_xll.ohTrigger(RecalcTrigger,Trigger1M)),NA())</f>
        <v>6.4472360352041775E-3</v>
      </c>
      <c r="K2085" s="44">
        <f>IFERROR(_xll.qlIndexFixing(Index3M,H2085,TRUE,_xll.ohTrigger(RecalcTrigger,Trigger3M)),NA())</f>
        <v>6.59101163810954E-3</v>
      </c>
      <c r="L2085" s="44">
        <f>IFERROR(_xll.qlIndexFixing(Index6M,$H2085,TRUE,_xll.ohTrigger(RecalcTrigger,Trigger6M)),NA())</f>
        <v>6.5519263016871705E-3</v>
      </c>
      <c r="M2085" s="146">
        <f>IFERROR(_xll.qlIndexFixing(Index1Y,$H2085,TRUE,_xll.ohTrigger(RecalcTrigger,Trigger1Y)),NA())</f>
        <v>6.806428062332337E-3</v>
      </c>
      <c r="N2085" s="145">
        <f>IFERROR(_xll.qlIndexFixing(ONIndex1M,I2085,TRUE,_xll.ohTrigger(RecalcTrigger,Trigger1M)),NA())</f>
        <v>6.4569723567708959E-3</v>
      </c>
      <c r="O2085" s="44">
        <f>IFERROR(_xll.qlIndexFixing(ONIndex3M,I2085,TRUE,_xll.ohTrigger(RecalcTrigger,Trigger3M)),NA())</f>
        <v>6.6228473814389233E-3</v>
      </c>
      <c r="P2085" s="44">
        <f>IFERROR(_xll.qlIndexFixing(ONIndex6M,I2085,TRUE,_xll.ohTrigger(RecalcTrigger,Trigger6M)),NA())</f>
        <v>6.6105739441246758E-3</v>
      </c>
      <c r="Q2085" s="146">
        <f>IFERROR(_xll.qlIndexFixing(ONIndex1Y,I2085,TRUE,_xll.ohTrigger(RecalcTrigger,Trigger1Y)),NA())</f>
        <v>6.9205111208581194E-3</v>
      </c>
    </row>
    <row r="2086" spans="2:17" x14ac:dyDescent="0.2">
      <c r="B2086" s="39" t="s">
        <v>42</v>
      </c>
      <c r="D2086" s="42">
        <f>_xll.qlCalendarAdvance(Calendar,$D2085,B2086,"f",FALSE)</f>
        <v>54379</v>
      </c>
      <c r="E2086" s="140">
        <f>_xll.qlInterestRateIndexValueDate(IndexON,D2086)</f>
        <v>54379</v>
      </c>
      <c r="F2086" s="156">
        <f>IFERROR(_xll.qlIndexFixing(IndexON,D2086,TRUE,_xll.ohTrigger(RecalcTrigger,TriggerON)),NA())</f>
        <v>5.5211536203159106E-3</v>
      </c>
      <c r="H2086" s="42">
        <f>_xll.qlCalendarAdvance(Calendar,$H2085,B2086,"f",FALSE)</f>
        <v>54379</v>
      </c>
      <c r="I2086" s="140">
        <f>_xll.qlInterestRateIndexValueDate(Index1M,$H2086)</f>
        <v>54379</v>
      </c>
      <c r="J2086" s="145">
        <f>IFERROR(_xll.qlIndexFixing(Index1M,$H2086,TRUE,_xll.ohTrigger(RecalcTrigger,Trigger1M)),NA())</f>
        <v>6.4417530129253775E-3</v>
      </c>
      <c r="K2086" s="44">
        <f>IFERROR(_xll.qlIndexFixing(Index3M,H2086,TRUE,_xll.ohTrigger(RecalcTrigger,Trigger3M)),NA())</f>
        <v>6.5853151462220072E-3</v>
      </c>
      <c r="L2086" s="44">
        <f>IFERROR(_xll.qlIndexFixing(Index6M,$H2086,TRUE,_xll.ohTrigger(RecalcTrigger,Trigger6M)),NA())</f>
        <v>6.5465949971036178E-3</v>
      </c>
      <c r="M2086" s="146">
        <f>IFERROR(_xll.qlIndexFixing(Index1Y,$H2086,TRUE,_xll.ohTrigger(RecalcTrigger,Trigger1Y)),NA())</f>
        <v>6.8012446999392573E-3</v>
      </c>
      <c r="N2086" s="145">
        <f>IFERROR(_xll.qlIndexFixing(ONIndex1M,I2086,TRUE,_xll.ohTrigger(RecalcTrigger,Trigger1M)),NA())</f>
        <v>6.451462005551134E-3</v>
      </c>
      <c r="O2086" s="44">
        <f>IFERROR(_xll.qlIndexFixing(ONIndex3M,I2086,TRUE,_xll.ohTrigger(RecalcTrigger,Trigger3M)),NA())</f>
        <v>6.6170548116706307E-3</v>
      </c>
      <c r="P2086" s="44">
        <f>IFERROR(_xll.qlIndexFixing(ONIndex6M,I2086,TRUE,_xll.ohTrigger(RecalcTrigger,Trigger6M)),NA())</f>
        <v>6.6050739359502231E-3</v>
      </c>
      <c r="Q2086" s="146">
        <f>IFERROR(_xll.qlIndexFixing(ONIndex1Y,I2086,TRUE,_xll.ohTrigger(RecalcTrigger,Trigger1Y)),NA())</f>
        <v>6.9150105032966813E-3</v>
      </c>
    </row>
    <row r="2087" spans="2:17" x14ac:dyDescent="0.2">
      <c r="B2087" s="39" t="s">
        <v>42</v>
      </c>
      <c r="D2087" s="42">
        <f>_xll.qlCalendarAdvance(Calendar,$D2086,B2087,"f",FALSE)</f>
        <v>54386</v>
      </c>
      <c r="E2087" s="140">
        <f>_xll.qlInterestRateIndexValueDate(IndexON,D2087)</f>
        <v>54386</v>
      </c>
      <c r="F2087" s="156">
        <f>IFERROR(_xll.qlIndexFixing(IndexON,D2087,TRUE,_xll.ohTrigger(RecalcTrigger,TriggerON)),NA())</f>
        <v>5.5158437645463909E-3</v>
      </c>
      <c r="H2087" s="42">
        <f>_xll.qlCalendarAdvance(Calendar,$H2086,B2087,"f",FALSE)</f>
        <v>54386</v>
      </c>
      <c r="I2087" s="140">
        <f>_xll.qlInterestRateIndexValueDate(Index1M,$H2087)</f>
        <v>54386</v>
      </c>
      <c r="J2087" s="145">
        <f>IFERROR(_xll.qlIndexFixing(Index1M,$H2087,TRUE,_xll.ohTrigger(RecalcTrigger,Trigger1M)),NA())</f>
        <v>6.4362845483713444E-3</v>
      </c>
      <c r="K2087" s="44">
        <f>IFERROR(_xll.qlIndexFixing(Index3M,H2087,TRUE,_xll.ohTrigger(RecalcTrigger,Trigger3M)),NA())</f>
        <v>6.5796349073485782E-3</v>
      </c>
      <c r="L2087" s="44">
        <f>IFERROR(_xll.qlIndexFixing(Index6M,$H2087,TRUE,_xll.ohTrigger(RecalcTrigger,Trigger6M)),NA())</f>
        <v>6.5412782094300299E-3</v>
      </c>
      <c r="M2087" s="146">
        <f>IFERROR(_xll.qlIndexFixing(Index1Y,$H2087,TRUE,_xll.ohTrigger(RecalcTrigger,Trigger1Y)),NA())</f>
        <v>6.7960750016466953E-3</v>
      </c>
      <c r="N2087" s="145">
        <f>IFERROR(_xll.qlIndexFixing(ONIndex1M,I2087,TRUE,_xll.ohTrigger(RecalcTrigger,Trigger1M)),NA())</f>
        <v>6.4459662022198216E-3</v>
      </c>
      <c r="O2087" s="44">
        <f>IFERROR(_xll.qlIndexFixing(ONIndex3M,I2087,TRUE,_xll.ohTrigger(RecalcTrigger,Trigger3M)),NA())</f>
        <v>6.6112784600735885E-3</v>
      </c>
      <c r="P2087" s="44">
        <f>IFERROR(_xll.qlIndexFixing(ONIndex6M,I2087,TRUE,_xll.ohTrigger(RecalcTrigger,Trigger6M)),NA())</f>
        <v>6.5995883841629688E-3</v>
      </c>
      <c r="Q2087" s="146">
        <f>IFERROR(_xll.qlIndexFixing(ONIndex1Y,I2087,TRUE,_xll.ohTrigger(RecalcTrigger,Trigger1Y)),NA())</f>
        <v>6.9095234314053844E-3</v>
      </c>
    </row>
    <row r="2088" spans="2:17" x14ac:dyDescent="0.2">
      <c r="B2088" s="39" t="s">
        <v>42</v>
      </c>
      <c r="D2088" s="42">
        <f>_xll.qlCalendarAdvance(Calendar,$D2087,B2088,"f",FALSE)</f>
        <v>54393</v>
      </c>
      <c r="E2088" s="140">
        <f>_xll.qlInterestRateIndexValueDate(IndexON,D2088)</f>
        <v>54393</v>
      </c>
      <c r="F2088" s="156">
        <f>IFERROR(_xll.qlIndexFixing(IndexON,D2088,TRUE,_xll.ohTrigger(RecalcTrigger,TriggerON)),NA())</f>
        <v>5.5105494841700686E-3</v>
      </c>
      <c r="H2088" s="42">
        <f>_xll.qlCalendarAdvance(Calendar,$H2087,B2088,"f",FALSE)</f>
        <v>54393</v>
      </c>
      <c r="I2088" s="140">
        <f>_xll.qlInterestRateIndexValueDate(Index1M,$H2088)</f>
        <v>54393</v>
      </c>
      <c r="J2088" s="145">
        <f>IFERROR(_xll.qlIndexFixing(Index1M,$H2088,TRUE,_xll.ohTrigger(RecalcTrigger,Trigger1M)),NA())</f>
        <v>6.4295046867438189E-3</v>
      </c>
      <c r="K2088" s="44">
        <f>IFERROR(_xll.qlIndexFixing(Index3M,H2088,TRUE,_xll.ohTrigger(RecalcTrigger,Trigger3M)),NA())</f>
        <v>6.574655673891372E-3</v>
      </c>
      <c r="L2088" s="44">
        <f>IFERROR(_xll.qlIndexFixing(Index6M,$H2088,TRUE,_xll.ohTrigger(RecalcTrigger,Trigger6M)),NA())</f>
        <v>6.5356606867413335E-3</v>
      </c>
      <c r="M2088" s="146">
        <f>IFERROR(_xll.qlIndexFixing(Index1Y,$H2088,TRUE,_xll.ohTrigger(RecalcTrigger,Trigger1Y)),NA())</f>
        <v>6.790918967245041E-3</v>
      </c>
      <c r="N2088" s="145">
        <f>IFERROR(_xll.qlIndexFixing(ONIndex1M,I2088,TRUE,_xll.ohTrigger(RecalcTrigger,Trigger1M)),NA())</f>
        <v>6.4404849467769587E-3</v>
      </c>
      <c r="O2088" s="44">
        <f>IFERROR(_xll.qlIndexFixing(ONIndex3M,I2088,TRUE,_xll.ohTrigger(RecalcTrigger,Trigger3M)),NA())</f>
        <v>6.6055183268909357E-3</v>
      </c>
      <c r="P2088" s="44">
        <f>IFERROR(_xll.qlIndexFixing(ONIndex6M,I2088,TRUE,_xll.ohTrigger(RecalcTrigger,Trigger6M)),NA())</f>
        <v>6.5941172887629129E-3</v>
      </c>
      <c r="Q2088" s="146">
        <f>IFERROR(_xll.qlIndexFixing(ONIndex1Y,I2088,TRUE,_xll.ohTrigger(RecalcTrigger,Trigger1Y)),NA())</f>
        <v>6.9040499052652748E-3</v>
      </c>
    </row>
    <row r="2089" spans="2:17" x14ac:dyDescent="0.2">
      <c r="B2089" s="39" t="s">
        <v>42</v>
      </c>
      <c r="D2089" s="42">
        <f>_xll.qlCalendarAdvance(Calendar,$D2088,B2089,"f",FALSE)</f>
        <v>54400</v>
      </c>
      <c r="E2089" s="140">
        <f>_xll.qlInterestRateIndexValueDate(IndexON,D2089)</f>
        <v>54400</v>
      </c>
      <c r="F2089" s="156">
        <f>IFERROR(_xll.qlIndexFixing(IndexON,D2089,TRUE,_xll.ohTrigger(RecalcTrigger,TriggerON)),NA())</f>
        <v>5.5052707793490363E-3</v>
      </c>
      <c r="H2089" s="42">
        <f>_xll.qlCalendarAdvance(Calendar,$H2088,B2089,"f",FALSE)</f>
        <v>54400</v>
      </c>
      <c r="I2089" s="140">
        <f>_xll.qlInterestRateIndexValueDate(Index1M,$H2089)</f>
        <v>54400</v>
      </c>
      <c r="J2089" s="145">
        <f>IFERROR(_xll.qlIndexFixing(Index1M,$H2089,TRUE,_xll.ohTrigger(RecalcTrigger,Trigger1M)),NA())</f>
        <v>6.4250606187148968E-3</v>
      </c>
      <c r="K2089" s="44">
        <f>IFERROR(_xll.qlIndexFixing(Index3M,H2089,TRUE,_xll.ohTrigger(RecalcTrigger,Trigger3M)),NA())</f>
        <v>6.5690058223028969E-3</v>
      </c>
      <c r="L2089" s="44">
        <f>IFERROR(_xll.qlIndexFixing(Index6M,$H2089,TRUE,_xll.ohTrigger(RecalcTrigger,Trigger6M)),NA())</f>
        <v>6.5303738749632537E-3</v>
      </c>
      <c r="M2089" s="146">
        <f>IFERROR(_xll.qlIndexFixing(Index1Y,$H2089,TRUE,_xll.ohTrigger(RecalcTrigger,Trigger1Y)),NA())</f>
        <v>6.78577659652424E-3</v>
      </c>
      <c r="N2089" s="145">
        <f>IFERROR(_xll.qlIndexFixing(ONIndex1M,I2089,TRUE,_xll.ohTrigger(RecalcTrigger,Trigger1M)),NA())</f>
        <v>6.4350182393035915E-3</v>
      </c>
      <c r="O2089" s="44">
        <f>IFERROR(_xll.qlIndexFixing(ONIndex3M,I2089,TRUE,_xll.ohTrigger(RecalcTrigger,Trigger3M)),NA())</f>
        <v>6.599774412122672E-3</v>
      </c>
      <c r="P2089" s="44">
        <f>IFERROR(_xll.qlIndexFixing(ONIndex6M,I2089,TRUE,_xll.ohTrigger(RecalcTrigger,Trigger6M)),NA())</f>
        <v>6.5886606495069167E-3</v>
      </c>
      <c r="Q2089" s="146">
        <f>IFERROR(_xll.qlIndexFixing(ONIndex1Y,I2089,TRUE,_xll.ohTrigger(RecalcTrigger,Trigger1Y)),NA())</f>
        <v>6.8985899247953064E-3</v>
      </c>
    </row>
    <row r="2090" spans="2:17" x14ac:dyDescent="0.2">
      <c r="B2090" s="39" t="s">
        <v>42</v>
      </c>
      <c r="D2090" s="42">
        <f>_xll.qlCalendarAdvance(Calendar,$D2089,B2090,"f",FALSE)</f>
        <v>54407</v>
      </c>
      <c r="E2090" s="140">
        <f>_xll.qlInterestRateIndexValueDate(IndexON,D2090)</f>
        <v>54407</v>
      </c>
      <c r="F2090" s="156">
        <f>IFERROR(_xll.qlIndexFixing(IndexON,D2090,TRUE,_xll.ohTrigger(RecalcTrigger,TriggerON)),NA())</f>
        <v>5.5000076500022477E-3</v>
      </c>
      <c r="H2090" s="42">
        <f>_xll.qlCalendarAdvance(Calendar,$H2089,B2090,"f",FALSE)</f>
        <v>54407</v>
      </c>
      <c r="I2090" s="140">
        <f>_xll.qlInterestRateIndexValueDate(Index1M,$H2090)</f>
        <v>54407</v>
      </c>
      <c r="J2090" s="145">
        <f>IFERROR(_xll.qlIndexFixing(Index1M,$H2090,TRUE,_xll.ohTrigger(RecalcTrigger,Trigger1M)),NA())</f>
        <v>6.4196367716364043E-3</v>
      </c>
      <c r="K2090" s="44">
        <f>IFERROR(_xll.qlIndexFixing(Index3M,H2090,TRUE,_xll.ohTrigger(RecalcTrigger,Trigger3M)),NA())</f>
        <v>6.5633722227738242E-3</v>
      </c>
      <c r="L2090" s="44">
        <f>IFERROR(_xll.qlIndexFixing(Index6M,$H2090,TRUE,_xll.ohTrigger(RecalcTrigger,Trigger6M)),NA())</f>
        <v>6.5251015800805463E-3</v>
      </c>
      <c r="M2090" s="146">
        <f>IFERROR(_xll.qlIndexFixing(Index1Y,$H2090,TRUE,_xll.ohTrigger(RecalcTrigger,Trigger1Y)),NA())</f>
        <v>6.7806478892753486E-3</v>
      </c>
      <c r="N2090" s="145">
        <f>IFERROR(_xll.qlIndexFixing(ONIndex1M,I2090,TRUE,_xll.ohTrigger(RecalcTrigger,Trigger1M)),NA())</f>
        <v>6.4295660796376275E-3</v>
      </c>
      <c r="O2090" s="44">
        <f>IFERROR(_xll.qlIndexFixing(ONIndex3M,I2090,TRUE,_xll.ohTrigger(RecalcTrigger,Trigger3M)),NA())</f>
        <v>6.5940467156067051E-3</v>
      </c>
      <c r="P2090" s="44">
        <f>IFERROR(_xll.qlIndexFixing(ONIndex6M,I2090,TRUE,_xll.ohTrigger(RecalcTrigger,Trigger6M)),NA())</f>
        <v>6.5832184667191651E-3</v>
      </c>
      <c r="Q2090" s="146">
        <f>IFERROR(_xll.qlIndexFixing(ONIndex1Y,I2090,TRUE,_xll.ohTrigger(RecalcTrigger,Trigger1Y)),NA())</f>
        <v>6.8931434899954791E-3</v>
      </c>
    </row>
    <row r="2091" spans="2:17" x14ac:dyDescent="0.2">
      <c r="B2091" s="39" t="s">
        <v>42</v>
      </c>
      <c r="D2091" s="42">
        <f>_xll.qlCalendarAdvance(Calendar,$D2090,B2091,"f",FALSE)</f>
        <v>54414</v>
      </c>
      <c r="E2091" s="140">
        <f>_xll.qlInterestRateIndexValueDate(IndexON,D2091)</f>
        <v>54414</v>
      </c>
      <c r="F2091" s="156">
        <f>IFERROR(_xll.qlIndexFixing(IndexON,D2091,TRUE,_xll.ohTrigger(RecalcTrigger,TriggerON)),NA())</f>
        <v>5.494760096210749E-3</v>
      </c>
      <c r="H2091" s="42">
        <f>_xll.qlCalendarAdvance(Calendar,$H2090,B2091,"f",FALSE)</f>
        <v>54414</v>
      </c>
      <c r="I2091" s="140">
        <f>_xll.qlInterestRateIndexValueDate(Index1M,$H2091)</f>
        <v>54414</v>
      </c>
      <c r="J2091" s="145">
        <f>IFERROR(_xll.qlIndexFixing(Index1M,$H2091,TRUE,_xll.ohTrigger(RecalcTrigger,Trigger1M)),NA())</f>
        <v>6.4142274825405455E-3</v>
      </c>
      <c r="K2091" s="44">
        <f>IFERROR(_xll.qlIndexFixing(Index3M,H2091,TRUE,_xll.ohTrigger(RecalcTrigger,Trigger3M)),NA())</f>
        <v>6.5577548752348133E-3</v>
      </c>
      <c r="L2091" s="44">
        <f>IFERROR(_xll.qlIndexFixing(Index6M,$H2091,TRUE,_xll.ohTrigger(RecalcTrigger,Trigger6M)),NA())</f>
        <v>6.5198438019792122E-3</v>
      </c>
      <c r="M2091" s="146">
        <f>IFERROR(_xll.qlIndexFixing(Index1Y,$H2091,TRUE,_xll.ohTrigger(RecalcTrigger,Trigger1Y)),NA())</f>
        <v>6.7755328452898667E-3</v>
      </c>
      <c r="N2091" s="145">
        <f>IFERROR(_xll.qlIndexFixing(ONIndex1M,I2091,TRUE,_xll.ohTrigger(RecalcTrigger,Trigger1M)),NA())</f>
        <v>6.4241284679411592E-3</v>
      </c>
      <c r="O2091" s="44">
        <f>IFERROR(_xll.qlIndexFixing(ONIndex3M,I2091,TRUE,_xll.ohTrigger(RecalcTrigger,Trigger3M)),NA())</f>
        <v>6.5883352373430348E-3</v>
      </c>
      <c r="P2091" s="44">
        <f>IFERROR(_xll.qlIndexFixing(ONIndex6M,I2091,TRUE,_xll.ohTrigger(RecalcTrigger,Trigger6M)),NA())</f>
        <v>6.5777907401565194E-3</v>
      </c>
      <c r="Q2091" s="146">
        <f>IFERROR(_xll.qlIndexFixing(ONIndex1Y,I2091,TRUE,_xll.ohTrigger(RecalcTrigger,Trigger1Y)),NA())</f>
        <v>6.8877106008657929E-3</v>
      </c>
    </row>
    <row r="2092" spans="2:17" x14ac:dyDescent="0.2">
      <c r="B2092" s="39" t="s">
        <v>42</v>
      </c>
      <c r="D2092" s="42">
        <f>_xll.qlCalendarAdvance(Calendar,$D2091,B2092,"f",FALSE)</f>
        <v>54421</v>
      </c>
      <c r="E2092" s="140">
        <f>_xll.qlInterestRateIndexValueDate(IndexON,D2092)</f>
        <v>54421</v>
      </c>
      <c r="F2092" s="156">
        <f>IFERROR(_xll.qlIndexFixing(IndexON,D2092,TRUE,_xll.ohTrigger(RecalcTrigger,TriggerON)),NA())</f>
        <v>5.4895281178124478E-3</v>
      </c>
      <c r="H2092" s="42">
        <f>_xll.qlCalendarAdvance(Calendar,$H2091,B2092,"f",FALSE)</f>
        <v>54421</v>
      </c>
      <c r="I2092" s="140">
        <f>_xll.qlInterestRateIndexValueDate(Index1M,$H2092)</f>
        <v>54421</v>
      </c>
      <c r="J2092" s="145">
        <f>IFERROR(_xll.qlIndexFixing(Index1M,$H2092,TRUE,_xll.ohTrigger(RecalcTrigger,Trigger1M)),NA())</f>
        <v>6.4088327514064038E-3</v>
      </c>
      <c r="K2092" s="44">
        <f>IFERROR(_xll.qlIndexFixing(Index3M,H2092,TRUE,_xll.ohTrigger(RecalcTrigger,Trigger3M)),NA())</f>
        <v>6.5521537796201269E-3</v>
      </c>
      <c r="L2092" s="44">
        <f>IFERROR(_xll.qlIndexFixing(Index6M,$H2092,TRUE,_xll.ohTrigger(RecalcTrigger,Trigger6M)),NA())</f>
        <v>6.5146005405452515E-3</v>
      </c>
      <c r="M2092" s="146">
        <f>IFERROR(_xll.qlIndexFixing(Index1Y,$H2092,TRUE,_xll.ohTrigger(RecalcTrigger,Trigger1Y)),NA())</f>
        <v>6.7704314643595165E-3</v>
      </c>
      <c r="N2092" s="145">
        <f>IFERROR(_xll.qlIndexFixing(ONIndex1M,I2092,TRUE,_xll.ohTrigger(RecalcTrigger,Trigger1M)),NA())</f>
        <v>6.4187054041331404E-3</v>
      </c>
      <c r="O2092" s="44">
        <f>IFERROR(_xll.qlIndexFixing(ONIndex3M,I2092,TRUE,_xll.ohTrigger(RecalcTrigger,Trigger3M)),NA())</f>
        <v>6.5826399775748001E-3</v>
      </c>
      <c r="P2092" s="44">
        <f>IFERROR(_xll.qlIndexFixing(ONIndex6M,I2092,TRUE,_xll.ohTrigger(RecalcTrigger,Trigger6M)),NA())</f>
        <v>6.5723774699000259E-3</v>
      </c>
      <c r="Q2092" s="146">
        <f>IFERROR(_xll.qlIndexFixing(ONIndex1Y,I2092,TRUE,_xll.ohTrigger(RecalcTrigger,Trigger1Y)),NA())</f>
        <v>6.8822912574872941E-3</v>
      </c>
    </row>
    <row r="2093" spans="2:17" x14ac:dyDescent="0.2">
      <c r="B2093" s="39" t="s">
        <v>42</v>
      </c>
      <c r="D2093" s="42">
        <f>_xll.qlCalendarAdvance(Calendar,$D2092,B2093,"f",FALSE)</f>
        <v>54428</v>
      </c>
      <c r="E2093" s="140">
        <f>_xll.qlInterestRateIndexValueDate(IndexON,D2093)</f>
        <v>54428</v>
      </c>
      <c r="F2093" s="156">
        <f>IFERROR(_xll.qlIndexFixing(IndexON,D2093,TRUE,_xll.ohTrigger(RecalcTrigger,TriggerON)),NA())</f>
        <v>5.4843117149694365E-3</v>
      </c>
      <c r="H2093" s="42">
        <f>_xll.qlCalendarAdvance(Calendar,$H2092,B2093,"f",FALSE)</f>
        <v>54428</v>
      </c>
      <c r="I2093" s="140">
        <f>_xll.qlInterestRateIndexValueDate(Index1M,$H2093)</f>
        <v>54428</v>
      </c>
      <c r="J2093" s="145">
        <f>IFERROR(_xll.qlIndexFixing(Index1M,$H2093,TRUE,_xll.ohTrigger(RecalcTrigger,Trigger1M)),NA())</f>
        <v>6.4034525782078362E-3</v>
      </c>
      <c r="K2093" s="44">
        <f>IFERROR(_xll.qlIndexFixing(Index3M,H2093,TRUE,_xll.ohTrigger(RecalcTrigger,Trigger3M)),NA())</f>
        <v>6.5465689358604265E-3</v>
      </c>
      <c r="L2093" s="44">
        <f>IFERROR(_xll.qlIndexFixing(Index6M,$H2093,TRUE,_xll.ohTrigger(RecalcTrigger,Trigger6M)),NA())</f>
        <v>6.5096823321223992E-3</v>
      </c>
      <c r="M2093" s="146">
        <f>IFERROR(_xll.qlIndexFixing(Index1Y,$H2093,TRUE,_xll.ohTrigger(RecalcTrigger,Trigger1Y)),NA())</f>
        <v>6.7653437462771304E-3</v>
      </c>
      <c r="N2093" s="145">
        <f>IFERROR(_xll.qlIndexFixing(ONIndex1M,I2093,TRUE,_xll.ohTrigger(RecalcTrigger,Trigger1M)),NA())</f>
        <v>6.413296888213571E-3</v>
      </c>
      <c r="O2093" s="44">
        <f>IFERROR(_xll.qlIndexFixing(ONIndex3M,I2093,TRUE,_xll.ohTrigger(RecalcTrigger,Trigger3M)),NA())</f>
        <v>6.5769609360588621E-3</v>
      </c>
      <c r="P2093" s="44">
        <f>IFERROR(_xll.qlIndexFixing(ONIndex6M,I2093,TRUE,_xll.ohTrigger(RecalcTrigger,Trigger6M)),NA())</f>
        <v>6.5669786560307308E-3</v>
      </c>
      <c r="Q2093" s="146">
        <f>IFERROR(_xll.qlIndexFixing(ONIndex1Y,I2093,TRUE,_xll.ohTrigger(RecalcTrigger,Trigger1Y)),NA())</f>
        <v>6.8768854598599827E-3</v>
      </c>
    </row>
    <row r="2094" spans="2:17" x14ac:dyDescent="0.2">
      <c r="B2094" s="39" t="s">
        <v>42</v>
      </c>
      <c r="D2094" s="42">
        <f>_xll.qlCalendarAdvance(Calendar,$D2093,B2094,"f",FALSE)</f>
        <v>54435</v>
      </c>
      <c r="E2094" s="140">
        <f>_xll.qlInterestRateIndexValueDate(IndexON,D2094)</f>
        <v>54435</v>
      </c>
      <c r="F2094" s="156">
        <f>IFERROR(_xll.qlIndexFixing(IndexON,D2094,TRUE,_xll.ohTrigger(RecalcTrigger,TriggerON)),NA())</f>
        <v>5.4791108876817152E-3</v>
      </c>
      <c r="H2094" s="42">
        <f>_xll.qlCalendarAdvance(Calendar,$H2093,B2094,"f",FALSE)</f>
        <v>54435</v>
      </c>
      <c r="I2094" s="140">
        <f>_xll.qlInterestRateIndexValueDate(Index1M,$H2094)</f>
        <v>54435</v>
      </c>
      <c r="J2094" s="145">
        <f>IFERROR(_xll.qlIndexFixing(Index1M,$H2094,TRUE,_xll.ohTrigger(RecalcTrigger,Trigger1M)),NA())</f>
        <v>6.3980869629343849E-3</v>
      </c>
      <c r="K2094" s="44">
        <f>IFERROR(_xll.qlIndexFixing(Index3M,H2094,TRUE,_xll.ohTrigger(RecalcTrigger,Trigger3M)),NA())</f>
        <v>6.5410003438908732E-3</v>
      </c>
      <c r="L2094" s="44">
        <f>IFERROR(_xll.qlIndexFixing(Index6M,$H2094,TRUE,_xll.ohTrigger(RecalcTrigger,Trigger6M)),NA())</f>
        <v>6.5044671596358123E-3</v>
      </c>
      <c r="M2094" s="146">
        <f>IFERROR(_xll.qlIndexFixing(Index1Y,$H2094,TRUE,_xll.ohTrigger(RecalcTrigger,Trigger1Y)),NA())</f>
        <v>6.7602696908357629E-3</v>
      </c>
      <c r="N2094" s="145">
        <f>IFERROR(_xll.qlIndexFixing(ONIndex1M,I2094,TRUE,_xll.ohTrigger(RecalcTrigger,Trigger1M)),NA())</f>
        <v>6.4079029201824511E-3</v>
      </c>
      <c r="O2094" s="44">
        <f>IFERROR(_xll.qlIndexFixing(ONIndex3M,I2094,TRUE,_xll.ohTrigger(RecalcTrigger,Trigger3M)),NA())</f>
        <v>6.5712981128762671E-3</v>
      </c>
      <c r="P2094" s="44">
        <f>IFERROR(_xll.qlIndexFixing(ONIndex6M,I2094,TRUE,_xll.ohTrigger(RecalcTrigger,Trigger6M)),NA())</f>
        <v>6.5615942983865416E-3</v>
      </c>
      <c r="Q2094" s="146">
        <f>IFERROR(_xll.qlIndexFixing(ONIndex1Y,I2094,TRUE,_xll.ohTrigger(RecalcTrigger,Trigger1Y)),NA())</f>
        <v>6.8714932077407198E-3</v>
      </c>
    </row>
    <row r="2095" spans="2:17" x14ac:dyDescent="0.2">
      <c r="B2095" s="39" t="s">
        <v>42</v>
      </c>
      <c r="D2095" s="42">
        <f>_xll.qlCalendarAdvance(Calendar,$D2094,B2095,"f",FALSE)</f>
        <v>54442</v>
      </c>
      <c r="E2095" s="140">
        <f>_xll.qlInterestRateIndexValueDate(IndexON,D2095)</f>
        <v>54442</v>
      </c>
      <c r="F2095" s="156">
        <f>IFERROR(_xll.qlIndexFixing(IndexON,D2095,TRUE,_xll.ohTrigger(RecalcTrigger,TriggerON)),NA())</f>
        <v>5.4739256357871913E-3</v>
      </c>
      <c r="H2095" s="42">
        <f>_xll.qlCalendarAdvance(Calendar,$H2094,B2095,"f",FALSE)</f>
        <v>54442</v>
      </c>
      <c r="I2095" s="140">
        <f>_xll.qlInterestRateIndexValueDate(Index1M,$H2095)</f>
        <v>54442</v>
      </c>
      <c r="J2095" s="145">
        <f>IFERROR(_xll.qlIndexFixing(Index1M,$H2095,TRUE,_xll.ohTrigger(RecalcTrigger,Trigger1M)),NA())</f>
        <v>6.3927359055572916E-3</v>
      </c>
      <c r="K2095" s="44">
        <f>IFERROR(_xll.qlIndexFixing(Index3M,H2095,TRUE,_xll.ohTrigger(RecalcTrigger,Trigger3M)),NA())</f>
        <v>6.5351130015449139E-3</v>
      </c>
      <c r="L2095" s="44">
        <f>IFERROR(_xll.qlIndexFixing(Index6M,$H2095,TRUE,_xll.ohTrigger(RecalcTrigger,Trigger6M)),NA())</f>
        <v>6.4992665031533524E-3</v>
      </c>
      <c r="M2095" s="146">
        <f>IFERROR(_xll.qlIndexFixing(Index1Y,$H2095,TRUE,_xll.ohTrigger(RecalcTrigger,Trigger1Y)),NA())</f>
        <v>6.7552092978291345E-3</v>
      </c>
      <c r="N2095" s="145">
        <f>IFERROR(_xll.qlIndexFixing(ONIndex1M,I2095,TRUE,_xll.ohTrigger(RecalcTrigger,Trigger1M)),NA())</f>
        <v>6.4025235000397807E-3</v>
      </c>
      <c r="O2095" s="44">
        <f>IFERROR(_xll.qlIndexFixing(ONIndex3M,I2095,TRUE,_xll.ohTrigger(RecalcTrigger,Trigger3M)),NA())</f>
        <v>6.5656515081080613E-3</v>
      </c>
      <c r="P2095" s="44">
        <f>IFERROR(_xll.qlIndexFixing(ONIndex6M,I2095,TRUE,_xll.ohTrigger(RecalcTrigger,Trigger6M)),NA())</f>
        <v>6.5562243970485046E-3</v>
      </c>
      <c r="Q2095" s="146">
        <f>IFERROR(_xll.qlIndexFixing(ONIndex1Y,I2095,TRUE,_xll.ohTrigger(RecalcTrigger,Trigger1Y)),NA())</f>
        <v>6.8661145014536906E-3</v>
      </c>
    </row>
    <row r="2096" spans="2:17" x14ac:dyDescent="0.2">
      <c r="B2096" s="39" t="s">
        <v>42</v>
      </c>
      <c r="D2096" s="42">
        <f>_xll.qlCalendarAdvance(Calendar,$D2095,B2096,"f",FALSE)</f>
        <v>54449</v>
      </c>
      <c r="E2096" s="140">
        <f>_xll.qlInterestRateIndexValueDate(IndexON,D2096)</f>
        <v>54449</v>
      </c>
      <c r="F2096" s="156">
        <f>IFERROR(_xll.qlIndexFixing(IndexON,D2096,TRUE,_xll.ohTrigger(RecalcTrigger,TriggerON)),NA())</f>
        <v>5.4687559594479573E-3</v>
      </c>
      <c r="H2096" s="42">
        <f>_xll.qlCalendarAdvance(Calendar,$H2095,B2096,"f",FALSE)</f>
        <v>54449</v>
      </c>
      <c r="I2096" s="140">
        <f>_xll.qlInterestRateIndexValueDate(Index1M,$H2096)</f>
        <v>54449</v>
      </c>
      <c r="J2096" s="145">
        <f>IFERROR(_xll.qlIndexFixing(Index1M,$H2096,TRUE,_xll.ohTrigger(RecalcTrigger,Trigger1M)),NA())</f>
        <v>6.3873994060634834E-3</v>
      </c>
      <c r="K2096" s="44">
        <f>IFERROR(_xll.qlIndexFixing(Index3M,H2096,TRUE,_xll.ohTrigger(RecalcTrigger,Trigger3M)),NA())</f>
        <v>6.5299119150520587E-3</v>
      </c>
      <c r="L2096" s="44">
        <f>IFERROR(_xll.qlIndexFixing(Index6M,$H2096,TRUE,_xll.ohTrigger(RecalcTrigger,Trigger6M)),NA())</f>
        <v>6.4940803625626277E-3</v>
      </c>
      <c r="M2096" s="146">
        <f>IFERROR(_xll.qlIndexFixing(Index1Y,$H2096,TRUE,_xll.ohTrigger(RecalcTrigger,Trigger1Y)),NA())</f>
        <v>6.7501625670514098E-3</v>
      </c>
      <c r="N2096" s="145">
        <f>IFERROR(_xll.qlIndexFixing(ONIndex1M,I2096,TRUE,_xll.ohTrigger(RecalcTrigger,Trigger1M)),NA())</f>
        <v>6.3971586277855597E-3</v>
      </c>
      <c r="O2096" s="44">
        <f>IFERROR(_xll.qlIndexFixing(ONIndex3M,I2096,TRUE,_xll.ohTrigger(RecalcTrigger,Trigger3M)),NA())</f>
        <v>6.5600211215921522E-3</v>
      </c>
      <c r="P2096" s="44">
        <f>IFERROR(_xll.qlIndexFixing(ONIndex6M,I2096,TRUE,_xll.ohTrigger(RecalcTrigger,Trigger6M)),NA())</f>
        <v>6.550868952097666E-3</v>
      </c>
      <c r="Q2096" s="146">
        <f>IFERROR(_xll.qlIndexFixing(ONIndex1Y,I2096,TRUE,_xll.ohTrigger(RecalcTrigger,Trigger1Y)),NA())</f>
        <v>6.8607493409178488E-3</v>
      </c>
    </row>
    <row r="2097" spans="2:17" x14ac:dyDescent="0.2">
      <c r="B2097" s="39" t="s">
        <v>42</v>
      </c>
      <c r="D2097" s="42">
        <f>_xll.qlCalendarAdvance(Calendar,$D2096,B2097,"f",FALSE)</f>
        <v>54456</v>
      </c>
      <c r="E2097" s="140">
        <f>_xll.qlInterestRateIndexValueDate(IndexON,D2097)</f>
        <v>54456</v>
      </c>
      <c r="F2097" s="156">
        <f>IFERROR(_xll.qlIndexFixing(IndexON,D2097,TRUE,_xll.ohTrigger(RecalcTrigger,TriggerON)),NA())</f>
        <v>5.4636018585829671E-3</v>
      </c>
      <c r="H2097" s="42">
        <f>_xll.qlCalendarAdvance(Calendar,$H2096,B2097,"f",FALSE)</f>
        <v>54456</v>
      </c>
      <c r="I2097" s="140">
        <f>_xll.qlInterestRateIndexValueDate(Index1M,$H2097)</f>
        <v>54456</v>
      </c>
      <c r="J2097" s="145">
        <f>IFERROR(_xll.qlIndexFixing(Index1M,$H2097,TRUE,_xll.ohTrigger(RecalcTrigger,Trigger1M)),NA())</f>
        <v>6.3830470504344251E-3</v>
      </c>
      <c r="K2097" s="44">
        <f>IFERROR(_xll.qlIndexFixing(Index3M,H2097,TRUE,_xll.ohTrigger(RecalcTrigger,Trigger3M)),NA())</f>
        <v>6.5240592000180607E-3</v>
      </c>
      <c r="L2097" s="44">
        <f>IFERROR(_xll.qlIndexFixing(Index6M,$H2097,TRUE,_xll.ohTrigger(RecalcTrigger,Trigger6M)),NA())</f>
        <v>6.4889087377525915E-3</v>
      </c>
      <c r="M2097" s="146">
        <f>IFERROR(_xll.qlIndexFixing(Index1Y,$H2097,TRUE,_xll.ohTrigger(RecalcTrigger,Trigger1Y)),NA())</f>
        <v>6.7451294982971977E-3</v>
      </c>
      <c r="N2097" s="145">
        <f>IFERROR(_xll.qlIndexFixing(ONIndex1M,I2097,TRUE,_xll.ohTrigger(RecalcTrigger,Trigger1M)),NA())</f>
        <v>6.3918083034197881E-3</v>
      </c>
      <c r="O2097" s="44">
        <f>IFERROR(_xll.qlIndexFixing(ONIndex3M,I2097,TRUE,_xll.ohTrigger(RecalcTrigger,Trigger3M)),NA())</f>
        <v>6.5544069534095861E-3</v>
      </c>
      <c r="P2097" s="44">
        <f>IFERROR(_xll.qlIndexFixing(ONIndex6M,I2097,TRUE,_xll.ohTrigger(RecalcTrigger,Trigger6M)),NA())</f>
        <v>6.5455279633719332E-3</v>
      </c>
      <c r="Q2097" s="146">
        <f>IFERROR(_xll.qlIndexFixing(ONIndex1Y,I2097,TRUE,_xll.ohTrigger(RecalcTrigger,Trigger1Y)),NA())</f>
        <v>6.8553977258900556E-3</v>
      </c>
    </row>
    <row r="2098" spans="2:17" x14ac:dyDescent="0.2">
      <c r="B2098" s="39" t="s">
        <v>42</v>
      </c>
      <c r="D2098" s="42">
        <f>_xll.qlCalendarAdvance(Calendar,$D2097,B2098,"f",FALSE)</f>
        <v>54463</v>
      </c>
      <c r="E2098" s="140">
        <f>_xll.qlInterestRateIndexValueDate(IndexON,D2098)</f>
        <v>54463</v>
      </c>
      <c r="F2098" s="156">
        <f>IFERROR(_xll.qlIndexFixing(IndexON,D2098,TRUE,_xll.ohTrigger(RecalcTrigger,TriggerON)),NA())</f>
        <v>5.4584633331922205E-3</v>
      </c>
      <c r="H2098" s="42">
        <f>_xll.qlCalendarAdvance(Calendar,$H2097,B2098,"f",FALSE)</f>
        <v>54463</v>
      </c>
      <c r="I2098" s="140">
        <f>_xll.qlInterestRateIndexValueDate(Index1M,$H2098)</f>
        <v>54463</v>
      </c>
      <c r="J2098" s="145">
        <f>IFERROR(_xll.qlIndexFixing(Index1M,$H2098,TRUE,_xll.ohTrigger(RecalcTrigger,Trigger1M)),NA())</f>
        <v>6.3777368255251467E-3</v>
      </c>
      <c r="K2098" s="44">
        <f>IFERROR(_xll.qlIndexFixing(Index3M,H2098,TRUE,_xll.ohTrigger(RecalcTrigger,Trigger3M)),NA())</f>
        <v>6.518888492571478E-3</v>
      </c>
      <c r="L2098" s="44">
        <f>IFERROR(_xll.qlIndexFixing(Index6M,$H2098,TRUE,_xll.ohTrigger(RecalcTrigger,Trigger6M)),NA())</f>
        <v>6.4837516286117506E-3</v>
      </c>
      <c r="M2098" s="146">
        <f>IFERROR(_xll.qlIndexFixing(Index1Y,$H2098,TRUE,_xll.ohTrigger(RecalcTrigger,Trigger1Y)),NA())</f>
        <v>6.740110091362439E-3</v>
      </c>
      <c r="N2098" s="145">
        <f>IFERROR(_xll.qlIndexFixing(ONIndex1M,I2098,TRUE,_xll.ohTrigger(RecalcTrigger,Trigger1M)),NA())</f>
        <v>6.386472526942466E-3</v>
      </c>
      <c r="O2098" s="44">
        <f>IFERROR(_xll.qlIndexFixing(ONIndex3M,I2098,TRUE,_xll.ohTrigger(RecalcTrigger,Trigger3M)),NA())</f>
        <v>6.548809003560363E-3</v>
      </c>
      <c r="P2098" s="44">
        <f>IFERROR(_xll.qlIndexFixing(ONIndex6M,I2098,TRUE,_xll.ohTrigger(RecalcTrigger,Trigger6M)),NA())</f>
        <v>6.5402014309523526E-3</v>
      </c>
      <c r="Q2098" s="146">
        <f>IFERROR(_xll.qlIndexFixing(ONIndex1Y,I2098,TRUE,_xll.ohTrigger(RecalcTrigger,Trigger1Y)),NA())</f>
        <v>6.8500596566134497E-3</v>
      </c>
    </row>
    <row r="2099" spans="2:17" x14ac:dyDescent="0.2">
      <c r="B2099" s="39" t="s">
        <v>42</v>
      </c>
      <c r="D2099" s="42">
        <f>_xll.qlCalendarAdvance(Calendar,$D2098,B2099,"f",FALSE)</f>
        <v>54470</v>
      </c>
      <c r="E2099" s="140">
        <f>_xll.qlInterestRateIndexValueDate(IndexON,D2099)</f>
        <v>54470</v>
      </c>
      <c r="F2099" s="156">
        <f>IFERROR(_xll.qlIndexFixing(IndexON,D2099,TRUE,_xll.ohTrigger(RecalcTrigger,TriggerON)),NA())</f>
        <v>5.4533403832757177E-3</v>
      </c>
      <c r="H2099" s="42">
        <f>_xll.qlCalendarAdvance(Calendar,$H2098,B2099,"f",FALSE)</f>
        <v>54470</v>
      </c>
      <c r="I2099" s="140">
        <f>_xll.qlInterestRateIndexValueDate(Index1M,$H2099)</f>
        <v>54470</v>
      </c>
      <c r="J2099" s="145">
        <f>IFERROR(_xll.qlIndexFixing(Index1M,$H2099,TRUE,_xll.ohTrigger(RecalcTrigger,Trigger1M)),NA())</f>
        <v>6.3724411574425655E-3</v>
      </c>
      <c r="K2099" s="44">
        <f>IFERROR(_xll.qlIndexFixing(Index3M,H2099,TRUE,_xll.ohTrigger(RecalcTrigger,Trigger3M)),NA())</f>
        <v>6.5134011585494941E-3</v>
      </c>
      <c r="L2099" s="44">
        <f>IFERROR(_xll.qlIndexFixing(Index6M,$H2099,TRUE,_xll.ohTrigger(RecalcTrigger,Trigger6M)),NA())</f>
        <v>6.478609035029506E-3</v>
      </c>
      <c r="M2099" s="146">
        <f>IFERROR(_xll.qlIndexFixing(Index1Y,$H2099,TRUE,_xll.ohTrigger(RecalcTrigger,Trigger1Y)),NA())</f>
        <v>6.7351043460424087E-3</v>
      </c>
      <c r="N2099" s="145">
        <f>IFERROR(_xll.qlIndexFixing(ONIndex1M,I2099,TRUE,_xll.ohTrigger(RecalcTrigger,Trigger1M)),NA())</f>
        <v>6.3811512982725471E-3</v>
      </c>
      <c r="O2099" s="44">
        <f>IFERROR(_xll.qlIndexFixing(ONIndex3M,I2099,TRUE,_xll.ohTrigger(RecalcTrigger,Trigger3M)),NA())</f>
        <v>6.5432272720444828E-3</v>
      </c>
      <c r="P2099" s="44">
        <f>IFERROR(_xll.qlIndexFixing(ONIndex6M,I2099,TRUE,_xll.ohTrigger(RecalcTrigger,Trigger6M)),NA())</f>
        <v>6.5348893549199705E-3</v>
      </c>
      <c r="Q2099" s="146">
        <f>IFERROR(_xll.qlIndexFixing(ONIndex1Y,I2099,TRUE,_xll.ohTrigger(RecalcTrigger,Trigger1Y)),NA())</f>
        <v>6.8447351331690776E-3</v>
      </c>
    </row>
    <row r="2100" spans="2:17" x14ac:dyDescent="0.2">
      <c r="B2100" s="39" t="s">
        <v>42</v>
      </c>
      <c r="D2100" s="42">
        <f>_xll.qlCalendarAdvance(Calendar,$D2099,B2100,"f",FALSE)</f>
        <v>54477</v>
      </c>
      <c r="E2100" s="140">
        <f>_xll.qlInterestRateIndexValueDate(IndexON,D2100)</f>
        <v>54477</v>
      </c>
      <c r="F2100" s="156">
        <f>IFERROR(_xll.qlIndexFixing(IndexON,D2100,TRUE,_xll.ohTrigger(RecalcTrigger,TriggerON)),NA())</f>
        <v>5.4482330089145048E-3</v>
      </c>
      <c r="H2100" s="42">
        <f>_xll.qlCalendarAdvance(Calendar,$H2099,B2100,"f",FALSE)</f>
        <v>54477</v>
      </c>
      <c r="I2100" s="140">
        <f>_xll.qlInterestRateIndexValueDate(Index1M,$H2100)</f>
        <v>54477</v>
      </c>
      <c r="J2100" s="145">
        <f>IFERROR(_xll.qlIndexFixing(Index1M,$H2100,TRUE,_xll.ohTrigger(RecalcTrigger,Trigger1M)),NA())</f>
        <v>6.3671600461808909E-3</v>
      </c>
      <c r="K2100" s="44">
        <f>IFERROR(_xll.qlIndexFixing(Index3M,H2100,TRUE,_xll.ohTrigger(RecalcTrigger,Trigger3M)),NA())</f>
        <v>6.5079300759187299E-3</v>
      </c>
      <c r="L2100" s="44">
        <f>IFERROR(_xll.qlIndexFixing(Index6M,$H2100,TRUE,_xll.ohTrigger(RecalcTrigger,Trigger6M)),NA())</f>
        <v>6.4734809568943608E-3</v>
      </c>
      <c r="M2100" s="146">
        <f>IFERROR(_xll.qlIndexFixing(Index1Y,$H2100,TRUE,_xll.ohTrigger(RecalcTrigger,Trigger1Y)),NA())</f>
        <v>6.730112262133936E-3</v>
      </c>
      <c r="N2100" s="145">
        <f>IFERROR(_xll.qlIndexFixing(ONIndex1M,I2100,TRUE,_xll.ohTrigger(RecalcTrigger,Trigger1M)),NA())</f>
        <v>6.3758446177342165E-3</v>
      </c>
      <c r="O2100" s="44">
        <f>IFERROR(_xll.qlIndexFixing(ONIndex3M,I2100,TRUE,_xll.ohTrigger(RecalcTrigger,Trigger3M)),NA())</f>
        <v>6.5376617588619457E-3</v>
      </c>
      <c r="P2100" s="44">
        <f>IFERROR(_xll.qlIndexFixing(ONIndex6M,I2100,TRUE,_xll.ohTrigger(RecalcTrigger,Trigger6M)),NA())</f>
        <v>6.5295917351126942E-3</v>
      </c>
      <c r="Q2100" s="146">
        <f>IFERROR(_xll.qlIndexFixing(ONIndex1Y,I2100,TRUE,_xll.ohTrigger(RecalcTrigger,Trigger1Y)),NA())</f>
        <v>6.8394241553138002E-3</v>
      </c>
    </row>
    <row r="2101" spans="2:17" x14ac:dyDescent="0.2">
      <c r="B2101" s="39" t="s">
        <v>42</v>
      </c>
      <c r="D2101" s="42">
        <f>_xll.qlCalendarAdvance(Calendar,$D2100,B2101,"f",FALSE)</f>
        <v>54484</v>
      </c>
      <c r="E2101" s="140">
        <f>_xll.qlInterestRateIndexValueDate(IndexON,D2101)</f>
        <v>54484</v>
      </c>
      <c r="F2101" s="156">
        <f>IFERROR(_xll.qlIndexFixing(IndexON,D2101,TRUE,_xll.ohTrigger(RecalcTrigger,TriggerON)),NA())</f>
        <v>5.4431412099464893E-3</v>
      </c>
      <c r="H2101" s="42">
        <f>_xll.qlCalendarAdvance(Calendar,$H2100,B2101,"f",FALSE)</f>
        <v>54484</v>
      </c>
      <c r="I2101" s="140">
        <f>_xll.qlInterestRateIndexValueDate(Index1M,$H2101)</f>
        <v>54484</v>
      </c>
      <c r="J2101" s="145">
        <f>IFERROR(_xll.qlIndexFixing(Index1M,$H2101,TRUE,_xll.ohTrigger(RecalcTrigger,Trigger1M)),NA())</f>
        <v>6.3609352761117045E-3</v>
      </c>
      <c r="K2101" s="44">
        <f>IFERROR(_xll.qlIndexFixing(Index3M,H2101,TRUE,_xll.ohTrigger(RecalcTrigger,Trigger3M)),NA())</f>
        <v>6.5018180911212116E-3</v>
      </c>
      <c r="L2101" s="44">
        <f>IFERROR(_xll.qlIndexFixing(Index6M,$H2101,TRUE,_xll.ohTrigger(RecalcTrigger,Trigger6M)),NA())</f>
        <v>6.4674587289875376E-3</v>
      </c>
      <c r="M2101" s="146">
        <f>IFERROR(_xll.qlIndexFixing(Index1Y,$H2101,TRUE,_xll.ohTrigger(RecalcTrigger,Trigger1Y)),NA())</f>
        <v>6.7251338394340721E-3</v>
      </c>
      <c r="N2101" s="145">
        <f>IFERROR(_xll.qlIndexFixing(ONIndex1M,I2101,TRUE,_xll.ohTrigger(RecalcTrigger,Trigger1M)),NA())</f>
        <v>6.3705524849222428E-3</v>
      </c>
      <c r="O2101" s="44">
        <f>IFERROR(_xll.qlIndexFixing(ONIndex3M,I2101,TRUE,_xll.ohTrigger(RecalcTrigger,Trigger3M)),NA())</f>
        <v>6.5321124640127515E-3</v>
      </c>
      <c r="P2101" s="44">
        <f>IFERROR(_xll.qlIndexFixing(ONIndex6M,I2101,TRUE,_xll.ohTrigger(RecalcTrigger,Trigger6M)),NA())</f>
        <v>6.5243085716115701E-3</v>
      </c>
      <c r="Q2101" s="146">
        <f>IFERROR(_xll.qlIndexFixing(ONIndex1Y,I2101,TRUE,_xll.ohTrigger(RecalcTrigger,Trigger1Y)),NA())</f>
        <v>6.834126723128664E-3</v>
      </c>
    </row>
    <row r="2102" spans="2:17" x14ac:dyDescent="0.2">
      <c r="B2102" s="39" t="s">
        <v>42</v>
      </c>
      <c r="D2102" s="42">
        <f>_xll.qlCalendarAdvance(Calendar,$D2101,B2102,"f",FALSE)</f>
        <v>54491</v>
      </c>
      <c r="E2102" s="140">
        <f>_xll.qlInterestRateIndexValueDate(IndexON,D2102)</f>
        <v>54491</v>
      </c>
      <c r="F2102" s="156">
        <f>IFERROR(_xll.qlIndexFixing(IndexON,D2102,TRUE,_xll.ohTrigger(RecalcTrigger,TriggerON)),NA())</f>
        <v>5.4380649866148101E-3</v>
      </c>
      <c r="H2102" s="42">
        <f>_xll.qlCalendarAdvance(Calendar,$H2101,B2102,"f",FALSE)</f>
        <v>54491</v>
      </c>
      <c r="I2102" s="140">
        <f>_xll.qlInterestRateIndexValueDate(Index1M,$H2102)</f>
        <v>54491</v>
      </c>
      <c r="J2102" s="145">
        <f>IFERROR(_xll.qlIndexFixing(Index1M,$H2102,TRUE,_xll.ohTrigger(RecalcTrigger,Trigger1M)),NA())</f>
        <v>6.3556861234836236E-3</v>
      </c>
      <c r="K2102" s="44">
        <f>IFERROR(_xll.qlIndexFixing(Index3M,H2102,TRUE,_xll.ohTrigger(RecalcTrigger,Trigger3M)),NA())</f>
        <v>6.4963816392349018E-3</v>
      </c>
      <c r="L2102" s="44">
        <f>IFERROR(_xll.qlIndexFixing(Index6M,$H2102,TRUE,_xll.ohTrigger(RecalcTrigger,Trigger6M)),NA())</f>
        <v>6.4623625214295551E-3</v>
      </c>
      <c r="M2102" s="146">
        <f>IFERROR(_xll.qlIndexFixing(Index1Y,$H2102,TRUE,_xll.ohTrigger(RecalcTrigger,Trigger1Y)),NA())</f>
        <v>6.7201690777400902E-3</v>
      </c>
      <c r="N2102" s="145">
        <f>IFERROR(_xll.qlIndexFixing(ONIndex1M,I2102,TRUE,_xll.ohTrigger(RecalcTrigger,Trigger1M)),NA())</f>
        <v>6.3652748999176723E-3</v>
      </c>
      <c r="O2102" s="44">
        <f>IFERROR(_xll.qlIndexFixing(ONIndex3M,I2102,TRUE,_xll.ohTrigger(RecalcTrigger,Trigger3M)),NA())</f>
        <v>6.5265793874969003E-3</v>
      </c>
      <c r="P2102" s="44">
        <f>IFERROR(_xll.qlIndexFixing(ONIndex6M,I2102,TRUE,_xll.ohTrigger(RecalcTrigger,Trigger6M)),NA())</f>
        <v>6.5190398644976444E-3</v>
      </c>
      <c r="Q2102" s="146">
        <f>IFERROR(_xll.qlIndexFixing(ONIndex1Y,I2102,TRUE,_xll.ohTrigger(RecalcTrigger,Trigger1Y)),NA())</f>
        <v>6.8288428366947151E-3</v>
      </c>
    </row>
    <row r="2103" spans="2:17" x14ac:dyDescent="0.2">
      <c r="B2103" s="39" t="s">
        <v>42</v>
      </c>
      <c r="D2103" s="42">
        <f>_xll.qlCalendarAdvance(Calendar,$D2102,B2103,"f",FALSE)</f>
        <v>54498</v>
      </c>
      <c r="E2103" s="140">
        <f>_xll.qlInterestRateIndexValueDate(IndexON,D2103)</f>
        <v>54498</v>
      </c>
      <c r="F2103" s="156">
        <f>IFERROR(_xll.qlIndexFixing(IndexON,D2103,TRUE,_xll.ohTrigger(RecalcTrigger,TriggerON)),NA())</f>
        <v>5.4330043386763283E-3</v>
      </c>
      <c r="H2103" s="42">
        <f>_xll.qlCalendarAdvance(Calendar,$H2102,B2103,"f",FALSE)</f>
        <v>54498</v>
      </c>
      <c r="I2103" s="140">
        <f>_xll.qlInterestRateIndexValueDate(Index1M,$H2103)</f>
        <v>54498</v>
      </c>
      <c r="J2103" s="145">
        <f>IFERROR(_xll.qlIndexFixing(Index1M,$H2103,TRUE,_xll.ohTrigger(RecalcTrigger,Trigger1M)),NA())</f>
        <v>6.3491827098751674E-3</v>
      </c>
      <c r="K2103" s="44">
        <f>IFERROR(_xll.qlIndexFixing(Index3M,H2103,TRUE,_xll.ohTrigger(RecalcTrigger,Trigger3M)),NA())</f>
        <v>6.490961439273856E-3</v>
      </c>
      <c r="L2103" s="44">
        <f>IFERROR(_xll.qlIndexFixing(Index6M,$H2103,TRUE,_xll.ohTrigger(RecalcTrigger,Trigger6M)),NA())</f>
        <v>6.457280829947596E-3</v>
      </c>
      <c r="M2103" s="146">
        <f>IFERROR(_xll.qlIndexFixing(Index1Y,$H2103,TRUE,_xll.ohTrigger(RecalcTrigger,Trigger1Y)),NA())</f>
        <v>6.7152179768503739E-3</v>
      </c>
      <c r="N2103" s="145">
        <f>IFERROR(_xll.qlIndexFixing(ONIndex1M,I2103,TRUE,_xll.ohTrigger(RecalcTrigger,Trigger1M)),NA())</f>
        <v>6.3600118628825975E-3</v>
      </c>
      <c r="O2103" s="44">
        <f>IFERROR(_xll.qlIndexFixing(ONIndex3M,I2103,TRUE,_xll.ohTrigger(RecalcTrigger,Trigger3M)),NA())</f>
        <v>6.521062529314392E-3</v>
      </c>
      <c r="P2103" s="44">
        <f>IFERROR(_xll.qlIndexFixing(ONIndex6M,I2103,TRUE,_xll.ohTrigger(RecalcTrigger,Trigger6M)),NA())</f>
        <v>6.5137856136898709E-3</v>
      </c>
      <c r="Q2103" s="146">
        <f>IFERROR(_xll.qlIndexFixing(ONIndex1Y,I2103,TRUE,_xll.ohTrigger(RecalcTrigger,Trigger1Y)),NA())</f>
        <v>6.8235724959309074E-3</v>
      </c>
    </row>
    <row r="2104" spans="2:17" x14ac:dyDescent="0.2">
      <c r="B2104" s="39" t="s">
        <v>42</v>
      </c>
      <c r="D2104" s="42">
        <f>_xll.qlCalendarAdvance(Calendar,$D2103,B2104,"f",FALSE)</f>
        <v>54505</v>
      </c>
      <c r="E2104" s="140">
        <f>_xll.qlInterestRateIndexValueDate(IndexON,D2104)</f>
        <v>54505</v>
      </c>
      <c r="F2104" s="156">
        <f>IFERROR(_xll.qlIndexFixing(IndexON,D2104,TRUE,_xll.ohTrigger(RecalcTrigger,TriggerON)),NA())</f>
        <v>5.4279592662120901E-3</v>
      </c>
      <c r="H2104" s="42">
        <f>_xll.qlCalendarAdvance(Calendar,$H2103,B2104,"f",FALSE)</f>
        <v>54505</v>
      </c>
      <c r="I2104" s="140">
        <f>_xll.qlInterestRateIndexValueDate(Index1M,$H2104)</f>
        <v>54505</v>
      </c>
      <c r="J2104" s="145">
        <f>IFERROR(_xll.qlIndexFixing(Index1M,$H2104,TRUE,_xll.ohTrigger(RecalcTrigger,Trigger1M)),NA())</f>
        <v>6.345231491448557E-3</v>
      </c>
      <c r="K2104" s="44">
        <f>IFERROR(_xll.qlIndexFixing(Index3M,H2104,TRUE,_xll.ohTrigger(RecalcTrigger,Trigger3M)),NA())</f>
        <v>6.4855574911702437E-3</v>
      </c>
      <c r="L2104" s="44">
        <f>IFERROR(_xll.qlIndexFixing(Index6M,$H2104,TRUE,_xll.ohTrigger(RecalcTrigger,Trigger6M)),NA())</f>
        <v>6.4522136544302201E-3</v>
      </c>
      <c r="M2104" s="146">
        <f>IFERROR(_xll.qlIndexFixing(Index1Y,$H2104,TRUE,_xll.ohTrigger(RecalcTrigger,Trigger1Y)),NA())</f>
        <v>6.7102805365635287E-3</v>
      </c>
      <c r="N2104" s="145">
        <f>IFERROR(_xll.qlIndexFixing(ONIndex1M,I2104,TRUE,_xll.ohTrigger(RecalcTrigger,Trigger1M)),NA())</f>
        <v>6.3547633737359721E-3</v>
      </c>
      <c r="O2104" s="44">
        <f>IFERROR(_xll.qlIndexFixing(ONIndex3M,I2104,TRUE,_xll.ohTrigger(RecalcTrigger,Trigger3M)),NA())</f>
        <v>6.5155618894652267E-3</v>
      </c>
      <c r="P2104" s="44">
        <f>IFERROR(_xll.qlIndexFixing(ONIndex6M,I2104,TRUE,_xll.ohTrigger(RecalcTrigger,Trigger6M)),NA())</f>
        <v>6.5085458191072032E-3</v>
      </c>
      <c r="Q2104" s="146">
        <f>IFERROR(_xll.qlIndexFixing(ONIndex1Y,I2104,TRUE,_xll.ohTrigger(RecalcTrigger,Trigger1Y)),NA())</f>
        <v>6.8183157009182871E-3</v>
      </c>
    </row>
    <row r="2105" spans="2:17" x14ac:dyDescent="0.2">
      <c r="B2105" s="39" t="s">
        <v>42</v>
      </c>
      <c r="D2105" s="42">
        <f>_xll.qlCalendarAdvance(Calendar,$D2104,B2105,"f",FALSE)</f>
        <v>54512</v>
      </c>
      <c r="E2105" s="140">
        <f>_xll.qlInterestRateIndexValueDate(IndexON,D2105)</f>
        <v>54512</v>
      </c>
      <c r="F2105" s="156">
        <f>IFERROR(_xll.qlIndexFixing(IndexON,D2105,TRUE,_xll.ohTrigger(RecalcTrigger,TriggerON)),NA())</f>
        <v>5.4229297692220957E-3</v>
      </c>
      <c r="H2105" s="42">
        <f>_xll.qlCalendarAdvance(Calendar,$H2104,B2105,"f",FALSE)</f>
        <v>54512</v>
      </c>
      <c r="I2105" s="140">
        <f>_xll.qlInterestRateIndexValueDate(Index1M,$H2105)</f>
        <v>54512</v>
      </c>
      <c r="J2105" s="145">
        <f>IFERROR(_xll.qlIndexFixing(Index1M,$H2105,TRUE,_xll.ohTrigger(RecalcTrigger,Trigger1M)),NA())</f>
        <v>6.3400260119945134E-3</v>
      </c>
      <c r="K2105" s="44">
        <f>IFERROR(_xll.qlIndexFixing(Index3M,H2105,TRUE,_xll.ohTrigger(RecalcTrigger,Trigger3M)),NA())</f>
        <v>6.4801697948588732E-3</v>
      </c>
      <c r="L2105" s="44">
        <f>IFERROR(_xll.qlIndexFixing(Index6M,$H2105,TRUE,_xll.ohTrigger(RecalcTrigger,Trigger6M)),NA())</f>
        <v>6.4471609947673106E-3</v>
      </c>
      <c r="M2105" s="146">
        <f>IFERROR(_xll.qlIndexFixing(Index1Y,$H2105,TRUE,_xll.ohTrigger(RecalcTrigger,Trigger1Y)),NA())</f>
        <v>6.7053567566786043E-3</v>
      </c>
      <c r="N2105" s="145">
        <f>IFERROR(_xll.qlIndexFixing(ONIndex1M,I2105,TRUE,_xll.ohTrigger(RecalcTrigger,Trigger1M)),NA())</f>
        <v>6.3495294325588425E-3</v>
      </c>
      <c r="O2105" s="44">
        <f>IFERROR(_xll.qlIndexFixing(ONIndex3M,I2105,TRUE,_xll.ohTrigger(RecalcTrigger,Trigger3M)),NA())</f>
        <v>6.5100774679494045E-3</v>
      </c>
      <c r="P2105" s="44">
        <f>IFERROR(_xll.qlIndexFixing(ONIndex6M,I2105,TRUE,_xll.ohTrigger(RecalcTrigger,Trigger6M)),NA())</f>
        <v>6.5033204808306877E-3</v>
      </c>
      <c r="Q2105" s="146">
        <f>IFERROR(_xll.qlIndexFixing(ONIndex1Y,I2105,TRUE,_xll.ohTrigger(RecalcTrigger,Trigger1Y)),NA())</f>
        <v>6.8130724514137153E-3</v>
      </c>
    </row>
    <row r="2106" spans="2:17" x14ac:dyDescent="0.2">
      <c r="B2106" s="39" t="s">
        <v>42</v>
      </c>
      <c r="D2106" s="42">
        <f>_xll.qlCalendarAdvance(Calendar,$D2105,B2106,"f",FALSE)</f>
        <v>54519</v>
      </c>
      <c r="E2106" s="140">
        <f>_xll.qlInterestRateIndexValueDate(IndexON,D2106)</f>
        <v>54519</v>
      </c>
      <c r="F2106" s="156">
        <f>IFERROR(_xll.qlIndexFixing(IndexON,D2106,TRUE,_xll.ohTrigger(RecalcTrigger,TriggerON)),NA())</f>
        <v>5.4179158477873912E-3</v>
      </c>
      <c r="H2106" s="42">
        <f>_xll.qlCalendarAdvance(Calendar,$H2105,B2106,"f",FALSE)</f>
        <v>54519</v>
      </c>
      <c r="I2106" s="140">
        <f>_xll.qlInterestRateIndexValueDate(Index1M,$H2106)</f>
        <v>54519</v>
      </c>
      <c r="J2106" s="145">
        <f>IFERROR(_xll.qlIndexFixing(Index1M,$H2106,TRUE,_xll.ohTrigger(RecalcTrigger,Trigger1M)),NA())</f>
        <v>6.3351496635479787E-3</v>
      </c>
      <c r="K2106" s="44">
        <f>IFERROR(_xll.qlIndexFixing(Index3M,H2106,TRUE,_xll.ohTrigger(RecalcTrigger,Trigger3M)),NA())</f>
        <v>6.4751215541200774E-3</v>
      </c>
      <c r="L2106" s="44">
        <f>IFERROR(_xll.qlIndexFixing(Index6M,$H2106,TRUE,_xll.ohTrigger(RecalcTrigger,Trigger6M)),NA())</f>
        <v>6.4424209157989973E-3</v>
      </c>
      <c r="M2106" s="146">
        <f>IFERROR(_xll.qlIndexFixing(Index1Y,$H2106,TRUE,_xll.ohTrigger(RecalcTrigger,Trigger1Y)),NA())</f>
        <v>6.7004466369957605E-3</v>
      </c>
      <c r="N2106" s="145">
        <f>IFERROR(_xll.qlIndexFixing(ONIndex1M,I2106,TRUE,_xll.ohTrigger(RecalcTrigger,Trigger1M)),NA())</f>
        <v>6.3443100391080698E-3</v>
      </c>
      <c r="O2106" s="44">
        <f>IFERROR(_xll.qlIndexFixing(ONIndex3M,I2106,TRUE,_xll.ohTrigger(RecalcTrigger,Trigger3M)),NA())</f>
        <v>6.5046092647669251E-3</v>
      </c>
      <c r="P2106" s="44">
        <f>IFERROR(_xll.qlIndexFixing(ONIndex6M,I2106,TRUE,_xll.ohTrigger(RecalcTrigger,Trigger6M)),NA())</f>
        <v>6.4981095988603244E-3</v>
      </c>
      <c r="Q2106" s="146">
        <f>IFERROR(_xll.qlIndexFixing(ONIndex1Y,I2106,TRUE,_xll.ohTrigger(RecalcTrigger,Trigger1Y)),NA())</f>
        <v>6.8078427476603309E-3</v>
      </c>
    </row>
    <row r="2107" spans="2:17" x14ac:dyDescent="0.2">
      <c r="B2107" s="39" t="s">
        <v>42</v>
      </c>
      <c r="D2107" s="42">
        <f>_xll.qlCalendarAdvance(Calendar,$D2106,B2107,"f",FALSE)</f>
        <v>54526</v>
      </c>
      <c r="E2107" s="140">
        <f>_xll.qlInterestRateIndexValueDate(IndexON,D2107)</f>
        <v>54526</v>
      </c>
      <c r="F2107" s="156">
        <f>IFERROR(_xll.qlIndexFixing(IndexON,D2107,TRUE,_xll.ohTrigger(RecalcTrigger,TriggerON)),NA())</f>
        <v>5.4129175018269304E-3</v>
      </c>
      <c r="H2107" s="42">
        <f>_xll.qlCalendarAdvance(Calendar,$H2106,B2107,"f",FALSE)</f>
        <v>54526</v>
      </c>
      <c r="I2107" s="140">
        <f>_xll.qlInterestRateIndexValueDate(Index1M,$H2107)</f>
        <v>54526</v>
      </c>
      <c r="J2107" s="145">
        <f>IFERROR(_xll.qlIndexFixing(Index1M,$H2107,TRUE,_xll.ohTrigger(RecalcTrigger,Trigger1M)),NA())</f>
        <v>6.3299723494180489E-3</v>
      </c>
      <c r="K2107" s="44">
        <f>IFERROR(_xll.qlIndexFixing(Index3M,H2107,TRUE,_xll.ohTrigger(RecalcTrigger,Trigger3M)),NA())</f>
        <v>6.4697652952722057E-3</v>
      </c>
      <c r="L2107" s="44">
        <f>IFERROR(_xll.qlIndexFixing(Index6M,$H2107,TRUE,_xll.ohTrigger(RecalcTrigger,Trigger6M)),NA())</f>
        <v>6.4373963392070988E-3</v>
      </c>
      <c r="M2107" s="146">
        <f>IFERROR(_xll.qlIndexFixing(Index1Y,$H2107,TRUE,_xll.ohTrigger(RecalcTrigger,Trigger1Y)),NA())</f>
        <v>6.6955501773151571E-3</v>
      </c>
      <c r="N2107" s="145">
        <f>IFERROR(_xll.qlIndexFixing(ONIndex1M,I2107,TRUE,_xll.ohTrigger(RecalcTrigger,Trigger1M)),NA())</f>
        <v>6.3391051937078391E-3</v>
      </c>
      <c r="O2107" s="44">
        <f>IFERROR(_xll.qlIndexFixing(ONIndex3M,I2107,TRUE,_xll.ohTrigger(RecalcTrigger,Trigger3M)),NA())</f>
        <v>6.4991572798367425E-3</v>
      </c>
      <c r="P2107" s="44">
        <f>IFERROR(_xll.qlIndexFixing(ONIndex6M,I2107,TRUE,_xll.ohTrigger(RecalcTrigger,Trigger6M)),NA())</f>
        <v>6.4929131732771594E-3</v>
      </c>
      <c r="Q2107" s="146">
        <f>IFERROR(_xll.qlIndexFixing(ONIndex1Y,I2107,TRUE,_xll.ohTrigger(RecalcTrigger,Trigger1Y)),NA())</f>
        <v>6.8026265896581339E-3</v>
      </c>
    </row>
    <row r="2108" spans="2:17" x14ac:dyDescent="0.2">
      <c r="B2108" s="39" t="s">
        <v>42</v>
      </c>
      <c r="D2108" s="42">
        <f>_xll.qlCalendarAdvance(Calendar,$D2107,B2108,"f",FALSE)</f>
        <v>54533</v>
      </c>
      <c r="E2108" s="140">
        <f>_xll.qlInterestRateIndexValueDate(IndexON,D2108)</f>
        <v>54533</v>
      </c>
      <c r="F2108" s="156">
        <f>IFERROR(_xll.qlIndexFixing(IndexON,D2108,TRUE,_xll.ohTrigger(RecalcTrigger,TriggerON)),NA())</f>
        <v>5.4079347312596671E-3</v>
      </c>
      <c r="H2108" s="42">
        <f>_xll.qlCalendarAdvance(Calendar,$H2107,B2108,"f",FALSE)</f>
        <v>54533</v>
      </c>
      <c r="I2108" s="140">
        <f>_xll.qlInterestRateIndexValueDate(Index1M,$H2108)</f>
        <v>54533</v>
      </c>
      <c r="J2108" s="145">
        <f>IFERROR(_xll.qlIndexFixing(Index1M,$H2108,TRUE,_xll.ohTrigger(RecalcTrigger,Trigger1M)),NA())</f>
        <v>6.3248095926076537E-3</v>
      </c>
      <c r="K2108" s="44">
        <f>IFERROR(_xll.qlIndexFixing(Index3M,H2108,TRUE,_xll.ohTrigger(RecalcTrigger,Trigger3M)),NA())</f>
        <v>6.4644252876589047E-3</v>
      </c>
      <c r="L2108" s="44">
        <f>IFERROR(_xll.qlIndexFixing(Index6M,$H2108,TRUE,_xll.ohTrigger(RecalcTrigger,Trigger6M)),NA())</f>
        <v>6.4323862778225124E-3</v>
      </c>
      <c r="M2108" s="146">
        <f>IFERROR(_xll.qlIndexFixing(Index1Y,$H2108,TRUE,_xll.ohTrigger(RecalcTrigger,Trigger1Y)),NA())</f>
        <v>6.6906673774376202E-3</v>
      </c>
      <c r="N2108" s="145">
        <f>IFERROR(_xll.qlIndexFixing(ONIndex1M,I2108,TRUE,_xll.ohTrigger(RecalcTrigger,Trigger1M)),NA())</f>
        <v>6.3339148961150116E-3</v>
      </c>
      <c r="O2108" s="44">
        <f>IFERROR(_xll.qlIndexFixing(ONIndex3M,I2108,TRUE,_xll.ohTrigger(RecalcTrigger,Trigger3M)),NA())</f>
        <v>6.4937215132399029E-3</v>
      </c>
      <c r="P2108" s="44">
        <f>IFERROR(_xll.qlIndexFixing(ONIndex6M,I2108,TRUE,_xll.ohTrigger(RecalcTrigger,Trigger6M)),NA())</f>
        <v>6.4877312038380541E-3</v>
      </c>
      <c r="Q2108" s="146">
        <f>IFERROR(_xll.qlIndexFixing(ONIndex1Y,I2108,TRUE,_xll.ohTrigger(RecalcTrigger,Trigger1Y)),NA())</f>
        <v>6.7974239773260781E-3</v>
      </c>
    </row>
    <row r="2109" spans="2:17" x14ac:dyDescent="0.2">
      <c r="B2109" s="39" t="s">
        <v>42</v>
      </c>
      <c r="D2109" s="42">
        <f>_xll.qlCalendarAdvance(Calendar,$D2108,B2109,"f",FALSE)</f>
        <v>54540</v>
      </c>
      <c r="E2109" s="140">
        <f>_xll.qlInterestRateIndexValueDate(IndexON,D2109)</f>
        <v>54540</v>
      </c>
      <c r="F2109" s="156">
        <f>IFERROR(_xll.qlIndexFixing(IndexON,D2109,TRUE,_xll.ohTrigger(RecalcTrigger,TriggerON)),NA())</f>
        <v>5.4029675363287399E-3</v>
      </c>
      <c r="H2109" s="42">
        <f>_xll.qlCalendarAdvance(Calendar,$H2108,B2109,"f",FALSE)</f>
        <v>54540</v>
      </c>
      <c r="I2109" s="140">
        <f>_xll.qlInterestRateIndexValueDate(Index1M,$H2109)</f>
        <v>54540</v>
      </c>
      <c r="J2109" s="145">
        <f>IFERROR(_xll.qlIndexFixing(Index1M,$H2109,TRUE,_xll.ohTrigger(RecalcTrigger,Trigger1M)),NA())</f>
        <v>6.3196613931032859E-3</v>
      </c>
      <c r="K2109" s="44">
        <f>IFERROR(_xll.qlIndexFixing(Index3M,H2109,TRUE,_xll.ohTrigger(RecalcTrigger,Trigger3M)),NA())</f>
        <v>6.4591015312124873E-3</v>
      </c>
      <c r="L2109" s="44">
        <f>IFERROR(_xll.qlIndexFixing(Index6M,$H2109,TRUE,_xll.ohTrigger(RecalcTrigger,Trigger6M)),NA())</f>
        <v>6.4273907315367338E-3</v>
      </c>
      <c r="M2109" s="146">
        <f>IFERROR(_xll.qlIndexFixing(Index1Y,$H2109,TRUE,_xll.ohTrigger(RecalcTrigger,Trigger1Y)),NA())</f>
        <v>6.6857982371648639E-3</v>
      </c>
      <c r="N2109" s="145">
        <f>IFERROR(_xll.qlIndexFixing(ONIndex1M,I2109,TRUE,_xll.ohTrigger(RecalcTrigger,Trigger1M)),NA())</f>
        <v>6.3287391463295872E-3</v>
      </c>
      <c r="O2109" s="44">
        <f>IFERROR(_xll.qlIndexFixing(ONIndex3M,I2109,TRUE,_xll.ohTrigger(RecalcTrigger,Trigger3M)),NA())</f>
        <v>6.4883019649764062E-3</v>
      </c>
      <c r="P2109" s="44">
        <f>IFERROR(_xll.qlIndexFixing(ONIndex6M,I2109,TRUE,_xll.ohTrigger(RecalcTrigger,Trigger6M)),NA())</f>
        <v>6.4825636908671935E-3</v>
      </c>
      <c r="Q2109" s="146">
        <f>IFERROR(_xll.qlIndexFixing(ONIndex1Y,I2109,TRUE,_xll.ohTrigger(RecalcTrigger,Trigger1Y)),NA())</f>
        <v>6.7922349106641633E-3</v>
      </c>
    </row>
    <row r="2110" spans="2:17" x14ac:dyDescent="0.2">
      <c r="B2110" s="39" t="s">
        <v>42</v>
      </c>
      <c r="D2110" s="42">
        <f>_xll.qlCalendarAdvance(Calendar,$D2109,B2110,"f",FALSE)</f>
        <v>54547</v>
      </c>
      <c r="E2110" s="140">
        <f>_xll.qlInterestRateIndexValueDate(IndexON,D2110)</f>
        <v>54547</v>
      </c>
      <c r="F2110" s="156">
        <f>IFERROR(_xll.qlIndexFixing(IndexON,D2110,TRUE,_xll.ohTrigger(RecalcTrigger,TriggerON)),NA())</f>
        <v>5.3980159167910102E-3</v>
      </c>
      <c r="H2110" s="42">
        <f>_xll.qlCalendarAdvance(Calendar,$H2109,B2110,"f",FALSE)</f>
        <v>54547</v>
      </c>
      <c r="I2110" s="140">
        <f>_xll.qlInterestRateIndexValueDate(Index1M,$H2110)</f>
        <v>54547</v>
      </c>
      <c r="J2110" s="145">
        <f>IFERROR(_xll.qlIndexFixing(Index1M,$H2110,TRUE,_xll.ohTrigger(RecalcTrigger,Trigger1M)),NA())</f>
        <v>6.3142169796297715E-3</v>
      </c>
      <c r="K2110" s="44">
        <f>IFERROR(_xll.qlIndexFixing(Index3M,H2110,TRUE,_xll.ohTrigger(RecalcTrigger,Trigger3M)),NA())</f>
        <v>6.4534750878784894E-3</v>
      </c>
      <c r="L2110" s="44">
        <f>IFERROR(_xll.qlIndexFixing(Index6M,$H2110,TRUE,_xll.ohTrigger(RecalcTrigger,Trigger6M)),NA())</f>
        <v>6.4221154304121338E-3</v>
      </c>
      <c r="M2110" s="146">
        <f>IFERROR(_xll.qlIndexFixing(Index1Y,$H2110,TRUE,_xll.ohTrigger(RecalcTrigger,Trigger1Y)),NA())</f>
        <v>6.6809427562986023E-3</v>
      </c>
      <c r="N2110" s="145">
        <f>IFERROR(_xll.qlIndexFixing(ONIndex1M,I2110,TRUE,_xll.ohTrigger(RecalcTrigger,Trigger1M)),NA())</f>
        <v>6.3235779445136586E-3</v>
      </c>
      <c r="O2110" s="44">
        <f>IFERROR(_xll.qlIndexFixing(ONIndex3M,I2110,TRUE,_xll.ohTrigger(RecalcTrigger,Trigger3M)),NA())</f>
        <v>6.4828986351272988E-3</v>
      </c>
      <c r="P2110" s="44">
        <f>IFERROR(_xll.qlIndexFixing(ONIndex6M,I2110,TRUE,_xll.ohTrigger(RecalcTrigger,Trigger6M)),NA())</f>
        <v>6.4774106340403925E-3</v>
      </c>
      <c r="Q2110" s="146">
        <f>IFERROR(_xll.qlIndexFixing(ONIndex1Y,I2110,TRUE,_xll.ohTrigger(RecalcTrigger,Trigger1Y)),NA())</f>
        <v>6.7870593897534359E-3</v>
      </c>
    </row>
    <row r="2111" spans="2:17" x14ac:dyDescent="0.2">
      <c r="B2111" s="39" t="s">
        <v>42</v>
      </c>
      <c r="D2111" s="42">
        <f>_xll.qlCalendarAdvance(Calendar,$D2110,B2111,"f",FALSE)</f>
        <v>54554</v>
      </c>
      <c r="E2111" s="140">
        <f>_xll.qlInterestRateIndexValueDate(IndexON,D2111)</f>
        <v>54554</v>
      </c>
      <c r="F2111" s="156">
        <f>IFERROR(_xll.qlIndexFixing(IndexON,D2111,TRUE,_xll.ohTrigger(RecalcTrigger,TriggerON)),NA())</f>
        <v>5.3930798727275242E-3</v>
      </c>
      <c r="H2111" s="42">
        <f>_xll.qlCalendarAdvance(Calendar,$H2110,B2111,"f",FALSE)</f>
        <v>54554</v>
      </c>
      <c r="I2111" s="140">
        <f>_xll.qlInterestRateIndexValueDate(Index1M,$H2111)</f>
        <v>54554</v>
      </c>
      <c r="J2111" s="145">
        <f>IFERROR(_xll.qlIndexFixing(Index1M,$H2111,TRUE,_xll.ohTrigger(RecalcTrigger,Trigger1M)),NA())</f>
        <v>6.3090988460009238E-3</v>
      </c>
      <c r="K2111" s="44">
        <f>IFERROR(_xll.qlIndexFixing(Index3M,H2111,TRUE,_xll.ohTrigger(RecalcTrigger,Trigger3M)),NA())</f>
        <v>6.4481849009392668E-3</v>
      </c>
      <c r="L2111" s="44">
        <f>IFERROR(_xll.qlIndexFixing(Index6M,$H2111,TRUE,_xll.ohTrigger(RecalcTrigger,Trigger6M)),NA())</f>
        <v>6.4171498635662051E-3</v>
      </c>
      <c r="M2111" s="146">
        <f>IFERROR(_xll.qlIndexFixing(Index1Y,$H2111,TRUE,_xll.ohTrigger(RecalcTrigger,Trigger1Y)),NA())</f>
        <v>6.676100934641882E-3</v>
      </c>
      <c r="N2111" s="145">
        <f>IFERROR(_xll.qlIndexFixing(ONIndex1M,I2111,TRUE,_xll.ohTrigger(RecalcTrigger,Trigger1M)),NA())</f>
        <v>6.3184312905861795E-3</v>
      </c>
      <c r="O2111" s="44">
        <f>IFERROR(_xll.qlIndexFixing(ONIndex3M,I2111,TRUE,_xll.ohTrigger(RecalcTrigger,Trigger3M)),NA())</f>
        <v>6.4775115235304881E-3</v>
      </c>
      <c r="P2111" s="44">
        <f>IFERROR(_xll.qlIndexFixing(ONIndex6M,I2111,TRUE,_xll.ohTrigger(RecalcTrigger,Trigger6M)),NA())</f>
        <v>6.47227203360079E-3</v>
      </c>
      <c r="Q2111" s="146">
        <f>IFERROR(_xll.qlIndexFixing(ONIndex1Y,I2111,TRUE,_xll.ohTrigger(RecalcTrigger,Trigger1Y)),NA())</f>
        <v>6.7818974145128497E-3</v>
      </c>
    </row>
    <row r="2112" spans="2:17" x14ac:dyDescent="0.2">
      <c r="B2112" s="39" t="s">
        <v>42</v>
      </c>
      <c r="D2112" s="42">
        <f>_xll.qlCalendarAdvance(Calendar,$D2111,B2112,"f",FALSE)</f>
        <v>54561</v>
      </c>
      <c r="E2112" s="140">
        <f>_xll.qlInterestRateIndexValueDate(IndexON,D2112)</f>
        <v>54561</v>
      </c>
      <c r="F2112" s="156">
        <f>IFERROR(_xll.qlIndexFixing(IndexON,D2112,TRUE,_xll.ohTrigger(RecalcTrigger,TriggerON)),NA())</f>
        <v>5.3881594041382819E-3</v>
      </c>
      <c r="H2112" s="42">
        <f>_xll.qlCalendarAdvance(Calendar,$H2111,B2112,"f",FALSE)</f>
        <v>54561</v>
      </c>
      <c r="I2112" s="140">
        <f>_xll.qlInterestRateIndexValueDate(Index1M,$H2112)</f>
        <v>54561</v>
      </c>
      <c r="J2112" s="145">
        <f>IFERROR(_xll.qlIndexFixing(Index1M,$H2112,TRUE,_xll.ohTrigger(RecalcTrigger,Trigger1M)),NA())</f>
        <v>6.303995269944249E-3</v>
      </c>
      <c r="K2112" s="44">
        <f>IFERROR(_xll.qlIndexFixing(Index3M,H2112,TRUE,_xll.ohTrigger(RecalcTrigger,Trigger3M)),NA())</f>
        <v>6.4429109653333172E-3</v>
      </c>
      <c r="L2112" s="44">
        <f>IFERROR(_xll.qlIndexFixing(Index6M,$H2112,TRUE,_xll.ohTrigger(RecalcTrigger,Trigger6M)),NA())</f>
        <v>6.4121988118074451E-3</v>
      </c>
      <c r="M2112" s="146">
        <f>IFERROR(_xll.qlIndexFixing(Index1Y,$H2112,TRUE,_xll.ohTrigger(RecalcTrigger,Trigger1Y)),NA())</f>
        <v>6.6712727719973053E-3</v>
      </c>
      <c r="N2112" s="145">
        <f>IFERROR(_xll.qlIndexFixing(ONIndex1M,I2112,TRUE,_xll.ohTrigger(RecalcTrigger,Trigger1M)),NA())</f>
        <v>6.3132991845471498E-3</v>
      </c>
      <c r="O2112" s="44">
        <f>IFERROR(_xll.qlIndexFixing(ONIndex3M,I2112,TRUE,_xll.ohTrigger(RecalcTrigger,Trigger3M)),NA())</f>
        <v>6.4721406302670204E-3</v>
      </c>
      <c r="P2112" s="44">
        <f>IFERROR(_xll.qlIndexFixing(ONIndex6M,I2112,TRUE,_xll.ohTrigger(RecalcTrigger,Trigger6M)),NA())</f>
        <v>6.4671478894673395E-3</v>
      </c>
      <c r="Q2112" s="146">
        <f>IFERROR(_xll.qlIndexFixing(ONIndex1Y,I2112,TRUE,_xll.ohTrigger(RecalcTrigger,Trigger1Y)),NA())</f>
        <v>6.7767489848613582E-3</v>
      </c>
    </row>
    <row r="2113" spans="2:17" x14ac:dyDescent="0.2">
      <c r="B2113" s="39" t="s">
        <v>42</v>
      </c>
      <c r="D2113" s="42">
        <f>_xll.qlCalendarAdvance(Calendar,$D2112,B2113,"f",FALSE)</f>
        <v>54568</v>
      </c>
      <c r="E2113" s="140">
        <f>_xll.qlInterestRateIndexValueDate(IndexON,D2113)</f>
        <v>54568</v>
      </c>
      <c r="F2113" s="156">
        <f>IFERROR(_xll.qlIndexFixing(IndexON,D2113,TRUE,_xll.ohTrigger(RecalcTrigger,TriggerON)),NA())</f>
        <v>5.3832545111043295E-3</v>
      </c>
      <c r="H2113" s="42">
        <f>_xll.qlCalendarAdvance(Calendar,$H2112,B2113,"f",FALSE)</f>
        <v>54568</v>
      </c>
      <c r="I2113" s="140">
        <f>_xll.qlInterestRateIndexValueDate(Index1M,$H2113)</f>
        <v>54568</v>
      </c>
      <c r="J2113" s="145">
        <f>IFERROR(_xll.qlIndexFixing(Index1M,$H2113,TRUE,_xll.ohTrigger(RecalcTrigger,Trigger1M)),NA())</f>
        <v>6.2989062514362181E-3</v>
      </c>
      <c r="K2113" s="44">
        <f>IFERROR(_xll.qlIndexFixing(Index3M,H2113,TRUE,_xll.ohTrigger(RecalcTrigger,Trigger3M)),NA())</f>
        <v>6.4376532809963345E-3</v>
      </c>
      <c r="L2113" s="44">
        <f>IFERROR(_xll.qlIndexFixing(Index6M,$H2113,TRUE,_xll.ohTrigger(RecalcTrigger,Trigger6M)),NA())</f>
        <v>6.40726227502794E-3</v>
      </c>
      <c r="M2113" s="146">
        <f>IFERROR(_xll.qlIndexFixing(Index1Y,$H2113,TRUE,_xll.ohTrigger(RecalcTrigger,Trigger1Y)),NA())</f>
        <v>6.6664582681690288E-3</v>
      </c>
      <c r="N2113" s="145">
        <f>IFERROR(_xll.qlIndexFixing(ONIndex1M,I2113,TRUE,_xll.ohTrigger(RecalcTrigger,Trigger1M)),NA())</f>
        <v>6.3081816263965695E-3</v>
      </c>
      <c r="O2113" s="44">
        <f>IFERROR(_xll.qlIndexFixing(ONIndex3M,I2113,TRUE,_xll.ohTrigger(RecalcTrigger,Trigger3M)),NA())</f>
        <v>6.4667859553368956E-3</v>
      </c>
      <c r="P2113" s="44">
        <f>IFERROR(_xll.qlIndexFixing(ONIndex6M,I2113,TRUE,_xll.ohTrigger(RecalcTrigger,Trigger6M)),NA())</f>
        <v>6.4620382016400413E-3</v>
      </c>
      <c r="Q2113" s="146">
        <f>IFERROR(_xll.qlIndexFixing(ONIndex1Y,I2113,TRUE,_xll.ohTrigger(RecalcTrigger,Trigger1Y)),NA())</f>
        <v>6.7716141010421005E-3</v>
      </c>
    </row>
    <row r="2114" spans="2:17" x14ac:dyDescent="0.2">
      <c r="B2114" s="39" t="s">
        <v>42</v>
      </c>
      <c r="D2114" s="42">
        <f>_xll.qlCalendarAdvance(Calendar,$D2113,B2114,"f",FALSE)</f>
        <v>54575</v>
      </c>
      <c r="E2114" s="140">
        <f>_xll.qlInterestRateIndexValueDate(IndexON,D2114)</f>
        <v>54575</v>
      </c>
      <c r="F2114" s="156">
        <f>IFERROR(_xll.qlIndexFixing(IndexON,D2114,TRUE,_xll.ohTrigger(RecalcTrigger,TriggerON)),NA())</f>
        <v>5.3783651935446208E-3</v>
      </c>
      <c r="H2114" s="42">
        <f>_xll.qlCalendarAdvance(Calendar,$H2113,B2114,"f",FALSE)</f>
        <v>54575</v>
      </c>
      <c r="I2114" s="140">
        <f>_xll.qlInterestRateIndexValueDate(Index1M,$H2114)</f>
        <v>54575</v>
      </c>
      <c r="J2114" s="145">
        <f>IFERROR(_xll.qlIndexFixing(Index1M,$H2114,TRUE,_xll.ohTrigger(RecalcTrigger,Trigger1M)),NA())</f>
        <v>6.2941387544883654E-3</v>
      </c>
      <c r="K2114" s="44">
        <f>IFERROR(_xll.qlIndexFixing(Index3M,H2114,TRUE,_xll.ohTrigger(RecalcTrigger,Trigger3M)),NA())</f>
        <v>6.4324118478648893E-3</v>
      </c>
      <c r="L2114" s="44">
        <f>IFERROR(_xll.qlIndexFixing(Index6M,$H2114,TRUE,_xll.ohTrigger(RecalcTrigger,Trigger6M)),NA())</f>
        <v>6.4026307227874127E-3</v>
      </c>
      <c r="M2114" s="146">
        <f>IFERROR(_xll.qlIndexFixing(Index1Y,$H2114,TRUE,_xll.ohTrigger(RecalcTrigger,Trigger1Y)),NA())</f>
        <v>6.661657422960765E-3</v>
      </c>
      <c r="N2114" s="145">
        <f>IFERROR(_xll.qlIndexFixing(ONIndex1M,I2114,TRUE,_xll.ohTrigger(RecalcTrigger,Trigger1M)),NA())</f>
        <v>6.3030786160533925E-3</v>
      </c>
      <c r="O2114" s="44">
        <f>IFERROR(_xll.qlIndexFixing(ONIndex3M,I2114,TRUE,_xll.ohTrigger(RecalcTrigger,Trigger3M)),NA())</f>
        <v>6.4614474986590675E-3</v>
      </c>
      <c r="P2114" s="44">
        <f>IFERROR(_xll.qlIndexFixing(ONIndex6M,I2114,TRUE,_xll.ohTrigger(RecalcTrigger,Trigger6M)),NA())</f>
        <v>6.4569429700378489E-3</v>
      </c>
      <c r="Q2114" s="146">
        <f>IFERROR(_xll.qlIndexFixing(ONIndex1Y,I2114,TRUE,_xll.ohTrigger(RecalcTrigger,Trigger1Y)),NA())</f>
        <v>6.7664927627308913E-3</v>
      </c>
    </row>
    <row r="2115" spans="2:17" x14ac:dyDescent="0.2">
      <c r="B2115" s="39" t="s">
        <v>42</v>
      </c>
      <c r="D2115" s="42">
        <f>_xll.qlCalendarAdvance(Calendar,$D2114,B2115,"f",FALSE)</f>
        <v>54582</v>
      </c>
      <c r="E2115" s="140">
        <f>_xll.qlInterestRateIndexValueDate(IndexON,D2115)</f>
        <v>54582</v>
      </c>
      <c r="F2115" s="156">
        <f>IFERROR(_xll.qlIndexFixing(IndexON,D2115,TRUE,_xll.ohTrigger(RecalcTrigger,TriggerON)),NA())</f>
        <v>5.3734914514591559E-3</v>
      </c>
      <c r="H2115" s="42">
        <f>_xll.qlCalendarAdvance(Calendar,$H2114,B2115,"f",FALSE)</f>
        <v>54582</v>
      </c>
      <c r="I2115" s="140">
        <f>_xll.qlInterestRateIndexValueDate(Index1M,$H2115)</f>
        <v>54582</v>
      </c>
      <c r="J2115" s="145">
        <f>IFERROR(_xll.qlIndexFixing(Index1M,$H2115,TRUE,_xll.ohTrigger(RecalcTrigger,Trigger1M)),NA())</f>
        <v>6.2890778984230344E-3</v>
      </c>
      <c r="K2115" s="44">
        <f>IFERROR(_xll.qlIndexFixing(Index3M,H2115,TRUE,_xll.ohTrigger(RecalcTrigger,Trigger3M)),NA())</f>
        <v>6.427186665872912E-3</v>
      </c>
      <c r="L2115" s="44">
        <f>IFERROR(_xll.qlIndexFixing(Index6M,$H2115,TRUE,_xll.ohTrigger(RecalcTrigger,Trigger6M)),NA())</f>
        <v>6.3977222648203087E-3</v>
      </c>
      <c r="M2115" s="146">
        <f>IFERROR(_xll.qlIndexFixing(Index1Y,$H2115,TRUE,_xll.ohTrigger(RecalcTrigger,Trigger1Y)),NA())</f>
        <v>6.656870236177781E-3</v>
      </c>
      <c r="N2115" s="145">
        <f>IFERROR(_xll.qlIndexFixing(ONIndex1M,I2115,TRUE,_xll.ohTrigger(RecalcTrigger,Trigger1M)),NA())</f>
        <v>6.2979901535986649E-3</v>
      </c>
      <c r="O2115" s="44">
        <f>IFERROR(_xll.qlIndexFixing(ONIndex3M,I2115,TRUE,_xll.ohTrigger(RecalcTrigger,Trigger3M)),NA())</f>
        <v>6.4561252603145824E-3</v>
      </c>
      <c r="P2115" s="44">
        <f>IFERROR(_xll.qlIndexFixing(ONIndex6M,I2115,TRUE,_xll.ohTrigger(RecalcTrigger,Trigger6M)),NA())</f>
        <v>6.4518621948228549E-3</v>
      </c>
      <c r="Q2115" s="146">
        <f>IFERROR(_xll.qlIndexFixing(ONIndex1Y,I2115,TRUE,_xll.ohTrigger(RecalcTrigger,Trigger1Y)),NA())</f>
        <v>6.7613849701708695E-3</v>
      </c>
    </row>
    <row r="2116" spans="2:17" x14ac:dyDescent="0.2">
      <c r="B2116" s="39" t="s">
        <v>42</v>
      </c>
      <c r="D2116" s="42">
        <f>_xll.qlCalendarAdvance(Calendar,$D2115,B2116,"f",FALSE)</f>
        <v>54589</v>
      </c>
      <c r="E2116" s="140">
        <f>_xll.qlInterestRateIndexValueDate(IndexON,D2116)</f>
        <v>54589</v>
      </c>
      <c r="F2116" s="156">
        <f>IFERROR(_xll.qlIndexFixing(IndexON,D2116,TRUE,_xll.ohTrigger(RecalcTrigger,TriggerON)),NA())</f>
        <v>5.3686332847668883E-3</v>
      </c>
      <c r="H2116" s="42">
        <f>_xll.qlCalendarAdvance(Calendar,$H2115,B2116,"f",FALSE)</f>
        <v>54589</v>
      </c>
      <c r="I2116" s="140">
        <f>_xll.qlInterestRateIndexValueDate(Index1M,$H2116)</f>
        <v>54589</v>
      </c>
      <c r="J2116" s="145">
        <f>IFERROR(_xll.qlIndexFixing(Index1M,$H2116,TRUE,_xll.ohTrigger(RecalcTrigger,Trigger1M)),NA())</f>
        <v>6.2840315995340568E-3</v>
      </c>
      <c r="K2116" s="44">
        <f>IFERROR(_xll.qlIndexFixing(Index3M,H2116,TRUE,_xll.ohTrigger(RecalcTrigger,Trigger3M)),NA())</f>
        <v>6.4219777349569752E-3</v>
      </c>
      <c r="L2116" s="44">
        <f>IFERROR(_xll.qlIndexFixing(Index6M,$H2116,TRUE,_xll.ohTrigger(RecalcTrigger,Trigger6M)),NA())</f>
        <v>6.3928283211977946E-3</v>
      </c>
      <c r="M2116" s="146">
        <f>IFERROR(_xll.qlIndexFixing(Index1Y,$H2116,TRUE,_xll.ohTrigger(RecalcTrigger,Trigger1Y)),NA())</f>
        <v>6.6520967076251214E-3</v>
      </c>
      <c r="N2116" s="145">
        <f>IFERROR(_xll.qlIndexFixing(ONIndex1M,I2116,TRUE,_xll.ohTrigger(RecalcTrigger,Trigger1M)),NA())</f>
        <v>6.292916239113433E-3</v>
      </c>
      <c r="O2116" s="44">
        <f>IFERROR(_xll.qlIndexFixing(ONIndex3M,I2116,TRUE,_xll.ohTrigger(RecalcTrigger,Trigger3M)),NA())</f>
        <v>6.4508192403034403E-3</v>
      </c>
      <c r="P2116" s="44">
        <f>IFERROR(_xll.qlIndexFixing(ONIndex6M,I2116,TRUE,_xll.ohTrigger(RecalcTrigger,Trigger6M)),NA())</f>
        <v>6.4467958758329669E-3</v>
      </c>
      <c r="Q2116" s="146">
        <f>IFERROR(_xll.qlIndexFixing(ONIndex1Y,I2116,TRUE,_xll.ohTrigger(RecalcTrigger,Trigger1Y)),NA())</f>
        <v>6.7562907233620351E-3</v>
      </c>
    </row>
    <row r="2117" spans="2:17" x14ac:dyDescent="0.2">
      <c r="B2117" s="39" t="s">
        <v>42</v>
      </c>
      <c r="D2117" s="42">
        <f>_xll.qlCalendarAdvance(Calendar,$D2116,B2117,"f",FALSE)</f>
        <v>54596</v>
      </c>
      <c r="E2117" s="140">
        <f>_xll.qlInterestRateIndexValueDate(IndexON,D2117)</f>
        <v>54596</v>
      </c>
      <c r="F2117" s="156">
        <f>IFERROR(_xll.qlIndexFixing(IndexON,D2117,TRUE,_xll.ohTrigger(RecalcTrigger,TriggerON)),NA())</f>
        <v>5.3637906936299107E-3</v>
      </c>
      <c r="H2117" s="42">
        <f>_xll.qlCalendarAdvance(Calendar,$H2116,B2117,"f",FALSE)</f>
        <v>54596</v>
      </c>
      <c r="I2117" s="140">
        <f>_xll.qlInterestRateIndexValueDate(Index1M,$H2117)</f>
        <v>54596</v>
      </c>
      <c r="J2117" s="145">
        <f>IFERROR(_xll.qlIndexFixing(Index1M,$H2117,TRUE,_xll.ohTrigger(RecalcTrigger,Trigger1M)),NA())</f>
        <v>6.2789998577998203E-3</v>
      </c>
      <c r="K2117" s="44">
        <f>IFERROR(_xll.qlIndexFixing(Index3M,H2117,TRUE,_xll.ohTrigger(RecalcTrigger,Trigger3M)),NA())</f>
        <v>6.4167850550527709E-3</v>
      </c>
      <c r="L2117" s="44">
        <f>IFERROR(_xll.qlIndexFixing(Index6M,$H2117,TRUE,_xll.ohTrigger(RecalcTrigger,Trigger6M)),NA())</f>
        <v>6.3879488918126941E-3</v>
      </c>
      <c r="M2117" s="146">
        <f>IFERROR(_xll.qlIndexFixing(Index1Y,$H2117,TRUE,_xll.ohTrigger(RecalcTrigger,Trigger1Y)),NA())</f>
        <v>6.6473368371089414E-3</v>
      </c>
      <c r="N2117" s="145">
        <f>IFERROR(_xll.qlIndexFixing(ONIndex1M,I2117,TRUE,_xll.ohTrigger(RecalcTrigger,Trigger1M)),NA())</f>
        <v>6.2878568724356043E-3</v>
      </c>
      <c r="O2117" s="44">
        <f>IFERROR(_xll.qlIndexFixing(ONIndex3M,I2117,TRUE,_xll.ohTrigger(RecalcTrigger,Trigger3M)),NA())</f>
        <v>6.4455294387066875E-3</v>
      </c>
      <c r="P2117" s="44">
        <f>IFERROR(_xll.qlIndexFixing(ONIndex6M,I2117,TRUE,_xll.ohTrigger(RecalcTrigger,Trigger6M)),NA())</f>
        <v>6.441744013149231E-3</v>
      </c>
      <c r="Q2117" s="146">
        <f>IFERROR(_xll.qlIndexFixing(ONIndex1Y,I2117,TRUE,_xll.ohTrigger(RecalcTrigger,Trigger1Y)),NA())</f>
        <v>6.7512100221422955E-3</v>
      </c>
    </row>
    <row r="2118" spans="2:17" x14ac:dyDescent="0.2">
      <c r="B2118" s="39" t="s">
        <v>42</v>
      </c>
      <c r="D2118" s="42">
        <f>_xll.qlCalendarAdvance(Calendar,$D2117,B2118,"f",FALSE)</f>
        <v>54603</v>
      </c>
      <c r="E2118" s="140">
        <f>_xll.qlInterestRateIndexValueDate(IndexON,D2118)</f>
        <v>54603</v>
      </c>
      <c r="F2118" s="156">
        <f>IFERROR(_xll.qlIndexFixing(IndexON,D2118,TRUE,_xll.ohTrigger(RecalcTrigger,TriggerON)),NA())</f>
        <v>5.3589636779671768E-3</v>
      </c>
      <c r="H2118" s="42">
        <f>_xll.qlCalendarAdvance(Calendar,$H2117,B2118,"f",FALSE)</f>
        <v>54603</v>
      </c>
      <c r="I2118" s="140">
        <f>_xll.qlInterestRateIndexValueDate(Index1M,$H2118)</f>
        <v>54603</v>
      </c>
      <c r="J2118" s="145">
        <f>IFERROR(_xll.qlIndexFixing(Index1M,$H2118,TRUE,_xll.ohTrigger(RecalcTrigger,Trigger1M)),NA())</f>
        <v>6.2739826732068167E-3</v>
      </c>
      <c r="K2118" s="44">
        <f>IFERROR(_xll.qlIndexFixing(Index3M,H2118,TRUE,_xll.ohTrigger(RecalcTrigger,Trigger3M)),NA())</f>
        <v>6.4116086260986322E-3</v>
      </c>
      <c r="L2118" s="44">
        <f>IFERROR(_xll.qlIndexFixing(Index6M,$H2118,TRUE,_xll.ohTrigger(RecalcTrigger,Trigger6M)),NA())</f>
        <v>6.3830839765591603E-3</v>
      </c>
      <c r="M2118" s="146">
        <f>IFERROR(_xll.qlIndexFixing(Index1Y,$H2118,TRUE,_xll.ohTrigger(RecalcTrigger,Trigger1Y)),NA())</f>
        <v>6.6425906244356181E-3</v>
      </c>
      <c r="N2118" s="145">
        <f>IFERROR(_xll.qlIndexFixing(ONIndex1M,I2118,TRUE,_xll.ohTrigger(RecalcTrigger,Trigger1M)),NA())</f>
        <v>6.2828120536462251E-3</v>
      </c>
      <c r="O2118" s="44">
        <f>IFERROR(_xll.qlIndexFixing(ONIndex3M,I2118,TRUE,_xll.ohTrigger(RecalcTrigger,Trigger3M)),NA())</f>
        <v>6.440255855281185E-3</v>
      </c>
      <c r="P2118" s="44">
        <f>IFERROR(_xll.qlIndexFixing(ONIndex6M,I2118,TRUE,_xll.ohTrigger(RecalcTrigger,Trigger6M)),NA())</f>
        <v>6.4367066067716472E-3</v>
      </c>
      <c r="Q2118" s="146">
        <f>IFERROR(_xll.qlIndexFixing(ONIndex1Y,I2118,TRUE,_xll.ohTrigger(RecalcTrigger,Trigger1Y)),NA())</f>
        <v>6.7461428666737433E-3</v>
      </c>
    </row>
    <row r="2119" spans="2:17" x14ac:dyDescent="0.2">
      <c r="B2119" s="39" t="s">
        <v>42</v>
      </c>
      <c r="D2119" s="42">
        <f>_xll.qlCalendarAdvance(Calendar,$D2118,B2119,"f",FALSE)</f>
        <v>54610</v>
      </c>
      <c r="E2119" s="140">
        <f>_xll.qlInterestRateIndexValueDate(IndexON,D2119)</f>
        <v>54610</v>
      </c>
      <c r="F2119" s="156">
        <f>IFERROR(_xll.qlIndexFixing(IndexON,D2119,TRUE,_xll.ohTrigger(RecalcTrigger,TriggerON)),NA())</f>
        <v>5.3541522376976403E-3</v>
      </c>
      <c r="H2119" s="42">
        <f>_xll.qlCalendarAdvance(Calendar,$H2118,B2119,"f",FALSE)</f>
        <v>54610</v>
      </c>
      <c r="I2119" s="140">
        <f>_xll.qlInterestRateIndexValueDate(Index1M,$H2119)</f>
        <v>54610</v>
      </c>
      <c r="J2119" s="145">
        <f>IFERROR(_xll.qlIndexFixing(Index1M,$H2119,TRUE,_xll.ohTrigger(RecalcTrigger,Trigger1M)),NA())</f>
        <v>6.268677847934368E-3</v>
      </c>
      <c r="K2119" s="44">
        <f>IFERROR(_xll.qlIndexFixing(Index3M,H2119,TRUE,_xll.ohTrigger(RecalcTrigger,Trigger3M)),NA())</f>
        <v>6.4064484480284897E-3</v>
      </c>
      <c r="L2119" s="44">
        <f>IFERROR(_xll.qlIndexFixing(Index6M,$H2119,TRUE,_xll.ohTrigger(RecalcTrigger,Trigger6M)),NA())</f>
        <v>6.3779478628914078E-3</v>
      </c>
      <c r="M2119" s="146">
        <f>IFERROR(_xll.qlIndexFixing(Index1Y,$H2119,TRUE,_xll.ohTrigger(RecalcTrigger,Trigger1Y)),NA())</f>
        <v>6.6378580694124167E-3</v>
      </c>
      <c r="N2119" s="145">
        <f>IFERROR(_xll.qlIndexFixing(ONIndex1M,I2119,TRUE,_xll.ohTrigger(RecalcTrigger,Trigger1M)),NA())</f>
        <v>6.2777817827452953E-3</v>
      </c>
      <c r="O2119" s="44">
        <f>IFERROR(_xll.qlIndexFixing(ONIndex3M,I2119,TRUE,_xll.ohTrigger(RecalcTrigger,Trigger3M)),NA())</f>
        <v>6.4349984901890256E-3</v>
      </c>
      <c r="P2119" s="44">
        <f>IFERROR(_xll.qlIndexFixing(ONIndex6M,I2119,TRUE,_xll.ohTrigger(RecalcTrigger,Trigger6M)),NA())</f>
        <v>6.4316836567002156E-3</v>
      </c>
      <c r="Q2119" s="146">
        <f>IFERROR(_xll.qlIndexFixing(ONIndex1Y,I2119,TRUE,_xll.ohTrigger(RecalcTrigger,Trigger1Y)),NA())</f>
        <v>6.7410892568753322E-3</v>
      </c>
    </row>
    <row r="2120" spans="2:17" x14ac:dyDescent="0.2">
      <c r="B2120" s="39" t="s">
        <v>42</v>
      </c>
      <c r="D2120" s="42">
        <f>_xll.qlCalendarAdvance(Calendar,$D2119,B2120,"f",FALSE)</f>
        <v>54617</v>
      </c>
      <c r="E2120" s="140">
        <f>_xll.qlInterestRateIndexValueDate(IndexON,D2120)</f>
        <v>54617</v>
      </c>
      <c r="F2120" s="156">
        <f>IFERROR(_xll.qlIndexFixing(IndexON,D2120,TRUE,_xll.ohTrigger(RecalcTrigger,TriggerON)),NA())</f>
        <v>5.34935637306444E-3</v>
      </c>
      <c r="H2120" s="42">
        <f>_xll.qlCalendarAdvance(Calendar,$H2119,B2120,"f",FALSE)</f>
        <v>54617</v>
      </c>
      <c r="I2120" s="140">
        <f>_xll.qlInterestRateIndexValueDate(Index1M,$H2120)</f>
        <v>54617</v>
      </c>
      <c r="J2120" s="145">
        <f>IFERROR(_xll.qlIndexFixing(Index1M,$H2120,TRUE,_xll.ohTrigger(RecalcTrigger,Trigger1M)),NA())</f>
        <v>6.2636907317648758E-3</v>
      </c>
      <c r="K2120" s="44">
        <f>IFERROR(_xll.qlIndexFixing(Index3M,H2120,TRUE,_xll.ohTrigger(RecalcTrigger,Trigger3M)),NA())</f>
        <v>6.4013045207806782E-3</v>
      </c>
      <c r="L2120" s="44">
        <f>IFERROR(_xll.qlIndexFixing(Index6M,$H2120,TRUE,_xll.ohTrigger(RecalcTrigger,Trigger6M)),NA())</f>
        <v>6.3731129279618066E-3</v>
      </c>
      <c r="M2120" s="146">
        <f>IFERROR(_xll.qlIndexFixing(Index1Y,$H2120,TRUE,_xll.ohTrigger(RecalcTrigger,Trigger1Y)),NA())</f>
        <v>6.6331391718463806E-3</v>
      </c>
      <c r="N2120" s="145">
        <f>IFERROR(_xll.qlIndexFixing(ONIndex1M,I2120,TRUE,_xll.ohTrigger(RecalcTrigger,Trigger1M)),NA())</f>
        <v>6.272766059732815E-3</v>
      </c>
      <c r="O2120" s="44">
        <f>IFERROR(_xll.qlIndexFixing(ONIndex3M,I2120,TRUE,_xll.ohTrigger(RecalcTrigger,Trigger3M)),NA())</f>
        <v>6.4297573435112554E-3</v>
      </c>
      <c r="P2120" s="44">
        <f>IFERROR(_xll.qlIndexFixing(ONIndex6M,I2120,TRUE,_xll.ohTrigger(RecalcTrigger,Trigger6M)),NA())</f>
        <v>6.4266751628538898E-3</v>
      </c>
      <c r="Q2120" s="146">
        <f>IFERROR(_xll.qlIndexFixing(ONIndex1Y,I2120,TRUE,_xll.ohTrigger(RecalcTrigger,Trigger1Y)),NA())</f>
        <v>6.736049192666016E-3</v>
      </c>
    </row>
    <row r="2121" spans="2:17" x14ac:dyDescent="0.2">
      <c r="B2121" s="39" t="s">
        <v>42</v>
      </c>
      <c r="D2121" s="42">
        <f>_xll.qlCalendarAdvance(Calendar,$D2120,B2121,"f",FALSE)</f>
        <v>54624</v>
      </c>
      <c r="E2121" s="140">
        <f>_xll.qlInterestRateIndexValueDate(IndexON,D2121)</f>
        <v>54624</v>
      </c>
      <c r="F2121" s="156">
        <f>IFERROR(_xll.qlIndexFixing(IndexON,D2121,TRUE,_xll.ohTrigger(RecalcTrigger,TriggerON)),NA())</f>
        <v>5.3445760838244372E-3</v>
      </c>
      <c r="H2121" s="42">
        <f>_xll.qlCalendarAdvance(Calendar,$H2120,B2121,"f",FALSE)</f>
        <v>54624</v>
      </c>
      <c r="I2121" s="140">
        <f>_xll.qlInterestRateIndexValueDate(Index1M,$H2121)</f>
        <v>54624</v>
      </c>
      <c r="J2121" s="145">
        <f>IFERROR(_xll.qlIndexFixing(Index1M,$H2121,TRUE,_xll.ohTrigger(RecalcTrigger,Trigger1M)),NA())</f>
        <v>6.2587181729976196E-3</v>
      </c>
      <c r="K2121" s="44">
        <f>IFERROR(_xll.qlIndexFixing(Index3M,H2121,TRUE,_xll.ohTrigger(RecalcTrigger,Trigger3M)),NA())</f>
        <v>6.3961768442917684E-3</v>
      </c>
      <c r="L2121" s="44">
        <f>IFERROR(_xll.qlIndexFixing(Index6M,$H2121,TRUE,_xll.ohTrigger(RecalcTrigger,Trigger6M)),NA())</f>
        <v>6.36829250715607E-3</v>
      </c>
      <c r="M2121" s="146">
        <f>IFERROR(_xll.qlIndexFixing(Index1Y,$H2121,TRUE,_xll.ohTrigger(RecalcTrigger,Trigger1Y)),NA())</f>
        <v>6.6284339315461072E-3</v>
      </c>
      <c r="N2121" s="145">
        <f>IFERROR(_xll.qlIndexFixing(ONIndex1M,I2121,TRUE,_xll.ohTrigger(RecalcTrigger,Trigger1M)),NA())</f>
        <v>6.2677648845277378E-3</v>
      </c>
      <c r="O2121" s="44">
        <f>IFERROR(_xll.qlIndexFixing(ONIndex3M,I2121,TRUE,_xll.ohTrigger(RecalcTrigger,Trigger3M)),NA())</f>
        <v>6.4245324150857819E-3</v>
      </c>
      <c r="P2121" s="44">
        <f>IFERROR(_xll.qlIndexFixing(ONIndex6M,I2121,TRUE,_xll.ohTrigger(RecalcTrigger,Trigger6M)),NA())</f>
        <v>6.4216811253947625E-3</v>
      </c>
      <c r="Q2121" s="146">
        <f>IFERROR(_xll.qlIndexFixing(ONIndex1Y,I2121,TRUE,_xll.ohTrigger(RecalcTrigger,Trigger1Y)),NA())</f>
        <v>6.7310226742078871E-3</v>
      </c>
    </row>
    <row r="2122" spans="2:17" x14ac:dyDescent="0.2">
      <c r="B2122" s="39" t="s">
        <v>42</v>
      </c>
      <c r="D2122" s="42">
        <f>_xll.qlCalendarAdvance(Calendar,$D2121,B2122,"f",FALSE)</f>
        <v>54631</v>
      </c>
      <c r="E2122" s="140">
        <f>_xll.qlInterestRateIndexValueDate(IndexON,D2122)</f>
        <v>54631</v>
      </c>
      <c r="F2122" s="156">
        <f>IFERROR(_xll.qlIndexFixing(IndexON,D2122,TRUE,_xll.ohTrigger(RecalcTrigger,TriggerON)),NA())</f>
        <v>5.339811370058678E-3</v>
      </c>
      <c r="H2122" s="42">
        <f>_xll.qlCalendarAdvance(Calendar,$H2121,B2122,"f",FALSE)</f>
        <v>54631</v>
      </c>
      <c r="I2122" s="140">
        <f>_xll.qlInterestRateIndexValueDate(Index1M,$H2122)</f>
        <v>54631</v>
      </c>
      <c r="J2122" s="145">
        <f>IFERROR(_xll.qlIndexFixing(Index1M,$H2122,TRUE,_xll.ohTrigger(RecalcTrigger,Trigger1M)),NA())</f>
        <v>6.2537601716143006E-3</v>
      </c>
      <c r="K2122" s="44">
        <f>IFERROR(_xll.qlIndexFixing(Index3M,H2122,TRUE,_xll.ohTrigger(RecalcTrigger,Trigger3M)),NA())</f>
        <v>6.3910654184983345E-3</v>
      </c>
      <c r="L2122" s="44">
        <f>IFERROR(_xll.qlIndexFixing(Index6M,$H2122,TRUE,_xll.ohTrigger(RecalcTrigger,Trigger6M)),NA())</f>
        <v>6.3634866003698066E-3</v>
      </c>
      <c r="M2122" s="146">
        <f>IFERROR(_xll.qlIndexFixing(Index1Y,$H2122,TRUE,_xll.ohTrigger(RecalcTrigger,Trigger1Y)),NA())</f>
        <v>6.623742348320194E-3</v>
      </c>
      <c r="N2122" s="145">
        <f>IFERROR(_xll.qlIndexFixing(ONIndex1M,I2122,TRUE,_xll.ohTrigger(RecalcTrigger,Trigger1M)),NA())</f>
        <v>6.2627782572921564E-3</v>
      </c>
      <c r="O2122" s="44">
        <f>IFERROR(_xll.qlIndexFixing(ONIndex3M,I2122,TRUE,_xll.ohTrigger(RecalcTrigger,Trigger3M)),NA())</f>
        <v>6.4193237049936513E-3</v>
      </c>
      <c r="P2122" s="44">
        <f>IFERROR(_xll.qlIndexFixing(ONIndex6M,I2122,TRUE,_xll.ohTrigger(RecalcTrigger,Trigger6M)),NA())</f>
        <v>6.4167015441607411E-3</v>
      </c>
      <c r="Q2122" s="146">
        <f>IFERROR(_xll.qlIndexFixing(ONIndex1Y,I2122,TRUE,_xll.ohTrigger(RecalcTrigger,Trigger1Y)),NA())</f>
        <v>6.7260097015009457E-3</v>
      </c>
    </row>
    <row r="2123" spans="2:17" x14ac:dyDescent="0.2">
      <c r="B2123" s="39" t="s">
        <v>42</v>
      </c>
      <c r="D2123" s="42">
        <f>_xll.qlCalendarAdvance(Calendar,$D2122,B2123,"f",FALSE)</f>
        <v>54638</v>
      </c>
      <c r="E2123" s="140">
        <f>_xll.qlInterestRateIndexValueDate(IndexON,D2123)</f>
        <v>54638</v>
      </c>
      <c r="F2123" s="156">
        <f>IFERROR(_xll.qlIndexFixing(IndexON,D2123,TRUE,_xll.ohTrigger(RecalcTrigger,TriggerON)),NA())</f>
        <v>5.3350622317671625E-3</v>
      </c>
      <c r="H2123" s="42">
        <f>_xll.qlCalendarAdvance(Calendar,$H2122,B2123,"f",FALSE)</f>
        <v>54638</v>
      </c>
      <c r="I2123" s="140">
        <f>_xll.qlInterestRateIndexValueDate(Index1M,$H2123)</f>
        <v>54638</v>
      </c>
      <c r="J2123" s="145">
        <f>IFERROR(_xll.qlIndexFixing(Index1M,$H2123,TRUE,_xll.ohTrigger(RecalcTrigger,Trigger1M)),NA())</f>
        <v>6.2488167275966166E-3</v>
      </c>
      <c r="K2123" s="44">
        <f>IFERROR(_xll.qlIndexFixing(Index3M,H2123,TRUE,_xll.ohTrigger(RecalcTrigger,Trigger3M)),NA())</f>
        <v>6.3859702433378294E-3</v>
      </c>
      <c r="L2123" s="44">
        <f>IFERROR(_xll.qlIndexFixing(Index6M,$H2123,TRUE,_xll.ohTrigger(RecalcTrigger,Trigger6M)),NA())</f>
        <v>6.358695207497744E-3</v>
      </c>
      <c r="M2123" s="146">
        <f>IFERROR(_xll.qlIndexFixing(Index1Y,$H2123,TRUE,_xll.ohTrigger(RecalcTrigger,Trigger1Y)),NA())</f>
        <v>6.6190644219776829E-3</v>
      </c>
      <c r="N2123" s="145">
        <f>IFERROR(_xll.qlIndexFixing(ONIndex1M,I2123,TRUE,_xll.ohTrigger(RecalcTrigger,Trigger1M)),NA())</f>
        <v>6.2578061779450245E-3</v>
      </c>
      <c r="O2123" s="44">
        <f>IFERROR(_xll.qlIndexFixing(ONIndex3M,I2123,TRUE,_xll.ohTrigger(RecalcTrigger,Trigger3M)),NA())</f>
        <v>6.4141312131538175E-3</v>
      </c>
      <c r="P2123" s="44">
        <f>IFERROR(_xll.qlIndexFixing(ONIndex6M,I2123,TRUE,_xll.ohTrigger(RecalcTrigger,Trigger6M)),NA())</f>
        <v>6.4117364193139181E-3</v>
      </c>
      <c r="Q2123" s="146">
        <f>IFERROR(_xll.qlIndexFixing(ONIndex1Y,I2123,TRUE,_xll.ohTrigger(RecalcTrigger,Trigger1Y)),NA())</f>
        <v>6.7210102743830991E-3</v>
      </c>
    </row>
    <row r="2124" spans="2:17" x14ac:dyDescent="0.2">
      <c r="B2124" s="39" t="s">
        <v>42</v>
      </c>
      <c r="D2124" s="42">
        <f>_xll.qlCalendarAdvance(Calendar,$D2123,B2124,"f",FALSE)</f>
        <v>54645</v>
      </c>
      <c r="E2124" s="140">
        <f>_xll.qlInterestRateIndexValueDate(IndexON,D2124)</f>
        <v>54645</v>
      </c>
      <c r="F2124" s="156">
        <f>IFERROR(_xll.qlIndexFixing(IndexON,D2124,TRUE,_xll.ohTrigger(RecalcTrigger,TriggerON)),NA())</f>
        <v>5.3303286689498908E-3</v>
      </c>
      <c r="H2124" s="42">
        <f>_xll.qlCalendarAdvance(Calendar,$H2123,B2124,"f",FALSE)</f>
        <v>54645</v>
      </c>
      <c r="I2124" s="140">
        <f>_xll.qlInterestRateIndexValueDate(Index1M,$H2124)</f>
        <v>54645</v>
      </c>
      <c r="J2124" s="145">
        <f>IFERROR(_xll.qlIndexFixing(Index1M,$H2124,TRUE,_xll.ohTrigger(RecalcTrigger,Trigger1M)),NA())</f>
        <v>6.2438878409262679E-3</v>
      </c>
      <c r="K2124" s="44">
        <f>IFERROR(_xll.qlIndexFixing(Index3M,H2124,TRUE,_xll.ohTrigger(RecalcTrigger,Trigger3M)),NA())</f>
        <v>6.3808913187485871E-3</v>
      </c>
      <c r="L2124" s="44">
        <f>IFERROR(_xll.qlIndexFixing(Index6M,$H2124,TRUE,_xll.ohTrigger(RecalcTrigger,Trigger6M)),NA())</f>
        <v>6.3539183284346103E-3</v>
      </c>
      <c r="M2124" s="146">
        <f>IFERROR(_xll.qlIndexFixing(Index1Y,$H2124,TRUE,_xll.ohTrigger(RecalcTrigger,Trigger1Y)),NA())</f>
        <v>6.6144001523287255E-3</v>
      </c>
      <c r="N2124" s="145">
        <f>IFERROR(_xll.qlIndexFixing(ONIndex1M,I2124,TRUE,_xll.ohTrigger(RecalcTrigger,Trigger1M)),NA())</f>
        <v>6.2528486464052957E-3</v>
      </c>
      <c r="O2124" s="44">
        <f>IFERROR(_xll.qlIndexFixing(ONIndex3M,I2124,TRUE,_xll.ohTrigger(RecalcTrigger,Trigger3M)),NA())</f>
        <v>6.4089549397283729E-3</v>
      </c>
      <c r="P2124" s="44">
        <f>IFERROR(_xll.qlIndexFixing(ONIndex6M,I2124,TRUE,_xll.ohTrigger(RecalcTrigger,Trigger6M)),NA())</f>
        <v>6.406785750692201E-3</v>
      </c>
      <c r="Q2124" s="146">
        <f>IFERROR(_xll.qlIndexFixing(ONIndex1Y,I2124,TRUE,_xll.ohTrigger(RecalcTrigger,Trigger1Y)),NA())</f>
        <v>6.7160243929353935E-3</v>
      </c>
    </row>
    <row r="2125" spans="2:17" x14ac:dyDescent="0.2">
      <c r="B2125" s="39" t="s">
        <v>42</v>
      </c>
      <c r="D2125" s="42">
        <f>_xll.qlCalendarAdvance(Calendar,$D2124,B2125,"f",FALSE)</f>
        <v>54652</v>
      </c>
      <c r="E2125" s="140">
        <f>_xll.qlInterestRateIndexValueDate(IndexON,D2125)</f>
        <v>54652</v>
      </c>
      <c r="F2125" s="156">
        <f>IFERROR(_xll.qlIndexFixing(IndexON,D2125,TRUE,_xll.ohTrigger(RecalcTrigger,TriggerON)),NA())</f>
        <v>5.3256106816068627E-3</v>
      </c>
      <c r="H2125" s="42">
        <f>_xll.qlCalendarAdvance(Calendar,$H2124,B2125,"f",FALSE)</f>
        <v>54652</v>
      </c>
      <c r="I2125" s="140">
        <f>_xll.qlInterestRateIndexValueDate(Index1M,$H2125)</f>
        <v>54652</v>
      </c>
      <c r="J2125" s="145">
        <f>IFERROR(_xll.qlIndexFixing(Index1M,$H2125,TRUE,_xll.ohTrigger(RecalcTrigger,Trigger1M)),NA())</f>
        <v>6.2389735115849524E-3</v>
      </c>
      <c r="K2125" s="44">
        <f>IFERROR(_xll.qlIndexFixing(Index3M,H2125,TRUE,_xll.ohTrigger(RecalcTrigger,Trigger3M)),NA())</f>
        <v>6.3758286446671799E-3</v>
      </c>
      <c r="L2125" s="44">
        <f>IFERROR(_xll.qlIndexFixing(Index6M,$H2125,TRUE,_xll.ohTrigger(RecalcTrigger,Trigger6M)),NA())</f>
        <v>6.3491559630760143E-3</v>
      </c>
      <c r="M2125" s="146">
        <f>IFERROR(_xll.qlIndexFixing(Index1Y,$H2125,TRUE,_xll.ohTrigger(RecalcTrigger,Trigger1Y)),NA())</f>
        <v>6.6097495391832517E-3</v>
      </c>
      <c r="N2125" s="145">
        <f>IFERROR(_xll.qlIndexFixing(ONIndex1M,I2125,TRUE,_xll.ohTrigger(RecalcTrigger,Trigger1M)),NA())</f>
        <v>6.2479056627540164E-3</v>
      </c>
      <c r="O2125" s="44">
        <f>IFERROR(_xll.qlIndexFixing(ONIndex3M,I2125,TRUE,_xll.ohTrigger(RecalcTrigger,Trigger3M)),NA())</f>
        <v>6.4037948845552251E-3</v>
      </c>
      <c r="P2125" s="44">
        <f>IFERROR(_xll.qlIndexFixing(ONIndex6M,I2125,TRUE,_xll.ohTrigger(RecalcTrigger,Trigger6M)),NA())</f>
        <v>6.4018495382955898E-3</v>
      </c>
      <c r="Q2125" s="146">
        <f>IFERROR(_xll.qlIndexFixing(ONIndex1Y,I2125,TRUE,_xll.ohTrigger(RecalcTrigger,Trigger1Y)),NA())</f>
        <v>6.7110520571578292E-3</v>
      </c>
    </row>
    <row r="2126" spans="2:17" x14ac:dyDescent="0.2">
      <c r="B2126" s="39" t="s">
        <v>42</v>
      </c>
      <c r="D2126" s="42">
        <f>_xll.qlCalendarAdvance(Calendar,$D2125,B2126,"f",FALSE)</f>
        <v>54659</v>
      </c>
      <c r="E2126" s="140">
        <f>_xll.qlInterestRateIndexValueDate(IndexON,D2126)</f>
        <v>54659</v>
      </c>
      <c r="F2126" s="156">
        <f>IFERROR(_xll.qlIndexFixing(IndexON,D2126,TRUE,_xll.ohTrigger(RecalcTrigger,TriggerON)),NA())</f>
        <v>5.3209082697380783E-3</v>
      </c>
      <c r="H2126" s="42">
        <f>_xll.qlCalendarAdvance(Calendar,$H2125,B2126,"f",FALSE)</f>
        <v>54659</v>
      </c>
      <c r="I2126" s="140">
        <f>_xll.qlInterestRateIndexValueDate(Index1M,$H2126)</f>
        <v>54659</v>
      </c>
      <c r="J2126" s="145">
        <f>IFERROR(_xll.qlIndexFixing(Index1M,$H2126,TRUE,_xll.ohTrigger(RecalcTrigger,Trigger1M)),NA())</f>
        <v>6.2340737395543706E-3</v>
      </c>
      <c r="K2126" s="44">
        <f>IFERROR(_xll.qlIndexFixing(Index3M,H2126,TRUE,_xll.ohTrigger(RecalcTrigger,Trigger3M)),NA())</f>
        <v>6.3707822210328242E-3</v>
      </c>
      <c r="L2126" s="44">
        <f>IFERROR(_xll.qlIndexFixing(Index6M,$H2126,TRUE,_xll.ohTrigger(RecalcTrigger,Trigger6M)),NA())</f>
        <v>6.3444081113184459E-3</v>
      </c>
      <c r="M2126" s="146">
        <f>IFERROR(_xll.qlIndexFixing(Index1Y,$H2126,TRUE,_xll.ohTrigger(RecalcTrigger,Trigger1Y)),NA())</f>
        <v>6.6051125823527457E-3</v>
      </c>
      <c r="N2126" s="145">
        <f>IFERROR(_xll.qlIndexFixing(ONIndex1M,I2126,TRUE,_xll.ohTrigger(RecalcTrigger,Trigger1M)),NA())</f>
        <v>6.2429772269911865E-3</v>
      </c>
      <c r="O2126" s="44">
        <f>IFERROR(_xll.qlIndexFixing(ONIndex3M,I2126,TRUE,_xll.ohTrigger(RecalcTrigger,Trigger3M)),NA())</f>
        <v>6.3986510477154201E-3</v>
      </c>
      <c r="P2126" s="44">
        <f>IFERROR(_xll.qlIndexFixing(ONIndex6M,I2126,TRUE,_xll.ohTrigger(RecalcTrigger,Trigger6M)),NA())</f>
        <v>6.396927782286177E-3</v>
      </c>
      <c r="Q2126" s="146">
        <f>IFERROR(_xll.qlIndexFixing(ONIndex1Y,I2126,TRUE,_xll.ohTrigger(RecalcTrigger,Trigger1Y)),NA())</f>
        <v>6.7060932671314522E-3</v>
      </c>
    </row>
    <row r="2127" spans="2:17" x14ac:dyDescent="0.2">
      <c r="B2127" s="39" t="s">
        <v>42</v>
      </c>
      <c r="D2127" s="42">
        <f>_xll.qlCalendarAdvance(Calendar,$D2126,B2127,"f",FALSE)</f>
        <v>54666</v>
      </c>
      <c r="E2127" s="140">
        <f>_xll.qlInterestRateIndexValueDate(IndexON,D2127)</f>
        <v>54666</v>
      </c>
      <c r="F2127" s="156">
        <f>IFERROR(_xll.qlIndexFixing(IndexON,D2127,TRUE,_xll.ohTrigger(RecalcTrigger,TriggerON)),NA())</f>
        <v>5.3162214333435376E-3</v>
      </c>
      <c r="H2127" s="42">
        <f>_xll.qlCalendarAdvance(Calendar,$H2126,B2127,"f",FALSE)</f>
        <v>54666</v>
      </c>
      <c r="I2127" s="140">
        <f>_xll.qlInterestRateIndexValueDate(Index1M,$H2127)</f>
        <v>54666</v>
      </c>
      <c r="J2127" s="145">
        <f>IFERROR(_xll.qlIndexFixing(Index1M,$H2127,TRUE,_xll.ohTrigger(RecalcTrigger,Trigger1M)),NA())</f>
        <v>6.2294830802022512E-3</v>
      </c>
      <c r="K2127" s="44">
        <f>IFERROR(_xll.qlIndexFixing(Index3M,H2127,TRUE,_xll.ohTrigger(RecalcTrigger,Trigger3M)),NA())</f>
        <v>6.3660527922907405E-3</v>
      </c>
      <c r="L2127" s="44">
        <f>IFERROR(_xll.qlIndexFixing(Index6M,$H2127,TRUE,_xll.ohTrigger(RecalcTrigger,Trigger6M)),NA())</f>
        <v>6.3405092908135991E-3</v>
      </c>
      <c r="M2127" s="146">
        <f>IFERROR(_xll.qlIndexFixing(Index1Y,$H2127,TRUE,_xll.ohTrigger(RecalcTrigger,Trigger1Y)),NA())</f>
        <v>6.6004892816480254E-3</v>
      </c>
      <c r="N2127" s="145">
        <f>IFERROR(_xll.qlIndexFixing(ONIndex1M,I2127,TRUE,_xll.ohTrigger(RecalcTrigger,Trigger1M)),NA())</f>
        <v>6.2380633390357598E-3</v>
      </c>
      <c r="O2127" s="44">
        <f>IFERROR(_xll.qlIndexFixing(ONIndex3M,I2127,TRUE,_xll.ohTrigger(RecalcTrigger,Trigger3M)),NA())</f>
        <v>6.3935234291279119E-3</v>
      </c>
      <c r="P2127" s="44">
        <f>IFERROR(_xll.qlIndexFixing(ONIndex6M,I2127,TRUE,_xll.ohTrigger(RecalcTrigger,Trigger6M)),NA())</f>
        <v>6.39202048250187E-3</v>
      </c>
      <c r="Q2127" s="146">
        <f>IFERROR(_xll.qlIndexFixing(ONIndex1Y,I2127,TRUE,_xll.ohTrigger(RecalcTrigger,Trigger1Y)),NA())</f>
        <v>6.70114802269417E-3</v>
      </c>
    </row>
    <row r="2128" spans="2:17" x14ac:dyDescent="0.2">
      <c r="B2128" s="39" t="s">
        <v>42</v>
      </c>
      <c r="D2128" s="42">
        <f>_xll.qlCalendarAdvance(Calendar,$D2127,B2128,"f",FALSE)</f>
        <v>54673</v>
      </c>
      <c r="E2128" s="140">
        <f>_xll.qlInterestRateIndexValueDate(IndexON,D2128)</f>
        <v>54673</v>
      </c>
      <c r="F2128" s="156">
        <f>IFERROR(_xll.qlIndexFixing(IndexON,D2128,TRUE,_xll.ohTrigger(RecalcTrigger,TriggerON)),NA())</f>
        <v>5.3115501725042868E-3</v>
      </c>
      <c r="H2128" s="42">
        <f>_xll.qlCalendarAdvance(Calendar,$H2127,B2128,"f",FALSE)</f>
        <v>54673</v>
      </c>
      <c r="I2128" s="140">
        <f>_xll.qlInterestRateIndexValueDate(Index1M,$H2128)</f>
        <v>54673</v>
      </c>
      <c r="J2128" s="145">
        <f>IFERROR(_xll.qlIndexFixing(Index1M,$H2128,TRUE,_xll.ohTrigger(RecalcTrigger,Trigger1M)),NA())</f>
        <v>6.2246114660247098E-3</v>
      </c>
      <c r="K2128" s="44">
        <f>IFERROR(_xll.qlIndexFixing(Index3M,H2128,TRUE,_xll.ohTrigger(RecalcTrigger,Trigger3M)),NA())</f>
        <v>6.3610377959953225E-3</v>
      </c>
      <c r="L2128" s="44">
        <f>IFERROR(_xll.qlIndexFixing(Index6M,$H2128,TRUE,_xll.ohTrigger(RecalcTrigger,Trigger6M)),NA())</f>
        <v>6.335787601567962E-3</v>
      </c>
      <c r="M2128" s="146">
        <f>IFERROR(_xll.qlIndexFixing(Index1Y,$H2128,TRUE,_xll.ohTrigger(RecalcTrigger,Trigger1Y)),NA())</f>
        <v>6.5958796368816852E-3</v>
      </c>
      <c r="N2128" s="145">
        <f>IFERROR(_xll.qlIndexFixing(ONIndex1M,I2128,TRUE,_xll.ohTrigger(RecalcTrigger,Trigger1M)),NA())</f>
        <v>6.2331639990498289E-3</v>
      </c>
      <c r="O2128" s="44">
        <f>IFERROR(_xll.qlIndexFixing(ONIndex3M,I2128,TRUE,_xll.ohTrigger(RecalcTrigger,Trigger3M)),NA())</f>
        <v>6.3884120288737467E-3</v>
      </c>
      <c r="P2128" s="44">
        <f>IFERROR(_xll.qlIndexFixing(ONIndex6M,I2128,TRUE,_xll.ohTrigger(RecalcTrigger,Trigger6M)),NA())</f>
        <v>6.3871276390237153E-3</v>
      </c>
      <c r="Q2128" s="146">
        <f>IFERROR(_xll.qlIndexFixing(ONIndex1Y,I2128,TRUE,_xll.ohTrigger(RecalcTrigger,Trigger1Y)),NA())</f>
        <v>6.6962163240080752E-3</v>
      </c>
    </row>
    <row r="2129" spans="2:17" x14ac:dyDescent="0.2">
      <c r="B2129" s="39" t="s">
        <v>42</v>
      </c>
      <c r="D2129" s="42">
        <f>_xll.qlCalendarAdvance(Calendar,$D2128,B2129,"f",FALSE)</f>
        <v>54680</v>
      </c>
      <c r="E2129" s="140">
        <f>_xll.qlInterestRateIndexValueDate(IndexON,D2129)</f>
        <v>54680</v>
      </c>
      <c r="F2129" s="156">
        <f>IFERROR(_xll.qlIndexFixing(IndexON,D2129,TRUE,_xll.ohTrigger(RecalcTrigger,TriggerON)),NA())</f>
        <v>5.3068944870582335E-3</v>
      </c>
      <c r="H2129" s="42">
        <f>_xll.qlCalendarAdvance(Calendar,$H2128,B2129,"f",FALSE)</f>
        <v>54680</v>
      </c>
      <c r="I2129" s="140">
        <f>_xll.qlInterestRateIndexValueDate(Index1M,$H2129)</f>
        <v>54680</v>
      </c>
      <c r="J2129" s="145">
        <f>IFERROR(_xll.qlIndexFixing(Index1M,$H2129,TRUE,_xll.ohTrigger(RecalcTrigger,Trigger1M)),NA())</f>
        <v>6.2197544087911893E-3</v>
      </c>
      <c r="K2129" s="44">
        <f>IFERROR(_xll.qlIndexFixing(Index3M,H2129,TRUE,_xll.ohTrigger(RecalcTrigger,Trigger3M)),NA())</f>
        <v>6.3560390496145789E-3</v>
      </c>
      <c r="L2129" s="44">
        <f>IFERROR(_xll.qlIndexFixing(Index6M,$H2129,TRUE,_xll.ohTrigger(RecalcTrigger,Trigger6M)),NA())</f>
        <v>6.3310804246977269E-3</v>
      </c>
      <c r="M2129" s="146">
        <f>IFERROR(_xll.qlIndexFixing(Index1Y,$H2129,TRUE,_xll.ohTrigger(RecalcTrigger,Trigger1Y)),NA())</f>
        <v>6.5912836478660974E-3</v>
      </c>
      <c r="N2129" s="145">
        <f>IFERROR(_xll.qlIndexFixing(ONIndex1M,I2129,TRUE,_xll.ohTrigger(RecalcTrigger,Trigger1M)),NA())</f>
        <v>6.2282792068713011E-3</v>
      </c>
      <c r="O2129" s="44">
        <f>IFERROR(_xll.qlIndexFixing(ONIndex3M,I2129,TRUE,_xll.ohTrigger(RecalcTrigger,Trigger3M)),NA())</f>
        <v>6.3833168469529245E-3</v>
      </c>
      <c r="P2129" s="44">
        <f>IFERROR(_xll.qlIndexFixing(ONIndex6M,I2129,TRUE,_xll.ohTrigger(RecalcTrigger,Trigger6M)),NA())</f>
        <v>6.3822492519327589E-3</v>
      </c>
      <c r="Q2129" s="146">
        <f>IFERROR(_xll.qlIndexFixing(ONIndex1Y,I2129,TRUE,_xll.ohTrigger(RecalcTrigger,Trigger1Y)),NA())</f>
        <v>6.6912981709921215E-3</v>
      </c>
    </row>
    <row r="2130" spans="2:17" x14ac:dyDescent="0.2">
      <c r="B2130" s="39" t="s">
        <v>42</v>
      </c>
      <c r="D2130" s="42">
        <f>_xll.qlCalendarAdvance(Calendar,$D2129,B2130,"f",FALSE)</f>
        <v>54687</v>
      </c>
      <c r="E2130" s="140">
        <f>_xll.qlInterestRateIndexValueDate(IndexON,D2130)</f>
        <v>54687</v>
      </c>
      <c r="F2130" s="156">
        <f>IFERROR(_xll.qlIndexFixing(IndexON,D2130,TRUE,_xll.ohTrigger(RecalcTrigger,TriggerON)),NA())</f>
        <v>5.3022543770864239E-3</v>
      </c>
      <c r="H2130" s="42">
        <f>_xll.qlCalendarAdvance(Calendar,$H2129,B2130,"f",FALSE)</f>
        <v>54687</v>
      </c>
      <c r="I2130" s="140">
        <f>_xll.qlInterestRateIndexValueDate(Index1M,$H2130)</f>
        <v>54687</v>
      </c>
      <c r="J2130" s="145">
        <f>IFERROR(_xll.qlIndexFixing(Index1M,$H2130,TRUE,_xll.ohTrigger(RecalcTrigger,Trigger1M)),NA())</f>
        <v>6.2149119084881823E-3</v>
      </c>
      <c r="K2130" s="44">
        <f>IFERROR(_xll.qlIndexFixing(Index3M,H2130,TRUE,_xll.ohTrigger(RecalcTrigger,Trigger3M)),NA())</f>
        <v>6.3510565530861653E-3</v>
      </c>
      <c r="L2130" s="44">
        <f>IFERROR(_xll.qlIndexFixing(Index6M,$H2130,TRUE,_xll.ohTrigger(RecalcTrigger,Trigger6M)),NA())</f>
        <v>6.3263877601012503E-3</v>
      </c>
      <c r="M2130" s="146">
        <f>IFERROR(_xll.qlIndexFixing(Index1Y,$H2130,TRUE,_xll.ohTrigger(RecalcTrigger,Trigger1Y)),NA())</f>
        <v>6.5867013144143005E-3</v>
      </c>
      <c r="N2130" s="145">
        <f>IFERROR(_xll.qlIndexFixing(ONIndex1M,I2130,TRUE,_xll.ohTrigger(RecalcTrigger,Trigger1M)),NA())</f>
        <v>6.2234089625812228E-3</v>
      </c>
      <c r="O2130" s="44">
        <f>IFERROR(_xll.qlIndexFixing(ONIndex3M,I2130,TRUE,_xll.ohTrigger(RecalcTrigger,Trigger3M)),NA())</f>
        <v>6.3782378832843989E-3</v>
      </c>
      <c r="P2130" s="44">
        <f>IFERROR(_xll.qlIndexFixing(ONIndex6M,I2130,TRUE,_xll.ohTrigger(RecalcTrigger,Trigger6M)),NA())</f>
        <v>6.3773853209858622E-3</v>
      </c>
      <c r="Q2130" s="146">
        <f>IFERROR(_xll.qlIndexFixing(ONIndex1Y,I2130,TRUE,_xll.ohTrigger(RecalcTrigger,Trigger1Y)),NA())</f>
        <v>6.6863935635652627E-3</v>
      </c>
    </row>
    <row r="2131" spans="2:17" x14ac:dyDescent="0.2">
      <c r="B2131" s="39" t="s">
        <v>42</v>
      </c>
      <c r="D2131" s="42">
        <f>_xll.qlCalendarAdvance(Calendar,$D2130,B2131,"f",FALSE)</f>
        <v>54694</v>
      </c>
      <c r="E2131" s="140">
        <f>_xll.qlInterestRateIndexValueDate(IndexON,D2131)</f>
        <v>54694</v>
      </c>
      <c r="F2131" s="156">
        <f>IFERROR(_xll.qlIndexFixing(IndexON,D2131,TRUE,_xll.ohTrigger(RecalcTrigger,TriggerON)),NA())</f>
        <v>5.2976298425078117E-3</v>
      </c>
      <c r="H2131" s="42">
        <f>_xll.qlCalendarAdvance(Calendar,$H2130,B2131,"f",FALSE)</f>
        <v>54694</v>
      </c>
      <c r="I2131" s="140">
        <f>_xll.qlInterestRateIndexValueDate(Index1M,$H2131)</f>
        <v>54694</v>
      </c>
      <c r="J2131" s="145">
        <f>IFERROR(_xll.qlIndexFixing(Index1M,$H2131,TRUE,_xll.ohTrigger(RecalcTrigger,Trigger1M)),NA())</f>
        <v>6.2100839650913731E-3</v>
      </c>
      <c r="K2131" s="44">
        <f>IFERROR(_xll.qlIndexFixing(Index3M,H2131,TRUE,_xll.ohTrigger(RecalcTrigger,Trigger3M)),NA())</f>
        <v>6.345793857391771E-3</v>
      </c>
      <c r="L2131" s="44">
        <f>IFERROR(_xll.qlIndexFixing(Index6M,$H2131,TRUE,_xll.ohTrigger(RecalcTrigger,Trigger6M)),NA())</f>
        <v>6.3217096076782324E-3</v>
      </c>
      <c r="M2131" s="146">
        <f>IFERROR(_xll.qlIndexFixing(Index1Y,$H2131,TRUE,_xll.ohTrigger(RecalcTrigger,Trigger1Y)),NA())</f>
        <v>6.5821326363402211E-3</v>
      </c>
      <c r="N2131" s="145">
        <f>IFERROR(_xll.qlIndexFixing(ONIndex1M,I2131,TRUE,_xll.ohTrigger(RecalcTrigger,Trigger1M)),NA())</f>
        <v>6.2185532660985476E-3</v>
      </c>
      <c r="O2131" s="44">
        <f>IFERROR(_xll.qlIndexFixing(ONIndex3M,I2131,TRUE,_xll.ohTrigger(RecalcTrigger,Trigger3M)),NA())</f>
        <v>6.3731751380302626E-3</v>
      </c>
      <c r="P2131" s="44">
        <f>IFERROR(_xll.qlIndexFixing(ONIndex6M,I2131,TRUE,_xll.ohTrigger(RecalcTrigger,Trigger6M)),NA())</f>
        <v>6.3725358463451176E-3</v>
      </c>
      <c r="Q2131" s="146">
        <f>IFERROR(_xll.qlIndexFixing(ONIndex1Y,I2131,TRUE,_xll.ohTrigger(RecalcTrigger,Trigger1Y)),NA())</f>
        <v>6.6815025018895913E-3</v>
      </c>
    </row>
    <row r="2132" spans="2:17" x14ac:dyDescent="0.2">
      <c r="B2132" s="39" t="s">
        <v>42</v>
      </c>
      <c r="D2132" s="42">
        <f>_xll.qlCalendarAdvance(Calendar,$D2131,B2132,"f",FALSE)</f>
        <v>54701</v>
      </c>
      <c r="E2132" s="140">
        <f>_xll.qlInterestRateIndexValueDate(IndexON,D2132)</f>
        <v>54701</v>
      </c>
      <c r="F2132" s="156">
        <f>IFERROR(_xll.qlIndexFixing(IndexON,D2132,TRUE,_xll.ohTrigger(RecalcTrigger,TriggerON)),NA())</f>
        <v>5.2930208835655357E-3</v>
      </c>
      <c r="H2132" s="42">
        <f>_xll.qlCalendarAdvance(Calendar,$H2131,B2132,"f",FALSE)</f>
        <v>54701</v>
      </c>
      <c r="I2132" s="140">
        <f>_xll.qlInterestRateIndexValueDate(Index1M,$H2132)</f>
        <v>54701</v>
      </c>
      <c r="J2132" s="145">
        <f>IFERROR(_xll.qlIndexFixing(Index1M,$H2132,TRUE,_xll.ohTrigger(RecalcTrigger,Trigger1M)),NA())</f>
        <v>6.2049808098792762E-3</v>
      </c>
      <c r="K2132" s="44">
        <f>IFERROR(_xll.qlIndexFixing(Index3M,H2132,TRUE,_xll.ohTrigger(RecalcTrigger,Trigger3M)),NA())</f>
        <v>6.3408449351420983E-3</v>
      </c>
      <c r="L2132" s="44">
        <f>IFERROR(_xll.qlIndexFixing(Index6M,$H2132,TRUE,_xll.ohTrigger(RecalcTrigger,Trigger6M)),NA())</f>
        <v>6.3167724837515518E-3</v>
      </c>
      <c r="M2132" s="146">
        <f>IFERROR(_xll.qlIndexFixing(Index1Y,$H2132,TRUE,_xll.ohTrigger(RecalcTrigger,Trigger1Y)),NA())</f>
        <v>6.5775776134575636E-3</v>
      </c>
      <c r="N2132" s="145">
        <f>IFERROR(_xll.qlIndexFixing(ONIndex1M,I2132,TRUE,_xll.ohTrigger(RecalcTrigger,Trigger1M)),NA())</f>
        <v>6.2137121176664145E-3</v>
      </c>
      <c r="O2132" s="44">
        <f>IFERROR(_xll.qlIndexFixing(ONIndex3M,I2132,TRUE,_xll.ohTrigger(RecalcTrigger,Trigger3M)),NA())</f>
        <v>6.368128611028423E-3</v>
      </c>
      <c r="P2132" s="44">
        <f>IFERROR(_xll.qlIndexFixing(ONIndex6M,I2132,TRUE,_xll.ohTrigger(RecalcTrigger,Trigger6M)),NA())</f>
        <v>6.3677008280915715E-3</v>
      </c>
      <c r="Q2132" s="146">
        <f>IFERROR(_xll.qlIndexFixing(ONIndex1Y,I2132,TRUE,_xll.ohTrigger(RecalcTrigger,Trigger1Y)),NA())</f>
        <v>6.6766249858840609E-3</v>
      </c>
    </row>
    <row r="2133" spans="2:17" x14ac:dyDescent="0.2">
      <c r="B2133" s="39" t="s">
        <v>42</v>
      </c>
      <c r="D2133" s="42">
        <f>_xll.qlCalendarAdvance(Calendar,$D2132,B2133,"f",FALSE)</f>
        <v>54708</v>
      </c>
      <c r="E2133" s="140">
        <f>_xll.qlInterestRateIndexValueDate(IndexON,D2133)</f>
        <v>54708</v>
      </c>
      <c r="F2133" s="156">
        <f>IFERROR(_xll.qlIndexFixing(IndexON,D2133,TRUE,_xll.ohTrigger(RecalcTrigger,TriggerON)),NA())</f>
        <v>5.2884275000164571E-3</v>
      </c>
      <c r="H2133" s="42">
        <f>_xll.qlCalendarAdvance(Calendar,$H2132,B2133,"f",FALSE)</f>
        <v>54708</v>
      </c>
      <c r="I2133" s="140">
        <f>_xll.qlInterestRateIndexValueDate(Index1M,$H2133)</f>
        <v>54708</v>
      </c>
      <c r="J2133" s="145">
        <f>IFERROR(_xll.qlIndexFixing(Index1M,$H2133,TRUE,_xll.ohTrigger(RecalcTrigger,Trigger1M)),NA())</f>
        <v>6.2001829385192487E-3</v>
      </c>
      <c r="K2133" s="44">
        <f>IFERROR(_xll.qlIndexFixing(Index3M,H2133,TRUE,_xll.ohTrigger(RecalcTrigger,Trigger3M)),NA())</f>
        <v>6.3359122629086983E-3</v>
      </c>
      <c r="L2133" s="44">
        <f>IFERROR(_xll.qlIndexFixing(Index6M,$H2133,TRUE,_xll.ohTrigger(RecalcTrigger,Trigger6M)),NA())</f>
        <v>6.3121243116426246E-3</v>
      </c>
      <c r="M2133" s="146">
        <f>IFERROR(_xll.qlIndexFixing(Index1Y,$H2133,TRUE,_xll.ohTrigger(RecalcTrigger,Trigger1Y)),NA())</f>
        <v>6.5730362455820313E-3</v>
      </c>
      <c r="N2133" s="145">
        <f>IFERROR(_xll.qlIndexFixing(ONIndex1M,I2133,TRUE,_xll.ohTrigger(RecalcTrigger,Trigger1M)),NA())</f>
        <v>6.2088855169606383E-3</v>
      </c>
      <c r="O2133" s="44">
        <f>IFERROR(_xll.qlIndexFixing(ONIndex3M,I2133,TRUE,_xll.ohTrigger(RecalcTrigger,Trigger3M)),NA())</f>
        <v>6.3630983022788801E-3</v>
      </c>
      <c r="P2133" s="44">
        <f>IFERROR(_xll.qlIndexFixing(ONIndex6M,I2133,TRUE,_xll.ohTrigger(RecalcTrigger,Trigger6M)),NA())</f>
        <v>6.3628802660631312E-3</v>
      </c>
      <c r="Q2133" s="146">
        <f>IFERROR(_xll.qlIndexFixing(ONIndex1Y,I2133,TRUE,_xll.ohTrigger(RecalcTrigger,Trigger1Y)),NA())</f>
        <v>6.6717610155486717E-3</v>
      </c>
    </row>
    <row r="2134" spans="2:17" x14ac:dyDescent="0.2">
      <c r="B2134" s="39" t="s">
        <v>42</v>
      </c>
      <c r="D2134" s="42">
        <f>_xll.qlCalendarAdvance(Calendar,$D2133,B2134,"f",FALSE)</f>
        <v>54715</v>
      </c>
      <c r="E2134" s="140">
        <f>_xll.qlInterestRateIndexValueDate(IndexON,D2134)</f>
        <v>54715</v>
      </c>
      <c r="F2134" s="156">
        <f>IFERROR(_xll.qlIndexFixing(IndexON,D2134,TRUE,_xll.ohTrigger(RecalcTrigger,TriggerON)),NA())</f>
        <v>5.283849691860576E-3</v>
      </c>
      <c r="H2134" s="42">
        <f>_xll.qlCalendarAdvance(Calendar,$H2133,B2134,"f",FALSE)</f>
        <v>54715</v>
      </c>
      <c r="I2134" s="140">
        <f>_xll.qlInterestRateIndexValueDate(Index1M,$H2134)</f>
        <v>54715</v>
      </c>
      <c r="J2134" s="145">
        <f>IFERROR(_xll.qlIndexFixing(Index1M,$H2134,TRUE,_xll.ohTrigger(RecalcTrigger,Trigger1M)),NA())</f>
        <v>6.1953996243261618E-3</v>
      </c>
      <c r="K2134" s="44">
        <f>IFERROR(_xll.qlIndexFixing(Index3M,H2134,TRUE,_xll.ohTrigger(RecalcTrigger,Trigger3M)),NA())</f>
        <v>6.3309958406325469E-3</v>
      </c>
      <c r="L2134" s="44">
        <f>IFERROR(_xll.qlIndexFixing(Index6M,$H2134,TRUE,_xll.ohTrigger(RecalcTrigger,Trigger6M)),NA())</f>
        <v>6.3074906517087909E-3</v>
      </c>
      <c r="M2134" s="146">
        <f>IFERROR(_xll.qlIndexFixing(Index1Y,$H2134,TRUE,_xll.ohTrigger(RecalcTrigger,Trigger1Y)),NA())</f>
        <v>6.5685085325279946E-3</v>
      </c>
      <c r="N2134" s="145">
        <f>IFERROR(_xll.qlIndexFixing(ONIndex1M,I2134,TRUE,_xll.ohTrigger(RecalcTrigger,Trigger1M)),NA())</f>
        <v>6.2040734641433115E-3</v>
      </c>
      <c r="O2134" s="44">
        <f>IFERROR(_xll.qlIndexFixing(ONIndex3M,I2134,TRUE,_xll.ohTrigger(RecalcTrigger,Trigger3M)),NA())</f>
        <v>6.3580842118626801E-3</v>
      </c>
      <c r="P2134" s="44">
        <f>IFERROR(_xll.qlIndexFixing(ONIndex6M,I2134,TRUE,_xll.ohTrigger(RecalcTrigger,Trigger6M)),NA())</f>
        <v>6.3580741602597968E-3</v>
      </c>
      <c r="Q2134" s="146">
        <f>IFERROR(_xll.qlIndexFixing(ONIndex1Y,I2134,TRUE,_xll.ohTrigger(RecalcTrigger,Trigger1Y)),NA())</f>
        <v>6.6669105908023774E-3</v>
      </c>
    </row>
    <row r="2135" spans="2:17" x14ac:dyDescent="0.2">
      <c r="B2135" s="39" t="s">
        <v>42</v>
      </c>
      <c r="D2135" s="42">
        <f>_xll.qlCalendarAdvance(Calendar,$D2134,B2135,"f",FALSE)</f>
        <v>54722</v>
      </c>
      <c r="E2135" s="140">
        <f>_xll.qlInterestRateIndexValueDate(IndexON,D2135)</f>
        <v>54722</v>
      </c>
      <c r="F2135" s="156">
        <f>IFERROR(_xll.qlIndexFixing(IndexON,D2135,TRUE,_xll.ohTrigger(RecalcTrigger,TriggerON)),NA())</f>
        <v>5.2792874592599848E-3</v>
      </c>
      <c r="H2135" s="42">
        <f>_xll.qlCalendarAdvance(Calendar,$H2134,B2135,"f",FALSE)</f>
        <v>54722</v>
      </c>
      <c r="I2135" s="140">
        <f>_xll.qlInterestRateIndexValueDate(Index1M,$H2135)</f>
        <v>54722</v>
      </c>
      <c r="J2135" s="145">
        <f>IFERROR(_xll.qlIndexFixing(Index1M,$H2135,TRUE,_xll.ohTrigger(RecalcTrigger,Trigger1M)),NA())</f>
        <v>6.1906308672791018E-3</v>
      </c>
      <c r="K2135" s="44">
        <f>IFERROR(_xll.qlIndexFixing(Index3M,H2135,TRUE,_xll.ohTrigger(RecalcTrigger,Trigger3M)),NA())</f>
        <v>6.3260956682528614E-3</v>
      </c>
      <c r="L2135" s="44">
        <f>IFERROR(_xll.qlIndexFixing(Index6M,$H2135,TRUE,_xll.ohTrigger(RecalcTrigger,Trigger6M)),NA())</f>
        <v>6.3028715038485218E-3</v>
      </c>
      <c r="M2135" s="146">
        <f>IFERROR(_xll.qlIndexFixing(Index1Y,$H2135,TRUE,_xll.ohTrigger(RecalcTrigger,Trigger1Y)),NA())</f>
        <v>6.5639944741120448E-3</v>
      </c>
      <c r="N2135" s="145">
        <f>IFERROR(_xll.qlIndexFixing(ONIndex1M,I2135,TRUE,_xll.ohTrigger(RecalcTrigger,Trigger1M)),NA())</f>
        <v>6.1992759592144342E-3</v>
      </c>
      <c r="O2135" s="44">
        <f>IFERROR(_xll.qlIndexFixing(ONIndex3M,I2135,TRUE,_xll.ohTrigger(RecalcTrigger,Trigger3M)),NA())</f>
        <v>6.3530863398608695E-3</v>
      </c>
      <c r="P2135" s="44">
        <f>IFERROR(_xll.qlIndexFixing(ONIndex6M,I2135,TRUE,_xll.ohTrigger(RecalcTrigger,Trigger6M)),NA())</f>
        <v>6.3532825108436608E-3</v>
      </c>
      <c r="Q2135" s="146">
        <f>IFERROR(_xll.qlIndexFixing(ONIndex1Y,I2135,TRUE,_xll.ohTrigger(RecalcTrigger,Trigger1Y)),NA())</f>
        <v>6.6620737118072704E-3</v>
      </c>
    </row>
    <row r="2136" spans="2:17" x14ac:dyDescent="0.2">
      <c r="B2136" s="39" t="s">
        <v>42</v>
      </c>
      <c r="D2136" s="42">
        <f>_xll.qlCalendarAdvance(Calendar,$D2135,B2136,"f",FALSE)</f>
        <v>54729</v>
      </c>
      <c r="E2136" s="140">
        <f>_xll.qlInterestRateIndexValueDate(IndexON,D2136)</f>
        <v>54729</v>
      </c>
      <c r="F2136" s="156">
        <f>IFERROR(_xll.qlIndexFixing(IndexON,D2136,TRUE,_xll.ohTrigger(RecalcTrigger,TriggerON)),NA())</f>
        <v>5.2747408021336373E-3</v>
      </c>
      <c r="H2136" s="42">
        <f>_xll.qlCalendarAdvance(Calendar,$H2135,B2136,"f",FALSE)</f>
        <v>54729</v>
      </c>
      <c r="I2136" s="140">
        <f>_xll.qlInterestRateIndexValueDate(Index1M,$H2136)</f>
        <v>54729</v>
      </c>
      <c r="J2136" s="145">
        <f>IFERROR(_xll.qlIndexFixing(Index1M,$H2136,TRUE,_xll.ohTrigger(RecalcTrigger,Trigger1M)),NA())</f>
        <v>6.1861626011600057E-3</v>
      </c>
      <c r="K2136" s="44">
        <f>IFERROR(_xll.qlIndexFixing(Index3M,H2136,TRUE,_xll.ohTrigger(RecalcTrigger,Trigger3M)),NA())</f>
        <v>6.3212117457088542E-3</v>
      </c>
      <c r="L2136" s="44">
        <f>IFERROR(_xll.qlIndexFixing(Index6M,$H2136,TRUE,_xll.ohTrigger(RecalcTrigger,Trigger6M)),NA())</f>
        <v>6.2982668679629561E-3</v>
      </c>
      <c r="M2136" s="146">
        <f>IFERROR(_xll.qlIndexFixing(Index1Y,$H2136,TRUE,_xll.ohTrigger(RecalcTrigger,Trigger1Y)),NA())</f>
        <v>6.5594940701507731E-3</v>
      </c>
      <c r="N2136" s="145">
        <f>IFERROR(_xll.qlIndexFixing(ONIndex1M,I2136,TRUE,_xll.ohTrigger(RecalcTrigger,Trigger1M)),NA())</f>
        <v>6.1944930021740063E-3</v>
      </c>
      <c r="O2136" s="44">
        <f>IFERROR(_xll.qlIndexFixing(ONIndex3M,I2136,TRUE,_xll.ohTrigger(RecalcTrigger,Trigger3M)),NA())</f>
        <v>6.3481046860303092E-3</v>
      </c>
      <c r="P2136" s="44">
        <f>IFERROR(_xll.qlIndexFixing(ONIndex6M,I2136,TRUE,_xll.ohTrigger(RecalcTrigger,Trigger6M)),NA())</f>
        <v>6.3485053176526307E-3</v>
      </c>
      <c r="Q2136" s="146">
        <f>IFERROR(_xll.qlIndexFixing(ONIndex1Y,I2136,TRUE,_xll.ohTrigger(RecalcTrigger,Trigger1Y)),NA())</f>
        <v>6.6572503785633508E-3</v>
      </c>
    </row>
    <row r="2137" spans="2:17" x14ac:dyDescent="0.2">
      <c r="B2137" s="39" t="s">
        <v>42</v>
      </c>
      <c r="D2137" s="42">
        <f>_xll.qlCalendarAdvance(Calendar,$D2136,B2137,"f",FALSE)</f>
        <v>54736</v>
      </c>
      <c r="E2137" s="140">
        <f>_xll.qlInterestRateIndexValueDate(IndexON,D2137)</f>
        <v>54736</v>
      </c>
      <c r="F2137" s="156">
        <f>IFERROR(_xll.qlIndexFixing(IndexON,D2137,TRUE,_xll.ohTrigger(RecalcTrigger,TriggerON)),NA())</f>
        <v>5.2702097204815335E-3</v>
      </c>
      <c r="H2137" s="42">
        <f>_xll.qlCalendarAdvance(Calendar,$H2136,B2137,"f",FALSE)</f>
        <v>54736</v>
      </c>
      <c r="I2137" s="140">
        <f>_xll.qlInterestRateIndexValueDate(Index1M,$H2137)</f>
        <v>54736</v>
      </c>
      <c r="J2137" s="145">
        <f>IFERROR(_xll.qlIndexFixing(Index1M,$H2137,TRUE,_xll.ohTrigger(RecalcTrigger,Trigger1M)),NA())</f>
        <v>6.1814219988599968E-3</v>
      </c>
      <c r="K2137" s="44">
        <f>IFERROR(_xll.qlIndexFixing(Index3M,H2137,TRUE,_xll.ohTrigger(RecalcTrigger,Trigger3M)),NA())</f>
        <v>6.316344072941505E-3</v>
      </c>
      <c r="L2137" s="44">
        <f>IFERROR(_xll.qlIndexFixing(Index6M,$H2137,TRUE,_xll.ohTrigger(RecalcTrigger,Trigger6M)),NA())</f>
        <v>6.2939454431627847E-3</v>
      </c>
      <c r="M2137" s="146">
        <f>IFERROR(_xll.qlIndexFixing(Index1Y,$H2137,TRUE,_xll.ohTrigger(RecalcTrigger,Trigger1Y)),NA())</f>
        <v>6.5550073204607706E-3</v>
      </c>
      <c r="N2137" s="145">
        <f>IFERROR(_xll.qlIndexFixing(ONIndex1M,I2137,TRUE,_xll.ohTrigger(RecalcTrigger,Trigger1M)),NA())</f>
        <v>6.1897245929409817E-3</v>
      </c>
      <c r="O2137" s="44">
        <f>IFERROR(_xll.qlIndexFixing(ONIndex3M,I2137,TRUE,_xll.ohTrigger(RecalcTrigger,Trigger3M)),NA())</f>
        <v>6.3431392506141382E-3</v>
      </c>
      <c r="P2137" s="44">
        <f>IFERROR(_xll.qlIndexFixing(ONIndex6M,I2137,TRUE,_xll.ohTrigger(RecalcTrigger,Trigger6M)),NA())</f>
        <v>6.3437425807677528E-3</v>
      </c>
      <c r="Q2137" s="146">
        <f>IFERROR(_xll.qlIndexFixing(ONIndex1Y,I2137,TRUE,_xll.ohTrigger(RecalcTrigger,Trigger1Y)),NA())</f>
        <v>6.652440590908526E-3</v>
      </c>
    </row>
    <row r="2138" spans="2:17" x14ac:dyDescent="0.2">
      <c r="B2138" s="39" t="s">
        <v>42</v>
      </c>
      <c r="D2138" s="42">
        <f>_xll.qlCalendarAdvance(Calendar,$D2137,B2138,"f",FALSE)</f>
        <v>54743</v>
      </c>
      <c r="E2138" s="140">
        <f>_xll.qlInterestRateIndexValueDate(IndexON,D2138)</f>
        <v>54743</v>
      </c>
      <c r="F2138" s="156">
        <f>IFERROR(_xll.qlIndexFixing(IndexON,D2138,TRUE,_xll.ohTrigger(RecalcTrigger,TriggerON)),NA())</f>
        <v>5.2656942143036733E-3</v>
      </c>
      <c r="H2138" s="42">
        <f>_xll.qlCalendarAdvance(Calendar,$H2137,B2138,"f",FALSE)</f>
        <v>54743</v>
      </c>
      <c r="I2138" s="140">
        <f>_xll.qlInterestRateIndexValueDate(Index1M,$H2138)</f>
        <v>54743</v>
      </c>
      <c r="J2138" s="145">
        <f>IFERROR(_xll.qlIndexFixing(Index1M,$H2138,TRUE,_xll.ohTrigger(RecalcTrigger,Trigger1M)),NA())</f>
        <v>6.1766959533527217E-3</v>
      </c>
      <c r="K2138" s="44">
        <f>IFERROR(_xll.qlIndexFixing(Index3M,H2138,TRUE,_xll.ohTrigger(RecalcTrigger,Trigger3M)),NA())</f>
        <v>6.3114926498909095E-3</v>
      </c>
      <c r="L2138" s="44">
        <f>IFERROR(_xll.qlIndexFixing(Index6M,$H2138,TRUE,_xll.ohTrigger(RecalcTrigger,Trigger6M)),NA())</f>
        <v>6.2893688731518304E-3</v>
      </c>
      <c r="M2138" s="146">
        <f>IFERROR(_xll.qlIndexFixing(Index1Y,$H2138,TRUE,_xll.ohTrigger(RecalcTrigger,Trigger1Y)),NA())</f>
        <v>6.5505342248599607E-3</v>
      </c>
      <c r="N2138" s="145">
        <f>IFERROR(_xll.qlIndexFixing(ONIndex1M,I2138,TRUE,_xll.ohTrigger(RecalcTrigger,Trigger1M)),NA())</f>
        <v>6.1849707315964064E-3</v>
      </c>
      <c r="O2138" s="44">
        <f>IFERROR(_xll.qlIndexFixing(ONIndex3M,I2138,TRUE,_xll.ohTrigger(RecalcTrigger,Trigger3M)),NA())</f>
        <v>6.3381900333692176E-3</v>
      </c>
      <c r="P2138" s="44">
        <f>IFERROR(_xll.qlIndexFixing(ONIndex6M,I2138,TRUE,_xll.ohTrigger(RecalcTrigger,Trigger6M)),NA())</f>
        <v>6.338994300189027E-3</v>
      </c>
      <c r="Q2138" s="146">
        <f>IFERROR(_xll.qlIndexFixing(ONIndex1Y,I2138,TRUE,_xll.ohTrigger(RecalcTrigger,Trigger1Y)),NA())</f>
        <v>6.6476443489238424E-3</v>
      </c>
    </row>
    <row r="2139" spans="2:17" x14ac:dyDescent="0.2">
      <c r="B2139" s="39" t="s">
        <v>42</v>
      </c>
      <c r="D2139" s="42">
        <f>_xll.qlCalendarAdvance(Calendar,$D2138,B2139,"f",FALSE)</f>
        <v>54750</v>
      </c>
      <c r="E2139" s="140">
        <f>_xll.qlInterestRateIndexValueDate(IndexON,D2139)</f>
        <v>54750</v>
      </c>
      <c r="F2139" s="156">
        <f>IFERROR(_xll.qlIndexFixing(IndexON,D2139,TRUE,_xll.ohTrigger(RecalcTrigger,TriggerON)),NA())</f>
        <v>5.2611942835190106E-3</v>
      </c>
      <c r="H2139" s="42">
        <f>_xll.qlCalendarAdvance(Calendar,$H2138,B2139,"f",FALSE)</f>
        <v>54750</v>
      </c>
      <c r="I2139" s="140">
        <f>_xll.qlInterestRateIndexValueDate(Index1M,$H2139)</f>
        <v>54750</v>
      </c>
      <c r="J2139" s="145">
        <f>IFERROR(_xll.qlIndexFixing(Index1M,$H2139,TRUE,_xll.ohTrigger(RecalcTrigger,Trigger1M)),NA())</f>
        <v>6.1719844646165685E-3</v>
      </c>
      <c r="K2139" s="44">
        <f>IFERROR(_xll.qlIndexFixing(Index3M,H2139,TRUE,_xll.ohTrigger(RecalcTrigger,Trigger3M)),NA())</f>
        <v>6.3066574764971631E-3</v>
      </c>
      <c r="L2139" s="44">
        <f>IFERROR(_xll.qlIndexFixing(Index6M,$H2139,TRUE,_xll.ohTrigger(RecalcTrigger,Trigger6M)),NA())</f>
        <v>6.2848068145173056E-3</v>
      </c>
      <c r="M2139" s="146">
        <f>IFERROR(_xll.qlIndexFixing(Index1Y,$H2139,TRUE,_xll.ohTrigger(RecalcTrigger,Trigger1Y)),NA())</f>
        <v>6.5460747831658228E-3</v>
      </c>
      <c r="N2139" s="145">
        <f>IFERROR(_xll.qlIndexFixing(ONIndex1M,I2139,TRUE,_xll.ohTrigger(RecalcTrigger,Trigger1M)),NA())</f>
        <v>6.1802314181402807E-3</v>
      </c>
      <c r="O2139" s="44">
        <f>IFERROR(_xll.qlIndexFixing(ONIndex3M,I2139,TRUE,_xll.ohTrigger(RecalcTrigger,Trigger3M)),NA())</f>
        <v>6.33325703445764E-3</v>
      </c>
      <c r="P2139" s="44">
        <f>IFERROR(_xll.qlIndexFixing(ONIndex6M,I2139,TRUE,_xll.ohTrigger(RecalcTrigger,Trigger6M)),NA())</f>
        <v>6.3342604758354071E-3</v>
      </c>
      <c r="Q2139" s="146">
        <f>IFERROR(_xll.qlIndexFixing(ONIndex1Y,I2139,TRUE,_xll.ohTrigger(RecalcTrigger,Trigger1Y)),NA())</f>
        <v>6.6428616525282536E-3</v>
      </c>
    </row>
    <row r="2140" spans="2:17" x14ac:dyDescent="0.2">
      <c r="B2140" s="39" t="s">
        <v>42</v>
      </c>
      <c r="D2140" s="42">
        <f>_xll.qlCalendarAdvance(Calendar,$D2139,B2140,"f",FALSE)</f>
        <v>54757</v>
      </c>
      <c r="E2140" s="140">
        <f>_xll.qlInterestRateIndexValueDate(IndexON,D2140)</f>
        <v>54757</v>
      </c>
      <c r="F2140" s="156">
        <f>IFERROR(_xll.qlIndexFixing(IndexON,D2140,TRUE,_xll.ohTrigger(RecalcTrigger,TriggerON)),NA())</f>
        <v>5.2567099282085916E-3</v>
      </c>
      <c r="H2140" s="42">
        <f>_xll.qlCalendarAdvance(Calendar,$H2139,B2140,"f",FALSE)</f>
        <v>54757</v>
      </c>
      <c r="I2140" s="140">
        <f>_xll.qlInterestRateIndexValueDate(Index1M,$H2140)</f>
        <v>54757</v>
      </c>
      <c r="J2140" s="145">
        <f>IFERROR(_xll.qlIndexFixing(Index1M,$H2140,TRUE,_xll.ohTrigger(RecalcTrigger,Trigger1M)),NA())</f>
        <v>6.1670054386720984E-3</v>
      </c>
      <c r="K2140" s="44">
        <f>IFERROR(_xll.qlIndexFixing(Index3M,H2140,TRUE,_xll.ohTrigger(RecalcTrigger,Trigger3M)),NA())</f>
        <v>6.3024121797625489E-3</v>
      </c>
      <c r="L2140" s="44">
        <f>IFERROR(_xll.qlIndexFixing(Index6M,$H2140,TRUE,_xll.ohTrigger(RecalcTrigger,Trigger6M)),NA())</f>
        <v>6.2799934421772143E-3</v>
      </c>
      <c r="M2140" s="146">
        <f>IFERROR(_xll.qlIndexFixing(Index1Y,$H2140,TRUE,_xll.ohTrigger(RecalcTrigger,Trigger1Y)),NA())</f>
        <v>6.5416289951978346E-3</v>
      </c>
      <c r="N2140" s="145">
        <f>IFERROR(_xll.qlIndexFixing(ONIndex1M,I2140,TRUE,_xll.ohTrigger(RecalcTrigger,Trigger1M)),NA())</f>
        <v>6.1755066525726043E-3</v>
      </c>
      <c r="O2140" s="44">
        <f>IFERROR(_xll.qlIndexFixing(ONIndex3M,I2140,TRUE,_xll.ohTrigger(RecalcTrigger,Trigger3M)),NA())</f>
        <v>6.3283402539604516E-3</v>
      </c>
      <c r="P2140" s="44">
        <f>IFERROR(_xll.qlIndexFixing(ONIndex6M,I2140,TRUE,_xll.ohTrigger(RecalcTrigger,Trigger6M)),NA())</f>
        <v>6.3295411077879393E-3</v>
      </c>
      <c r="Q2140" s="146">
        <f>IFERROR(_xll.qlIndexFixing(ONIndex1Y,I2140,TRUE,_xll.ohTrigger(RecalcTrigger,Trigger1Y)),NA())</f>
        <v>6.6380925018838521E-3</v>
      </c>
    </row>
    <row r="2141" spans="2:17" x14ac:dyDescent="0.2">
      <c r="B2141" s="39" t="s">
        <v>42</v>
      </c>
      <c r="D2141" s="42">
        <f>_xll.qlCalendarAdvance(Calendar,$D2140,B2141,"f",FALSE)</f>
        <v>54764</v>
      </c>
      <c r="E2141" s="140">
        <f>_xll.qlInterestRateIndexValueDate(IndexON,D2141)</f>
        <v>54764</v>
      </c>
      <c r="F2141" s="156">
        <f>IFERROR(_xll.qlIndexFixing(IndexON,D2141,TRUE,_xll.ohTrigger(RecalcTrigger,TriggerON)),NA())</f>
        <v>5.2522411484534626E-3</v>
      </c>
      <c r="H2141" s="42">
        <f>_xll.qlCalendarAdvance(Calendar,$H2140,B2141,"f",FALSE)</f>
        <v>54764</v>
      </c>
      <c r="I2141" s="140">
        <f>_xll.qlInterestRateIndexValueDate(Index1M,$H2141)</f>
        <v>54764</v>
      </c>
      <c r="J2141" s="145">
        <f>IFERROR(_xll.qlIndexFixing(Index1M,$H2141,TRUE,_xll.ohTrigger(RecalcTrigger,Trigger1M)),NA())</f>
        <v>6.1623240241534807E-3</v>
      </c>
      <c r="K2141" s="44">
        <f>IFERROR(_xll.qlIndexFixing(Index3M,H2141,TRUE,_xll.ohTrigger(RecalcTrigger,Trigger3M)),NA())</f>
        <v>6.2976073498933263E-3</v>
      </c>
      <c r="L2141" s="44">
        <f>IFERROR(_xll.qlIndexFixing(Index6M,$H2141,TRUE,_xll.ohTrigger(RecalcTrigger,Trigger6M)),NA())</f>
        <v>6.2754613646760606E-3</v>
      </c>
      <c r="M2141" s="146">
        <f>IFERROR(_xll.qlIndexFixing(Index1Y,$H2141,TRUE,_xll.ohTrigger(RecalcTrigger,Trigger1Y)),NA())</f>
        <v>6.5371968607748077E-3</v>
      </c>
      <c r="N2141" s="145">
        <f>IFERROR(_xll.qlIndexFixing(ONIndex1M,I2141,TRUE,_xll.ohTrigger(RecalcTrigger,Trigger1M)),NA())</f>
        <v>6.1707964348123312E-3</v>
      </c>
      <c r="O2141" s="44">
        <f>IFERROR(_xll.qlIndexFixing(ONIndex3M,I2141,TRUE,_xll.ohTrigger(RecalcTrigger,Trigger3M)),NA())</f>
        <v>6.3234396916345137E-3</v>
      </c>
      <c r="P2141" s="44">
        <f>IFERROR(_xll.qlIndexFixing(ONIndex6M,I2141,TRUE,_xll.ohTrigger(RecalcTrigger,Trigger6M)),NA())</f>
        <v>6.3248361960466237E-3</v>
      </c>
      <c r="Q2141" s="146">
        <f>IFERROR(_xll.qlIndexFixing(ONIndex1Y,I2141,TRUE,_xll.ohTrigger(RecalcTrigger,Trigger1Y)),NA())</f>
        <v>6.6333368968285455E-3</v>
      </c>
    </row>
    <row r="2142" spans="2:17" x14ac:dyDescent="0.2">
      <c r="B2142" s="39" t="s">
        <v>42</v>
      </c>
      <c r="D2142" s="42">
        <f>_xll.qlCalendarAdvance(Calendar,$D2141,B2142,"f",FALSE)</f>
        <v>54771</v>
      </c>
      <c r="E2142" s="140">
        <f>_xll.qlInterestRateIndexValueDate(IndexON,D2142)</f>
        <v>54771</v>
      </c>
      <c r="F2142" s="156">
        <f>IFERROR(_xll.qlIndexFixing(IndexON,D2142,TRUE,_xll.ohTrigger(RecalcTrigger,TriggerON)),NA())</f>
        <v>5.2477879440915309E-3</v>
      </c>
      <c r="H2142" s="42">
        <f>_xll.qlCalendarAdvance(Calendar,$H2141,B2142,"f",FALSE)</f>
        <v>54771</v>
      </c>
      <c r="I2142" s="140">
        <f>_xll.qlInterestRateIndexValueDate(Index1M,$H2142)</f>
        <v>54771</v>
      </c>
      <c r="J2142" s="145">
        <f>IFERROR(_xll.qlIndexFixing(Index1M,$H2142,TRUE,_xll.ohTrigger(RecalcTrigger,Trigger1M)),NA())</f>
        <v>6.1576571666606275E-3</v>
      </c>
      <c r="K2142" s="44">
        <f>IFERROR(_xll.qlIndexFixing(Index3M,H2142,TRUE,_xll.ohTrigger(RecalcTrigger,Trigger3M)),NA())</f>
        <v>6.2928187688245443E-3</v>
      </c>
      <c r="L2142" s="44">
        <f>IFERROR(_xll.qlIndexFixing(Index6M,$H2142,TRUE,_xll.ohTrigger(RecalcTrigger,Trigger6M)),NA())</f>
        <v>6.270943798556014E-3</v>
      </c>
      <c r="M2142" s="146">
        <f>IFERROR(_xll.qlIndexFixing(Index1Y,$H2142,TRUE,_xll.ohTrigger(RecalcTrigger,Trigger1Y)),NA())</f>
        <v>6.5327783797168859E-3</v>
      </c>
      <c r="N2142" s="145">
        <f>IFERROR(_xll.qlIndexFixing(ONIndex1M,I2142,TRUE,_xll.ohTrigger(RecalcTrigger,Trigger1M)),NA())</f>
        <v>6.1661007650215538E-3</v>
      </c>
      <c r="O2142" s="44">
        <f>IFERROR(_xll.qlIndexFixing(ONIndex3M,I2142,TRUE,_xll.ohTrigger(RecalcTrigger,Trigger3M)),NA())</f>
        <v>6.3185553476419187E-3</v>
      </c>
      <c r="P2142" s="44">
        <f>IFERROR(_xll.qlIndexFixing(ONIndex6M,I2142,TRUE,_xll.ohTrigger(RecalcTrigger,Trigger6M)),NA())</f>
        <v>6.320145740530414E-3</v>
      </c>
      <c r="Q2142" s="146">
        <f>IFERROR(_xll.qlIndexFixing(ONIndex1Y,I2142,TRUE,_xll.ohTrigger(RecalcTrigger,Trigger1Y)),NA())</f>
        <v>6.6285948376054726E-3</v>
      </c>
    </row>
    <row r="2143" spans="2:17" x14ac:dyDescent="0.2">
      <c r="B2143" s="39" t="s">
        <v>42</v>
      </c>
      <c r="D2143" s="42">
        <f>_xll.qlCalendarAdvance(Calendar,$D2142,B2143,"f",FALSE)</f>
        <v>54778</v>
      </c>
      <c r="E2143" s="140">
        <f>_xll.qlInterestRateIndexValueDate(IndexON,D2143)</f>
        <v>54778</v>
      </c>
      <c r="F2143" s="156">
        <f>IFERROR(_xll.qlIndexFixing(IndexON,D2143,TRUE,_xll.ohTrigger(RecalcTrigger,TriggerON)),NA())</f>
        <v>5.243350315203843E-3</v>
      </c>
      <c r="H2143" s="42">
        <f>_xll.qlCalendarAdvance(Calendar,$H2142,B2143,"f",FALSE)</f>
        <v>54778</v>
      </c>
      <c r="I2143" s="140">
        <f>_xll.qlInterestRateIndexValueDate(Index1M,$H2143)</f>
        <v>54778</v>
      </c>
      <c r="J2143" s="145">
        <f>IFERROR(_xll.qlIndexFixing(Index1M,$H2143,TRUE,_xll.ohTrigger(RecalcTrigger,Trigger1M)),NA())</f>
        <v>6.1530048661778518E-3</v>
      </c>
      <c r="K2143" s="44">
        <f>IFERROR(_xll.qlIndexFixing(Index3M,H2143,TRUE,_xll.ohTrigger(RecalcTrigger,Trigger3M)),NA())</f>
        <v>6.2880464365012712E-3</v>
      </c>
      <c r="L2143" s="44">
        <f>IFERROR(_xll.qlIndexFixing(Index6M,$H2143,TRUE,_xll.ohTrigger(RecalcTrigger,Trigger6M)),NA())</f>
        <v>6.2664407437199978E-3</v>
      </c>
      <c r="M2143" s="146">
        <f>IFERROR(_xll.qlIndexFixing(Index1Y,$H2143,TRUE,_xll.ohTrigger(RecalcTrigger,Trigger1Y)),NA())</f>
        <v>6.5283735518444352E-3</v>
      </c>
      <c r="N2143" s="145">
        <f>IFERROR(_xll.qlIndexFixing(ONIndex1M,I2143,TRUE,_xll.ohTrigger(RecalcTrigger,Trigger1M)),NA())</f>
        <v>6.1614196429571333E-3</v>
      </c>
      <c r="O2143" s="44">
        <f>IFERROR(_xll.qlIndexFixing(ONIndex3M,I2143,TRUE,_xll.ohTrigger(RecalcTrigger,Trigger3M)),NA())</f>
        <v>6.3136872219826667E-3</v>
      </c>
      <c r="P2143" s="44">
        <f>IFERROR(_xll.qlIndexFixing(ONIndex6M,I2143,TRUE,_xll.ohTrigger(RecalcTrigger,Trigger6M)),NA())</f>
        <v>6.3154697413203564E-3</v>
      </c>
      <c r="Q2143" s="146">
        <f>IFERROR(_xll.qlIndexFixing(ONIndex1Y,I2143,TRUE,_xll.ohTrigger(RecalcTrigger,Trigger1Y)),NA())</f>
        <v>6.6238663239714946E-3</v>
      </c>
    </row>
    <row r="2144" spans="2:17" x14ac:dyDescent="0.2">
      <c r="B2144" s="39" t="s">
        <v>42</v>
      </c>
      <c r="D2144" s="42">
        <f>_xll.qlCalendarAdvance(Calendar,$D2143,B2144,"f",FALSE)</f>
        <v>54786</v>
      </c>
      <c r="E2144" s="140">
        <f>_xll.qlInterestRateIndexValueDate(IndexON,D2144)</f>
        <v>54786</v>
      </c>
      <c r="F2144" s="156">
        <f>IFERROR(_xll.qlIndexFixing(IndexON,D2144,TRUE,_xll.ohTrigger(RecalcTrigger,TriggerON)),NA())</f>
        <v>5.2382978113629797E-3</v>
      </c>
      <c r="H2144" s="42">
        <f>_xll.qlCalendarAdvance(Calendar,$H2143,B2144,"f",FALSE)</f>
        <v>54786</v>
      </c>
      <c r="I2144" s="140">
        <f>_xll.qlInterestRateIndexValueDate(Index1M,$H2144)</f>
        <v>54786</v>
      </c>
      <c r="J2144" s="145">
        <f>IFERROR(_xll.qlIndexFixing(Index1M,$H2144,TRUE,_xll.ohTrigger(RecalcTrigger,Trigger1M)),NA())</f>
        <v>6.1471498180074103E-3</v>
      </c>
      <c r="K2144" s="44">
        <f>IFERROR(_xll.qlIndexFixing(Index3M,H2144,TRUE,_xll.ohTrigger(RecalcTrigger,Trigger3M)),NA())</f>
        <v>6.2826122387668179E-3</v>
      </c>
      <c r="L2144" s="44">
        <f>IFERROR(_xll.qlIndexFixing(Index6M,$H2144,TRUE,_xll.ohTrigger(RecalcTrigger,Trigger6M)),NA())</f>
        <v>6.2613121641302231E-3</v>
      </c>
      <c r="M2144" s="146">
        <f>IFERROR(_xll.qlIndexFixing(Index1Y,$H2144,TRUE,_xll.ohTrigger(RecalcTrigger,Trigger1Y)),NA())</f>
        <v>6.5233561808031304E-3</v>
      </c>
      <c r="N2144" s="145">
        <f>IFERROR(_xll.qlIndexFixing(ONIndex1M,I2144,TRUE,_xll.ohTrigger(RecalcTrigger,Trigger1M)),NA())</f>
        <v>6.1560876029564948E-3</v>
      </c>
      <c r="O2144" s="44">
        <f>IFERROR(_xll.qlIndexFixing(ONIndex3M,I2144,TRUE,_xll.ohTrigger(RecalcTrigger,Trigger3M)),NA())</f>
        <v>6.3081435089529236E-3</v>
      </c>
      <c r="P2144" s="44">
        <f>IFERROR(_xll.qlIndexFixing(ONIndex6M,I2144,TRUE,_xll.ohTrigger(RecalcTrigger,Trigger6M)),NA())</f>
        <v>6.3101434438539439E-3</v>
      </c>
      <c r="Q2144" s="146">
        <f>IFERROR(_xll.qlIndexFixing(ONIndex1Y,I2144,TRUE,_xll.ohTrigger(RecalcTrigger,Trigger1Y)),NA())</f>
        <v>6.6184788948353557E-3</v>
      </c>
    </row>
    <row r="2145" spans="2:17" x14ac:dyDescent="0.2">
      <c r="B2145" s="39" t="s">
        <v>42</v>
      </c>
      <c r="D2145" s="42">
        <f>_xll.qlCalendarAdvance(Calendar,$D2144,B2145,"f",FALSE)</f>
        <v>54793</v>
      </c>
      <c r="E2145" s="140">
        <f>_xll.qlInterestRateIndexValueDate(IndexON,D2145)</f>
        <v>54793</v>
      </c>
      <c r="F2145" s="156">
        <f>IFERROR(_xll.qlIndexFixing(IndexON,D2145,TRUE,_xll.ohTrigger(RecalcTrigger,TriggerON)),NA())</f>
        <v>5.2338935584683721E-3</v>
      </c>
      <c r="H2145" s="42">
        <f>_xll.qlCalendarAdvance(Calendar,$H2144,B2145,"f",FALSE)</f>
        <v>54793</v>
      </c>
      <c r="I2145" s="140">
        <f>_xll.qlInterestRateIndexValueDate(Index1M,$H2145)</f>
        <v>54793</v>
      </c>
      <c r="J2145" s="145">
        <f>IFERROR(_xll.qlIndexFixing(Index1M,$H2145,TRUE,_xll.ohTrigger(RecalcTrigger,Trigger1M)),NA())</f>
        <v>6.1425306351382105E-3</v>
      </c>
      <c r="K2145" s="44">
        <f>IFERROR(_xll.qlIndexFixing(Index3M,H2145,TRUE,_xll.ohTrigger(RecalcTrigger,Trigger3M)),NA())</f>
        <v>6.2778747249892831E-3</v>
      </c>
      <c r="L2145" s="44">
        <f>IFERROR(_xll.qlIndexFixing(Index6M,$H2145,TRUE,_xll.ohTrigger(RecalcTrigger,Trigger6M)),NA())</f>
        <v>6.2571010960696342E-3</v>
      </c>
      <c r="M2145" s="146">
        <f>IFERROR(_xll.qlIndexFixing(Index1Y,$H2145,TRUE,_xll.ohTrigger(RecalcTrigger,Trigger1Y)),NA())</f>
        <v>6.5189806091536795E-3</v>
      </c>
      <c r="N2145" s="145">
        <f>IFERROR(_xll.qlIndexFixing(ONIndex1M,I2145,TRUE,_xll.ohTrigger(RecalcTrigger,Trigger1M)),NA())</f>
        <v>6.1514376549387517E-3</v>
      </c>
      <c r="O2145" s="44">
        <f>IFERROR(_xll.qlIndexFixing(ONIndex3M,I2145,TRUE,_xll.ohTrigger(RecalcTrigger,Trigger3M)),NA())</f>
        <v>6.3033101367493405E-3</v>
      </c>
      <c r="P2145" s="44">
        <f>IFERROR(_xll.qlIndexFixing(ONIndex6M,I2145,TRUE,_xll.ohTrigger(RecalcTrigger,Trigger6M)),NA())</f>
        <v>6.3054984223154253E-3</v>
      </c>
      <c r="Q2145" s="146">
        <f>IFERROR(_xll.qlIndexFixing(ONIndex1Y,I2145,TRUE,_xll.ohTrigger(RecalcTrigger,Trigger1Y)),NA())</f>
        <v>6.6137794076837064E-3</v>
      </c>
    </row>
    <row r="2146" spans="2:17" x14ac:dyDescent="0.2">
      <c r="B2146" s="39" t="s">
        <v>42</v>
      </c>
      <c r="D2146" s="42">
        <f>_xll.qlCalendarAdvance(Calendar,$D2145,B2146,"f",FALSE)</f>
        <v>54800</v>
      </c>
      <c r="E2146" s="140">
        <f>_xll.qlInterestRateIndexValueDate(IndexON,D2146)</f>
        <v>54800</v>
      </c>
      <c r="F2146" s="156">
        <f>IFERROR(_xll.qlIndexFixing(IndexON,D2146,TRUE,_xll.ohTrigger(RecalcTrigger,TriggerON)),NA())</f>
        <v>5.229504880966962E-3</v>
      </c>
      <c r="H2146" s="42">
        <f>_xll.qlCalendarAdvance(Calendar,$H2145,B2146,"f",FALSE)</f>
        <v>54800</v>
      </c>
      <c r="I2146" s="140">
        <f>_xll.qlInterestRateIndexValueDate(Index1M,$H2146)</f>
        <v>54800</v>
      </c>
      <c r="J2146" s="145">
        <f>IFERROR(_xll.qlIndexFixing(Index1M,$H2146,TRUE,_xll.ohTrigger(RecalcTrigger,Trigger1M)),NA())</f>
        <v>6.1379260098265269E-3</v>
      </c>
      <c r="K2146" s="44">
        <f>IFERROR(_xll.qlIndexFixing(Index3M,H2146,TRUE,_xll.ohTrigger(RecalcTrigger,Trigger3M)),NA())</f>
        <v>6.2731534597771556E-3</v>
      </c>
      <c r="L2146" s="44">
        <f>IFERROR(_xll.qlIndexFixing(Index6M,$H2146,TRUE,_xll.ohTrigger(RecalcTrigger,Trigger6M)),NA())</f>
        <v>6.2526426872916768E-3</v>
      </c>
      <c r="M2146" s="146">
        <f>IFERROR(_xll.qlIndexFixing(Index1Y,$H2146,TRUE,_xll.ohTrigger(RecalcTrigger,Trigger1Y)),NA())</f>
        <v>6.514618690128815E-3</v>
      </c>
      <c r="N2146" s="145">
        <f>IFERROR(_xll.qlIndexFixing(ONIndex1M,I2146,TRUE,_xll.ohTrigger(RecalcTrigger,Trigger1M)),NA())</f>
        <v>6.1468022547284118E-3</v>
      </c>
      <c r="O2146" s="44">
        <f>IFERROR(_xll.qlIndexFixing(ONIndex3M,I2146,TRUE,_xll.ohTrigger(RecalcTrigger,Trigger3M)),NA())</f>
        <v>6.2984929828791003E-3</v>
      </c>
      <c r="P2146" s="44">
        <f>IFERROR(_xll.qlIndexFixing(ONIndex6M,I2146,TRUE,_xll.ohTrigger(RecalcTrigger,Trigger6M)),NA())</f>
        <v>6.3008678571641052E-3</v>
      </c>
      <c r="Q2146" s="146">
        <f>IFERROR(_xll.qlIndexFixing(ONIndex1Y,I2146,TRUE,_xll.ohTrigger(RecalcTrigger,Trigger1Y)),NA())</f>
        <v>6.6090934660401057E-3</v>
      </c>
    </row>
    <row r="2147" spans="2:17" x14ac:dyDescent="0.2">
      <c r="B2147" s="39" t="s">
        <v>42</v>
      </c>
      <c r="D2147" s="42">
        <f>_xll.qlCalendarAdvance(Calendar,$D2146,B2147,"f",FALSE)</f>
        <v>54807</v>
      </c>
      <c r="E2147" s="140">
        <f>_xll.qlInterestRateIndexValueDate(IndexON,D2147)</f>
        <v>54807</v>
      </c>
      <c r="F2147" s="156">
        <f>IFERROR(_xll.qlIndexFixing(IndexON,D2147,TRUE,_xll.ohTrigger(RecalcTrigger,TriggerON)),NA())</f>
        <v>5.2251317790208418E-3</v>
      </c>
      <c r="H2147" s="42">
        <f>_xll.qlCalendarAdvance(Calendar,$H2146,B2147,"f",FALSE)</f>
        <v>54807</v>
      </c>
      <c r="I2147" s="140">
        <f>_xll.qlInterestRateIndexValueDate(Index1M,$H2147)</f>
        <v>54807</v>
      </c>
      <c r="J2147" s="145">
        <f>IFERROR(_xll.qlIndexFixing(Index1M,$H2147,TRUE,_xll.ohTrigger(RecalcTrigger,Trigger1M)),NA())</f>
        <v>6.1333359420600803E-3</v>
      </c>
      <c r="K2147" s="44">
        <f>IFERROR(_xll.qlIndexFixing(Index3M,H2147,TRUE,_xll.ohTrigger(RecalcTrigger,Trigger3M)),NA())</f>
        <v>6.2684484430737021E-3</v>
      </c>
      <c r="L2147" s="44">
        <f>IFERROR(_xll.qlIndexFixing(Index6M,$H2147,TRUE,_xll.ohTrigger(RecalcTrigger,Trigger6M)),NA())</f>
        <v>6.2481987891016243E-3</v>
      </c>
      <c r="M2147" s="146">
        <f>IFERROR(_xll.qlIndexFixing(Index1Y,$H2147,TRUE,_xll.ohTrigger(RecalcTrigger,Trigger1Y)),NA())</f>
        <v>6.5102704235506792E-3</v>
      </c>
      <c r="N2147" s="145">
        <f>IFERROR(_xll.qlIndexFixing(ONIndex1M,I2147,TRUE,_xll.ohTrigger(RecalcTrigger,Trigger1M)),NA())</f>
        <v>6.1421814024875676E-3</v>
      </c>
      <c r="O2147" s="44">
        <f>IFERROR(_xll.qlIndexFixing(ONIndex3M,I2147,TRUE,_xll.ohTrigger(RecalcTrigger,Trigger3M)),NA())</f>
        <v>6.2936920473422031E-3</v>
      </c>
      <c r="P2147" s="44">
        <f>IFERROR(_xll.qlIndexFixing(ONIndex6M,I2147,TRUE,_xll.ohTrigger(RecalcTrigger,Trigger6M)),NA())</f>
        <v>6.296251748237891E-3</v>
      </c>
      <c r="Q2147" s="146">
        <f>IFERROR(_xll.qlIndexFixing(ONIndex1Y,I2147,TRUE,_xll.ohTrigger(RecalcTrigger,Trigger1Y)),NA())</f>
        <v>6.6044210701476924E-3</v>
      </c>
    </row>
    <row r="2148" spans="2:17" x14ac:dyDescent="0.2">
      <c r="B2148" s="39" t="s">
        <v>42</v>
      </c>
      <c r="D2148" s="42">
        <f>_xll.qlCalendarAdvance(Calendar,$D2147,B2148,"f",FALSE)</f>
        <v>54814</v>
      </c>
      <c r="E2148" s="140">
        <f>_xll.qlInterestRateIndexValueDate(IndexON,D2148)</f>
        <v>54814</v>
      </c>
      <c r="F2148" s="156">
        <f>IFERROR(_xll.qlIndexFixing(IndexON,D2148,TRUE,_xll.ohTrigger(RecalcTrigger,TriggerON)),NA())</f>
        <v>5.2207742526300116E-3</v>
      </c>
      <c r="H2148" s="42">
        <f>_xll.qlCalendarAdvance(Calendar,$H2147,B2148,"f",FALSE)</f>
        <v>54814</v>
      </c>
      <c r="I2148" s="140">
        <f>_xll.qlInterestRateIndexValueDate(Index1M,$H2148)</f>
        <v>54814</v>
      </c>
      <c r="J2148" s="145">
        <f>IFERROR(_xll.qlIndexFixing(Index1M,$H2148,TRUE,_xll.ohTrigger(RecalcTrigger,Trigger1M)),NA())</f>
        <v>6.1287604318118541E-3</v>
      </c>
      <c r="K2148" s="44">
        <f>IFERROR(_xll.qlIndexFixing(Index3M,H2148,TRUE,_xll.ohTrigger(RecalcTrigger,Trigger3M)),NA())</f>
        <v>6.2637596748230913E-3</v>
      </c>
      <c r="L2148" s="44">
        <f>IFERROR(_xll.qlIndexFixing(Index6M,$H2148,TRUE,_xll.ohTrigger(RecalcTrigger,Trigger6M)),NA())</f>
        <v>6.2437694014018654E-3</v>
      </c>
      <c r="M2148" s="146">
        <f>IFERROR(_xll.qlIndexFixing(Index1Y,$H2148,TRUE,_xll.ohTrigger(RecalcTrigger,Trigger1Y)),NA())</f>
        <v>6.5059358092427466E-3</v>
      </c>
      <c r="N2148" s="145">
        <f>IFERROR(_xll.qlIndexFixing(ONIndex1M,I2148,TRUE,_xll.ohTrigger(RecalcTrigger,Trigger1M)),NA())</f>
        <v>6.1375750980541266E-3</v>
      </c>
      <c r="O2148" s="44">
        <f>IFERROR(_xll.qlIndexFixing(ONIndex3M,I2148,TRUE,_xll.ohTrigger(RecalcTrigger,Trigger3M)),NA())</f>
        <v>6.2889073300576026E-3</v>
      </c>
      <c r="P2148" s="44">
        <f>IFERROR(_xll.qlIndexFixing(ONIndex6M,I2148,TRUE,_xll.ohTrigger(RecalcTrigger,Trigger6M)),NA())</f>
        <v>6.291650095617829E-3</v>
      </c>
      <c r="Q2148" s="146">
        <f>IFERROR(_xll.qlIndexFixing(ONIndex1Y,I2148,TRUE,_xll.ohTrigger(RecalcTrigger,Trigger1Y)),NA())</f>
        <v>6.5997622199254202E-3</v>
      </c>
    </row>
    <row r="2149" spans="2:17" x14ac:dyDescent="0.2">
      <c r="B2149" s="39" t="s">
        <v>42</v>
      </c>
      <c r="D2149" s="42">
        <f>_xll.qlCalendarAdvance(Calendar,$D2148,B2149,"f",FALSE)</f>
        <v>54821</v>
      </c>
      <c r="E2149" s="140">
        <f>_xll.qlInterestRateIndexValueDate(IndexON,D2149)</f>
        <v>54821</v>
      </c>
      <c r="F2149" s="156">
        <f>IFERROR(_xll.qlIndexFixing(IndexON,D2149,TRUE,_xll.ohTrigger(RecalcTrigger,TriggerON)),NA())</f>
        <v>5.2164323015513325E-3</v>
      </c>
      <c r="H2149" s="42">
        <f>_xll.qlCalendarAdvance(Calendar,$H2148,B2149,"f",FALSE)</f>
        <v>54821</v>
      </c>
      <c r="I2149" s="140">
        <f>_xll.qlInterestRateIndexValueDate(Index1M,$H2149)</f>
        <v>54821</v>
      </c>
      <c r="J2149" s="145">
        <f>IFERROR(_xll.qlIndexFixing(Index1M,$H2149,TRUE,_xll.ohTrigger(RecalcTrigger,Trigger1M)),NA())</f>
        <v>6.1255659738059555E-3</v>
      </c>
      <c r="K2149" s="44">
        <f>IFERROR(_xll.qlIndexFixing(Index3M,H2149,TRUE,_xll.ohTrigger(RecalcTrigger,Trigger3M)),NA())</f>
        <v>6.2590871549676897E-3</v>
      </c>
      <c r="L2149" s="44">
        <f>IFERROR(_xll.qlIndexFixing(Index6M,$H2149,TRUE,_xll.ohTrigger(RecalcTrigger,Trigger6M)),NA())</f>
        <v>6.2393545240979186E-3</v>
      </c>
      <c r="M2149" s="146">
        <f>IFERROR(_xll.qlIndexFixing(Index1Y,$H2149,TRUE,_xll.ohTrigger(RecalcTrigger,Trigger1Y)),NA())</f>
        <v>6.5016148470291579E-3</v>
      </c>
      <c r="N2149" s="145">
        <f>IFERROR(_xll.qlIndexFixing(ONIndex1M,I2149,TRUE,_xll.ohTrigger(RecalcTrigger,Trigger1M)),NA())</f>
        <v>6.132983341509135E-3</v>
      </c>
      <c r="O2149" s="44">
        <f>IFERROR(_xll.qlIndexFixing(ONIndex3M,I2149,TRUE,_xll.ohTrigger(RecalcTrigger,Trigger3M)),NA())</f>
        <v>6.2841388310252988E-3</v>
      </c>
      <c r="P2149" s="44">
        <f>IFERROR(_xll.qlIndexFixing(ONIndex6M,I2149,TRUE,_xll.ohTrigger(RecalcTrigger,Trigger6M)),NA())</f>
        <v>6.2870628992228728E-3</v>
      </c>
      <c r="Q2149" s="146">
        <f>IFERROR(_xll.qlIndexFixing(ONIndex1Y,I2149,TRUE,_xll.ohTrigger(RecalcTrigger,Trigger1Y)),NA())</f>
        <v>6.5951169153732891E-3</v>
      </c>
    </row>
    <row r="2150" spans="2:17" x14ac:dyDescent="0.2">
      <c r="B2150" s="39" t="s">
        <v>42</v>
      </c>
      <c r="D2150" s="42">
        <f>_xll.qlCalendarAdvance(Calendar,$D2149,B2150,"f",FALSE)</f>
        <v>54828</v>
      </c>
      <c r="E2150" s="140">
        <f>_xll.qlInterestRateIndexValueDate(IndexON,D2150)</f>
        <v>54828</v>
      </c>
      <c r="F2150" s="156">
        <f>IFERROR(_xll.qlIndexFixing(IndexON,D2150,TRUE,_xll.ohTrigger(RecalcTrigger,TriggerON)),NA())</f>
        <v>5.2121059259468971E-3</v>
      </c>
      <c r="H2150" s="42">
        <f>_xll.qlCalendarAdvance(Calendar,$H2149,B2150,"f",FALSE)</f>
        <v>54828</v>
      </c>
      <c r="I2150" s="140">
        <f>_xll.qlInterestRateIndexValueDate(Index1M,$H2150)</f>
        <v>54828</v>
      </c>
      <c r="J2150" s="145">
        <f>IFERROR(_xll.qlIndexFixing(Index1M,$H2150,TRUE,_xll.ohTrigger(RecalcTrigger,Trigger1M)),NA())</f>
        <v>6.1210147611376331E-3</v>
      </c>
      <c r="K2150" s="44">
        <f>IFERROR(_xll.qlIndexFixing(Index3M,H2150,TRUE,_xll.ohTrigger(RecalcTrigger,Trigger3M)),NA())</f>
        <v>6.2547068990867517E-3</v>
      </c>
      <c r="L2150" s="44">
        <f>IFERROR(_xll.qlIndexFixing(Index6M,$H2150,TRUE,_xll.ohTrigger(RecalcTrigger,Trigger6M)),NA())</f>
        <v>6.234954157095754E-3</v>
      </c>
      <c r="M2150" s="146">
        <f>IFERROR(_xll.qlIndexFixing(Index1Y,$H2150,TRUE,_xll.ohTrigger(RecalcTrigger,Trigger1Y)),NA())</f>
        <v>6.4973075367333877E-3</v>
      </c>
      <c r="N2150" s="145">
        <f>IFERROR(_xll.qlIndexFixing(ONIndex1M,I2150,TRUE,_xll.ohTrigger(RecalcTrigger,Trigger1M)),NA())</f>
        <v>6.1284061327715467E-3</v>
      </c>
      <c r="O2150" s="44">
        <f>IFERROR(_xll.qlIndexFixing(ONIndex3M,I2150,TRUE,_xll.ohTrigger(RecalcTrigger,Trigger3M)),NA())</f>
        <v>6.279386550326338E-3</v>
      </c>
      <c r="P2150" s="44">
        <f>IFERROR(_xll.qlIndexFixing(ONIndex6M,I2150,TRUE,_xll.ohTrigger(RecalcTrigger,Trigger6M)),NA())</f>
        <v>6.2824901591340687E-3</v>
      </c>
      <c r="Q2150" s="146">
        <f>IFERROR(_xll.qlIndexFixing(ONIndex1Y,I2150,TRUE,_xll.ohTrigger(RecalcTrigger,Trigger1Y)),NA())</f>
        <v>6.5904851564912992E-3</v>
      </c>
    </row>
    <row r="2151" spans="2:17" x14ac:dyDescent="0.2">
      <c r="B2151" s="39" t="s">
        <v>42</v>
      </c>
      <c r="D2151" s="42">
        <f>_xll.qlCalendarAdvance(Calendar,$D2150,B2151,"f",FALSE)</f>
        <v>54835</v>
      </c>
      <c r="E2151" s="140">
        <f>_xll.qlInterestRateIndexValueDate(IndexON,D2151)</f>
        <v>54835</v>
      </c>
      <c r="F2151" s="156">
        <f>IFERROR(_xll.qlIndexFixing(IndexON,D2151,TRUE,_xll.ohTrigger(RecalcTrigger,TriggerON)),NA())</f>
        <v>5.2077951258167055E-3</v>
      </c>
      <c r="H2151" s="42">
        <f>_xll.qlCalendarAdvance(Calendar,$H2150,B2151,"f",FALSE)</f>
        <v>54835</v>
      </c>
      <c r="I2151" s="140">
        <f>_xll.qlInterestRateIndexValueDate(Index1M,$H2151)</f>
        <v>54835</v>
      </c>
      <c r="J2151" s="145">
        <f>IFERROR(_xll.qlIndexFixing(Index1M,$H2151,TRUE,_xll.ohTrigger(RecalcTrigger,Trigger1M)),NA())</f>
        <v>6.1164781044421258E-3</v>
      </c>
      <c r="K2151" s="44">
        <f>IFERROR(_xll.qlIndexFixing(Index3M,H2151,TRUE,_xll.ohTrigger(RecalcTrigger,Trigger3M)),NA())</f>
        <v>6.2500657947107702E-3</v>
      </c>
      <c r="L2151" s="44">
        <f>IFERROR(_xll.qlIndexFixing(Index6M,$H2151,TRUE,_xll.ohTrigger(RecalcTrigger,Trigger6M)),NA())</f>
        <v>6.2305683002995479E-3</v>
      </c>
      <c r="M2151" s="146">
        <f>IFERROR(_xll.qlIndexFixing(Index1Y,$H2151,TRUE,_xll.ohTrigger(RecalcTrigger,Trigger1Y)),NA())</f>
        <v>6.4930138781811308E-3</v>
      </c>
      <c r="N2151" s="145">
        <f>IFERROR(_xll.qlIndexFixing(ONIndex1M,I2151,TRUE,_xll.ohTrigger(RecalcTrigger,Trigger1M)),NA())</f>
        <v>6.1238434719224077E-3</v>
      </c>
      <c r="O2151" s="44">
        <f>IFERROR(_xll.qlIndexFixing(ONIndex3M,I2151,TRUE,_xll.ohTrigger(RecalcTrigger,Trigger3M)),NA())</f>
        <v>6.2746504879607201E-3</v>
      </c>
      <c r="P2151" s="44">
        <f>IFERROR(_xll.qlIndexFixing(ONIndex6M,I2151,TRUE,_xll.ohTrigger(RecalcTrigger,Trigger6M)),NA())</f>
        <v>6.2779318754324631E-3</v>
      </c>
      <c r="Q2151" s="146">
        <f>IFERROR(_xll.qlIndexFixing(ONIndex1Y,I2151,TRUE,_xll.ohTrigger(RecalcTrigger,Trigger1Y)),NA())</f>
        <v>6.5858669432794503E-3</v>
      </c>
    </row>
    <row r="2152" spans="2:17" x14ac:dyDescent="0.2">
      <c r="B2152" s="39" t="s">
        <v>42</v>
      </c>
      <c r="D2152" s="42">
        <f>_xll.qlCalendarAdvance(Calendar,$D2151,B2152,"f",FALSE)</f>
        <v>54842</v>
      </c>
      <c r="E2152" s="140">
        <f>_xll.qlInterestRateIndexValueDate(IndexON,D2152)</f>
        <v>54842</v>
      </c>
      <c r="F2152" s="156">
        <f>IFERROR(_xll.qlIndexFixing(IndexON,D2152,TRUE,_xll.ohTrigger(RecalcTrigger,TriggerON)),NA())</f>
        <v>5.2034999011607574E-3</v>
      </c>
      <c r="H2152" s="42">
        <f>_xll.qlCalendarAdvance(Calendar,$H2151,B2152,"f",FALSE)</f>
        <v>54842</v>
      </c>
      <c r="I2152" s="140">
        <f>_xll.qlInterestRateIndexValueDate(Index1M,$H2152)</f>
        <v>54842</v>
      </c>
      <c r="J2152" s="145">
        <f>IFERROR(_xll.qlIndexFixing(Index1M,$H2152,TRUE,_xll.ohTrigger(RecalcTrigger,Trigger1M)),NA())</f>
        <v>6.1119560037020682E-3</v>
      </c>
      <c r="K2152" s="44">
        <f>IFERROR(_xll.qlIndexFixing(Index3M,H2152,TRUE,_xll.ohTrigger(RecalcTrigger,Trigger3M)),NA())</f>
        <v>6.2454409382299899E-3</v>
      </c>
      <c r="L2152" s="44">
        <f>IFERROR(_xll.qlIndexFixing(Index6M,$H2152,TRUE,_xll.ohTrigger(RecalcTrigger,Trigger6M)),NA())</f>
        <v>6.2261969536157166E-3</v>
      </c>
      <c r="M2152" s="146">
        <f>IFERROR(_xll.qlIndexFixing(Index1Y,$H2152,TRUE,_xll.ohTrigger(RecalcTrigger,Trigger1Y)),NA())</f>
        <v>6.4887338711976383E-3</v>
      </c>
      <c r="N2152" s="145">
        <f>IFERROR(_xll.qlIndexFixing(ONIndex1M,I2152,TRUE,_xll.ohTrigger(RecalcTrigger,Trigger1M)),NA())</f>
        <v>6.1192953589617183E-3</v>
      </c>
      <c r="O2152" s="44">
        <f>IFERROR(_xll.qlIndexFixing(ONIndex3M,I2152,TRUE,_xll.ohTrigger(RecalcTrigger,Trigger3M)),NA())</f>
        <v>6.269930643847399E-3</v>
      </c>
      <c r="P2152" s="44">
        <f>IFERROR(_xll.qlIndexFixing(ONIndex6M,I2152,TRUE,_xll.ohTrigger(RecalcTrigger,Trigger6M)),NA())</f>
        <v>6.2733880478749171E-3</v>
      </c>
      <c r="Q2152" s="146">
        <f>IFERROR(_xll.qlIndexFixing(ONIndex1Y,I2152,TRUE,_xll.ohTrigger(RecalcTrigger,Trigger1Y)),NA())</f>
        <v>6.5812622757377426E-3</v>
      </c>
    </row>
    <row r="2153" spans="2:17" x14ac:dyDescent="0.2">
      <c r="B2153" s="39" t="s">
        <v>42</v>
      </c>
      <c r="D2153" s="42">
        <f>_xll.qlCalendarAdvance(Calendar,$D2152,B2153,"f",FALSE)</f>
        <v>54849</v>
      </c>
      <c r="E2153" s="140">
        <f>_xll.qlInterestRateIndexValueDate(IndexON,D2153)</f>
        <v>54849</v>
      </c>
      <c r="F2153" s="156">
        <f>IFERROR(_xll.qlIndexFixing(IndexON,D2153,TRUE,_xll.ohTrigger(RecalcTrigger,TriggerON)),NA())</f>
        <v>5.1992202518980069E-3</v>
      </c>
      <c r="H2153" s="42">
        <f>_xll.qlCalendarAdvance(Calendar,$H2152,B2153,"f",FALSE)</f>
        <v>54849</v>
      </c>
      <c r="I2153" s="140">
        <f>_xll.qlInterestRateIndexValueDate(Index1M,$H2153)</f>
        <v>54849</v>
      </c>
      <c r="J2153" s="145">
        <f>IFERROR(_xll.qlIndexFixing(Index1M,$H2153,TRUE,_xll.ohTrigger(RecalcTrigger,Trigger1M)),NA())</f>
        <v>6.1061012427939109E-3</v>
      </c>
      <c r="K2153" s="44">
        <f>IFERROR(_xll.qlIndexFixing(Index3M,H2153,TRUE,_xll.ohTrigger(RecalcTrigger,Trigger3M)),NA())</f>
        <v>6.2400143159610866E-3</v>
      </c>
      <c r="L2153" s="44">
        <f>IFERROR(_xll.qlIndexFixing(Index6M,$H2153,TRUE,_xll.ohTrigger(RecalcTrigger,Trigger6M)),NA())</f>
        <v>6.2210807786414607E-3</v>
      </c>
      <c r="M2153" s="146">
        <f>IFERROR(_xll.qlIndexFixing(Index1Y,$H2153,TRUE,_xll.ohTrigger(RecalcTrigger,Trigger1Y)),NA())</f>
        <v>6.4844675156086051E-3</v>
      </c>
      <c r="N2153" s="145">
        <f>IFERROR(_xll.qlIndexFixing(ONIndex1M,I2153,TRUE,_xll.ohTrigger(RecalcTrigger,Trigger1M)),NA())</f>
        <v>6.114761793808432E-3</v>
      </c>
      <c r="O2153" s="44">
        <f>IFERROR(_xll.qlIndexFixing(ONIndex3M,I2153,TRUE,_xll.ohTrigger(RecalcTrigger,Trigger3M)),NA())</f>
        <v>6.2652270180674208E-3</v>
      </c>
      <c r="P2153" s="44">
        <f>IFERROR(_xll.qlIndexFixing(ONIndex6M,I2153,TRUE,_xll.ohTrigger(RecalcTrigger,Trigger6M)),NA())</f>
        <v>6.2688586766235233E-3</v>
      </c>
      <c r="Q2153" s="146">
        <f>IFERROR(_xll.qlIndexFixing(ONIndex1Y,I2153,TRUE,_xll.ohTrigger(RecalcTrigger,Trigger1Y)),NA())</f>
        <v>6.5766711537851297E-3</v>
      </c>
    </row>
    <row r="2154" spans="2:17" x14ac:dyDescent="0.2">
      <c r="B2154" s="39" t="s">
        <v>42</v>
      </c>
      <c r="D2154" s="42">
        <f>_xll.qlCalendarAdvance(Calendar,$D2153,B2154,"f",FALSE)</f>
        <v>54856</v>
      </c>
      <c r="E2154" s="140">
        <f>_xll.qlInterestRateIndexValueDate(IndexON,D2154)</f>
        <v>54856</v>
      </c>
      <c r="F2154" s="156">
        <f>IFERROR(_xll.qlIndexFixing(IndexON,D2154,TRUE,_xll.ohTrigger(RecalcTrigger,TriggerON)),NA())</f>
        <v>5.1949561782715925E-3</v>
      </c>
      <c r="H2154" s="42">
        <f>_xll.qlCalendarAdvance(Calendar,$H2153,B2154,"f",FALSE)</f>
        <v>54856</v>
      </c>
      <c r="I2154" s="140">
        <f>_xll.qlInterestRateIndexValueDate(Index1M,$H2154)</f>
        <v>54856</v>
      </c>
      <c r="J2154" s="145">
        <f>IFERROR(_xll.qlIndexFixing(Index1M,$H2154,TRUE,_xll.ohTrigger(RecalcTrigger,Trigger1M)),NA())</f>
        <v>6.1013448655151221E-3</v>
      </c>
      <c r="K2154" s="44">
        <f>IFERROR(_xll.qlIndexFixing(Index3M,H2154,TRUE,_xll.ohTrigger(RecalcTrigger,Trigger3M)),NA())</f>
        <v>6.2354252016710845E-3</v>
      </c>
      <c r="L2154" s="44">
        <f>IFERROR(_xll.qlIndexFixing(Index6M,$H2154,TRUE,_xll.ohTrigger(RecalcTrigger,Trigger6M)),NA())</f>
        <v>6.2167413396728606E-3</v>
      </c>
      <c r="M2154" s="146">
        <f>IFERROR(_xll.qlIndexFixing(Index1Y,$H2154,TRUE,_xll.ohTrigger(RecalcTrigger,Trigger1Y)),NA())</f>
        <v>6.4802148112406144E-3</v>
      </c>
      <c r="N2154" s="145">
        <f>IFERROR(_xll.qlIndexFixing(ONIndex1M,I2154,TRUE,_xll.ohTrigger(RecalcTrigger,Trigger1M)),NA())</f>
        <v>6.1102427765435952E-3</v>
      </c>
      <c r="O2154" s="44">
        <f>IFERROR(_xll.qlIndexFixing(ONIndex3M,I2154,TRUE,_xll.ohTrigger(RecalcTrigger,Trigger3M)),NA())</f>
        <v>6.260539610458693E-3</v>
      </c>
      <c r="P2154" s="44">
        <f>IFERROR(_xll.qlIndexFixing(ONIndex6M,I2154,TRUE,_xll.ohTrigger(RecalcTrigger,Trigger6M)),NA())</f>
        <v>6.2643437615972353E-3</v>
      </c>
      <c r="Q2154" s="146">
        <f>IFERROR(_xll.qlIndexFixing(ONIndex1Y,I2154,TRUE,_xll.ohTrigger(RecalcTrigger,Trigger1Y)),NA())</f>
        <v>6.5720935775026579E-3</v>
      </c>
    </row>
    <row r="2155" spans="2:17" x14ac:dyDescent="0.2">
      <c r="B2155" s="39" t="s">
        <v>42</v>
      </c>
      <c r="D2155" s="42">
        <f>_xll.qlCalendarAdvance(Calendar,$D2154,B2155,"f",FALSE)</f>
        <v>54863</v>
      </c>
      <c r="E2155" s="140">
        <f>_xll.qlInterestRateIndexValueDate(IndexON,D2155)</f>
        <v>54863</v>
      </c>
      <c r="F2155" s="156">
        <f>IFERROR(_xll.qlIndexFixing(IndexON,D2155,TRUE,_xll.ohTrigger(RecalcTrigger,TriggerON)),NA())</f>
        <v>5.1907076799573293E-3</v>
      </c>
      <c r="H2155" s="42">
        <f>_xll.qlCalendarAdvance(Calendar,$H2154,B2155,"f",FALSE)</f>
        <v>54863</v>
      </c>
      <c r="I2155" s="140">
        <f>_xll.qlInterestRateIndexValueDate(Index1M,$H2155)</f>
        <v>54863</v>
      </c>
      <c r="J2155" s="145">
        <f>IFERROR(_xll.qlIndexFixing(Index1M,$H2155,TRUE,_xll.ohTrigger(RecalcTrigger,Trigger1M)),NA())</f>
        <v>6.0971394692189602E-3</v>
      </c>
      <c r="K2155" s="44">
        <f>IFERROR(_xll.qlIndexFixing(Index3M,H2155,TRUE,_xll.ohTrigger(RecalcTrigger,Trigger3M)),NA())</f>
        <v>6.2308523361059003E-3</v>
      </c>
      <c r="L2155" s="44">
        <f>IFERROR(_xll.qlIndexFixing(Index6M,$H2155,TRUE,_xll.ohTrigger(RecalcTrigger,Trigger6M)),NA())</f>
        <v>6.2124164114096461E-3</v>
      </c>
      <c r="M2155" s="146">
        <f>IFERROR(_xll.qlIndexFixing(Index1Y,$H2155,TRUE,_xll.ohTrigger(RecalcTrigger,Trigger1Y)),NA())</f>
        <v>6.4759757579213595E-3</v>
      </c>
      <c r="N2155" s="145">
        <f>IFERROR(_xll.qlIndexFixing(ONIndex1M,I2155,TRUE,_xll.ohTrigger(RecalcTrigger,Trigger1M)),NA())</f>
        <v>6.1057383071672078E-3</v>
      </c>
      <c r="O2155" s="44">
        <f>IFERROR(_xll.qlIndexFixing(ONIndex3M,I2155,TRUE,_xll.ohTrigger(RecalcTrigger,Trigger3M)),NA())</f>
        <v>6.2558684212643545E-3</v>
      </c>
      <c r="P2155" s="44">
        <f>IFERROR(_xll.qlIndexFixing(ONIndex6M,I2155,TRUE,_xll.ohTrigger(RecalcTrigger,Trigger6M)),NA())</f>
        <v>6.2598433029581457E-3</v>
      </c>
      <c r="Q2155" s="146">
        <f>IFERROR(_xll.qlIndexFixing(ONIndex1Y,I2155,TRUE,_xll.ohTrigger(RecalcTrigger,Trigger1Y)),NA())</f>
        <v>6.5675295468903272E-3</v>
      </c>
    </row>
    <row r="2156" spans="2:17" x14ac:dyDescent="0.2">
      <c r="B2156" s="39" t="s">
        <v>42</v>
      </c>
      <c r="D2156" s="42">
        <f>_xll.qlCalendarAdvance(Calendar,$D2155,B2156,"f",FALSE)</f>
        <v>54870</v>
      </c>
      <c r="E2156" s="140">
        <f>_xll.qlInterestRateIndexValueDate(IndexON,D2156)</f>
        <v>54870</v>
      </c>
      <c r="F2156" s="156">
        <f>IFERROR(_xll.qlIndexFixing(IndexON,D2156,TRUE,_xll.ohTrigger(RecalcTrigger,TriggerON)),NA())</f>
        <v>5.1864747571173098E-3</v>
      </c>
      <c r="H2156" s="42">
        <f>_xll.qlCalendarAdvance(Calendar,$H2155,B2156,"f",FALSE)</f>
        <v>54870</v>
      </c>
      <c r="I2156" s="140">
        <f>_xll.qlInterestRateIndexValueDate(Index1M,$H2156)</f>
        <v>54870</v>
      </c>
      <c r="J2156" s="145">
        <f>IFERROR(_xll.qlIndexFixing(Index1M,$H2156,TRUE,_xll.ohTrigger(RecalcTrigger,Trigger1M)),NA())</f>
        <v>6.0926804185123407E-3</v>
      </c>
      <c r="K2156" s="44">
        <f>IFERROR(_xll.qlIndexFixing(Index3M,H2156,TRUE,_xll.ohTrigger(RecalcTrigger,Trigger3M)),NA())</f>
        <v>6.2262957192082725E-3</v>
      </c>
      <c r="L2156" s="44">
        <f>IFERROR(_xll.qlIndexFixing(Index6M,$H2156,TRUE,_xll.ohTrigger(RecalcTrigger,Trigger6M)),NA())</f>
        <v>6.208105993757115E-3</v>
      </c>
      <c r="M2156" s="146">
        <f>IFERROR(_xll.qlIndexFixing(Index1Y,$H2156,TRUE,_xll.ohTrigger(RecalcTrigger,Trigger1Y)),NA())</f>
        <v>6.4717503554778677E-3</v>
      </c>
      <c r="N2156" s="145">
        <f>IFERROR(_xll.qlIndexFixing(ONIndex1M,I2156,TRUE,_xll.ohTrigger(RecalcTrigger,Trigger1M)),NA())</f>
        <v>6.1012483855982236E-3</v>
      </c>
      <c r="O2156" s="44">
        <f>IFERROR(_xll.qlIndexFixing(ONIndex3M,I2156,TRUE,_xll.ohTrigger(RecalcTrigger,Trigger3M)),NA())</f>
        <v>6.251213450403359E-3</v>
      </c>
      <c r="P2156" s="44">
        <f>IFERROR(_xll.qlIndexFixing(ONIndex6M,I2156,TRUE,_xll.ohTrigger(RecalcTrigger,Trigger6M)),NA())</f>
        <v>6.2553573004631158E-3</v>
      </c>
      <c r="Q2156" s="146">
        <f>IFERROR(_xll.qlIndexFixing(ONIndex1Y,I2156,TRUE,_xll.ohTrigger(RecalcTrigger,Trigger1Y)),NA())</f>
        <v>6.5629790620291839E-3</v>
      </c>
    </row>
    <row r="2157" spans="2:17" x14ac:dyDescent="0.2">
      <c r="B2157" s="39" t="s">
        <v>42</v>
      </c>
      <c r="D2157" s="42">
        <f>_xll.qlCalendarAdvance(Calendar,$D2156,B2157,"f",FALSE)</f>
        <v>54877</v>
      </c>
      <c r="E2157" s="140">
        <f>_xll.qlInterestRateIndexValueDate(IndexON,D2157)</f>
        <v>54877</v>
      </c>
      <c r="F2157" s="156">
        <f>IFERROR(_xll.qlIndexFixing(IndexON,D2157,TRUE,_xll.ohTrigger(RecalcTrigger,TriggerON)),NA())</f>
        <v>5.1822574097515339E-3</v>
      </c>
      <c r="H2157" s="42">
        <f>_xll.qlCalendarAdvance(Calendar,$H2156,B2157,"f",FALSE)</f>
        <v>54877</v>
      </c>
      <c r="I2157" s="140">
        <f>_xll.qlInterestRateIndexValueDate(Index1M,$H2157)</f>
        <v>54877</v>
      </c>
      <c r="J2157" s="145">
        <f>IFERROR(_xll.qlIndexFixing(Index1M,$H2157,TRUE,_xll.ohTrigger(RecalcTrigger,Trigger1M)),NA())</f>
        <v>6.0890324062662744E-3</v>
      </c>
      <c r="K2157" s="44">
        <f>IFERROR(_xll.qlIndexFixing(Index3M,H2157,TRUE,_xll.ohTrigger(RecalcTrigger,Trigger3M)),NA())</f>
        <v>6.2217553509235825E-3</v>
      </c>
      <c r="L2157" s="44">
        <f>IFERROR(_xll.qlIndexFixing(Index6M,$H2157,TRUE,_xll.ohTrigger(RecalcTrigger,Trigger6M)),NA())</f>
        <v>6.2038100866201266E-3</v>
      </c>
      <c r="M2157" s="146">
        <f>IFERROR(_xll.qlIndexFixing(Index1Y,$H2157,TRUE,_xll.ohTrigger(RecalcTrigger,Trigger1Y)),NA())</f>
        <v>6.4675386037387206E-3</v>
      </c>
      <c r="N2157" s="145">
        <f>IFERROR(_xll.qlIndexFixing(ONIndex1M,I2157,TRUE,_xll.ohTrigger(RecalcTrigger,Trigger1M)),NA())</f>
        <v>6.0967730118366426E-3</v>
      </c>
      <c r="O2157" s="44">
        <f>IFERROR(_xll.qlIndexFixing(ONIndex3M,I2157,TRUE,_xll.ohTrigger(RecalcTrigger,Trigger3M)),NA())</f>
        <v>6.2465746977136138E-3</v>
      </c>
      <c r="P2157" s="44">
        <f>IFERROR(_xll.qlIndexFixing(ONIndex6M,I2157,TRUE,_xll.ohTrigger(RecalcTrigger,Trigger6M)),NA())</f>
        <v>6.2508857543552843E-3</v>
      </c>
      <c r="Q2157" s="146">
        <f>IFERROR(_xll.qlIndexFixing(ONIndex1Y,I2157,TRUE,_xll.ohTrigger(RecalcTrigger,Trigger1Y)),NA())</f>
        <v>6.5584421227571355E-3</v>
      </c>
    </row>
    <row r="2158" spans="2:17" x14ac:dyDescent="0.2">
      <c r="B2158" s="39" t="s">
        <v>42</v>
      </c>
      <c r="D2158" s="42">
        <f>_xll.qlCalendarAdvance(Calendar,$D2157,B2158,"f",FALSE)</f>
        <v>54884</v>
      </c>
      <c r="E2158" s="140">
        <f>_xll.qlInterestRateIndexValueDate(IndexON,D2158)</f>
        <v>54884</v>
      </c>
      <c r="F2158" s="156">
        <f>IFERROR(_xll.qlIndexFixing(IndexON,D2158,TRUE,_xll.ohTrigger(RecalcTrigger,TriggerON)),NA())</f>
        <v>5.1780556377789555E-3</v>
      </c>
      <c r="H2158" s="42">
        <f>_xll.qlCalendarAdvance(Calendar,$H2157,B2158,"f",FALSE)</f>
        <v>54884</v>
      </c>
      <c r="I2158" s="140">
        <f>_xll.qlInterestRateIndexValueDate(Index1M,$H2158)</f>
        <v>54884</v>
      </c>
      <c r="J2158" s="145">
        <f>IFERROR(_xll.qlIndexFixing(Index1M,$H2158,TRUE,_xll.ohTrigger(RecalcTrigger,Trigger1M)),NA())</f>
        <v>6.0845995725574333E-3</v>
      </c>
      <c r="K2158" s="44">
        <f>IFERROR(_xll.qlIndexFixing(Index3M,H2158,TRUE,_xll.ohTrigger(RecalcTrigger,Trigger3M)),NA())</f>
        <v>6.217498387936303E-3</v>
      </c>
      <c r="L2158" s="44">
        <f>IFERROR(_xll.qlIndexFixing(Index6M,$H2158,TRUE,_xll.ohTrigger(RecalcTrigger,Trigger6M)),NA())</f>
        <v>6.199776897730754E-3</v>
      </c>
      <c r="M2158" s="146">
        <f>IFERROR(_xll.qlIndexFixing(Index1Y,$H2158,TRUE,_xll.ohTrigger(RecalcTrigger,Trigger1Y)),NA())</f>
        <v>6.4633405025324997E-3</v>
      </c>
      <c r="N2158" s="145">
        <f>IFERROR(_xll.qlIndexFixing(ONIndex1M,I2158,TRUE,_xll.ohTrigger(RecalcTrigger,Trigger1M)),NA())</f>
        <v>6.0923121860445573E-3</v>
      </c>
      <c r="O2158" s="44">
        <f>IFERROR(_xll.qlIndexFixing(ONIndex3M,I2158,TRUE,_xll.ohTrigger(RecalcTrigger,Trigger3M)),NA())</f>
        <v>6.2419521632761654E-3</v>
      </c>
      <c r="P2158" s="44">
        <f>IFERROR(_xll.qlIndexFixing(ONIndex6M,I2158,TRUE,_xll.ohTrigger(RecalcTrigger,Trigger6M)),NA())</f>
        <v>6.2464286644725586E-3</v>
      </c>
      <c r="Q2158" s="146">
        <f>IFERROR(_xll.qlIndexFixing(ONIndex1Y,I2158,TRUE,_xll.ohTrigger(RecalcTrigger,Trigger1Y)),NA())</f>
        <v>6.5539187291552281E-3</v>
      </c>
    </row>
    <row r="2159" spans="2:17" x14ac:dyDescent="0.2">
      <c r="B2159" s="39" t="s">
        <v>42</v>
      </c>
      <c r="D2159" s="42">
        <f>_xll.qlCalendarAdvance(Calendar,$D2158,B2159,"f",FALSE)</f>
        <v>54891</v>
      </c>
      <c r="E2159" s="140">
        <f>_xll.qlInterestRateIndexValueDate(IndexON,D2159)</f>
        <v>54891</v>
      </c>
      <c r="F2159" s="156">
        <f>IFERROR(_xll.qlIndexFixing(IndexON,D2159,TRUE,_xll.ohTrigger(RecalcTrigger,TriggerON)),NA())</f>
        <v>5.173869441361667E-3</v>
      </c>
      <c r="H2159" s="42">
        <f>_xll.qlCalendarAdvance(Calendar,$H2158,B2159,"f",FALSE)</f>
        <v>54891</v>
      </c>
      <c r="I2159" s="140">
        <f>_xll.qlInterestRateIndexValueDate(Index1M,$H2159)</f>
        <v>54891</v>
      </c>
      <c r="J2159" s="145">
        <f>IFERROR(_xll.qlIndexFixing(Index1M,$H2159,TRUE,_xll.ohTrigger(RecalcTrigger,Trigger1M)),NA())</f>
        <v>6.0801812952901253E-3</v>
      </c>
      <c r="K2159" s="44">
        <f>IFERROR(_xll.qlIndexFixing(Index3M,H2159,TRUE,_xll.ohTrigger(RecalcTrigger,Trigger3M)),NA())</f>
        <v>6.2129894328272874E-3</v>
      </c>
      <c r="L2159" s="44">
        <f>IFERROR(_xll.qlIndexFixing(Index6M,$H2159,TRUE,_xll.ohTrigger(RecalcTrigger,Trigger6M)),NA())</f>
        <v>6.1955090472617371E-3</v>
      </c>
      <c r="M2159" s="146">
        <f>IFERROR(_xll.qlIndexFixing(Index1Y,$H2159,TRUE,_xll.ohTrigger(RecalcTrigger,Trigger1Y)),NA())</f>
        <v>6.4591560516886748E-3</v>
      </c>
      <c r="N2159" s="145">
        <f>IFERROR(_xll.qlIndexFixing(ONIndex1M,I2159,TRUE,_xll.ohTrigger(RecalcTrigger,Trigger1M)),NA())</f>
        <v>6.0878659080598752E-3</v>
      </c>
      <c r="O2159" s="44">
        <f>IFERROR(_xll.qlIndexFixing(ONIndex3M,I2159,TRUE,_xll.ohTrigger(RecalcTrigger,Trigger3M)),NA())</f>
        <v>6.2373458472531063E-3</v>
      </c>
      <c r="P2159" s="44">
        <f>IFERROR(_xll.qlIndexFixing(ONIndex6M,I2159,TRUE,_xll.ohTrigger(RecalcTrigger,Trigger6M)),NA())</f>
        <v>6.2419860308149389E-3</v>
      </c>
      <c r="Q2159" s="146">
        <f>IFERROR(_xll.qlIndexFixing(ONIndex1Y,I2159,TRUE,_xll.ohTrigger(RecalcTrigger,Trigger1Y)),NA())</f>
        <v>6.5494088811424156E-3</v>
      </c>
    </row>
    <row r="2160" spans="2:17" x14ac:dyDescent="0.2">
      <c r="B2160" s="39" t="s">
        <v>42</v>
      </c>
      <c r="D2160" s="42">
        <f>_xll.qlCalendarAdvance(Calendar,$D2159,B2160,"f",FALSE)</f>
        <v>54898</v>
      </c>
      <c r="E2160" s="140">
        <f>_xll.qlInterestRateIndexValueDate(IndexON,D2160)</f>
        <v>54898</v>
      </c>
      <c r="F2160" s="156">
        <f>IFERROR(_xll.qlIndexFixing(IndexON,D2160,TRUE,_xll.ohTrigger(RecalcTrigger,TriggerON)),NA())</f>
        <v>5.169698820337576E-3</v>
      </c>
      <c r="H2160" s="42">
        <f>_xll.qlCalendarAdvance(Calendar,$H2159,B2160,"f",FALSE)</f>
        <v>54898</v>
      </c>
      <c r="I2160" s="140">
        <f>_xll.qlInterestRateIndexValueDate(Index1M,$H2160)</f>
        <v>54898</v>
      </c>
      <c r="J2160" s="145">
        <f>IFERROR(_xll.qlIndexFixing(Index1M,$H2160,TRUE,_xll.ohTrigger(RecalcTrigger,Trigger1M)),NA())</f>
        <v>6.0757775744481419E-3</v>
      </c>
      <c r="K2160" s="44">
        <f>IFERROR(_xll.qlIndexFixing(Index3M,H2160,TRUE,_xll.ohTrigger(RecalcTrigger,Trigger3M)),NA())</f>
        <v>6.2084967258347881E-3</v>
      </c>
      <c r="L2160" s="44">
        <f>IFERROR(_xll.qlIndexFixing(Index6M,$H2160,TRUE,_xll.ohTrigger(RecalcTrigger,Trigger6M)),NA())</f>
        <v>6.1912557067382232E-3</v>
      </c>
      <c r="M2160" s="146">
        <f>IFERROR(_xll.qlIndexFixing(Index1Y,$H2160,TRUE,_xll.ohTrigger(RecalcTrigger,Trigger1Y)),NA())</f>
        <v>6.4549852510369377E-3</v>
      </c>
      <c r="N2160" s="145">
        <f>IFERROR(_xll.qlIndexFixing(ONIndex1M,I2160,TRUE,_xll.ohTrigger(RecalcTrigger,Trigger1M)),NA())</f>
        <v>6.0834341778825962E-3</v>
      </c>
      <c r="O2160" s="44">
        <f>IFERROR(_xll.qlIndexFixing(ONIndex3M,I2160,TRUE,_xll.ohTrigger(RecalcTrigger,Trigger3M)),NA())</f>
        <v>6.2327557494823438E-3</v>
      </c>
      <c r="P2160" s="44">
        <f>IFERROR(_xll.qlIndexFixing(ONIndex6M,I2160,TRUE,_xll.ohTrigger(RecalcTrigger,Trigger6M)),NA())</f>
        <v>6.2375578534634712E-3</v>
      </c>
      <c r="Q2160" s="146">
        <f>IFERROR(_xll.qlIndexFixing(ONIndex1Y,I2160,TRUE,_xll.ohTrigger(RecalcTrigger,Trigger1Y)),NA())</f>
        <v>6.5449125788807905E-3</v>
      </c>
    </row>
    <row r="2161" spans="2:17" x14ac:dyDescent="0.2">
      <c r="B2161" s="39" t="s">
        <v>42</v>
      </c>
      <c r="D2161" s="42">
        <f>_xll.qlCalendarAdvance(Calendar,$D2160,B2161,"f",FALSE)</f>
        <v>54905</v>
      </c>
      <c r="E2161" s="140">
        <f>_xll.qlInterestRateIndexValueDate(IndexON,D2161)</f>
        <v>54905</v>
      </c>
      <c r="F2161" s="156">
        <f>IFERROR(_xll.qlIndexFixing(IndexON,D2161,TRUE,_xll.ohTrigger(RecalcTrigger,TriggerON)),NA())</f>
        <v>5.1655437747877286E-3</v>
      </c>
      <c r="H2161" s="42">
        <f>_xll.qlCalendarAdvance(Calendar,$H2160,B2161,"f",FALSE)</f>
        <v>54905</v>
      </c>
      <c r="I2161" s="140">
        <f>_xll.qlInterestRateIndexValueDate(Index1M,$H2161)</f>
        <v>54905</v>
      </c>
      <c r="J2161" s="145">
        <f>IFERROR(_xll.qlIndexFixing(Index1M,$H2161,TRUE,_xll.ohTrigger(RecalcTrigger,Trigger1M)),NA())</f>
        <v>6.0713884100125721E-3</v>
      </c>
      <c r="K2161" s="44">
        <f>IFERROR(_xll.qlIndexFixing(Index3M,H2161,TRUE,_xll.ohTrigger(RecalcTrigger,Trigger3M)),NA())</f>
        <v>6.2040202669062568E-3</v>
      </c>
      <c r="L2161" s="44">
        <f>IFERROR(_xll.qlIndexFixing(Index6M,$H2161,TRUE,_xll.ohTrigger(RecalcTrigger,Trigger6M)),NA())</f>
        <v>6.1870168760698669E-3</v>
      </c>
      <c r="M2161" s="146">
        <f>IFERROR(_xll.qlIndexFixing(Index1Y,$H2161,TRUE,_xll.ohTrigger(RecalcTrigger,Trigger1Y)),NA())</f>
        <v>6.4508281004080903E-3</v>
      </c>
      <c r="N2161" s="145">
        <f>IFERROR(_xll.qlIndexFixing(ONIndex1M,I2161,TRUE,_xll.ohTrigger(RecalcTrigger,Trigger1M)),NA())</f>
        <v>6.0790169955937667E-3</v>
      </c>
      <c r="O2161" s="44">
        <f>IFERROR(_xll.qlIndexFixing(ONIndex3M,I2161,TRUE,_xll.ohTrigger(RecalcTrigger,Trigger3M)),NA())</f>
        <v>6.228181869963878E-3</v>
      </c>
      <c r="P2161" s="44">
        <f>IFERROR(_xll.qlIndexFixing(ONIndex6M,I2161,TRUE,_xll.ohTrigger(RecalcTrigger,Trigger6M)),NA())</f>
        <v>6.2331441324181558E-3</v>
      </c>
      <c r="Q2161" s="146">
        <f>IFERROR(_xll.qlIndexFixing(ONIndex1Y,I2161,TRUE,_xll.ohTrigger(RecalcTrigger,Trigger1Y)),NA())</f>
        <v>6.5404298222893065E-3</v>
      </c>
    </row>
    <row r="2162" spans="2:17" x14ac:dyDescent="0.2">
      <c r="B2162" s="39" t="s">
        <v>42</v>
      </c>
      <c r="D2162" s="42">
        <f>_xll.qlCalendarAdvance(Calendar,$D2161,B2162,"f",FALSE)</f>
        <v>54912</v>
      </c>
      <c r="E2162" s="140">
        <f>_xll.qlInterestRateIndexValueDate(IndexON,D2162)</f>
        <v>54912</v>
      </c>
      <c r="F2162" s="156">
        <f>IFERROR(_xll.qlIndexFixing(IndexON,D2162,TRUE,_xll.ohTrigger(RecalcTrigger,TriggerON)),NA())</f>
        <v>5.161404304712125E-3</v>
      </c>
      <c r="H2162" s="42">
        <f>_xll.qlCalendarAdvance(Calendar,$H2161,B2162,"f",FALSE)</f>
        <v>54912</v>
      </c>
      <c r="I2162" s="140">
        <f>_xll.qlInterestRateIndexValueDate(Index1M,$H2162)</f>
        <v>54912</v>
      </c>
      <c r="J2162" s="145">
        <f>IFERROR(_xll.qlIndexFixing(Index1M,$H2162,TRUE,_xll.ohTrigger(RecalcTrigger,Trigger1M)),NA())</f>
        <v>6.0662318182576795E-3</v>
      </c>
      <c r="K2162" s="44">
        <f>IFERROR(_xll.qlIndexFixing(Index3M,H2162,TRUE,_xll.ohTrigger(RecalcTrigger,Trigger3M)),NA())</f>
        <v>6.1992972367394053E-3</v>
      </c>
      <c r="L2162" s="44">
        <f>IFERROR(_xll.qlIndexFixing(Index6M,$H2162,TRUE,_xll.ohTrigger(RecalcTrigger,Trigger6M)),NA())</f>
        <v>6.18254820540269E-3</v>
      </c>
      <c r="M2162" s="146">
        <f>IFERROR(_xll.qlIndexFixing(Index1Y,$H2162,TRUE,_xll.ohTrigger(RecalcTrigger,Trigger1Y)),NA())</f>
        <v>6.4466845996327127E-3</v>
      </c>
      <c r="N2162" s="145">
        <f>IFERROR(_xll.qlIndexFixing(ONIndex1M,I2162,TRUE,_xll.ohTrigger(RecalcTrigger,Trigger1M)),NA())</f>
        <v>6.0746143611933867E-3</v>
      </c>
      <c r="O2162" s="44">
        <f>IFERROR(_xll.qlIndexFixing(ONIndex3M,I2162,TRUE,_xll.ohTrigger(RecalcTrigger,Trigger3M)),NA())</f>
        <v>6.2236242087787552E-3</v>
      </c>
      <c r="P2162" s="44">
        <f>IFERROR(_xll.qlIndexFixing(ONIndex6M,I2162,TRUE,_xll.ohTrigger(RecalcTrigger,Trigger6M)),NA())</f>
        <v>6.2287448675979462E-3</v>
      </c>
      <c r="Q2162" s="146">
        <f>IFERROR(_xll.qlIndexFixing(ONIndex1Y,I2162,TRUE,_xll.ohTrigger(RecalcTrigger,Trigger1Y)),NA())</f>
        <v>6.5359606112869173E-3</v>
      </c>
    </row>
    <row r="2163" spans="2:17" x14ac:dyDescent="0.2">
      <c r="B2163" s="39" t="s">
        <v>42</v>
      </c>
      <c r="D2163" s="42">
        <f>_xll.qlCalendarAdvance(Calendar,$D2162,B2163,"f",FALSE)</f>
        <v>54919</v>
      </c>
      <c r="E2163" s="140">
        <f>_xll.qlInterestRateIndexValueDate(IndexON,D2163)</f>
        <v>54919</v>
      </c>
      <c r="F2163" s="156">
        <f>IFERROR(_xll.qlIndexFixing(IndexON,D2163,TRUE,_xll.ohTrigger(RecalcTrigger,TriggerON)),NA())</f>
        <v>5.1572804100297187E-3</v>
      </c>
      <c r="H2163" s="42">
        <f>_xll.qlCalendarAdvance(Calendar,$H2162,B2163,"f",FALSE)</f>
        <v>54919</v>
      </c>
      <c r="I2163" s="140">
        <f>_xll.qlInterestRateIndexValueDate(Index1M,$H2163)</f>
        <v>54919</v>
      </c>
      <c r="J2163" s="145">
        <f>IFERROR(_xll.qlIndexFixing(Index1M,$H2163,TRUE,_xll.ohTrigger(RecalcTrigger,Trigger1M)),NA())</f>
        <v>6.0618746687222313E-3</v>
      </c>
      <c r="K2163" s="44">
        <f>IFERROR(_xll.qlIndexFixing(Index3M,H2163,TRUE,_xll.ohTrigger(RecalcTrigger,Trigger3M)),NA())</f>
        <v>6.1948543589659833E-3</v>
      </c>
      <c r="L2163" s="44">
        <f>IFERROR(_xll.qlIndexFixing(Index6M,$H2163,TRUE,_xll.ohTrigger(RecalcTrigger,Trigger6M)),NA())</f>
        <v>6.178339359401955E-3</v>
      </c>
      <c r="M2163" s="146">
        <f>IFERROR(_xll.qlIndexFixing(Index1Y,$H2163,TRUE,_xll.ohTrigger(RecalcTrigger,Trigger1Y)),NA())</f>
        <v>6.442554748542495E-3</v>
      </c>
      <c r="N2163" s="145">
        <f>IFERROR(_xll.qlIndexFixing(ONIndex1M,I2163,TRUE,_xll.ohTrigger(RecalcTrigger,Trigger1M)),NA())</f>
        <v>6.0702262746814561E-3</v>
      </c>
      <c r="O2163" s="44">
        <f>IFERROR(_xll.qlIndexFixing(ONIndex3M,I2163,TRUE,_xll.ohTrigger(RecalcTrigger,Trigger3M)),NA())</f>
        <v>6.2190827658459291E-3</v>
      </c>
      <c r="P2163" s="44">
        <f>IFERROR(_xll.qlIndexFixing(ONIndex6M,I2163,TRUE,_xll.ohTrigger(RecalcTrigger,Trigger6M)),NA())</f>
        <v>6.2243600590838888E-3</v>
      </c>
      <c r="Q2163" s="146">
        <f>IFERROR(_xll.qlIndexFixing(ONIndex1Y,I2163,TRUE,_xll.ohTrigger(RecalcTrigger,Trigger1Y)),NA())</f>
        <v>6.5315049460357155E-3</v>
      </c>
    </row>
    <row r="2164" spans="2:17" x14ac:dyDescent="0.2">
      <c r="B2164" s="39" t="s">
        <v>42</v>
      </c>
      <c r="D2164" s="42">
        <f>_xll.qlCalendarAdvance(Calendar,$D2163,B2164,"f",FALSE)</f>
        <v>54926</v>
      </c>
      <c r="E2164" s="140">
        <f>_xll.qlInterestRateIndexValueDate(IndexON,D2164)</f>
        <v>54926</v>
      </c>
      <c r="F2164" s="156">
        <f>IFERROR(_xll.qlIndexFixing(IndexON,D2164,TRUE,_xll.ohTrigger(RecalcTrigger,TriggerON)),NA())</f>
        <v>5.1531720909026024E-3</v>
      </c>
      <c r="H2164" s="42">
        <f>_xll.qlCalendarAdvance(Calendar,$H2163,B2164,"f",FALSE)</f>
        <v>54926</v>
      </c>
      <c r="I2164" s="140">
        <f>_xll.qlInterestRateIndexValueDate(Index1M,$H2164)</f>
        <v>54926</v>
      </c>
      <c r="J2164" s="145">
        <f>IFERROR(_xll.qlIndexFixing(Index1M,$H2164,TRUE,_xll.ohTrigger(RecalcTrigger,Trigger1M)),NA())</f>
        <v>6.0575320764225705E-3</v>
      </c>
      <c r="K2164" s="44">
        <f>IFERROR(_xll.qlIndexFixing(Index3M,H2164,TRUE,_xll.ohTrigger(RecalcTrigger,Trigger3M)),NA())</f>
        <v>6.1904277294187668E-3</v>
      </c>
      <c r="L2164" s="44">
        <f>IFERROR(_xll.qlIndexFixing(Index6M,$H2164,TRUE,_xll.ohTrigger(RecalcTrigger,Trigger6M)),NA())</f>
        <v>6.1741450232657494E-3</v>
      </c>
      <c r="M2164" s="146">
        <f>IFERROR(_xll.qlIndexFixing(Index1Y,$H2164,TRUE,_xll.ohTrigger(RecalcTrigger,Trigger1Y)),NA())</f>
        <v>6.4384385469697936E-3</v>
      </c>
      <c r="N2164" s="145">
        <f>IFERROR(_xll.qlIndexFixing(ONIndex1M,I2164,TRUE,_xll.ohTrigger(RecalcTrigger,Trigger1M)),NA())</f>
        <v>6.0658527358958825E-3</v>
      </c>
      <c r="O2164" s="44">
        <f>IFERROR(_xll.qlIndexFixing(ONIndex3M,I2164,TRUE,_xll.ohTrigger(RecalcTrigger,Trigger3M)),NA())</f>
        <v>6.2145575411653997E-3</v>
      </c>
      <c r="P2164" s="44">
        <f>IFERROR(_xll.qlIndexFixing(ONIndex6M,I2164,TRUE,_xll.ohTrigger(RecalcTrigger,Trigger6M)),NA())</f>
        <v>6.2199897067949372E-3</v>
      </c>
      <c r="Q2164" s="146">
        <f>IFERROR(_xll.qlIndexFixing(ONIndex1Y,I2164,TRUE,_xll.ohTrigger(RecalcTrigger,Trigger1Y)),NA())</f>
        <v>6.5270628262925623E-3</v>
      </c>
    </row>
    <row r="2165" spans="2:17" x14ac:dyDescent="0.2">
      <c r="B2165" s="39" t="s">
        <v>42</v>
      </c>
      <c r="D2165" s="42">
        <f>_xll.qlCalendarAdvance(Calendar,$D2164,B2165,"f",FALSE)</f>
        <v>54933</v>
      </c>
      <c r="E2165" s="140">
        <f>_xll.qlInterestRateIndexValueDate(IndexON,D2165)</f>
        <v>54933</v>
      </c>
      <c r="F2165" s="156">
        <f>IFERROR(_xll.qlIndexFixing(IndexON,D2165,TRUE,_xll.ohTrigger(RecalcTrigger,TriggerON)),NA())</f>
        <v>5.1490793471686835E-3</v>
      </c>
      <c r="H2165" s="42">
        <f>_xll.qlCalendarAdvance(Calendar,$H2164,B2165,"f",FALSE)</f>
        <v>54933</v>
      </c>
      <c r="I2165" s="140">
        <f>_xll.qlInterestRateIndexValueDate(Index1M,$H2165)</f>
        <v>54933</v>
      </c>
      <c r="J2165" s="145">
        <f>IFERROR(_xll.qlIndexFixing(Index1M,$H2165,TRUE,_xll.ohTrigger(RecalcTrigger,Trigger1M)),NA())</f>
        <v>6.0532040413513281E-3</v>
      </c>
      <c r="K2165" s="44">
        <f>IFERROR(_xll.qlIndexFixing(Index3M,H2165,TRUE,_xll.ohTrigger(RecalcTrigger,Trigger3M)),NA())</f>
        <v>6.1860173480440209E-3</v>
      </c>
      <c r="L2165" s="44">
        <f>IFERROR(_xll.qlIndexFixing(Index6M,$H2165,TRUE,_xll.ohTrigger(RecalcTrigger,Trigger6M)),NA())</f>
        <v>6.1699651969037775E-3</v>
      </c>
      <c r="M2165" s="146">
        <f>IFERROR(_xll.qlIndexFixing(Index1Y,$H2165,TRUE,_xll.ohTrigger(RecalcTrigger,Trigger1Y)),NA())</f>
        <v>6.4343359947469647E-3</v>
      </c>
      <c r="N2165" s="145">
        <f>IFERROR(_xll.qlIndexFixing(ONIndex1M,I2165,TRUE,_xll.ohTrigger(RecalcTrigger,Trigger1M)),NA())</f>
        <v>6.0614937450798045E-3</v>
      </c>
      <c r="O2165" s="44">
        <f>IFERROR(_xll.qlIndexFixing(ONIndex3M,I2165,TRUE,_xll.ohTrigger(RecalcTrigger,Trigger3M)),NA())</f>
        <v>6.2100485348992596E-3</v>
      </c>
      <c r="P2165" s="44">
        <f>IFERROR(_xll.qlIndexFixing(ONIndex6M,I2165,TRUE,_xll.ohTrigger(RecalcTrigger,Trigger6M)),NA())</f>
        <v>6.2156338108121378E-3</v>
      </c>
      <c r="Q2165" s="146">
        <f>IFERROR(_xll.qlIndexFixing(ONIndex1Y,I2165,TRUE,_xll.ohTrigger(RecalcTrigger,Trigger1Y)),NA())</f>
        <v>6.5226342523816427E-3</v>
      </c>
    </row>
    <row r="2166" spans="2:17" x14ac:dyDescent="0.2">
      <c r="B2166" s="39" t="s">
        <v>42</v>
      </c>
      <c r="D2166" s="42">
        <f>_xll.qlCalendarAdvance(Calendar,$D2165,B2166,"f",FALSE)</f>
        <v>54940</v>
      </c>
      <c r="E2166" s="140">
        <f>_xll.qlInterestRateIndexValueDate(IndexON,D2166)</f>
        <v>54940</v>
      </c>
      <c r="F2166" s="156">
        <f>IFERROR(_xll.qlIndexFixing(IndexON,D2166,TRUE,_xll.ohTrigger(RecalcTrigger,TriggerON)),NA())</f>
        <v>5.1450021789090084E-3</v>
      </c>
      <c r="H2166" s="42">
        <f>_xll.qlCalendarAdvance(Calendar,$H2165,B2166,"f",FALSE)</f>
        <v>54940</v>
      </c>
      <c r="I2166" s="140">
        <f>_xll.qlInterestRateIndexValueDate(Index1M,$H2166)</f>
        <v>54940</v>
      </c>
      <c r="J2166" s="145">
        <f>IFERROR(_xll.qlIndexFixing(Index1M,$H2166,TRUE,_xll.ohTrigger(RecalcTrigger,Trigger1M)),NA())</f>
        <v>6.0496609334689628E-3</v>
      </c>
      <c r="K2166" s="44">
        <f>IFERROR(_xll.qlIndexFixing(Index3M,H2166,TRUE,_xll.ohTrigger(RecalcTrigger,Trigger3M)),NA())</f>
        <v>6.1816232147871254E-3</v>
      </c>
      <c r="L2166" s="44">
        <f>IFERROR(_xll.qlIndexFixing(Index6M,$H2166,TRUE,_xll.ohTrigger(RecalcTrigger,Trigger6M)),NA())</f>
        <v>6.1660403673193462E-3</v>
      </c>
      <c r="M2166" s="146">
        <f>IFERROR(_xll.qlIndexFixing(Index1Y,$H2166,TRUE,_xll.ohTrigger(RecalcTrigger,Trigger1Y)),NA())</f>
        <v>6.4302470917072529E-3</v>
      </c>
      <c r="N2166" s="145">
        <f>IFERROR(_xll.qlIndexFixing(ONIndex1M,I2166,TRUE,_xll.ohTrigger(RecalcTrigger,Trigger1M)),NA())</f>
        <v>6.0571493020711298E-3</v>
      </c>
      <c r="O2166" s="44">
        <f>IFERROR(_xll.qlIndexFixing(ONIndex3M,I2166,TRUE,_xll.ohTrigger(RecalcTrigger,Trigger3M)),NA())</f>
        <v>6.2055557468854161E-3</v>
      </c>
      <c r="P2166" s="44">
        <f>IFERROR(_xll.qlIndexFixing(ONIndex6M,I2166,TRUE,_xll.ohTrigger(RecalcTrigger,Trigger6M)),NA())</f>
        <v>6.2112923710544443E-3</v>
      </c>
      <c r="Q2166" s="146">
        <f>IFERROR(_xll.qlIndexFixing(ONIndex1Y,I2166,TRUE,_xll.ohTrigger(RecalcTrigger,Trigger1Y)),NA())</f>
        <v>6.5182192238977255E-3</v>
      </c>
    </row>
    <row r="2167" spans="2:17" x14ac:dyDescent="0.2">
      <c r="B2167" s="39" t="s">
        <v>42</v>
      </c>
      <c r="D2167" s="42">
        <f>_xll.qlCalendarAdvance(Calendar,$D2166,B2167,"f",FALSE)</f>
        <v>54947</v>
      </c>
      <c r="E2167" s="140">
        <f>_xll.qlInterestRateIndexValueDate(IndexON,D2167)</f>
        <v>54947</v>
      </c>
      <c r="F2167" s="156">
        <f>IFERROR(_xll.qlIndexFixing(IndexON,D2167,TRUE,_xll.ohTrigger(RecalcTrigger,TriggerON)),NA())</f>
        <v>5.1409405860425306E-3</v>
      </c>
      <c r="H2167" s="42">
        <f>_xll.qlCalendarAdvance(Calendar,$H2166,B2167,"f",FALSE)</f>
        <v>54947</v>
      </c>
      <c r="I2167" s="140">
        <f>_xll.qlInterestRateIndexValueDate(Index1M,$H2167)</f>
        <v>54947</v>
      </c>
      <c r="J2167" s="145">
        <f>IFERROR(_xll.qlIndexFixing(Index1M,$H2167,TRUE,_xll.ohTrigger(RecalcTrigger,Trigger1M)),NA())</f>
        <v>6.0453591071720032E-3</v>
      </c>
      <c r="K2167" s="44">
        <f>IFERROR(_xll.qlIndexFixing(Index3M,H2167,TRUE,_xll.ohTrigger(RecalcTrigger,Trigger3M)),NA())</f>
        <v>6.1772453295952257E-3</v>
      </c>
      <c r="L2167" s="44">
        <f>IFERROR(_xll.qlIndexFixing(Index6M,$H2167,TRUE,_xll.ohTrigger(RecalcTrigger,Trigger6M)),NA())</f>
        <v>6.1618885938496647E-3</v>
      </c>
      <c r="M2167" s="146">
        <f>IFERROR(_xll.qlIndexFixing(Index1Y,$H2167,TRUE,_xll.ohTrigger(RecalcTrigger,Trigger1Y)),NA())</f>
        <v>6.4261718376845689E-3</v>
      </c>
      <c r="N2167" s="145">
        <f>IFERROR(_xll.qlIndexFixing(ONIndex1M,I2167,TRUE,_xll.ohTrigger(RecalcTrigger,Trigger1M)),NA())</f>
        <v>6.0528194068698582E-3</v>
      </c>
      <c r="O2167" s="44">
        <f>IFERROR(_xll.qlIndexFixing(ONIndex3M,I2167,TRUE,_xll.ohTrigger(RecalcTrigger,Trigger3M)),NA())</f>
        <v>6.2010791771238694E-3</v>
      </c>
      <c r="P2167" s="44">
        <f>IFERROR(_xll.qlIndexFixing(ONIndex6M,I2167,TRUE,_xll.ohTrigger(RecalcTrigger,Trigger6M)),NA())</f>
        <v>6.206965387602903E-3</v>
      </c>
      <c r="Q2167" s="146">
        <f>IFERROR(_xll.qlIndexFixing(ONIndex1Y,I2167,TRUE,_xll.ohTrigger(RecalcTrigger,Trigger1Y)),NA())</f>
        <v>6.5138177412460418E-3</v>
      </c>
    </row>
    <row r="2168" spans="2:17" x14ac:dyDescent="0.2">
      <c r="B2168" s="39" t="s">
        <v>42</v>
      </c>
      <c r="D2168" s="42">
        <f>_xll.qlCalendarAdvance(Calendar,$D2167,B2168,"f",FALSE)</f>
        <v>54954</v>
      </c>
      <c r="E2168" s="140">
        <f>_xll.qlInterestRateIndexValueDate(IndexON,D2168)</f>
        <v>54954</v>
      </c>
      <c r="F2168" s="156">
        <f>IFERROR(_xll.qlIndexFixing(IndexON,D2168,TRUE,_xll.ohTrigger(RecalcTrigger,TriggerON)),NA())</f>
        <v>5.1368945686502965E-3</v>
      </c>
      <c r="H2168" s="42">
        <f>_xll.qlCalendarAdvance(Calendar,$H2167,B2168,"f",FALSE)</f>
        <v>54954</v>
      </c>
      <c r="I2168" s="140">
        <f>_xll.qlInterestRateIndexValueDate(Index1M,$H2168)</f>
        <v>54954</v>
      </c>
      <c r="J2168" s="145">
        <f>IFERROR(_xll.qlIndexFixing(Index1M,$H2168,TRUE,_xll.ohTrigger(RecalcTrigger,Trigger1M)),NA())</f>
        <v>6.0410718371787988E-3</v>
      </c>
      <c r="K2168" s="44">
        <f>IFERROR(_xll.qlIndexFixing(Index3M,H2168,TRUE,_xll.ohTrigger(RecalcTrigger,Trigger3M)),NA())</f>
        <v>6.1728836924128212E-3</v>
      </c>
      <c r="L2168" s="44">
        <f>IFERROR(_xll.qlIndexFixing(Index6M,$H2168,TRUE,_xll.ohTrigger(RecalcTrigger,Trigger6M)),NA())</f>
        <v>6.1577513295947425E-3</v>
      </c>
      <c r="M2168" s="146">
        <f>IFERROR(_xll.qlIndexFixing(Index1Y,$H2168,TRUE,_xll.ohTrigger(RecalcTrigger,Trigger1Y)),NA())</f>
        <v>6.4221102325134893E-3</v>
      </c>
      <c r="N2168" s="145">
        <f>IFERROR(_xll.qlIndexFixing(ONIndex1M,I2168,TRUE,_xll.ohTrigger(RecalcTrigger,Trigger1M)),NA())</f>
        <v>6.0485040595570361E-3</v>
      </c>
      <c r="O2168" s="44">
        <f>IFERROR(_xll.qlIndexFixing(ONIndex3M,I2168,TRUE,_xll.ohTrigger(RecalcTrigger,Trigger3M)),NA())</f>
        <v>6.196618825533573E-3</v>
      </c>
      <c r="P2168" s="44">
        <f>IFERROR(_xll.qlIndexFixing(ONIndex6M,I2168,TRUE,_xll.ohTrigger(RecalcTrigger,Trigger6M)),NA())</f>
        <v>6.2026528604575137E-3</v>
      </c>
      <c r="Q2168" s="146">
        <f>IFERROR(_xll.qlIndexFixing(ONIndex1Y,I2168,TRUE,_xll.ohTrigger(RecalcTrigger,Trigger1Y)),NA())</f>
        <v>6.5094298042644994E-3</v>
      </c>
    </row>
    <row r="2169" spans="2:17" x14ac:dyDescent="0.2">
      <c r="B2169" s="39" t="s">
        <v>42</v>
      </c>
      <c r="D2169" s="42">
        <f>_xll.qlCalendarAdvance(Calendar,$D2168,B2169,"f",FALSE)</f>
        <v>54961</v>
      </c>
      <c r="E2169" s="140">
        <f>_xll.qlInterestRateIndexValueDate(IndexON,D2169)</f>
        <v>54961</v>
      </c>
      <c r="F2169" s="156">
        <f>IFERROR(_xll.qlIndexFixing(IndexON,D2169,TRUE,_xll.ohTrigger(RecalcTrigger,TriggerON)),NA())</f>
        <v>5.1328641267323061E-3</v>
      </c>
      <c r="H2169" s="42">
        <f>_xll.qlCalendarAdvance(Calendar,$H2168,B2169,"f",FALSE)</f>
        <v>54961</v>
      </c>
      <c r="I2169" s="140">
        <f>_xll.qlInterestRateIndexValueDate(Index1M,$H2169)</f>
        <v>54961</v>
      </c>
      <c r="J2169" s="145">
        <f>IFERROR(_xll.qlIndexFixing(Index1M,$H2169,TRUE,_xll.ohTrigger(RecalcTrigger,Trigger1M)),NA())</f>
        <v>6.0367991234704377E-3</v>
      </c>
      <c r="K2169" s="44">
        <f>IFERROR(_xll.qlIndexFixing(Index3M,H2169,TRUE,_xll.ohTrigger(RecalcTrigger,Trigger3M)),NA())</f>
        <v>6.1685383031879369E-3</v>
      </c>
      <c r="L2169" s="44">
        <f>IFERROR(_xll.qlIndexFixing(Index6M,$H2169,TRUE,_xll.ohTrigger(RecalcTrigger,Trigger6M)),NA())</f>
        <v>6.1536285744651174E-3</v>
      </c>
      <c r="M2169" s="146">
        <f>IFERROR(_xll.qlIndexFixing(Index1Y,$H2169,TRUE,_xll.ohTrigger(RecalcTrigger,Trigger1Y)),NA())</f>
        <v>6.418062276028369E-3</v>
      </c>
      <c r="N2169" s="145">
        <f>IFERROR(_xll.qlIndexFixing(ONIndex1M,I2169,TRUE,_xll.ohTrigger(RecalcTrigger,Trigger1M)),NA())</f>
        <v>6.0442032600516171E-3</v>
      </c>
      <c r="O2169" s="44">
        <f>IFERROR(_xll.qlIndexFixing(ONIndex3M,I2169,TRUE,_xll.ohTrigger(RecalcTrigger,Trigger3M)),NA())</f>
        <v>6.1921746923576659E-3</v>
      </c>
      <c r="P2169" s="44">
        <f>IFERROR(_xll.qlIndexFixing(ONIndex6M,I2169,TRUE,_xll.ohTrigger(RecalcTrigger,Trigger6M)),NA())</f>
        <v>6.1983547895372304E-3</v>
      </c>
      <c r="Q2169" s="146">
        <f>IFERROR(_xll.qlIndexFixing(ONIndex1Y,I2169,TRUE,_xll.ohTrigger(RecalcTrigger,Trigger1Y)),NA())</f>
        <v>6.5050554128720517E-3</v>
      </c>
    </row>
    <row r="2170" spans="2:17" x14ac:dyDescent="0.2">
      <c r="B2170" s="39" t="s">
        <v>42</v>
      </c>
      <c r="D2170" s="42">
        <f>_xll.qlCalendarAdvance(Calendar,$D2169,B2170,"f",FALSE)</f>
        <v>54968</v>
      </c>
      <c r="E2170" s="140">
        <f>_xll.qlInterestRateIndexValueDate(IndexON,D2170)</f>
        <v>54968</v>
      </c>
      <c r="F2170" s="156">
        <f>IFERROR(_xll.qlIndexFixing(IndexON,D2170,TRUE,_xll.ohTrigger(RecalcTrigger,TriggerON)),NA())</f>
        <v>5.1288492602075131E-3</v>
      </c>
      <c r="H2170" s="42">
        <f>_xll.qlCalendarAdvance(Calendar,$H2169,B2170,"f",FALSE)</f>
        <v>54968</v>
      </c>
      <c r="I2170" s="140">
        <f>_xll.qlInterestRateIndexValueDate(Index1M,$H2170)</f>
        <v>54968</v>
      </c>
      <c r="J2170" s="145">
        <f>IFERROR(_xll.qlIndexFixing(Index1M,$H2170,TRUE,_xll.ohTrigger(RecalcTrigger,Trigger1M)),NA())</f>
        <v>6.0325409660334142E-3</v>
      </c>
      <c r="K2170" s="44">
        <f>IFERROR(_xll.qlIndexFixing(Index3M,H2170,TRUE,_xll.ohTrigger(RecalcTrigger,Trigger3M)),NA())</f>
        <v>6.1642091618677166E-3</v>
      </c>
      <c r="L2170" s="44">
        <f>IFERROR(_xll.qlIndexFixing(Index6M,$H2170,TRUE,_xll.ohTrigger(RecalcTrigger,Trigger6M)),NA())</f>
        <v>6.1495203283717719E-3</v>
      </c>
      <c r="M2170" s="146">
        <f>IFERROR(_xll.qlIndexFixing(Index1Y,$H2170,TRUE,_xll.ohTrigger(RecalcTrigger,Trigger1Y)),NA())</f>
        <v>6.4140279680648948E-3</v>
      </c>
      <c r="N2170" s="145">
        <f>IFERROR(_xll.qlIndexFixing(ONIndex1M,I2170,TRUE,_xll.ohTrigger(RecalcTrigger,Trigger1M)),NA())</f>
        <v>6.0399170084346476E-3</v>
      </c>
      <c r="O2170" s="44">
        <f>IFERROR(_xll.qlIndexFixing(ONIndex3M,I2170,TRUE,_xll.ohTrigger(RecalcTrigger,Trigger3M)),NA())</f>
        <v>6.1877467774340555E-3</v>
      </c>
      <c r="P2170" s="44">
        <f>IFERROR(_xll.qlIndexFixing(ONIndex6M,I2170,TRUE,_xll.ohTrigger(RecalcTrigger,Trigger6M)),NA())</f>
        <v>6.1940711748420529E-3</v>
      </c>
      <c r="Q2170" s="146">
        <f>IFERROR(_xll.qlIndexFixing(ONIndex1Y,I2170,TRUE,_xll.ohTrigger(RecalcTrigger,Trigger1Y)),NA())</f>
        <v>6.5006945671497451E-3</v>
      </c>
    </row>
    <row r="2171" spans="2:17" x14ac:dyDescent="0.2">
      <c r="B2171" s="39" t="s">
        <v>42</v>
      </c>
      <c r="D2171" s="42">
        <f>_xll.qlCalendarAdvance(Calendar,$D2170,B2171,"f",FALSE)</f>
        <v>54975</v>
      </c>
      <c r="E2171" s="140">
        <f>_xll.qlInterestRateIndexValueDate(IndexON,D2171)</f>
        <v>54975</v>
      </c>
      <c r="F2171" s="156">
        <f>IFERROR(_xll.qlIndexFixing(IndexON,D2171,TRUE,_xll.ohTrigger(RecalcTrigger,TriggerON)),NA())</f>
        <v>5.1248499692380101E-3</v>
      </c>
      <c r="H2171" s="42">
        <f>_xll.qlCalendarAdvance(Calendar,$H2170,B2171,"f",FALSE)</f>
        <v>54975</v>
      </c>
      <c r="I2171" s="140">
        <f>_xll.qlInterestRateIndexValueDate(Index1M,$H2171)</f>
        <v>54975</v>
      </c>
      <c r="J2171" s="145">
        <f>IFERROR(_xll.qlIndexFixing(Index1M,$H2171,TRUE,_xll.ohTrigger(RecalcTrigger,Trigger1M)),NA())</f>
        <v>6.0275415316523463E-3</v>
      </c>
      <c r="K2171" s="44">
        <f>IFERROR(_xll.qlIndexFixing(Index3M,H2171,TRUE,_xll.ohTrigger(RecalcTrigger,Trigger3M)),NA())</f>
        <v>6.1598962683984239E-3</v>
      </c>
      <c r="L2171" s="44">
        <f>IFERROR(_xll.qlIndexFixing(Index6M,$H2171,TRUE,_xll.ohTrigger(RecalcTrigger,Trigger6M)),NA())</f>
        <v>6.14519093888009E-3</v>
      </c>
      <c r="M2171" s="146">
        <f>IFERROR(_xll.qlIndexFixing(Index1Y,$H2171,TRUE,_xll.ohTrigger(RecalcTrigger,Trigger1Y)),NA())</f>
        <v>6.4100073084589759E-3</v>
      </c>
      <c r="N2171" s="145">
        <f>IFERROR(_xll.qlIndexFixing(ONIndex1M,I2171,TRUE,_xll.ohTrigger(RecalcTrigger,Trigger1M)),NA())</f>
        <v>6.0356453046250813E-3</v>
      </c>
      <c r="O2171" s="44">
        <f>IFERROR(_xll.qlIndexFixing(ONIndex3M,I2171,TRUE,_xll.ohTrigger(RecalcTrigger,Trigger3M)),NA())</f>
        <v>6.1833350808437881E-3</v>
      </c>
      <c r="P2171" s="44">
        <f>IFERROR(_xll.qlIndexFixing(ONIndex6M,I2171,TRUE,_xll.ohTrigger(RecalcTrigger,Trigger6M)),NA())</f>
        <v>6.1898020164530276E-3</v>
      </c>
      <c r="Q2171" s="146">
        <f>IFERROR(_xll.qlIndexFixing(ONIndex1Y,I2171,TRUE,_xll.ohTrigger(RecalcTrigger,Trigger1Y)),NA())</f>
        <v>6.4963472670165334E-3</v>
      </c>
    </row>
    <row r="2172" spans="2:17" x14ac:dyDescent="0.2">
      <c r="B2172" s="39" t="s">
        <v>42</v>
      </c>
      <c r="D2172" s="42">
        <f>_xll.qlCalendarAdvance(Calendar,$D2171,B2172,"f",FALSE)</f>
        <v>54982</v>
      </c>
      <c r="E2172" s="140">
        <f>_xll.qlInterestRateIndexValueDate(IndexON,D2172)</f>
        <v>54982</v>
      </c>
      <c r="F2172" s="156">
        <f>IFERROR(_xll.qlIndexFixing(IndexON,D2172,TRUE,_xll.ohTrigger(RecalcTrigger,TriggerON)),NA())</f>
        <v>5.1208662535806582E-3</v>
      </c>
      <c r="H2172" s="42">
        <f>_xll.qlCalendarAdvance(Calendar,$H2171,B2172,"f",FALSE)</f>
        <v>54982</v>
      </c>
      <c r="I2172" s="140">
        <f>_xll.qlInterestRateIndexValueDate(Index1M,$H2172)</f>
        <v>54982</v>
      </c>
      <c r="J2172" s="145">
        <f>IFERROR(_xll.qlIndexFixing(Index1M,$H2172,TRUE,_xll.ohTrigger(RecalcTrigger,Trigger1M)),NA())</f>
        <v>6.0233153966716586E-3</v>
      </c>
      <c r="K2172" s="44">
        <f>IFERROR(_xll.qlIndexFixing(Index3M,H2172,TRUE,_xll.ohTrigger(RecalcTrigger,Trigger3M)),NA())</f>
        <v>6.1555996227254401E-3</v>
      </c>
      <c r="L2172" s="44">
        <f>IFERROR(_xll.qlIndexFixing(Index6M,$H2172,TRUE,_xll.ohTrigger(RecalcTrigger,Trigger6M)),NA())</f>
        <v>6.1411126783914019E-3</v>
      </c>
      <c r="M2172" s="146">
        <f>IFERROR(_xll.qlIndexFixing(Index1Y,$H2172,TRUE,_xll.ohTrigger(RecalcTrigger,Trigger1Y)),NA())</f>
        <v>6.4060002970474095E-3</v>
      </c>
      <c r="N2172" s="145">
        <f>IFERROR(_xll.qlIndexFixing(ONIndex1M,I2172,TRUE,_xll.ohTrigger(RecalcTrigger,Trigger1M)),NA())</f>
        <v>6.0313881487850107E-3</v>
      </c>
      <c r="O2172" s="44">
        <f>IFERROR(_xll.qlIndexFixing(ONIndex3M,I2172,TRUE,_xll.ohTrigger(RecalcTrigger,Trigger3M)),NA())</f>
        <v>6.1789396024247711E-3</v>
      </c>
      <c r="P2172" s="44">
        <f>IFERROR(_xll.qlIndexFixing(ONIndex6M,I2172,TRUE,_xll.ohTrigger(RecalcTrigger,Trigger6M)),NA())</f>
        <v>6.1855473142891082E-3</v>
      </c>
      <c r="Q2172" s="146">
        <f>IFERROR(_xll.qlIndexFixing(ONIndex1Y,I2172,TRUE,_xll.ohTrigger(RecalcTrigger,Trigger1Y)),NA())</f>
        <v>6.4920135126345091E-3</v>
      </c>
    </row>
    <row r="2173" spans="2:17" x14ac:dyDescent="0.2">
      <c r="B2173" s="39" t="s">
        <v>42</v>
      </c>
      <c r="D2173" s="42">
        <f>_xll.qlCalendarAdvance(Calendar,$D2172,B2173,"f",FALSE)</f>
        <v>54989</v>
      </c>
      <c r="E2173" s="140">
        <f>_xll.qlInterestRateIndexValueDate(IndexON,D2173)</f>
        <v>54989</v>
      </c>
      <c r="F2173" s="156">
        <f>IFERROR(_xll.qlIndexFixing(IndexON,D2173,TRUE,_xll.ohTrigger(RecalcTrigger,TriggerON)),NA())</f>
        <v>5.1168981134785962E-3</v>
      </c>
      <c r="H2173" s="42">
        <f>_xll.qlCalendarAdvance(Calendar,$H2172,B2173,"f",FALSE)</f>
        <v>54989</v>
      </c>
      <c r="I2173" s="140">
        <f>_xll.qlInterestRateIndexValueDate(Index1M,$H2173)</f>
        <v>54989</v>
      </c>
      <c r="J2173" s="145">
        <f>IFERROR(_xll.qlIndexFixing(Index1M,$H2173,TRUE,_xll.ohTrigger(RecalcTrigger,Trigger1M)),NA())</f>
        <v>6.0191038187769452E-3</v>
      </c>
      <c r="K2173" s="44">
        <f>IFERROR(_xll.qlIndexFixing(Index3M,H2173,TRUE,_xll.ohTrigger(RecalcTrigger,Trigger3M)),NA())</f>
        <v>6.1513192247994331E-3</v>
      </c>
      <c r="L2173" s="44">
        <f>IFERROR(_xll.qlIndexFixing(Index6M,$H2173,TRUE,_xll.ohTrigger(RecalcTrigger,Trigger6M)),NA())</f>
        <v>6.137048926954579E-3</v>
      </c>
      <c r="M2173" s="146">
        <f>IFERROR(_xll.qlIndexFixing(Index1Y,$H2173,TRUE,_xll.ohTrigger(RecalcTrigger,Trigger1Y)),NA())</f>
        <v>6.4020069336669927E-3</v>
      </c>
      <c r="N2173" s="145">
        <f>IFERROR(_xll.qlIndexFixing(ONIndex1M,I2173,TRUE,_xll.ohTrigger(RecalcTrigger,Trigger1M)),NA())</f>
        <v>6.0271455407523433E-3</v>
      </c>
      <c r="O2173" s="44">
        <f>IFERROR(_xll.qlIndexFixing(ONIndex3M,I2173,TRUE,_xll.ohTrigger(RecalcTrigger,Trigger3M)),NA())</f>
        <v>6.1745603424201434E-3</v>
      </c>
      <c r="P2173" s="44">
        <f>IFERROR(_xll.qlIndexFixing(ONIndex6M,I2173,TRUE,_xll.ohTrigger(RecalcTrigger,Trigger6M)),NA())</f>
        <v>6.1813070684313409E-3</v>
      </c>
      <c r="Q2173" s="146">
        <f>IFERROR(_xll.qlIndexFixing(ONIndex1Y,I2173,TRUE,_xll.ohTrigger(RecalcTrigger,Trigger1Y)),NA())</f>
        <v>6.4876933038415796E-3</v>
      </c>
    </row>
    <row r="2174" spans="2:17" x14ac:dyDescent="0.2">
      <c r="B2174" s="39" t="s">
        <v>42</v>
      </c>
      <c r="D2174" s="42">
        <f>_xll.qlCalendarAdvance(Calendar,$D2173,B2174,"f",FALSE)</f>
        <v>54996</v>
      </c>
      <c r="E2174" s="140">
        <f>_xll.qlInterestRateIndexValueDate(IndexON,D2174)</f>
        <v>54996</v>
      </c>
      <c r="F2174" s="156">
        <f>IFERROR(_xll.qlIndexFixing(IndexON,D2174,TRUE,_xll.ohTrigger(RecalcTrigger,TriggerON)),NA())</f>
        <v>5.112945548850778E-3</v>
      </c>
      <c r="H2174" s="42">
        <f>_xll.qlCalendarAdvance(Calendar,$H2173,B2174,"f",FALSE)</f>
        <v>54996</v>
      </c>
      <c r="I2174" s="140">
        <f>_xll.qlInterestRateIndexValueDate(Index1M,$H2174)</f>
        <v>54996</v>
      </c>
      <c r="J2174" s="145">
        <f>IFERROR(_xll.qlIndexFixing(Index1M,$H2174,TRUE,_xll.ohTrigger(RecalcTrigger,Trigger1M)),NA())</f>
        <v>6.014657943842352E-3</v>
      </c>
      <c r="K2174" s="44">
        <f>IFERROR(_xll.qlIndexFixing(Index3M,H2174,TRUE,_xll.ohTrigger(RecalcTrigger,Trigger3M)),NA())</f>
        <v>6.1470550745649022E-3</v>
      </c>
      <c r="L2174" s="44">
        <f>IFERROR(_xll.qlIndexFixing(Index6M,$H2174,TRUE,_xll.ohTrigger(RecalcTrigger,Trigger6M)),NA())</f>
        <v>6.1329996844797646E-3</v>
      </c>
      <c r="M2174" s="146">
        <f>IFERROR(_xll.qlIndexFixing(Index1Y,$H2174,TRUE,_xll.ohTrigger(RecalcTrigger,Trigger1Y)),NA())</f>
        <v>6.398027218155633E-3</v>
      </c>
      <c r="N2174" s="145">
        <f>IFERROR(_xll.qlIndexFixing(ONIndex1M,I2174,TRUE,_xll.ohTrigger(RecalcTrigger,Trigger1M)),NA())</f>
        <v>6.0229174805270791E-3</v>
      </c>
      <c r="O2174" s="44">
        <f>IFERROR(_xll.qlIndexFixing(ONIndex3M,I2174,TRUE,_xll.ohTrigger(RecalcTrigger,Trigger3M)),NA())</f>
        <v>6.1701973005867661E-3</v>
      </c>
      <c r="P2174" s="44">
        <f>IFERROR(_xll.qlIndexFixing(ONIndex6M,I2174,TRUE,_xll.ohTrigger(RecalcTrigger,Trigger6M)),NA())</f>
        <v>6.1770812787986795E-3</v>
      </c>
      <c r="Q2174" s="146">
        <f>IFERROR(_xll.qlIndexFixing(ONIndex1Y,I2174,TRUE,_xll.ohTrigger(RecalcTrigger,Trigger1Y)),NA())</f>
        <v>6.4833866407187912E-3</v>
      </c>
    </row>
    <row r="2175" spans="2:17" x14ac:dyDescent="0.2">
      <c r="B2175" s="39" t="s">
        <v>42</v>
      </c>
      <c r="D2175" s="42">
        <f>_xll.qlCalendarAdvance(Calendar,$D2174,B2175,"f",FALSE)</f>
        <v>55003</v>
      </c>
      <c r="E2175" s="140">
        <f>_xll.qlInterestRateIndexValueDate(IndexON,D2175)</f>
        <v>55003</v>
      </c>
      <c r="F2175" s="156">
        <f>IFERROR(_xll.qlIndexFixing(IndexON,D2175,TRUE,_xll.ohTrigger(RecalcTrigger,TriggerON)),NA())</f>
        <v>5.1090085595351109E-3</v>
      </c>
      <c r="H2175" s="42">
        <f>_xll.qlCalendarAdvance(Calendar,$H2174,B2175,"f",FALSE)</f>
        <v>55003</v>
      </c>
      <c r="I2175" s="140">
        <f>_xll.qlInterestRateIndexValueDate(Index1M,$H2175)</f>
        <v>55003</v>
      </c>
      <c r="J2175" s="145">
        <f>IFERROR(_xll.qlIndexFixing(Index1M,$H2175,TRUE,_xll.ohTrigger(RecalcTrigger,Trigger1M)),NA())</f>
        <v>6.0107243341889554E-3</v>
      </c>
      <c r="K2175" s="44">
        <f>IFERROR(_xll.qlIndexFixing(Index3M,H2175,TRUE,_xll.ohTrigger(RecalcTrigger,Trigger3M)),NA())</f>
        <v>6.1428071719716358E-3</v>
      </c>
      <c r="L2175" s="44">
        <f>IFERROR(_xll.qlIndexFixing(Index6M,$H2175,TRUE,_xll.ohTrigger(RecalcTrigger,Trigger6M)),NA())</f>
        <v>6.1289649508788659E-3</v>
      </c>
      <c r="M2175" s="146">
        <f>IFERROR(_xll.qlIndexFixing(Index1Y,$H2175,TRUE,_xll.ohTrigger(RecalcTrigger,Trigger1Y)),NA())</f>
        <v>6.394061150351682E-3</v>
      </c>
      <c r="N2175" s="145">
        <f>IFERROR(_xll.qlIndexFixing(ONIndex1M,I2175,TRUE,_xll.ohTrigger(RecalcTrigger,Trigger1M)),NA())</f>
        <v>6.018703968109218E-3</v>
      </c>
      <c r="O2175" s="44">
        <f>IFERROR(_xll.qlIndexFixing(ONIndex3M,I2175,TRUE,_xll.ohTrigger(RecalcTrigger,Trigger3M)),NA())</f>
        <v>6.1658504770056854E-3</v>
      </c>
      <c r="P2175" s="44">
        <f>IFERROR(_xll.qlIndexFixing(ONIndex6M,I2175,TRUE,_xll.ohTrigger(RecalcTrigger,Trigger6M)),NA())</f>
        <v>6.172869945391124E-3</v>
      </c>
      <c r="Q2175" s="146">
        <f>IFERROR(_xll.qlIndexFixing(ONIndex1Y,I2175,TRUE,_xll.ohTrigger(RecalcTrigger,Trigger1Y)),NA())</f>
        <v>6.479093523266144E-3</v>
      </c>
    </row>
    <row r="2176" spans="2:17" x14ac:dyDescent="0.2">
      <c r="B2176" s="39" t="s">
        <v>42</v>
      </c>
      <c r="D2176" s="42">
        <f>_xll.qlCalendarAdvance(Calendar,$D2175,B2176,"f",FALSE)</f>
        <v>55010</v>
      </c>
      <c r="E2176" s="140">
        <f>_xll.qlInterestRateIndexValueDate(IndexON,D2176)</f>
        <v>55010</v>
      </c>
      <c r="F2176" s="156">
        <f>IFERROR(_xll.qlIndexFixing(IndexON,D2176,TRUE,_xll.ohTrigger(RecalcTrigger,TriggerON)),NA())</f>
        <v>5.1050871457747338E-3</v>
      </c>
      <c r="H2176" s="42">
        <f>_xll.qlCalendarAdvance(Calendar,$H2175,B2176,"f",FALSE)</f>
        <v>55010</v>
      </c>
      <c r="I2176" s="140">
        <f>_xll.qlInterestRateIndexValueDate(Index1M,$H2176)</f>
        <v>55010</v>
      </c>
      <c r="J2176" s="145">
        <f>IFERROR(_xll.qlIndexFixing(Index1M,$H2176,TRUE,_xll.ohTrigger(RecalcTrigger,Trigger1M)),NA())</f>
        <v>6.0065564274612944E-3</v>
      </c>
      <c r="K2176" s="44">
        <f>IFERROR(_xll.qlIndexFixing(Index3M,H2176,TRUE,_xll.ohTrigger(RecalcTrigger,Trigger3M)),NA())</f>
        <v>6.1385755169658957E-3</v>
      </c>
      <c r="L2176" s="44">
        <f>IFERROR(_xll.qlIndexFixing(Index6M,$H2176,TRUE,_xll.ohTrigger(RecalcTrigger,Trigger6M)),NA())</f>
        <v>6.1249447260633468E-3</v>
      </c>
      <c r="M2176" s="146">
        <f>IFERROR(_xll.qlIndexFixing(Index1Y,$H2176,TRUE,_xll.ohTrigger(RecalcTrigger,Trigger1Y)),NA())</f>
        <v>6.3901087300932691E-3</v>
      </c>
      <c r="N2176" s="145">
        <f>IFERROR(_xll.qlIndexFixing(ONIndex1M,I2176,TRUE,_xll.ohTrigger(RecalcTrigger,Trigger1M)),NA())</f>
        <v>6.0145050035798064E-3</v>
      </c>
      <c r="O2176" s="44">
        <f>IFERROR(_xll.qlIndexFixing(ONIndex3M,I2176,TRUE,_xll.ohTrigger(RecalcTrigger,Trigger3M)),NA())</f>
        <v>6.1615198718389941E-3</v>
      </c>
      <c r="P2176" s="44">
        <f>IFERROR(_xll.qlIndexFixing(ONIndex6M,I2176,TRUE,_xll.ohTrigger(RecalcTrigger,Trigger6M)),NA())</f>
        <v>6.1686730683707669E-3</v>
      </c>
      <c r="Q2176" s="146">
        <f>IFERROR(_xll.qlIndexFixing(ONIndex1Y,I2176,TRUE,_xll.ohTrigger(RecalcTrigger,Trigger1Y)),NA())</f>
        <v>6.4748139514836378E-3</v>
      </c>
    </row>
    <row r="2177" spans="2:17" x14ac:dyDescent="0.2">
      <c r="B2177" s="39" t="s">
        <v>42</v>
      </c>
      <c r="D2177" s="42">
        <f>_xll.qlCalendarAdvance(Calendar,$D2176,B2177,"f",FALSE)</f>
        <v>55017</v>
      </c>
      <c r="E2177" s="140">
        <f>_xll.qlInterestRateIndexValueDate(IndexON,D2177)</f>
        <v>55017</v>
      </c>
      <c r="F2177" s="156">
        <f>IFERROR(_xll.qlIndexFixing(IndexON,D2177,TRUE,_xll.ohTrigger(RecalcTrigger,TriggerON)),NA())</f>
        <v>5.101181307407554E-3</v>
      </c>
      <c r="H2177" s="42">
        <f>_xll.qlCalendarAdvance(Calendar,$H2176,B2177,"f",FALSE)</f>
        <v>55017</v>
      </c>
      <c r="I2177" s="140">
        <f>_xll.qlInterestRateIndexValueDate(Index1M,$H2177)</f>
        <v>55017</v>
      </c>
      <c r="J2177" s="145">
        <f>IFERROR(_xll.qlIndexFixing(Index1M,$H2177,TRUE,_xll.ohTrigger(RecalcTrigger,Trigger1M)),NA())</f>
        <v>6.0024030777582104E-3</v>
      </c>
      <c r="K2177" s="44">
        <f>IFERROR(_xll.qlIndexFixing(Index3M,H2177,TRUE,_xll.ohTrigger(RecalcTrigger,Trigger3M)),NA())</f>
        <v>6.1343601094965882E-3</v>
      </c>
      <c r="L2177" s="44">
        <f>IFERROR(_xll.qlIndexFixing(Index6M,$H2177,TRUE,_xll.ohTrigger(RecalcTrigger,Trigger6M)),NA())</f>
        <v>6.1209390099459969E-3</v>
      </c>
      <c r="M2177" s="146">
        <f>IFERROR(_xll.qlIndexFixing(Index1Y,$H2177,TRUE,_xll.ohTrigger(RecalcTrigger,Trigger1Y)),NA())</f>
        <v>6.3861699572203001E-3</v>
      </c>
      <c r="N2177" s="145">
        <f>IFERROR(_xll.qlIndexFixing(ONIndex1M,I2177,TRUE,_xll.ohTrigger(RecalcTrigger,Trigger1M)),NA())</f>
        <v>6.010320586857798E-3</v>
      </c>
      <c r="O2177" s="44">
        <f>IFERROR(_xll.qlIndexFixing(ONIndex3M,I2177,TRUE,_xll.ohTrigger(RecalcTrigger,Trigger3M)),NA())</f>
        <v>6.1572054848435531E-3</v>
      </c>
      <c r="P2177" s="44">
        <f>IFERROR(_xll.qlIndexFixing(ONIndex6M,I2177,TRUE,_xll.ohTrigger(RecalcTrigger,Trigger6M)),NA())</f>
        <v>6.1644906475755157E-3</v>
      </c>
      <c r="Q2177" s="146">
        <f>IFERROR(_xll.qlIndexFixing(ONIndex1Y,I2177,TRUE,_xll.ohTrigger(RecalcTrigger,Trigger1Y)),NA())</f>
        <v>6.4705479252902265E-3</v>
      </c>
    </row>
    <row r="2178" spans="2:17" x14ac:dyDescent="0.2">
      <c r="B2178" s="39" t="s">
        <v>42</v>
      </c>
      <c r="D2178" s="42">
        <f>_xll.qlCalendarAdvance(Calendar,$D2177,B2178,"f",FALSE)</f>
        <v>55024</v>
      </c>
      <c r="E2178" s="140">
        <f>_xll.qlInterestRateIndexValueDate(IndexON,D2178)</f>
        <v>55024</v>
      </c>
      <c r="F2178" s="156">
        <f>IFERROR(_xll.qlIndexFixing(IndexON,D2178,TRUE,_xll.ohTrigger(RecalcTrigger,TriggerON)),NA())</f>
        <v>5.097291044514618E-3</v>
      </c>
      <c r="H2178" s="42">
        <f>_xll.qlCalendarAdvance(Calendar,$H2177,B2178,"f",FALSE)</f>
        <v>55024</v>
      </c>
      <c r="I2178" s="140">
        <f>_xll.qlInterestRateIndexValueDate(Index1M,$H2178)</f>
        <v>55024</v>
      </c>
      <c r="J2178" s="145">
        <f>IFERROR(_xll.qlIndexFixing(Index1M,$H2178,TRUE,_xll.ohTrigger(RecalcTrigger,Trigger1M)),NA())</f>
        <v>5.9982642850575979E-3</v>
      </c>
      <c r="K2178" s="44">
        <f>IFERROR(_xll.qlIndexFixing(Index3M,H2178,TRUE,_xll.ohTrigger(RecalcTrigger,Trigger3M)),NA())</f>
        <v>6.1301609495126187E-3</v>
      </c>
      <c r="L2178" s="44">
        <f>IFERROR(_xll.qlIndexFixing(Index6M,$H2178,TRUE,_xll.ohTrigger(RecalcTrigger,Trigger6M)),NA())</f>
        <v>6.1169478024387207E-3</v>
      </c>
      <c r="M2178" s="146">
        <f>IFERROR(_xll.qlIndexFixing(Index1Y,$H2178,TRUE,_xll.ohTrigger(RecalcTrigger,Trigger1Y)),NA())</f>
        <v>6.3822448315724589E-3</v>
      </c>
      <c r="N2178" s="145">
        <f>IFERROR(_xll.qlIndexFixing(ONIndex1M,I2178,TRUE,_xll.ohTrigger(RecalcTrigger,Trigger1M)),NA())</f>
        <v>6.0061507180242391E-3</v>
      </c>
      <c r="O2178" s="44">
        <f>IFERROR(_xll.qlIndexFixing(ONIndex3M,I2178,TRUE,_xll.ohTrigger(RecalcTrigger,Trigger3M)),NA())</f>
        <v>6.1529073161814551E-3</v>
      </c>
      <c r="P2178" s="44">
        <f>IFERROR(_xll.qlIndexFixing(ONIndex6M,I2178,TRUE,_xll.ohTrigger(RecalcTrigger,Trigger6M)),NA())</f>
        <v>6.1603226830053703E-3</v>
      </c>
      <c r="Q2178" s="146">
        <f>IFERROR(_xll.qlIndexFixing(ONIndex1Y,I2178,TRUE,_xll.ohTrigger(RecalcTrigger,Trigger1Y)),NA())</f>
        <v>6.46629544468591E-3</v>
      </c>
    </row>
    <row r="2179" spans="2:17" x14ac:dyDescent="0.2">
      <c r="B2179" s="39" t="s">
        <v>42</v>
      </c>
      <c r="D2179" s="42">
        <f>_xll.qlCalendarAdvance(Calendar,$D2178,B2179,"f",FALSE)</f>
        <v>55031</v>
      </c>
      <c r="E2179" s="140">
        <f>_xll.qlInterestRateIndexValueDate(IndexON,D2179)</f>
        <v>55031</v>
      </c>
      <c r="F2179" s="156">
        <f>IFERROR(_xll.qlIndexFixing(IndexON,D2179,TRUE,_xll.ohTrigger(RecalcTrigger,TriggerON)),NA())</f>
        <v>5.0934163570959257E-3</v>
      </c>
      <c r="H2179" s="42">
        <f>_xll.qlCalendarAdvance(Calendar,$H2178,B2179,"f",FALSE)</f>
        <v>55031</v>
      </c>
      <c r="I2179" s="140">
        <f>_xll.qlInterestRateIndexValueDate(Index1M,$H2179)</f>
        <v>55031</v>
      </c>
      <c r="J2179" s="145">
        <f>IFERROR(_xll.qlIndexFixing(Index1M,$H2179,TRUE,_xll.ohTrigger(RecalcTrigger,Trigger1M)),NA())</f>
        <v>5.9948725787897974E-3</v>
      </c>
      <c r="K2179" s="44">
        <f>IFERROR(_xll.qlIndexFixing(Index3M,H2179,TRUE,_xll.ohTrigger(RecalcTrigger,Trigger3M)),NA())</f>
        <v>6.1262223640892515E-3</v>
      </c>
      <c r="L2179" s="44">
        <f>IFERROR(_xll.qlIndexFixing(Index6M,$H2179,TRUE,_xll.ohTrigger(RecalcTrigger,Trigger6M)),NA())</f>
        <v>6.1136550793228824E-3</v>
      </c>
      <c r="M2179" s="146">
        <f>IFERROR(_xll.qlIndexFixing(Index1Y,$H2179,TRUE,_xll.ohTrigger(RecalcTrigger,Trigger1Y)),NA())</f>
        <v>6.3783333529905395E-3</v>
      </c>
      <c r="N2179" s="145">
        <f>IFERROR(_xll.qlIndexFixing(ONIndex1M,I2179,TRUE,_xll.ohTrigger(RecalcTrigger,Trigger1M)),NA())</f>
        <v>6.0019953970791295E-3</v>
      </c>
      <c r="O2179" s="44">
        <f>IFERROR(_xll.qlIndexFixing(ONIndex3M,I2179,TRUE,_xll.ohTrigger(RecalcTrigger,Trigger3M)),NA())</f>
        <v>6.1486253657716539E-3</v>
      </c>
      <c r="P2179" s="44">
        <f>IFERROR(_xll.qlIndexFixing(ONIndex6M,I2179,TRUE,_xll.ohTrigger(RecalcTrigger,Trigger6M)),NA())</f>
        <v>6.1561691747413771E-3</v>
      </c>
      <c r="Q2179" s="146">
        <f>IFERROR(_xll.qlIndexFixing(ONIndex1Y,I2179,TRUE,_xll.ohTrigger(RecalcTrigger,Trigger1Y)),NA())</f>
        <v>6.4620565099138272E-3</v>
      </c>
    </row>
    <row r="2180" spans="2:17" x14ac:dyDescent="0.2">
      <c r="B2180" s="39" t="s">
        <v>42</v>
      </c>
      <c r="D2180" s="42">
        <f>_xll.qlCalendarAdvance(Calendar,$D2179,B2180,"f",FALSE)</f>
        <v>55038</v>
      </c>
      <c r="E2180" s="140">
        <f>_xll.qlInterestRateIndexValueDate(IndexON,D2180)</f>
        <v>55038</v>
      </c>
      <c r="F2180" s="156">
        <f>IFERROR(_xll.qlIndexFixing(IndexON,D2180,TRUE,_xll.ohTrigger(RecalcTrigger,TriggerON)),NA())</f>
        <v>5.0895572450704307E-3</v>
      </c>
      <c r="H2180" s="42">
        <f>_xll.qlCalendarAdvance(Calendar,$H2179,B2180,"f",FALSE)</f>
        <v>55038</v>
      </c>
      <c r="I2180" s="140">
        <f>_xll.qlInterestRateIndexValueDate(Index1M,$H2180)</f>
        <v>55038</v>
      </c>
      <c r="J2180" s="145">
        <f>IFERROR(_xll.qlIndexFixing(Index1M,$H2180,TRUE,_xll.ohTrigger(RecalcTrigger,Trigger1M)),NA())</f>
        <v>5.9907599832313609E-3</v>
      </c>
      <c r="K2180" s="44">
        <f>IFERROR(_xll.qlIndexFixing(Index3M,H2180,TRUE,_xll.ohTrigger(RecalcTrigger,Trigger3M)),NA())</f>
        <v>6.1220546082720604E-3</v>
      </c>
      <c r="L2180" s="44">
        <f>IFERROR(_xll.qlIndexFixing(Index6M,$H2180,TRUE,_xll.ohTrigger(RecalcTrigger,Trigger6M)),NA())</f>
        <v>6.1096899787406846E-3</v>
      </c>
      <c r="M2180" s="146">
        <f>IFERROR(_xll.qlIndexFixing(Index1Y,$H2180,TRUE,_xll.ohTrigger(RecalcTrigger,Trigger1Y)),NA())</f>
        <v>6.3744355213146697E-3</v>
      </c>
      <c r="N2180" s="145">
        <f>IFERROR(_xll.qlIndexFixing(ONIndex1M,I2180,TRUE,_xll.ohTrigger(RecalcTrigger,Trigger1M)),NA())</f>
        <v>5.9978546239414232E-3</v>
      </c>
      <c r="O2180" s="44">
        <f>IFERROR(_xll.qlIndexFixing(ONIndex3M,I2180,TRUE,_xll.ohTrigger(RecalcTrigger,Trigger3M)),NA())</f>
        <v>6.1443596336141493E-3</v>
      </c>
      <c r="P2180" s="44">
        <f>IFERROR(_xll.qlIndexFixing(ONIndex6M,I2180,TRUE,_xll.ohTrigger(RecalcTrigger,Trigger6M)),NA())</f>
        <v>6.1520301227024898E-3</v>
      </c>
      <c r="Q2180" s="146">
        <f>IFERROR(_xll.qlIndexFixing(ONIndex1Y,I2180,TRUE,_xll.ohTrigger(RecalcTrigger,Trigger1Y)),NA())</f>
        <v>6.4578311207308392E-3</v>
      </c>
    </row>
    <row r="2181" spans="2:17" x14ac:dyDescent="0.2">
      <c r="B2181" s="39" t="s">
        <v>42</v>
      </c>
      <c r="D2181" s="42">
        <f>_xll.qlCalendarAdvance(Calendar,$D2180,B2181,"f",FALSE)</f>
        <v>55045</v>
      </c>
      <c r="E2181" s="140">
        <f>_xll.qlInterestRateIndexValueDate(IndexON,D2181)</f>
        <v>55045</v>
      </c>
      <c r="F2181" s="156">
        <f>IFERROR(_xll.qlIndexFixing(IndexON,D2181,TRUE,_xll.ohTrigger(RecalcTrigger,TriggerON)),NA())</f>
        <v>5.0857137085191795E-3</v>
      </c>
      <c r="H2181" s="42">
        <f>_xll.qlCalendarAdvance(Calendar,$H2180,B2181,"f",FALSE)</f>
        <v>55045</v>
      </c>
      <c r="I2181" s="140">
        <f>_xll.qlInterestRateIndexValueDate(Index1M,$H2181)</f>
        <v>55045</v>
      </c>
      <c r="J2181" s="145">
        <f>IFERROR(_xll.qlIndexFixing(Index1M,$H2181,TRUE,_xll.ohTrigger(RecalcTrigger,Trigger1M)),NA())</f>
        <v>5.986661943776765E-3</v>
      </c>
      <c r="K2181" s="44">
        <f>IFERROR(_xll.qlIndexFixing(Index3M,H2181,TRUE,_xll.ohTrigger(RecalcTrigger,Trigger3M)),NA())</f>
        <v>6.1179030994705794E-3</v>
      </c>
      <c r="L2181" s="44">
        <f>IFERROR(_xll.qlIndexFixing(Index6M,$H2181,TRUE,_xll.ohTrigger(RecalcTrigger,Trigger6M)),NA())</f>
        <v>6.105739385670216E-3</v>
      </c>
      <c r="M2181" s="146">
        <f>IFERROR(_xll.qlIndexFixing(Index1Y,$H2181,TRUE,_xll.ohTrigger(RecalcTrigger,Trigger1Y)),NA())</f>
        <v>6.3705513363871979E-3</v>
      </c>
      <c r="N2181" s="145">
        <f>IFERROR(_xll.qlIndexFixing(ONIndex1M,I2181,TRUE,_xll.ohTrigger(RecalcTrigger,Trigger1M)),NA())</f>
        <v>5.9937283985300738E-3</v>
      </c>
      <c r="O2181" s="44">
        <f>IFERROR(_xll.qlIndexFixing(ONIndex3M,I2181,TRUE,_xll.ohTrigger(RecalcTrigger,Trigger3M)),NA())</f>
        <v>6.1401101197899877E-3</v>
      </c>
      <c r="P2181" s="44">
        <f>IFERROR(_xll.qlIndexFixing(ONIndex6M,I2181,TRUE,_xll.ohTrigger(RecalcTrigger,Trigger6M)),NA())</f>
        <v>6.1479055268887084E-3</v>
      </c>
      <c r="Q2181" s="146">
        <f>IFERROR(_xll.qlIndexFixing(ONIndex1Y,I2181,TRUE,_xll.ohTrigger(RecalcTrigger,Trigger1Y)),NA())</f>
        <v>6.4536192771369461E-3</v>
      </c>
    </row>
    <row r="2182" spans="2:17" x14ac:dyDescent="0.2">
      <c r="B2182" s="39" t="s">
        <v>42</v>
      </c>
      <c r="D2182" s="42">
        <f>_xll.qlCalendarAdvance(Calendar,$D2181,B2182,"f",FALSE)</f>
        <v>55052</v>
      </c>
      <c r="E2182" s="140">
        <f>_xll.qlInterestRateIndexValueDate(IndexON,D2182)</f>
        <v>55052</v>
      </c>
      <c r="F2182" s="156">
        <f>IFERROR(_xll.qlIndexFixing(IndexON,D2182,TRUE,_xll.ohTrigger(RecalcTrigger,TriggerON)),NA())</f>
        <v>5.0818857472800794E-3</v>
      </c>
      <c r="H2182" s="42">
        <f>_xll.qlCalendarAdvance(Calendar,$H2181,B2182,"f",FALSE)</f>
        <v>55052</v>
      </c>
      <c r="I2182" s="140">
        <f>_xll.qlInterestRateIndexValueDate(Index1M,$H2182)</f>
        <v>55052</v>
      </c>
      <c r="J2182" s="145">
        <f>IFERROR(_xll.qlIndexFixing(Index1M,$H2182,TRUE,_xll.ohTrigger(RecalcTrigger,Trigger1M)),NA())</f>
        <v>5.9825784604152039E-3</v>
      </c>
      <c r="K2182" s="44">
        <f>IFERROR(_xll.qlIndexFixing(Index3M,H2182,TRUE,_xll.ohTrigger(RecalcTrigger,Trigger3M)),NA())</f>
        <v>6.1137678376340446E-3</v>
      </c>
      <c r="L2182" s="44">
        <f>IFERROR(_xll.qlIndexFixing(Index6M,$H2182,TRUE,_xll.ohTrigger(RecalcTrigger,Trigger6M)),NA())</f>
        <v>6.1018033000264007E-3</v>
      </c>
      <c r="M2182" s="146">
        <f>IFERROR(_xll.qlIndexFixing(Index1Y,$H2182,TRUE,_xll.ohTrigger(RecalcTrigger,Trigger1Y)),NA())</f>
        <v>6.3666807980500284E-3</v>
      </c>
      <c r="N2182" s="145">
        <f>IFERROR(_xll.qlIndexFixing(ONIndex1M,I2182,TRUE,_xll.ohTrigger(RecalcTrigger,Trigger1M)),NA())</f>
        <v>5.9896167210882201E-3</v>
      </c>
      <c r="O2182" s="44">
        <f>IFERROR(_xll.qlIndexFixing(ONIndex3M,I2182,TRUE,_xll.ohTrigger(RecalcTrigger,Trigger3M)),NA())</f>
        <v>6.1358768242181227E-3</v>
      </c>
      <c r="P2182" s="44">
        <f>IFERROR(_xll.qlIndexFixing(ONIndex6M,I2182,TRUE,_xll.ohTrigger(RecalcTrigger,Trigger6M)),NA())</f>
        <v>6.1437953873000328E-3</v>
      </c>
      <c r="Q2182" s="146">
        <f>IFERROR(_xll.qlIndexFixing(ONIndex1Y,I2182,TRUE,_xll.ohTrigger(RecalcTrigger,Trigger1Y)),NA())</f>
        <v>6.449420979213194E-3</v>
      </c>
    </row>
    <row r="2183" spans="2:17" x14ac:dyDescent="0.2">
      <c r="B2183" s="39" t="s">
        <v>42</v>
      </c>
      <c r="D2183" s="42">
        <f>_xll.qlCalendarAdvance(Calendar,$D2182,B2183,"f",FALSE)</f>
        <v>55059</v>
      </c>
      <c r="E2183" s="140">
        <f>_xll.qlInterestRateIndexValueDate(IndexON,D2183)</f>
        <v>55059</v>
      </c>
      <c r="F2183" s="156">
        <f>IFERROR(_xll.qlIndexFixing(IndexON,D2183,TRUE,_xll.ohTrigger(RecalcTrigger,TriggerON)),NA())</f>
        <v>5.0780733616773155E-3</v>
      </c>
      <c r="H2183" s="42">
        <f>_xll.qlCalendarAdvance(Calendar,$H2182,B2183,"f",FALSE)</f>
        <v>55059</v>
      </c>
      <c r="I2183" s="140">
        <f>_xll.qlInterestRateIndexValueDate(Index1M,$H2183)</f>
        <v>55059</v>
      </c>
      <c r="J2183" s="145">
        <f>IFERROR(_xll.qlIndexFixing(Index1M,$H2183,TRUE,_xll.ohTrigger(RecalcTrigger,Trigger1M)),NA())</f>
        <v>5.9785095331277667E-3</v>
      </c>
      <c r="K2183" s="44">
        <f>IFERROR(_xll.qlIndexFixing(Index3M,H2183,TRUE,_xll.ohTrigger(RecalcTrigger,Trigger3M)),NA())</f>
        <v>6.1096488227107993E-3</v>
      </c>
      <c r="L2183" s="44">
        <f>IFERROR(_xll.qlIndexFixing(Index6M,$H2183,TRUE,_xll.ohTrigger(RecalcTrigger,Trigger6M)),NA())</f>
        <v>6.0978817217255061E-3</v>
      </c>
      <c r="M2183" s="146">
        <f>IFERROR(_xll.qlIndexFixing(Index1Y,$H2183,TRUE,_xll.ohTrigger(RecalcTrigger,Trigger1Y)),NA())</f>
        <v>6.3628239061457315E-3</v>
      </c>
      <c r="N2183" s="145">
        <f>IFERROR(_xll.qlIndexFixing(ONIndex1M,I2183,TRUE,_xll.ohTrigger(RecalcTrigger,Trigger1M)),NA())</f>
        <v>5.9855195915348158E-3</v>
      </c>
      <c r="O2183" s="44">
        <f>IFERROR(_xll.qlIndexFixing(ONIndex3M,I2183,TRUE,_xll.ohTrigger(RecalcTrigger,Trigger3M)),NA())</f>
        <v>6.1316597468985545E-3</v>
      </c>
      <c r="P2183" s="44">
        <f>IFERROR(_xll.qlIndexFixing(ONIndex6M,I2183,TRUE,_xll.ohTrigger(RecalcTrigger,Trigger6M)),NA())</f>
        <v>6.1396997040985557E-3</v>
      </c>
      <c r="Q2183" s="146">
        <f>IFERROR(_xll.qlIndexFixing(ONIndex1Y,I2183,TRUE,_xll.ohTrigger(RecalcTrigger,Trigger1Y)),NA())</f>
        <v>6.4452362268785368E-3</v>
      </c>
    </row>
    <row r="2184" spans="2:17" x14ac:dyDescent="0.2">
      <c r="B2184" s="39" t="s">
        <v>42</v>
      </c>
      <c r="D2184" s="42">
        <f>_xll.qlCalendarAdvance(Calendar,$D2183,B2184,"f",FALSE)</f>
        <v>55066</v>
      </c>
      <c r="E2184" s="140">
        <f>_xll.qlInterestRateIndexValueDate(IndexON,D2184)</f>
        <v>55066</v>
      </c>
      <c r="F2184" s="156">
        <f>IFERROR(_xll.qlIndexFixing(IndexON,D2184,TRUE,_xll.ohTrigger(RecalcTrigger,TriggerON)),NA())</f>
        <v>5.0742765513867027E-3</v>
      </c>
      <c r="H2184" s="42">
        <f>_xll.qlCalendarAdvance(Calendar,$H2183,B2184,"f",FALSE)</f>
        <v>55066</v>
      </c>
      <c r="I2184" s="140">
        <f>_xll.qlInterestRateIndexValueDate(Index1M,$H2184)</f>
        <v>55066</v>
      </c>
      <c r="J2184" s="145">
        <f>IFERROR(_xll.qlIndexFixing(Index1M,$H2184,TRUE,_xll.ohTrigger(RecalcTrigger,Trigger1M)),NA())</f>
        <v>5.9737372250880062E-3</v>
      </c>
      <c r="K2184" s="44">
        <f>IFERROR(_xll.qlIndexFixing(Index3M,H2184,TRUE,_xll.ohTrigger(RecalcTrigger,Trigger3M)),NA())</f>
        <v>6.1053071839149405E-3</v>
      </c>
      <c r="L2184" s="44">
        <f>IFERROR(_xll.qlIndexFixing(Index6M,$H2184,TRUE,_xll.ohTrigger(RecalcTrigger,Trigger6M)),NA())</f>
        <v>6.0937514214620741E-3</v>
      </c>
      <c r="M2184" s="146">
        <f>IFERROR(_xll.qlIndexFixing(Index1Y,$H2184,TRUE,_xll.ohTrigger(RecalcTrigger,Trigger1Y)),NA())</f>
        <v>6.3589806605177657E-3</v>
      </c>
      <c r="N2184" s="145">
        <f>IFERROR(_xll.qlIndexFixing(ONIndex1M,I2184,TRUE,_xll.ohTrigger(RecalcTrigger,Trigger1M)),NA())</f>
        <v>5.9814370097888148E-3</v>
      </c>
      <c r="O2184" s="44">
        <f>IFERROR(_xll.qlIndexFixing(ONIndex3M,I2184,TRUE,_xll.ohTrigger(RecalcTrigger,Trigger3M)),NA())</f>
        <v>6.1274588879123293E-3</v>
      </c>
      <c r="P2184" s="44">
        <f>IFERROR(_xll.qlIndexFixing(ONIndex6M,I2184,TRUE,_xll.ohTrigger(RecalcTrigger,Trigger6M)),NA())</f>
        <v>6.1356184771221844E-3</v>
      </c>
      <c r="Q2184" s="146">
        <f>IFERROR(_xll.qlIndexFixing(ONIndex1Y,I2184,TRUE,_xll.ohTrigger(RecalcTrigger,Trigger1Y)),NA())</f>
        <v>6.441065020295067E-3</v>
      </c>
    </row>
    <row r="2185" spans="2:17" x14ac:dyDescent="0.2">
      <c r="B2185" s="39" t="s">
        <v>42</v>
      </c>
      <c r="D2185" s="42">
        <f>_xll.qlCalendarAdvance(Calendar,$D2184,B2185,"f",FALSE)</f>
        <v>55073</v>
      </c>
      <c r="E2185" s="140">
        <f>_xll.qlInterestRateIndexValueDate(IndexON,D2185)</f>
        <v>55073</v>
      </c>
      <c r="F2185" s="156">
        <f>IFERROR(_xll.qlIndexFixing(IndexON,D2185,TRUE,_xll.ohTrigger(RecalcTrigger,TriggerON)),NA())</f>
        <v>5.07049531665138E-3</v>
      </c>
      <c r="H2185" s="42">
        <f>_xll.qlCalendarAdvance(Calendar,$H2184,B2185,"f",FALSE)</f>
        <v>55073</v>
      </c>
      <c r="I2185" s="140">
        <f>_xll.qlInterestRateIndexValueDate(Index1M,$H2185)</f>
        <v>55073</v>
      </c>
      <c r="J2185" s="145">
        <f>IFERROR(_xll.qlIndexFixing(Index1M,$H2185,TRUE,_xll.ohTrigger(RecalcTrigger,Trigger1M)),NA())</f>
        <v>5.9697003309798196E-3</v>
      </c>
      <c r="K2185" s="44">
        <f>IFERROR(_xll.qlIndexFixing(Index3M,H2185,TRUE,_xll.ohTrigger(RecalcTrigger,Trigger3M)),NA())</f>
        <v>6.101221754892406E-3</v>
      </c>
      <c r="L2185" s="44">
        <f>IFERROR(_xll.qlIndexFixing(Index6M,$H2185,TRUE,_xll.ohTrigger(RecalcTrigger,Trigger6M)),NA())</f>
        <v>6.0898598289563632E-3</v>
      </c>
      <c r="M2185" s="146">
        <f>IFERROR(_xll.qlIndexFixing(Index1Y,$H2185,TRUE,_xll.ohTrigger(RecalcTrigger,Trigger1Y)),NA())</f>
        <v>6.3551510610091455E-3</v>
      </c>
      <c r="N2185" s="145">
        <f>IFERROR(_xll.qlIndexFixing(ONIndex1M,I2185,TRUE,_xll.ohTrigger(RecalcTrigger,Trigger1M)),NA())</f>
        <v>5.9773689758502169E-3</v>
      </c>
      <c r="O2185" s="44">
        <f>IFERROR(_xll.qlIndexFixing(ONIndex3M,I2185,TRUE,_xll.ohTrigger(RecalcTrigger,Trigger3M)),NA())</f>
        <v>6.1232742470973545E-3</v>
      </c>
      <c r="P2185" s="44">
        <f>IFERROR(_xll.qlIndexFixing(ONIndex6M,I2185,TRUE,_xll.ohTrigger(RecalcTrigger,Trigger6M)),NA())</f>
        <v>6.1315517063709191E-3</v>
      </c>
      <c r="Q2185" s="146">
        <f>IFERROR(_xll.qlIndexFixing(ONIndex1Y,I2185,TRUE,_xll.ohTrigger(RecalcTrigger,Trigger1Y)),NA())</f>
        <v>6.4369073592196457E-3</v>
      </c>
    </row>
    <row r="2186" spans="2:17" x14ac:dyDescent="0.2">
      <c r="B2186" s="39" t="s">
        <v>42</v>
      </c>
      <c r="D2186" s="42">
        <f>_xll.qlCalendarAdvance(Calendar,$D2185,B2186,"f",FALSE)</f>
        <v>55080</v>
      </c>
      <c r="E2186" s="140">
        <f>_xll.qlInterestRateIndexValueDate(IndexON,D2186)</f>
        <v>55080</v>
      </c>
      <c r="F2186" s="156">
        <f>IFERROR(_xll.qlIndexFixing(IndexON,D2186,TRUE,_xll.ohTrigger(RecalcTrigger,TriggerON)),NA())</f>
        <v>5.0667296573092546E-3</v>
      </c>
      <c r="H2186" s="42">
        <f>_xll.qlCalendarAdvance(Calendar,$H2185,B2186,"f",FALSE)</f>
        <v>55080</v>
      </c>
      <c r="I2186" s="140">
        <f>_xll.qlInterestRateIndexValueDate(Index1M,$H2186)</f>
        <v>55080</v>
      </c>
      <c r="J2186" s="145">
        <f>IFERROR(_xll.qlIndexFixing(Index1M,$H2186,TRUE,_xll.ohTrigger(RecalcTrigger,Trigger1M)),NA())</f>
        <v>5.9656779937463959E-3</v>
      </c>
      <c r="K2186" s="44">
        <f>IFERROR(_xll.qlIndexFixing(Index3M,H2186,TRUE,_xll.ohTrigger(RecalcTrigger,Trigger3M)),NA())</f>
        <v>6.0971525729482164E-3</v>
      </c>
      <c r="L2186" s="44">
        <f>IFERROR(_xll.qlIndexFixing(Index6M,$H2186,TRUE,_xll.ohTrigger(RecalcTrigger,Trigger6M)),NA())</f>
        <v>6.085982743817297E-3</v>
      </c>
      <c r="M2186" s="146">
        <f>IFERROR(_xll.qlIndexFixing(Index1Y,$H2186,TRUE,_xll.ohTrigger(RecalcTrigger,Trigger1Y)),NA())</f>
        <v>6.3513351074653279E-3</v>
      </c>
      <c r="N2186" s="145">
        <f>IFERROR(_xll.qlIndexFixing(ONIndex1M,I2186,TRUE,_xll.ohTrigger(RecalcTrigger,Trigger1M)),NA())</f>
        <v>5.9733154897190222E-3</v>
      </c>
      <c r="O2186" s="44">
        <f>IFERROR(_xll.qlIndexFixing(ONIndex3M,I2186,TRUE,_xll.ohTrigger(RecalcTrigger,Trigger3M)),NA())</f>
        <v>6.1191058246967689E-3</v>
      </c>
      <c r="P2186" s="44">
        <f>IFERROR(_xll.qlIndexFixing(ONIndex6M,I2186,TRUE,_xll.ohTrigger(RecalcTrigger,Trigger6M)),NA())</f>
        <v>6.1274993918447596E-3</v>
      </c>
      <c r="Q2186" s="146">
        <f>IFERROR(_xll.qlIndexFixing(ONIndex1Y,I2186,TRUE,_xll.ohTrigger(RecalcTrigger,Trigger1Y)),NA())</f>
        <v>6.4327632439764582E-3</v>
      </c>
    </row>
    <row r="2187" spans="2:17" x14ac:dyDescent="0.2">
      <c r="B2187" s="39" t="s">
        <v>42</v>
      </c>
      <c r="D2187" s="42">
        <f>_xll.qlCalendarAdvance(Calendar,$D2186,B2187,"f",FALSE)</f>
        <v>55087</v>
      </c>
      <c r="E2187" s="140">
        <f>_xll.qlInterestRateIndexValueDate(IndexON,D2187)</f>
        <v>55087</v>
      </c>
      <c r="F2187" s="156">
        <f>IFERROR(_xll.qlIndexFixing(IndexON,D2187,TRUE,_xll.ohTrigger(RecalcTrigger,TriggerON)),NA())</f>
        <v>5.0629795733603267E-3</v>
      </c>
      <c r="H2187" s="42">
        <f>_xll.qlCalendarAdvance(Calendar,$H2186,B2187,"f",FALSE)</f>
        <v>55087</v>
      </c>
      <c r="I2187" s="140">
        <f>_xll.qlInterestRateIndexValueDate(Index1M,$H2187)</f>
        <v>55087</v>
      </c>
      <c r="J2187" s="145">
        <f>IFERROR(_xll.qlIndexFixing(Index1M,$H2187,TRUE,_xll.ohTrigger(RecalcTrigger,Trigger1M)),NA())</f>
        <v>5.961670213375455E-3</v>
      </c>
      <c r="K2187" s="44">
        <f>IFERROR(_xll.qlIndexFixing(Index3M,H2187,TRUE,_xll.ohTrigger(RecalcTrigger,Trigger3M)),NA())</f>
        <v>6.093099638033039E-3</v>
      </c>
      <c r="L2187" s="44">
        <f>IFERROR(_xll.qlIndexFixing(Index6M,$H2187,TRUE,_xll.ohTrigger(RecalcTrigger,Trigger6M)),NA())</f>
        <v>6.0821201659620478E-3</v>
      </c>
      <c r="M2187" s="146">
        <f>IFERROR(_xll.qlIndexFixing(Index1Y,$H2187,TRUE,_xll.ohTrigger(RecalcTrigger,Trigger1Y)),NA())</f>
        <v>6.3475327997302156E-3</v>
      </c>
      <c r="N2187" s="145">
        <f>IFERROR(_xll.qlIndexFixing(ONIndex1M,I2187,TRUE,_xll.ohTrigger(RecalcTrigger,Trigger1M)),NA())</f>
        <v>5.9692765514762769E-3</v>
      </c>
      <c r="O2187" s="44">
        <f>IFERROR(_xll.qlIndexFixing(ONIndex3M,I2187,TRUE,_xll.ohTrigger(RecalcTrigger,Trigger3M)),NA())</f>
        <v>6.1149536204674337E-3</v>
      </c>
      <c r="P2187" s="44">
        <f>IFERROR(_xll.qlIndexFixing(ONIndex6M,I2187,TRUE,_xll.ohTrigger(RecalcTrigger,Trigger6M)),NA())</f>
        <v>6.1234615337057985E-3</v>
      </c>
      <c r="Q2187" s="146">
        <f>IFERROR(_xll.qlIndexFixing(ONIndex1Y,I2187,TRUE,_xll.ohTrigger(RecalcTrigger,Trigger1Y)),NA())</f>
        <v>6.4286326743223654E-3</v>
      </c>
    </row>
    <row r="2188" spans="2:17" x14ac:dyDescent="0.2">
      <c r="B2188" s="39" t="s">
        <v>42</v>
      </c>
      <c r="D2188" s="42">
        <f>_xll.qlCalendarAdvance(Calendar,$D2187,B2188,"f",FALSE)</f>
        <v>55094</v>
      </c>
      <c r="E2188" s="140">
        <f>_xll.qlInterestRateIndexValueDate(IndexON,D2188)</f>
        <v>55094</v>
      </c>
      <c r="F2188" s="156">
        <f>IFERROR(_xll.qlIndexFixing(IndexON,D2188,TRUE,_xll.ohTrigger(RecalcTrigger,TriggerON)),NA())</f>
        <v>5.0592450648856424E-3</v>
      </c>
      <c r="H2188" s="42">
        <f>_xll.qlCalendarAdvance(Calendar,$H2187,B2188,"f",FALSE)</f>
        <v>55094</v>
      </c>
      <c r="I2188" s="140">
        <f>_xll.qlInterestRateIndexValueDate(Index1M,$H2188)</f>
        <v>55094</v>
      </c>
      <c r="J2188" s="145">
        <f>IFERROR(_xll.qlIndexFixing(Index1M,$H2188,TRUE,_xll.ohTrigger(RecalcTrigger,Trigger1M)),NA())</f>
        <v>5.9583832373377721E-3</v>
      </c>
      <c r="K2188" s="44">
        <f>IFERROR(_xll.qlIndexFixing(Index3M,H2188,TRUE,_xll.ohTrigger(RecalcTrigger,Trigger3M)),NA())</f>
        <v>6.0890629500948987E-3</v>
      </c>
      <c r="L2188" s="44">
        <f>IFERROR(_xll.qlIndexFixing(Index6M,$H2188,TRUE,_xll.ohTrigger(RecalcTrigger,Trigger6M)),NA())</f>
        <v>6.0784914374126973E-3</v>
      </c>
      <c r="M2188" s="146">
        <f>IFERROR(_xll.qlIndexFixing(Index1Y,$H2188,TRUE,_xll.ohTrigger(RecalcTrigger,Trigger1Y)),NA())</f>
        <v>6.3437441376497095E-3</v>
      </c>
      <c r="N2188" s="145">
        <f>IFERROR(_xll.qlIndexFixing(ONIndex1M,I2188,TRUE,_xll.ohTrigger(RecalcTrigger,Trigger1M)),NA())</f>
        <v>5.9652521610409348E-3</v>
      </c>
      <c r="O2188" s="44">
        <f>IFERROR(_xll.qlIndexFixing(ONIndex3M,I2188,TRUE,_xll.ohTrigger(RecalcTrigger,Trigger3M)),NA())</f>
        <v>6.1108176345714416E-3</v>
      </c>
      <c r="P2188" s="44">
        <f>IFERROR(_xll.qlIndexFixing(ONIndex6M,I2188,TRUE,_xll.ohTrigger(RecalcTrigger,Trigger6M)),NA())</f>
        <v>6.119438131710897E-3</v>
      </c>
      <c r="Q2188" s="146">
        <f>IFERROR(_xll.qlIndexFixing(ONIndex1Y,I2188,TRUE,_xll.ohTrigger(RecalcTrigger,Trigger1Y)),NA())</f>
        <v>6.4245156502573675E-3</v>
      </c>
    </row>
    <row r="2189" spans="2:17" x14ac:dyDescent="0.2">
      <c r="B2189" s="39" t="s">
        <v>42</v>
      </c>
      <c r="D2189" s="42">
        <f>_xll.qlCalendarAdvance(Calendar,$D2188,B2189,"f",FALSE)</f>
        <v>55101</v>
      </c>
      <c r="E2189" s="140">
        <f>_xll.qlInterestRateIndexValueDate(IndexON,D2189)</f>
        <v>55101</v>
      </c>
      <c r="F2189" s="156">
        <f>IFERROR(_xll.qlIndexFixing(IndexON,D2189,TRUE,_xll.ohTrigger(RecalcTrigger,TriggerON)),NA())</f>
        <v>5.0555261318852018E-3</v>
      </c>
      <c r="H2189" s="42">
        <f>_xll.qlCalendarAdvance(Calendar,$H2188,B2189,"f",FALSE)</f>
        <v>55101</v>
      </c>
      <c r="I2189" s="140">
        <f>_xll.qlInterestRateIndexValueDate(Index1M,$H2189)</f>
        <v>55101</v>
      </c>
      <c r="J2189" s="145">
        <f>IFERROR(_xll.qlIndexFixing(Index1M,$H2189,TRUE,_xll.ohTrigger(RecalcTrigger,Trigger1M)),NA())</f>
        <v>5.954401646206013E-3</v>
      </c>
      <c r="K2189" s="44">
        <f>IFERROR(_xll.qlIndexFixing(Index3M,H2189,TRUE,_xll.ohTrigger(RecalcTrigger,Trigger3M)),NA())</f>
        <v>6.0850425090871046E-3</v>
      </c>
      <c r="L2189" s="44">
        <f>IFERROR(_xll.qlIndexFixing(Index6M,$H2189,TRUE,_xll.ohTrigger(RecalcTrigger,Trigger6M)),NA())</f>
        <v>6.0746569014046665E-3</v>
      </c>
      <c r="M2189" s="146">
        <f>IFERROR(_xll.qlIndexFixing(Index1Y,$H2189,TRUE,_xll.ohTrigger(RecalcTrigger,Trigger1Y)),NA())</f>
        <v>6.3399691210699327E-3</v>
      </c>
      <c r="N2189" s="145">
        <f>IFERROR(_xll.qlIndexFixing(ONIndex1M,I2189,TRUE,_xll.ohTrigger(RecalcTrigger,Trigger1M)),NA())</f>
        <v>5.9612423184940422E-3</v>
      </c>
      <c r="O2189" s="44">
        <f>IFERROR(_xll.qlIndexFixing(ONIndex3M,I2189,TRUE,_xll.ohTrigger(RecalcTrigger,Trigger3M)),NA())</f>
        <v>6.1066978668466998E-3</v>
      </c>
      <c r="P2189" s="44">
        <f>IFERROR(_xll.qlIndexFixing(ONIndex6M,I2189,TRUE,_xll.ohTrigger(RecalcTrigger,Trigger6M)),NA())</f>
        <v>6.1154291859411014E-3</v>
      </c>
      <c r="Q2189" s="146">
        <f>IFERROR(_xll.qlIndexFixing(ONIndex1Y,I2189,TRUE,_xll.ohTrigger(RecalcTrigger,Trigger1Y)),NA())</f>
        <v>6.4204121718625107E-3</v>
      </c>
    </row>
    <row r="2190" spans="2:17" x14ac:dyDescent="0.2">
      <c r="B2190" s="39" t="s">
        <v>42</v>
      </c>
      <c r="D2190" s="42">
        <f>_xll.qlCalendarAdvance(Calendar,$D2189,B2190,"f",FALSE)</f>
        <v>55108</v>
      </c>
      <c r="E2190" s="140">
        <f>_xll.qlInterestRateIndexValueDate(IndexON,D2190)</f>
        <v>55108</v>
      </c>
      <c r="F2190" s="156">
        <f>IFERROR(_xll.qlIndexFixing(IndexON,D2190,TRUE,_xll.ohTrigger(RecalcTrigger,TriggerON)),NA())</f>
        <v>5.0518227742779587E-3</v>
      </c>
      <c r="H2190" s="42">
        <f>_xll.qlCalendarAdvance(Calendar,$H2189,B2190,"f",FALSE)</f>
        <v>55108</v>
      </c>
      <c r="I2190" s="140">
        <f>_xll.qlInterestRateIndexValueDate(Index1M,$H2190)</f>
        <v>55108</v>
      </c>
      <c r="J2190" s="145">
        <f>IFERROR(_xll.qlIndexFixing(Index1M,$H2190,TRUE,_xll.ohTrigger(RecalcTrigger,Trigger1M)),NA())</f>
        <v>5.9504346110511221E-3</v>
      </c>
      <c r="K2190" s="44">
        <f>IFERROR(_xll.qlIndexFixing(Index3M,H2190,TRUE,_xll.ohTrigger(RecalcTrigger,Trigger3M)),NA())</f>
        <v>6.081038314958564E-3</v>
      </c>
      <c r="L2190" s="44">
        <f>IFERROR(_xll.qlIndexFixing(Index6M,$H2190,TRUE,_xll.ohTrigger(RecalcTrigger,Trigger6M)),NA())</f>
        <v>6.070836872154769E-3</v>
      </c>
      <c r="M2190" s="146">
        <f>IFERROR(_xll.qlIndexFixing(Index1Y,$H2190,TRUE,_xll.ohTrigger(RecalcTrigger,Trigger1Y)),NA())</f>
        <v>6.3362077498370084E-3</v>
      </c>
      <c r="N2190" s="145">
        <f>IFERROR(_xll.qlIndexFixing(ONIndex1M,I2190,TRUE,_xll.ohTrigger(RecalcTrigger,Trigger1M)),NA())</f>
        <v>5.9572470237545527E-3</v>
      </c>
      <c r="O2190" s="44">
        <f>IFERROR(_xll.qlIndexFixing(ONIndex3M,I2190,TRUE,_xll.ohTrigger(RecalcTrigger,Trigger3M)),NA())</f>
        <v>6.102594317455301E-3</v>
      </c>
      <c r="P2190" s="44">
        <f>IFERROR(_xll.qlIndexFixing(ONIndex6M,I2190,TRUE,_xll.ohTrigger(RecalcTrigger,Trigger6M)),NA())</f>
        <v>6.111434696477458E-3</v>
      </c>
      <c r="Q2190" s="146">
        <f>IFERROR(_xll.qlIndexFixing(ONIndex1Y,I2190,TRUE,_xll.ohTrigger(RecalcTrigger,Trigger1Y)),NA())</f>
        <v>6.4163222390567487E-3</v>
      </c>
    </row>
    <row r="2191" spans="2:17" x14ac:dyDescent="0.2">
      <c r="B2191" s="39" t="s">
        <v>42</v>
      </c>
      <c r="D2191" s="42">
        <f>_xll.qlCalendarAdvance(Calendar,$D2190,B2191,"f",FALSE)</f>
        <v>55115</v>
      </c>
      <c r="E2191" s="140">
        <f>_xll.qlInterestRateIndexValueDate(IndexON,D2191)</f>
        <v>55115</v>
      </c>
      <c r="F2191" s="156">
        <f>IFERROR(_xll.qlIndexFixing(IndexON,D2191,TRUE,_xll.ohTrigger(RecalcTrigger,TriggerON)),NA())</f>
        <v>5.0481349921449592E-3</v>
      </c>
      <c r="H2191" s="42">
        <f>_xll.qlCalendarAdvance(Calendar,$H2190,B2191,"f",FALSE)</f>
        <v>55115</v>
      </c>
      <c r="I2191" s="140">
        <f>_xll.qlInterestRateIndexValueDate(Index1M,$H2191)</f>
        <v>55115</v>
      </c>
      <c r="J2191" s="145">
        <f>IFERROR(_xll.qlIndexFixing(Index1M,$H2191,TRUE,_xll.ohTrigger(RecalcTrigger,Trigger1M)),NA())</f>
        <v>5.9464821318541885E-3</v>
      </c>
      <c r="K2191" s="44">
        <f>IFERROR(_xll.qlIndexFixing(Index3M,H2191,TRUE,_xll.ohTrigger(RecalcTrigger,Trigger3M)),NA())</f>
        <v>6.0770503676617045E-3</v>
      </c>
      <c r="L2191" s="44">
        <f>IFERROR(_xll.qlIndexFixing(Index6M,$H2191,TRUE,_xll.ohTrigger(RecalcTrigger,Trigger6M)),NA())</f>
        <v>6.0670313495815118E-3</v>
      </c>
      <c r="M2191" s="146">
        <f>IFERROR(_xll.qlIndexFixing(Index1Y,$H2191,TRUE,_xll.ohTrigger(RecalcTrigger,Trigger1Y)),NA())</f>
        <v>6.3324600237983919E-3</v>
      </c>
      <c r="N2191" s="145">
        <f>IFERROR(_xll.qlIndexFixing(ONIndex1M,I2191,TRUE,_xll.ohTrigger(RecalcTrigger,Trigger1M)),NA())</f>
        <v>5.9532662769035127E-3</v>
      </c>
      <c r="O2191" s="44">
        <f>IFERROR(_xll.qlIndexFixing(ONIndex3M,I2191,TRUE,_xll.ohTrigger(RecalcTrigger,Trigger3M)),NA())</f>
        <v>6.0985069863972452E-3</v>
      </c>
      <c r="P2191" s="44">
        <f>IFERROR(_xll.qlIndexFixing(ONIndex6M,I2191,TRUE,_xll.ohTrigger(RecalcTrigger,Trigger6M)),NA())</f>
        <v>6.1074546633199667E-3</v>
      </c>
      <c r="Q2191" s="146">
        <f>IFERROR(_xll.qlIndexFixing(ONIndex1Y,I2191,TRUE,_xll.ohTrigger(RecalcTrigger,Trigger1Y)),NA())</f>
        <v>6.4122458519211278E-3</v>
      </c>
    </row>
    <row r="2192" spans="2:17" x14ac:dyDescent="0.2">
      <c r="B2192" s="39" t="s">
        <v>42</v>
      </c>
      <c r="D2192" s="42">
        <f>_xll.qlCalendarAdvance(Calendar,$D2191,B2192,"f",FALSE)</f>
        <v>55122</v>
      </c>
      <c r="E2192" s="140">
        <f>_xll.qlInterestRateIndexValueDate(IndexON,D2192)</f>
        <v>55122</v>
      </c>
      <c r="F2192" s="156">
        <f>IFERROR(_xll.qlIndexFixing(IndexON,D2192,TRUE,_xll.ohTrigger(RecalcTrigger,TriggerON)),NA())</f>
        <v>5.0444627854862034E-3</v>
      </c>
      <c r="H2192" s="42">
        <f>_xll.qlCalendarAdvance(Calendar,$H2191,B2192,"f",FALSE)</f>
        <v>55122</v>
      </c>
      <c r="I2192" s="140">
        <f>_xll.qlInterestRateIndexValueDate(Index1M,$H2192)</f>
        <v>55122</v>
      </c>
      <c r="J2192" s="145">
        <f>IFERROR(_xll.qlIndexFixing(Index1M,$H2192,TRUE,_xll.ohTrigger(RecalcTrigger,Trigger1M)),NA())</f>
        <v>5.9425442086071074E-3</v>
      </c>
      <c r="K2192" s="44">
        <f>IFERROR(_xll.qlIndexFixing(Index3M,H2192,TRUE,_xll.ohTrigger(RecalcTrigger,Trigger3M)),NA())</f>
        <v>6.073539017325707E-3</v>
      </c>
      <c r="L2192" s="44">
        <f>IFERROR(_xll.qlIndexFixing(Index6M,$H2192,TRUE,_xll.ohTrigger(RecalcTrigger,Trigger6M)),NA())</f>
        <v>6.0630248830222831E-3</v>
      </c>
      <c r="M2192" s="146">
        <f>IFERROR(_xll.qlIndexFixing(Index1Y,$H2192,TRUE,_xll.ohTrigger(RecalcTrigger,Trigger1Y)),NA())</f>
        <v>6.3287259428015386E-3</v>
      </c>
      <c r="N2192" s="145">
        <f>IFERROR(_xll.qlIndexFixing(ONIndex1M,I2192,TRUE,_xll.ohTrigger(RecalcTrigger,Trigger1M)),NA())</f>
        <v>5.9493000778598759E-3</v>
      </c>
      <c r="O2192" s="44">
        <f>IFERROR(_xll.qlIndexFixing(ONIndex3M,I2192,TRUE,_xll.ohTrigger(RecalcTrigger,Trigger3M)),NA())</f>
        <v>6.0944358735104398E-3</v>
      </c>
      <c r="P2192" s="44">
        <f>IFERROR(_xll.qlIndexFixing(ONIndex6M,I2192,TRUE,_xll.ohTrigger(RecalcTrigger,Trigger6M)),NA())</f>
        <v>6.1034890863875813E-3</v>
      </c>
      <c r="Q2192" s="146">
        <f>IFERROR(_xll.qlIndexFixing(ONIndex1Y,I2192,TRUE,_xll.ohTrigger(RecalcTrigger,Trigger1Y)),NA())</f>
        <v>6.4081830105366944E-3</v>
      </c>
    </row>
    <row r="2193" spans="2:17" x14ac:dyDescent="0.2">
      <c r="B2193" s="39" t="s">
        <v>42</v>
      </c>
      <c r="D2193" s="42">
        <f>_xll.qlCalendarAdvance(Calendar,$D2192,B2193,"f",FALSE)</f>
        <v>55129</v>
      </c>
      <c r="E2193" s="140">
        <f>_xll.qlInterestRateIndexValueDate(IndexON,D2193)</f>
        <v>55129</v>
      </c>
      <c r="F2193" s="156">
        <f>IFERROR(_xll.qlIndexFixing(IndexON,D2193,TRUE,_xll.ohTrigger(RecalcTrigger,TriggerON)),NA())</f>
        <v>5.0408061541395988E-3</v>
      </c>
      <c r="H2193" s="42">
        <f>_xll.qlCalendarAdvance(Calendar,$H2192,B2193,"f",FALSE)</f>
        <v>55129</v>
      </c>
      <c r="I2193" s="140">
        <f>_xll.qlInterestRateIndexValueDate(Index1M,$H2193)</f>
        <v>55129</v>
      </c>
      <c r="J2193" s="145">
        <f>IFERROR(_xll.qlIndexFixing(Index1M,$H2193,TRUE,_xll.ohTrigger(RecalcTrigger,Trigger1M)),NA())</f>
        <v>5.9379292243557109E-3</v>
      </c>
      <c r="K2193" s="44">
        <f>IFERROR(_xll.qlIndexFixing(Index3M,H2193,TRUE,_xll.ohTrigger(RecalcTrigger,Trigger3M)),NA())</f>
        <v>6.0695813741596322E-3</v>
      </c>
      <c r="L2193" s="44">
        <f>IFERROR(_xll.qlIndexFixing(Index6M,$H2193,TRUE,_xll.ohTrigger(RecalcTrigger,Trigger6M)),NA())</f>
        <v>6.059249347122991E-3</v>
      </c>
      <c r="M2193" s="146">
        <f>IFERROR(_xll.qlIndexFixing(Index1Y,$H2193,TRUE,_xll.ohTrigger(RecalcTrigger,Trigger1Y)),NA())</f>
        <v>6.3250055066945698E-3</v>
      </c>
      <c r="N2193" s="145">
        <f>IFERROR(_xll.qlIndexFixing(ONIndex1M,I2193,TRUE,_xll.ohTrigger(RecalcTrigger,Trigger1M)),NA())</f>
        <v>5.945348426542596E-3</v>
      </c>
      <c r="O2193" s="44">
        <f>IFERROR(_xll.qlIndexFixing(ONIndex3M,I2193,TRUE,_xll.ohTrigger(RecalcTrigger,Trigger3M)),NA())</f>
        <v>6.0903809788759311E-3</v>
      </c>
      <c r="P2193" s="44">
        <f>IFERROR(_xll.qlIndexFixing(ONIndex6M,I2193,TRUE,_xll.ohTrigger(RecalcTrigger,Trigger6M)),NA())</f>
        <v>6.0995379656803017E-3</v>
      </c>
      <c r="Q2193" s="146">
        <f>IFERROR(_xll.qlIndexFixing(ONIndex1Y,I2193,TRUE,_xll.ohTrigger(RecalcTrigger,Trigger1Y)),NA())</f>
        <v>6.4041337146603095E-3</v>
      </c>
    </row>
    <row r="2194" spans="2:17" x14ac:dyDescent="0.2">
      <c r="B2194" s="39" t="s">
        <v>42</v>
      </c>
      <c r="D2194" s="42">
        <f>_xll.qlCalendarAdvance(Calendar,$D2193,B2194,"f",FALSE)</f>
        <v>55136</v>
      </c>
      <c r="E2194" s="140">
        <f>_xll.qlInterestRateIndexValueDate(IndexON,D2194)</f>
        <v>55136</v>
      </c>
      <c r="F2194" s="156">
        <f>IFERROR(_xll.qlIndexFixing(IndexON,D2194,TRUE,_xll.ohTrigger(RecalcTrigger,TriggerON)),NA())</f>
        <v>5.0371650983482841E-3</v>
      </c>
      <c r="H2194" s="42">
        <f>_xll.qlCalendarAdvance(Calendar,$H2193,B2194,"f",FALSE)</f>
        <v>55136</v>
      </c>
      <c r="I2194" s="140">
        <f>_xll.qlInterestRateIndexValueDate(Index1M,$H2194)</f>
        <v>55136</v>
      </c>
      <c r="J2194" s="145">
        <f>IFERROR(_xll.qlIndexFixing(Index1M,$H2194,TRUE,_xll.ohTrigger(RecalcTrigger,Trigger1M)),NA())</f>
        <v>5.9340233415727129E-3</v>
      </c>
      <c r="K2194" s="44">
        <f>IFERROR(_xll.qlIndexFixing(Index3M,H2194,TRUE,_xll.ohTrigger(RecalcTrigger,Trigger3M)),NA())</f>
        <v>6.065639977059137E-3</v>
      </c>
      <c r="L2194" s="44">
        <f>IFERROR(_xll.qlIndexFixing(Index6M,$H2194,TRUE,_xll.ohTrigger(RecalcTrigger,Trigger6M)),NA())</f>
        <v>6.0554883179290593E-3</v>
      </c>
      <c r="M2194" s="146">
        <f>IFERROR(_xll.qlIndexFixing(Index1Y,$H2194,TRUE,_xll.ohTrigger(RecalcTrigger,Trigger1Y)),NA())</f>
        <v>6.3212987153264955E-3</v>
      </c>
      <c r="N2194" s="145">
        <f>IFERROR(_xll.qlIndexFixing(ONIndex1M,I2194,TRUE,_xll.ohTrigger(RecalcTrigger,Trigger1M)),NA())</f>
        <v>5.9414113232758581E-3</v>
      </c>
      <c r="O2194" s="44">
        <f>IFERROR(_xll.qlIndexFixing(ONIndex3M,I2194,TRUE,_xll.ohTrigger(RecalcTrigger,Trigger3M)),NA())</f>
        <v>6.0863423026558117E-3</v>
      </c>
      <c r="P2194" s="44">
        <f>IFERROR(_xll.qlIndexFixing(ONIndex6M,I2194,TRUE,_xll.ohTrigger(RecalcTrigger,Trigger6M)),NA())</f>
        <v>6.095601301198128E-3</v>
      </c>
      <c r="Q2194" s="146">
        <f>IFERROR(_xll.qlIndexFixing(ONIndex1Y,I2194,TRUE,_xll.ohTrigger(RecalcTrigger,Trigger1Y)),NA())</f>
        <v>6.4000979645351119E-3</v>
      </c>
    </row>
    <row r="2195" spans="2:17" x14ac:dyDescent="0.2">
      <c r="B2195" s="39" t="s">
        <v>42</v>
      </c>
      <c r="D2195" s="42">
        <f>_xll.qlCalendarAdvance(Calendar,$D2194,B2195,"f",FALSE)</f>
        <v>55143</v>
      </c>
      <c r="E2195" s="140">
        <f>_xll.qlInterestRateIndexValueDate(IndexON,D2195)</f>
        <v>55143</v>
      </c>
      <c r="F2195" s="156">
        <f>IFERROR(_xll.qlIndexFixing(IndexON,D2195,TRUE,_xll.ohTrigger(RecalcTrigger,TriggerON)),NA())</f>
        <v>5.0335396179501668E-3</v>
      </c>
      <c r="H2195" s="42">
        <f>_xll.qlCalendarAdvance(Calendar,$H2194,B2195,"f",FALSE)</f>
        <v>55143</v>
      </c>
      <c r="I2195" s="140">
        <f>_xll.qlInterestRateIndexValueDate(Index1M,$H2195)</f>
        <v>55143</v>
      </c>
      <c r="J2195" s="145">
        <f>IFERROR(_xll.qlIndexFixing(Index1M,$H2195,TRUE,_xll.ohTrigger(RecalcTrigger,Trigger1M)),NA())</f>
        <v>5.930132015529401E-3</v>
      </c>
      <c r="K2195" s="44">
        <f>IFERROR(_xll.qlIndexFixing(Index3M,H2195,TRUE,_xll.ohTrigger(RecalcTrigger,Trigger3M)),NA())</f>
        <v>6.0617148259773934E-3</v>
      </c>
      <c r="L2195" s="44">
        <f>IFERROR(_xll.qlIndexFixing(Index6M,$H2195,TRUE,_xll.ohTrigger(RecalcTrigger,Trigger6M)),NA())</f>
        <v>6.0517417953585518E-3</v>
      </c>
      <c r="M2195" s="146">
        <f>IFERROR(_xll.qlIndexFixing(Index1Y,$H2195,TRUE,_xll.ohTrigger(RecalcTrigger,Trigger1Y)),NA())</f>
        <v>6.3176055685465471E-3</v>
      </c>
      <c r="N2195" s="145">
        <f>IFERROR(_xll.qlIndexFixing(ONIndex1M,I2195,TRUE,_xll.ohTrigger(RecalcTrigger,Trigger1M)),NA())</f>
        <v>5.9374887677354771E-3</v>
      </c>
      <c r="O2195" s="44">
        <f>IFERROR(_xll.qlIndexFixing(ONIndex3M,I2195,TRUE,_xll.ohTrigger(RecalcTrigger,Trigger3M)),NA())</f>
        <v>6.0823198445258964E-3</v>
      </c>
      <c r="P2195" s="44">
        <f>IFERROR(_xll.qlIndexFixing(ONIndex6M,I2195,TRUE,_xll.ohTrigger(RecalcTrigger,Trigger6M)),NA())</f>
        <v>6.0916790930221065E-3</v>
      </c>
      <c r="Q2195" s="146">
        <f>IFERROR(_xll.qlIndexFixing(ONIndex1Y,I2195,TRUE,_xll.ohTrigger(RecalcTrigger,Trigger1Y)),NA())</f>
        <v>6.396075759917963E-3</v>
      </c>
    </row>
    <row r="2196" spans="2:17" x14ac:dyDescent="0.2">
      <c r="B2196" s="39" t="s">
        <v>42</v>
      </c>
      <c r="D2196" s="42">
        <f>_xll.qlCalendarAdvance(Calendar,$D2195,B2196,"f",FALSE)</f>
        <v>55150</v>
      </c>
      <c r="E2196" s="140">
        <f>_xll.qlInterestRateIndexValueDate(IndexON,D2196)</f>
        <v>55150</v>
      </c>
      <c r="F2196" s="156">
        <f>IFERROR(_xll.qlIndexFixing(IndexON,D2196,TRUE,_xll.ohTrigger(RecalcTrigger,TriggerON)),NA())</f>
        <v>5.0299297129452469E-3</v>
      </c>
      <c r="H2196" s="42">
        <f>_xll.qlCalendarAdvance(Calendar,$H2195,B2196,"f",FALSE)</f>
        <v>55150</v>
      </c>
      <c r="I2196" s="140">
        <f>_xll.qlInterestRateIndexValueDate(Index1M,$H2196)</f>
        <v>55150</v>
      </c>
      <c r="J2196" s="145">
        <f>IFERROR(_xll.qlIndexFixing(Index1M,$H2196,TRUE,_xll.ohTrigger(RecalcTrigger,Trigger1M)),NA())</f>
        <v>5.9262552462036712E-3</v>
      </c>
      <c r="K2196" s="44">
        <f>IFERROR(_xll.qlIndexFixing(Index3M,H2196,TRUE,_xll.ohTrigger(RecalcTrigger,Trigger3M)),NA())</f>
        <v>6.0578059208684773E-3</v>
      </c>
      <c r="L2196" s="44">
        <f>IFERROR(_xll.qlIndexFixing(Index6M,$H2196,TRUE,_xll.ohTrigger(RecalcTrigger,Trigger6M)),NA())</f>
        <v>6.048009779331758E-3</v>
      </c>
      <c r="M2196" s="146">
        <f>IFERROR(_xll.qlIndexFixing(Index1Y,$H2196,TRUE,_xll.ohTrigger(RecalcTrigger,Trigger1Y)),NA())</f>
        <v>6.3139260662046226E-3</v>
      </c>
      <c r="N2196" s="145">
        <f>IFERROR(_xll.qlIndexFixing(ONIndex1M,I2196,TRUE,_xll.ohTrigger(RecalcTrigger,Trigger1M)),NA())</f>
        <v>5.9335807600024992E-3</v>
      </c>
      <c r="O2196" s="44">
        <f>IFERROR(_xll.qlIndexFixing(ONIndex3M,I2196,TRUE,_xll.ohTrigger(RecalcTrigger,Trigger3M)),NA())</f>
        <v>6.0783136048103703E-3</v>
      </c>
      <c r="P2196" s="44">
        <f>IFERROR(_xll.qlIndexFixing(ONIndex6M,I2196,TRUE,_xll.ohTrigger(RecalcTrigger,Trigger6M)),NA())</f>
        <v>6.0877713411522372E-3</v>
      </c>
      <c r="Q2196" s="146">
        <f>IFERROR(_xll.qlIndexFixing(ONIndex1Y,I2196,TRUE,_xll.ohTrigger(RecalcTrigger,Trigger1Y)),NA())</f>
        <v>6.3920671010520014E-3</v>
      </c>
    </row>
    <row r="2197" spans="2:17" x14ac:dyDescent="0.2">
      <c r="B2197" s="39" t="s">
        <v>42</v>
      </c>
      <c r="D2197" s="42">
        <f>_xll.qlCalendarAdvance(Calendar,$D2196,B2197,"f",FALSE)</f>
        <v>55157</v>
      </c>
      <c r="E2197" s="140">
        <f>_xll.qlInterestRateIndexValueDate(IndexON,D2197)</f>
        <v>55157</v>
      </c>
      <c r="F2197" s="156">
        <f>IFERROR(_xll.qlIndexFixing(IndexON,D2197,TRUE,_xll.ohTrigger(RecalcTrigger,TriggerON)),NA())</f>
        <v>5.0263353834145708E-3</v>
      </c>
      <c r="H2197" s="42">
        <f>_xll.qlCalendarAdvance(Calendar,$H2196,B2197,"f",FALSE)</f>
        <v>55157</v>
      </c>
      <c r="I2197" s="140">
        <f>_xll.qlInterestRateIndexValueDate(Index1M,$H2197)</f>
        <v>55157</v>
      </c>
      <c r="J2197" s="145">
        <f>IFERROR(_xll.qlIndexFixing(Index1M,$H2197,TRUE,_xll.ohTrigger(RecalcTrigger,Trigger1M)),NA())</f>
        <v>5.9223930335856999E-3</v>
      </c>
      <c r="K2197" s="44">
        <f>IFERROR(_xll.qlIndexFixing(Index3M,H2197,TRUE,_xll.ohTrigger(RecalcTrigger,Trigger3M)),NA())</f>
        <v>6.0539132616837582E-3</v>
      </c>
      <c r="L2197" s="44">
        <f>IFERROR(_xll.qlIndexFixing(Index6M,$H2197,TRUE,_xll.ohTrigger(RecalcTrigger,Trigger6M)),NA())</f>
        <v>6.0445028497810131E-3</v>
      </c>
      <c r="M2197" s="146">
        <f>IFERROR(_xll.qlIndexFixing(Index1Y,$H2197,TRUE,_xll.ohTrigger(RecalcTrigger,Trigger1Y)),NA())</f>
        <v>6.310260208151286E-3</v>
      </c>
      <c r="N2197" s="145">
        <f>IFERROR(_xll.qlIndexFixing(ONIndex1M,I2197,TRUE,_xll.ohTrigger(RecalcTrigger,Trigger1M)),NA())</f>
        <v>5.9296873001579709E-3</v>
      </c>
      <c r="O2197" s="44">
        <f>IFERROR(_xll.qlIndexFixing(ONIndex3M,I2197,TRUE,_xll.ohTrigger(RecalcTrigger,Trigger3M)),NA())</f>
        <v>6.0743235832660947E-3</v>
      </c>
      <c r="P2197" s="44">
        <f>IFERROR(_xll.qlIndexFixing(ONIndex6M,I2197,TRUE,_xll.ohTrigger(RecalcTrigger,Trigger6M)),NA())</f>
        <v>6.0838780454264274E-3</v>
      </c>
      <c r="Q2197" s="146">
        <f>IFERROR(_xll.qlIndexFixing(ONIndex1Y,I2197,TRUE,_xll.ohTrigger(RecalcTrigger,Trigger1Y)),NA())</f>
        <v>6.3880719877751346E-3</v>
      </c>
    </row>
    <row r="2198" spans="2:17" x14ac:dyDescent="0.2">
      <c r="B2198" s="39" t="s">
        <v>42</v>
      </c>
      <c r="D2198" s="42">
        <f>_xll.qlCalendarAdvance(Calendar,$D2197,B2198,"f",FALSE)</f>
        <v>55164</v>
      </c>
      <c r="E2198" s="140">
        <f>_xll.qlInterestRateIndexValueDate(IndexON,D2198)</f>
        <v>55164</v>
      </c>
      <c r="F2198" s="156">
        <f>IFERROR(_xll.qlIndexFixing(IndexON,D2198,TRUE,_xll.ohTrigger(RecalcTrigger,TriggerON)),NA())</f>
        <v>5.0227566293581383E-3</v>
      </c>
      <c r="H2198" s="42">
        <f>_xll.qlCalendarAdvance(Calendar,$H2197,B2198,"f",FALSE)</f>
        <v>55164</v>
      </c>
      <c r="I2198" s="140">
        <f>_xll.qlInterestRateIndexValueDate(Index1M,$H2198)</f>
        <v>55164</v>
      </c>
      <c r="J2198" s="145">
        <f>IFERROR(_xll.qlIndexFixing(Index1M,$H2198,TRUE,_xll.ohTrigger(RecalcTrigger,Trigger1M)),NA())</f>
        <v>5.918545377658296E-3</v>
      </c>
      <c r="K2198" s="44">
        <f>IFERROR(_xll.qlIndexFixing(Index3M,H2198,TRUE,_xll.ohTrigger(RecalcTrigger,Trigger3M)),NA())</f>
        <v>6.0500368483773128E-3</v>
      </c>
      <c r="L2198" s="44">
        <f>IFERROR(_xll.qlIndexFixing(Index6M,$H2198,TRUE,_xll.ohTrigger(RecalcTrigger,Trigger6M)),NA())</f>
        <v>6.0407988716668767E-3</v>
      </c>
      <c r="M2198" s="146">
        <f>IFERROR(_xll.qlIndexFixing(Index1Y,$H2198,TRUE,_xll.ohTrigger(RecalcTrigger,Trigger1Y)),NA())</f>
        <v>6.3066079942371012E-3</v>
      </c>
      <c r="N2198" s="145">
        <f>IFERROR(_xll.qlIndexFixing(ONIndex1M,I2198,TRUE,_xll.ohTrigger(RecalcTrigger,Trigger1M)),NA())</f>
        <v>5.9258083881208456E-3</v>
      </c>
      <c r="O2198" s="44">
        <f>IFERROR(_xll.qlIndexFixing(ONIndex3M,I2198,TRUE,_xll.ohTrigger(RecalcTrigger,Trigger3M)),NA())</f>
        <v>6.070349780055162E-3</v>
      </c>
      <c r="P2198" s="44">
        <f>IFERROR(_xll.qlIndexFixing(ONIndex6M,I2198,TRUE,_xll.ohTrigger(RecalcTrigger,Trigger6M)),NA())</f>
        <v>6.0799992060067698E-3</v>
      </c>
      <c r="Q2198" s="146">
        <f>IFERROR(_xll.qlIndexFixing(ONIndex1Y,I2198,TRUE,_xll.ohTrigger(RecalcTrigger,Trigger1Y)),NA())</f>
        <v>6.384090420168409E-3</v>
      </c>
    </row>
    <row r="2199" spans="2:17" x14ac:dyDescent="0.2">
      <c r="B2199" s="39" t="s">
        <v>42</v>
      </c>
      <c r="D2199" s="42">
        <f>_xll.qlCalendarAdvance(Calendar,$D2198,B2199,"f",FALSE)</f>
        <v>55171</v>
      </c>
      <c r="E2199" s="140">
        <f>_xll.qlInterestRateIndexValueDate(IndexON,D2199)</f>
        <v>55171</v>
      </c>
      <c r="F2199" s="156">
        <f>IFERROR(_xll.qlIndexFixing(IndexON,D2199,TRUE,_xll.ohTrigger(RecalcTrigger,TriggerON)),NA())</f>
        <v>5.0191934506949032E-3</v>
      </c>
      <c r="H2199" s="42">
        <f>_xll.qlCalendarAdvance(Calendar,$H2198,B2199,"f",FALSE)</f>
        <v>55171</v>
      </c>
      <c r="I2199" s="140">
        <f>_xll.qlInterestRateIndexValueDate(Index1M,$H2199)</f>
        <v>55171</v>
      </c>
      <c r="J2199" s="145">
        <f>IFERROR(_xll.qlIndexFixing(Index1M,$H2199,TRUE,_xll.ohTrigger(RecalcTrigger,Trigger1M)),NA())</f>
        <v>5.9147122784042666E-3</v>
      </c>
      <c r="K2199" s="44">
        <f>IFERROR(_xll.qlIndexFixing(Index3M,H2199,TRUE,_xll.ohTrigger(RecalcTrigger,Trigger3M)),NA())</f>
        <v>6.0461766809023123E-3</v>
      </c>
      <c r="L2199" s="44">
        <f>IFERROR(_xll.qlIndexFixing(Index6M,$H2199,TRUE,_xll.ohTrigger(RecalcTrigger,Trigger6M)),NA())</f>
        <v>6.0371093995828006E-3</v>
      </c>
      <c r="M2199" s="146">
        <f>IFERROR(_xll.qlIndexFixing(Index1Y,$H2199,TRUE,_xll.ohTrigger(RecalcTrigger,Trigger1Y)),NA())</f>
        <v>6.3029694243139645E-3</v>
      </c>
      <c r="N2199" s="145">
        <f>IFERROR(_xll.qlIndexFixing(ONIndex1M,I2199,TRUE,_xll.ohTrigger(RecalcTrigger,Trigger1M)),NA())</f>
        <v>5.9219440238911236E-3</v>
      </c>
      <c r="O2199" s="44">
        <f>IFERROR(_xll.qlIndexFixing(ONIndex3M,I2199,TRUE,_xll.ohTrigger(RecalcTrigger,Trigger3M)),NA())</f>
        <v>6.0663921950965261E-3</v>
      </c>
      <c r="P2199" s="44">
        <f>IFERROR(_xll.qlIndexFixing(ONIndex6M,I2199,TRUE,_xll.ohTrigger(RecalcTrigger,Trigger6M)),NA())</f>
        <v>6.0761348228122181E-3</v>
      </c>
      <c r="Q2199" s="146">
        <f>IFERROR(_xll.qlIndexFixing(ONIndex1Y,I2199,TRUE,_xll.ohTrigger(RecalcTrigger,Trigger1Y)),NA())</f>
        <v>6.3801223982318245E-3</v>
      </c>
    </row>
    <row r="2200" spans="2:17" x14ac:dyDescent="0.2">
      <c r="B2200" s="39" t="s">
        <v>42</v>
      </c>
      <c r="D2200" s="42">
        <f>_xll.qlCalendarAdvance(Calendar,$D2199,B2200,"f",FALSE)</f>
        <v>55178</v>
      </c>
      <c r="E2200" s="140">
        <f>_xll.qlInterestRateIndexValueDate(IndexON,D2200)</f>
        <v>55178</v>
      </c>
      <c r="F2200" s="156">
        <f>IFERROR(_xll.qlIndexFixing(IndexON,D2200,TRUE,_xll.ohTrigger(RecalcTrigger,TriggerON)),NA())</f>
        <v>5.0156458475059118E-3</v>
      </c>
      <c r="H2200" s="42">
        <f>_xll.qlCalendarAdvance(Calendar,$H2199,B2200,"f",FALSE)</f>
        <v>55178</v>
      </c>
      <c r="I2200" s="140">
        <f>_xll.qlInterestRateIndexValueDate(Index1M,$H2200)</f>
        <v>55178</v>
      </c>
      <c r="J2200" s="145">
        <f>IFERROR(_xll.qlIndexFixing(Index1M,$H2200,TRUE,_xll.ohTrigger(RecalcTrigger,Trigger1M)),NA())</f>
        <v>5.9108937358113324E-3</v>
      </c>
      <c r="K2200" s="44">
        <f>IFERROR(_xll.qlIndexFixing(Index3M,H2200,TRUE,_xll.ohTrigger(RecalcTrigger,Trigger3M)),NA())</f>
        <v>6.042332759213731E-3</v>
      </c>
      <c r="L2200" s="44">
        <f>IFERROR(_xll.qlIndexFixing(Index6M,$H2200,TRUE,_xll.ohTrigger(RecalcTrigger,Trigger6M)),NA())</f>
        <v>6.0334344334495305E-3</v>
      </c>
      <c r="M2200" s="146">
        <f>IFERROR(_xll.qlIndexFixing(Index1Y,$H2200,TRUE,_xll.ohTrigger(RecalcTrigger,Trigger1Y)),NA())</f>
        <v>6.2993444982337721E-3</v>
      </c>
      <c r="N2200" s="145">
        <f>IFERROR(_xll.qlIndexFixing(ONIndex1M,I2200,TRUE,_xll.ohTrigger(RecalcTrigger,Trigger1M)),NA())</f>
        <v>5.918094207549851E-3</v>
      </c>
      <c r="O2200" s="44">
        <f>IFERROR(_xll.qlIndexFixing(ONIndex3M,I2200,TRUE,_xll.ohTrigger(RecalcTrigger,Trigger3M)),NA())</f>
        <v>6.0624508283901868E-3</v>
      </c>
      <c r="P2200" s="44">
        <f>IFERROR(_xll.qlIndexFixing(ONIndex6M,I2200,TRUE,_xll.ohTrigger(RecalcTrigger,Trigger6M)),NA())</f>
        <v>6.0722848959238185E-3</v>
      </c>
      <c r="Q2200" s="146">
        <f>IFERROR(_xll.qlIndexFixing(ONIndex1Y,I2200,TRUE,_xll.ohTrigger(RecalcTrigger,Trigger1Y)),NA())</f>
        <v>6.3761679218032885E-3</v>
      </c>
    </row>
    <row r="2201" spans="2:17" x14ac:dyDescent="0.2">
      <c r="B2201" s="39" t="s">
        <v>42</v>
      </c>
      <c r="D2201" s="42">
        <f>_xll.qlCalendarAdvance(Calendar,$D2200,B2201,"f",FALSE)</f>
        <v>55185</v>
      </c>
      <c r="E2201" s="140">
        <f>_xll.qlInterestRateIndexValueDate(IndexON,D2201)</f>
        <v>55185</v>
      </c>
      <c r="F2201" s="156">
        <f>IFERROR(_xll.qlIndexFixing(IndexON,D2201,TRUE,_xll.ohTrigger(RecalcTrigger,TriggerON)),NA())</f>
        <v>5.0121138197101178E-3</v>
      </c>
      <c r="H2201" s="42">
        <f>_xll.qlCalendarAdvance(Calendar,$H2200,B2201,"f",FALSE)</f>
        <v>55185</v>
      </c>
      <c r="I2201" s="140">
        <f>_xll.qlInterestRateIndexValueDate(Index1M,$H2201)</f>
        <v>55185</v>
      </c>
      <c r="J2201" s="145">
        <f>IFERROR(_xll.qlIndexFixing(Index1M,$H2201,TRUE,_xll.ohTrigger(RecalcTrigger,Trigger1M)),NA())</f>
        <v>5.9082038117482562E-3</v>
      </c>
      <c r="K2201" s="44">
        <f>IFERROR(_xll.qlIndexFixing(Index3M,H2201,TRUE,_xll.ohTrigger(RecalcTrigger,Trigger3M)),NA())</f>
        <v>6.038505083262943E-3</v>
      </c>
      <c r="L2201" s="44">
        <f>IFERROR(_xll.qlIndexFixing(Index6M,$H2201,TRUE,_xll.ohTrigger(RecalcTrigger,Trigger6M)),NA())</f>
        <v>6.0297739731878094E-3</v>
      </c>
      <c r="M2201" s="146">
        <f>IFERROR(_xll.qlIndexFixing(Index1Y,$H2201,TRUE,_xll.ohTrigger(RecalcTrigger,Trigger1Y)),NA())</f>
        <v>6.2957332158495305E-3</v>
      </c>
      <c r="N2201" s="145">
        <f>IFERROR(_xll.qlIndexFixing(ONIndex1M,I2201,TRUE,_xll.ohTrigger(RecalcTrigger,Trigger1M)),NA())</f>
        <v>5.9142589390159817E-3</v>
      </c>
      <c r="O2201" s="44">
        <f>IFERROR(_xll.qlIndexFixing(ONIndex3M,I2201,TRUE,_xll.ohTrigger(RecalcTrigger,Trigger3M)),NA())</f>
        <v>6.0585256798550979E-3</v>
      </c>
      <c r="P2201" s="44">
        <f>IFERROR(_xll.qlIndexFixing(ONIndex6M,I2201,TRUE,_xll.ohTrigger(RecalcTrigger,Trigger6M)),NA())</f>
        <v>6.0684494251794785E-3</v>
      </c>
      <c r="Q2201" s="146">
        <f>IFERROR(_xll.qlIndexFixing(ONIndex1Y,I2201,TRUE,_xll.ohTrigger(RecalcTrigger,Trigger1Y)),NA())</f>
        <v>6.3722269912069862E-3</v>
      </c>
    </row>
    <row r="2202" spans="2:17" x14ac:dyDescent="0.2">
      <c r="B2202" s="39" t="s">
        <v>42</v>
      </c>
      <c r="D2202" s="42">
        <f>_xll.qlCalendarAdvance(Calendar,$D2201,B2202,"f",FALSE)</f>
        <v>55192</v>
      </c>
      <c r="E2202" s="140">
        <f>_xll.qlInterestRateIndexValueDate(IndexON,D2202)</f>
        <v>55192</v>
      </c>
      <c r="F2202" s="156">
        <f>IFERROR(_xll.qlIndexFixing(IndexON,D2202,TRUE,_xll.ohTrigger(RecalcTrigger,TriggerON)),NA())</f>
        <v>5.0085973673885675E-3</v>
      </c>
      <c r="H2202" s="42">
        <f>_xll.qlCalendarAdvance(Calendar,$H2201,B2202,"f",FALSE)</f>
        <v>55192</v>
      </c>
      <c r="I2202" s="140">
        <f>_xll.qlInterestRateIndexValueDate(Index1M,$H2202)</f>
        <v>55192</v>
      </c>
      <c r="J2202" s="145">
        <f>IFERROR(_xll.qlIndexFixing(Index1M,$H2202,TRUE,_xll.ohTrigger(RecalcTrigger,Trigger1M)),NA())</f>
        <v>5.9044094905741753E-3</v>
      </c>
      <c r="K2202" s="44">
        <f>IFERROR(_xll.qlIndexFixing(Index3M,H2202,TRUE,_xll.ohTrigger(RecalcTrigger,Trigger3M)),NA())</f>
        <v>6.0349130205721224E-3</v>
      </c>
      <c r="L2202" s="44">
        <f>IFERROR(_xll.qlIndexFixing(Index6M,$H2202,TRUE,_xll.ohTrigger(RecalcTrigger,Trigger6M)),NA())</f>
        <v>6.0261280187197267E-3</v>
      </c>
      <c r="M2202" s="146">
        <f>IFERROR(_xll.qlIndexFixing(Index1Y,$H2202,TRUE,_xll.ohTrigger(RecalcTrigger,Trigger1Y)),NA())</f>
        <v>6.2921355770138021E-3</v>
      </c>
      <c r="N2202" s="145">
        <f>IFERROR(_xll.qlIndexFixing(ONIndex1M,I2202,TRUE,_xll.ohTrigger(RecalcTrigger,Trigger1M)),NA())</f>
        <v>5.9104382182895154E-3</v>
      </c>
      <c r="O2202" s="44">
        <f>IFERROR(_xll.qlIndexFixing(ONIndex3M,I2202,TRUE,_xll.ohTrigger(RecalcTrigger,Trigger3M)),NA())</f>
        <v>6.0546167497343983E-3</v>
      </c>
      <c r="P2202" s="44">
        <f>IFERROR(_xll.qlIndexFixing(ONIndex6M,I2202,TRUE,_xll.ohTrigger(RecalcTrigger,Trigger6M)),NA())</f>
        <v>6.0646284108223369E-3</v>
      </c>
      <c r="Q2202" s="146">
        <f>IFERROR(_xll.qlIndexFixing(ONIndex1Y,I2202,TRUE,_xll.ohTrigger(RecalcTrigger,Trigger1Y)),NA())</f>
        <v>6.3682996060376862E-3</v>
      </c>
    </row>
    <row r="2203" spans="2:17" x14ac:dyDescent="0.2">
      <c r="B2203" s="39" t="s">
        <v>42</v>
      </c>
      <c r="D2203" s="42">
        <f>_xll.qlCalendarAdvance(Calendar,$D2202,B2203,"f",FALSE)</f>
        <v>55199</v>
      </c>
      <c r="E2203" s="140">
        <f>_xll.qlInterestRateIndexValueDate(IndexON,D2203)</f>
        <v>55199</v>
      </c>
      <c r="F2203" s="156">
        <f>IFERROR(_xll.qlIndexFixing(IndexON,D2203,TRUE,_xll.ohTrigger(RecalcTrigger,TriggerON)),NA())</f>
        <v>5.0050964904602147E-3</v>
      </c>
      <c r="H2203" s="42">
        <f>_xll.qlCalendarAdvance(Calendar,$H2202,B2203,"f",FALSE)</f>
        <v>55199</v>
      </c>
      <c r="I2203" s="140">
        <f>_xll.qlInterestRateIndexValueDate(Index1M,$H2203)</f>
        <v>55199</v>
      </c>
      <c r="J2203" s="145">
        <f>IFERROR(_xll.qlIndexFixing(Index1M,$H2203,TRUE,_xll.ohTrigger(RecalcTrigger,Trigger1M)),NA())</f>
        <v>5.900629724646389E-3</v>
      </c>
      <c r="K2203" s="44">
        <f>IFERROR(_xll.qlIndexFixing(Index3M,H2203,TRUE,_xll.ohTrigger(RecalcTrigger,Trigger3M)),NA())</f>
        <v>6.031116738266157E-3</v>
      </c>
      <c r="L2203" s="44">
        <f>IFERROR(_xll.qlIndexFixing(Index6M,$H2203,TRUE,_xll.ohTrigger(RecalcTrigger,Trigger6M)),NA())</f>
        <v>6.0224965699660262E-3</v>
      </c>
      <c r="M2203" s="146">
        <f>IFERROR(_xll.qlIndexFixing(Index1Y,$H2203,TRUE,_xll.ohTrigger(RecalcTrigger,Trigger1Y)),NA())</f>
        <v>6.2885515815809256E-3</v>
      </c>
      <c r="N2203" s="145">
        <f>IFERROR(_xll.qlIndexFixing(ONIndex1M,I2203,TRUE,_xll.ohTrigger(RecalcTrigger,Trigger1M)),NA())</f>
        <v>5.9066320454514987E-3</v>
      </c>
      <c r="O2203" s="44">
        <f>IFERROR(_xll.qlIndexFixing(ONIndex3M,I2203,TRUE,_xll.ohTrigger(RecalcTrigger,Trigger3M)),NA())</f>
        <v>6.0507240378659954E-3</v>
      </c>
      <c r="P2203" s="44">
        <f>IFERROR(_xll.qlIndexFixing(ONIndex6M,I2203,TRUE,_xll.ohTrigger(RecalcTrigger,Trigger6M)),NA())</f>
        <v>6.060821852609255E-3</v>
      </c>
      <c r="Q2203" s="146">
        <f>IFERROR(_xll.qlIndexFixing(ONIndex1Y,I2203,TRUE,_xll.ohTrigger(RecalcTrigger,Trigger1Y)),NA())</f>
        <v>6.3643857667006198E-3</v>
      </c>
    </row>
    <row r="2204" spans="2:17" x14ac:dyDescent="0.2">
      <c r="B2204" s="39" t="s">
        <v>42</v>
      </c>
      <c r="D2204" s="42">
        <f>_xll.qlCalendarAdvance(Calendar,$D2203,B2204,"f",FALSE)</f>
        <v>55206</v>
      </c>
      <c r="E2204" s="140">
        <f>_xll.qlInterestRateIndexValueDate(IndexON,D2204)</f>
        <v>55206</v>
      </c>
      <c r="F2204" s="156">
        <f>IFERROR(_xll.qlIndexFixing(IndexON,D2204,TRUE,_xll.ohTrigger(RecalcTrigger,TriggerON)),NA())</f>
        <v>5.0016111889250592E-3</v>
      </c>
      <c r="H2204" s="42">
        <f>_xll.qlCalendarAdvance(Calendar,$H2203,B2204,"f",FALSE)</f>
        <v>55206</v>
      </c>
      <c r="I2204" s="140">
        <f>_xll.qlInterestRateIndexValueDate(Index1M,$H2204)</f>
        <v>55206</v>
      </c>
      <c r="J2204" s="145">
        <f>IFERROR(_xll.qlIndexFixing(Index1M,$H2204,TRUE,_xll.ohTrigger(RecalcTrigger,Trigger1M)),NA())</f>
        <v>5.8968645139504229E-3</v>
      </c>
      <c r="K2204" s="44">
        <f>IFERROR(_xll.qlIndexFixing(Index3M,H2204,TRUE,_xll.ohTrigger(RecalcTrigger,Trigger3M)),NA())</f>
        <v>6.0273367012573589E-3</v>
      </c>
      <c r="L2204" s="44">
        <f>IFERROR(_xll.qlIndexFixing(Index6M,$H2204,TRUE,_xll.ohTrigger(RecalcTrigger,Trigger6M)),NA())</f>
        <v>6.0188796268483497E-3</v>
      </c>
      <c r="M2204" s="146">
        <f>IFERROR(_xll.qlIndexFixing(Index1Y,$H2204,TRUE,_xll.ohTrigger(RecalcTrigger,Trigger1Y)),NA())</f>
        <v>6.2849812294050178E-3</v>
      </c>
      <c r="N2204" s="145">
        <f>IFERROR(_xll.qlIndexFixing(ONIndex1M,I2204,TRUE,_xll.ohTrigger(RecalcTrigger,Trigger1M)),NA())</f>
        <v>5.9028404205019314E-3</v>
      </c>
      <c r="O2204" s="44">
        <f>IFERROR(_xll.qlIndexFixing(ONIndex3M,I2204,TRUE,_xll.ohTrigger(RecalcTrigger,Trigger3M)),NA())</f>
        <v>6.046847544168843E-3</v>
      </c>
      <c r="P2204" s="44">
        <f>IFERROR(_xll.qlIndexFixing(ONIndex6M,I2204,TRUE,_xll.ohTrigger(RecalcTrigger,Trigger6M)),NA())</f>
        <v>6.0570297507833715E-3</v>
      </c>
      <c r="Q2204" s="146">
        <f>IFERROR(_xll.qlIndexFixing(ONIndex1Y,I2204,TRUE,_xll.ohTrigger(RecalcTrigger,Trigger1Y)),NA())</f>
        <v>6.360485472871602E-3</v>
      </c>
    </row>
    <row r="2205" spans="2:17" x14ac:dyDescent="0.2">
      <c r="B2205" s="39" t="s">
        <v>42</v>
      </c>
      <c r="D2205" s="42">
        <f>_xll.qlCalendarAdvance(Calendar,$D2204,B2205,"f",FALSE)</f>
        <v>55213</v>
      </c>
      <c r="E2205" s="140">
        <f>_xll.qlInterestRateIndexValueDate(IndexON,D2205)</f>
        <v>55213</v>
      </c>
      <c r="F2205" s="156">
        <f>IFERROR(_xll.qlIndexFixing(IndexON,D2205,TRUE,_xll.ohTrigger(RecalcTrigger,TriggerON)),NA())</f>
        <v>4.9981414629451937E-3</v>
      </c>
      <c r="H2205" s="42">
        <f>_xll.qlCalendarAdvance(Calendar,$H2204,B2205,"f",FALSE)</f>
        <v>55213</v>
      </c>
      <c r="I2205" s="140">
        <f>_xll.qlInterestRateIndexValueDate(Index1M,$H2205)</f>
        <v>55213</v>
      </c>
      <c r="J2205" s="145">
        <f>IFERROR(_xll.qlIndexFixing(Index1M,$H2205,TRUE,_xll.ohTrigger(RecalcTrigger,Trigger1M)),NA())</f>
        <v>5.8918007477787625E-3</v>
      </c>
      <c r="K2205" s="44">
        <f>IFERROR(_xll.qlIndexFixing(Index3M,H2205,TRUE,_xll.ohTrigger(RecalcTrigger,Trigger3M)),NA())</f>
        <v>6.0229249956985104E-3</v>
      </c>
      <c r="L2205" s="44">
        <f>IFERROR(_xll.qlIndexFixing(Index6M,$H2205,TRUE,_xll.ohTrigger(RecalcTrigger,Trigger6M)),NA())</f>
        <v>6.0146691430277696E-3</v>
      </c>
      <c r="M2205" s="146">
        <f>IFERROR(_xll.qlIndexFixing(Index1Y,$H2205,TRUE,_xll.ohTrigger(RecalcTrigger,Trigger1Y)),NA())</f>
        <v>6.2812333974179733E-3</v>
      </c>
      <c r="N2205" s="145">
        <f>IFERROR(_xll.qlIndexFixing(ONIndex1M,I2205,TRUE,_xll.ohTrigger(RecalcTrigger,Trigger1M)),NA())</f>
        <v>5.899063343278721E-3</v>
      </c>
      <c r="O2205" s="44">
        <f>IFERROR(_xll.qlIndexFixing(ONIndex3M,I2205,TRUE,_xll.ohTrigger(RecalcTrigger,Trigger3M)),NA())</f>
        <v>6.0429872688860797E-3</v>
      </c>
      <c r="P2205" s="44">
        <f>IFERROR(_xll.qlIndexFixing(ONIndex6M,I2205,TRUE,_xll.ohTrigger(RecalcTrigger,Trigger6M)),NA())</f>
        <v>6.0532521050205013E-3</v>
      </c>
      <c r="Q2205" s="146">
        <f>IFERROR(_xll.qlIndexFixing(ONIndex1Y,I2205,TRUE,_xll.ohTrigger(RecalcTrigger,Trigger1Y)),NA())</f>
        <v>6.3565987247937716E-3</v>
      </c>
    </row>
    <row r="2206" spans="2:17" x14ac:dyDescent="0.2">
      <c r="B2206" s="39" t="s">
        <v>42</v>
      </c>
      <c r="D2206" s="42">
        <f>_xll.qlCalendarAdvance(Calendar,$D2205,B2206,"f",FALSE)</f>
        <v>55220</v>
      </c>
      <c r="E2206" s="140">
        <f>_xll.qlInterestRateIndexValueDate(IndexON,D2206)</f>
        <v>55220</v>
      </c>
      <c r="F2206" s="156">
        <f>IFERROR(_xll.qlIndexFixing(IndexON,D2206,TRUE,_xll.ohTrigger(RecalcTrigger,TriggerON)),NA())</f>
        <v>4.9946873122774793E-3</v>
      </c>
      <c r="H2206" s="42">
        <f>_xll.qlCalendarAdvance(Calendar,$H2205,B2206,"f",FALSE)</f>
        <v>55220</v>
      </c>
      <c r="I2206" s="140">
        <f>_xll.qlInterestRateIndexValueDate(Index1M,$H2206)</f>
        <v>55220</v>
      </c>
      <c r="J2206" s="145">
        <f>IFERROR(_xll.qlIndexFixing(Index1M,$H2206,TRUE,_xll.ohTrigger(RecalcTrigger,Trigger1M)),NA())</f>
        <v>5.8882881692771481E-3</v>
      </c>
      <c r="K2206" s="44">
        <f>IFERROR(_xll.qlIndexFixing(Index3M,H2206,TRUE,_xll.ohTrigger(RecalcTrigger,Trigger3M)),NA())</f>
        <v>6.0191807451040946E-3</v>
      </c>
      <c r="L2206" s="44">
        <f>IFERROR(_xll.qlIndexFixing(Index6M,$H2206,TRUE,_xll.ohTrigger(RecalcTrigger,Trigger6M)),NA())</f>
        <v>6.0110841423318875E-3</v>
      </c>
      <c r="M2206" s="146">
        <f>IFERROR(_xll.qlIndexFixing(Index1Y,$H2206,TRUE,_xll.ohTrigger(RecalcTrigger,Trigger1Y)),NA())</f>
        <v>6.2776912450355701E-3</v>
      </c>
      <c r="N2206" s="145">
        <f>IFERROR(_xll.qlIndexFixing(ONIndex1M,I2206,TRUE,_xll.ohTrigger(RecalcTrigger,Trigger1M)),NA())</f>
        <v>5.8953008138629137E-3</v>
      </c>
      <c r="O2206" s="44">
        <f>IFERROR(_xll.qlIndexFixing(ONIndex3M,I2206,TRUE,_xll.ohTrigger(RecalcTrigger,Trigger3M)),NA())</f>
        <v>6.0391432116935206E-3</v>
      </c>
      <c r="P2206" s="44">
        <f>IFERROR(_xll.qlIndexFixing(ONIndex6M,I2206,TRUE,_xll.ohTrigger(RecalcTrigger,Trigger6M)),NA())</f>
        <v>6.0494889155637832E-3</v>
      </c>
      <c r="Q2206" s="146">
        <f>IFERROR(_xll.qlIndexFixing(ONIndex1Y,I2206,TRUE,_xll.ohTrigger(RecalcTrigger,Trigger1Y)),NA())</f>
        <v>6.3527255221429435E-3</v>
      </c>
    </row>
    <row r="2207" spans="2:17" x14ac:dyDescent="0.2">
      <c r="B2207" s="39" t="s">
        <v>42</v>
      </c>
      <c r="D2207" s="42">
        <f>_xll.qlCalendarAdvance(Calendar,$D2206,B2207,"f",FALSE)</f>
        <v>55227</v>
      </c>
      <c r="E2207" s="140">
        <f>_xll.qlInterestRateIndexValueDate(IndexON,D2207)</f>
        <v>55227</v>
      </c>
      <c r="F2207" s="156">
        <f>IFERROR(_xll.qlIndexFixing(IndexON,D2207,TRUE,_xll.ohTrigger(RecalcTrigger,TriggerON)),NA())</f>
        <v>4.9912487370840086E-3</v>
      </c>
      <c r="H2207" s="42">
        <f>_xll.qlCalendarAdvance(Calendar,$H2206,B2207,"f",FALSE)</f>
        <v>55227</v>
      </c>
      <c r="I2207" s="140">
        <f>_xll.qlInterestRateIndexValueDate(Index1M,$H2207)</f>
        <v>55227</v>
      </c>
      <c r="J2207" s="145">
        <f>IFERROR(_xll.qlIndexFixing(Index1M,$H2207,TRUE,_xll.ohTrigger(RecalcTrigger,Trigger1M)),NA())</f>
        <v>5.8845715228870027E-3</v>
      </c>
      <c r="K2207" s="44">
        <f>IFERROR(_xll.qlIndexFixing(Index3M,H2207,TRUE,_xll.ohTrigger(RecalcTrigger,Trigger3M)),NA())</f>
        <v>6.0154527405819926E-3</v>
      </c>
      <c r="L2207" s="44">
        <f>IFERROR(_xll.qlIndexFixing(Index6M,$H2207,TRUE,_xll.ohTrigger(RecalcTrigger,Trigger6M)),NA())</f>
        <v>6.0075136478442027E-3</v>
      </c>
      <c r="M2207" s="146">
        <f>IFERROR(_xll.qlIndexFixing(Index1Y,$H2207,TRUE,_xll.ohTrigger(RecalcTrigger,Trigger1Y)),NA())</f>
        <v>6.2741627357345156E-3</v>
      </c>
      <c r="N2207" s="145">
        <f>IFERROR(_xll.qlIndexFixing(ONIndex1M,I2207,TRUE,_xll.ohTrigger(RecalcTrigger,Trigger1M)),NA())</f>
        <v>5.8915528323355559E-3</v>
      </c>
      <c r="O2207" s="44">
        <f>IFERROR(_xll.qlIndexFixing(ONIndex3M,I2207,TRUE,_xll.ohTrigger(RecalcTrigger,Trigger3M)),NA())</f>
        <v>6.0353153728343045E-3</v>
      </c>
      <c r="P2207" s="44">
        <f>IFERROR(_xll.qlIndexFixing(ONIndex6M,I2207,TRUE,_xll.ohTrigger(RecalcTrigger,Trigger6M)),NA())</f>
        <v>6.0457401824132173E-3</v>
      </c>
      <c r="Q2207" s="146">
        <f>IFERROR(_xll.qlIndexFixing(ONIndex1Y,I2207,TRUE,_xll.ohTrigger(RecalcTrigger,Trigger1Y)),NA())</f>
        <v>6.348865865324349E-3</v>
      </c>
    </row>
    <row r="2208" spans="2:17" x14ac:dyDescent="0.2">
      <c r="B2208" s="39" t="s">
        <v>42</v>
      </c>
      <c r="D2208" s="42">
        <f>_xll.qlCalendarAdvance(Calendar,$D2207,B2208,"f",FALSE)</f>
        <v>55234</v>
      </c>
      <c r="E2208" s="140">
        <f>_xll.qlInterestRateIndexValueDate(IndexON,D2208)</f>
        <v>55234</v>
      </c>
      <c r="F2208" s="156">
        <f>IFERROR(_xll.qlIndexFixing(IndexON,D2208,TRUE,_xll.ohTrigger(RecalcTrigger,TriggerON)),NA())</f>
        <v>4.9878257373647816E-3</v>
      </c>
      <c r="H2208" s="42">
        <f>_xll.qlCalendarAdvance(Calendar,$H2207,B2208,"f",FALSE)</f>
        <v>55234</v>
      </c>
      <c r="I2208" s="140">
        <f>_xll.qlInterestRateIndexValueDate(Index1M,$H2208)</f>
        <v>55234</v>
      </c>
      <c r="J2208" s="145">
        <f>IFERROR(_xll.qlIndexFixing(Index1M,$H2208,TRUE,_xll.ohTrigger(RecalcTrigger,Trigger1M)),NA())</f>
        <v>5.8808694330400669E-3</v>
      </c>
      <c r="K2208" s="44">
        <f>IFERROR(_xll.qlIndexFixing(Index3M,H2208,TRUE,_xll.ohTrigger(RecalcTrigger,Trigger3M)),NA())</f>
        <v>6.0117409820863946E-3</v>
      </c>
      <c r="L2208" s="44">
        <f>IFERROR(_xll.qlIndexFixing(Index6M,$H2208,TRUE,_xll.ohTrigger(RecalcTrigger,Trigger6M)),NA())</f>
        <v>6.0039576594867515E-3</v>
      </c>
      <c r="M2208" s="146">
        <f>IFERROR(_xll.qlIndexFixing(Index1Y,$H2208,TRUE,_xll.ohTrigger(RecalcTrigger,Trigger1Y)),NA())</f>
        <v>6.2706478693706543E-3</v>
      </c>
      <c r="N2208" s="145">
        <f>IFERROR(_xll.qlIndexFixing(ONIndex1M,I2208,TRUE,_xll.ohTrigger(RecalcTrigger,Trigger1M)),NA())</f>
        <v>5.8878193986966476E-3</v>
      </c>
      <c r="O2208" s="44">
        <f>IFERROR(_xll.qlIndexFixing(ONIndex3M,I2208,TRUE,_xll.ohTrigger(RecalcTrigger,Trigger3M)),NA())</f>
        <v>6.0315037522273851E-3</v>
      </c>
      <c r="P2208" s="44">
        <f>IFERROR(_xll.qlIndexFixing(ONIndex6M,I2208,TRUE,_xll.ohTrigger(RecalcTrigger,Trigger6M)),NA())</f>
        <v>6.042005905406711E-3</v>
      </c>
      <c r="Q2208" s="146">
        <f>IFERROR(_xll.qlIndexFixing(ONIndex1Y,I2208,TRUE,_xll.ohTrigger(RecalcTrigger,Trigger1Y)),NA())</f>
        <v>6.3450197540948494E-3</v>
      </c>
    </row>
    <row r="2209" spans="2:17" x14ac:dyDescent="0.2">
      <c r="B2209" s="39" t="s">
        <v>42</v>
      </c>
      <c r="D2209" s="42">
        <f>_xll.qlCalendarAdvance(Calendar,$D2208,B2209,"f",FALSE)</f>
        <v>55241</v>
      </c>
      <c r="E2209" s="140">
        <f>_xll.qlInterestRateIndexValueDate(IndexON,D2209)</f>
        <v>55241</v>
      </c>
      <c r="F2209" s="156">
        <f>IFERROR(_xll.qlIndexFixing(IndexON,D2209,TRUE,_xll.ohTrigger(RecalcTrigger,TriggerON)),NA())</f>
        <v>4.9844183129577058E-3</v>
      </c>
      <c r="H2209" s="42">
        <f>_xll.qlCalendarAdvance(Calendar,$H2208,B2209,"f",FALSE)</f>
        <v>55241</v>
      </c>
      <c r="I2209" s="140">
        <f>_xll.qlInterestRateIndexValueDate(Index1M,$H2209)</f>
        <v>55241</v>
      </c>
      <c r="J2209" s="145">
        <f>IFERROR(_xll.qlIndexFixing(Index1M,$H2209,TRUE,_xll.ohTrigger(RecalcTrigger,Trigger1M)),NA())</f>
        <v>5.877826559783454E-3</v>
      </c>
      <c r="K2209" s="44">
        <f>IFERROR(_xll.qlIndexFixing(Index3M,H2209,TRUE,_xll.ohTrigger(RecalcTrigger,Trigger3M)),NA())</f>
        <v>6.0080454695714929E-3</v>
      </c>
      <c r="L2209" s="44">
        <f>IFERROR(_xll.qlIndexFixing(Index6M,$H2209,TRUE,_xll.ohTrigger(RecalcTrigger,Trigger6M)),NA())</f>
        <v>6.0004161771815721E-3</v>
      </c>
      <c r="M2209" s="146">
        <f>IFERROR(_xll.qlIndexFixing(Index1Y,$H2209,TRUE,_xll.ohTrigger(RecalcTrigger,Trigger1Y)),NA())</f>
        <v>6.2671466458009365E-3</v>
      </c>
      <c r="N2209" s="145">
        <f>IFERROR(_xll.qlIndexFixing(ONIndex1M,I2209,TRUE,_xll.ohTrigger(RecalcTrigger,Trigger1M)),NA())</f>
        <v>5.8841005127840962E-3</v>
      </c>
      <c r="O2209" s="44">
        <f>IFERROR(_xll.qlIndexFixing(ONIndex3M,I2209,TRUE,_xll.ohTrigger(RecalcTrigger,Trigger3M)),NA())</f>
        <v>6.0277083498727624E-3</v>
      </c>
      <c r="P2209" s="44">
        <f>IFERROR(_xll.qlIndexFixing(ONIndex6M,I2209,TRUE,_xll.ohTrigger(RecalcTrigger,Trigger6M)),NA())</f>
        <v>6.0382860847874031E-3</v>
      </c>
      <c r="Q2209" s="146">
        <f>IFERROR(_xll.qlIndexFixing(ONIndex1Y,I2209,TRUE,_xll.ohTrigger(RecalcTrigger,Trigger1Y)),NA())</f>
        <v>6.3411871885354909E-3</v>
      </c>
    </row>
    <row r="2210" spans="2:17" x14ac:dyDescent="0.2">
      <c r="B2210" s="39" t="s">
        <v>42</v>
      </c>
      <c r="D2210" s="42">
        <f>_xll.qlCalendarAdvance(Calendar,$D2209,B2210,"f",FALSE)</f>
        <v>55248</v>
      </c>
      <c r="E2210" s="140">
        <f>_xll.qlInterestRateIndexValueDate(IndexON,D2210)</f>
        <v>55248</v>
      </c>
      <c r="F2210" s="156">
        <f>IFERROR(_xll.qlIndexFixing(IndexON,D2210,TRUE,_xll.ohTrigger(RecalcTrigger,TriggerON)),NA())</f>
        <v>4.9810264641059199E-3</v>
      </c>
      <c r="H2210" s="42">
        <f>_xll.qlCalendarAdvance(Calendar,$H2209,B2210,"f",FALSE)</f>
        <v>55248</v>
      </c>
      <c r="I2210" s="140">
        <f>_xll.qlInterestRateIndexValueDate(Index1M,$H2210)</f>
        <v>55248</v>
      </c>
      <c r="J2210" s="145">
        <f>IFERROR(_xll.qlIndexFixing(Index1M,$H2210,TRUE,_xll.ohTrigger(RecalcTrigger,Trigger1M)),NA())</f>
        <v>5.8741506412158442E-3</v>
      </c>
      <c r="K2210" s="44">
        <f>IFERROR(_xll.qlIndexFixing(Index3M,H2210,TRUE,_xll.ohTrigger(RecalcTrigger,Trigger3M)),NA())</f>
        <v>6.0045765754770239E-3</v>
      </c>
      <c r="L2210" s="44">
        <f>IFERROR(_xll.qlIndexFixing(Index6M,$H2210,TRUE,_xll.ohTrigger(RecalcTrigger,Trigger6M)),NA())</f>
        <v>5.9970869035260652E-3</v>
      </c>
      <c r="M2210" s="146">
        <f>IFERROR(_xll.qlIndexFixing(Index1Y,$H2210,TRUE,_xll.ohTrigger(RecalcTrigger,Trigger1Y)),NA())</f>
        <v>6.2636590648823143E-3</v>
      </c>
      <c r="N2210" s="145">
        <f>IFERROR(_xll.qlIndexFixing(ONIndex1M,I2210,TRUE,_xll.ohTrigger(RecalcTrigger,Trigger1M)),NA())</f>
        <v>5.8803961747599942E-3</v>
      </c>
      <c r="O2210" s="44">
        <f>IFERROR(_xll.qlIndexFixing(ONIndex3M,I2210,TRUE,_xll.ohTrigger(RecalcTrigger,Trigger3M)),NA())</f>
        <v>6.0239291658514826E-3</v>
      </c>
      <c r="P2210" s="44">
        <f>IFERROR(_xll.qlIndexFixing(ONIndex6M,I2210,TRUE,_xll.ohTrigger(RecalcTrigger,Trigger6M)),NA())</f>
        <v>6.0345807203932011E-3</v>
      </c>
      <c r="Q2210" s="146">
        <f>IFERROR(_xll.qlIndexFixing(ONIndex1Y,I2210,TRUE,_xll.ohTrigger(RecalcTrigger,Trigger1Y)),NA())</f>
        <v>6.3373681685652272E-3</v>
      </c>
    </row>
    <row r="2211" spans="2:17" x14ac:dyDescent="0.2">
      <c r="B2211" s="39" t="s">
        <v>42</v>
      </c>
      <c r="D2211" s="42">
        <f>_xll.qlCalendarAdvance(Calendar,$D2210,B2211,"f",FALSE)</f>
        <v>55255</v>
      </c>
      <c r="E2211" s="140">
        <f>_xll.qlInterestRateIndexValueDate(IndexON,D2211)</f>
        <v>55255</v>
      </c>
      <c r="F2211" s="156">
        <f>IFERROR(_xll.qlIndexFixing(IndexON,D2211,TRUE,_xll.ohTrigger(RecalcTrigger,TriggerON)),NA())</f>
        <v>4.9776501907283777E-3</v>
      </c>
      <c r="H2211" s="42">
        <f>_xll.qlCalendarAdvance(Calendar,$H2210,B2211,"f",FALSE)</f>
        <v>55255</v>
      </c>
      <c r="I2211" s="140">
        <f>_xll.qlInterestRateIndexValueDate(Index1M,$H2211)</f>
        <v>55255</v>
      </c>
      <c r="J2211" s="145">
        <f>IFERROR(_xll.qlIndexFixing(Index1M,$H2211,TRUE,_xll.ohTrigger(RecalcTrigger,Trigger1M)),NA())</f>
        <v>5.8704892783333351E-3</v>
      </c>
      <c r="K2211" s="44">
        <f>IFERROR(_xll.qlIndexFixing(Index3M,H2211,TRUE,_xll.ohTrigger(RecalcTrigger,Trigger3M)),NA())</f>
        <v>6.0009124545875019E-3</v>
      </c>
      <c r="L2211" s="44">
        <f>IFERROR(_xll.qlIndexFixing(Index6M,$H2211,TRUE,_xll.ohTrigger(RecalcTrigger,Trigger6M)),NA())</f>
        <v>5.9935734545923441E-3</v>
      </c>
      <c r="M2211" s="146">
        <f>IFERROR(_xll.qlIndexFixing(Index1Y,$H2211,TRUE,_xll.ohTrigger(RecalcTrigger,Trigger1Y)),NA())</f>
        <v>6.2601851264726237E-3</v>
      </c>
      <c r="N2211" s="145">
        <f>IFERROR(_xll.qlIndexFixing(ONIndex1M,I2211,TRUE,_xll.ohTrigger(RecalcTrigger,Trigger1M)),NA())</f>
        <v>5.8767063845432954E-3</v>
      </c>
      <c r="O2211" s="44">
        <f>IFERROR(_xll.qlIndexFixing(ONIndex3M,I2211,TRUE,_xll.ohTrigger(RecalcTrigger,Trigger3M)),NA())</f>
        <v>6.0201662000014533E-3</v>
      </c>
      <c r="P2211" s="44">
        <f>IFERROR(_xll.qlIndexFixing(ONIndex6M,I2211,TRUE,_xll.ohTrigger(RecalcTrigger,Trigger6M)),NA())</f>
        <v>6.0308898121430587E-3</v>
      </c>
      <c r="Q2211" s="146">
        <f>IFERROR(_xll.qlIndexFixing(ONIndex1Y,I2211,TRUE,_xll.ohTrigger(RecalcTrigger,Trigger1Y)),NA())</f>
        <v>6.3335626941840584E-3</v>
      </c>
    </row>
    <row r="2212" spans="2:17" x14ac:dyDescent="0.2">
      <c r="B2212" s="39" t="s">
        <v>42</v>
      </c>
      <c r="D2212" s="42">
        <f>_xll.qlCalendarAdvance(Calendar,$D2211,B2212,"f",FALSE)</f>
        <v>55262</v>
      </c>
      <c r="E2212" s="140">
        <f>_xll.qlInterestRateIndexValueDate(IndexON,D2212)</f>
        <v>55262</v>
      </c>
      <c r="F2212" s="156">
        <f>IFERROR(_xll.qlIndexFixing(IndexON,D2212,TRUE,_xll.ohTrigger(RecalcTrigger,TriggerON)),NA())</f>
        <v>4.9742894926629866E-3</v>
      </c>
      <c r="H2212" s="42">
        <f>_xll.qlCalendarAdvance(Calendar,$H2211,B2212,"f",FALSE)</f>
        <v>55262</v>
      </c>
      <c r="I2212" s="140">
        <f>_xll.qlInterestRateIndexValueDate(Index1M,$H2212)</f>
        <v>55262</v>
      </c>
      <c r="J2212" s="145">
        <f>IFERROR(_xll.qlIndexFixing(Index1M,$H2212,TRUE,_xll.ohTrigger(RecalcTrigger,Trigger1M)),NA())</f>
        <v>5.8668424711251221E-3</v>
      </c>
      <c r="K2212" s="44">
        <f>IFERROR(_xll.qlIndexFixing(Index3M,H2212,TRUE,_xll.ohTrigger(RecalcTrigger,Trigger3M)),NA())</f>
        <v>5.9972645792414981E-3</v>
      </c>
      <c r="L2212" s="44">
        <f>IFERROR(_xll.qlIndexFixing(Index6M,$H2212,TRUE,_xll.ohTrigger(RecalcTrigger,Trigger6M)),NA())</f>
        <v>5.9900745112138991E-3</v>
      </c>
      <c r="M2212" s="146">
        <f>IFERROR(_xll.qlIndexFixing(Index1Y,$H2212,TRUE,_xll.ohTrigger(RecalcTrigger,Trigger1Y)),NA())</f>
        <v>6.2559867968967342E-3</v>
      </c>
      <c r="N2212" s="145">
        <f>IFERROR(_xll.qlIndexFixing(ONIndex1M,I2212,TRUE,_xll.ohTrigger(RecalcTrigger,Trigger1M)),NA())</f>
        <v>5.8730311421339998E-3</v>
      </c>
      <c r="O2212" s="44">
        <f>IFERROR(_xll.qlIndexFixing(ONIndex3M,I2212,TRUE,_xll.ohTrigger(RecalcTrigger,Trigger3M)),NA())</f>
        <v>6.0164194524847669E-3</v>
      </c>
      <c r="P2212" s="44">
        <f>IFERROR(_xll.qlIndexFixing(ONIndex6M,I2212,TRUE,_xll.ohTrigger(RecalcTrigger,Trigger6M)),NA())</f>
        <v>6.0272133601990685E-3</v>
      </c>
      <c r="Q2212" s="146">
        <f>IFERROR(_xll.qlIndexFixing(ONIndex1Y,I2212,TRUE,_xll.ohTrigger(RecalcTrigger,Trigger1Y)),NA())</f>
        <v>6.3297707655540769E-3</v>
      </c>
    </row>
    <row r="2213" spans="2:17" x14ac:dyDescent="0.2">
      <c r="B2213" s="39" t="s">
        <v>42</v>
      </c>
      <c r="D2213" s="42">
        <f>_xll.qlCalendarAdvance(Calendar,$D2212,B2213,"f",FALSE)</f>
        <v>55269</v>
      </c>
      <c r="E2213" s="140">
        <f>_xll.qlInterestRateIndexValueDate(IndexON,D2213)</f>
        <v>55269</v>
      </c>
      <c r="F2213" s="156">
        <f>IFERROR(_xll.qlIndexFixing(IndexON,D2213,TRUE,_xll.ohTrigger(RecalcTrigger,TriggerON)),NA())</f>
        <v>4.9709443700718392E-3</v>
      </c>
      <c r="H2213" s="42">
        <f>_xll.qlCalendarAdvance(Calendar,$H2212,B2213,"f",FALSE)</f>
        <v>55269</v>
      </c>
      <c r="I2213" s="140">
        <f>_xll.qlInterestRateIndexValueDate(Index1M,$H2213)</f>
        <v>55269</v>
      </c>
      <c r="J2213" s="145">
        <f>IFERROR(_xll.qlIndexFixing(Index1M,$H2213,TRUE,_xll.ohTrigger(RecalcTrigger,Trigger1M)),NA())</f>
        <v>5.8632102195831006E-3</v>
      </c>
      <c r="K2213" s="44">
        <f>IFERROR(_xll.qlIndexFixing(Index3M,H2213,TRUE,_xll.ohTrigger(RecalcTrigger,Trigger3M)),NA())</f>
        <v>5.9936329493971542E-3</v>
      </c>
      <c r="L2213" s="44">
        <f>IFERROR(_xll.qlIndexFixing(Index6M,$H2213,TRUE,_xll.ohTrigger(RecalcTrigger,Trigger6M)),NA())</f>
        <v>5.9865900733141126E-3</v>
      </c>
      <c r="M2213" s="146">
        <f>IFERROR(_xll.qlIndexFixing(Index1Y,$H2213,TRUE,_xll.ohTrigger(RecalcTrigger,Trigger1Y)),NA())</f>
        <v>6.2532781766149285E-3</v>
      </c>
      <c r="N2213" s="145">
        <f>IFERROR(_xll.qlIndexFixing(ONIndex1M,I2213,TRUE,_xll.ohTrigger(RecalcTrigger,Trigger1M)),NA())</f>
        <v>5.8693704476941999E-3</v>
      </c>
      <c r="O2213" s="44">
        <f>IFERROR(_xll.qlIndexFixing(ONIndex3M,I2213,TRUE,_xll.ohTrigger(RecalcTrigger,Trigger3M)),NA())</f>
        <v>6.0126889232203773E-3</v>
      </c>
      <c r="P2213" s="44">
        <f>IFERROR(_xll.qlIndexFixing(ONIndex6M,I2213,TRUE,_xll.ohTrigger(RecalcTrigger,Trigger6M)),NA())</f>
        <v>6.0235513645612304E-3</v>
      </c>
      <c r="Q2213" s="146">
        <f>IFERROR(_xll.qlIndexFixing(ONIndex1Y,I2213,TRUE,_xll.ohTrigger(RecalcTrigger,Trigger1Y)),NA())</f>
        <v>6.325992382432144E-3</v>
      </c>
    </row>
    <row r="2214" spans="2:17" x14ac:dyDescent="0.2">
      <c r="B2214" s="39" t="s">
        <v>42</v>
      </c>
      <c r="D2214" s="42">
        <f>_xll.qlCalendarAdvance(Calendar,$D2213,B2214,"f",FALSE)</f>
        <v>55276</v>
      </c>
      <c r="E2214" s="140">
        <f>_xll.qlInterestRateIndexValueDate(IndexON,D2214)</f>
        <v>55276</v>
      </c>
      <c r="F2214" s="156">
        <f>IFERROR(_xll.qlIndexFixing(IndexON,D2214,TRUE,_xll.ohTrigger(RecalcTrigger,TriggerON)),NA())</f>
        <v>4.9676148228738892E-3</v>
      </c>
      <c r="H2214" s="42">
        <f>_xll.qlCalendarAdvance(Calendar,$H2213,B2214,"f",FALSE)</f>
        <v>55276</v>
      </c>
      <c r="I2214" s="140">
        <f>_xll.qlInterestRateIndexValueDate(Index1M,$H2214)</f>
        <v>55276</v>
      </c>
      <c r="J2214" s="145">
        <f>IFERROR(_xll.qlIndexFixing(Index1M,$H2214,TRUE,_xll.ohTrigger(RecalcTrigger,Trigger1M)),NA())</f>
        <v>5.8589625804964553E-3</v>
      </c>
      <c r="K2214" s="44">
        <f>IFERROR(_xll.qlIndexFixing(Index3M,H2214,TRUE,_xll.ohTrigger(RecalcTrigger,Trigger3M)),NA())</f>
        <v>5.9898115951305449E-3</v>
      </c>
      <c r="L2214" s="44">
        <f>IFERROR(_xll.qlIndexFixing(Index6M,$H2214,TRUE,_xll.ohTrigger(RecalcTrigger,Trigger6M)),NA())</f>
        <v>5.9829263537396682E-3</v>
      </c>
      <c r="M2214" s="146">
        <f>IFERROR(_xll.qlIndexFixing(Index1Y,$H2214,TRUE,_xll.ohTrigger(RecalcTrigger,Trigger1Y)),NA())</f>
        <v>6.2498451648852552E-3</v>
      </c>
      <c r="N2214" s="145">
        <f>IFERROR(_xll.qlIndexFixing(ONIndex1M,I2214,TRUE,_xll.ohTrigger(RecalcTrigger,Trigger1M)),NA())</f>
        <v>5.8657243008997106E-3</v>
      </c>
      <c r="O2214" s="44">
        <f>IFERROR(_xll.qlIndexFixing(ONIndex3M,I2214,TRUE,_xll.ohTrigger(RecalcTrigger,Trigger3M)),NA())</f>
        <v>6.008974612127238E-3</v>
      </c>
      <c r="P2214" s="44">
        <f>IFERROR(_xll.qlIndexFixing(ONIndex6M,I2214,TRUE,_xll.ohTrigger(RecalcTrigger,Trigger6M)),NA())</f>
        <v>6.0199038250674519E-3</v>
      </c>
      <c r="Q2214" s="146">
        <f>IFERROR(_xll.qlIndexFixing(ONIndex1Y,I2214,TRUE,_xll.ohTrigger(RecalcTrigger,Trigger1Y)),NA())</f>
        <v>6.3222275450613985E-3</v>
      </c>
    </row>
    <row r="2215" spans="2:17" x14ac:dyDescent="0.2">
      <c r="B2215" s="39" t="s">
        <v>42</v>
      </c>
      <c r="D2215" s="42">
        <f>_xll.qlCalendarAdvance(Calendar,$D2214,B2215,"f",FALSE)</f>
        <v>55283</v>
      </c>
      <c r="E2215" s="140">
        <f>_xll.qlInterestRateIndexValueDate(IndexON,D2215)</f>
        <v>55283</v>
      </c>
      <c r="F2215" s="156">
        <f>IFERROR(_xll.qlIndexFixing(IndexON,D2215,TRUE,_xll.ohTrigger(RecalcTrigger,TriggerON)),NA())</f>
        <v>4.9643008511501829E-3</v>
      </c>
      <c r="H2215" s="42">
        <f>_xll.qlCalendarAdvance(Calendar,$H2214,B2215,"f",FALSE)</f>
        <v>55283</v>
      </c>
      <c r="I2215" s="140">
        <f>_xll.qlInterestRateIndexValueDate(Index1M,$H2215)</f>
        <v>55283</v>
      </c>
      <c r="J2215" s="145">
        <f>IFERROR(_xll.qlIndexFixing(Index1M,$H2215,TRUE,_xll.ohTrigger(RecalcTrigger,Trigger1M)),NA())</f>
        <v>5.8553623860295653E-3</v>
      </c>
      <c r="K2215" s="44">
        <f>IFERROR(_xll.qlIndexFixing(Index3M,H2215,TRUE,_xll.ohTrigger(RecalcTrigger,Trigger3M)),NA())</f>
        <v>5.9862135575563351E-3</v>
      </c>
      <c r="L2215" s="44">
        <f>IFERROR(_xll.qlIndexFixing(Index6M,$H2215,TRUE,_xll.ohTrigger(RecalcTrigger,Trigger6M)),NA())</f>
        <v>5.9794719061324764E-3</v>
      </c>
      <c r="M2215" s="146">
        <f>IFERROR(_xll.qlIndexFixing(Index1Y,$H2215,TRUE,_xll.ohTrigger(RecalcTrigger,Trigger1Y)),NA())</f>
        <v>6.2464257951016181E-3</v>
      </c>
      <c r="N2215" s="145">
        <f>IFERROR(_xll.qlIndexFixing(ONIndex1M,I2215,TRUE,_xll.ohTrigger(RecalcTrigger,Trigger1M)),NA())</f>
        <v>5.8620927020747171E-3</v>
      </c>
      <c r="O2215" s="44">
        <f>IFERROR(_xll.qlIndexFixing(ONIndex3M,I2215,TRUE,_xll.ohTrigger(RecalcTrigger,Trigger3M)),NA())</f>
        <v>6.0052765194484881E-3</v>
      </c>
      <c r="P2215" s="44">
        <f>IFERROR(_xll.qlIndexFixing(ONIndex6M,I2215,TRUE,_xll.ohTrigger(RecalcTrigger,Trigger6M)),NA())</f>
        <v>6.0162707417987793E-3</v>
      </c>
      <c r="Q2215" s="146">
        <f>IFERROR(_xll.qlIndexFixing(ONIndex1Y,I2215,TRUE,_xll.ohTrigger(RecalcTrigger,Trigger1Y)),NA())</f>
        <v>6.3184762531987015E-3</v>
      </c>
    </row>
    <row r="2216" spans="2:17" x14ac:dyDescent="0.2">
      <c r="B2216" s="39" t="s">
        <v>42</v>
      </c>
      <c r="D2216" s="42">
        <f>_xll.qlCalendarAdvance(Calendar,$D2215,B2216,"f",FALSE)</f>
        <v>55290</v>
      </c>
      <c r="E2216" s="140">
        <f>_xll.qlInterestRateIndexValueDate(IndexON,D2216)</f>
        <v>55290</v>
      </c>
      <c r="F2216" s="156">
        <f>IFERROR(_xll.qlIndexFixing(IndexON,D2216,TRUE,_xll.ohTrigger(RecalcTrigger,TriggerON)),NA())</f>
        <v>4.9610024548196741E-3</v>
      </c>
      <c r="H2216" s="42">
        <f>_xll.qlCalendarAdvance(Calendar,$H2215,B2216,"f",FALSE)</f>
        <v>55290</v>
      </c>
      <c r="I2216" s="140">
        <f>_xll.qlInterestRateIndexValueDate(Index1M,$H2216)</f>
        <v>55290</v>
      </c>
      <c r="J2216" s="145">
        <f>IFERROR(_xll.qlIndexFixing(Index1M,$H2216,TRUE,_xll.ohTrigger(RecalcTrigger,Trigger1M)),NA())</f>
        <v>5.8517767479904564E-3</v>
      </c>
      <c r="K2216" s="44">
        <f>IFERROR(_xll.qlIndexFixing(Index3M,H2216,TRUE,_xll.ohTrigger(RecalcTrigger,Trigger3M)),NA())</f>
        <v>5.9826317656492068E-3</v>
      </c>
      <c r="L2216" s="44">
        <f>IFERROR(_xll.qlIndexFixing(Index6M,$H2216,TRUE,_xll.ohTrigger(RecalcTrigger,Trigger6M)),NA())</f>
        <v>5.9760319640428262E-3</v>
      </c>
      <c r="M2216" s="146">
        <f>IFERROR(_xll.qlIndexFixing(Index1Y,$H2216,TRUE,_xll.ohTrigger(RecalcTrigger,Trigger1Y)),NA())</f>
        <v>6.2430200671249551E-3</v>
      </c>
      <c r="N2216" s="145">
        <f>IFERROR(_xll.qlIndexFixing(ONIndex1M,I2216,TRUE,_xll.ohTrigger(RecalcTrigger,Trigger1M)),NA())</f>
        <v>5.8584756509760805E-3</v>
      </c>
      <c r="O2216" s="44">
        <f>IFERROR(_xll.qlIndexFixing(ONIndex3M,I2216,TRUE,_xll.ohTrigger(RecalcTrigger,Trigger3M)),NA())</f>
        <v>6.0015946448599422E-3</v>
      </c>
      <c r="P2216" s="44">
        <f>IFERROR(_xll.qlIndexFixing(ONIndex6M,I2216,TRUE,_xll.ohTrigger(RecalcTrigger,Trigger6M)),NA())</f>
        <v>6.0126521148362588E-3</v>
      </c>
      <c r="Q2216" s="146">
        <f>IFERROR(_xll.qlIndexFixing(ONIndex1Y,I2216,TRUE,_xll.ohTrigger(RecalcTrigger,Trigger1Y)),NA())</f>
        <v>6.314738507087192E-3</v>
      </c>
    </row>
    <row r="2217" spans="2:17" x14ac:dyDescent="0.2">
      <c r="B2217" s="39" t="s">
        <v>42</v>
      </c>
      <c r="D2217" s="42">
        <f>_xll.qlCalendarAdvance(Calendar,$D2216,B2217,"f",FALSE)</f>
        <v>55297</v>
      </c>
      <c r="E2217" s="140">
        <f>_xll.qlInterestRateIndexValueDate(IndexON,D2217)</f>
        <v>55297</v>
      </c>
      <c r="F2217" s="156">
        <f>IFERROR(_xll.qlIndexFixing(IndexON,D2217,TRUE,_xll.ohTrigger(RecalcTrigger,TriggerON)),NA())</f>
        <v>4.9577196339634089E-3</v>
      </c>
      <c r="H2217" s="42">
        <f>_xll.qlCalendarAdvance(Calendar,$H2216,B2217,"f",FALSE)</f>
        <v>55297</v>
      </c>
      <c r="I2217" s="140">
        <f>_xll.qlInterestRateIndexValueDate(Index1M,$H2217)</f>
        <v>55297</v>
      </c>
      <c r="J2217" s="145">
        <f>IFERROR(_xll.qlIndexFixing(Index1M,$H2217,TRUE,_xll.ohTrigger(RecalcTrigger,Trigger1M)),NA())</f>
        <v>5.8482056663619357E-3</v>
      </c>
      <c r="K2217" s="44">
        <f>IFERROR(_xll.qlIndexFixing(Index3M,H2217,TRUE,_xll.ohTrigger(RecalcTrigger,Trigger3M)),NA())</f>
        <v>5.9790662193668761E-3</v>
      </c>
      <c r="L2217" s="44">
        <f>IFERROR(_xll.qlIndexFixing(Index6M,$H2217,TRUE,_xll.ohTrigger(RecalcTrigger,Trigger6M)),NA())</f>
        <v>5.9726065273945162E-3</v>
      </c>
      <c r="M2217" s="146">
        <f>IFERROR(_xll.qlIndexFixing(Index1Y,$H2217,TRUE,_xll.ohTrigger(RecalcTrigger,Trigger1Y)),NA())</f>
        <v>6.2396279808157595E-3</v>
      </c>
      <c r="N2217" s="145">
        <f>IFERROR(_xll.qlIndexFixing(ONIndex1M,I2217,TRUE,_xll.ohTrigger(RecalcTrigger,Trigger1M)),NA())</f>
        <v>5.8548731477658933E-3</v>
      </c>
      <c r="O2217" s="44">
        <f>IFERROR(_xll.qlIndexFixing(ONIndex3M,I2217,TRUE,_xll.ohTrigger(RecalcTrigger,Trigger3M)),NA())</f>
        <v>5.9979289886047393E-3</v>
      </c>
      <c r="P2217" s="44">
        <f>IFERROR(_xll.qlIndexFixing(ONIndex6M,I2217,TRUE,_xll.ohTrigger(RecalcTrigger,Trigger6M)),NA())</f>
        <v>6.0090479441798905E-3</v>
      </c>
      <c r="Q2217" s="146">
        <f>IFERROR(_xll.qlIndexFixing(ONIndex1Y,I2217,TRUE,_xll.ohTrigger(RecalcTrigger,Trigger1Y)),NA())</f>
        <v>6.3110143065647772E-3</v>
      </c>
    </row>
    <row r="2218" spans="2:17" x14ac:dyDescent="0.2">
      <c r="B2218" s="39" t="s">
        <v>42</v>
      </c>
      <c r="D2218" s="42">
        <f>_xll.qlCalendarAdvance(Calendar,$D2217,B2218,"f",FALSE)</f>
        <v>55304</v>
      </c>
      <c r="E2218" s="140">
        <f>_xll.qlInterestRateIndexValueDate(IndexON,D2218)</f>
        <v>55304</v>
      </c>
      <c r="F2218" s="156">
        <f>IFERROR(_xll.qlIndexFixing(IndexON,D2218,TRUE,_xll.ohTrigger(RecalcTrigger,TriggerON)),NA())</f>
        <v>4.9544523885003411E-3</v>
      </c>
      <c r="H2218" s="42">
        <f>_xll.qlCalendarAdvance(Calendar,$H2217,B2218,"f",FALSE)</f>
        <v>55304</v>
      </c>
      <c r="I2218" s="140">
        <f>_xll.qlInterestRateIndexValueDate(Index1M,$H2218)</f>
        <v>55304</v>
      </c>
      <c r="J2218" s="145">
        <f>IFERROR(_xll.qlIndexFixing(Index1M,$H2218,TRUE,_xll.ohTrigger(RecalcTrigger,Trigger1M)),NA())</f>
        <v>5.8452672963228425E-3</v>
      </c>
      <c r="K2218" s="44">
        <f>IFERROR(_xll.qlIndexFixing(Index3M,H2218,TRUE,_xll.ohTrigger(RecalcTrigger,Trigger3M)),NA())</f>
        <v>5.9755169186635334E-3</v>
      </c>
      <c r="L2218" s="44">
        <f>IFERROR(_xll.qlIndexFixing(Index6M,$H2218,TRUE,_xll.ohTrigger(RecalcTrigger,Trigger6M)),NA())</f>
        <v>5.9693854633572777E-3</v>
      </c>
      <c r="M2218" s="146">
        <f>IFERROR(_xll.qlIndexFixing(Index1Y,$H2218,TRUE,_xll.ohTrigger(RecalcTrigger,Trigger1Y)),NA())</f>
        <v>6.2362495360362971E-3</v>
      </c>
      <c r="N2218" s="145">
        <f>IFERROR(_xll.qlIndexFixing(ONIndex1M,I2218,TRUE,_xll.ohTrigger(RecalcTrigger,Trigger1M)),NA())</f>
        <v>5.851285192282063E-3</v>
      </c>
      <c r="O2218" s="44">
        <f>IFERROR(_xll.qlIndexFixing(ONIndex3M,I2218,TRUE,_xll.ohTrigger(RecalcTrigger,Trigger3M)),NA())</f>
        <v>5.9942795506018332E-3</v>
      </c>
      <c r="P2218" s="44">
        <f>IFERROR(_xll.qlIndexFixing(ONIndex6M,I2218,TRUE,_xll.ohTrigger(RecalcTrigger,Trigger6M)),NA())</f>
        <v>6.0054582296675818E-3</v>
      </c>
      <c r="Q2218" s="146">
        <f>IFERROR(_xll.qlIndexFixing(ONIndex1Y,I2218,TRUE,_xll.ohTrigger(RecalcTrigger,Trigger1Y)),NA())</f>
        <v>6.3073036516314573E-3</v>
      </c>
    </row>
    <row r="2219" spans="2:17" x14ac:dyDescent="0.2">
      <c r="B2219" s="39" t="s">
        <v>42</v>
      </c>
      <c r="D2219" s="42">
        <f>_xll.qlCalendarAdvance(Calendar,$D2218,B2219,"f",FALSE)</f>
        <v>55311</v>
      </c>
      <c r="E2219" s="140">
        <f>_xll.qlInterestRateIndexValueDate(IndexON,D2219)</f>
        <v>55311</v>
      </c>
      <c r="F2219" s="156">
        <f>IFERROR(_xll.qlIndexFixing(IndexON,D2219,TRUE,_xll.ohTrigger(RecalcTrigger,TriggerON)),NA())</f>
        <v>4.9512007184304707E-3</v>
      </c>
      <c r="H2219" s="42">
        <f>_xll.qlCalendarAdvance(Calendar,$H2218,B2219,"f",FALSE)</f>
        <v>55311</v>
      </c>
      <c r="I2219" s="140">
        <f>_xll.qlInterestRateIndexValueDate(Index1M,$H2219)</f>
        <v>55311</v>
      </c>
      <c r="J2219" s="145">
        <f>IFERROR(_xll.qlIndexFixing(Index1M,$H2219,TRUE,_xll.ohTrigger(RecalcTrigger,Trigger1M)),NA())</f>
        <v>5.8417223784726913E-3</v>
      </c>
      <c r="K2219" s="44">
        <f>IFERROR(_xll.qlIndexFixing(Index3M,H2219,TRUE,_xll.ohTrigger(RecalcTrigger,Trigger3M)),NA())</f>
        <v>5.9719838634977752E-3</v>
      </c>
      <c r="L2219" s="44">
        <f>IFERROR(_xll.qlIndexFixing(Index6M,$H2219,TRUE,_xll.ohTrigger(RecalcTrigger,Trigger6M)),NA())</f>
        <v>5.965988056750143E-3</v>
      </c>
      <c r="M2219" s="146">
        <f>IFERROR(_xll.qlIndexFixing(Index1Y,$H2219,TRUE,_xll.ohTrigger(RecalcTrigger,Trigger1Y)),NA())</f>
        <v>6.232884732648613E-3</v>
      </c>
      <c r="N2219" s="145">
        <f>IFERROR(_xll.qlIndexFixing(ONIndex1M,I2219,TRUE,_xll.ohTrigger(RecalcTrigger,Trigger1M)),NA())</f>
        <v>5.8477117846866822E-3</v>
      </c>
      <c r="O2219" s="44">
        <f>IFERROR(_xll.qlIndexFixing(ONIndex3M,I2219,TRUE,_xll.ohTrigger(RecalcTrigger,Trigger3M)),NA())</f>
        <v>5.9906463309322699E-3</v>
      </c>
      <c r="P2219" s="44">
        <f>IFERROR(_xll.qlIndexFixing(ONIndex6M,I2219,TRUE,_xll.ohTrigger(RecalcTrigger,Trigger6M)),NA())</f>
        <v>6.0018829714614252E-3</v>
      </c>
      <c r="Q2219" s="146">
        <f>IFERROR(_xll.qlIndexFixing(ONIndex1Y,I2219,TRUE,_xll.ohTrigger(RecalcTrigger,Trigger1Y)),NA())</f>
        <v>6.3036065423682786E-3</v>
      </c>
    </row>
    <row r="2220" spans="2:17" x14ac:dyDescent="0.2">
      <c r="B2220" s="39" t="s">
        <v>42</v>
      </c>
      <c r="D2220" s="42">
        <f>_xll.qlCalendarAdvance(Calendar,$D2219,B2220,"f",FALSE)</f>
        <v>55318</v>
      </c>
      <c r="E2220" s="140">
        <f>_xll.qlInterestRateIndexValueDate(IndexON,D2220)</f>
        <v>55318</v>
      </c>
      <c r="F2220" s="156">
        <f>IFERROR(_xll.qlIndexFixing(IndexON,D2220,TRUE,_xll.ohTrigger(RecalcTrigger,TriggerON)),NA())</f>
        <v>4.947964623834844E-3</v>
      </c>
      <c r="H2220" s="42">
        <f>_xll.qlCalendarAdvance(Calendar,$H2219,B2220,"f",FALSE)</f>
        <v>55318</v>
      </c>
      <c r="I2220" s="140">
        <f>_xll.qlInterestRateIndexValueDate(Index1M,$H2220)</f>
        <v>55318</v>
      </c>
      <c r="J2220" s="145">
        <f>IFERROR(_xll.qlIndexFixing(Index1M,$H2220,TRUE,_xll.ohTrigger(RecalcTrigger,Trigger1M)),NA())</f>
        <v>5.8381920161968788E-3</v>
      </c>
      <c r="K2220" s="44">
        <f>IFERROR(_xll.qlIndexFixing(Index3M,H2220,TRUE,_xll.ohTrigger(RecalcTrigger,Trigger3M)),NA())</f>
        <v>5.9684670538246729E-3</v>
      </c>
      <c r="L2220" s="44">
        <f>IFERROR(_xll.qlIndexFixing(Index6M,$H2220,TRUE,_xll.ohTrigger(RecalcTrigger,Trigger6M)),NA())</f>
        <v>5.9626051550986294E-3</v>
      </c>
      <c r="M2220" s="146">
        <f>IFERROR(_xll.qlIndexFixing(Index1Y,$H2220,TRUE,_xll.ohTrigger(RecalcTrigger,Trigger1Y)),NA())</f>
        <v>6.2295335705158574E-3</v>
      </c>
      <c r="N2220" s="145">
        <f>IFERROR(_xll.qlIndexFixing(ONIndex1M,I2220,TRUE,_xll.ohTrigger(RecalcTrigger,Trigger1M)),NA())</f>
        <v>5.8441529249797508E-3</v>
      </c>
      <c r="O2220" s="44">
        <f>IFERROR(_xll.qlIndexFixing(ONIndex3M,I2220,TRUE,_xll.ohTrigger(RecalcTrigger,Trigger3M)),NA())</f>
        <v>5.9870293293529109E-3</v>
      </c>
      <c r="P2220" s="44">
        <f>IFERROR(_xll.qlIndexFixing(ONIndex6M,I2220,TRUE,_xll.ohTrigger(RecalcTrigger,Trigger6M)),NA())</f>
        <v>5.9983221693993283E-3</v>
      </c>
      <c r="Q2220" s="146">
        <f>IFERROR(_xll.qlIndexFixing(ONIndex1Y,I2220,TRUE,_xll.ohTrigger(RecalcTrigger,Trigger1Y)),NA())</f>
        <v>6.2999229787752409E-3</v>
      </c>
    </row>
    <row r="2221" spans="2:17" x14ac:dyDescent="0.2">
      <c r="B2221" s="39" t="s">
        <v>42</v>
      </c>
      <c r="D2221" s="42">
        <f>_xll.qlCalendarAdvance(Calendar,$D2220,B2221,"f",FALSE)</f>
        <v>55325</v>
      </c>
      <c r="E2221" s="140">
        <f>_xll.qlInterestRateIndexValueDate(IndexON,D2221)</f>
        <v>55325</v>
      </c>
      <c r="F2221" s="156">
        <f>IFERROR(_xll.qlIndexFixing(IndexON,D2221,TRUE,_xll.ohTrigger(RecalcTrigger,TriggerON)),NA())</f>
        <v>4.944744104713461E-3</v>
      </c>
      <c r="H2221" s="42">
        <f>_xll.qlCalendarAdvance(Calendar,$H2220,B2221,"f",FALSE)</f>
        <v>55325</v>
      </c>
      <c r="I2221" s="140">
        <f>_xll.qlInterestRateIndexValueDate(Index1M,$H2221)</f>
        <v>55325</v>
      </c>
      <c r="J2221" s="145">
        <f>IFERROR(_xll.qlIndexFixing(Index1M,$H2221,TRUE,_xll.ohTrigger(RecalcTrigger,Trigger1M)),NA())</f>
        <v>5.8346762094764939E-3</v>
      </c>
      <c r="K2221" s="44">
        <f>IFERROR(_xll.qlIndexFixing(Index3M,H2221,TRUE,_xll.ohTrigger(RecalcTrigger,Trigger3M)),NA())</f>
        <v>5.9649664896010614E-3</v>
      </c>
      <c r="L2221" s="44">
        <f>IFERROR(_xll.qlIndexFixing(Index6M,$H2221,TRUE,_xll.ohTrigger(RecalcTrigger,Trigger6M)),NA())</f>
        <v>5.9592367583283347E-3</v>
      </c>
      <c r="M2221" s="146">
        <f>IFERROR(_xll.qlIndexFixing(Index1Y,$H2221,TRUE,_xll.ohTrigger(RecalcTrigger,Trigger1Y)),NA())</f>
        <v>6.2261960495014037E-3</v>
      </c>
      <c r="N2221" s="145">
        <f>IFERROR(_xll.qlIndexFixing(ONIndex1M,I2221,TRUE,_xll.ohTrigger(RecalcTrigger,Trigger1M)),NA())</f>
        <v>5.8406086130802226E-3</v>
      </c>
      <c r="O2221" s="44">
        <f>IFERROR(_xll.qlIndexFixing(ONIndex3M,I2221,TRUE,_xll.ohTrigger(RecalcTrigger,Trigger3M)),NA())</f>
        <v>5.9834285461879411E-3</v>
      </c>
      <c r="P2221" s="44">
        <f>IFERROR(_xll.qlIndexFixing(ONIndex6M,I2221,TRUE,_xll.ohTrigger(RecalcTrigger,Trigger6M)),NA())</f>
        <v>5.9947758237244297E-3</v>
      </c>
      <c r="Q2221" s="146">
        <f>IFERROR(_xll.qlIndexFixing(ONIndex1Y,I2221,TRUE,_xll.ohTrigger(RecalcTrigger,Trigger1Y)),NA())</f>
        <v>6.296252960771298E-3</v>
      </c>
    </row>
    <row r="2222" spans="2:17" x14ac:dyDescent="0.2">
      <c r="B2222" s="39" t="s">
        <v>42</v>
      </c>
      <c r="D2222" s="42">
        <f>_xll.qlCalendarAdvance(Calendar,$D2221,B2222,"f",FALSE)</f>
        <v>55332</v>
      </c>
      <c r="E2222" s="140">
        <f>_xll.qlInterestRateIndexValueDate(IndexON,D2222)</f>
        <v>55332</v>
      </c>
      <c r="F2222" s="156">
        <f>IFERROR(_xll.qlIndexFixing(IndexON,D2222,TRUE,_xll.ohTrigger(RecalcTrigger,TriggerON)),NA())</f>
        <v>4.9415391609042292E-3</v>
      </c>
      <c r="H2222" s="42">
        <f>_xll.qlCalendarAdvance(Calendar,$H2221,B2222,"f",FALSE)</f>
        <v>55332</v>
      </c>
      <c r="I2222" s="140">
        <f>_xll.qlInterestRateIndexValueDate(Index1M,$H2222)</f>
        <v>55332</v>
      </c>
      <c r="J2222" s="145">
        <f>IFERROR(_xll.qlIndexFixing(Index1M,$H2222,TRUE,_xll.ohTrigger(RecalcTrigger,Trigger1M)),NA())</f>
        <v>5.8311749583007302E-3</v>
      </c>
      <c r="K2222" s="44">
        <f>IFERROR(_xll.qlIndexFixing(Index3M,H2222,TRUE,_xll.ohTrigger(RecalcTrigger,Trigger3M)),NA())</f>
        <v>5.9614821707855365E-3</v>
      </c>
      <c r="L2222" s="44">
        <f>IFERROR(_xll.qlIndexFixing(Index6M,$H2222,TRUE,_xll.ohTrigger(RecalcTrigger,Trigger6M)),NA())</f>
        <v>5.9558828663666269E-3</v>
      </c>
      <c r="M2222" s="146">
        <f>IFERROR(_xll.qlIndexFixing(Index1Y,$H2222,TRUE,_xll.ohTrigger(RecalcTrigger,Trigger1Y)),NA())</f>
        <v>6.2228721694688452E-3</v>
      </c>
      <c r="N2222" s="145">
        <f>IFERROR(_xll.qlIndexFixing(ONIndex1M,I2222,TRUE,_xll.ohTrigger(RecalcTrigger,Trigger1M)),NA())</f>
        <v>5.8370788489880976E-3</v>
      </c>
      <c r="O2222" s="44">
        <f>IFERROR(_xll.qlIndexFixing(ONIndex3M,I2222,TRUE,_xll.ohTrigger(RecalcTrigger,Trigger3M)),NA())</f>
        <v>5.9798439811131754E-3</v>
      </c>
      <c r="P2222" s="44">
        <f>IFERROR(_xll.qlIndexFixing(ONIndex6M,I2222,TRUE,_xll.ohTrigger(RecalcTrigger,Trigger6M)),NA())</f>
        <v>5.9912439341935908E-3</v>
      </c>
      <c r="Q2222" s="146">
        <f>IFERROR(_xll.qlIndexFixing(ONIndex1Y,I2222,TRUE,_xll.ohTrigger(RecalcTrigger,Trigger1Y)),NA())</f>
        <v>6.29259648835645E-3</v>
      </c>
    </row>
    <row r="2223" spans="2:17" x14ac:dyDescent="0.2">
      <c r="B2223" s="39" t="s">
        <v>42</v>
      </c>
      <c r="D2223" s="42">
        <f>_xll.qlCalendarAdvance(Calendar,$D2222,B2223,"f",FALSE)</f>
        <v>55339</v>
      </c>
      <c r="E2223" s="140">
        <f>_xll.qlInterestRateIndexValueDate(IndexON,D2223)</f>
        <v>55339</v>
      </c>
      <c r="F2223" s="156">
        <f>IFERROR(_xll.qlIndexFixing(IndexON,D2223,TRUE,_xll.ohTrigger(RecalcTrigger,TriggerON)),NA())</f>
        <v>4.938349792569241E-3</v>
      </c>
      <c r="H2223" s="42">
        <f>_xll.qlCalendarAdvance(Calendar,$H2222,B2223,"f",FALSE)</f>
        <v>55339</v>
      </c>
      <c r="I2223" s="140">
        <f>_xll.qlInterestRateIndexValueDate(Index1M,$H2223)</f>
        <v>55339</v>
      </c>
      <c r="J2223" s="145">
        <f>IFERROR(_xll.qlIndexFixing(Index1M,$H2223,TRUE,_xll.ohTrigger(RecalcTrigger,Trigger1M)),NA())</f>
        <v>5.8270848604518302E-3</v>
      </c>
      <c r="K2223" s="44">
        <f>IFERROR(_xll.qlIndexFixing(Index3M,H2223,TRUE,_xll.ohTrigger(RecalcTrigger,Trigger3M)),NA())</f>
        <v>5.9580140973340507E-3</v>
      </c>
      <c r="L2223" s="44">
        <f>IFERROR(_xll.qlIndexFixing(Index6M,$H2223,TRUE,_xll.ohTrigger(RecalcTrigger,Trigger6M)),NA())</f>
        <v>5.9523585176081834E-3</v>
      </c>
      <c r="M2223" s="146">
        <f>IFERROR(_xll.qlIndexFixing(Index1Y,$H2223,TRUE,_xll.ohTrigger(RecalcTrigger,Trigger1Y)),NA())</f>
        <v>6.2195619302831068E-3</v>
      </c>
      <c r="N2223" s="145">
        <f>IFERROR(_xll.qlIndexFixing(ONIndex1M,I2223,TRUE,_xll.ohTrigger(RecalcTrigger,Trigger1M)),NA())</f>
        <v>5.8335636326223295E-3</v>
      </c>
      <c r="O2223" s="44">
        <f>IFERROR(_xll.qlIndexFixing(ONIndex3M,I2223,TRUE,_xll.ohTrigger(RecalcTrigger,Trigger3M)),NA())</f>
        <v>5.976275634452799E-3</v>
      </c>
      <c r="P2223" s="44">
        <f>IFERROR(_xll.qlIndexFixing(ONIndex6M,I2223,TRUE,_xll.ohTrigger(RecalcTrigger,Trigger6M)),NA())</f>
        <v>5.9877265008068115E-3</v>
      </c>
      <c r="Q2223" s="146">
        <f>IFERROR(_xll.qlIndexFixing(ONIndex1Y,I2223,TRUE,_xll.ohTrigger(RecalcTrigger,Trigger1Y)),NA())</f>
        <v>6.2889535616927894E-3</v>
      </c>
    </row>
    <row r="2224" spans="2:17" x14ac:dyDescent="0.2">
      <c r="B2224" s="39" t="s">
        <v>42</v>
      </c>
      <c r="D2224" s="42">
        <f>_xll.qlCalendarAdvance(Calendar,$D2223,B2224,"f",FALSE)</f>
        <v>55346</v>
      </c>
      <c r="E2224" s="140">
        <f>_xll.qlInterestRateIndexValueDate(IndexON,D2224)</f>
        <v>55346</v>
      </c>
      <c r="F2224" s="156">
        <f>IFERROR(_xll.qlIndexFixing(IndexON,D2224,TRUE,_xll.ohTrigger(RecalcTrigger,TriggerON)),NA())</f>
        <v>4.9351759997084965E-3</v>
      </c>
      <c r="H2224" s="42">
        <f>_xll.qlCalendarAdvance(Calendar,$H2223,B2224,"f",FALSE)</f>
        <v>55346</v>
      </c>
      <c r="I2224" s="140">
        <f>_xll.qlInterestRateIndexValueDate(Index1M,$H2224)</f>
        <v>55346</v>
      </c>
      <c r="J2224" s="145">
        <f>IFERROR(_xll.qlIndexFixing(Index1M,$H2224,TRUE,_xll.ohTrigger(RecalcTrigger,Trigger1M)),NA())</f>
        <v>5.8236156733167581E-3</v>
      </c>
      <c r="K2224" s="44">
        <f>IFERROR(_xll.qlIndexFixing(Index3M,H2224,TRUE,_xll.ohTrigger(RecalcTrigger,Trigger3M)),NA())</f>
        <v>5.9545622692051998E-3</v>
      </c>
      <c r="L2224" s="44">
        <f>IFERROR(_xll.qlIndexFixing(Index6M,$H2224,TRUE,_xll.ohTrigger(RecalcTrigger,Trigger6M)),NA())</f>
        <v>5.9490346169728892E-3</v>
      </c>
      <c r="M2224" s="146">
        <f>IFERROR(_xll.qlIndexFixing(Index1Y,$H2224,TRUE,_xll.ohTrigger(RecalcTrigger,Trigger1Y)),NA())</f>
        <v>6.216265331808888E-3</v>
      </c>
      <c r="N2224" s="145">
        <f>IFERROR(_xll.qlIndexFixing(ONIndex1M,I2224,TRUE,_xll.ohTrigger(RecalcTrigger,Trigger1M)),NA())</f>
        <v>5.8300629642260571E-3</v>
      </c>
      <c r="O2224" s="44">
        <f>IFERROR(_xll.qlIndexFixing(ONIndex3M,I2224,TRUE,_xll.ohTrigger(RecalcTrigger,Trigger3M)),NA())</f>
        <v>5.972723505963673E-3</v>
      </c>
      <c r="P2224" s="44">
        <f>IFERROR(_xll.qlIndexFixing(ONIndex6M,I2224,TRUE,_xll.ohTrigger(RecalcTrigger,Trigger6M)),NA())</f>
        <v>5.9842235238882768E-3</v>
      </c>
      <c r="Q2224" s="146">
        <f>IFERROR(_xll.qlIndexFixing(ONIndex1Y,I2224,TRUE,_xll.ohTrigger(RecalcTrigger,Trigger1Y)),NA())</f>
        <v>6.2853241805371773E-3</v>
      </c>
    </row>
    <row r="2225" spans="2:17" x14ac:dyDescent="0.2">
      <c r="B2225" s="39" t="s">
        <v>42</v>
      </c>
      <c r="D2225" s="42">
        <f>_xll.qlCalendarAdvance(Calendar,$D2224,B2225,"f",FALSE)</f>
        <v>55353</v>
      </c>
      <c r="E2225" s="140">
        <f>_xll.qlInterestRateIndexValueDate(IndexON,D2225)</f>
        <v>55353</v>
      </c>
      <c r="F2225" s="156">
        <f>IFERROR(_xll.qlIndexFixing(IndexON,D2225,TRUE,_xll.ohTrigger(RecalcTrigger,TriggerON)),NA())</f>
        <v>4.9320177822409494E-3</v>
      </c>
      <c r="H2225" s="42">
        <f>_xll.qlCalendarAdvance(Calendar,$H2224,B2225,"f",FALSE)</f>
        <v>55353</v>
      </c>
      <c r="I2225" s="140">
        <f>_xll.qlInterestRateIndexValueDate(Index1M,$H2225)</f>
        <v>55353</v>
      </c>
      <c r="J2225" s="145">
        <f>IFERROR(_xll.qlIndexFixing(Index1M,$H2225,TRUE,_xll.ohTrigger(RecalcTrigger,Trigger1M)),NA())</f>
        <v>5.8201610424793012E-3</v>
      </c>
      <c r="K2225" s="44">
        <f>IFERROR(_xll.qlIndexFixing(Index3M,H2225,TRUE,_xll.ohTrigger(RecalcTrigger,Trigger3M)),NA())</f>
        <v>5.9511266863549383E-3</v>
      </c>
      <c r="L2225" s="44">
        <f>IFERROR(_xll.qlIndexFixing(Index6M,$H2225,TRUE,_xll.ohTrigger(RecalcTrigger,Trigger6M)),NA())</f>
        <v>5.9457252211878265E-3</v>
      </c>
      <c r="M2225" s="146">
        <f>IFERROR(_xll.qlIndexFixing(Index1Y,$H2225,TRUE,_xll.ohTrigger(RecalcTrigger,Trigger1Y)),NA())</f>
        <v>6.2129823739122195E-3</v>
      </c>
      <c r="N2225" s="145">
        <f>IFERROR(_xll.qlIndexFixing(ONIndex1M,I2225,TRUE,_xll.ohTrigger(RecalcTrigger,Trigger1M)),NA())</f>
        <v>5.8265768435561416E-3</v>
      </c>
      <c r="O2225" s="44">
        <f>IFERROR(_xll.qlIndexFixing(ONIndex3M,I2225,TRUE,_xll.ohTrigger(RecalcTrigger,Trigger3M)),NA())</f>
        <v>5.9691875957268437E-3</v>
      </c>
      <c r="P2225" s="44">
        <f>IFERROR(_xll.qlIndexFixing(ONIndex6M,I2225,TRUE,_xll.ohTrigger(RecalcTrigger,Trigger6M)),NA())</f>
        <v>5.9807350030327555E-3</v>
      </c>
      <c r="Q2225" s="146">
        <f>IFERROR(_xll.qlIndexFixing(ONIndex1Y,I2225,TRUE,_xll.ohTrigger(RecalcTrigger,Trigger1Y)),NA())</f>
        <v>6.2817083450517064E-3</v>
      </c>
    </row>
    <row r="2226" spans="2:17" x14ac:dyDescent="0.2">
      <c r="B2226" s="39" t="s">
        <v>42</v>
      </c>
      <c r="D2226" s="42">
        <f>_xll.qlCalendarAdvance(Calendar,$D2225,B2226,"f",FALSE)</f>
        <v>55360</v>
      </c>
      <c r="E2226" s="140">
        <f>_xll.qlInterestRateIndexValueDate(IndexON,D2226)</f>
        <v>55360</v>
      </c>
      <c r="F2226" s="156">
        <f>IFERROR(_xll.qlIndexFixing(IndexON,D2226,TRUE,_xll.ohTrigger(RecalcTrigger,TriggerON)),NA())</f>
        <v>4.9288751401665998E-3</v>
      </c>
      <c r="H2226" s="42">
        <f>_xll.qlCalendarAdvance(Calendar,$H2225,B2226,"f",FALSE)</f>
        <v>55360</v>
      </c>
      <c r="I2226" s="140">
        <f>_xll.qlInterestRateIndexValueDate(Index1M,$H2226)</f>
        <v>55360</v>
      </c>
      <c r="J2226" s="145">
        <f>IFERROR(_xll.qlIndexFixing(Index1M,$H2226,TRUE,_xll.ohTrigger(RecalcTrigger,Trigger1M)),NA())</f>
        <v>5.8165229710789492E-3</v>
      </c>
      <c r="K2226" s="44">
        <f>IFERROR(_xll.qlIndexFixing(Index3M,H2226,TRUE,_xll.ohTrigger(RecalcTrigger,Trigger3M)),NA())</f>
        <v>5.9477073487427421E-3</v>
      </c>
      <c r="L2226" s="44">
        <f>IFERROR(_xll.qlIndexFixing(Index6M,$H2226,TRUE,_xll.ohTrigger(RecalcTrigger,Trigger6M)),NA())</f>
        <v>5.9424303301829611E-3</v>
      </c>
      <c r="M2226" s="146">
        <f>IFERROR(_xll.qlIndexFixing(Index1Y,$H2226,TRUE,_xll.ohTrigger(RecalcTrigger,Trigger1Y)),NA())</f>
        <v>6.20971305645891E-3</v>
      </c>
      <c r="N2226" s="145">
        <f>IFERROR(_xll.qlIndexFixing(ONIndex1M,I2226,TRUE,_xll.ohTrigger(RecalcTrigger,Trigger1M)),NA())</f>
        <v>5.8231052707746755E-3</v>
      </c>
      <c r="O2226" s="44">
        <f>IFERROR(_xll.qlIndexFixing(ONIndex3M,I2226,TRUE,_xll.ohTrigger(RecalcTrigger,Trigger3M)),NA())</f>
        <v>5.965667903742311E-3</v>
      </c>
      <c r="P2226" s="44">
        <f>IFERROR(_xll.qlIndexFixing(ONIndex6M,I2226,TRUE,_xll.ohTrigger(RecalcTrigger,Trigger6M)),NA())</f>
        <v>5.9772609385644326E-3</v>
      </c>
      <c r="Q2226" s="146">
        <f>IFERROR(_xll.qlIndexFixing(ONIndex1Y,I2226,TRUE,_xll.ohTrigger(RecalcTrigger,Trigger1Y)),NA())</f>
        <v>6.2781060551553303E-3</v>
      </c>
    </row>
    <row r="2227" spans="2:17" x14ac:dyDescent="0.2">
      <c r="B2227" s="39" t="s">
        <v>42</v>
      </c>
      <c r="D2227" s="42">
        <f>_xll.qlCalendarAdvance(Calendar,$D2226,B2227,"f",FALSE)</f>
        <v>55367</v>
      </c>
      <c r="E2227" s="140">
        <f>_xll.qlInterestRateIndexValueDate(IndexON,D2227)</f>
        <v>55367</v>
      </c>
      <c r="F2227" s="156">
        <f>IFERROR(_xll.qlIndexFixing(IndexON,D2227,TRUE,_xll.ohTrigger(RecalcTrigger,TriggerON)),NA())</f>
        <v>4.9257480735664938E-3</v>
      </c>
      <c r="H2227" s="42">
        <f>_xll.qlCalendarAdvance(Calendar,$H2226,B2227,"f",FALSE)</f>
        <v>55367</v>
      </c>
      <c r="I2227" s="140">
        <f>_xll.qlInterestRateIndexValueDate(Index1M,$H2227)</f>
        <v>55367</v>
      </c>
      <c r="J2227" s="145">
        <f>IFERROR(_xll.qlIndexFixing(Index1M,$H2227,TRUE,_xll.ohTrigger(RecalcTrigger,Trigger1M)),NA())</f>
        <v>5.8132954496530262E-3</v>
      </c>
      <c r="K2227" s="44">
        <f>IFERROR(_xll.qlIndexFixing(Index3M,H2227,TRUE,_xll.ohTrigger(RecalcTrigger,Trigger3M)),NA())</f>
        <v>5.9443042563263266E-3</v>
      </c>
      <c r="L2227" s="44">
        <f>IFERROR(_xll.qlIndexFixing(Index6M,$H2227,TRUE,_xll.ohTrigger(RecalcTrigger,Trigger6M)),NA())</f>
        <v>5.939149943884294E-3</v>
      </c>
      <c r="M2227" s="146">
        <f>IFERROR(_xll.qlIndexFixing(Index1Y,$H2227,TRUE,_xll.ohTrigger(RecalcTrigger,Trigger1Y)),NA())</f>
        <v>6.2064573793160962E-3</v>
      </c>
      <c r="N2227" s="145">
        <f>IFERROR(_xll.qlIndexFixing(ONIndex1M,I2227,TRUE,_xll.ohTrigger(RecalcTrigger,Trigger1M)),NA())</f>
        <v>5.8196482458006127E-3</v>
      </c>
      <c r="O2227" s="44">
        <f>IFERROR(_xll.qlIndexFixing(ONIndex3M,I2227,TRUE,_xll.ohTrigger(RecalcTrigger,Trigger3M)),NA())</f>
        <v>5.9621644300911214E-3</v>
      </c>
      <c r="P2227" s="44">
        <f>IFERROR(_xll.qlIndexFixing(ONIndex6M,I2227,TRUE,_xll.ohTrigger(RecalcTrigger,Trigger6M)),NA())</f>
        <v>5.9738013302401693E-3</v>
      </c>
      <c r="Q2227" s="146">
        <f>IFERROR(_xll.qlIndexFixing(ONIndex1Y,I2227,TRUE,_xll.ohTrigger(RecalcTrigger,Trigger1Y)),NA())</f>
        <v>6.2745173110101415E-3</v>
      </c>
    </row>
    <row r="2228" spans="2:17" x14ac:dyDescent="0.2">
      <c r="B2228" s="39" t="s">
        <v>42</v>
      </c>
      <c r="D2228" s="42">
        <f>_xll.qlCalendarAdvance(Calendar,$D2227,B2228,"f",FALSE)</f>
        <v>55374</v>
      </c>
      <c r="E2228" s="140">
        <f>_xll.qlInterestRateIndexValueDate(IndexON,D2228)</f>
        <v>55374</v>
      </c>
      <c r="F2228" s="156">
        <f>IFERROR(_xll.qlIndexFixing(IndexON,D2228,TRUE,_xll.ohTrigger(RecalcTrigger,TriggerON)),NA())</f>
        <v>4.9226365823595852E-3</v>
      </c>
      <c r="H2228" s="42">
        <f>_xll.qlCalendarAdvance(Calendar,$H2227,B2228,"f",FALSE)</f>
        <v>55374</v>
      </c>
      <c r="I2228" s="140">
        <f>_xll.qlInterestRateIndexValueDate(Index1M,$H2228)</f>
        <v>55374</v>
      </c>
      <c r="J2228" s="145">
        <f>IFERROR(_xll.qlIndexFixing(Index1M,$H2228,TRUE,_xll.ohTrigger(RecalcTrigger,Trigger1M)),NA())</f>
        <v>5.8098844876396478E-3</v>
      </c>
      <c r="K2228" s="44">
        <f>IFERROR(_xll.qlIndexFixing(Index3M,H2228,TRUE,_xll.ohTrigger(RecalcTrigger,Trigger3M)),NA())</f>
        <v>5.940917409063406E-3</v>
      </c>
      <c r="L2228" s="44">
        <f>IFERROR(_xll.qlIndexFixing(Index6M,$H2228,TRUE,_xll.ohTrigger(RecalcTrigger,Trigger6M)),NA())</f>
        <v>5.935884062220469E-3</v>
      </c>
      <c r="M2228" s="146">
        <f>IFERROR(_xll.qlIndexFixing(Index1Y,$H2228,TRUE,_xll.ohTrigger(RecalcTrigger,Trigger1Y)),NA())</f>
        <v>6.2032153423509165E-3</v>
      </c>
      <c r="N2228" s="145">
        <f>IFERROR(_xll.qlIndexFixing(ONIndex1M,I2228,TRUE,_xll.ohTrigger(RecalcTrigger,Trigger1M)),NA())</f>
        <v>5.816205768633953E-3</v>
      </c>
      <c r="O2228" s="44">
        <f>IFERROR(_xll.qlIndexFixing(ONIndex3M,I2228,TRUE,_xll.ohTrigger(RecalcTrigger,Trigger3M)),NA())</f>
        <v>5.9586771746111822E-3</v>
      </c>
      <c r="P2228" s="44">
        <f>IFERROR(_xll.qlIndexFixing(ONIndex6M,I2228,TRUE,_xll.ohTrigger(RecalcTrigger,Trigger6M)),NA())</f>
        <v>5.9703561781410119E-3</v>
      </c>
      <c r="Q2228" s="146">
        <f>IFERROR(_xll.qlIndexFixing(ONIndex1Y,I2228,TRUE,_xll.ohTrigger(RecalcTrigger,Trigger1Y)),NA())</f>
        <v>6.2709421123730014E-3</v>
      </c>
    </row>
    <row r="2229" spans="2:17" x14ac:dyDescent="0.2">
      <c r="B2229" s="39" t="s">
        <v>42</v>
      </c>
      <c r="D2229" s="42">
        <f>_xll.qlCalendarAdvance(Calendar,$D2228,B2229,"f",FALSE)</f>
        <v>55381</v>
      </c>
      <c r="E2229" s="140">
        <f>_xll.qlInterestRateIndexValueDate(IndexON,D2229)</f>
        <v>55381</v>
      </c>
      <c r="F2229" s="156">
        <f>IFERROR(_xll.qlIndexFixing(IndexON,D2229,TRUE,_xll.ohTrigger(RecalcTrigger,TriggerON)),NA())</f>
        <v>4.9195406665458741E-3</v>
      </c>
      <c r="H2229" s="42">
        <f>_xll.qlCalendarAdvance(Calendar,$H2228,B2229,"f",FALSE)</f>
        <v>55381</v>
      </c>
      <c r="I2229" s="140">
        <f>_xll.qlInterestRateIndexValueDate(Index1M,$H2229)</f>
        <v>55381</v>
      </c>
      <c r="J2229" s="145">
        <f>IFERROR(_xll.qlIndexFixing(Index1M,$H2229,TRUE,_xll.ohTrigger(RecalcTrigger,Trigger1M)),NA())</f>
        <v>5.8064880818698541E-3</v>
      </c>
      <c r="K2229" s="44">
        <f>IFERROR(_xll.qlIndexFixing(Index3M,H2229,TRUE,_xll.ohTrigger(RecalcTrigger,Trigger3M)),NA())</f>
        <v>5.9375468069116956E-3</v>
      </c>
      <c r="L2229" s="44">
        <f>IFERROR(_xll.qlIndexFixing(Index6M,$H2229,TRUE,_xll.ohTrigger(RecalcTrigger,Trigger6M)),NA())</f>
        <v>5.9326326851214511E-3</v>
      </c>
      <c r="M2229" s="146">
        <f>IFERROR(_xll.qlIndexFixing(Index1Y,$H2229,TRUE,_xll.ohTrigger(RecalcTrigger,Trigger1Y)),NA())</f>
        <v>6.1999869454311711E-3</v>
      </c>
      <c r="N2229" s="145">
        <f>IFERROR(_xll.qlIndexFixing(ONIndex1M,I2229,TRUE,_xll.ohTrigger(RecalcTrigger,Trigger1M)),NA())</f>
        <v>5.8127778392746965E-3</v>
      </c>
      <c r="O2229" s="44">
        <f>IFERROR(_xll.qlIndexFixing(ONIndex3M,I2229,TRUE,_xll.ohTrigger(RecalcTrigger,Trigger3M)),NA())</f>
        <v>5.9552061373835397E-3</v>
      </c>
      <c r="P2229" s="44">
        <f>IFERROR(_xll.qlIndexFixing(ONIndex6M,I2229,TRUE,_xll.ohTrigger(RecalcTrigger,Trigger6M)),NA())</f>
        <v>5.9669254822669604E-3</v>
      </c>
      <c r="Q2229" s="146">
        <f>IFERROR(_xll.qlIndexFixing(ONIndex1Y,I2229,TRUE,_xll.ohTrigger(RecalcTrigger,Trigger1Y)),NA())</f>
        <v>6.267380459324956E-3</v>
      </c>
    </row>
    <row r="2230" spans="2:17" x14ac:dyDescent="0.2">
      <c r="B2230" s="39" t="s">
        <v>42</v>
      </c>
      <c r="D2230" s="42">
        <f>_xll.qlCalendarAdvance(Calendar,$D2229,B2230,"f",FALSE)</f>
        <v>55388</v>
      </c>
      <c r="E2230" s="140">
        <f>_xll.qlInterestRateIndexValueDate(IndexON,D2230)</f>
        <v>55388</v>
      </c>
      <c r="F2230" s="156">
        <f>IFERROR(_xll.qlIndexFixing(IndexON,D2230,TRUE,_xll.ohTrigger(RecalcTrigger,TriggerON)),NA())</f>
        <v>4.9164603262064066E-3</v>
      </c>
      <c r="H2230" s="42">
        <f>_xll.qlCalendarAdvance(Calendar,$H2229,B2230,"f",FALSE)</f>
        <v>55388</v>
      </c>
      <c r="I2230" s="140">
        <f>_xll.qlInterestRateIndexValueDate(Index1M,$H2230)</f>
        <v>55388</v>
      </c>
      <c r="J2230" s="145">
        <f>IFERROR(_xll.qlIndexFixing(Index1M,$H2230,TRUE,_xll.ohTrigger(RecalcTrigger,Trigger1M)),NA())</f>
        <v>5.8031062323338212E-3</v>
      </c>
      <c r="K2230" s="44">
        <f>IFERROR(_xll.qlIndexFixing(Index3M,H2230,TRUE,_xll.ohTrigger(RecalcTrigger,Trigger3M)),NA())</f>
        <v>5.9341924498324339E-3</v>
      </c>
      <c r="L2230" s="44">
        <f>IFERROR(_xll.qlIndexFixing(Index6M,$H2230,TRUE,_xll.ohTrigger(RecalcTrigger,Trigger6M)),NA())</f>
        <v>5.9293958125145639E-3</v>
      </c>
      <c r="M2230" s="146">
        <f>IFERROR(_xll.qlIndexFixing(Index1Y,$H2230,TRUE,_xll.ohTrigger(RecalcTrigger,Trigger1Y)),NA())</f>
        <v>6.1967721884255483E-3</v>
      </c>
      <c r="N2230" s="145">
        <f>IFERROR(_xll.qlIndexFixing(ONIndex1M,I2230,TRUE,_xll.ohTrigger(RecalcTrigger,Trigger1M)),NA())</f>
        <v>5.8093644578038894E-3</v>
      </c>
      <c r="O2230" s="44">
        <f>IFERROR(_xll.qlIndexFixing(ONIndex3M,I2230,TRUE,_xll.ohTrigger(RecalcTrigger,Trigger3M)),NA())</f>
        <v>5.9517513184892401E-3</v>
      </c>
      <c r="P2230" s="44">
        <f>IFERROR(_xll.qlIndexFixing(ONIndex6M,I2230,TRUE,_xll.ohTrigger(RecalcTrigger,Trigger6M)),NA())</f>
        <v>5.963509242699061E-3</v>
      </c>
      <c r="Q2230" s="146">
        <f>IFERROR(_xll.qlIndexFixing(ONIndex1Y,I2230,TRUE,_xll.ohTrigger(RecalcTrigger,Trigger1Y)),NA())</f>
        <v>6.2638323521091444E-3</v>
      </c>
    </row>
    <row r="2231" spans="2:17" x14ac:dyDescent="0.2">
      <c r="B2231" s="39" t="s">
        <v>42</v>
      </c>
      <c r="D2231" s="42">
        <f>_xll.qlCalendarAdvance(Calendar,$D2230,B2231,"f",FALSE)</f>
        <v>55395</v>
      </c>
      <c r="E2231" s="140">
        <f>_xll.qlInterestRateIndexValueDate(IndexON,D2231)</f>
        <v>55395</v>
      </c>
      <c r="F2231" s="156">
        <f>IFERROR(_xll.qlIndexFixing(IndexON,D2231,TRUE,_xll.ohTrigger(RecalcTrigger,TriggerON)),NA())</f>
        <v>4.9133955612601365E-3</v>
      </c>
      <c r="H2231" s="42">
        <f>_xll.qlCalendarAdvance(Calendar,$H2230,B2231,"f",FALSE)</f>
        <v>55395</v>
      </c>
      <c r="I2231" s="140">
        <f>_xll.qlInterestRateIndexValueDate(Index1M,$H2231)</f>
        <v>55395</v>
      </c>
      <c r="J2231" s="145">
        <f>IFERROR(_xll.qlIndexFixing(Index1M,$H2231,TRUE,_xll.ohTrigger(RecalcTrigger,Trigger1M)),NA())</f>
        <v>5.8003186952492927E-3</v>
      </c>
      <c r="K2231" s="44">
        <f>IFERROR(_xll.qlIndexFixing(Index3M,H2231,TRUE,_xll.ohTrigger(RecalcTrigger,Trigger3M)),NA())</f>
        <v>5.9308543377815754E-3</v>
      </c>
      <c r="L2231" s="44">
        <f>IFERROR(_xll.qlIndexFixing(Index6M,$H2231,TRUE,_xll.ohTrigger(RecalcTrigger,Trigger6M)),NA())</f>
        <v>5.9263505431493115E-3</v>
      </c>
      <c r="M2231" s="146">
        <f>IFERROR(_xll.qlIndexFixing(Index1Y,$H2231,TRUE,_xll.ohTrigger(RecalcTrigger,Trigger1Y)),NA())</f>
        <v>6.1935710712025136E-3</v>
      </c>
      <c r="N2231" s="145">
        <f>IFERROR(_xll.qlIndexFixing(ONIndex1M,I2231,TRUE,_xll.ohTrigger(RecalcTrigger,Trigger1M)),NA())</f>
        <v>5.8059656240594393E-3</v>
      </c>
      <c r="O2231" s="44">
        <f>IFERROR(_xll.qlIndexFixing(ONIndex3M,I2231,TRUE,_xll.ohTrigger(RecalcTrigger,Trigger3M)),NA())</f>
        <v>5.9483127176851447E-3</v>
      </c>
      <c r="P2231" s="44">
        <f>IFERROR(_xll.qlIndexFixing(ONIndex6M,I2231,TRUE,_xll.ohTrigger(RecalcTrigger,Trigger6M)),NA())</f>
        <v>5.9601074593562675E-3</v>
      </c>
      <c r="Q2231" s="146">
        <f>IFERROR(_xll.qlIndexFixing(ONIndex1Y,I2231,TRUE,_xll.ohTrigger(RecalcTrigger,Trigger1Y)),NA())</f>
        <v>6.2602977904013812E-3</v>
      </c>
    </row>
    <row r="2232" spans="2:17" x14ac:dyDescent="0.2">
      <c r="B2232" s="39" t="s">
        <v>42</v>
      </c>
      <c r="D2232" s="42">
        <f>_xll.qlCalendarAdvance(Calendar,$D2231,B2232,"f",FALSE)</f>
        <v>55402</v>
      </c>
      <c r="E2232" s="140">
        <f>_xll.qlInterestRateIndexValueDate(IndexON,D2232)</f>
        <v>55402</v>
      </c>
      <c r="F2232" s="156">
        <f>IFERROR(_xll.qlIndexFixing(IndexON,D2232,TRUE,_xll.ohTrigger(RecalcTrigger,TriggerON)),NA())</f>
        <v>4.9103463717070639E-3</v>
      </c>
      <c r="H2232" s="42">
        <f>_xll.qlCalendarAdvance(Calendar,$H2231,B2232,"f",FALSE)</f>
        <v>55402</v>
      </c>
      <c r="I2232" s="140">
        <f>_xll.qlInterestRateIndexValueDate(Index1M,$H2232)</f>
        <v>55402</v>
      </c>
      <c r="J2232" s="145">
        <f>IFERROR(_xll.qlIndexFixing(Index1M,$H2232,TRUE,_xll.ohTrigger(RecalcTrigger,Trigger1M)),NA())</f>
        <v>5.7969629988524618E-3</v>
      </c>
      <c r="K2232" s="44">
        <f>IFERROR(_xll.qlIndexFixing(Index3M,H2232,TRUE,_xll.ohTrigger(RecalcTrigger,Trigger3M)),NA())</f>
        <v>5.9277185701172462E-3</v>
      </c>
      <c r="L2232" s="44">
        <f>IFERROR(_xll.qlIndexFixing(Index6M,$H2232,TRUE,_xll.ohTrigger(RecalcTrigger,Trigger6M)),NA())</f>
        <v>5.9233179020350118E-3</v>
      </c>
      <c r="M2232" s="146">
        <f>IFERROR(_xll.qlIndexFixing(Index1Y,$H2232,TRUE,_xll.ohTrigger(RecalcTrigger,Trigger1Y)),NA())</f>
        <v>6.1903835936318622E-3</v>
      </c>
      <c r="N2232" s="145">
        <f>IFERROR(_xll.qlIndexFixing(ONIndex1M,I2232,TRUE,_xll.ohTrigger(RecalcTrigger,Trigger1M)),NA())</f>
        <v>5.8025813382034386E-3</v>
      </c>
      <c r="O2232" s="44">
        <f>IFERROR(_xll.qlIndexFixing(ONIndex3M,I2232,TRUE,_xll.ohTrigger(RecalcTrigger,Trigger3M)),NA())</f>
        <v>5.9448903352954385E-3</v>
      </c>
      <c r="P2232" s="44">
        <f>IFERROR(_xll.qlIndexFixing(ONIndex6M,I2232,TRUE,_xll.ohTrigger(RecalcTrigger,Trigger6M)),NA())</f>
        <v>5.9567201322385799E-3</v>
      </c>
      <c r="Q2232" s="146">
        <f>IFERROR(_xll.qlIndexFixing(ONIndex1Y,I2232,TRUE,_xll.ohTrigger(RecalcTrigger,Trigger1Y)),NA())</f>
        <v>6.2567767742016667E-3</v>
      </c>
    </row>
    <row r="2233" spans="2:17" x14ac:dyDescent="0.2">
      <c r="B2233" s="39" t="s">
        <v>42</v>
      </c>
      <c r="D2233" s="42">
        <f>_xll.qlCalendarAdvance(Calendar,$D2232,B2233,"f",FALSE)</f>
        <v>55409</v>
      </c>
      <c r="E2233" s="140">
        <f>_xll.qlInterestRateIndexValueDate(IndexON,D2233)</f>
        <v>55409</v>
      </c>
      <c r="F2233" s="156">
        <f>IFERROR(_xll.qlIndexFixing(IndexON,D2233,TRUE,_xll.ohTrigger(RecalcTrigger,TriggerON)),NA())</f>
        <v>4.9073127576282349E-3</v>
      </c>
      <c r="H2233" s="42">
        <f>_xll.qlCalendarAdvance(Calendar,$H2232,B2233,"f",FALSE)</f>
        <v>55409</v>
      </c>
      <c r="I2233" s="140">
        <f>_xll.qlInterestRateIndexValueDate(Index1M,$H2233)</f>
        <v>55409</v>
      </c>
      <c r="J2233" s="145">
        <f>IFERROR(_xll.qlIndexFixing(Index1M,$H2233,TRUE,_xll.ohTrigger(RecalcTrigger,Trigger1M)),NA())</f>
        <v>5.793621857867878E-3</v>
      </c>
      <c r="K2233" s="44">
        <f>IFERROR(_xll.qlIndexFixing(Index3M,H2233,TRUE,_xll.ohTrigger(RecalcTrigger,Trigger3M)),NA())</f>
        <v>5.9244118413019371E-3</v>
      </c>
      <c r="L2233" s="44">
        <f>IFERROR(_xll.qlIndexFixing(Index6M,$H2233,TRUE,_xll.ohTrigger(RecalcTrigger,Trigger6M)),NA())</f>
        <v>5.9201225739920465E-3</v>
      </c>
      <c r="M2233" s="146">
        <f>IFERROR(_xll.qlIndexFixing(Index1Y,$H2233,TRUE,_xll.ohTrigger(RecalcTrigger,Trigger1Y)),NA())</f>
        <v>6.1872097555840519E-3</v>
      </c>
      <c r="N2233" s="145">
        <f>IFERROR(_xll.qlIndexFixing(ONIndex1M,I2233,TRUE,_xll.ohTrigger(RecalcTrigger,Trigger1M)),NA())</f>
        <v>5.7992116001548411E-3</v>
      </c>
      <c r="O2233" s="44">
        <f>IFERROR(_xll.qlIndexFixing(ONIndex3M,I2233,TRUE,_xll.ohTrigger(RecalcTrigger,Trigger3M)),NA())</f>
        <v>5.9414841709959365E-3</v>
      </c>
      <c r="P2233" s="44">
        <f>IFERROR(_xll.qlIndexFixing(ONIndex6M,I2233,TRUE,_xll.ohTrigger(RecalcTrigger,Trigger6M)),NA())</f>
        <v>5.9533472613459981E-3</v>
      </c>
      <c r="Q2233" s="146">
        <f>IFERROR(_xll.qlIndexFixing(ONIndex1Y,I2233,TRUE,_xll.ohTrigger(RecalcTrigger,Trigger1Y)),NA())</f>
        <v>6.2532693038341858E-3</v>
      </c>
    </row>
    <row r="2234" spans="2:17" x14ac:dyDescent="0.2">
      <c r="B2234" s="39" t="s">
        <v>42</v>
      </c>
      <c r="D2234" s="42">
        <f>_xll.qlCalendarAdvance(Calendar,$D2233,B2234,"f",FALSE)</f>
        <v>55416</v>
      </c>
      <c r="E2234" s="140">
        <f>_xll.qlInterestRateIndexValueDate(IndexON,D2234)</f>
        <v>55416</v>
      </c>
      <c r="F2234" s="156">
        <f>IFERROR(_xll.qlIndexFixing(IndexON,D2234,TRUE,_xll.ohTrigger(RecalcTrigger,TriggerON)),NA())</f>
        <v>4.9042947190236497E-3</v>
      </c>
      <c r="H2234" s="42">
        <f>_xll.qlCalendarAdvance(Calendar,$H2233,B2234,"f",FALSE)</f>
        <v>55416</v>
      </c>
      <c r="I2234" s="140">
        <f>_xll.qlInterestRateIndexValueDate(Index1M,$H2234)</f>
        <v>55416</v>
      </c>
      <c r="J2234" s="145">
        <f>IFERROR(_xll.qlIndexFixing(Index1M,$H2234,TRUE,_xll.ohTrigger(RecalcTrigger,Trigger1M)),NA())</f>
        <v>5.7902952722793301E-3</v>
      </c>
      <c r="K2234" s="44">
        <f>IFERROR(_xll.qlIndexFixing(Index3M,H2234,TRUE,_xll.ohTrigger(RecalcTrigger,Trigger3M)),NA())</f>
        <v>5.9211213571047942E-3</v>
      </c>
      <c r="L2234" s="44">
        <f>IFERROR(_xll.qlIndexFixing(Index6M,$H2234,TRUE,_xll.ohTrigger(RecalcTrigger,Trigger6M)),NA())</f>
        <v>5.9169417496450416E-3</v>
      </c>
      <c r="M2234" s="146">
        <f>IFERROR(_xll.qlIndexFixing(Index1Y,$H2234,TRUE,_xll.ohTrigger(RecalcTrigger,Trigger1Y)),NA())</f>
        <v>6.18404955692932E-3</v>
      </c>
      <c r="N2234" s="145">
        <f>IFERROR(_xll.qlIndexFixing(ONIndex1M,I2234,TRUE,_xll.ohTrigger(RecalcTrigger,Trigger1M)),NA())</f>
        <v>5.7958564099136467E-3</v>
      </c>
      <c r="O2234" s="44">
        <f>IFERROR(_xll.qlIndexFixing(ONIndex3M,I2234,TRUE,_xll.ohTrigger(RecalcTrigger,Trigger3M)),NA())</f>
        <v>5.9380942251108237E-3</v>
      </c>
      <c r="P2234" s="44">
        <f>IFERROR(_xll.qlIndexFixing(ONIndex6M,I2234,TRUE,_xll.ohTrigger(RecalcTrigger,Trigger6M)),NA())</f>
        <v>5.9499888466785222E-3</v>
      </c>
      <c r="Q2234" s="146">
        <f>IFERROR(_xll.qlIndexFixing(ONIndex1Y,I2234,TRUE,_xll.ohTrigger(RecalcTrigger,Trigger1Y)),NA())</f>
        <v>6.2497753789747534E-3</v>
      </c>
    </row>
    <row r="2235" spans="2:17" x14ac:dyDescent="0.2">
      <c r="B2235" s="39" t="s">
        <v>42</v>
      </c>
      <c r="D2235" s="42">
        <f>_xll.qlCalendarAdvance(Calendar,$D2234,B2235,"f",FALSE)</f>
        <v>55423</v>
      </c>
      <c r="E2235" s="140">
        <f>_xll.qlInterestRateIndexValueDate(IndexON,D2235)</f>
        <v>55423</v>
      </c>
      <c r="F2235" s="156">
        <f>IFERROR(_xll.qlIndexFixing(IndexON,D2235,TRUE,_xll.ohTrigger(RecalcTrigger,TriggerON)),NA())</f>
        <v>4.9012922557312155E-3</v>
      </c>
      <c r="H2235" s="42">
        <f>_xll.qlCalendarAdvance(Calendar,$H2234,B2235,"f",FALSE)</f>
        <v>55423</v>
      </c>
      <c r="I2235" s="140">
        <f>_xll.qlInterestRateIndexValueDate(Index1M,$H2235)</f>
        <v>55423</v>
      </c>
      <c r="J2235" s="145">
        <f>IFERROR(_xll.qlIndexFixing(Index1M,$H2235,TRUE,_xll.ohTrigger(RecalcTrigger,Trigger1M)),NA())</f>
        <v>5.7869832420787137E-3</v>
      </c>
      <c r="K2235" s="44">
        <f>IFERROR(_xll.qlIndexFixing(Index3M,H2235,TRUE,_xll.ohTrigger(RecalcTrigger,Trigger3M)),NA())</f>
        <v>5.9178471174839587E-3</v>
      </c>
      <c r="L2235" s="44">
        <f>IFERROR(_xll.qlIndexFixing(Index6M,$H2235,TRUE,_xll.ohTrigger(RecalcTrigger,Trigger6M)),NA())</f>
        <v>5.9137754289258658E-3</v>
      </c>
      <c r="M2235" s="146">
        <f>IFERROR(_xll.qlIndexFixing(Index1Y,$H2235,TRUE,_xll.ohTrigger(RecalcTrigger,Trigger1Y)),NA())</f>
        <v>6.1809029975385685E-3</v>
      </c>
      <c r="N2235" s="145">
        <f>IFERROR(_xll.qlIndexFixing(ONIndex1M,I2235,TRUE,_xll.ohTrigger(RecalcTrigger,Trigger1M)),NA())</f>
        <v>5.7925157674798555E-3</v>
      </c>
      <c r="O2235" s="44">
        <f>IFERROR(_xll.qlIndexFixing(ONIndex3M,I2235,TRUE,_xll.ohTrigger(RecalcTrigger,Trigger3M)),NA())</f>
        <v>5.9347204973969614E-3</v>
      </c>
      <c r="P2235" s="44">
        <f>IFERROR(_xll.qlIndexFixing(ONIndex6M,I2235,TRUE,_xll.ohTrigger(RecalcTrigger,Trigger6M)),NA())</f>
        <v>5.9466448883171985E-3</v>
      </c>
      <c r="Q2235" s="146">
        <f>IFERROR(_xll.qlIndexFixing(ONIndex1Y,I2235,TRUE,_xll.ohTrigger(RecalcTrigger,Trigger1Y)),NA())</f>
        <v>6.2462949997044159E-3</v>
      </c>
    </row>
    <row r="2236" spans="2:17" x14ac:dyDescent="0.2">
      <c r="B2236" s="39" t="s">
        <v>42</v>
      </c>
      <c r="D2236" s="42">
        <f>_xll.qlCalendarAdvance(Calendar,$D2235,B2236,"f",FALSE)</f>
        <v>55430</v>
      </c>
      <c r="E2236" s="140">
        <f>_xll.qlInterestRateIndexValueDate(IndexON,D2236)</f>
        <v>55430</v>
      </c>
      <c r="F2236" s="156">
        <f>IFERROR(_xll.qlIndexFixing(IndexON,D2236,TRUE,_xll.ohTrigger(RecalcTrigger,TriggerON)),NA())</f>
        <v>4.8983053678319788E-3</v>
      </c>
      <c r="H2236" s="42">
        <f>_xll.qlCalendarAdvance(Calendar,$H2235,B2236,"f",FALSE)</f>
        <v>55430</v>
      </c>
      <c r="I2236" s="140">
        <f>_xll.qlInterestRateIndexValueDate(Index1M,$H2236)</f>
        <v>55430</v>
      </c>
      <c r="J2236" s="145">
        <f>IFERROR(_xll.qlIndexFixing(Index1M,$H2236,TRUE,_xll.ohTrigger(RecalcTrigger,Trigger1M)),NA())</f>
        <v>5.7831208152677015E-3</v>
      </c>
      <c r="K2236" s="44">
        <f>IFERROR(_xll.qlIndexFixing(Index3M,H2236,TRUE,_xll.ohTrigger(RecalcTrigger,Trigger3M)),NA())</f>
        <v>5.9144074515517404E-3</v>
      </c>
      <c r="L2236" s="44">
        <f>IFERROR(_xll.qlIndexFixing(Index6M,$H2236,TRUE,_xll.ohTrigger(RecalcTrigger,Trigger6M)),NA())</f>
        <v>5.9104513434946517E-3</v>
      </c>
      <c r="M2236" s="146">
        <f>IFERROR(_xll.qlIndexFixing(Index1Y,$H2236,TRUE,_xll.ohTrigger(RecalcTrigger,Trigger1Y)),NA())</f>
        <v>6.1777700772840281E-3</v>
      </c>
      <c r="N2236" s="145">
        <f>IFERROR(_xll.qlIndexFixing(ONIndex1M,I2236,TRUE,_xll.ohTrigger(RecalcTrigger,Trigger1M)),NA())</f>
        <v>5.7891896728534675E-3</v>
      </c>
      <c r="O2236" s="44">
        <f>IFERROR(_xll.qlIndexFixing(ONIndex3M,I2236,TRUE,_xll.ohTrigger(RecalcTrigger,Trigger3M)),NA())</f>
        <v>5.9313629879353957E-3</v>
      </c>
      <c r="P2236" s="44">
        <f>IFERROR(_xll.qlIndexFixing(ONIndex6M,I2236,TRUE,_xll.ohTrigger(RecalcTrigger,Trigger6M)),NA())</f>
        <v>5.9433153860999344E-3</v>
      </c>
      <c r="Q2236" s="146">
        <f>IFERROR(_xll.qlIndexFixing(ONIndex1Y,I2236,TRUE,_xll.ohTrigger(RecalcTrigger,Trigger1Y)),NA())</f>
        <v>6.2428281661852658E-3</v>
      </c>
    </row>
    <row r="2237" spans="2:17" x14ac:dyDescent="0.2">
      <c r="B2237" s="39" t="s">
        <v>42</v>
      </c>
      <c r="D2237" s="42">
        <f>_xll.qlCalendarAdvance(Calendar,$D2236,B2237,"f",FALSE)</f>
        <v>55437</v>
      </c>
      <c r="E2237" s="140">
        <f>_xll.qlInterestRateIndexValueDate(IndexON,D2237)</f>
        <v>55437</v>
      </c>
      <c r="F2237" s="156">
        <f>IFERROR(_xll.qlIndexFixing(IndexON,D2237,TRUE,_xll.ohTrigger(RecalcTrigger,TriggerON)),NA())</f>
        <v>4.895334055488032E-3</v>
      </c>
      <c r="H2237" s="42">
        <f>_xll.qlCalendarAdvance(Calendar,$H2236,B2237,"f",FALSE)</f>
        <v>55437</v>
      </c>
      <c r="I2237" s="140">
        <f>_xll.qlInterestRateIndexValueDate(Index1M,$H2237)</f>
        <v>55437</v>
      </c>
      <c r="J2237" s="145">
        <f>IFERROR(_xll.qlIndexFixing(Index1M,$H2237,TRUE,_xll.ohTrigger(RecalcTrigger,Trigger1M)),NA())</f>
        <v>5.7798408589946875E-3</v>
      </c>
      <c r="K2237" s="44">
        <f>IFERROR(_xll.qlIndexFixing(Index3M,H2237,TRUE,_xll.ohTrigger(RecalcTrigger,Trigger3M)),NA())</f>
        <v>5.9111668088273565E-3</v>
      </c>
      <c r="L2237" s="44">
        <f>IFERROR(_xll.qlIndexFixing(Index6M,$H2237,TRUE,_xll.ohTrigger(RecalcTrigger,Trigger6M)),NA())</f>
        <v>5.907315015081468E-3</v>
      </c>
      <c r="M2237" s="146">
        <f>IFERROR(_xll.qlIndexFixing(Index1Y,$H2237,TRUE,_xll.ohTrigger(RecalcTrigger,Trigger1Y)),NA())</f>
        <v>6.1746507960381506E-3</v>
      </c>
      <c r="N2237" s="145">
        <f>IFERROR(_xll.qlIndexFixing(ONIndex1M,I2237,TRUE,_xll.ohTrigger(RecalcTrigger,Trigger1M)),NA())</f>
        <v>5.785878126115529E-3</v>
      </c>
      <c r="O2237" s="44">
        <f>IFERROR(_xll.qlIndexFixing(ONIndex3M,I2237,TRUE,_xll.ohTrigger(RecalcTrigger,Trigger3M)),NA())</f>
        <v>5.9280216967261268E-3</v>
      </c>
      <c r="P2237" s="44">
        <f>IFERROR(_xll.qlIndexFixing(ONIndex6M,I2237,TRUE,_xll.ohTrigger(RecalcTrigger,Trigger6M)),NA())</f>
        <v>5.9400003401888224E-3</v>
      </c>
      <c r="Q2237" s="146">
        <f>IFERROR(_xll.qlIndexFixing(ONIndex1Y,I2237,TRUE,_xll.ohTrigger(RecalcTrigger,Trigger1Y)),NA())</f>
        <v>6.2393748781741643E-3</v>
      </c>
    </row>
    <row r="2238" spans="2:17" x14ac:dyDescent="0.2">
      <c r="B2238" s="39" t="s">
        <v>42</v>
      </c>
      <c r="D2238" s="42">
        <f>_xll.qlCalendarAdvance(Calendar,$D2237,B2238,"f",FALSE)</f>
        <v>55444</v>
      </c>
      <c r="E2238" s="140">
        <f>_xll.qlInterestRateIndexValueDate(IndexON,D2238)</f>
        <v>55444</v>
      </c>
      <c r="F2238" s="156">
        <f>IFERROR(_xll.qlIndexFixing(IndexON,D2238,TRUE,_xll.ohTrigger(RecalcTrigger,TriggerON)),NA())</f>
        <v>4.8923783185372827E-3</v>
      </c>
      <c r="H2238" s="42">
        <f>_xll.qlCalendarAdvance(Calendar,$H2237,B2238,"f",FALSE)</f>
        <v>55444</v>
      </c>
      <c r="I2238" s="140">
        <f>_xll.qlInterestRateIndexValueDate(Index1M,$H2238)</f>
        <v>55444</v>
      </c>
      <c r="J2238" s="145">
        <f>IFERROR(_xll.qlIndexFixing(Index1M,$H2238,TRUE,_xll.ohTrigger(RecalcTrigger,Trigger1M)),NA())</f>
        <v>5.776575458844916E-3</v>
      </c>
      <c r="K2238" s="44">
        <f>IFERROR(_xll.qlIndexFixing(Index3M,H2238,TRUE,_xll.ohTrigger(RecalcTrigger,Trigger3M)),NA())</f>
        <v>5.9079424108512361E-3</v>
      </c>
      <c r="L2238" s="44">
        <f>IFERROR(_xll.qlIndexFixing(Index6M,$H2238,TRUE,_xll.ohTrigger(RecalcTrigger,Trigger6M)),NA())</f>
        <v>5.9041931903466528E-3</v>
      </c>
      <c r="M2238" s="146">
        <f>IFERROR(_xll.qlIndexFixing(Index1Y,$H2238,TRUE,_xll.ohTrigger(RecalcTrigger,Trigger1Y)),NA())</f>
        <v>6.1715451536731658E-3</v>
      </c>
      <c r="N2238" s="145">
        <f>IFERROR(_xll.qlIndexFixing(ONIndex1M,I2238,TRUE,_xll.ohTrigger(RecalcTrigger,Trigger1M)),NA())</f>
        <v>5.7825811271849936E-3</v>
      </c>
      <c r="O2238" s="44">
        <f>IFERROR(_xll.qlIndexFixing(ONIndex3M,I2238,TRUE,_xll.ohTrigger(RecalcTrigger,Trigger3M)),NA())</f>
        <v>5.9246966237691545E-3</v>
      </c>
      <c r="P2238" s="44">
        <f>IFERROR(_xll.qlIndexFixing(ONIndex6M,I2238,TRUE,_xll.ohTrigger(RecalcTrigger,Trigger6M)),NA())</f>
        <v>5.93669975042177E-3</v>
      </c>
      <c r="Q2238" s="146">
        <f>IFERROR(_xll.qlIndexFixing(ONIndex1Y,I2238,TRUE,_xll.ohTrigger(RecalcTrigger,Trigger1Y)),NA())</f>
        <v>6.2359351359142501E-3</v>
      </c>
    </row>
    <row r="2239" spans="2:17" x14ac:dyDescent="0.2">
      <c r="B2239" s="39" t="s">
        <v>42</v>
      </c>
      <c r="D2239" s="42">
        <f>_xll.qlCalendarAdvance(Calendar,$D2238,B2239,"f",FALSE)</f>
        <v>55451</v>
      </c>
      <c r="E2239" s="140">
        <f>_xll.qlInterestRateIndexValueDate(IndexON,D2239)</f>
        <v>55451</v>
      </c>
      <c r="F2239" s="156">
        <f>IFERROR(_xll.qlIndexFixing(IndexON,D2239,TRUE,_xll.ohTrigger(RecalcTrigger,TriggerON)),NA())</f>
        <v>4.8894381568986844E-3</v>
      </c>
      <c r="H2239" s="42">
        <f>_xll.qlCalendarAdvance(Calendar,$H2238,B2239,"f",FALSE)</f>
        <v>55451</v>
      </c>
      <c r="I2239" s="140">
        <f>_xll.qlInterestRateIndexValueDate(Index1M,$H2239)</f>
        <v>55451</v>
      </c>
      <c r="J2239" s="145">
        <f>IFERROR(_xll.qlIndexFixing(Index1M,$H2239,TRUE,_xll.ohTrigger(RecalcTrigger,Trigger1M)),NA())</f>
        <v>5.7733246148134751E-3</v>
      </c>
      <c r="K2239" s="44">
        <f>IFERROR(_xll.qlIndexFixing(Index3M,H2239,TRUE,_xll.ohTrigger(RecalcTrigger,Trigger3M)),NA())</f>
        <v>5.9047342575819757E-3</v>
      </c>
      <c r="L2239" s="44">
        <f>IFERROR(_xll.qlIndexFixing(Index6M,$H2239,TRUE,_xll.ohTrigger(RecalcTrigger,Trigger6M)),NA())</f>
        <v>5.9010858692237732E-3</v>
      </c>
      <c r="M2239" s="146">
        <f>IFERROR(_xll.qlIndexFixing(Index1Y,$H2239,TRUE,_xll.ohTrigger(RecalcTrigger,Trigger1Y)),NA())</f>
        <v>6.1684531500630765E-3</v>
      </c>
      <c r="N2239" s="145">
        <f>IFERROR(_xll.qlIndexFixing(ONIndex1M,I2239,TRUE,_xll.ohTrigger(RecalcTrigger,Trigger1M)),NA())</f>
        <v>5.7792986759808151E-3</v>
      </c>
      <c r="O2239" s="44">
        <f>IFERROR(_xll.qlIndexFixing(ONIndex3M,I2239,TRUE,_xll.ohTrigger(RecalcTrigger,Trigger3M)),NA())</f>
        <v>5.9213877689834327E-3</v>
      </c>
      <c r="P2239" s="44">
        <f>IFERROR(_xll.qlIndexFixing(ONIndex6M,I2239,TRUE,_xll.ohTrigger(RecalcTrigger,Trigger6M)),NA())</f>
        <v>5.9334136170419161E-3</v>
      </c>
      <c r="Q2239" s="146">
        <f>IFERROR(_xll.qlIndexFixing(ONIndex1Y,I2239,TRUE,_xll.ohTrigger(RecalcTrigger,Trigger1Y)),NA())</f>
        <v>6.2325089391623845E-3</v>
      </c>
    </row>
    <row r="2240" spans="2:17" x14ac:dyDescent="0.2">
      <c r="B2240" s="39" t="s">
        <v>42</v>
      </c>
      <c r="D2240" s="42">
        <f>_xll.qlCalendarAdvance(Calendar,$D2239,B2240,"f",FALSE)</f>
        <v>55458</v>
      </c>
      <c r="E2240" s="140">
        <f>_xll.qlInterestRateIndexValueDate(IndexON,D2240)</f>
        <v>55458</v>
      </c>
      <c r="F2240" s="156">
        <f>IFERROR(_xll.qlIndexFixing(IndexON,D2240,TRUE,_xll.ohTrigger(RecalcTrigger,TriggerON)),NA())</f>
        <v>4.8865135707343299E-3</v>
      </c>
      <c r="H2240" s="42">
        <f>_xll.qlCalendarAdvance(Calendar,$H2239,B2240,"f",FALSE)</f>
        <v>55458</v>
      </c>
      <c r="I2240" s="140">
        <f>_xll.qlInterestRateIndexValueDate(Index1M,$H2240)</f>
        <v>55458</v>
      </c>
      <c r="J2240" s="145">
        <f>IFERROR(_xll.qlIndexFixing(Index1M,$H2240,TRUE,_xll.ohTrigger(RecalcTrigger,Trigger1M)),NA())</f>
        <v>5.7706414214596657E-3</v>
      </c>
      <c r="K2240" s="44">
        <f>IFERROR(_xll.qlIndexFixing(Index3M,H2240,TRUE,_xll.ohTrigger(RecalcTrigger,Trigger3M)),NA())</f>
        <v>5.9015423489808139E-3</v>
      </c>
      <c r="L2240" s="44">
        <f>IFERROR(_xll.qlIndexFixing(Index6M,$H2240,TRUE,_xll.ohTrigger(RecalcTrigger,Trigger6M)),NA())</f>
        <v>5.8981613773516515E-3</v>
      </c>
      <c r="M2240" s="146">
        <f>IFERROR(_xll.qlIndexFixing(Index1Y,$H2240,TRUE,_xll.ohTrigger(RecalcTrigger,Trigger1Y)),NA())</f>
        <v>6.1653747850818827E-3</v>
      </c>
      <c r="N2240" s="145">
        <f>IFERROR(_xll.qlIndexFixing(ONIndex1M,I2240,TRUE,_xll.ohTrigger(RecalcTrigger,Trigger1M)),NA())</f>
        <v>5.7760307726650861E-3</v>
      </c>
      <c r="O2240" s="44">
        <f>IFERROR(_xll.qlIndexFixing(ONIndex3M,I2240,TRUE,_xll.ohTrigger(RecalcTrigger,Trigger3M)),NA())</f>
        <v>5.9180951325310538E-3</v>
      </c>
      <c r="P2240" s="44">
        <f>IFERROR(_xll.qlIndexFixing(ONIndex6M,I2240,TRUE,_xll.ohTrigger(RecalcTrigger,Trigger6M)),NA())</f>
        <v>5.9301419397250754E-3</v>
      </c>
      <c r="Q2240" s="146">
        <f>IFERROR(_xll.qlIndexFixing(ONIndex1Y,I2240,TRUE,_xll.ohTrigger(RecalcTrigger,Trigger1Y)),NA())</f>
        <v>6.22909628808066E-3</v>
      </c>
    </row>
    <row r="2241" spans="2:17" x14ac:dyDescent="0.2">
      <c r="B2241" s="39" t="s">
        <v>42</v>
      </c>
      <c r="D2241" s="42">
        <f>_xll.qlCalendarAdvance(Calendar,$D2240,B2241,"f",FALSE)</f>
        <v>55465</v>
      </c>
      <c r="E2241" s="140">
        <f>_xll.qlInterestRateIndexValueDate(IndexON,D2241)</f>
        <v>55465</v>
      </c>
      <c r="F2241" s="156">
        <f>IFERROR(_xll.qlIndexFixing(IndexON,D2241,TRUE,_xll.ohTrigger(RecalcTrigger,TriggerON)),NA())</f>
        <v>4.8836045599631728E-3</v>
      </c>
      <c r="H2241" s="42">
        <f>_xll.qlCalendarAdvance(Calendar,$H2240,B2241,"f",FALSE)</f>
        <v>55465</v>
      </c>
      <c r="I2241" s="140">
        <f>_xll.qlInterestRateIndexValueDate(Index1M,$H2241)</f>
        <v>55465</v>
      </c>
      <c r="J2241" s="145">
        <f>IFERROR(_xll.qlIndexFixing(Index1M,$H2241,TRUE,_xll.ohTrigger(RecalcTrigger,Trigger1M)),NA())</f>
        <v>5.7674167233326967E-3</v>
      </c>
      <c r="K2241" s="44">
        <f>IFERROR(_xll.qlIndexFixing(Index3M,H2241,TRUE,_xll.ohTrigger(RecalcTrigger,Trigger3M)),NA())</f>
        <v>5.8983666850098695E-3</v>
      </c>
      <c r="L2241" s="44">
        <f>IFERROR(_xll.qlIndexFixing(Index6M,$H2241,TRUE,_xll.ohTrigger(RecalcTrigger,Trigger6M)),NA())</f>
        <v>5.8950820769686687E-3</v>
      </c>
      <c r="M2241" s="146">
        <f>IFERROR(_xll.qlIndexFixing(Index1Y,$H2241,TRUE,_xll.ohTrigger(RecalcTrigger,Trigger1Y)),NA())</f>
        <v>6.162310058603588E-3</v>
      </c>
      <c r="N2241" s="145">
        <f>IFERROR(_xll.qlIndexFixing(ONIndex1M,I2241,TRUE,_xll.ohTrigger(RecalcTrigger,Trigger1M)),NA())</f>
        <v>5.7727774172378066E-3</v>
      </c>
      <c r="O2241" s="44">
        <f>IFERROR(_xll.qlIndexFixing(ONIndex3M,I2241,TRUE,_xll.ohTrigger(RecalcTrigger,Trigger3M)),NA())</f>
        <v>5.9148187143309716E-3</v>
      </c>
      <c r="P2241" s="44">
        <f>IFERROR(_xll.qlIndexFixing(ONIndex6M,I2241,TRUE,_xll.ohTrigger(RecalcTrigger,Trigger6M)),NA())</f>
        <v>5.9268847187143869E-3</v>
      </c>
      <c r="Q2241" s="146">
        <f>IFERROR(_xll.qlIndexFixing(ONIndex1Y,I2241,TRUE,_xll.ohTrigger(RecalcTrigger,Trigger1Y)),NA())</f>
        <v>6.2256971825880303E-3</v>
      </c>
    </row>
    <row r="2242" spans="2:17" x14ac:dyDescent="0.2">
      <c r="B2242" s="39" t="s">
        <v>42</v>
      </c>
      <c r="D2242" s="42">
        <f>_xll.qlCalendarAdvance(Calendar,$D2241,B2242,"f",FALSE)</f>
        <v>55472</v>
      </c>
      <c r="E2242" s="140">
        <f>_xll.qlInterestRateIndexValueDate(IndexON,D2242)</f>
        <v>55472</v>
      </c>
      <c r="F2242" s="156">
        <f>IFERROR(_xll.qlIndexFixing(IndexON,D2242,TRUE,_xll.ohTrigger(RecalcTrigger,TriggerON)),NA())</f>
        <v>4.8807111246662593E-3</v>
      </c>
      <c r="H2242" s="42">
        <f>_xll.qlCalendarAdvance(Calendar,$H2241,B2242,"f",FALSE)</f>
        <v>55472</v>
      </c>
      <c r="I2242" s="140">
        <f>_xll.qlInterestRateIndexValueDate(Index1M,$H2242)</f>
        <v>55472</v>
      </c>
      <c r="J2242" s="145">
        <f>IFERROR(_xll.qlIndexFixing(Index1M,$H2242,TRUE,_xll.ohTrigger(RecalcTrigger,Trigger1M)),NA())</f>
        <v>5.7642065805072109E-3</v>
      </c>
      <c r="K2242" s="44">
        <f>IFERROR(_xll.qlIndexFixing(Index3M,H2242,TRUE,_xll.ohTrigger(RecalcTrigger,Trigger3M)),NA())</f>
        <v>5.8952072656286211E-3</v>
      </c>
      <c r="L2242" s="44">
        <f>IFERROR(_xll.qlIndexFixing(Index6M,$H2242,TRUE,_xll.ohTrigger(RecalcTrigger,Trigger6M)),NA())</f>
        <v>5.8920172797405964E-3</v>
      </c>
      <c r="M2242" s="146">
        <f>IFERROR(_xll.qlIndexFixing(Index1Y,$H2242,TRUE,_xll.ohTrigger(RecalcTrigger,Trigger1Y)),NA())</f>
        <v>6.1592589705035212E-3</v>
      </c>
      <c r="N2242" s="145">
        <f>IFERROR(_xll.qlIndexFixing(ONIndex1M,I2242,TRUE,_xll.ohTrigger(RecalcTrigger,Trigger1M)),NA())</f>
        <v>5.7695386095368839E-3</v>
      </c>
      <c r="O2242" s="44">
        <f>IFERROR(_xll.qlIndexFixing(ONIndex3M,I2242,TRUE,_xll.ohTrigger(RecalcTrigger,Trigger3M)),NA())</f>
        <v>5.9115585143831861E-3</v>
      </c>
      <c r="P2242" s="44">
        <f>IFERROR(_xll.qlIndexFixing(ONIndex6M,I2242,TRUE,_xll.ohTrigger(RecalcTrigger,Trigger6M)),NA())</f>
        <v>5.9236419539288043E-3</v>
      </c>
      <c r="Q2242" s="146">
        <f>IFERROR(_xll.qlIndexFixing(ONIndex1Y,I2242,TRUE,_xll.ohTrigger(RecalcTrigger,Trigger1Y)),NA())</f>
        <v>6.2223116227655417E-3</v>
      </c>
    </row>
    <row r="2243" spans="2:17" x14ac:dyDescent="0.2">
      <c r="B2243" s="39" t="s">
        <v>42</v>
      </c>
      <c r="D2243" s="42">
        <f>_xll.qlCalendarAdvance(Calendar,$D2242,B2243,"f",FALSE)</f>
        <v>55479</v>
      </c>
      <c r="E2243" s="140">
        <f>_xll.qlInterestRateIndexValueDate(IndexON,D2243)</f>
        <v>55479</v>
      </c>
      <c r="F2243" s="156">
        <f>IFERROR(_xll.qlIndexFixing(IndexON,D2243,TRUE,_xll.ohTrigger(RecalcTrigger,TriggerON)),NA())</f>
        <v>4.8778332647625433E-3</v>
      </c>
      <c r="H2243" s="42">
        <f>_xll.qlCalendarAdvance(Calendar,$H2242,B2243,"f",FALSE)</f>
        <v>55479</v>
      </c>
      <c r="I2243" s="140">
        <f>_xll.qlInterestRateIndexValueDate(Index1M,$H2243)</f>
        <v>55479</v>
      </c>
      <c r="J2243" s="145">
        <f>IFERROR(_xll.qlIndexFixing(Index1M,$H2243,TRUE,_xll.ohTrigger(RecalcTrigger,Trigger1M)),NA())</f>
        <v>5.7610109929778037E-3</v>
      </c>
      <c r="K2243" s="44">
        <f>IFERROR(_xll.qlIndexFixing(Index3M,H2243,TRUE,_xll.ohTrigger(RecalcTrigger,Trigger3M)),NA())</f>
        <v>5.8920640908000687E-3</v>
      </c>
      <c r="L2243" s="44">
        <f>IFERROR(_xll.qlIndexFixing(Index6M,$H2243,TRUE,_xll.ohTrigger(RecalcTrigger,Trigger6M)),NA())</f>
        <v>5.8889669856010832E-3</v>
      </c>
      <c r="M2243" s="146">
        <f>IFERROR(_xll.qlIndexFixing(Index1Y,$H2243,TRUE,_xll.ohTrigger(RecalcTrigger,Trigger1Y)),NA())</f>
        <v>6.1562215206576783E-3</v>
      </c>
      <c r="N2243" s="145">
        <f>IFERROR(_xll.qlIndexFixing(ONIndex1M,I2243,TRUE,_xll.ohTrigger(RecalcTrigger,Trigger1M)),NA())</f>
        <v>5.7663143496433644E-3</v>
      </c>
      <c r="O2243" s="44">
        <f>IFERROR(_xll.qlIndexFixing(ONIndex3M,I2243,TRUE,_xll.ohTrigger(RecalcTrigger,Trigger3M)),NA())</f>
        <v>5.9083145326066511E-3</v>
      </c>
      <c r="P2243" s="44">
        <f>IFERROR(_xll.qlIndexFixing(ONIndex6M,I2243,TRUE,_xll.ohTrigger(RecalcTrigger,Trigger6M)),NA())</f>
        <v>5.9204136453683276E-3</v>
      </c>
      <c r="Q2243" s="146">
        <f>IFERROR(_xll.qlIndexFixing(ONIndex1Y,I2243,TRUE,_xll.ohTrigger(RecalcTrigger,Trigger1Y)),NA())</f>
        <v>6.218939608532148E-3</v>
      </c>
    </row>
    <row r="2244" spans="2:17" x14ac:dyDescent="0.2">
      <c r="B2244" s="39" t="s">
        <v>42</v>
      </c>
      <c r="D2244" s="42">
        <f>_xll.qlCalendarAdvance(Calendar,$D2243,B2244,"f",FALSE)</f>
        <v>55486</v>
      </c>
      <c r="E2244" s="140">
        <f>_xll.qlInterestRateIndexValueDate(IndexON,D2244)</f>
        <v>55486</v>
      </c>
      <c r="F2244" s="156">
        <f>IFERROR(_xll.qlIndexFixing(IndexON,D2244,TRUE,_xll.ohTrigger(RecalcTrigger,TriggerON)),NA())</f>
        <v>4.8749709802520247E-3</v>
      </c>
      <c r="H2244" s="42">
        <f>_xll.qlCalendarAdvance(Calendar,$H2243,B2244,"f",FALSE)</f>
        <v>55486</v>
      </c>
      <c r="I2244" s="140">
        <f>_xll.qlInterestRateIndexValueDate(Index1M,$H2244)</f>
        <v>55486</v>
      </c>
      <c r="J2244" s="145">
        <f>IFERROR(_xll.qlIndexFixing(Index1M,$H2244,TRUE,_xll.ohTrigger(RecalcTrigger,Trigger1M)),NA())</f>
        <v>5.7578299607282668E-3</v>
      </c>
      <c r="K2244" s="44">
        <f>IFERROR(_xll.qlIndexFixing(Index3M,H2244,TRUE,_xll.ohTrigger(RecalcTrigger,Trigger3M)),NA())</f>
        <v>5.8889371604836883E-3</v>
      </c>
      <c r="L2244" s="44">
        <f>IFERROR(_xll.qlIndexFixing(Index6M,$H2244,TRUE,_xll.ohTrigger(RecalcTrigger,Trigger6M)),NA())</f>
        <v>5.8859311944833327E-3</v>
      </c>
      <c r="M2244" s="146">
        <f>IFERROR(_xll.qlIndexFixing(Index1Y,$H2244,TRUE,_xll.ohTrigger(RecalcTrigger,Trigger1Y)),NA())</f>
        <v>6.1531977089418332E-3</v>
      </c>
      <c r="N2244" s="145">
        <f>IFERROR(_xll.qlIndexFixing(ONIndex1M,I2244,TRUE,_xll.ohTrigger(RecalcTrigger,Trigger1M)),NA())</f>
        <v>5.7631046375572481E-3</v>
      </c>
      <c r="O2244" s="44">
        <f>IFERROR(_xll.qlIndexFixing(ONIndex3M,I2244,TRUE,_xll.ohTrigger(RecalcTrigger,Trigger3M)),NA())</f>
        <v>5.9050867690824127E-3</v>
      </c>
      <c r="P2244" s="44">
        <f>IFERROR(_xll.qlIndexFixing(ONIndex6M,I2244,TRUE,_xll.ohTrigger(RecalcTrigger,Trigger6M)),NA())</f>
        <v>5.917199793114003E-3</v>
      </c>
      <c r="Q2244" s="146">
        <f>IFERROR(_xll.qlIndexFixing(ONIndex1Y,I2244,TRUE,_xll.ohTrigger(RecalcTrigger,Trigger1Y)),NA())</f>
        <v>6.2155811398878491E-3</v>
      </c>
    </row>
    <row r="2245" spans="2:17" x14ac:dyDescent="0.2">
      <c r="B2245" s="39" t="s">
        <v>42</v>
      </c>
      <c r="D2245" s="42">
        <f>_xll.qlCalendarAdvance(Calendar,$D2244,B2245,"f",FALSE)</f>
        <v>55493</v>
      </c>
      <c r="E2245" s="140">
        <f>_xll.qlInterestRateIndexValueDate(IndexON,D2245)</f>
        <v>55493</v>
      </c>
      <c r="F2245" s="156">
        <f>IFERROR(_xll.qlIndexFixing(IndexON,D2245,TRUE,_xll.ohTrigger(RecalcTrigger,TriggerON)),NA())</f>
        <v>4.8721242712157498E-3</v>
      </c>
      <c r="H2245" s="42">
        <f>_xll.qlCalendarAdvance(Calendar,$H2244,B2245,"f",FALSE)</f>
        <v>55493</v>
      </c>
      <c r="I2245" s="140">
        <f>_xll.qlInterestRateIndexValueDate(Index1M,$H2245)</f>
        <v>55493</v>
      </c>
      <c r="J2245" s="145">
        <f>IFERROR(_xll.qlIndexFixing(Index1M,$H2245,TRUE,_xll.ohTrigger(RecalcTrigger,Trigger1M)),NA())</f>
        <v>5.7541252283263315E-3</v>
      </c>
      <c r="K2245" s="44">
        <f>IFERROR(_xll.qlIndexFixing(Index3M,H2245,TRUE,_xll.ohTrigger(RecalcTrigger,Trigger3M)),NA())</f>
        <v>5.885998164386912E-3</v>
      </c>
      <c r="L2245" s="44">
        <f>IFERROR(_xll.qlIndexFixing(Index6M,$H2245,TRUE,_xll.ohTrigger(RecalcTrigger,Trigger6M)),NA())</f>
        <v>5.8827465145580978E-3</v>
      </c>
      <c r="M2245" s="146">
        <f>IFERROR(_xll.qlIndexFixing(Index1Y,$H2245,TRUE,_xll.ohTrigger(RecalcTrigger,Trigger1Y)),NA())</f>
        <v>6.1501875352330858E-3</v>
      </c>
      <c r="N2245" s="145">
        <f>IFERROR(_xll.qlIndexFixing(ONIndex1M,I2245,TRUE,_xll.ohTrigger(RecalcTrigger,Trigger1M)),NA())</f>
        <v>5.759909473278535E-3</v>
      </c>
      <c r="O2245" s="44">
        <f>IFERROR(_xll.qlIndexFixing(ONIndex3M,I2245,TRUE,_xll.ohTrigger(RecalcTrigger,Trigger3M)),NA())</f>
        <v>5.9018752238915173E-3</v>
      </c>
      <c r="P2245" s="44">
        <f>IFERROR(_xll.qlIndexFixing(ONIndex6M,I2245,TRUE,_xll.ohTrigger(RecalcTrigger,Trigger6M)),NA())</f>
        <v>5.914000397003738E-3</v>
      </c>
      <c r="Q2245" s="146">
        <f>IFERROR(_xll.qlIndexFixing(ONIndex1Y,I2245,TRUE,_xll.ohTrigger(RecalcTrigger,Trigger1Y)),NA())</f>
        <v>6.2122362169947376E-3</v>
      </c>
    </row>
    <row r="2246" spans="2:17" x14ac:dyDescent="0.2">
      <c r="B2246" s="39" t="s">
        <v>42</v>
      </c>
      <c r="D2246" s="42">
        <f>_xll.qlCalendarAdvance(Calendar,$D2245,B2246,"f",FALSE)</f>
        <v>55500</v>
      </c>
      <c r="E2246" s="140">
        <f>_xll.qlInterestRateIndexValueDate(IndexON,D2246)</f>
        <v>55500</v>
      </c>
      <c r="F2246" s="156">
        <f>IFERROR(_xll.qlIndexFixing(IndexON,D2246,TRUE,_xll.ohTrigger(RecalcTrigger,TriggerON)),NA())</f>
        <v>4.8692931375726722E-3</v>
      </c>
      <c r="H2246" s="42">
        <f>_xll.qlCalendarAdvance(Calendar,$H2245,B2246,"f",FALSE)</f>
        <v>55500</v>
      </c>
      <c r="I2246" s="140">
        <f>_xll.qlInterestRateIndexValueDate(Index1M,$H2246)</f>
        <v>55500</v>
      </c>
      <c r="J2246" s="145">
        <f>IFERROR(_xll.qlIndexFixing(Index1M,$H2246,TRUE,_xll.ohTrigger(RecalcTrigger,Trigger1M)),NA())</f>
        <v>5.7509762767449903E-3</v>
      </c>
      <c r="K2246" s="44">
        <f>IFERROR(_xll.qlIndexFixing(Index3M,H2246,TRUE,_xll.ohTrigger(RecalcTrigger,Trigger3M)),NA())</f>
        <v>5.8829026125377971E-3</v>
      </c>
      <c r="L2246" s="44">
        <f>IFERROR(_xll.qlIndexFixing(Index6M,$H2246,TRUE,_xll.ohTrigger(RecalcTrigger,Trigger6M)),NA())</f>
        <v>5.8797407168396489E-3</v>
      </c>
      <c r="M2246" s="146">
        <f>IFERROR(_xll.qlIndexFixing(Index1Y,$H2246,TRUE,_xll.ohTrigger(RecalcTrigger,Trigger1Y)),NA())</f>
        <v>6.1471909994083185E-3</v>
      </c>
      <c r="N2246" s="145">
        <f>IFERROR(_xll.qlIndexFixing(ONIndex1M,I2246,TRUE,_xll.ohTrigger(RecalcTrigger,Trigger1M)),NA())</f>
        <v>5.7567288569693176E-3</v>
      </c>
      <c r="O2246" s="44">
        <f>IFERROR(_xll.qlIndexFixing(ONIndex3M,I2246,TRUE,_xll.ohTrigger(RecalcTrigger,Trigger3M)),NA())</f>
        <v>5.8986798969529186E-3</v>
      </c>
      <c r="P2246" s="44">
        <f>IFERROR(_xll.qlIndexFixing(ONIndex6M,I2246,TRUE,_xll.ohTrigger(RecalcTrigger,Trigger6M)),NA())</f>
        <v>5.9108154571996252E-3</v>
      </c>
      <c r="Q2246" s="146">
        <f>IFERROR(_xll.qlIndexFixing(ONIndex1Y,I2246,TRUE,_xll.ohTrigger(RecalcTrigger,Trigger1Y)),NA())</f>
        <v>6.2089048395286284E-3</v>
      </c>
    </row>
    <row r="2247" spans="2:17" x14ac:dyDescent="0.2">
      <c r="B2247" s="39" t="s">
        <v>42</v>
      </c>
      <c r="D2247" s="42">
        <f>_xll.qlCalendarAdvance(Calendar,$D2246,B2247,"f",FALSE)</f>
        <v>55507</v>
      </c>
      <c r="E2247" s="140">
        <f>_xll.qlInterestRateIndexValueDate(IndexON,D2247)</f>
        <v>55507</v>
      </c>
      <c r="F2247" s="156">
        <f>IFERROR(_xll.qlIndexFixing(IndexON,D2247,TRUE,_xll.ohTrigger(RecalcTrigger,TriggerON)),NA())</f>
        <v>4.8664775793227921E-3</v>
      </c>
      <c r="H2247" s="42">
        <f>_xll.qlCalendarAdvance(Calendar,$H2246,B2247,"f",FALSE)</f>
        <v>55507</v>
      </c>
      <c r="I2247" s="140">
        <f>_xll.qlInterestRateIndexValueDate(Index1M,$H2247)</f>
        <v>55507</v>
      </c>
      <c r="J2247" s="145">
        <f>IFERROR(_xll.qlIndexFixing(Index1M,$H2247,TRUE,_xll.ohTrigger(RecalcTrigger,Trigger1M)),NA())</f>
        <v>5.747841881176375E-3</v>
      </c>
      <c r="K2247" s="44">
        <f>IFERROR(_xll.qlIndexFixing(Index3M,H2247,TRUE,_xll.ohTrigger(RecalcTrigger,Trigger3M)),NA())</f>
        <v>5.8798233048018688E-3</v>
      </c>
      <c r="L2247" s="44">
        <f>IFERROR(_xll.qlIndexFixing(Index6M,$H2247,TRUE,_xll.ohTrigger(RecalcTrigger,Trigger6M)),NA())</f>
        <v>5.8767494222003577E-3</v>
      </c>
      <c r="M2247" s="146">
        <f>IFERROR(_xll.qlIndexFixing(Index1Y,$H2247,TRUE,_xll.ohTrigger(RecalcTrigger,Trigger1Y)),NA())</f>
        <v>6.1442081013457399E-3</v>
      </c>
      <c r="N2247" s="145">
        <f>IFERROR(_xll.qlIndexFixing(ONIndex1M,I2247,TRUE,_xll.ohTrigger(RecalcTrigger,Trigger1M)),NA())</f>
        <v>5.7535627883054108E-3</v>
      </c>
      <c r="O2247" s="44">
        <f>IFERROR(_xll.qlIndexFixing(ONIndex3M,I2247,TRUE,_xll.ohTrigger(RecalcTrigger,Trigger3M)),NA())</f>
        <v>5.8955007881855703E-3</v>
      </c>
      <c r="P2247" s="44">
        <f>IFERROR(_xll.qlIndexFixing(ONIndex6M,I2247,TRUE,_xll.ohTrigger(RecalcTrigger,Trigger6M)),NA())</f>
        <v>5.907644973539572E-3</v>
      </c>
      <c r="Q2247" s="146">
        <f>IFERROR(_xll.qlIndexFixing(ONIndex1Y,I2247,TRUE,_xll.ohTrigger(RecalcTrigger,Trigger1Y)),NA())</f>
        <v>6.2055870078137065E-3</v>
      </c>
    </row>
    <row r="2248" spans="2:17" x14ac:dyDescent="0.2">
      <c r="B2248" s="39" t="s">
        <v>42</v>
      </c>
      <c r="D2248" s="42">
        <f>_xll.qlCalendarAdvance(Calendar,$D2247,B2248,"f",FALSE)</f>
        <v>55514</v>
      </c>
      <c r="E2248" s="140">
        <f>_xll.qlInterestRateIndexValueDate(IndexON,D2248)</f>
        <v>55514</v>
      </c>
      <c r="F2248" s="156">
        <f>IFERROR(_xll.qlIndexFixing(IndexON,D2248,TRUE,_xll.ohTrigger(RecalcTrigger,TriggerON)),NA())</f>
        <v>4.8636775965471557E-3</v>
      </c>
      <c r="H2248" s="42">
        <f>_xll.qlCalendarAdvance(Calendar,$H2247,B2248,"f",FALSE)</f>
        <v>55514</v>
      </c>
      <c r="I2248" s="140">
        <f>_xll.qlInterestRateIndexValueDate(Index1M,$H2248)</f>
        <v>55514</v>
      </c>
      <c r="J2248" s="145">
        <f>IFERROR(_xll.qlIndexFixing(Index1M,$H2248,TRUE,_xll.ohTrigger(RecalcTrigger,Trigger1M)),NA())</f>
        <v>5.7447220416082046E-3</v>
      </c>
      <c r="K2248" s="44">
        <f>IFERROR(_xll.qlIndexFixing(Index3M,H2248,TRUE,_xll.ohTrigger(RecalcTrigger,Trigger3M)),NA())</f>
        <v>5.8767602411435001E-3</v>
      </c>
      <c r="L2248" s="44">
        <f>IFERROR(_xll.qlIndexFixing(Index6M,$H2248,TRUE,_xll.ohTrigger(RecalcTrigger,Trigger6M)),NA())</f>
        <v>5.8737726305755633E-3</v>
      </c>
      <c r="M2248" s="146">
        <f>IFERROR(_xll.qlIndexFixing(Index1Y,$H2248,TRUE,_xll.ohTrigger(RecalcTrigger,Trigger1Y)),NA())</f>
        <v>6.1412388409237796E-3</v>
      </c>
      <c r="N2248" s="145">
        <f>IFERROR(_xll.qlIndexFixing(ONIndex1M,I2248,TRUE,_xll.ohTrigger(RecalcTrigger,Trigger1M)),NA())</f>
        <v>5.7504112674489072E-3</v>
      </c>
      <c r="O2248" s="44">
        <f>IFERROR(_xll.qlIndexFixing(ONIndex3M,I2248,TRUE,_xll.ohTrigger(RecalcTrigger,Trigger3M)),NA())</f>
        <v>5.8923378975894725E-3</v>
      </c>
      <c r="P2248" s="44">
        <f>IFERROR(_xll.qlIndexFixing(ONIndex6M,I2248,TRUE,_xll.ohTrigger(RecalcTrigger,Trigger6M)),NA())</f>
        <v>5.9044889461856709E-3</v>
      </c>
      <c r="Q2248" s="146">
        <f>IFERROR(_xll.qlIndexFixing(ONIndex1Y,I2248,TRUE,_xll.ohTrigger(RecalcTrigger,Trigger1Y)),NA())</f>
        <v>6.2022827216878795E-3</v>
      </c>
    </row>
    <row r="2249" spans="2:17" x14ac:dyDescent="0.2">
      <c r="B2249" s="39" t="s">
        <v>42</v>
      </c>
      <c r="D2249" s="42">
        <f>_xll.qlCalendarAdvance(Calendar,$D2248,B2249,"f",FALSE)</f>
        <v>55521</v>
      </c>
      <c r="E2249" s="140">
        <f>_xll.qlInterestRateIndexValueDate(IndexON,D2249)</f>
        <v>55521</v>
      </c>
      <c r="F2249" s="156">
        <f>IFERROR(_xll.qlIndexFixing(IndexON,D2249,TRUE,_xll.ohTrigger(RecalcTrigger,TriggerON)),NA())</f>
        <v>4.8608931891647167E-3</v>
      </c>
      <c r="H2249" s="42">
        <f>_xll.qlCalendarAdvance(Calendar,$H2248,B2249,"f",FALSE)</f>
        <v>55521</v>
      </c>
      <c r="I2249" s="140">
        <f>_xll.qlInterestRateIndexValueDate(Index1M,$H2249)</f>
        <v>55521</v>
      </c>
      <c r="J2249" s="145">
        <f>IFERROR(_xll.qlIndexFixing(Index1M,$H2249,TRUE,_xll.ohTrigger(RecalcTrigger,Trigger1M)),NA())</f>
        <v>5.7416167580331126E-3</v>
      </c>
      <c r="K2249" s="44">
        <f>IFERROR(_xll.qlIndexFixing(Index3M,H2249,TRUE,_xll.ohTrigger(RecalcTrigger,Trigger3M)),NA())</f>
        <v>5.8737134215235054E-3</v>
      </c>
      <c r="L2249" s="44">
        <f>IFERROR(_xll.qlIndexFixing(Index6M,$H2249,TRUE,_xll.ohTrigger(RecalcTrigger,Trigger6M)),NA())</f>
        <v>5.8709697819432655E-3</v>
      </c>
      <c r="M2249" s="146">
        <f>IFERROR(_xll.qlIndexFixing(Index1Y,$H2249,TRUE,_xll.ohTrigger(RecalcTrigger,Trigger1Y)),NA())</f>
        <v>6.1382832180210912E-3</v>
      </c>
      <c r="N2249" s="145">
        <f>IFERROR(_xll.qlIndexFixing(ONIndex1M,I2249,TRUE,_xll.ohTrigger(RecalcTrigger,Trigger1M)),NA())</f>
        <v>5.7472742945618993E-3</v>
      </c>
      <c r="O2249" s="44">
        <f>IFERROR(_xll.qlIndexFixing(ONIndex3M,I2249,TRUE,_xll.ohTrigger(RecalcTrigger,Trigger3M)),NA())</f>
        <v>5.8891912253267176E-3</v>
      </c>
      <c r="P2249" s="44">
        <f>IFERROR(_xll.qlIndexFixing(ONIndex6M,I2249,TRUE,_xll.ohTrigger(RecalcTrigger,Trigger6M)),NA())</f>
        <v>5.901347375137922E-3</v>
      </c>
      <c r="Q2249" s="146">
        <f>IFERROR(_xll.qlIndexFixing(ONIndex1Y,I2249,TRUE,_xll.ohTrigger(RecalcTrigger,Trigger1Y)),NA())</f>
        <v>6.1989919812321936E-3</v>
      </c>
    </row>
    <row r="2250" spans="2:17" x14ac:dyDescent="0.2">
      <c r="B2250" s="39" t="s">
        <v>42</v>
      </c>
      <c r="D2250" s="42">
        <f>_xll.qlCalendarAdvance(Calendar,$D2249,B2250,"f",FALSE)</f>
        <v>55528</v>
      </c>
      <c r="E2250" s="140">
        <f>_xll.qlInterestRateIndexValueDate(IndexON,D2250)</f>
        <v>55528</v>
      </c>
      <c r="F2250" s="156">
        <f>IFERROR(_xll.qlIndexFixing(IndexON,D2250,TRUE,_xll.ohTrigger(RecalcTrigger,TriggerON)),NA())</f>
        <v>4.8581243570944288E-3</v>
      </c>
      <c r="H2250" s="42">
        <f>_xll.qlCalendarAdvance(Calendar,$H2249,B2250,"f",FALSE)</f>
        <v>55528</v>
      </c>
      <c r="I2250" s="140">
        <f>_xll.qlInterestRateIndexValueDate(Index1M,$H2250)</f>
        <v>55528</v>
      </c>
      <c r="J2250" s="145">
        <f>IFERROR(_xll.qlIndexFixing(Index1M,$H2250,TRUE,_xll.ohTrigger(RecalcTrigger,Trigger1M)),NA())</f>
        <v>5.7385260304339061E-3</v>
      </c>
      <c r="K2250" s="44">
        <f>IFERROR(_xll.qlIndexFixing(Index3M,H2250,TRUE,_xll.ohTrigger(RecalcTrigger,Trigger3M)),NA())</f>
        <v>5.8706828459062586E-3</v>
      </c>
      <c r="L2250" s="44">
        <f>IFERROR(_xll.qlIndexFixing(Index6M,$H2250,TRUE,_xll.ohTrigger(RecalcTrigger,Trigger6M)),NA())</f>
        <v>5.8680210075921094E-3</v>
      </c>
      <c r="M2250" s="146">
        <f>IFERROR(_xll.qlIndexFixing(Index1Y,$H2250,TRUE,_xll.ohTrigger(RecalcTrigger,Trigger1Y)),NA())</f>
        <v>6.1353412325176543E-3</v>
      </c>
      <c r="N2250" s="145">
        <f>IFERROR(_xll.qlIndexFixing(ONIndex1M,I2250,TRUE,_xll.ohTrigger(RecalcTrigger,Trigger1M)),NA())</f>
        <v>5.7441518694012483E-3</v>
      </c>
      <c r="O2250" s="44">
        <f>IFERROR(_xll.qlIndexFixing(ONIndex3M,I2250,TRUE,_xll.ohTrigger(RecalcTrigger,Trigger3M)),NA())</f>
        <v>5.8860607713162594E-3</v>
      </c>
      <c r="P2250" s="44">
        <f>IFERROR(_xll.qlIndexFixing(ONIndex6M,I2250,TRUE,_xll.ohTrigger(RecalcTrigger,Trigger6M)),NA())</f>
        <v>5.8982202601531863E-3</v>
      </c>
      <c r="Q2250" s="146">
        <f>IFERROR(_xll.qlIndexFixing(ONIndex1Y,I2250,TRUE,_xll.ohTrigger(RecalcTrigger,Trigger1Y)),NA())</f>
        <v>6.1957147862845563E-3</v>
      </c>
    </row>
    <row r="2251" spans="2:17" x14ac:dyDescent="0.2">
      <c r="B2251" s="39" t="s">
        <v>42</v>
      </c>
      <c r="D2251" s="42">
        <f>_xll.qlCalendarAdvance(Calendar,$D2250,B2251,"f",FALSE)</f>
        <v>55535</v>
      </c>
      <c r="E2251" s="140">
        <f>_xll.qlInterestRateIndexValueDate(IndexON,D2251)</f>
        <v>55535</v>
      </c>
      <c r="F2251" s="156">
        <f>IFERROR(_xll.qlIndexFixing(IndexON,D2251,TRUE,_xll.ohTrigger(RecalcTrigger,TriggerON)),NA())</f>
        <v>4.8553711004983846E-3</v>
      </c>
      <c r="H2251" s="42">
        <f>_xll.qlCalendarAdvance(Calendar,$H2250,B2251,"f",FALSE)</f>
        <v>55535</v>
      </c>
      <c r="I2251" s="140">
        <f>_xll.qlInterestRateIndexValueDate(Index1M,$H2251)</f>
        <v>55535</v>
      </c>
      <c r="J2251" s="145">
        <f>IFERROR(_xll.qlIndexFixing(Index1M,$H2251,TRUE,_xll.ohTrigger(RecalcTrigger,Trigger1M)),NA())</f>
        <v>5.7354498587958496E-3</v>
      </c>
      <c r="K2251" s="44">
        <f>IFERROR(_xll.qlIndexFixing(Index3M,H2251,TRUE,_xll.ohTrigger(RecalcTrigger,Trigger3M)),NA())</f>
        <v>5.8676685142543547E-3</v>
      </c>
      <c r="L2251" s="44">
        <f>IFERROR(_xll.qlIndexFixing(Index6M,$H2251,TRUE,_xll.ohTrigger(RecalcTrigger,Trigger6M)),NA())</f>
        <v>5.8650867358098369E-3</v>
      </c>
      <c r="M2251" s="146">
        <f>IFERROR(_xll.qlIndexFixing(Index1Y,$H2251,TRUE,_xll.ohTrigger(RecalcTrigger,Trigger1Y)),NA())</f>
        <v>6.1324128842932283E-3</v>
      </c>
      <c r="N2251" s="145">
        <f>IFERROR(_xll.qlIndexFixing(ONIndex1M,I2251,TRUE,_xll.ohTrigger(RecalcTrigger,Trigger1M)),NA())</f>
        <v>5.7410439919669543E-3</v>
      </c>
      <c r="O2251" s="44">
        <f>IFERROR(_xll.qlIndexFixing(ONIndex3M,I2251,TRUE,_xll.ohTrigger(RecalcTrigger,Trigger3M)),NA())</f>
        <v>5.8829465355580979E-3</v>
      </c>
      <c r="P2251" s="44">
        <f>IFERROR(_xll.qlIndexFixing(ONIndex6M,I2251,TRUE,_xll.ohTrigger(RecalcTrigger,Trigger6M)),NA())</f>
        <v>5.8951076014746029E-3</v>
      </c>
      <c r="Q2251" s="146">
        <f>IFERROR(_xll.qlIndexFixing(ONIndex1Y,I2251,TRUE,_xll.ohTrigger(RecalcTrigger,Trigger1Y)),NA())</f>
        <v>6.1924511370070601E-3</v>
      </c>
    </row>
    <row r="2252" spans="2:17" x14ac:dyDescent="0.2">
      <c r="B2252" s="39" t="s">
        <v>42</v>
      </c>
      <c r="D2252" s="42">
        <f>_xll.qlCalendarAdvance(Calendar,$D2251,B2252,"f",FALSE)</f>
        <v>55542</v>
      </c>
      <c r="E2252" s="140">
        <f>_xll.qlInterestRateIndexValueDate(IndexON,D2252)</f>
        <v>55542</v>
      </c>
      <c r="F2252" s="156">
        <f>IFERROR(_xll.qlIndexFixing(IndexON,D2252,TRUE,_xll.ohTrigger(RecalcTrigger,TriggerON)),NA())</f>
        <v>4.8526334193765841E-3</v>
      </c>
      <c r="H2252" s="42">
        <f>_xll.qlCalendarAdvance(Calendar,$H2251,B2252,"f",FALSE)</f>
        <v>55542</v>
      </c>
      <c r="I2252" s="140">
        <f>_xll.qlInterestRateIndexValueDate(Index1M,$H2252)</f>
        <v>55542</v>
      </c>
      <c r="J2252" s="145">
        <f>IFERROR(_xll.qlIndexFixing(Index1M,$H2252,TRUE,_xll.ohTrigger(RecalcTrigger,Trigger1M)),NA())</f>
        <v>5.7323882431164867E-3</v>
      </c>
      <c r="K2252" s="44">
        <f>IFERROR(_xll.qlIndexFixing(Index3M,H2252,TRUE,_xll.ohTrigger(RecalcTrigger,Trigger3M)),NA())</f>
        <v>5.864670426531278E-3</v>
      </c>
      <c r="L2252" s="44">
        <f>IFERROR(_xll.qlIndexFixing(Index6M,$H2252,TRUE,_xll.ohTrigger(RecalcTrigger,Trigger6M)),NA())</f>
        <v>5.862166966533658E-3</v>
      </c>
      <c r="M2252" s="146">
        <f>IFERROR(_xll.qlIndexFixing(Index1Y,$H2252,TRUE,_xll.ohTrigger(RecalcTrigger,Trigger1Y)),NA())</f>
        <v>6.1294981732289006E-3</v>
      </c>
      <c r="N2252" s="145">
        <f>IFERROR(_xll.qlIndexFixing(ONIndex1M,I2252,TRUE,_xll.ohTrigger(RecalcTrigger,Trigger1M)),NA())</f>
        <v>5.7379506625021559E-3</v>
      </c>
      <c r="O2252" s="44">
        <f>IFERROR(_xll.qlIndexFixing(ONIndex3M,I2252,TRUE,_xll.ohTrigger(RecalcTrigger,Trigger3M)),NA())</f>
        <v>5.8798485180522331E-3</v>
      </c>
      <c r="P2252" s="44">
        <f>IFERROR(_xll.qlIndexFixing(ONIndex6M,I2252,TRUE,_xll.ohTrigger(RecalcTrigger,Trigger6M)),NA())</f>
        <v>5.8920093990211253E-3</v>
      </c>
      <c r="Q2252" s="146">
        <f>IFERROR(_xll.qlIndexFixing(ONIndex1Y,I2252,TRUE,_xll.ohTrigger(RecalcTrigger,Trigger1Y)),NA())</f>
        <v>6.189201033399705E-3</v>
      </c>
    </row>
    <row r="2253" spans="2:17" x14ac:dyDescent="0.2">
      <c r="B2253" s="39" t="s">
        <v>42</v>
      </c>
      <c r="D2253" s="42">
        <f>_xll.qlCalendarAdvance(Calendar,$D2252,B2253,"f",FALSE)</f>
        <v>55549</v>
      </c>
      <c r="E2253" s="140">
        <f>_xll.qlInterestRateIndexValueDate(IndexON,D2253)</f>
        <v>55549</v>
      </c>
      <c r="F2253" s="156">
        <f>IFERROR(_xll.qlIndexFixing(IndexON,D2253,TRUE,_xll.ohTrigger(RecalcTrigger,TriggerON)),NA())</f>
        <v>4.849911313647981E-3</v>
      </c>
      <c r="H2253" s="42">
        <f>_xll.qlCalendarAdvance(Calendar,$H2252,B2253,"f",FALSE)</f>
        <v>55549</v>
      </c>
      <c r="I2253" s="140">
        <f>_xll.qlInterestRateIndexValueDate(Index1M,$H2253)</f>
        <v>55549</v>
      </c>
      <c r="J2253" s="145">
        <f>IFERROR(_xll.qlIndexFixing(Index1M,$H2253,TRUE,_xll.ohTrigger(RecalcTrigger,Trigger1M)),NA())</f>
        <v>5.730027332644114E-3</v>
      </c>
      <c r="K2253" s="44">
        <f>IFERROR(_xll.qlIndexFixing(Index3M,H2253,TRUE,_xll.ohTrigger(RecalcTrigger,Trigger3M)),NA())</f>
        <v>5.8618514851989474E-3</v>
      </c>
      <c r="L2253" s="44">
        <f>IFERROR(_xll.qlIndexFixing(Index6M,$H2253,TRUE,_xll.ohTrigger(RecalcTrigger,Trigger6M)),NA())</f>
        <v>5.8592616996998963E-3</v>
      </c>
      <c r="M2253" s="146">
        <f>IFERROR(_xll.qlIndexFixing(Index1Y,$H2253,TRUE,_xll.ohTrigger(RecalcTrigger,Trigger1Y)),NA())</f>
        <v>6.1265970992053177E-3</v>
      </c>
      <c r="N2253" s="145">
        <f>IFERROR(_xll.qlIndexFixing(ONIndex1M,I2253,TRUE,_xll.ohTrigger(RecalcTrigger,Trigger1M)),NA())</f>
        <v>5.7348718807637145E-3</v>
      </c>
      <c r="O2253" s="44">
        <f>IFERROR(_xll.qlIndexFixing(ONIndex3M,I2253,TRUE,_xll.ohTrigger(RecalcTrigger,Trigger3M)),NA())</f>
        <v>5.8767667187176187E-3</v>
      </c>
      <c r="P2253" s="44">
        <f>IFERROR(_xll.qlIndexFixing(ONIndex6M,I2253,TRUE,_xll.ohTrigger(RecalcTrigger,Trigger6M)),NA())</f>
        <v>5.8889256527927536E-3</v>
      </c>
      <c r="Q2253" s="146">
        <f>IFERROR(_xll.qlIndexFixing(ONIndex1Y,I2253,TRUE,_xll.ohTrigger(RecalcTrigger,Trigger1Y)),NA())</f>
        <v>6.185964475462491E-3</v>
      </c>
    </row>
    <row r="2254" spans="2:17" x14ac:dyDescent="0.2">
      <c r="B2254" s="39" t="s">
        <v>42</v>
      </c>
      <c r="D2254" s="42">
        <f>_xll.qlCalendarAdvance(Calendar,$D2253,B2254,"f",FALSE)</f>
        <v>55556</v>
      </c>
      <c r="E2254" s="140">
        <f>_xll.qlInterestRateIndexValueDate(IndexON,D2254)</f>
        <v>55556</v>
      </c>
      <c r="F2254" s="156">
        <f>IFERROR(_xll.qlIndexFixing(IndexON,D2254,TRUE,_xll.ohTrigger(RecalcTrigger,TriggerON)),NA())</f>
        <v>4.8472047833125753E-3</v>
      </c>
      <c r="H2254" s="42">
        <f>_xll.qlCalendarAdvance(Calendar,$H2253,B2254,"f",FALSE)</f>
        <v>55556</v>
      </c>
      <c r="I2254" s="140">
        <f>_xll.qlInterestRateIndexValueDate(Index1M,$H2254)</f>
        <v>55556</v>
      </c>
      <c r="J2254" s="145">
        <f>IFERROR(_xll.qlIndexFixing(Index1M,$H2254,TRUE,_xll.ohTrigger(RecalcTrigger,Trigger1M)),NA())</f>
        <v>5.7269908605855702E-3</v>
      </c>
      <c r="K2254" s="44">
        <f>IFERROR(_xll.qlIndexFixing(Index3M,H2254,TRUE,_xll.ohTrigger(RecalcTrigger,Trigger3M)),NA())</f>
        <v>5.8588847725511185E-3</v>
      </c>
      <c r="L2254" s="44">
        <f>IFERROR(_xll.qlIndexFixing(Index6M,$H2254,TRUE,_xll.ohTrigger(RecalcTrigger,Trigger6M)),NA())</f>
        <v>5.8563709352457598E-3</v>
      </c>
      <c r="M2254" s="146">
        <f>IFERROR(_xll.qlIndexFixing(Index1Y,$H2254,TRUE,_xll.ohTrigger(RecalcTrigger,Trigger1Y)),NA())</f>
        <v>6.1237096621046729E-3</v>
      </c>
      <c r="N2254" s="145">
        <f>IFERROR(_xll.qlIndexFixing(ONIndex1M,I2254,TRUE,_xll.ohTrigger(RecalcTrigger,Trigger1M)),NA())</f>
        <v>5.7318076468326762E-3</v>
      </c>
      <c r="O2254" s="44">
        <f>IFERROR(_xll.qlIndexFixing(ONIndex3M,I2254,TRUE,_xll.ohTrigger(RecalcTrigger,Trigger3M)),NA())</f>
        <v>5.873701137635301E-3</v>
      </c>
      <c r="P2254" s="44">
        <f>IFERROR(_xll.qlIndexFixing(ONIndex6M,I2254,TRUE,_xll.ohTrigger(RecalcTrigger,Trigger6M)),NA())</f>
        <v>5.8858563627084415E-3</v>
      </c>
      <c r="Q2254" s="146">
        <f>IFERROR(_xll.qlIndexFixing(ONIndex1Y,I2254,TRUE,_xll.ohTrigger(RecalcTrigger,Trigger1Y)),NA())</f>
        <v>6.1827414630333255E-3</v>
      </c>
    </row>
    <row r="2255" spans="2:17" x14ac:dyDescent="0.2">
      <c r="B2255" s="39" t="s">
        <v>42</v>
      </c>
      <c r="D2255" s="42">
        <f>_xll.qlCalendarAdvance(Calendar,$D2254,B2255,"f",FALSE)</f>
        <v>55563</v>
      </c>
      <c r="E2255" s="140">
        <f>_xll.qlInterestRateIndexValueDate(IndexON,D2255)</f>
        <v>55563</v>
      </c>
      <c r="F2255" s="156">
        <f>IFERROR(_xll.qlIndexFixing(IndexON,D2255,TRUE,_xll.ohTrigger(RecalcTrigger,TriggerON)),NA())</f>
        <v>4.844513828370367E-3</v>
      </c>
      <c r="H2255" s="42">
        <f>_xll.qlCalendarAdvance(Calendar,$H2254,B2255,"f",FALSE)</f>
        <v>55563</v>
      </c>
      <c r="I2255" s="140">
        <f>_xll.qlInterestRateIndexValueDate(Index1M,$H2255)</f>
        <v>55563</v>
      </c>
      <c r="J2255" s="145">
        <f>IFERROR(_xll.qlIndexFixing(Index1M,$H2255,TRUE,_xll.ohTrigger(RecalcTrigger,Trigger1M)),NA())</f>
        <v>5.7239689434301711E-3</v>
      </c>
      <c r="K2255" s="44">
        <f>IFERROR(_xll.qlIndexFixing(Index3M,H2255,TRUE,_xll.ohTrigger(RecalcTrigger,Trigger3M)),NA())</f>
        <v>5.855934303442026E-3</v>
      </c>
      <c r="L2255" s="44">
        <f>IFERROR(_xll.qlIndexFixing(Index6M,$H2255,TRUE,_xll.ohTrigger(RecalcTrigger,Trigger6M)),NA())</f>
        <v>5.8534946731097987E-3</v>
      </c>
      <c r="M2255" s="146">
        <f>IFERROR(_xll.qlIndexFixing(Index1Y,$H2255,TRUE,_xll.ohTrigger(RecalcTrigger,Trigger1Y)),NA())</f>
        <v>6.1208358618089409E-3</v>
      </c>
      <c r="N2255" s="145">
        <f>IFERROR(_xll.qlIndexFixing(ONIndex1M,I2255,TRUE,_xll.ohTrigger(RecalcTrigger,Trigger1M)),NA())</f>
        <v>5.7287579607900874E-3</v>
      </c>
      <c r="O2255" s="44">
        <f>IFERROR(_xll.qlIndexFixing(ONIndex3M,I2255,TRUE,_xll.ohTrigger(RecalcTrigger,Trigger3M)),NA())</f>
        <v>5.87065177480528E-3</v>
      </c>
      <c r="P2255" s="44">
        <f>IFERROR(_xll.qlIndexFixing(ONIndex6M,I2255,TRUE,_xll.ohTrigger(RecalcTrigger,Trigger6M)),NA())</f>
        <v>5.8828015290113278E-3</v>
      </c>
      <c r="Q2255" s="146">
        <f>IFERROR(_xll.qlIndexFixing(ONIndex1Y,I2255,TRUE,_xll.ohTrigger(RecalcTrigger,Trigger1Y)),NA())</f>
        <v>6.1795319961932549E-3</v>
      </c>
    </row>
    <row r="2256" spans="2:17" x14ac:dyDescent="0.2">
      <c r="B2256" s="39" t="s">
        <v>42</v>
      </c>
      <c r="D2256" s="42">
        <f>_xll.qlCalendarAdvance(Calendar,$D2255,B2256,"f",FALSE)</f>
        <v>55570</v>
      </c>
      <c r="E2256" s="140">
        <f>_xll.qlInterestRateIndexValueDate(IndexON,D2256)</f>
        <v>55570</v>
      </c>
      <c r="F2256" s="156">
        <f>IFERROR(_xll.qlIndexFixing(IndexON,D2256,TRUE,_xll.ohTrigger(RecalcTrigger,TriggerON)),NA())</f>
        <v>4.8418384489024024E-3</v>
      </c>
      <c r="H2256" s="42">
        <f>_xll.qlCalendarAdvance(Calendar,$H2255,B2256,"f",FALSE)</f>
        <v>55570</v>
      </c>
      <c r="I2256" s="140">
        <f>_xll.qlInterestRateIndexValueDate(Index1M,$H2256)</f>
        <v>55570</v>
      </c>
      <c r="J2256" s="145">
        <f>IFERROR(_xll.qlIndexFixing(Index1M,$H2256,TRUE,_xll.ohTrigger(RecalcTrigger,Trigger1M)),NA())</f>
        <v>5.7209615811695327E-3</v>
      </c>
      <c r="K2256" s="44">
        <f>IFERROR(_xll.qlIndexFixing(Index3M,H2256,TRUE,_xll.ohTrigger(RecalcTrigger,Trigger3M)),NA())</f>
        <v>5.8530000778347488E-3</v>
      </c>
      <c r="L2256" s="44">
        <f>IFERROR(_xll.qlIndexFixing(Index6M,$H2256,TRUE,_xll.ohTrigger(RecalcTrigger,Trigger6M)),NA())</f>
        <v>5.850632913228777E-3</v>
      </c>
      <c r="M2256" s="146">
        <f>IFERROR(_xll.qlIndexFixing(Index1Y,$H2256,TRUE,_xll.ohTrigger(RecalcTrigger,Trigger1Y)),NA())</f>
        <v>6.1179756982014223E-3</v>
      </c>
      <c r="N2256" s="145">
        <f>IFERROR(_xll.qlIndexFixing(ONIndex1M,I2256,TRUE,_xll.ohTrigger(RecalcTrigger,Trigger1M)),NA())</f>
        <v>5.7257228224738554E-3</v>
      </c>
      <c r="O2256" s="44">
        <f>IFERROR(_xll.qlIndexFixing(ONIndex3M,I2256,TRUE,_xll.ohTrigger(RecalcTrigger,Trigger3M)),NA())</f>
        <v>5.867618630308602E-3</v>
      </c>
      <c r="P2256" s="44">
        <f>IFERROR(_xll.qlIndexFixing(ONIndex6M,I2256,TRUE,_xll.ohTrigger(RecalcTrigger,Trigger6M)),NA())</f>
        <v>5.8797611514582737E-3</v>
      </c>
      <c r="Q2256" s="146">
        <f>IFERROR(_xll.qlIndexFixing(ONIndex1Y,I2256,TRUE,_xll.ohTrigger(RecalcTrigger,Trigger1Y)),NA())</f>
        <v>6.1763360751043717E-3</v>
      </c>
    </row>
    <row r="2257" spans="2:17" x14ac:dyDescent="0.2">
      <c r="B2257" s="39" t="s">
        <v>42</v>
      </c>
      <c r="D2257" s="42">
        <f>_xll.qlCalendarAdvance(Calendar,$D2256,B2257,"f",FALSE)</f>
        <v>55577</v>
      </c>
      <c r="E2257" s="140">
        <f>_xll.qlInterestRateIndexValueDate(IndexON,D2257)</f>
        <v>55577</v>
      </c>
      <c r="F2257" s="156">
        <f>IFERROR(_xll.qlIndexFixing(IndexON,D2257,TRUE,_xll.ohTrigger(RecalcTrigger,TriggerON)),NA())</f>
        <v>4.839178644746589E-3</v>
      </c>
      <c r="H2257" s="42">
        <f>_xll.qlCalendarAdvance(Calendar,$H2256,B2257,"f",FALSE)</f>
        <v>55577</v>
      </c>
      <c r="I2257" s="140">
        <f>_xll.qlInterestRateIndexValueDate(Index1M,$H2257)</f>
        <v>55577</v>
      </c>
      <c r="J2257" s="145">
        <f>IFERROR(_xll.qlIndexFixing(Index1M,$H2257,TRUE,_xll.ohTrigger(RecalcTrigger,Trigger1M)),NA())</f>
        <v>5.7179687737980659E-3</v>
      </c>
      <c r="K2257" s="44">
        <f>IFERROR(_xll.qlIndexFixing(Index3M,H2257,TRUE,_xll.ohTrigger(RecalcTrigger,Trigger3M)),NA())</f>
        <v>5.8500820956959671E-3</v>
      </c>
      <c r="L2257" s="44">
        <f>IFERROR(_xll.qlIndexFixing(Index6M,$H2257,TRUE,_xll.ohTrigger(RecalcTrigger,Trigger6M)),NA())</f>
        <v>5.8477856555407982E-3</v>
      </c>
      <c r="M2257" s="146">
        <f>IFERROR(_xll.qlIndexFixing(Index1Y,$H2257,TRUE,_xll.ohTrigger(RecalcTrigger,Trigger1Y)),NA())</f>
        <v>6.1151291711649793E-3</v>
      </c>
      <c r="N2257" s="145">
        <f>IFERROR(_xll.qlIndexFixing(ONIndex1M,I2257,TRUE,_xll.ohTrigger(RecalcTrigger,Trigger1M)),NA())</f>
        <v>5.7227022319650267E-3</v>
      </c>
      <c r="O2257" s="44">
        <f>IFERROR(_xll.qlIndexFixing(ONIndex3M,I2257,TRUE,_xll.ohTrigger(RecalcTrigger,Trigger3M)),NA())</f>
        <v>5.8646017039021281E-3</v>
      </c>
      <c r="P2257" s="44">
        <f>IFERROR(_xll.qlIndexFixing(ONIndex6M,I2257,TRUE,_xll.ohTrigger(RecalcTrigger,Trigger6M)),NA())</f>
        <v>5.8767352300492792E-3</v>
      </c>
      <c r="Q2257" s="146">
        <f>IFERROR(_xll.qlIndexFixing(ONIndex1Y,I2257,TRUE,_xll.ohTrigger(RecalcTrigger,Trigger1Y)),NA())</f>
        <v>6.173153699523537E-3</v>
      </c>
    </row>
    <row r="2258" spans="2:17" x14ac:dyDescent="0.2">
      <c r="B2258" s="39" t="s">
        <v>42</v>
      </c>
      <c r="D2258" s="42">
        <f>_xll.qlCalendarAdvance(Calendar,$D2257,B2258,"f",FALSE)</f>
        <v>55584</v>
      </c>
      <c r="E2258" s="140">
        <f>_xll.qlInterestRateIndexValueDate(IndexON,D2258)</f>
        <v>55584</v>
      </c>
      <c r="F2258" s="156">
        <f>IFERROR(_xll.qlIndexFixing(IndexON,D2258,TRUE,_xll.ohTrigger(RecalcTrigger,TriggerON)),NA())</f>
        <v>4.8365344160650192E-3</v>
      </c>
      <c r="H2258" s="42">
        <f>_xll.qlCalendarAdvance(Calendar,$H2257,B2258,"f",FALSE)</f>
        <v>55584</v>
      </c>
      <c r="I2258" s="140">
        <f>_xll.qlInterestRateIndexValueDate(Index1M,$H2258)</f>
        <v>55584</v>
      </c>
      <c r="J2258" s="145">
        <f>IFERROR(_xll.qlIndexFixing(Index1M,$H2258,TRUE,_xll.ohTrigger(RecalcTrigger,Trigger1M)),NA())</f>
        <v>5.7143242233599744E-3</v>
      </c>
      <c r="K2258" s="44">
        <f>IFERROR(_xll.qlIndexFixing(Index3M,H2258,TRUE,_xll.ohTrigger(RecalcTrigger,Trigger3M)),NA())</f>
        <v>5.846865788820362E-3</v>
      </c>
      <c r="L2258" s="44">
        <f>IFERROR(_xll.qlIndexFixing(Index6M,$H2258,TRUE,_xll.ohTrigger(RecalcTrigger,Trigger6M)),NA())</f>
        <v>5.844651924933976E-3</v>
      </c>
      <c r="M2258" s="146">
        <f>IFERROR(_xll.qlIndexFixing(Index1Y,$H2258,TRUE,_xll.ohTrigger(RecalcTrigger,Trigger1Y)),NA())</f>
        <v>6.1124386292847888E-3</v>
      </c>
      <c r="N2258" s="145">
        <f>IFERROR(_xll.qlIndexFixing(ONIndex1M,I2258,TRUE,_xll.ohTrigger(RecalcTrigger,Trigger1M)),NA())</f>
        <v>5.7196961893446474E-3</v>
      </c>
      <c r="O2258" s="44">
        <f>IFERROR(_xll.qlIndexFixing(ONIndex3M,I2258,TRUE,_xll.ohTrigger(RecalcTrigger,Trigger3M)),NA())</f>
        <v>5.8616009957479509E-3</v>
      </c>
      <c r="P2258" s="44">
        <f>IFERROR(_xll.qlIndexFixing(ONIndex6M,I2258,TRUE,_xll.ohTrigger(RecalcTrigger,Trigger6M)),NA())</f>
        <v>5.8737237650274832E-3</v>
      </c>
      <c r="Q2258" s="146">
        <f>IFERROR(_xll.qlIndexFixing(ONIndex1Y,I2258,TRUE,_xll.ohTrigger(RecalcTrigger,Trigger1Y)),NA())</f>
        <v>6.1699848695317971E-3</v>
      </c>
    </row>
    <row r="2259" spans="2:17" x14ac:dyDescent="0.2">
      <c r="B2259" s="39" t="s">
        <v>42</v>
      </c>
      <c r="D2259" s="42">
        <f>_xll.qlCalendarAdvance(Calendar,$D2258,B2259,"f",FALSE)</f>
        <v>55591</v>
      </c>
      <c r="E2259" s="140">
        <f>_xll.qlInterestRateIndexValueDate(IndexON,D2259)</f>
        <v>55591</v>
      </c>
      <c r="F2259" s="156">
        <f>IFERROR(_xll.qlIndexFixing(IndexON,D2259,TRUE,_xll.ohTrigger(RecalcTrigger,TriggerON)),NA())</f>
        <v>4.8339057627766469E-3</v>
      </c>
      <c r="H2259" s="42">
        <f>_xll.qlCalendarAdvance(Calendar,$H2258,B2259,"f",FALSE)</f>
        <v>55591</v>
      </c>
      <c r="I2259" s="140">
        <f>_xll.qlInterestRateIndexValueDate(Index1M,$H2259)</f>
        <v>55591</v>
      </c>
      <c r="J2259" s="145">
        <f>IFERROR(_xll.qlIndexFixing(Index1M,$H2259,TRUE,_xll.ohTrigger(RecalcTrigger,Trigger1M)),NA())</f>
        <v>5.7113644990132561E-3</v>
      </c>
      <c r="K2259" s="44">
        <f>IFERROR(_xll.qlIndexFixing(Index3M,H2259,TRUE,_xll.ohTrigger(RecalcTrigger,Trigger3M)),NA())</f>
        <v>5.8439825217105256E-3</v>
      </c>
      <c r="L2259" s="44">
        <f>IFERROR(_xll.qlIndexFixing(Index6M,$H2259,TRUE,_xll.ohTrigger(RecalcTrigger,Trigger6M)),NA())</f>
        <v>5.8418356531182826E-3</v>
      </c>
      <c r="M2259" s="146">
        <f>IFERROR(_xll.qlIndexFixing(Index1Y,$H2259,TRUE,_xll.ohTrigger(RecalcTrigger,Trigger1Y)),NA())</f>
        <v>6.1096184481208571E-3</v>
      </c>
      <c r="N2259" s="145">
        <f>IFERROR(_xll.qlIndexFixing(ONIndex1M,I2259,TRUE,_xll.ohTrigger(RecalcTrigger,Trigger1M)),NA())</f>
        <v>5.7167046945316713E-3</v>
      </c>
      <c r="O2259" s="44">
        <f>IFERROR(_xll.qlIndexFixing(ONIndex3M,I2259,TRUE,_xll.ohTrigger(RecalcTrigger,Trigger3M)),NA())</f>
        <v>5.8586165059271167E-3</v>
      </c>
      <c r="P2259" s="44">
        <f>IFERROR(_xll.qlIndexFixing(ONIndex6M,I2259,TRUE,_xll.ohTrigger(RecalcTrigger,Trigger6M)),NA())</f>
        <v>5.8707267561497467E-3</v>
      </c>
      <c r="Q2259" s="146">
        <f>IFERROR(_xll.qlIndexFixing(ONIndex1Y,I2259,TRUE,_xll.ohTrigger(RecalcTrigger,Trigger1Y)),NA())</f>
        <v>6.1668295852101984E-3</v>
      </c>
    </row>
    <row r="2260" spans="2:17" x14ac:dyDescent="0.2">
      <c r="B2260" s="39" t="s">
        <v>42</v>
      </c>
      <c r="D2260" s="42">
        <f>_xll.qlCalendarAdvance(Calendar,$D2259,B2260,"f",FALSE)</f>
        <v>55598</v>
      </c>
      <c r="E2260" s="140">
        <f>_xll.qlInterestRateIndexValueDate(IndexON,D2260)</f>
        <v>55598</v>
      </c>
      <c r="F2260" s="156">
        <f>IFERROR(_xll.qlIndexFixing(IndexON,D2260,TRUE,_xll.ohTrigger(RecalcTrigger,TriggerON)),NA())</f>
        <v>4.8312926849625182E-3</v>
      </c>
      <c r="H2260" s="42">
        <f>_xll.qlCalendarAdvance(Calendar,$H2259,B2260,"f",FALSE)</f>
        <v>55598</v>
      </c>
      <c r="I2260" s="140">
        <f>_xll.qlInterestRateIndexValueDate(Index1M,$H2260)</f>
        <v>55598</v>
      </c>
      <c r="J2260" s="145">
        <f>IFERROR(_xll.qlIndexFixing(Index1M,$H2260,TRUE,_xll.ohTrigger(RecalcTrigger,Trigger1M)),NA())</f>
        <v>5.7082549752856433E-3</v>
      </c>
      <c r="K2260" s="44">
        <f>IFERROR(_xll.qlIndexFixing(Index3M,H2260,TRUE,_xll.ohTrigger(RecalcTrigger,Trigger3M)),NA())</f>
        <v>5.8411154985243954E-3</v>
      </c>
      <c r="L2260" s="44">
        <f>IFERROR(_xll.qlIndexFixing(Index6M,$H2260,TRUE,_xll.ohTrigger(RecalcTrigger,Trigger6M)),NA())</f>
        <v>5.8390338838099675E-3</v>
      </c>
      <c r="M2260" s="146">
        <f>IFERROR(_xll.qlIndexFixing(Index1Y,$H2260,TRUE,_xll.ohTrigger(RecalcTrigger,Trigger1Y)),NA())</f>
        <v>6.106811902941045E-3</v>
      </c>
      <c r="N2260" s="145">
        <f>IFERROR(_xll.qlIndexFixing(ONIndex1M,I2260,TRUE,_xll.ohTrigger(RecalcTrigger,Trigger1M)),NA())</f>
        <v>5.7137277473640058E-3</v>
      </c>
      <c r="O2260" s="44">
        <f>IFERROR(_xll.qlIndexFixing(ONIndex3M,I2260,TRUE,_xll.ohTrigger(RecalcTrigger,Trigger3M)),NA())</f>
        <v>5.8556482343585792E-3</v>
      </c>
      <c r="P2260" s="44">
        <f>IFERROR(_xll.qlIndexFixing(ONIndex6M,I2260,TRUE,_xll.ohTrigger(RecalcTrigger,Trigger6M)),NA())</f>
        <v>5.8677442034971161E-3</v>
      </c>
      <c r="Q2260" s="146">
        <f>IFERROR(_xll.qlIndexFixing(ONIndex1Y,I2260,TRUE,_xll.ohTrigger(RecalcTrigger,Trigger1Y)),NA())</f>
        <v>6.1636878465587408E-3</v>
      </c>
    </row>
    <row r="2261" spans="2:17" x14ac:dyDescent="0.2">
      <c r="B2261" s="39" t="s">
        <v>42</v>
      </c>
      <c r="D2261" s="42">
        <f>_xll.qlCalendarAdvance(Calendar,$D2260,B2261,"f",FALSE)</f>
        <v>55605</v>
      </c>
      <c r="E2261" s="140">
        <f>_xll.qlInterestRateIndexValueDate(IndexON,D2261)</f>
        <v>55605</v>
      </c>
      <c r="F2261" s="156">
        <f>IFERROR(_xll.qlIndexFixing(IndexON,D2261,TRUE,_xll.ohTrigger(RecalcTrigger,TriggerON)),NA())</f>
        <v>4.8286951825415869E-3</v>
      </c>
      <c r="H2261" s="42">
        <f>_xll.qlCalendarAdvance(Calendar,$H2260,B2261,"f",FALSE)</f>
        <v>55605</v>
      </c>
      <c r="I2261" s="140">
        <f>_xll.qlInterestRateIndexValueDate(Index1M,$H2261)</f>
        <v>55605</v>
      </c>
      <c r="J2261" s="145">
        <f>IFERROR(_xll.qlIndexFixing(Index1M,$H2261,TRUE,_xll.ohTrigger(RecalcTrigger,Trigger1M)),NA())</f>
        <v>5.705488717879085E-3</v>
      </c>
      <c r="K2261" s="44">
        <f>IFERROR(_xll.qlIndexFixing(Index3M,H2261,TRUE,_xll.ohTrigger(RecalcTrigger,Trigger3M)),NA())</f>
        <v>5.8382647192267347E-3</v>
      </c>
      <c r="L2261" s="44">
        <f>IFERROR(_xll.qlIndexFixing(Index6M,$H2261,TRUE,_xll.ohTrigger(RecalcTrigger,Trigger6M)),NA())</f>
        <v>5.8362466169482449E-3</v>
      </c>
      <c r="M2261" s="146">
        <f>IFERROR(_xll.qlIndexFixing(Index1Y,$H2261,TRUE,_xll.ohTrigger(RecalcTrigger,Trigger1Y)),NA())</f>
        <v>6.1040189936309996E-3</v>
      </c>
      <c r="N2261" s="145">
        <f>IFERROR(_xll.qlIndexFixing(ONIndex1M,I2261,TRUE,_xll.ohTrigger(RecalcTrigger,Trigger1M)),NA())</f>
        <v>5.710765348165836E-3</v>
      </c>
      <c r="O2261" s="44">
        <f>IFERROR(_xll.qlIndexFixing(ONIndex3M,I2261,TRUE,_xll.ohTrigger(RecalcTrigger,Trigger3M)),NA())</f>
        <v>5.8526961809612921E-3</v>
      </c>
      <c r="P2261" s="44">
        <f>IFERROR(_xll.qlIndexFixing(ONIndex6M,I2261,TRUE,_xll.ohTrigger(RecalcTrigger,Trigger6M)),NA())</f>
        <v>5.8647761071506377E-3</v>
      </c>
      <c r="Q2261" s="146">
        <f>IFERROR(_xll.qlIndexFixing(ONIndex1Y,I2261,TRUE,_xll.ohTrigger(RecalcTrigger,Trigger1Y)),NA())</f>
        <v>6.160559653496378E-3</v>
      </c>
    </row>
    <row r="2262" spans="2:17" x14ac:dyDescent="0.2">
      <c r="B2262" s="39" t="s">
        <v>42</v>
      </c>
      <c r="D2262" s="42">
        <f>_xll.qlCalendarAdvance(Calendar,$D2261,B2262,"f",FALSE)</f>
        <v>55612</v>
      </c>
      <c r="E2262" s="140">
        <f>_xll.qlInterestRateIndexValueDate(IndexON,D2262)</f>
        <v>55612</v>
      </c>
      <c r="F2262" s="156">
        <f>IFERROR(_xll.qlIndexFixing(IndexON,D2262,TRUE,_xll.ohTrigger(RecalcTrigger,TriggerON)),NA())</f>
        <v>4.8261132555138531E-3</v>
      </c>
      <c r="H2262" s="42">
        <f>_xll.qlCalendarAdvance(Calendar,$H2261,B2262,"f",FALSE)</f>
        <v>55612</v>
      </c>
      <c r="I2262" s="140">
        <f>_xll.qlInterestRateIndexValueDate(Index1M,$H2262)</f>
        <v>55612</v>
      </c>
      <c r="J2262" s="145">
        <f>IFERROR(_xll.qlIndexFixing(Index1M,$H2262,TRUE,_xll.ohTrigger(RecalcTrigger,Trigger1M)),NA())</f>
        <v>5.7030603206484161E-3</v>
      </c>
      <c r="K2262" s="44">
        <f>IFERROR(_xll.qlIndexFixing(Index3M,H2262,TRUE,_xll.ohTrigger(RecalcTrigger,Trigger3M)),NA())</f>
        <v>5.8355829574799865E-3</v>
      </c>
      <c r="L2262" s="44">
        <f>IFERROR(_xll.qlIndexFixing(Index6M,$H2262,TRUE,_xll.ohTrigger(RecalcTrigger,Trigger6M)),NA())</f>
        <v>5.8336203286747232E-3</v>
      </c>
      <c r="M2262" s="146">
        <f>IFERROR(_xll.qlIndexFixing(Index1Y,$H2262,TRUE,_xll.ohTrigger(RecalcTrigger,Trigger1Y)),NA())</f>
        <v>6.1012397200774782E-3</v>
      </c>
      <c r="N2262" s="145">
        <f>IFERROR(_xll.qlIndexFixing(ONIndex1M,I2262,TRUE,_xll.ohTrigger(RecalcTrigger,Trigger1M)),NA())</f>
        <v>5.7078174966940232E-3</v>
      </c>
      <c r="O2262" s="44">
        <f>IFERROR(_xll.qlIndexFixing(ONIndex3M,I2262,TRUE,_xll.ohTrigger(RecalcTrigger,Trigger3M)),NA())</f>
        <v>5.8497603458163017E-3</v>
      </c>
      <c r="P2262" s="44">
        <f>IFERROR(_xll.qlIndexFixing(ONIndex6M,I2262,TRUE,_xll.ohTrigger(RecalcTrigger,Trigger6M)),NA())</f>
        <v>5.8618224668671726E-3</v>
      </c>
      <c r="Q2262" s="146">
        <f>IFERROR(_xll.qlIndexFixing(ONIndex1Y,I2262,TRUE,_xll.ohTrigger(RecalcTrigger,Trigger1Y)),NA())</f>
        <v>6.1574450059420638E-3</v>
      </c>
    </row>
    <row r="2263" spans="2:17" x14ac:dyDescent="0.2">
      <c r="B2263" s="39" t="s">
        <v>42</v>
      </c>
      <c r="D2263" s="42">
        <f>_xll.qlCalendarAdvance(Calendar,$D2262,B2263,"f",FALSE)</f>
        <v>55619</v>
      </c>
      <c r="E2263" s="140">
        <f>_xll.qlInterestRateIndexValueDate(IndexON,D2263)</f>
        <v>55619</v>
      </c>
      <c r="F2263" s="156">
        <f>IFERROR(_xll.qlIndexFixing(IndexON,D2263,TRUE,_xll.ohTrigger(RecalcTrigger,TriggerON)),NA())</f>
        <v>4.8235469038793166E-3</v>
      </c>
      <c r="H2263" s="42">
        <f>_xll.qlCalendarAdvance(Calendar,$H2262,B2263,"f",FALSE)</f>
        <v>55619</v>
      </c>
      <c r="I2263" s="140">
        <f>_xll.qlInterestRateIndexValueDate(Index1M,$H2263)</f>
        <v>55619</v>
      </c>
      <c r="J2263" s="145">
        <f>IFERROR(_xll.qlIndexFixing(Index1M,$H2263,TRUE,_xll.ohTrigger(RecalcTrigger,Trigger1M)),NA())</f>
        <v>5.7001558366416294E-3</v>
      </c>
      <c r="K2263" s="44">
        <f>IFERROR(_xll.qlIndexFixing(Index3M,H2263,TRUE,_xll.ohTrigger(RecalcTrigger,Trigger3M)),NA())</f>
        <v>5.8327635506174322E-3</v>
      </c>
      <c r="L2263" s="44">
        <f>IFERROR(_xll.qlIndexFixing(Index6M,$H2263,TRUE,_xll.ohTrigger(RecalcTrigger,Trigger6M)),NA())</f>
        <v>5.8308610746760437E-3</v>
      </c>
      <c r="M2263" s="146">
        <f>IFERROR(_xll.qlIndexFixing(Index1Y,$H2263,TRUE,_xll.ohTrigger(RecalcTrigger,Trigger1Y)),NA())</f>
        <v>6.0984740821674599E-3</v>
      </c>
      <c r="N2263" s="145">
        <f>IFERROR(_xll.qlIndexFixing(ONIndex1M,I2263,TRUE,_xll.ohTrigger(RecalcTrigger,Trigger1M)),NA())</f>
        <v>5.704884193191706E-3</v>
      </c>
      <c r="O2263" s="44">
        <f>IFERROR(_xll.qlIndexFixing(ONIndex3M,I2263,TRUE,_xll.ohTrigger(RecalcTrigger,Trigger3M)),NA())</f>
        <v>5.846840728923608E-3</v>
      </c>
      <c r="P2263" s="44">
        <f>IFERROR(_xll.qlIndexFixing(ONIndex6M,I2263,TRUE,_xll.ohTrigger(RecalcTrigger,Trigger6M)),NA())</f>
        <v>5.8588832830519522E-3</v>
      </c>
      <c r="Q2263" s="146">
        <f>IFERROR(_xll.qlIndexFixing(ONIndex1Y,I2263,TRUE,_xll.ohTrigger(RecalcTrigger,Trigger1Y)),NA())</f>
        <v>6.1543439041389369E-3</v>
      </c>
    </row>
    <row r="2264" spans="2:17" x14ac:dyDescent="0.2">
      <c r="B2264" s="39" t="s">
        <v>42</v>
      </c>
      <c r="D2264" s="42">
        <f>_xll.qlCalendarAdvance(Calendar,$D2263,B2264,"f",FALSE)</f>
        <v>55626</v>
      </c>
      <c r="E2264" s="140">
        <f>_xll.qlInterestRateIndexValueDate(IndexON,D2264)</f>
        <v>55626</v>
      </c>
      <c r="F2264" s="156">
        <f>IFERROR(_xll.qlIndexFixing(IndexON,D2264,TRUE,_xll.ohTrigger(RecalcTrigger,TriggerON)),NA())</f>
        <v>4.8209961276379776E-3</v>
      </c>
      <c r="H2264" s="42">
        <f>_xll.qlCalendarAdvance(Calendar,$H2263,B2264,"f",FALSE)</f>
        <v>55626</v>
      </c>
      <c r="I2264" s="140">
        <f>_xll.qlInterestRateIndexValueDate(Index1M,$H2264)</f>
        <v>55626</v>
      </c>
      <c r="J2264" s="145">
        <f>IFERROR(_xll.qlIndexFixing(Index1M,$H2264,TRUE,_xll.ohTrigger(RecalcTrigger,Trigger1M)),NA())</f>
        <v>5.6972659076985899E-3</v>
      </c>
      <c r="K2264" s="44">
        <f>IFERROR(_xll.qlIndexFixing(Index3M,H2264,TRUE,_xll.ohTrigger(RecalcTrigger,Trigger3M)),NA())</f>
        <v>5.8299603872597706E-3</v>
      </c>
      <c r="L2264" s="44">
        <f>IFERROR(_xll.qlIndexFixing(Index6M,$H2264,TRUE,_xll.ohTrigger(RecalcTrigger,Trigger6M)),NA())</f>
        <v>5.8281163226940619E-3</v>
      </c>
      <c r="M2264" s="146">
        <f>IFERROR(_xll.qlIndexFixing(Index1Y,$H2264,TRUE,_xll.ohTrigger(RecalcTrigger,Trigger1Y)),NA())</f>
        <v>6.0957220797883682E-3</v>
      </c>
      <c r="N2264" s="145">
        <f>IFERROR(_xll.qlIndexFixing(ONIndex1M,I2264,TRUE,_xll.ohTrigger(RecalcTrigger,Trigger1M)),NA())</f>
        <v>5.7019654373346995E-3</v>
      </c>
      <c r="O2264" s="44">
        <f>IFERROR(_xll.qlIndexFixing(ONIndex3M,I2264,TRUE,_xll.ohTrigger(RecalcTrigger,Trigger3M)),NA())</f>
        <v>5.8439373302021647E-3</v>
      </c>
      <c r="P2264" s="44">
        <f>IFERROR(_xll.qlIndexFixing(ONIndex6M,I2264,TRUE,_xll.ohTrigger(RecalcTrigger,Trigger6M)),NA())</f>
        <v>5.8559585552186988E-3</v>
      </c>
      <c r="Q2264" s="146">
        <f>IFERROR(_xll.qlIndexFixing(ONIndex1Y,I2264,TRUE,_xll.ohTrigger(RecalcTrigger,Trigger1Y)),NA())</f>
        <v>6.1512563479249049E-3</v>
      </c>
    </row>
    <row r="2265" spans="2:17" x14ac:dyDescent="0.2">
      <c r="B2265" s="39" t="s">
        <v>42</v>
      </c>
      <c r="D2265" s="42">
        <f>_xll.qlCalendarAdvance(Calendar,$D2264,B2265,"f",FALSE)</f>
        <v>55633</v>
      </c>
      <c r="E2265" s="140">
        <f>_xll.qlInterestRateIndexValueDate(IndexON,D2265)</f>
        <v>55633</v>
      </c>
      <c r="F2265" s="156">
        <f>IFERROR(_xll.qlIndexFixing(IndexON,D2265,TRUE,_xll.ohTrigger(RecalcTrigger,TriggerON)),NA())</f>
        <v>4.818460926789836E-3</v>
      </c>
      <c r="H2265" s="42">
        <f>_xll.qlCalendarAdvance(Calendar,$H2264,B2265,"f",FALSE)</f>
        <v>55633</v>
      </c>
      <c r="I2265" s="140">
        <f>_xll.qlInterestRateIndexValueDate(Index1M,$H2265)</f>
        <v>55633</v>
      </c>
      <c r="J2265" s="145">
        <f>IFERROR(_xll.qlIndexFixing(Index1M,$H2265,TRUE,_xll.ohTrigger(RecalcTrigger,Trigger1M)),NA())</f>
        <v>5.6943905338111929E-3</v>
      </c>
      <c r="K2265" s="44">
        <f>IFERROR(_xll.qlIndexFixing(Index3M,H2265,TRUE,_xll.ohTrigger(RecalcTrigger,Trigger3M)),NA())</f>
        <v>5.827173467373159E-3</v>
      </c>
      <c r="L2265" s="44">
        <f>IFERROR(_xll.qlIndexFixing(Index6M,$H2265,TRUE,_xll.ohTrigger(RecalcTrigger,Trigger6M)),NA())</f>
        <v>5.825386072668989E-3</v>
      </c>
      <c r="M2265" s="146">
        <f>IFERROR(_xll.qlIndexFixing(Index1Y,$H2265,TRUE,_xll.ohTrigger(RecalcTrigger,Trigger1Y)),NA())</f>
        <v>6.0929837128287367E-3</v>
      </c>
      <c r="N2265" s="145">
        <f>IFERROR(_xll.qlIndexFixing(ONIndex1M,I2265,TRUE,_xll.ohTrigger(RecalcTrigger,Trigger1M)),NA())</f>
        <v>5.6990612293661425E-3</v>
      </c>
      <c r="O2265" s="44">
        <f>IFERROR(_xll.qlIndexFixing(ONIndex3M,I2265,TRUE,_xll.ohTrigger(RecalcTrigger,Trigger3M)),NA())</f>
        <v>5.8410501497330181E-3</v>
      </c>
      <c r="P2265" s="44">
        <f>IFERROR(_xll.qlIndexFixing(ONIndex6M,I2265,TRUE,_xll.ohTrigger(RecalcTrigger,Trigger6M)),NA())</f>
        <v>5.8530482837726439E-3</v>
      </c>
      <c r="Q2265" s="146">
        <f>IFERROR(_xll.qlIndexFixing(ONIndex1Y,I2265,TRUE,_xll.ohTrigger(RecalcTrigger,Trigger1Y)),NA())</f>
        <v>6.1481823372189215E-3</v>
      </c>
    </row>
    <row r="2266" spans="2:17" x14ac:dyDescent="0.2">
      <c r="B2266" s="39" t="s">
        <v>42</v>
      </c>
      <c r="D2266" s="42">
        <f>_xll.qlCalendarAdvance(Calendar,$D2265,B2266,"f",FALSE)</f>
        <v>55640</v>
      </c>
      <c r="E2266" s="140">
        <f>_xll.qlInterestRateIndexValueDate(IndexON,D2266)</f>
        <v>55640</v>
      </c>
      <c r="F2266" s="156">
        <f>IFERROR(_xll.qlIndexFixing(IndexON,D2266,TRUE,_xll.ohTrigger(RecalcTrigger,TriggerON)),NA())</f>
        <v>4.815941301415938E-3</v>
      </c>
      <c r="H2266" s="42">
        <f>_xll.qlCalendarAdvance(Calendar,$H2265,B2266,"f",FALSE)</f>
        <v>55640</v>
      </c>
      <c r="I2266" s="140">
        <f>_xll.qlInterestRateIndexValueDate(Index1M,$H2266)</f>
        <v>55640</v>
      </c>
      <c r="J2266" s="145">
        <f>IFERROR(_xll.qlIndexFixing(Index1M,$H2266,TRUE,_xll.ohTrigger(RecalcTrigger,Trigger1M)),NA())</f>
        <v>5.6910539919520454E-3</v>
      </c>
      <c r="K2266" s="44">
        <f>IFERROR(_xll.qlIndexFixing(Index3M,H2266,TRUE,_xll.ohTrigger(RecalcTrigger,Trigger3M)),NA())</f>
        <v>5.8242544798418347E-3</v>
      </c>
      <c r="L2266" s="44">
        <f>IFERROR(_xll.qlIndexFixing(Index6M,$H2266,TRUE,_xll.ohTrigger(RecalcTrigger,Trigger6M)),NA())</f>
        <v>5.822527817209734E-3</v>
      </c>
      <c r="M2266" s="146">
        <f>IFERROR(_xll.qlIndexFixing(Index1Y,$H2266,TRUE,_xll.ohTrigger(RecalcTrigger,Trigger1Y)),NA())</f>
        <v>6.090258981176655E-3</v>
      </c>
      <c r="N2266" s="145">
        <f>IFERROR(_xll.qlIndexFixing(ONIndex1M,I2266,TRUE,_xll.ohTrigger(RecalcTrigger,Trigger1M)),NA())</f>
        <v>5.6961715691239423E-3</v>
      </c>
      <c r="O2266" s="44">
        <f>IFERROR(_xll.qlIndexFixing(ONIndex3M,I2266,TRUE,_xll.ohTrigger(RecalcTrigger,Trigger3M)),NA())</f>
        <v>5.8381791875161682E-3</v>
      </c>
      <c r="P2266" s="44">
        <f>IFERROR(_xll.qlIndexFixing(ONIndex6M,I2266,TRUE,_xll.ohTrigger(RecalcTrigger,Trigger6M)),NA())</f>
        <v>5.8501524684706485E-3</v>
      </c>
      <c r="Q2266" s="146">
        <f>IFERROR(_xll.qlIndexFixing(ONIndex1Y,I2266,TRUE,_xll.ohTrigger(RecalcTrigger,Trigger1Y)),NA())</f>
        <v>6.1451218722641254E-3</v>
      </c>
    </row>
    <row r="2267" spans="2:17" x14ac:dyDescent="0.2">
      <c r="B2267" s="39" t="s">
        <v>42</v>
      </c>
      <c r="D2267" s="42">
        <f>_xll.qlCalendarAdvance(Calendar,$D2266,B2267,"f",FALSE)</f>
        <v>55647</v>
      </c>
      <c r="E2267" s="140">
        <f>_xll.qlInterestRateIndexValueDate(IndexON,D2267)</f>
        <v>55647</v>
      </c>
      <c r="F2267" s="156">
        <f>IFERROR(_xll.qlIndexFixing(IndexON,D2267,TRUE,_xll.ohTrigger(RecalcTrigger,TriggerON)),NA())</f>
        <v>4.8134372514352375E-3</v>
      </c>
      <c r="H2267" s="42">
        <f>_xll.qlCalendarAdvance(Calendar,$H2266,B2267,"f",FALSE)</f>
        <v>55647</v>
      </c>
      <c r="I2267" s="140">
        <f>_xll.qlInterestRateIndexValueDate(Index1M,$H2267)</f>
        <v>55647</v>
      </c>
      <c r="J2267" s="145">
        <f>IFERROR(_xll.qlIndexFixing(Index1M,$H2267,TRUE,_xll.ohTrigger(RecalcTrigger,Trigger1M)),NA())</f>
        <v>5.6882107141451449E-3</v>
      </c>
      <c r="K2267" s="44">
        <f>IFERROR(_xll.qlIndexFixing(Index3M,H2267,TRUE,_xll.ohTrigger(RecalcTrigger,Trigger3M)),NA())</f>
        <v>5.8215011631464492E-3</v>
      </c>
      <c r="L2267" s="44">
        <f>IFERROR(_xll.qlIndexFixing(Index6M,$H2267,TRUE,_xll.ohTrigger(RecalcTrigger,Trigger6M)),NA())</f>
        <v>5.8198275637572549E-3</v>
      </c>
      <c r="M2267" s="146">
        <f>IFERROR(_xll.qlIndexFixing(Index1Y,$H2267,TRUE,_xll.ohTrigger(RecalcTrigger,Trigger1Y)),NA())</f>
        <v>6.0875478847219888E-3</v>
      </c>
      <c r="N2267" s="145">
        <f>IFERROR(_xll.qlIndexFixing(ONIndex1M,I2267,TRUE,_xll.ohTrigger(RecalcTrigger,Trigger1M)),NA())</f>
        <v>5.6932964567701916E-3</v>
      </c>
      <c r="O2267" s="44">
        <f>IFERROR(_xll.qlIndexFixing(ONIndex3M,I2267,TRUE,_xll.ohTrigger(RecalcTrigger,Trigger3M)),NA())</f>
        <v>5.8353244436326612E-3</v>
      </c>
      <c r="P2267" s="44">
        <f>IFERROR(_xll.qlIndexFixing(ONIndex6M,I2267,TRUE,_xll.ohTrigger(RecalcTrigger,Trigger6M)),NA())</f>
        <v>5.847271109393759E-3</v>
      </c>
      <c r="Q2267" s="146">
        <f>IFERROR(_xll.qlIndexFixing(ONIndex1Y,I2267,TRUE,_xll.ohTrigger(RecalcTrigger,Trigger1Y)),NA())</f>
        <v>6.1420749528173779E-3</v>
      </c>
    </row>
    <row r="2268" spans="2:17" x14ac:dyDescent="0.2">
      <c r="B2268" s="39" t="s">
        <v>42</v>
      </c>
      <c r="D2268" s="42">
        <f>_xll.qlCalendarAdvance(Calendar,$D2267,B2268,"f",FALSE)</f>
        <v>55654</v>
      </c>
      <c r="E2268" s="140">
        <f>_xll.qlInterestRateIndexValueDate(IndexON,D2268)</f>
        <v>55654</v>
      </c>
      <c r="F2268" s="156">
        <f>IFERROR(_xll.qlIndexFixing(IndexON,D2268,TRUE,_xll.ohTrigger(RecalcTrigger,TriggerON)),NA())</f>
        <v>4.8109487769287806E-3</v>
      </c>
      <c r="H2268" s="42">
        <f>_xll.qlCalendarAdvance(Calendar,$H2267,B2268,"f",FALSE)</f>
        <v>55654</v>
      </c>
      <c r="I2268" s="140">
        <f>_xll.qlInterestRateIndexValueDate(Index1M,$H2268)</f>
        <v>55654</v>
      </c>
      <c r="J2268" s="145">
        <f>IFERROR(_xll.qlIndexFixing(Index1M,$H2268,TRUE,_xll.ohTrigger(RecalcTrigger,Trigger1M)),NA())</f>
        <v>5.6853819921029196E-3</v>
      </c>
      <c r="K2268" s="44">
        <f>IFERROR(_xll.qlIndexFixing(Index3M,H2268,TRUE,_xll.ohTrigger(RecalcTrigger,Trigger3M)),NA())</f>
        <v>5.8187640900981561E-3</v>
      </c>
      <c r="L2268" s="44">
        <f>IFERROR(_xll.qlIndexFixing(Index6M,$H2268,TRUE,_xll.ohTrigger(RecalcTrigger,Trigger6M)),NA())</f>
        <v>5.8171418123298393E-3</v>
      </c>
      <c r="M2268" s="146">
        <f>IFERROR(_xll.qlIndexFixing(Index1Y,$H2268,TRUE,_xll.ohTrigger(RecalcTrigger,Trigger1Y)),NA())</f>
        <v>6.0848504233543821E-3</v>
      </c>
      <c r="N2268" s="145">
        <f>IFERROR(_xll.qlIndexFixing(ONIndex1M,I2268,TRUE,_xll.ohTrigger(RecalcTrigger,Trigger1M)),NA())</f>
        <v>5.690435892223844E-3</v>
      </c>
      <c r="O2268" s="44">
        <f>IFERROR(_xll.qlIndexFixing(ONIndex3M,I2268,TRUE,_xll.ohTrigger(RecalcTrigger,Trigger3M)),NA())</f>
        <v>5.8324859178393584E-3</v>
      </c>
      <c r="P2268" s="44">
        <f>IFERROR(_xll.qlIndexFixing(ONIndex6M,I2268,TRUE,_xll.ohTrigger(RecalcTrigger,Trigger6M)),NA())</f>
        <v>5.8444042065419755E-3</v>
      </c>
      <c r="Q2268" s="146">
        <f>IFERROR(_xll.qlIndexFixing(ONIndex1Y,I2268,TRUE,_xll.ohTrigger(RecalcTrigger,Trigger1Y)),NA())</f>
        <v>6.1390415791218178E-3</v>
      </c>
    </row>
    <row r="2269" spans="2:17" x14ac:dyDescent="0.2">
      <c r="B2269" s="39" t="s">
        <v>42</v>
      </c>
      <c r="D2269" s="42">
        <f>_xll.qlCalendarAdvance(Calendar,$D2268,B2269,"f",FALSE)</f>
        <v>55661</v>
      </c>
      <c r="E2269" s="140">
        <f>_xll.qlInterestRateIndexValueDate(IndexON,D2269)</f>
        <v>55661</v>
      </c>
      <c r="F2269" s="156">
        <f>IFERROR(_xll.qlIndexFixing(IndexON,D2269,TRUE,_xll.ohTrigger(RecalcTrigger,TriggerON)),NA())</f>
        <v>4.8084758776534287E-3</v>
      </c>
      <c r="H2269" s="42">
        <f>_xll.qlCalendarAdvance(Calendar,$H2268,B2269,"f",FALSE)</f>
        <v>55661</v>
      </c>
      <c r="I2269" s="140">
        <f>_xll.qlInterestRateIndexValueDate(Index1M,$H2269)</f>
        <v>55661</v>
      </c>
      <c r="J2269" s="145">
        <f>IFERROR(_xll.qlIndexFixing(Index1M,$H2269,TRUE,_xll.ohTrigger(RecalcTrigger,Trigger1M)),NA())</f>
        <v>5.6825678258155439E-3</v>
      </c>
      <c r="K2269" s="44">
        <f>IFERROR(_xll.qlIndexFixing(Index3M,H2269,TRUE,_xll.ohTrigger(RecalcTrigger,Trigger3M)),NA())</f>
        <v>5.8160432606643598E-3</v>
      </c>
      <c r="L2269" s="44">
        <f>IFERROR(_xll.qlIndexFixing(Index6M,$H2269,TRUE,_xll.ohTrigger(RecalcTrigger,Trigger6M)),NA())</f>
        <v>5.814470562870668E-3</v>
      </c>
      <c r="M2269" s="146">
        <f>IFERROR(_xll.qlIndexFixing(Index1Y,$H2269,TRUE,_xll.ohTrigger(RecalcTrigger,Trigger1Y)),NA())</f>
        <v>6.0821665969637007E-3</v>
      </c>
      <c r="N2269" s="145">
        <f>IFERROR(_xll.qlIndexFixing(ONIndex1M,I2269,TRUE,_xll.ohTrigger(RecalcTrigger,Trigger1M)),NA())</f>
        <v>5.6875898754038534E-3</v>
      </c>
      <c r="O2269" s="44">
        <f>IFERROR(_xll.qlIndexFixing(ONIndex3M,I2269,TRUE,_xll.ohTrigger(RecalcTrigger,Trigger3M)),NA())</f>
        <v>5.8296636103793986E-3</v>
      </c>
      <c r="P2269" s="44">
        <f>IFERROR(_xll.qlIndexFixing(ONIndex6M,I2269,TRUE,_xll.ohTrigger(RecalcTrigger,Trigger6M)),NA())</f>
        <v>5.8415517599152977E-3</v>
      </c>
      <c r="Q2269" s="146">
        <f>IFERROR(_xll.qlIndexFixing(ONIndex1Y,I2269,TRUE,_xll.ohTrigger(RecalcTrigger,Trigger1Y)),NA())</f>
        <v>6.13602175085326E-3</v>
      </c>
    </row>
    <row r="2270" spans="2:17" x14ac:dyDescent="0.2">
      <c r="B2270" s="39" t="s">
        <v>42</v>
      </c>
      <c r="D2270" s="42">
        <f>_xll.qlCalendarAdvance(Calendar,$D2269,B2270,"f",FALSE)</f>
        <v>55668</v>
      </c>
      <c r="E2270" s="140">
        <f>_xll.qlInterestRateIndexValueDate(IndexON,D2270)</f>
        <v>55668</v>
      </c>
      <c r="F2270" s="156">
        <f>IFERROR(_xll.qlIndexFixing(IndexON,D2270,TRUE,_xll.ohTrigger(RecalcTrigger,TriggerON)),NA())</f>
        <v>4.8060185539333666E-3</v>
      </c>
      <c r="H2270" s="42">
        <f>_xll.qlCalendarAdvance(Calendar,$H2269,B2270,"f",FALSE)</f>
        <v>55668</v>
      </c>
      <c r="I2270" s="140">
        <f>_xll.qlInterestRateIndexValueDate(Index1M,$H2270)</f>
        <v>55668</v>
      </c>
      <c r="J2270" s="145">
        <f>IFERROR(_xll.qlIndexFixing(Index1M,$H2270,TRUE,_xll.ohTrigger(RecalcTrigger,Trigger1M)),NA())</f>
        <v>5.6802319897928024E-3</v>
      </c>
      <c r="K2270" s="44">
        <f>IFERROR(_xll.qlIndexFixing(Index3M,H2270,TRUE,_xll.ohTrigger(RecalcTrigger,Trigger3M)),NA())</f>
        <v>5.8133386748107033E-3</v>
      </c>
      <c r="L2270" s="44">
        <f>IFERROR(_xll.qlIndexFixing(Index6M,$H2270,TRUE,_xll.ohTrigger(RecalcTrigger,Trigger6M)),NA())</f>
        <v>5.8118138153211568E-3</v>
      </c>
      <c r="M2270" s="146">
        <f>IFERROR(_xll.qlIndexFixing(Index1Y,$H2270,TRUE,_xll.ohTrigger(RecalcTrigger,Trigger1Y)),NA())</f>
        <v>6.0794964054418088E-3</v>
      </c>
      <c r="N2270" s="145">
        <f>IFERROR(_xll.qlIndexFixing(ONIndex1M,I2270,TRUE,_xll.ohTrigger(RecalcTrigger,Trigger1M)),NA())</f>
        <v>5.6847584064723122E-3</v>
      </c>
      <c r="O2270" s="44">
        <f>IFERROR(_xll.qlIndexFixing(ONIndex3M,I2270,TRUE,_xll.ohTrigger(RecalcTrigger,Trigger3M)),NA())</f>
        <v>5.8268575210906892E-3</v>
      </c>
      <c r="P2270" s="44">
        <f>IFERROR(_xll.qlIndexFixing(ONIndex6M,I2270,TRUE,_xll.ohTrigger(RecalcTrigger,Trigger6M)),NA())</f>
        <v>5.8387137695947722E-3</v>
      </c>
      <c r="Q2270" s="146">
        <f>IFERROR(_xll.qlIndexFixing(ONIndex1Y,I2270,TRUE,_xll.ohTrigger(RecalcTrigger,Trigger1Y)),NA())</f>
        <v>6.1330154683358895E-3</v>
      </c>
    </row>
    <row r="2271" spans="2:17" x14ac:dyDescent="0.2">
      <c r="B2271" s="39" t="s">
        <v>42</v>
      </c>
      <c r="D2271" s="42">
        <f>_xll.qlCalendarAdvance(Calendar,$D2270,B2271,"f",FALSE)</f>
        <v>55675</v>
      </c>
      <c r="E2271" s="140">
        <f>_xll.qlInterestRateIndexValueDate(IndexON,D2271)</f>
        <v>55675</v>
      </c>
      <c r="F2271" s="156">
        <f>IFERROR(_xll.qlIndexFixing(IndexON,D2271,TRUE,_xll.ohTrigger(RecalcTrigger,TriggerON)),NA())</f>
        <v>4.803576805606502E-3</v>
      </c>
      <c r="H2271" s="42">
        <f>_xll.qlCalendarAdvance(Calendar,$H2270,B2271,"f",FALSE)</f>
        <v>55675</v>
      </c>
      <c r="I2271" s="140">
        <f>_xll.qlInterestRateIndexValueDate(Index1M,$H2271)</f>
        <v>55675</v>
      </c>
      <c r="J2271" s="145">
        <f>IFERROR(_xll.qlIndexFixing(Index1M,$H2271,TRUE,_xll.ohTrigger(RecalcTrigger,Trigger1M)),NA())</f>
        <v>5.6774439460069255E-3</v>
      </c>
      <c r="K2271" s="44">
        <f>IFERROR(_xll.qlIndexFixing(Index3M,H2271,TRUE,_xll.ohTrigger(RecalcTrigger,Trigger3M)),NA())</f>
        <v>5.8106503325054733E-3</v>
      </c>
      <c r="L2271" s="44">
        <f>IFERROR(_xll.qlIndexFixing(Index6M,$H2271,TRUE,_xll.ohTrigger(RecalcTrigger,Trigger6M)),NA())</f>
        <v>5.8093091103115614E-3</v>
      </c>
      <c r="M2271" s="146">
        <f>IFERROR(_xll.qlIndexFixing(Index1Y,$H2271,TRUE,_xll.ohTrigger(RecalcTrigger,Trigger1Y)),NA())</f>
        <v>6.0768398486792385E-3</v>
      </c>
      <c r="N2271" s="145">
        <f>IFERROR(_xll.qlIndexFixing(ONIndex1M,I2271,TRUE,_xll.ohTrigger(RecalcTrigger,Trigger1M)),NA())</f>
        <v>5.6819414853481742E-3</v>
      </c>
      <c r="O2271" s="44">
        <f>IFERROR(_xll.qlIndexFixing(ONIndex3M,I2271,TRUE,_xll.ohTrigger(RecalcTrigger,Trigger3M)),NA())</f>
        <v>5.8240676500542765E-3</v>
      </c>
      <c r="P2271" s="44">
        <f>IFERROR(_xll.qlIndexFixing(ONIndex6M,I2271,TRUE,_xll.ohTrigger(RecalcTrigger,Trigger6M)),NA())</f>
        <v>5.8358902354183062E-3</v>
      </c>
      <c r="Q2271" s="146">
        <f>IFERROR(_xll.qlIndexFixing(ONIndex1Y,I2271,TRUE,_xll.ohTrigger(RecalcTrigger,Trigger1Y)),NA())</f>
        <v>6.1300227314076139E-3</v>
      </c>
    </row>
    <row r="2272" spans="2:17" x14ac:dyDescent="0.2">
      <c r="B2272" s="39" t="s">
        <v>42</v>
      </c>
      <c r="D2272" s="42">
        <f>_xll.qlCalendarAdvance(Calendar,$D2271,B2272,"f",FALSE)</f>
        <v>55682</v>
      </c>
      <c r="E2272" s="140">
        <f>_xll.qlInterestRateIndexValueDate(IndexON,D2272)</f>
        <v>55682</v>
      </c>
      <c r="F2272" s="156">
        <f>IFERROR(_xll.qlIndexFixing(IndexON,D2272,TRUE,_xll.ohTrigger(RecalcTrigger,TriggerON)),NA())</f>
        <v>4.8011506325917885E-3</v>
      </c>
      <c r="H2272" s="42">
        <f>_xll.qlCalendarAdvance(Calendar,$H2271,B2272,"f",FALSE)</f>
        <v>55682</v>
      </c>
      <c r="I2272" s="140">
        <f>_xll.qlInterestRateIndexValueDate(Index1M,$H2272)</f>
        <v>55682</v>
      </c>
      <c r="J2272" s="145">
        <f>IFERROR(_xll.qlIndexFixing(Index1M,$H2272,TRUE,_xll.ohTrigger(RecalcTrigger,Trigger1M)),NA())</f>
        <v>5.6746704572010476E-3</v>
      </c>
      <c r="K2272" s="44">
        <f>IFERROR(_xll.qlIndexFixing(Index3M,H2272,TRUE,_xll.ohTrigger(RecalcTrigger,Trigger3M)),NA())</f>
        <v>5.8079782337143145E-3</v>
      </c>
      <c r="L2272" s="44">
        <f>IFERROR(_xll.qlIndexFixing(Index6M,$H2272,TRUE,_xll.ohTrigger(RecalcTrigger,Trigger6M)),NA())</f>
        <v>5.8066803723404552E-3</v>
      </c>
      <c r="M2272" s="146">
        <f>IFERROR(_xll.qlIndexFixing(Index1Y,$H2272,TRUE,_xll.ohTrigger(RecalcTrigger,Trigger1Y)),NA())</f>
        <v>6.0741969265685203E-3</v>
      </c>
      <c r="N2272" s="145">
        <f>IFERROR(_xll.qlIndexFixing(ONIndex1M,I2272,TRUE,_xll.ohTrigger(RecalcTrigger,Trigger1M)),NA())</f>
        <v>5.6791391120314394E-3</v>
      </c>
      <c r="O2272" s="44">
        <f>IFERROR(_xll.qlIndexFixing(ONIndex3M,I2272,TRUE,_xll.ohTrigger(RecalcTrigger,Trigger3M)),NA())</f>
        <v>5.8212939972701605E-3</v>
      </c>
      <c r="P2272" s="44">
        <f>IFERROR(_xll.qlIndexFixing(ONIndex6M,I2272,TRUE,_xll.ohTrigger(RecalcTrigger,Trigger6M)),NA())</f>
        <v>5.8330811574669461E-3</v>
      </c>
      <c r="Q2272" s="146">
        <f>IFERROR(_xll.qlIndexFixing(ONIndex1Y,I2272,TRUE,_xll.ohTrigger(RecalcTrigger,Trigger1Y)),NA())</f>
        <v>6.1270435399873868E-3</v>
      </c>
    </row>
    <row r="2273" spans="2:17" x14ac:dyDescent="0.2">
      <c r="B2273" s="39" t="s">
        <v>42</v>
      </c>
      <c r="D2273" s="42">
        <f>_xll.qlCalendarAdvance(Calendar,$D2272,B2273,"f",FALSE)</f>
        <v>55689</v>
      </c>
      <c r="E2273" s="140">
        <f>_xll.qlInterestRateIndexValueDate(IndexON,D2273)</f>
        <v>55689</v>
      </c>
      <c r="F2273" s="156">
        <f>IFERROR(_xll.qlIndexFixing(IndexON,D2273,TRUE,_xll.ohTrigger(RecalcTrigger,TriggerON)),NA())</f>
        <v>4.7987400350513187E-3</v>
      </c>
      <c r="H2273" s="42">
        <f>_xll.qlCalendarAdvance(Calendar,$H2272,B2273,"f",FALSE)</f>
        <v>55689</v>
      </c>
      <c r="I2273" s="140">
        <f>_xll.qlInterestRateIndexValueDate(Index1M,$H2273)</f>
        <v>55689</v>
      </c>
      <c r="J2273" s="145">
        <f>IFERROR(_xll.qlIndexFixing(Index1M,$H2273,TRUE,_xll.ohTrigger(RecalcTrigger,Trigger1M)),NA())</f>
        <v>5.6719115233670649E-3</v>
      </c>
      <c r="K2273" s="44">
        <f>IFERROR(_xll.qlIndexFixing(Index3M,H2273,TRUE,_xll.ohTrigger(RecalcTrigger,Trigger3M)),NA())</f>
        <v>5.8053223784055108E-3</v>
      </c>
      <c r="L2273" s="44">
        <f>IFERROR(_xll.qlIndexFixing(Index6M,$H2273,TRUE,_xll.ohTrigger(RecalcTrigger,Trigger6M)),NA())</f>
        <v>5.8040661358603517E-3</v>
      </c>
      <c r="M2273" s="146">
        <f>IFERROR(_xll.qlIndexFixing(Index1Y,$H2273,TRUE,_xll.ohTrigger(RecalcTrigger,Trigger1Y)),NA())</f>
        <v>6.0715676390021844E-3</v>
      </c>
      <c r="N2273" s="145">
        <f>IFERROR(_xll.qlIndexFixing(ONIndex1M,I2273,TRUE,_xll.ohTrigger(RecalcTrigger,Trigger1M)),NA())</f>
        <v>5.6763512863600152E-3</v>
      </c>
      <c r="O2273" s="44">
        <f>IFERROR(_xll.qlIndexFixing(ONIndex3M,I2273,TRUE,_xll.ohTrigger(RecalcTrigger,Trigger3M)),NA())</f>
        <v>5.8185365627383412E-3</v>
      </c>
      <c r="P2273" s="44">
        <f>IFERROR(_xll.qlIndexFixing(ONIndex6M,I2273,TRUE,_xll.ohTrigger(RecalcTrigger,Trigger6M)),NA())</f>
        <v>5.8302865358217382E-3</v>
      </c>
      <c r="Q2273" s="146">
        <f>IFERROR(_xll.qlIndexFixing(ONIndex1Y,I2273,TRUE,_xll.ohTrigger(RecalcTrigger,Trigger1Y)),NA())</f>
        <v>6.1240778943183471E-3</v>
      </c>
    </row>
    <row r="2274" spans="2:17" x14ac:dyDescent="0.2">
      <c r="B2274" s="39" t="s">
        <v>42</v>
      </c>
      <c r="D2274" s="42">
        <f>_xll.qlCalendarAdvance(Calendar,$D2273,B2274,"f",FALSE)</f>
        <v>55696</v>
      </c>
      <c r="E2274" s="140">
        <f>_xll.qlInterestRateIndexValueDate(IndexON,D2274)</f>
        <v>55696</v>
      </c>
      <c r="F2274" s="156">
        <f>IFERROR(_xll.qlIndexFixing(IndexON,D2274,TRUE,_xll.ohTrigger(RecalcTrigger,TriggerON)),NA())</f>
        <v>4.7963450129850926E-3</v>
      </c>
      <c r="H2274" s="42">
        <f>_xll.qlCalendarAdvance(Calendar,$H2273,B2274,"f",FALSE)</f>
        <v>55696</v>
      </c>
      <c r="I2274" s="140">
        <f>_xll.qlInterestRateIndexValueDate(Index1M,$H2274)</f>
        <v>55696</v>
      </c>
      <c r="J2274" s="145">
        <f>IFERROR(_xll.qlIndexFixing(Index1M,$H2274,TRUE,_xll.ohTrigger(RecalcTrigger,Trigger1M)),NA())</f>
        <v>5.6691671444968712E-3</v>
      </c>
      <c r="K2274" s="44">
        <f>IFERROR(_xll.qlIndexFixing(Index3M,H2274,TRUE,_xll.ohTrigger(RecalcTrigger,Trigger3M)),NA())</f>
        <v>5.8026827665455883E-3</v>
      </c>
      <c r="L2274" s="44">
        <f>IFERROR(_xll.qlIndexFixing(Index6M,$H2274,TRUE,_xll.ohTrigger(RecalcTrigger,Trigger6M)),NA())</f>
        <v>5.8013318430555644E-3</v>
      </c>
      <c r="M2274" s="146">
        <f>IFERROR(_xll.qlIndexFixing(Index1Y,$H2274,TRUE,_xll.ohTrigger(RecalcTrigger,Trigger1Y)),NA())</f>
        <v>6.0689519858736496E-3</v>
      </c>
      <c r="N2274" s="145">
        <f>IFERROR(_xll.qlIndexFixing(ONIndex1M,I2274,TRUE,_xll.ohTrigger(RecalcTrigger,Trigger1M)),NA())</f>
        <v>5.6735780086580867E-3</v>
      </c>
      <c r="O2274" s="44">
        <f>IFERROR(_xll.qlIndexFixing(ONIndex3M,I2274,TRUE,_xll.ohTrigger(RecalcTrigger,Trigger3M)),NA())</f>
        <v>5.8157953463777723E-3</v>
      </c>
      <c r="P2274" s="44">
        <f>IFERROR(_xll.qlIndexFixing(ONIndex6M,I2274,TRUE,_xll.ohTrigger(RecalcTrigger,Trigger6M)),NA())</f>
        <v>5.8275063702395435E-3</v>
      </c>
      <c r="Q2274" s="146">
        <f>IFERROR(_xll.qlIndexFixing(ONIndex1Y,I2274,TRUE,_xll.ohTrigger(RecalcTrigger,Trigger1Y)),NA())</f>
        <v>6.1211257942384023E-3</v>
      </c>
    </row>
    <row r="2275" spans="2:17" x14ac:dyDescent="0.2">
      <c r="B2275" s="39" t="s">
        <v>42</v>
      </c>
      <c r="D2275" s="42">
        <f>_xll.qlCalendarAdvance(Calendar,$D2274,B2275,"f",FALSE)</f>
        <v>55703</v>
      </c>
      <c r="E2275" s="140">
        <f>_xll.qlInterestRateIndexValueDate(IndexON,D2275)</f>
        <v>55703</v>
      </c>
      <c r="F2275" s="156">
        <f>IFERROR(_xll.qlIndexFixing(IndexON,D2275,TRUE,_xll.ohTrigger(RecalcTrigger,TriggerON)),NA())</f>
        <v>4.7939655663120639E-3</v>
      </c>
      <c r="H2275" s="42">
        <f>_xll.qlCalendarAdvance(Calendar,$H2274,B2275,"f",FALSE)</f>
        <v>55703</v>
      </c>
      <c r="I2275" s="140">
        <f>_xll.qlInterestRateIndexValueDate(Index1M,$H2275)</f>
        <v>55703</v>
      </c>
      <c r="J2275" s="145">
        <f>IFERROR(_xll.qlIndexFixing(Index1M,$H2275,TRUE,_xll.ohTrigger(RecalcTrigger,Trigger1M)),NA())</f>
        <v>5.6659884983463592E-3</v>
      </c>
      <c r="K2275" s="44">
        <f>IFERROR(_xll.qlIndexFixing(Index3M,H2275,TRUE,_xll.ohTrigger(RecalcTrigger,Trigger3M)),NA())</f>
        <v>5.8000593981019522E-3</v>
      </c>
      <c r="L2275" s="44">
        <f>IFERROR(_xll.qlIndexFixing(Index6M,$H2275,TRUE,_xll.ohTrigger(RecalcTrigger,Trigger6M)),NA())</f>
        <v>5.7987476041870762E-3</v>
      </c>
      <c r="M2275" s="146">
        <f>IFERROR(_xll.qlIndexFixing(Index1Y,$H2275,TRUE,_xll.ohTrigger(RecalcTrigger,Trigger1Y)),NA())</f>
        <v>6.0663499670758902E-3</v>
      </c>
      <c r="N2275" s="145">
        <f>IFERROR(_xll.qlIndexFixing(ONIndex1M,I2275,TRUE,_xll.ohTrigger(RecalcTrigger,Trigger1M)),NA())</f>
        <v>5.6708192787635614E-3</v>
      </c>
      <c r="O2275" s="44">
        <f>IFERROR(_xll.qlIndexFixing(ONIndex3M,I2275,TRUE,_xll.ohTrigger(RecalcTrigger,Trigger3M)),NA())</f>
        <v>5.8130703483505464E-3</v>
      </c>
      <c r="P2275" s="44">
        <f>IFERROR(_xll.qlIndexFixing(ONIndex6M,I2275,TRUE,_xll.ohTrigger(RecalcTrigger,Trigger6M)),NA())</f>
        <v>5.8247406609635011E-3</v>
      </c>
      <c r="Q2275" s="146">
        <f>IFERROR(_xll.qlIndexFixing(ONIndex1Y,I2275,TRUE,_xll.ohTrigger(RecalcTrigger,Trigger1Y)),NA())</f>
        <v>6.118187239666506E-3</v>
      </c>
    </row>
    <row r="2276" spans="2:17" x14ac:dyDescent="0.2">
      <c r="B2276" s="39" t="s">
        <v>42</v>
      </c>
      <c r="D2276" s="42">
        <f>_xll.qlCalendarAdvance(Calendar,$D2275,B2276,"f",FALSE)</f>
        <v>55710</v>
      </c>
      <c r="E2276" s="140">
        <f>_xll.qlInterestRateIndexValueDate(IndexON,D2276)</f>
        <v>55710</v>
      </c>
      <c r="F2276" s="156">
        <f>IFERROR(_xll.qlIndexFixing(IndexON,D2276,TRUE,_xll.ohTrigger(RecalcTrigger,TriggerON)),NA())</f>
        <v>4.7916016949511864E-3</v>
      </c>
      <c r="H2276" s="42">
        <f>_xll.qlCalendarAdvance(Calendar,$H2275,B2276,"f",FALSE)</f>
        <v>55710</v>
      </c>
      <c r="I2276" s="140">
        <f>_xll.qlInterestRateIndexValueDate(Index1M,$H2276)</f>
        <v>55710</v>
      </c>
      <c r="J2276" s="145">
        <f>IFERROR(_xll.qlIndexFixing(Index1M,$H2276,TRUE,_xll.ohTrigger(RecalcTrigger,Trigger1M)),NA())</f>
        <v>5.6632762220359453E-3</v>
      </c>
      <c r="K2276" s="44">
        <f>IFERROR(_xll.qlIndexFixing(Index3M,H2276,TRUE,_xll.ohTrigger(RecalcTrigger,Trigger3M)),NA())</f>
        <v>5.7974522730446492E-3</v>
      </c>
      <c r="L2276" s="44">
        <f>IFERROR(_xll.qlIndexFixing(Index6M,$H2276,TRUE,_xll.ohTrigger(RecalcTrigger,Trigger6M)),NA())</f>
        <v>5.7961778668833607E-3</v>
      </c>
      <c r="M2276" s="146">
        <f>IFERROR(_xll.qlIndexFixing(Index1Y,$H2276,TRUE,_xll.ohTrigger(RecalcTrigger,Trigger1Y)),NA())</f>
        <v>6.0637615825034352E-3</v>
      </c>
      <c r="N2276" s="145">
        <f>IFERROR(_xll.qlIndexFixing(ONIndex1M,I2276,TRUE,_xll.ohTrigger(RecalcTrigger,Trigger1M)),NA())</f>
        <v>5.668075096595393E-3</v>
      </c>
      <c r="O2276" s="44">
        <f>IFERROR(_xll.qlIndexFixing(ONIndex3M,I2276,TRUE,_xll.ohTrigger(RecalcTrigger,Trigger3M)),NA())</f>
        <v>5.8103615684135246E-3</v>
      </c>
      <c r="P2276" s="44">
        <f>IFERROR(_xll.qlIndexFixing(ONIndex6M,I2276,TRUE,_xll.ohTrigger(RecalcTrigger,Trigger6M)),NA())</f>
        <v>5.8219894079125645E-3</v>
      </c>
      <c r="Q2276" s="146">
        <f>IFERROR(_xll.qlIndexFixing(ONIndex1Y,I2276,TRUE,_xll.ohTrigger(RecalcTrigger,Trigger1Y)),NA())</f>
        <v>6.1152622307647508E-3</v>
      </c>
    </row>
    <row r="2277" spans="2:17" x14ac:dyDescent="0.2">
      <c r="B2277" s="39" t="s">
        <v>42</v>
      </c>
      <c r="D2277" s="42">
        <f>_xll.qlCalendarAdvance(Calendar,$D2276,B2277,"f",FALSE)</f>
        <v>55717</v>
      </c>
      <c r="E2277" s="140">
        <f>_xll.qlInterestRateIndexValueDate(IndexON,D2277)</f>
        <v>55717</v>
      </c>
      <c r="F2277" s="156">
        <f>IFERROR(_xll.qlIndexFixing(IndexON,D2277,TRUE,_xll.ohTrigger(RecalcTrigger,TriggerON)),NA())</f>
        <v>4.7892533990645525E-3</v>
      </c>
      <c r="H2277" s="42">
        <f>_xll.qlCalendarAdvance(Calendar,$H2276,B2277,"f",FALSE)</f>
        <v>55717</v>
      </c>
      <c r="I2277" s="140">
        <f>_xll.qlInterestRateIndexValueDate(Index1M,$H2277)</f>
        <v>55717</v>
      </c>
      <c r="J2277" s="145">
        <f>IFERROR(_xll.qlIndexFixing(Index1M,$H2277,TRUE,_xll.ohTrigger(RecalcTrigger,Trigger1M)),NA())</f>
        <v>5.6605785013993347E-3</v>
      </c>
      <c r="K2277" s="44">
        <f>IFERROR(_xll.qlIndexFixing(Index3M,H2277,TRUE,_xll.ohTrigger(RecalcTrigger,Trigger3M)),NA())</f>
        <v>5.7948613913384435E-3</v>
      </c>
      <c r="L2277" s="44">
        <f>IFERROR(_xll.qlIndexFixing(Index6M,$H2277,TRUE,_xll.ohTrigger(RecalcTrigger,Trigger6M)),NA())</f>
        <v>5.7936226310893613E-3</v>
      </c>
      <c r="M2277" s="146">
        <f>IFERROR(_xll.qlIndexFixing(Index1Y,$H2277,TRUE,_xll.ohTrigger(RecalcTrigger,Trigger1Y)),NA())</f>
        <v>6.0611868320514795E-3</v>
      </c>
      <c r="N2277" s="145">
        <f>IFERROR(_xll.qlIndexFixing(ONIndex1M,I2277,TRUE,_xll.ohTrigger(RecalcTrigger,Trigger1M)),NA())</f>
        <v>5.665345462315674E-3</v>
      </c>
      <c r="O2277" s="44">
        <f>IFERROR(_xll.qlIndexFixing(ONIndex3M,I2277,TRUE,_xll.ohTrigger(RecalcTrigger,Trigger3M)),NA())</f>
        <v>5.8076690068098458E-3</v>
      </c>
      <c r="P2277" s="44">
        <f>IFERROR(_xll.qlIndexFixing(ONIndex6M,I2277,TRUE,_xll.ohTrigger(RecalcTrigger,Trigger6M)),NA())</f>
        <v>5.8192526110867338E-3</v>
      </c>
      <c r="Q2277" s="146">
        <f>IFERROR(_xll.qlIndexFixing(ONIndex1Y,I2277,TRUE,_xll.ohTrigger(RecalcTrigger,Trigger1Y)),NA())</f>
        <v>6.1123507675331368E-3</v>
      </c>
    </row>
    <row r="2278" spans="2:17" x14ac:dyDescent="0.2">
      <c r="B2278" s="39" t="s">
        <v>42</v>
      </c>
      <c r="D2278" s="42">
        <f>_xll.qlCalendarAdvance(Calendar,$D2277,B2278,"f",FALSE)</f>
        <v>55724</v>
      </c>
      <c r="E2278" s="140">
        <f>_xll.qlInterestRateIndexValueDate(IndexON,D2278)</f>
        <v>55724</v>
      </c>
      <c r="F2278" s="156">
        <f>IFERROR(_xll.qlIndexFixing(IndexON,D2278,TRUE,_xll.ohTrigger(RecalcTrigger,TriggerON)),NA())</f>
        <v>4.786920678571116E-3</v>
      </c>
      <c r="H2278" s="42">
        <f>_xll.qlCalendarAdvance(Calendar,$H2277,B2278,"f",FALSE)</f>
        <v>55724</v>
      </c>
      <c r="I2278" s="140">
        <f>_xll.qlInterestRateIndexValueDate(Index1M,$H2278)</f>
        <v>55724</v>
      </c>
      <c r="J2278" s="145">
        <f>IFERROR(_xll.qlIndexFixing(Index1M,$H2278,TRUE,_xll.ohTrigger(RecalcTrigger,Trigger1M)),NA())</f>
        <v>5.6577489095467528E-3</v>
      </c>
      <c r="K2278" s="44">
        <f>IFERROR(_xll.qlIndexFixing(Index3M,H2278,TRUE,_xll.ohTrigger(RecalcTrigger,Trigger3M)),NA())</f>
        <v>5.792286752954263E-3</v>
      </c>
      <c r="L2278" s="44">
        <f>IFERROR(_xll.qlIndexFixing(Index6M,$H2278,TRUE,_xll.ohTrigger(RecalcTrigger,Trigger6M)),NA())</f>
        <v>5.7910818967482564E-3</v>
      </c>
      <c r="M2278" s="146">
        <f>IFERROR(_xll.qlIndexFixing(Index1Y,$H2278,TRUE,_xll.ohTrigger(RecalcTrigger,Trigger1Y)),NA())</f>
        <v>6.0586257156149959E-3</v>
      </c>
      <c r="N2278" s="145">
        <f>IFERROR(_xll.qlIndexFixing(ONIndex1M,I2278,TRUE,_xll.ohTrigger(RecalcTrigger,Trigger1M)),NA())</f>
        <v>5.6626303758433583E-3</v>
      </c>
      <c r="O2278" s="44">
        <f>IFERROR(_xll.qlIndexFixing(ONIndex3M,I2278,TRUE,_xll.ohTrigger(RecalcTrigger,Trigger3M)),NA())</f>
        <v>5.8049926633774174E-3</v>
      </c>
      <c r="P2278" s="44">
        <f>IFERROR(_xll.qlIndexFixing(ONIndex6M,I2278,TRUE,_xll.ohTrigger(RecalcTrigger,Trigger6M)),NA())</f>
        <v>5.8165302704860089E-3</v>
      </c>
      <c r="Q2278" s="146">
        <f>IFERROR(_xll.qlIndexFixing(ONIndex1Y,I2278,TRUE,_xll.ohTrigger(RecalcTrigger,Trigger1Y)),NA())</f>
        <v>6.1094528498095713E-3</v>
      </c>
    </row>
    <row r="2279" spans="2:17" x14ac:dyDescent="0.2">
      <c r="B2279" s="39" t="s">
        <v>42</v>
      </c>
      <c r="D2279" s="42">
        <f>_xll.qlCalendarAdvance(Calendar,$D2278,B2279,"f",FALSE)</f>
        <v>55731</v>
      </c>
      <c r="E2279" s="140">
        <f>_xll.qlInterestRateIndexValueDate(IndexON,D2279)</f>
        <v>55731</v>
      </c>
      <c r="F2279" s="156">
        <f>IFERROR(_xll.qlIndexFixing(IndexON,D2279,TRUE,_xll.ohTrigger(RecalcTrigger,TriggerON)),NA())</f>
        <v>4.7846035333898307E-3</v>
      </c>
      <c r="H2279" s="42">
        <f>_xll.qlCalendarAdvance(Calendar,$H2278,B2279,"f",FALSE)</f>
        <v>55731</v>
      </c>
      <c r="I2279" s="140">
        <f>_xll.qlInterestRateIndexValueDate(Index1M,$H2279)</f>
        <v>55731</v>
      </c>
      <c r="J2279" s="145">
        <f>IFERROR(_xll.qlIndexFixing(Index1M,$H2279,TRUE,_xll.ohTrigger(RecalcTrigger,Trigger1M)),NA())</f>
        <v>5.6556635742326389E-3</v>
      </c>
      <c r="K2279" s="44">
        <f>IFERROR(_xll.qlIndexFixing(Index3M,H2279,TRUE,_xll.ohTrigger(RecalcTrigger,Trigger3M)),NA())</f>
        <v>5.7897283578595129E-3</v>
      </c>
      <c r="L2279" s="44">
        <f>IFERROR(_xll.qlIndexFixing(Index6M,$H2279,TRUE,_xll.ohTrigger(RecalcTrigger,Trigger6M)),NA())</f>
        <v>5.7885556638058678E-3</v>
      </c>
      <c r="M2279" s="146">
        <f>IFERROR(_xll.qlIndexFixing(Index1Y,$H2279,TRUE,_xll.ohTrigger(RecalcTrigger,Trigger1Y)),NA())</f>
        <v>6.0560782330902896E-3</v>
      </c>
      <c r="N2279" s="145">
        <f>IFERROR(_xll.qlIndexFixing(ONIndex1M,I2279,TRUE,_xll.ohTrigger(RecalcTrigger,Trigger1M)),NA())</f>
        <v>5.6599298371784457E-3</v>
      </c>
      <c r="O2279" s="44">
        <f>IFERROR(_xll.qlIndexFixing(ONIndex3M,I2279,TRUE,_xll.ohTrigger(RecalcTrigger,Trigger3M)),NA())</f>
        <v>5.8023325381972857E-3</v>
      </c>
      <c r="P2279" s="44">
        <f>IFERROR(_xll.qlIndexFixing(ONIndex6M,I2279,TRUE,_xll.ohTrigger(RecalcTrigger,Trigger6M)),NA())</f>
        <v>5.8138223861103899E-3</v>
      </c>
      <c r="Q2279" s="146">
        <f>IFERROR(_xll.qlIndexFixing(ONIndex1Y,I2279,TRUE,_xll.ohTrigger(RecalcTrigger,Trigger1Y)),NA())</f>
        <v>6.1065684777561469E-3</v>
      </c>
    </row>
    <row r="2280" spans="2:17" x14ac:dyDescent="0.2">
      <c r="B2280" s="39" t="s">
        <v>42</v>
      </c>
      <c r="D2280" s="42">
        <f>_xll.qlCalendarAdvance(Calendar,$D2279,B2280,"f",FALSE)</f>
        <v>55738</v>
      </c>
      <c r="E2280" s="140">
        <f>_xll.qlInterestRateIndexValueDate(IndexON,D2280)</f>
        <v>55738</v>
      </c>
      <c r="F2280" s="156">
        <f>IFERROR(_xll.qlIndexFixing(IndexON,D2280,TRUE,_xll.ohTrigger(RecalcTrigger,TriggerON)),NA())</f>
        <v>4.7823019637638353E-3</v>
      </c>
      <c r="H2280" s="42">
        <f>_xll.qlCalendarAdvance(Calendar,$H2279,B2280,"f",FALSE)</f>
        <v>55738</v>
      </c>
      <c r="I2280" s="140">
        <f>_xll.qlInterestRateIndexValueDate(Index1M,$H2280)</f>
        <v>55738</v>
      </c>
      <c r="J2280" s="145">
        <f>IFERROR(_xll.qlIndexFixing(Index1M,$H2280,TRUE,_xll.ohTrigger(RecalcTrigger,Trigger1M)),NA())</f>
        <v>5.6525726733849726E-3</v>
      </c>
      <c r="K2280" s="44">
        <f>IFERROR(_xll.qlIndexFixing(Index3M,H2280,TRUE,_xll.ohTrigger(RecalcTrigger,Trigger3M)),NA())</f>
        <v>5.7871862060233622E-3</v>
      </c>
      <c r="L2280" s="44">
        <f>IFERROR(_xll.qlIndexFixing(Index6M,$H2280,TRUE,_xll.ohTrigger(RecalcTrigger,Trigger6M)),NA())</f>
        <v>5.7860439322049368E-3</v>
      </c>
      <c r="M2280" s="146">
        <f>IFERROR(_xll.qlIndexFixing(Index1Y,$H2280,TRUE,_xll.ohTrigger(RecalcTrigger,Trigger1Y)),NA())</f>
        <v>6.0535443843734438E-3</v>
      </c>
      <c r="N2280" s="145">
        <f>IFERROR(_xll.qlIndexFixing(ONIndex1M,I2280,TRUE,_xll.ohTrigger(RecalcTrigger,Trigger1M)),NA())</f>
        <v>5.6572438461588437E-3</v>
      </c>
      <c r="O2280" s="44">
        <f>IFERROR(_xll.qlIndexFixing(ONIndex3M,I2280,TRUE,_xll.ohTrigger(RecalcTrigger,Trigger3M)),NA())</f>
        <v>5.7996886313504969E-3</v>
      </c>
      <c r="P2280" s="44">
        <f>IFERROR(_xll.qlIndexFixing(ONIndex6M,I2280,TRUE,_xll.ohTrigger(RecalcTrigger,Trigger6M)),NA())</f>
        <v>5.8111289579598768E-3</v>
      </c>
      <c r="Q2280" s="146">
        <f>IFERROR(_xll.qlIndexFixing(ONIndex1Y,I2280,TRUE,_xll.ohTrigger(RecalcTrigger,Trigger1Y)),NA())</f>
        <v>6.1036976513728636E-3</v>
      </c>
    </row>
    <row r="2281" spans="2:17" x14ac:dyDescent="0.2">
      <c r="B2281" s="39" t="s">
        <v>42</v>
      </c>
      <c r="D2281" s="42">
        <f>_xll.qlCalendarAdvance(Calendar,$D2280,B2281,"f",FALSE)</f>
        <v>55745</v>
      </c>
      <c r="E2281" s="140">
        <f>_xll.qlInterestRateIndexValueDate(IndexON,D2281)</f>
        <v>55745</v>
      </c>
      <c r="F2281" s="156">
        <f>IFERROR(_xll.qlIndexFixing(IndexON,D2281,TRUE,_xll.ohTrigger(RecalcTrigger,TriggerON)),NA())</f>
        <v>4.7800159694499911E-3</v>
      </c>
      <c r="H2281" s="42">
        <f>_xll.qlCalendarAdvance(Calendar,$H2280,B2281,"f",FALSE)</f>
        <v>55745</v>
      </c>
      <c r="I2281" s="140">
        <f>_xll.qlInterestRateIndexValueDate(Index1M,$H2281)</f>
        <v>55745</v>
      </c>
      <c r="J2281" s="145">
        <f>IFERROR(_xll.qlIndexFixing(Index1M,$H2281,TRUE,_xll.ohTrigger(RecalcTrigger,Trigger1M)),NA())</f>
        <v>5.6499331753134142E-3</v>
      </c>
      <c r="K2281" s="44">
        <f>IFERROR(_xll.qlIndexFixing(Index3M,H2281,TRUE,_xll.ohTrigger(RecalcTrigger,Trigger3M)),NA())</f>
        <v>5.7846602974132135E-3</v>
      </c>
      <c r="L2281" s="44">
        <f>IFERROR(_xll.qlIndexFixing(Index6M,$H2281,TRUE,_xll.ohTrigger(RecalcTrigger,Trigger6M)),NA())</f>
        <v>5.7835467018921638E-3</v>
      </c>
      <c r="M2281" s="146">
        <f>IFERROR(_xll.qlIndexFixing(Index1Y,$H2281,TRUE,_xll.ohTrigger(RecalcTrigger,Trigger1Y)),NA())</f>
        <v>6.0510241693614297E-3</v>
      </c>
      <c r="N2281" s="145">
        <f>IFERROR(_xll.qlIndexFixing(ONIndex1M,I2281,TRUE,_xll.ohTrigger(RecalcTrigger,Trigger1M)),NA())</f>
        <v>5.6545724031087374E-3</v>
      </c>
      <c r="O2281" s="44">
        <f>IFERROR(_xll.qlIndexFixing(ONIndex3M,I2281,TRUE,_xll.ohTrigger(RecalcTrigger,Trigger3M)),NA())</f>
        <v>5.7970609425939124E-3</v>
      </c>
      <c r="P2281" s="44">
        <f>IFERROR(_xll.qlIndexFixing(ONIndex6M,I2281,TRUE,_xll.ohTrigger(RecalcTrigger,Trigger6M)),NA())</f>
        <v>5.8084499859534233E-3</v>
      </c>
      <c r="Q2281" s="146">
        <f>IFERROR(_xll.qlIndexFixing(ONIndex1Y,I2281,TRUE,_xll.ohTrigger(RecalcTrigger,Trigger1Y)),NA())</f>
        <v>6.1008403704976288E-3</v>
      </c>
    </row>
    <row r="2282" spans="2:17" x14ac:dyDescent="0.2">
      <c r="B2282" s="39" t="s">
        <v>42</v>
      </c>
      <c r="D2282" s="42">
        <f>_xll.qlCalendarAdvance(Calendar,$D2281,B2282,"f",FALSE)</f>
        <v>55752</v>
      </c>
      <c r="E2282" s="140">
        <f>_xll.qlInterestRateIndexValueDate(IndexON,D2282)</f>
        <v>55752</v>
      </c>
      <c r="F2282" s="156">
        <f>IFERROR(_xll.qlIndexFixing(IndexON,D2282,TRUE,_xll.ohTrigger(RecalcTrigger,TriggerON)),NA())</f>
        <v>4.7777455505293442E-3</v>
      </c>
      <c r="H2282" s="42">
        <f>_xll.qlCalendarAdvance(Calendar,$H2281,B2282,"f",FALSE)</f>
        <v>55752</v>
      </c>
      <c r="I2282" s="140">
        <f>_xll.qlInterestRateIndexValueDate(Index1M,$H2282)</f>
        <v>55752</v>
      </c>
      <c r="J2282" s="145">
        <f>IFERROR(_xll.qlIndexFixing(Index1M,$H2282,TRUE,_xll.ohTrigger(RecalcTrigger,Trigger1M)),NA())</f>
        <v>5.6473082328567176E-3</v>
      </c>
      <c r="K2282" s="44">
        <f>IFERROR(_xll.qlIndexFixing(Index3M,H2282,TRUE,_xll.ohTrigger(RecalcTrigger,Trigger3M)),NA())</f>
        <v>5.7821506319991169E-3</v>
      </c>
      <c r="L2282" s="44">
        <f>IFERROR(_xll.qlIndexFixing(Index6M,$H2282,TRUE,_xll.ohTrigger(RecalcTrigger,Trigger6M)),NA())</f>
        <v>5.7810639728124924E-3</v>
      </c>
      <c r="M2282" s="146">
        <f>IFERROR(_xll.qlIndexFixing(Index1Y,$H2282,TRUE,_xll.ohTrigger(RecalcTrigger,Trigger1Y)),NA())</f>
        <v>6.0485175879518849E-3</v>
      </c>
      <c r="N2282" s="145">
        <f>IFERROR(_xll.qlIndexFixing(ONIndex1M,I2282,TRUE,_xll.ohTrigger(RecalcTrigger,Trigger1M)),NA())</f>
        <v>5.6519155077849881E-3</v>
      </c>
      <c r="O2282" s="44">
        <f>IFERROR(_xll.qlIndexFixing(ONIndex3M,I2282,TRUE,_xll.ohTrigger(RecalcTrigger,Trigger3M)),NA())</f>
        <v>5.7944494721706707E-3</v>
      </c>
      <c r="P2282" s="44">
        <f>IFERROR(_xll.qlIndexFixing(ONIndex6M,I2282,TRUE,_xll.ohTrigger(RecalcTrigger,Trigger6M)),NA())</f>
        <v>5.805785470253122E-3</v>
      </c>
      <c r="Q2282" s="146">
        <f>IFERROR(_xll.qlIndexFixing(ONIndex1Y,I2282,TRUE,_xll.ohTrigger(RecalcTrigger,Trigger1Y)),NA())</f>
        <v>6.0979966352925352E-3</v>
      </c>
    </row>
    <row r="2283" spans="2:17" x14ac:dyDescent="0.2">
      <c r="B2283" s="39" t="s">
        <v>42</v>
      </c>
      <c r="D2283" s="42">
        <f>_xll.qlCalendarAdvance(Calendar,$D2282,B2283,"f",FALSE)</f>
        <v>55759</v>
      </c>
      <c r="E2283" s="140">
        <f>_xll.qlInterestRateIndexValueDate(IndexON,D2283)</f>
        <v>55759</v>
      </c>
      <c r="F2283" s="156">
        <f>IFERROR(_xll.qlIndexFixing(IndexON,D2283,TRUE,_xll.ohTrigger(RecalcTrigger,TriggerON)),NA())</f>
        <v>4.7754907070829411E-3</v>
      </c>
      <c r="H2283" s="42">
        <f>_xll.qlCalendarAdvance(Calendar,$H2282,B2283,"f",FALSE)</f>
        <v>55759</v>
      </c>
      <c r="I2283" s="140">
        <f>_xll.qlInterestRateIndexValueDate(Index1M,$H2283)</f>
        <v>55759</v>
      </c>
      <c r="J2283" s="145">
        <f>IFERROR(_xll.qlIndexFixing(Index1M,$H2283,TRUE,_xll.ohTrigger(RecalcTrigger,Trigger1M)),NA())</f>
        <v>5.6446978460026028E-3</v>
      </c>
      <c r="K2283" s="44">
        <f>IFERROR(_xll.qlIndexFixing(Index3M,H2283,TRUE,_xll.ohTrigger(RecalcTrigger,Trigger3M)),NA())</f>
        <v>5.7796572097502394E-3</v>
      </c>
      <c r="L2283" s="44">
        <f>IFERROR(_xll.qlIndexFixing(Index6M,$H2283,TRUE,_xll.ohTrigger(RecalcTrigger,Trigger6M)),NA())</f>
        <v>5.7785957449117444E-3</v>
      </c>
      <c r="M2283" s="146">
        <f>IFERROR(_xll.qlIndexFixing(Index1Y,$H2283,TRUE,_xll.ohTrigger(RecalcTrigger,Trigger1Y)),NA())</f>
        <v>6.0460246400431128E-3</v>
      </c>
      <c r="N2283" s="145">
        <f>IFERROR(_xll.qlIndexFixing(ONIndex1M,I2283,TRUE,_xll.ohTrigger(RecalcTrigger,Trigger1M)),NA())</f>
        <v>5.6492731603496882E-3</v>
      </c>
      <c r="O2283" s="44">
        <f>IFERROR(_xll.qlIndexFixing(ONIndex3M,I2283,TRUE,_xll.ohTrigger(RecalcTrigger,Trigger3M)),NA())</f>
        <v>5.7918542198376333E-3</v>
      </c>
      <c r="P2283" s="44">
        <f>IFERROR(_xll.qlIndexFixing(ONIndex6M,I2283,TRUE,_xll.ohTrigger(RecalcTrigger,Trigger6M)),NA())</f>
        <v>5.8031354106968802E-3</v>
      </c>
      <c r="Q2283" s="146">
        <f>IFERROR(_xll.qlIndexFixing(ONIndex1Y,I2283,TRUE,_xll.ohTrigger(RecalcTrigger,Trigger1Y)),NA())</f>
        <v>6.0951664455954901E-3</v>
      </c>
    </row>
    <row r="2284" spans="2:17" x14ac:dyDescent="0.2">
      <c r="B2284" s="39" t="s">
        <v>42</v>
      </c>
      <c r="D2284" s="42">
        <f>_xll.qlCalendarAdvance(Calendar,$D2283,B2284,"f",FALSE)</f>
        <v>55766</v>
      </c>
      <c r="E2284" s="140">
        <f>_xll.qlInterestRateIndexValueDate(IndexON,D2284)</f>
        <v>55766</v>
      </c>
      <c r="F2284" s="156">
        <f>IFERROR(_xll.qlIndexFixing(IndexON,D2284,TRUE,_xll.ohTrigger(RecalcTrigger,TriggerON)),NA())</f>
        <v>4.7732514389486891E-3</v>
      </c>
      <c r="H2284" s="42">
        <f>_xll.qlCalendarAdvance(Calendar,$H2283,B2284,"f",FALSE)</f>
        <v>55766</v>
      </c>
      <c r="I2284" s="140">
        <f>_xll.qlInterestRateIndexValueDate(Index1M,$H2284)</f>
        <v>55766</v>
      </c>
      <c r="J2284" s="145">
        <f>IFERROR(_xll.qlIndexFixing(Index1M,$H2284,TRUE,_xll.ohTrigger(RecalcTrigger,Trigger1M)),NA())</f>
        <v>5.6425238765583918E-3</v>
      </c>
      <c r="K2284" s="44">
        <f>IFERROR(_xll.qlIndexFixing(Index3M,H2284,TRUE,_xll.ohTrigger(RecalcTrigger,Trigger3M)),NA())</f>
        <v>5.7773082053189061E-3</v>
      </c>
      <c r="L2284" s="44">
        <f>IFERROR(_xll.qlIndexFixing(Index6M,$H2284,TRUE,_xll.ohTrigger(RecalcTrigger,Trigger6M)),NA())</f>
        <v>5.7765160957482685E-3</v>
      </c>
      <c r="M2284" s="146">
        <f>IFERROR(_xll.qlIndexFixing(Index1Y,$H2284,TRUE,_xll.ohTrigger(RecalcTrigger,Trigger1Y)),NA())</f>
        <v>6.0435453255336391E-3</v>
      </c>
      <c r="N2284" s="145">
        <f>IFERROR(_xll.qlIndexFixing(ONIndex1M,I2284,TRUE,_xll.ohTrigger(RecalcTrigger,Trigger1M)),NA())</f>
        <v>5.6466453605596989E-3</v>
      </c>
      <c r="O2284" s="44">
        <f>IFERROR(_xll.qlIndexFixing(ONIndex3M,I2284,TRUE,_xll.ohTrigger(RecalcTrigger,Trigger3M)),NA())</f>
        <v>5.7892751858379388E-3</v>
      </c>
      <c r="P2284" s="44">
        <f>IFERROR(_xll.qlIndexFixing(ONIndex6M,I2284,TRUE,_xll.ohTrigger(RecalcTrigger,Trigger6M)),NA())</f>
        <v>5.8004998074467906E-3</v>
      </c>
      <c r="Q2284" s="146">
        <f>IFERROR(_xll.qlIndexFixing(ONIndex1Y,I2284,TRUE,_xll.ohTrigger(RecalcTrigger,Trigger1Y)),NA())</f>
        <v>6.0923498015685862E-3</v>
      </c>
    </row>
    <row r="2285" spans="2:17" x14ac:dyDescent="0.2">
      <c r="B2285" s="39" t="s">
        <v>42</v>
      </c>
      <c r="D2285" s="42">
        <f>_xll.qlCalendarAdvance(Calendar,$D2284,B2285,"f",FALSE)</f>
        <v>55773</v>
      </c>
      <c r="E2285" s="140">
        <f>_xll.qlInterestRateIndexValueDate(IndexON,D2285)</f>
        <v>55773</v>
      </c>
      <c r="F2285" s="156">
        <f>IFERROR(_xll.qlIndexFixing(IndexON,D2285,TRUE,_xll.ohTrigger(RecalcTrigger,TriggerON)),NA())</f>
        <v>4.771027746369727E-3</v>
      </c>
      <c r="H2285" s="42">
        <f>_xll.qlCalendarAdvance(Calendar,$H2284,B2285,"f",FALSE)</f>
        <v>55773</v>
      </c>
      <c r="I2285" s="140">
        <f>_xll.qlInterestRateIndexValueDate(Index1M,$H2285)</f>
        <v>55773</v>
      </c>
      <c r="J2285" s="145">
        <f>IFERROR(_xll.qlIndexFixing(Index1M,$H2285,TRUE,_xll.ohTrigger(RecalcTrigger,Trigger1M)),NA())</f>
        <v>5.6399396016307097E-3</v>
      </c>
      <c r="K2285" s="44">
        <f>IFERROR(_xll.qlIndexFixing(Index3M,H2285,TRUE,_xll.ohTrigger(RecalcTrigger,Trigger3M)),NA())</f>
        <v>5.7748461480240177E-3</v>
      </c>
      <c r="L2285" s="44">
        <f>IFERROR(_xll.qlIndexFixing(Index6M,$H2285,TRUE,_xll.ohTrigger(RecalcTrigger,Trigger6M)),NA())</f>
        <v>5.7740738784571744E-3</v>
      </c>
      <c r="M2285" s="146">
        <f>IFERROR(_xll.qlIndexFixing(Index1Y,$H2285,TRUE,_xll.ohTrigger(RecalcTrigger,Trigger1Y)),NA())</f>
        <v>6.0410796443228776E-3</v>
      </c>
      <c r="N2285" s="145">
        <f>IFERROR(_xll.qlIndexFixing(ONIndex1M,I2285,TRUE,_xll.ohTrigger(RecalcTrigger,Trigger1M)),NA())</f>
        <v>5.6440321087392054E-3</v>
      </c>
      <c r="O2285" s="44">
        <f>IFERROR(_xll.qlIndexFixing(ONIndex3M,I2285,TRUE,_xll.ohTrigger(RecalcTrigger,Trigger3M)),NA())</f>
        <v>5.7867123700094947E-3</v>
      </c>
      <c r="P2285" s="44">
        <f>IFERROR(_xll.qlIndexFixing(ONIndex6M,I2285,TRUE,_xll.ohTrigger(RecalcTrigger,Trigger6M)),NA())</f>
        <v>5.7978786603407606E-3</v>
      </c>
      <c r="Q2285" s="146">
        <f>IFERROR(_xll.qlIndexFixing(ONIndex1Y,I2285,TRUE,_xll.ohTrigger(RecalcTrigger,Trigger1Y)),NA())</f>
        <v>6.0895467032118233E-3</v>
      </c>
    </row>
    <row r="2286" spans="2:17" x14ac:dyDescent="0.2">
      <c r="B2286" s="39" t="s">
        <v>42</v>
      </c>
      <c r="D2286" s="42">
        <f>_xll.qlCalendarAdvance(Calendar,$D2285,B2286,"f",FALSE)</f>
        <v>55780</v>
      </c>
      <c r="E2286" s="140">
        <f>_xll.qlInterestRateIndexValueDate(IndexON,D2286)</f>
        <v>55780</v>
      </c>
      <c r="F2286" s="156">
        <f>IFERROR(_xll.qlIndexFixing(IndexON,D2286,TRUE,_xll.ohTrigger(RecalcTrigger,TriggerON)),NA())</f>
        <v>4.7688196290218698E-3</v>
      </c>
      <c r="H2286" s="42">
        <f>_xll.qlCalendarAdvance(Calendar,$H2285,B2286,"f",FALSE)</f>
        <v>55780</v>
      </c>
      <c r="I2286" s="140">
        <f>_xll.qlInterestRateIndexValueDate(Index1M,$H2286)</f>
        <v>55780</v>
      </c>
      <c r="J2286" s="145">
        <f>IFERROR(_xll.qlIndexFixing(Index1M,$H2286,TRUE,_xll.ohTrigger(RecalcTrigger,Trigger1M)),NA())</f>
        <v>5.6373698815506508E-3</v>
      </c>
      <c r="K2286" s="44">
        <f>IFERROR(_xll.qlIndexFixing(Index3M,H2286,TRUE,_xll.ohTrigger(RecalcTrigger,Trigger3M)),NA())</f>
        <v>5.7724003335313245E-3</v>
      </c>
      <c r="L2286" s="44">
        <f>IFERROR(_xll.qlIndexFixing(Index6M,$H2286,TRUE,_xll.ohTrigger(RecalcTrigger,Trigger6M)),NA())</f>
        <v>5.7716461614593182E-3</v>
      </c>
      <c r="M2286" s="146">
        <f>IFERROR(_xll.qlIndexFixing(Index1Y,$H2286,TRUE,_xll.ohTrigger(RecalcTrigger,Trigger1Y)),NA())</f>
        <v>6.0386275963104641E-3</v>
      </c>
      <c r="N2286" s="145">
        <f>IFERROR(_xll.qlIndexFixing(ONIndex1M,I2286,TRUE,_xll.ohTrigger(RecalcTrigger,Trigger1M)),NA())</f>
        <v>5.6414334045640224E-3</v>
      </c>
      <c r="O2286" s="44">
        <f>IFERROR(_xll.qlIndexFixing(ONIndex3M,I2286,TRUE,_xll.ohTrigger(RecalcTrigger,Trigger3M)),NA())</f>
        <v>5.7841657724333473E-3</v>
      </c>
      <c r="P2286" s="44">
        <f>IFERROR(_xll.qlIndexFixing(ONIndex6M,I2286,TRUE,_xll.ohTrigger(RecalcTrigger,Trigger6M)),NA())</f>
        <v>5.7952719694598365E-3</v>
      </c>
      <c r="Q2286" s="146">
        <f>IFERROR(_xll.qlIndexFixing(ONIndex1Y,I2286,TRUE,_xll.ohTrigger(RecalcTrigger,Trigger1Y)),NA())</f>
        <v>6.0867571504441553E-3</v>
      </c>
    </row>
    <row r="2287" spans="2:17" x14ac:dyDescent="0.2">
      <c r="B2287" s="39" t="s">
        <v>42</v>
      </c>
      <c r="D2287" s="42">
        <f>_xll.qlCalendarAdvance(Calendar,$D2286,B2287,"f",FALSE)</f>
        <v>55787</v>
      </c>
      <c r="E2287" s="140">
        <f>_xll.qlInterestRateIndexValueDate(IndexON,D2287)</f>
        <v>55787</v>
      </c>
      <c r="F2287" s="156">
        <f>IFERROR(_xll.qlIndexFixing(IndexON,D2287,TRUE,_xll.ohTrigger(RecalcTrigger,TriggerON)),NA())</f>
        <v>4.7666270872293026E-3</v>
      </c>
      <c r="H2287" s="42">
        <f>_xll.qlCalendarAdvance(Calendar,$H2286,B2287,"f",FALSE)</f>
        <v>55787</v>
      </c>
      <c r="I2287" s="140">
        <f>_xll.qlInterestRateIndexValueDate(Index1M,$H2287)</f>
        <v>55787</v>
      </c>
      <c r="J2287" s="145">
        <f>IFERROR(_xll.qlIndexFixing(Index1M,$H2287,TRUE,_xll.ohTrigger(RecalcTrigger,Trigger1M)),NA())</f>
        <v>5.6348147163101103E-3</v>
      </c>
      <c r="K2287" s="44">
        <f>IFERROR(_xll.qlIndexFixing(Index3M,H2287,TRUE,_xll.ohTrigger(RecalcTrigger,Trigger3M)),NA())</f>
        <v>5.7697212473742342E-3</v>
      </c>
      <c r="L2287" s="44">
        <f>IFERROR(_xll.qlIndexFixing(Index6M,$H2287,TRUE,_xll.ohTrigger(RecalcTrigger,Trigger6M)),NA())</f>
        <v>5.7692329447023112E-3</v>
      </c>
      <c r="M2287" s="146">
        <f>IFERROR(_xll.qlIndexFixing(Index1Y,$H2287,TRUE,_xll.ohTrigger(RecalcTrigger,Trigger1Y)),NA())</f>
        <v>6.0361891813969226E-3</v>
      </c>
      <c r="N2287" s="145">
        <f>IFERROR(_xll.qlIndexFixing(ONIndex1M,I2287,TRUE,_xll.ohTrigger(RecalcTrigger,Trigger1M)),NA())</f>
        <v>5.638849248277289E-3</v>
      </c>
      <c r="O2287" s="44">
        <f>IFERROR(_xll.qlIndexFixing(ONIndex3M,I2287,TRUE,_xll.ohTrigger(RecalcTrigger,Trigger3M)),NA())</f>
        <v>5.7816353931094966E-3</v>
      </c>
      <c r="P2287" s="44">
        <f>IFERROR(_xll.qlIndexFixing(ONIndex6M,I2287,TRUE,_xll.ohTrigger(RecalcTrigger,Trigger6M)),NA())</f>
        <v>5.7926797348040182E-3</v>
      </c>
      <c r="Q2287" s="146">
        <f>IFERROR(_xll.qlIndexFixing(ONIndex1Y,I2287,TRUE,_xll.ohTrigger(RecalcTrigger,Trigger1Y)),NA())</f>
        <v>6.0839811431845359E-3</v>
      </c>
    </row>
    <row r="2288" spans="2:17" x14ac:dyDescent="0.2">
      <c r="B2288" s="39" t="s">
        <v>42</v>
      </c>
      <c r="D2288" s="42">
        <f>_xll.qlCalendarAdvance(Calendar,$D2287,B2288,"f",FALSE)</f>
        <v>55794</v>
      </c>
      <c r="E2288" s="140">
        <f>_xll.qlInterestRateIndexValueDate(IndexON,D2288)</f>
        <v>55794</v>
      </c>
      <c r="F2288" s="156">
        <f>IFERROR(_xll.qlIndexFixing(IndexON,D2288,TRUE,_xll.ohTrigger(RecalcTrigger,TriggerON)),NA())</f>
        <v>4.7644501206678402E-3</v>
      </c>
      <c r="H2288" s="42">
        <f>_xll.qlCalendarAdvance(Calendar,$H2287,B2288,"f",FALSE)</f>
        <v>55794</v>
      </c>
      <c r="I2288" s="140">
        <f>_xll.qlInterestRateIndexValueDate(Index1M,$H2288)</f>
        <v>55794</v>
      </c>
      <c r="J2288" s="145">
        <f>IFERROR(_xll.qlIndexFixing(Index1M,$H2288,TRUE,_xll.ohTrigger(RecalcTrigger,Trigger1M)),NA())</f>
        <v>5.6318642454588497E-3</v>
      </c>
      <c r="K2288" s="44">
        <f>IFERROR(_xll.qlIndexFixing(Index3M,H2288,TRUE,_xll.ohTrigger(RecalcTrigger,Trigger3M)),NA())</f>
        <v>5.7674337449190758E-3</v>
      </c>
      <c r="L2288" s="44">
        <f>IFERROR(_xll.qlIndexFixing(Index6M,$H2288,TRUE,_xll.ohTrigger(RecalcTrigger,Trigger6M)),NA())</f>
        <v>5.7667134319560366E-3</v>
      </c>
      <c r="M2288" s="146">
        <f>IFERROR(_xll.qlIndexFixing(Index1Y,$H2288,TRUE,_xll.ohTrigger(RecalcTrigger,Trigger1Y)),NA())</f>
        <v>6.0337643994827772E-3</v>
      </c>
      <c r="N2288" s="145">
        <f>IFERROR(_xll.qlIndexFixing(ONIndex1M,I2288,TRUE,_xll.ohTrigger(RecalcTrigger,Trigger1M)),NA())</f>
        <v>5.6362796397979587E-3</v>
      </c>
      <c r="O2288" s="44">
        <f>IFERROR(_xll.qlIndexFixing(ONIndex3M,I2288,TRUE,_xll.ohTrigger(RecalcTrigger,Trigger3M)),NA())</f>
        <v>5.7791212320379426E-3</v>
      </c>
      <c r="P2288" s="44">
        <f>IFERROR(_xll.qlIndexFixing(ONIndex6M,I2288,TRUE,_xll.ohTrigger(RecalcTrigger,Trigger6M)),NA())</f>
        <v>5.7901019563733058E-3</v>
      </c>
      <c r="Q2288" s="146">
        <f>IFERROR(_xll.qlIndexFixing(ONIndex1Y,I2288,TRUE,_xll.ohTrigger(RecalcTrigger,Trigger1Y)),NA())</f>
        <v>6.0812186815950575E-3</v>
      </c>
    </row>
    <row r="2289" spans="2:17" x14ac:dyDescent="0.2">
      <c r="B2289" s="39" t="s">
        <v>42</v>
      </c>
      <c r="D2289" s="42">
        <f>_xll.qlCalendarAdvance(Calendar,$D2288,B2289,"f",FALSE)</f>
        <v>55801</v>
      </c>
      <c r="E2289" s="140">
        <f>_xll.qlInterestRateIndexValueDate(IndexON,D2289)</f>
        <v>55801</v>
      </c>
      <c r="F2289" s="156">
        <f>IFERROR(_xll.qlIndexFixing(IndexON,D2289,TRUE,_xll.ohTrigger(RecalcTrigger,TriggerON)),NA())</f>
        <v>4.7622887296616678E-3</v>
      </c>
      <c r="H2289" s="42">
        <f>_xll.qlCalendarAdvance(Calendar,$H2288,B2289,"f",FALSE)</f>
        <v>55801</v>
      </c>
      <c r="I2289" s="140">
        <f>_xll.qlInterestRateIndexValueDate(Index1M,$H2289)</f>
        <v>55801</v>
      </c>
      <c r="J2289" s="145">
        <f>IFERROR(_xll.qlIndexFixing(Index1M,$H2289,TRUE,_xll.ohTrigger(RecalcTrigger,Trigger1M)),NA())</f>
        <v>5.6293411920212942E-3</v>
      </c>
      <c r="K2289" s="44">
        <f>IFERROR(_xll.qlIndexFixing(Index3M,H2289,TRUE,_xll.ohTrigger(RecalcTrigger,Trigger3M)),NA())</f>
        <v>5.7650377810254724E-3</v>
      </c>
      <c r="L2289" s="44">
        <f>IFERROR(_xll.qlIndexFixing(Index6M,$H2289,TRUE,_xll.ohTrigger(RecalcTrigger,Trigger6M)),NA())</f>
        <v>5.764330213652278E-3</v>
      </c>
      <c r="M2289" s="146">
        <f>IFERROR(_xll.qlIndexFixing(Index1Y,$H2289,TRUE,_xll.ohTrigger(RecalcTrigger,Trigger1Y)),NA())</f>
        <v>6.0313532504696621E-3</v>
      </c>
      <c r="N2289" s="145">
        <f>IFERROR(_xll.qlIndexFixing(ONIndex1M,I2289,TRUE,_xll.ohTrigger(RecalcTrigger,Trigger1M)),NA())</f>
        <v>5.6337245791260315E-3</v>
      </c>
      <c r="O2289" s="44">
        <f>IFERROR(_xll.qlIndexFixing(ONIndex3M,I2289,TRUE,_xll.ohTrigger(RecalcTrigger,Trigger3M)),NA())</f>
        <v>5.776623289137639E-3</v>
      </c>
      <c r="P2289" s="44">
        <f>IFERROR(_xll.qlIndexFixing(ONIndex6M,I2289,TRUE,_xll.ohTrigger(RecalcTrigger,Trigger6M)),NA())</f>
        <v>5.7875386341676993E-3</v>
      </c>
      <c r="Q2289" s="146">
        <f>IFERROR(_xll.qlIndexFixing(ONIndex1Y,I2289,TRUE,_xll.ohTrigger(RecalcTrigger,Trigger1Y)),NA())</f>
        <v>6.078469765594674E-3</v>
      </c>
    </row>
    <row r="2290" spans="2:17" x14ac:dyDescent="0.2">
      <c r="B2290" s="39" t="s">
        <v>42</v>
      </c>
      <c r="D2290" s="42">
        <f>_xll.qlCalendarAdvance(Calendar,$D2289,B2290,"f",FALSE)</f>
        <v>55808</v>
      </c>
      <c r="E2290" s="140">
        <f>_xll.qlInterestRateIndexValueDate(IndexON,D2290)</f>
        <v>55808</v>
      </c>
      <c r="F2290" s="156">
        <f>IFERROR(_xll.qlIndexFixing(IndexON,D2290,TRUE,_xll.ohTrigger(RecalcTrigger,TriggerON)),NA())</f>
        <v>4.7601429139676465E-3</v>
      </c>
      <c r="H2290" s="42">
        <f>_xll.qlCalendarAdvance(Calendar,$H2289,B2290,"f",FALSE)</f>
        <v>55808</v>
      </c>
      <c r="I2290" s="140">
        <f>_xll.qlInterestRateIndexValueDate(Index1M,$H2290)</f>
        <v>55808</v>
      </c>
      <c r="J2290" s="145">
        <f>IFERROR(_xll.qlIndexFixing(Index1M,$H2290,TRUE,_xll.ohTrigger(RecalcTrigger,Trigger1M)),NA())</f>
        <v>5.6268326941200097E-3</v>
      </c>
      <c r="K2290" s="44">
        <f>IFERROR(_xll.qlIndexFixing(Index3M,H2290,TRUE,_xll.ohTrigger(RecalcTrigger,Trigger3M)),NA())</f>
        <v>5.762658060087425E-3</v>
      </c>
      <c r="L2290" s="44">
        <f>IFERROR(_xll.qlIndexFixing(Index6M,$H2290,TRUE,_xll.ohTrigger(RecalcTrigger,Trigger6M)),NA())</f>
        <v>5.7619614956748244E-3</v>
      </c>
      <c r="M2290" s="146">
        <f>IFERROR(_xll.qlIndexFixing(Index1Y,$H2290,TRUE,_xll.ohTrigger(RecalcTrigger,Trigger1Y)),NA())</f>
        <v>6.0289557342598776E-3</v>
      </c>
      <c r="N2290" s="145">
        <f>IFERROR(_xll.qlIndexFixing(ONIndex1M,I2290,TRUE,_xll.ohTrigger(RecalcTrigger,Trigger1M)),NA())</f>
        <v>5.6311840662615076E-3</v>
      </c>
      <c r="O2290" s="44">
        <f>IFERROR(_xll.qlIndexFixing(ONIndex3M,I2290,TRUE,_xll.ohTrigger(RecalcTrigger,Trigger3M)),NA())</f>
        <v>5.7741415645706784E-3</v>
      </c>
      <c r="P2290" s="44">
        <f>IFERROR(_xll.qlIndexFixing(ONIndex6M,I2290,TRUE,_xll.ohTrigger(RecalcTrigger,Trigger6M)),NA())</f>
        <v>5.7849897681871987E-3</v>
      </c>
      <c r="Q2290" s="146">
        <f>IFERROR(_xll.qlIndexFixing(ONIndex1Y,I2290,TRUE,_xll.ohTrigger(RecalcTrigger,Trigger1Y)),NA())</f>
        <v>6.0757343952644316E-3</v>
      </c>
    </row>
    <row r="2291" spans="2:17" x14ac:dyDescent="0.2">
      <c r="B2291" s="39" t="s">
        <v>42</v>
      </c>
      <c r="D2291" s="42">
        <f>_xll.qlCalendarAdvance(Calendar,$D2290,B2291,"f",FALSE)</f>
        <v>55815</v>
      </c>
      <c r="E2291" s="140">
        <f>_xll.qlInterestRateIndexValueDate(IndexON,D2291)</f>
        <v>55815</v>
      </c>
      <c r="F2291" s="156">
        <f>IFERROR(_xll.qlIndexFixing(IndexON,D2291,TRUE,_xll.ohTrigger(RecalcTrigger,TriggerON)),NA())</f>
        <v>4.758012673747869E-3</v>
      </c>
      <c r="H2291" s="42">
        <f>_xll.qlCalendarAdvance(Calendar,$H2290,B2291,"f",FALSE)</f>
        <v>55815</v>
      </c>
      <c r="I2291" s="140">
        <f>_xll.qlInterestRateIndexValueDate(Index1M,$H2291)</f>
        <v>55815</v>
      </c>
      <c r="J2291" s="145">
        <f>IFERROR(_xll.qlIndexFixing(Index1M,$H2291,TRUE,_xll.ohTrigger(RecalcTrigger,Trigger1M)),NA())</f>
        <v>5.6243387517427162E-3</v>
      </c>
      <c r="K2291" s="44">
        <f>IFERROR(_xll.qlIndexFixing(Index3M,H2291,TRUE,_xll.ohTrigger(RecalcTrigger,Trigger3M)),NA())</f>
        <v>5.7602945820758623E-3</v>
      </c>
      <c r="L2291" s="44">
        <f>IFERROR(_xll.qlIndexFixing(Index6M,$H2291,TRUE,_xll.ohTrigger(RecalcTrigger,Trigger6M)),NA())</f>
        <v>5.7596072779733569E-3</v>
      </c>
      <c r="M2291" s="146">
        <f>IFERROR(_xll.qlIndexFixing(Index1Y,$H2291,TRUE,_xll.ohTrigger(RecalcTrigger,Trigger1Y)),NA())</f>
        <v>6.0265718507555022E-3</v>
      </c>
      <c r="N2291" s="145">
        <f>IFERROR(_xll.qlIndexFixing(ONIndex1M,I2291,TRUE,_xll.ohTrigger(RecalcTrigger,Trigger1M)),NA())</f>
        <v>5.6286581011233405E-3</v>
      </c>
      <c r="O2291" s="44">
        <f>IFERROR(_xll.qlIndexFixing(ONIndex3M,I2291,TRUE,_xll.ohTrigger(RecalcTrigger,Trigger3M)),NA())</f>
        <v>5.7716760580939219E-3</v>
      </c>
      <c r="P2291" s="44">
        <f>IFERROR(_xll.qlIndexFixing(ONIndex6M,I2291,TRUE,_xll.ohTrigger(RecalcTrigger,Trigger6M)),NA())</f>
        <v>5.7824553584318039E-3</v>
      </c>
      <c r="Q2291" s="146">
        <f>IFERROR(_xll.qlIndexFixing(ONIndex1Y,I2291,TRUE,_xll.ohTrigger(RecalcTrigger,Trigger1Y)),NA())</f>
        <v>6.0730125704422377E-3</v>
      </c>
    </row>
    <row r="2292" spans="2:17" x14ac:dyDescent="0.2">
      <c r="B2292" s="39" t="s">
        <v>42</v>
      </c>
      <c r="D2292" s="42">
        <f>_xll.qlCalendarAdvance(Calendar,$D2291,B2292,"f",FALSE)</f>
        <v>55822</v>
      </c>
      <c r="E2292" s="140">
        <f>_xll.qlInterestRateIndexValueDate(IndexON,D2292)</f>
        <v>55822</v>
      </c>
      <c r="F2292" s="156">
        <f>IFERROR(_xll.qlIndexFixing(IndexON,D2292,TRUE,_xll.ohTrigger(RecalcTrigger,TriggerON)),NA())</f>
        <v>4.7558980089212888E-3</v>
      </c>
      <c r="H2292" s="42">
        <f>_xll.qlCalendarAdvance(Calendar,$H2291,B2292,"f",FALSE)</f>
        <v>55822</v>
      </c>
      <c r="I2292" s="140">
        <f>_xll.qlInterestRateIndexValueDate(Index1M,$H2292)</f>
        <v>55822</v>
      </c>
      <c r="J2292" s="145">
        <f>IFERROR(_xll.qlIndexFixing(Index1M,$H2292,TRUE,_xll.ohTrigger(RecalcTrigger,Trigger1M)),NA())</f>
        <v>5.6222572123543948E-3</v>
      </c>
      <c r="K2292" s="44">
        <f>IFERROR(_xll.qlIndexFixing(Index3M,H2292,TRUE,_xll.ohTrigger(RecalcTrigger,Trigger3M)),NA())</f>
        <v>5.7579473469608318E-3</v>
      </c>
      <c r="L2292" s="44">
        <f>IFERROR(_xll.qlIndexFixing(Index6M,$H2292,TRUE,_xll.ohTrigger(RecalcTrigger,Trigger6M)),NA())</f>
        <v>5.7572675604966655E-3</v>
      </c>
      <c r="M2292" s="146">
        <f>IFERROR(_xll.qlIndexFixing(Index1Y,$H2292,TRUE,_xll.ohTrigger(RecalcTrigger,Trigger1Y)),NA())</f>
        <v>6.0242015998599463E-3</v>
      </c>
      <c r="N2292" s="145">
        <f>IFERROR(_xll.qlIndexFixing(ONIndex1M,I2292,TRUE,_xll.ohTrigger(RecalcTrigger,Trigger1M)),NA())</f>
        <v>5.6261466837925767E-3</v>
      </c>
      <c r="O2292" s="44">
        <f>IFERROR(_xll.qlIndexFixing(ONIndex3M,I2292,TRUE,_xll.ohTrigger(RecalcTrigger,Trigger3M)),NA())</f>
        <v>5.7692267698694621E-3</v>
      </c>
      <c r="P2292" s="44">
        <f>IFERROR(_xll.qlIndexFixing(ONIndex6M,I2292,TRUE,_xll.ohTrigger(RecalcTrigger,Trigger6M)),NA())</f>
        <v>5.7799354048204687E-3</v>
      </c>
      <c r="Q2292" s="146">
        <f>IFERROR(_xll.qlIndexFixing(ONIndex1Y,I2292,TRUE,_xll.ohTrigger(RecalcTrigger,Trigger1Y)),NA())</f>
        <v>6.0703042913712313E-3</v>
      </c>
    </row>
    <row r="2293" spans="2:17" x14ac:dyDescent="0.2">
      <c r="B2293" s="39" t="s">
        <v>42</v>
      </c>
      <c r="D2293" s="42">
        <f>_xll.qlCalendarAdvance(Calendar,$D2292,B2293,"f",FALSE)</f>
        <v>55829</v>
      </c>
      <c r="E2293" s="140">
        <f>_xll.qlInterestRateIndexValueDate(IndexON,D2293)</f>
        <v>55829</v>
      </c>
      <c r="F2293" s="156">
        <f>IFERROR(_xll.qlIndexFixing(IndexON,D2293,TRUE,_xll.ohTrigger(RecalcTrigger,TriggerON)),NA())</f>
        <v>4.7537989194068597E-3</v>
      </c>
      <c r="H2293" s="42">
        <f>_xll.qlCalendarAdvance(Calendar,$H2292,B2293,"f",FALSE)</f>
        <v>55829</v>
      </c>
      <c r="I2293" s="140">
        <f>_xll.qlInterestRateIndexValueDate(Index1M,$H2293)</f>
        <v>55829</v>
      </c>
      <c r="J2293" s="145">
        <f>IFERROR(_xll.qlIndexFixing(Index1M,$H2293,TRUE,_xll.ohTrigger(RecalcTrigger,Trigger1M)),NA())</f>
        <v>5.6197893759510533E-3</v>
      </c>
      <c r="K2293" s="44">
        <f>IFERROR(_xll.qlIndexFixing(Index3M,H2293,TRUE,_xll.ohTrigger(RecalcTrigger,Trigger3M)),NA())</f>
        <v>5.7556163547141433E-3</v>
      </c>
      <c r="L2293" s="44">
        <f>IFERROR(_xll.qlIndexFixing(Index6M,$H2293,TRUE,_xll.ohTrigger(RecalcTrigger,Trigger6M)),NA())</f>
        <v>5.7550581463402667E-3</v>
      </c>
      <c r="M2293" s="146">
        <f>IFERROR(_xll.qlIndexFixing(Index1Y,$H2293,TRUE,_xll.ohTrigger(RecalcTrigger,Trigger1Y)),NA())</f>
        <v>6.0218449814768427E-3</v>
      </c>
      <c r="N2293" s="145">
        <f>IFERROR(_xll.qlIndexFixing(ONIndex1M,I2293,TRUE,_xll.ohTrigger(RecalcTrigger,Trigger1M)),NA())</f>
        <v>5.6236498143502622E-3</v>
      </c>
      <c r="O2293" s="44">
        <f>IFERROR(_xll.qlIndexFixing(ONIndex3M,I2293,TRUE,_xll.ohTrigger(RecalcTrigger,Trigger3M)),NA())</f>
        <v>5.7667936998972991E-3</v>
      </c>
      <c r="P2293" s="44">
        <f>IFERROR(_xll.qlIndexFixing(ONIndex6M,I2293,TRUE,_xll.ohTrigger(RecalcTrigger,Trigger6M)),NA())</f>
        <v>5.7774299075152857E-3</v>
      </c>
      <c r="Q2293" s="146">
        <f>IFERROR(_xll.qlIndexFixing(ONIndex1Y,I2293,TRUE,_xll.ohTrigger(RecalcTrigger,Trigger1Y)),NA())</f>
        <v>6.0676095577272271E-3</v>
      </c>
    </row>
    <row r="2294" spans="2:17" x14ac:dyDescent="0.2">
      <c r="B2294" s="39" t="s">
        <v>42</v>
      </c>
      <c r="D2294" s="42">
        <f>_xll.qlCalendarAdvance(Calendar,$D2293,B2294,"f",FALSE)</f>
        <v>55836</v>
      </c>
      <c r="E2294" s="140">
        <f>_xll.qlInterestRateIndexValueDate(IndexON,D2294)</f>
        <v>55836</v>
      </c>
      <c r="F2294" s="156">
        <f>IFERROR(_xll.qlIndexFixing(IndexON,D2294,TRUE,_xll.ohTrigger(RecalcTrigger,TriggerON)),NA())</f>
        <v>4.7517154053666744E-3</v>
      </c>
      <c r="H2294" s="42">
        <f>_xll.qlCalendarAdvance(Calendar,$H2293,B2294,"f",FALSE)</f>
        <v>55836</v>
      </c>
      <c r="I2294" s="140">
        <f>_xll.qlInterestRateIndexValueDate(Index1M,$H2294)</f>
        <v>55836</v>
      </c>
      <c r="J2294" s="145">
        <f>IFERROR(_xll.qlIndexFixing(Index1M,$H2294,TRUE,_xll.ohTrigger(RecalcTrigger,Trigger1M)),NA())</f>
        <v>5.6173360943223933E-3</v>
      </c>
      <c r="K2294" s="44">
        <f>IFERROR(_xll.qlIndexFixing(Index3M,H2294,TRUE,_xll.ohTrigger(RecalcTrigger,Trigger3M)),NA())</f>
        <v>5.7533016053067272E-3</v>
      </c>
      <c r="L2294" s="44">
        <f>IFERROR(_xll.qlIndexFixing(Index6M,$H2294,TRUE,_xll.ohTrigger(RecalcTrigger,Trigger6M)),NA())</f>
        <v>5.7527464298358878E-3</v>
      </c>
      <c r="M2294" s="146">
        <f>IFERROR(_xll.qlIndexFixing(Index1Y,$H2294,TRUE,_xll.ohTrigger(RecalcTrigger,Trigger1Y)),NA())</f>
        <v>6.01950199551049E-3</v>
      </c>
      <c r="N2294" s="145">
        <f>IFERROR(_xll.qlIndexFixing(ONIndex1M,I2294,TRUE,_xll.ohTrigger(RecalcTrigger,Trigger1M)),NA())</f>
        <v>5.6211674926343047E-3</v>
      </c>
      <c r="O2294" s="44">
        <f>IFERROR(_xll.qlIndexFixing(ONIndex3M,I2294,TRUE,_xll.ohTrigger(RecalcTrigger,Trigger3M)),NA())</f>
        <v>5.7643768481774327E-3</v>
      </c>
      <c r="P2294" s="44">
        <f>IFERROR(_xll.qlIndexFixing(ONIndex6M,I2294,TRUE,_xll.ohTrigger(RecalcTrigger,Trigger6M)),NA())</f>
        <v>5.7749388664352086E-3</v>
      </c>
      <c r="Q2294" s="146">
        <f>IFERROR(_xll.qlIndexFixing(ONIndex1Y,I2294,TRUE,_xll.ohTrigger(RecalcTrigger,Trigger1Y)),NA())</f>
        <v>6.064928369753364E-3</v>
      </c>
    </row>
    <row r="2295" spans="2:17" x14ac:dyDescent="0.2">
      <c r="B2295" s="39" t="s">
        <v>42</v>
      </c>
      <c r="D2295" s="42">
        <f>_xll.qlCalendarAdvance(Calendar,$D2294,B2295,"f",FALSE)</f>
        <v>55843</v>
      </c>
      <c r="E2295" s="140">
        <f>_xll.qlInterestRateIndexValueDate(IndexON,D2295)</f>
        <v>55843</v>
      </c>
      <c r="F2295" s="156">
        <f>IFERROR(_xll.qlIndexFixing(IndexON,D2295,TRUE,_xll.ohTrigger(RecalcTrigger,TriggerON)),NA())</f>
        <v>4.7496474667196864E-3</v>
      </c>
      <c r="H2295" s="42">
        <f>_xll.qlCalendarAdvance(Calendar,$H2294,B2295,"f",FALSE)</f>
        <v>55843</v>
      </c>
      <c r="I2295" s="140">
        <f>_xll.qlInterestRateIndexValueDate(Index1M,$H2295)</f>
        <v>55843</v>
      </c>
      <c r="J2295" s="145">
        <f>IFERROR(_xll.qlIndexFixing(Index1M,$H2295,TRUE,_xll.ohTrigger(RecalcTrigger,Trigger1M)),NA())</f>
        <v>5.6148973674576092E-3</v>
      </c>
      <c r="K2295" s="44">
        <f>IFERROR(_xll.qlIndexFixing(Index3M,H2295,TRUE,_xll.ohTrigger(RecalcTrigger,Trigger3M)),NA())</f>
        <v>5.7510030987112737E-3</v>
      </c>
      <c r="L2295" s="44">
        <f>IFERROR(_xll.qlIndexFixing(Index6M,$H2295,TRUE,_xll.ohTrigger(RecalcTrigger,Trigger6M)),NA())</f>
        <v>5.7504492131657823E-3</v>
      </c>
      <c r="M2295" s="146">
        <f>IFERROR(_xll.qlIndexFixing(Index1Y,$H2295,TRUE,_xll.ohTrigger(RecalcTrigger,Trigger1Y)),NA())</f>
        <v>6.0171726418654092E-3</v>
      </c>
      <c r="N2295" s="145">
        <f>IFERROR(_xll.qlIndexFixing(ONIndex1M,I2295,TRUE,_xll.ohTrigger(RecalcTrigger,Trigger1M)),NA())</f>
        <v>5.6186997187257504E-3</v>
      </c>
      <c r="O2295" s="44">
        <f>IFERROR(_xll.qlIndexFixing(ONIndex3M,I2295,TRUE,_xll.ohTrigger(RecalcTrigger,Trigger3M)),NA())</f>
        <v>5.7619762146288167E-3</v>
      </c>
      <c r="P2295" s="44">
        <f>IFERROR(_xll.qlIndexFixing(ONIndex6M,I2295,TRUE,_xll.ohTrigger(RecalcTrigger,Trigger6M)),NA())</f>
        <v>5.7724622814991911E-3</v>
      </c>
      <c r="Q2295" s="146">
        <f>IFERROR(_xll.qlIndexFixing(ONIndex1Y,I2295,TRUE,_xll.ohTrigger(RecalcTrigger,Trigger1Y)),NA())</f>
        <v>6.0622607274496421E-3</v>
      </c>
    </row>
    <row r="2296" spans="2:17" x14ac:dyDescent="0.2">
      <c r="B2296" s="39" t="s">
        <v>42</v>
      </c>
      <c r="D2296" s="42">
        <f>_xll.qlCalendarAdvance(Calendar,$D2295,B2296,"f",FALSE)</f>
        <v>55850</v>
      </c>
      <c r="E2296" s="140">
        <f>_xll.qlInterestRateIndexValueDate(IndexON,D2296)</f>
        <v>55850</v>
      </c>
      <c r="F2296" s="156">
        <f>IFERROR(_xll.qlIndexFixing(IndexON,D2296,TRUE,_xll.ohTrigger(RecalcTrigger,TriggerON)),NA())</f>
        <v>4.7475951034658959E-3</v>
      </c>
      <c r="H2296" s="42">
        <f>_xll.qlCalendarAdvance(Calendar,$H2295,B2296,"f",FALSE)</f>
        <v>55850</v>
      </c>
      <c r="I2296" s="140">
        <f>_xll.qlInterestRateIndexValueDate(Index1M,$H2296)</f>
        <v>55850</v>
      </c>
      <c r="J2296" s="145">
        <f>IFERROR(_xll.qlIndexFixing(Index1M,$H2296,TRUE,_xll.ohTrigger(RecalcTrigger,Trigger1M)),NA())</f>
        <v>5.6124731953567011E-3</v>
      </c>
      <c r="K2296" s="44">
        <f>IFERROR(_xll.qlIndexFixing(Index3M,H2296,TRUE,_xll.ohTrigger(RecalcTrigger,Trigger3M)),NA())</f>
        <v>5.7487208348987124E-3</v>
      </c>
      <c r="L2296" s="44">
        <f>IFERROR(_xll.qlIndexFixing(Index6M,$H2296,TRUE,_xll.ohTrigger(RecalcTrigger,Trigger6M)),NA())</f>
        <v>5.7481664962815921E-3</v>
      </c>
      <c r="M2296" s="146">
        <f>IFERROR(_xll.qlIndexFixing(Index1Y,$H2296,TRUE,_xll.ohTrigger(RecalcTrigger,Trigger1Y)),NA())</f>
        <v>6.0148569204470093E-3</v>
      </c>
      <c r="N2296" s="145">
        <f>IFERROR(_xll.qlIndexFixing(ONIndex1M,I2296,TRUE,_xll.ohTrigger(RecalcTrigger,Trigger1M)),NA())</f>
        <v>5.6162464927056455E-3</v>
      </c>
      <c r="O2296" s="44">
        <f>IFERROR(_xll.qlIndexFixing(ONIndex3M,I2296,TRUE,_xll.ohTrigger(RecalcTrigger,Trigger3M)),NA())</f>
        <v>5.7595917994135437E-3</v>
      </c>
      <c r="P2296" s="44">
        <f>IFERROR(_xll.qlIndexFixing(ONIndex6M,I2296,TRUE,_xll.ohTrigger(RecalcTrigger,Trigger6M)),NA())</f>
        <v>5.7700001527882794E-3</v>
      </c>
      <c r="Q2296" s="146">
        <f>IFERROR(_xll.qlIndexFixing(ONIndex1Y,I2296,TRUE,_xll.ohTrigger(RecalcTrigger,Trigger1Y)),NA())</f>
        <v>6.0596066307350149E-3</v>
      </c>
    </row>
    <row r="2297" spans="2:17" x14ac:dyDescent="0.2">
      <c r="B2297" s="39" t="s">
        <v>42</v>
      </c>
      <c r="D2297" s="42">
        <f>_xll.qlCalendarAdvance(Calendar,$D2296,B2297,"f",FALSE)</f>
        <v>55857</v>
      </c>
      <c r="E2297" s="140">
        <f>_xll.qlInterestRateIndexValueDate(IndexON,D2297)</f>
        <v>55857</v>
      </c>
      <c r="F2297" s="156">
        <f>IFERROR(_xll.qlIndexFixing(IndexON,D2297,TRUE,_xll.ohTrigger(RecalcTrigger,TriggerON)),NA())</f>
        <v>4.7455583156053027E-3</v>
      </c>
      <c r="H2297" s="42">
        <f>_xll.qlCalendarAdvance(Calendar,$H2296,B2297,"f",FALSE)</f>
        <v>55857</v>
      </c>
      <c r="I2297" s="140">
        <f>_xll.qlInterestRateIndexValueDate(Index1M,$H2297)</f>
        <v>55857</v>
      </c>
      <c r="J2297" s="145">
        <f>IFERROR(_xll.qlIndexFixing(Index1M,$H2297,TRUE,_xll.ohTrigger(RecalcTrigger,Trigger1M)),NA())</f>
        <v>5.6096807629375592E-3</v>
      </c>
      <c r="K2297" s="44">
        <f>IFERROR(_xll.qlIndexFixing(Index3M,H2297,TRUE,_xll.ohTrigger(RecalcTrigger,Trigger3M)),NA())</f>
        <v>5.7466820736399183E-3</v>
      </c>
      <c r="L2297" s="44">
        <f>IFERROR(_xll.qlIndexFixing(Index6M,$H2297,TRUE,_xll.ohTrigger(RecalcTrigger,Trigger6M)),NA())</f>
        <v>5.7457864747240857E-3</v>
      </c>
      <c r="M2297" s="146">
        <f>IFERROR(_xll.qlIndexFixing(Index1Y,$H2297,TRUE,_xll.ohTrigger(RecalcTrigger,Trigger1Y)),NA())</f>
        <v>6.0125548311613652E-3</v>
      </c>
      <c r="N2297" s="145">
        <f>IFERROR(_xll.qlIndexFixing(ONIndex1M,I2297,TRUE,_xll.ohTrigger(RecalcTrigger,Trigger1M)),NA())</f>
        <v>5.6138078144118975E-3</v>
      </c>
      <c r="O2297" s="44">
        <f>IFERROR(_xll.qlIndexFixing(ONIndex3M,I2297,TRUE,_xll.ohTrigger(RecalcTrigger,Trigger3M)),NA())</f>
        <v>5.7572236022884749E-3</v>
      </c>
      <c r="P2297" s="44">
        <f>IFERROR(_xll.qlIndexFixing(ONIndex6M,I2297,TRUE,_xll.ohTrigger(RecalcTrigger,Trigger6M)),NA())</f>
        <v>5.7675524803024736E-3</v>
      </c>
      <c r="Q2297" s="146">
        <f>IFERROR(_xll.qlIndexFixing(ONIndex1Y,I2297,TRUE,_xll.ohTrigger(RecalcTrigger,Trigger1Y)),NA())</f>
        <v>6.0569660796094826E-3</v>
      </c>
    </row>
    <row r="2298" spans="2:17" x14ac:dyDescent="0.2">
      <c r="B2298" s="39" t="s">
        <v>42</v>
      </c>
      <c r="D2298" s="42">
        <f>_xll.qlCalendarAdvance(Calendar,$D2297,B2298,"f",FALSE)</f>
        <v>55864</v>
      </c>
      <c r="E2298" s="140">
        <f>_xll.qlInterestRateIndexValueDate(IndexON,D2298)</f>
        <v>55864</v>
      </c>
      <c r="F2298" s="156">
        <f>IFERROR(_xll.qlIndexFixing(IndexON,D2298,TRUE,_xll.ohTrigger(RecalcTrigger,TriggerON)),NA())</f>
        <v>4.743537103137907E-3</v>
      </c>
      <c r="H2298" s="42">
        <f>_xll.qlCalendarAdvance(Calendar,$H2297,B2298,"f",FALSE)</f>
        <v>55864</v>
      </c>
      <c r="I2298" s="140">
        <f>_xll.qlInterestRateIndexValueDate(Index1M,$H2298)</f>
        <v>55864</v>
      </c>
      <c r="J2298" s="145">
        <f>IFERROR(_xll.qlIndexFixing(Index1M,$H2298,TRUE,_xll.ohTrigger(RecalcTrigger,Trigger1M)),NA())</f>
        <v>5.6072887089555958E-3</v>
      </c>
      <c r="K2298" s="44">
        <f>IFERROR(_xll.qlIndexFixing(Index3M,H2298,TRUE,_xll.ohTrigger(RecalcTrigger,Trigger3M)),NA())</f>
        <v>5.7444300457755301E-3</v>
      </c>
      <c r="L2298" s="44">
        <f>IFERROR(_xll.qlIndexFixing(Index6M,$H2298,TRUE,_xll.ohTrigger(RecalcTrigger,Trigger6M)),NA())</f>
        <v>5.7435337575442265E-3</v>
      </c>
      <c r="M2298" s="146">
        <f>IFERROR(_xll.qlIndexFixing(Index1Y,$H2298,TRUE,_xll.ohTrigger(RecalcTrigger,Trigger1Y)),NA())</f>
        <v>6.0102663739149964E-3</v>
      </c>
      <c r="N2298" s="145">
        <f>IFERROR(_xll.qlIndexFixing(ONIndex1M,I2298,TRUE,_xll.ohTrigger(RecalcTrigger,Trigger1M)),NA())</f>
        <v>5.6113836838445064E-3</v>
      </c>
      <c r="O2298" s="44">
        <f>IFERROR(_xll.qlIndexFixing(ONIndex3M,I2298,TRUE,_xll.ohTrigger(RecalcTrigger,Trigger3M)),NA())</f>
        <v>5.754871623496749E-3</v>
      </c>
      <c r="P2298" s="44">
        <f>IFERROR(_xll.qlIndexFixing(ONIndex6M,I2298,TRUE,_xll.ohTrigger(RecalcTrigger,Trigger6M)),NA())</f>
        <v>5.7651192640417737E-3</v>
      </c>
      <c r="Q2298" s="146">
        <f>IFERROR(_xll.qlIndexFixing(ONIndex1Y,I2298,TRUE,_xll.ohTrigger(RecalcTrigger,Trigger1Y)),NA())</f>
        <v>6.0543390739919989E-3</v>
      </c>
    </row>
    <row r="2299" spans="2:17" x14ac:dyDescent="0.2">
      <c r="B2299" s="39" t="s">
        <v>42</v>
      </c>
      <c r="D2299" s="42">
        <f>_xll.qlCalendarAdvance(Calendar,$D2298,B2299,"f",FALSE)</f>
        <v>55871</v>
      </c>
      <c r="E2299" s="140">
        <f>_xll.qlInterestRateIndexValueDate(IndexON,D2299)</f>
        <v>55871</v>
      </c>
      <c r="F2299" s="156">
        <f>IFERROR(_xll.qlIndexFixing(IndexON,D2299,TRUE,_xll.ohTrigger(RecalcTrigger,TriggerON)),NA())</f>
        <v>4.7415314660637087E-3</v>
      </c>
      <c r="H2299" s="42">
        <f>_xll.qlCalendarAdvance(Calendar,$H2298,B2299,"f",FALSE)</f>
        <v>55871</v>
      </c>
      <c r="I2299" s="140">
        <f>_xll.qlInterestRateIndexValueDate(Index1M,$H2299)</f>
        <v>55871</v>
      </c>
      <c r="J2299" s="145">
        <f>IFERROR(_xll.qlIndexFixing(Index1M,$H2299,TRUE,_xll.ohTrigger(RecalcTrigger,Trigger1M)),NA())</f>
        <v>5.6049112104214899E-3</v>
      </c>
      <c r="K2299" s="44">
        <f>IFERROR(_xll.qlIndexFixing(Index3M,H2299,TRUE,_xll.ohTrigger(RecalcTrigger,Trigger3M)),NA())</f>
        <v>5.7421942600756927E-3</v>
      </c>
      <c r="L2299" s="44">
        <f>IFERROR(_xll.qlIndexFixing(Index6M,$H2299,TRUE,_xll.ohTrigger(RecalcTrigger,Trigger6M)),NA())</f>
        <v>5.7412955402413564E-3</v>
      </c>
      <c r="M2299" s="146">
        <f>IFERROR(_xll.qlIndexFixing(Index1Y,$H2299,TRUE,_xll.ohTrigger(RecalcTrigger,Trigger1Y)),NA())</f>
        <v>6.007991548614422E-3</v>
      </c>
      <c r="N2299" s="145">
        <f>IFERROR(_xll.qlIndexFixing(ONIndex1M,I2299,TRUE,_xll.ohTrigger(RecalcTrigger,Trigger1M)),NA())</f>
        <v>5.6089741011655647E-3</v>
      </c>
      <c r="O2299" s="44">
        <f>IFERROR(_xll.qlIndexFixing(ONIndex3M,I2299,TRUE,_xll.ohTrigger(RecalcTrigger,Trigger3M)),NA())</f>
        <v>5.7525358628762735E-3</v>
      </c>
      <c r="P2299" s="44">
        <f>IFERROR(_xll.qlIndexFixing(ONIndex6M,I2299,TRUE,_xll.ohTrigger(RecalcTrigger,Trigger6M)),NA())</f>
        <v>5.7627005040061796E-3</v>
      </c>
      <c r="Q2299" s="146">
        <f>IFERROR(_xll.qlIndexFixing(ONIndex1Y,I2299,TRUE,_xll.ohTrigger(RecalcTrigger,Trigger1Y)),NA())</f>
        <v>6.0517256141257025E-3</v>
      </c>
    </row>
    <row r="2300" spans="2:17" x14ac:dyDescent="0.2">
      <c r="B2300" s="39" t="s">
        <v>42</v>
      </c>
      <c r="D2300" s="42">
        <f>_xll.qlCalendarAdvance(Calendar,$D2299,B2300,"f",FALSE)</f>
        <v>55880</v>
      </c>
      <c r="E2300" s="140">
        <f>_xll.qlInterestRateIndexValueDate(IndexON,D2300)</f>
        <v>55880</v>
      </c>
      <c r="F2300" s="156">
        <f>IFERROR(_xll.qlIndexFixing(IndexON,D2300,TRUE,_xll.ohTrigger(RecalcTrigger,TriggerON)),NA())</f>
        <v>4.7387549162532707E-3</v>
      </c>
      <c r="H2300" s="42">
        <f>_xll.qlCalendarAdvance(Calendar,$H2299,B2300,"f",FALSE)</f>
        <v>55880</v>
      </c>
      <c r="I2300" s="140">
        <f>_xll.qlInterestRateIndexValueDate(Index1M,$H2300)</f>
        <v>55880</v>
      </c>
      <c r="J2300" s="145">
        <f>IFERROR(_xll.qlIndexFixing(Index1M,$H2300,TRUE,_xll.ohTrigger(RecalcTrigger,Trigger1M)),NA())</f>
        <v>5.6021243377626659E-3</v>
      </c>
      <c r="K2300" s="44">
        <f>IFERROR(_xll.qlIndexFixing(Index3M,H2300,TRUE,_xll.ohTrigger(RecalcTrigger,Trigger3M)),NA())</f>
        <v>5.7393435444579926E-3</v>
      </c>
      <c r="L2300" s="44">
        <f>IFERROR(_xll.qlIndexFixing(Index6M,$H2300,TRUE,_xll.ohTrigger(RecalcTrigger,Trigger6M)),NA())</f>
        <v>5.7384391381447098E-3</v>
      </c>
      <c r="M2300" s="146">
        <f>IFERROR(_xll.qlIndexFixing(Index1Y,$H2300,TRUE,_xll.ohTrigger(RecalcTrigger,Trigger1Y)),NA())</f>
        <v>6.0048810004698023E-3</v>
      </c>
      <c r="N2300" s="145">
        <f>IFERROR(_xll.qlIndexFixing(ONIndex1M,I2300,TRUE,_xll.ohTrigger(RecalcTrigger,Trigger1M)),NA())</f>
        <v>5.605643263980979E-3</v>
      </c>
      <c r="O2300" s="44">
        <f>IFERROR(_xll.qlIndexFixing(ONIndex3M,I2300,TRUE,_xll.ohTrigger(RecalcTrigger,Trigger3M)),NA())</f>
        <v>5.7493178642672085E-3</v>
      </c>
      <c r="P2300" s="44">
        <f>IFERROR(_xll.qlIndexFixing(ONIndex6M,I2300,TRUE,_xll.ohTrigger(RecalcTrigger,Trigger6M)),NA())</f>
        <v>5.7593611829239357E-3</v>
      </c>
      <c r="Q2300" s="146">
        <f>IFERROR(_xll.qlIndexFixing(ONIndex1Y,I2300,TRUE,_xll.ohTrigger(RecalcTrigger,Trigger1Y)),NA())</f>
        <v>6.0481159051177054E-3</v>
      </c>
    </row>
    <row r="2301" spans="2:17" x14ac:dyDescent="0.2">
      <c r="B2301" s="39" t="s">
        <v>42</v>
      </c>
      <c r="D2301" s="42">
        <f>_xll.qlCalendarAdvance(Calendar,$D2300,B2301,"f",FALSE)</f>
        <v>55887</v>
      </c>
      <c r="E2301" s="140">
        <f>_xll.qlInterestRateIndexValueDate(IndexON,D2301)</f>
        <v>55887</v>
      </c>
      <c r="F2301" s="156">
        <f>IFERROR(_xll.qlIndexFixing(IndexON,D2301,TRUE,_xll.ohTrigger(RecalcTrigger,TriggerON)),NA())</f>
        <v>4.7367870540941199E-3</v>
      </c>
      <c r="H2301" s="42">
        <f>_xll.qlCalendarAdvance(Calendar,$H2300,B2301,"f",FALSE)</f>
        <v>55887</v>
      </c>
      <c r="I2301" s="140">
        <f>_xll.qlInterestRateIndexValueDate(Index1M,$H2301)</f>
        <v>55887</v>
      </c>
      <c r="J2301" s="145">
        <f>IFERROR(_xll.qlIndexFixing(Index1M,$H2301,TRUE,_xll.ohTrigger(RecalcTrigger,Trigger1M)),NA())</f>
        <v>5.5997781014319632E-3</v>
      </c>
      <c r="K2301" s="44">
        <f>IFERROR(_xll.qlIndexFixing(Index3M,H2301,TRUE,_xll.ohTrigger(RecalcTrigger,Trigger3M)),NA())</f>
        <v>5.7371448836072893E-3</v>
      </c>
      <c r="L2301" s="44">
        <f>IFERROR(_xll.qlIndexFixing(Index6M,$H2301,TRUE,_xll.ohTrigger(RecalcTrigger,Trigger6M)),NA())</f>
        <v>5.7363415790512842E-3</v>
      </c>
      <c r="M2301" s="146">
        <f>IFERROR(_xll.qlIndexFixing(Index1Y,$H2301,TRUE,_xll.ohTrigger(RecalcTrigger,Trigger1Y)),NA())</f>
        <v>6.0026392073764352E-3</v>
      </c>
      <c r="N2301" s="145">
        <f>IFERROR(_xll.qlIndexFixing(ONIndex1M,I2301,TRUE,_xll.ohTrigger(RecalcTrigger,Trigger1M)),NA())</f>
        <v>5.6032689387575116E-3</v>
      </c>
      <c r="O2301" s="44">
        <f>IFERROR(_xll.qlIndexFixing(ONIndex3M,I2301,TRUE,_xll.ohTrigger(RecalcTrigger,Trigger3M)),NA())</f>
        <v>5.7470214184411157E-3</v>
      </c>
      <c r="P2301" s="44">
        <f>IFERROR(_xll.qlIndexFixing(ONIndex6M,I2301,TRUE,_xll.ohTrigger(RecalcTrigger,Trigger6M)),NA())</f>
        <v>5.7569774555754636E-3</v>
      </c>
      <c r="Q2301" s="146">
        <f>IFERROR(_xll.qlIndexFixing(ONIndex1Y,I2301,TRUE,_xll.ohTrigger(RecalcTrigger,Trigger1Y)),NA())</f>
        <v>6.0455352561357891E-3</v>
      </c>
    </row>
    <row r="2302" spans="2:17" x14ac:dyDescent="0.2">
      <c r="B2302" s="39" t="s">
        <v>42</v>
      </c>
      <c r="D2302" s="42">
        <f>_xll.qlCalendarAdvance(Calendar,$D2301,B2302,"f",FALSE)</f>
        <v>55894</v>
      </c>
      <c r="E2302" s="140">
        <f>_xll.qlInterestRateIndexValueDate(IndexON,D2302)</f>
        <v>55894</v>
      </c>
      <c r="F2302" s="156">
        <f>IFERROR(_xll.qlIndexFixing(IndexON,D2302,TRUE,_xll.ohTrigger(RecalcTrigger,TriggerON)),NA())</f>
        <v>4.7348347677604137E-3</v>
      </c>
      <c r="H2302" s="42">
        <f>_xll.qlCalendarAdvance(Calendar,$H2301,B2302,"f",FALSE)</f>
        <v>55894</v>
      </c>
      <c r="I2302" s="140">
        <f>_xll.qlInterestRateIndexValueDate(Index1M,$H2302)</f>
        <v>55894</v>
      </c>
      <c r="J2302" s="145">
        <f>IFERROR(_xll.qlIndexFixing(Index1M,$H2302,TRUE,_xll.ohTrigger(RecalcTrigger,Trigger1M)),NA())</f>
        <v>5.5974464200433506E-3</v>
      </c>
      <c r="K2302" s="44">
        <f>IFERROR(_xll.qlIndexFixing(Index3M,H2302,TRUE,_xll.ohTrigger(RecalcTrigger,Trigger3M)),NA())</f>
        <v>5.7349624648346869E-3</v>
      </c>
      <c r="L2302" s="44">
        <f>IFERROR(_xll.qlIndexFixing(Index6M,$H2302,TRUE,_xll.ohTrigger(RecalcTrigger,Trigger6M)),NA())</f>
        <v>5.7341500025629077E-3</v>
      </c>
      <c r="M2302" s="146">
        <f>IFERROR(_xll.qlIndexFixing(Index1Y,$H2302,TRUE,_xll.ohTrigger(RecalcTrigger,Trigger1Y)),NA())</f>
        <v>6.0004110463889567E-3</v>
      </c>
      <c r="N2302" s="145">
        <f>IFERROR(_xll.qlIndexFixing(ONIndex1M,I2302,TRUE,_xll.ohTrigger(RecalcTrigger,Trigger1M)),NA())</f>
        <v>5.6009091617736937E-3</v>
      </c>
      <c r="O2302" s="44">
        <f>IFERROR(_xll.qlIndexFixing(ONIndex3M,I2302,TRUE,_xll.ohTrigger(RecalcTrigger,Trigger3M)),NA())</f>
        <v>5.744741191380613E-3</v>
      </c>
      <c r="P2302" s="44">
        <f>IFERROR(_xll.qlIndexFixing(ONIndex6M,I2302,TRUE,_xll.ohTrigger(RecalcTrigger,Trigger6M)),NA())</f>
        <v>5.7546081849653898E-3</v>
      </c>
      <c r="Q2302" s="146">
        <f>IFERROR(_xll.qlIndexFixing(ONIndex1Y,I2302,TRUE,_xll.ohTrigger(RecalcTrigger,Trigger1Y)),NA())</f>
        <v>6.0429681532562602E-3</v>
      </c>
    </row>
    <row r="2303" spans="2:17" x14ac:dyDescent="0.2">
      <c r="B2303" s="39" t="s">
        <v>42</v>
      </c>
      <c r="D2303" s="42">
        <f>_xll.qlCalendarAdvance(Calendar,$D2302,B2303,"f",FALSE)</f>
        <v>55901</v>
      </c>
      <c r="E2303" s="140">
        <f>_xll.qlInterestRateIndexValueDate(IndexON,D2303)</f>
        <v>55901</v>
      </c>
      <c r="F2303" s="156">
        <f>IFERROR(_xll.qlIndexFixing(IndexON,D2303,TRUE,_xll.ohTrigger(RecalcTrigger,TriggerON)),NA())</f>
        <v>4.7328980572251362E-3</v>
      </c>
      <c r="H2303" s="42">
        <f>_xll.qlCalendarAdvance(Calendar,$H2302,B2303,"f",FALSE)</f>
        <v>55901</v>
      </c>
      <c r="I2303" s="140">
        <f>_xll.qlInterestRateIndexValueDate(Index1M,$H2303)</f>
        <v>55901</v>
      </c>
      <c r="J2303" s="145">
        <f>IFERROR(_xll.qlIndexFixing(Index1M,$H2303,TRUE,_xll.ohTrigger(RecalcTrigger,Trigger1M)),NA())</f>
        <v>5.5951292935889846E-3</v>
      </c>
      <c r="K2303" s="44">
        <f>IFERROR(_xll.qlIndexFixing(Index3M,H2303,TRUE,_xll.ohTrigger(RecalcTrigger,Trigger3M)),NA())</f>
        <v>5.7327962881131723E-3</v>
      </c>
      <c r="L2303" s="44">
        <f>IFERROR(_xll.qlIndexFixing(Index6M,$H2303,TRUE,_xll.ohTrigger(RecalcTrigger,Trigger6M)),NA())</f>
        <v>5.7319729255089456E-3</v>
      </c>
      <c r="M2303" s="146">
        <f>IFERROR(_xll.qlIndexFixing(Index1Y,$H2303,TRUE,_xll.ohTrigger(RecalcTrigger,Trigger1Y)),NA())</f>
        <v>5.9981965174163831E-3</v>
      </c>
      <c r="N2303" s="145">
        <f>IFERROR(_xll.qlIndexFixing(ONIndex1M,I2303,TRUE,_xll.ohTrigger(RecalcTrigger,Trigger1M)),NA())</f>
        <v>5.5985639330835566E-3</v>
      </c>
      <c r="O2303" s="44">
        <f>IFERROR(_xll.qlIndexFixing(ONIndex3M,I2303,TRUE,_xll.ohTrigger(RecalcTrigger,Trigger3M)),NA())</f>
        <v>5.7424771830857004E-3</v>
      </c>
      <c r="P2303" s="44">
        <f>IFERROR(_xll.qlIndexFixing(ONIndex6M,I2303,TRUE,_xll.ohTrigger(RecalcTrigger,Trigger6M)),NA())</f>
        <v>5.7522533710666996E-3</v>
      </c>
      <c r="Q2303" s="146">
        <f>IFERROR(_xll.qlIndexFixing(ONIndex1Y,I2303,TRUE,_xll.ohTrigger(RecalcTrigger,Trigger1Y)),NA())</f>
        <v>6.0404145964791196E-3</v>
      </c>
    </row>
    <row r="2304" spans="2:17" x14ac:dyDescent="0.2">
      <c r="B2304" s="39" t="s">
        <v>42</v>
      </c>
      <c r="D2304" s="42">
        <f>_xll.qlCalendarAdvance(Calendar,$D2303,B2304,"f",FALSE)</f>
        <v>55908</v>
      </c>
      <c r="E2304" s="140">
        <f>_xll.qlInterestRateIndexValueDate(IndexON,D2304)</f>
        <v>55908</v>
      </c>
      <c r="F2304" s="156">
        <f>IFERROR(_xll.qlIndexFixing(IndexON,D2304,TRUE,_xll.ohTrigger(RecalcTrigger,TriggerON)),NA())</f>
        <v>4.730976922542319E-3</v>
      </c>
      <c r="H2304" s="42">
        <f>_xll.qlCalendarAdvance(Calendar,$H2303,B2304,"f",FALSE)</f>
        <v>55908</v>
      </c>
      <c r="I2304" s="140">
        <f>_xll.qlInterestRateIndexValueDate(Index1M,$H2304)</f>
        <v>55908</v>
      </c>
      <c r="J2304" s="145">
        <f>IFERROR(_xll.qlIndexFixing(Index1M,$H2304,TRUE,_xll.ohTrigger(RecalcTrigger,Trigger1M)),NA())</f>
        <v>5.5928267220531798E-3</v>
      </c>
      <c r="K2304" s="44">
        <f>IFERROR(_xll.qlIndexFixing(Index3M,H2304,TRUE,_xll.ohTrigger(RecalcTrigger,Trigger3M)),NA())</f>
        <v>5.7306463534175294E-3</v>
      </c>
      <c r="L2304" s="44">
        <f>IFERROR(_xll.qlIndexFixing(Index6M,$H2304,TRUE,_xll.ohTrigger(RecalcTrigger,Trigger6M)),NA())</f>
        <v>5.7298103478423843E-3</v>
      </c>
      <c r="M2304" s="146">
        <f>IFERROR(_xll.qlIndexFixing(Index1Y,$H2304,TRUE,_xll.ohTrigger(RecalcTrigger,Trigger1Y)),NA())</f>
        <v>5.9959956203679528E-3</v>
      </c>
      <c r="N2304" s="145">
        <f>IFERROR(_xll.qlIndexFixing(ONIndex1M,I2304,TRUE,_xll.ohTrigger(RecalcTrigger,Trigger1M)),NA())</f>
        <v>5.5962332526600846E-3</v>
      </c>
      <c r="O2304" s="44">
        <f>IFERROR(_xll.qlIndexFixing(ONIndex3M,I2304,TRUE,_xll.ohTrigger(RecalcTrigger,Trigger3M)),NA())</f>
        <v>5.7402293935293622E-3</v>
      </c>
      <c r="P2304" s="44">
        <f>IFERROR(_xll.qlIndexFixing(ONIndex6M,I2304,TRUE,_xll.ohTrigger(RecalcTrigger,Trigger6M)),NA())</f>
        <v>5.7499130138523782E-3</v>
      </c>
      <c r="Q2304" s="146">
        <f>IFERROR(_xll.qlIndexFixing(ONIndex1Y,I2304,TRUE,_xll.ohTrigger(RecalcTrigger,Trigger1Y)),NA())</f>
        <v>6.0378745857233209E-3</v>
      </c>
    </row>
    <row r="2305" spans="2:17" x14ac:dyDescent="0.2">
      <c r="B2305" s="39" t="s">
        <v>42</v>
      </c>
      <c r="D2305" s="42">
        <f>_xll.qlCalendarAdvance(Calendar,$D2304,B2305,"f",FALSE)</f>
        <v>55915</v>
      </c>
      <c r="E2305" s="140">
        <f>_xll.qlInterestRateIndexValueDate(IndexON,D2305)</f>
        <v>55915</v>
      </c>
      <c r="F2305" s="156">
        <f>IFERROR(_xll.qlIndexFixing(IndexON,D2305,TRUE,_xll.ohTrigger(RecalcTrigger,TriggerON)),NA())</f>
        <v>4.7290713636849455E-3</v>
      </c>
      <c r="H2305" s="42">
        <f>_xll.qlCalendarAdvance(Calendar,$H2304,B2305,"f",FALSE)</f>
        <v>55915</v>
      </c>
      <c r="I2305" s="140">
        <f>_xll.qlInterestRateIndexValueDate(Index1M,$H2305)</f>
        <v>55915</v>
      </c>
      <c r="J2305" s="145">
        <f>IFERROR(_xll.qlIndexFixing(Index1M,$H2305,TRUE,_xll.ohTrigger(RecalcTrigger,Trigger1M)),NA())</f>
        <v>5.5908971371555561E-3</v>
      </c>
      <c r="K2305" s="44">
        <f>IFERROR(_xll.qlIndexFixing(Index3M,H2305,TRUE,_xll.ohTrigger(RecalcTrigger,Trigger3M)),NA())</f>
        <v>5.7286171224826786E-3</v>
      </c>
      <c r="L2305" s="44">
        <f>IFERROR(_xll.qlIndexFixing(Index6M,$H2305,TRUE,_xll.ohTrigger(RecalcTrigger,Trigger6M)),NA())</f>
        <v>5.7276622695179979E-3</v>
      </c>
      <c r="M2305" s="146">
        <f>IFERROR(_xll.qlIndexFixing(Index1Y,$H2305,TRUE,_xll.ohTrigger(RecalcTrigger,Trigger1Y)),NA())</f>
        <v>5.9941031320729816E-3</v>
      </c>
      <c r="N2305" s="145">
        <f>IFERROR(_xll.qlIndexFixing(ONIndex1M,I2305,TRUE,_xll.ohTrigger(RecalcTrigger,Trigger1M)),NA())</f>
        <v>5.5939171205032787E-3</v>
      </c>
      <c r="O2305" s="44">
        <f>IFERROR(_xll.qlIndexFixing(ONIndex3M,I2305,TRUE,_xll.ohTrigger(RecalcTrigger,Trigger3M)),NA())</f>
        <v>5.737997822765629E-3</v>
      </c>
      <c r="P2305" s="44">
        <f>IFERROR(_xll.qlIndexFixing(ONIndex6M,I2305,TRUE,_xll.ohTrigger(RecalcTrigger,Trigger6M)),NA())</f>
        <v>5.7475871133224245E-3</v>
      </c>
      <c r="Q2305" s="146">
        <f>IFERROR(_xll.qlIndexFixing(ONIndex1Y,I2305,TRUE,_xll.ohTrigger(RecalcTrigger,Trigger1Y)),NA())</f>
        <v>6.035348121123941E-3</v>
      </c>
    </row>
    <row r="2306" spans="2:17" x14ac:dyDescent="0.2">
      <c r="B2306" s="39" t="s">
        <v>42</v>
      </c>
      <c r="D2306" s="42">
        <f>_xll.qlCalendarAdvance(Calendar,$D2305,B2306,"f",FALSE)</f>
        <v>55922</v>
      </c>
      <c r="E2306" s="140">
        <f>_xll.qlInterestRateIndexValueDate(IndexON,D2306)</f>
        <v>55922</v>
      </c>
      <c r="F2306" s="156">
        <f>IFERROR(_xll.qlIndexFixing(IndexON,D2306,TRUE,_xll.ohTrigger(RecalcTrigger,TriggerON)),NA())</f>
        <v>4.7271813806260008E-3</v>
      </c>
      <c r="H2306" s="42">
        <f>_xll.qlCalendarAdvance(Calendar,$H2305,B2306,"f",FALSE)</f>
        <v>55922</v>
      </c>
      <c r="I2306" s="140">
        <f>_xll.qlInterestRateIndexValueDate(Index1M,$H2306)</f>
        <v>55922</v>
      </c>
      <c r="J2306" s="145">
        <f>IFERROR(_xll.qlIndexFixing(Index1M,$H2306,TRUE,_xll.ohTrigger(RecalcTrigger,Trigger1M)),NA())</f>
        <v>5.5886206611050716E-3</v>
      </c>
      <c r="K2306" s="44">
        <f>IFERROR(_xll.qlIndexFixing(Index3M,H2306,TRUE,_xll.ohTrigger(RecalcTrigger,Trigger3M)),NA())</f>
        <v>5.7264985448445636E-3</v>
      </c>
      <c r="L2306" s="44">
        <f>IFERROR(_xll.qlIndexFixing(Index6M,$H2306,TRUE,_xll.ohTrigger(RecalcTrigger,Trigger6M)),NA())</f>
        <v>5.72552869048877E-3</v>
      </c>
      <c r="M2306" s="146">
        <f>IFERROR(_xll.qlIndexFixing(Index1Y,$H2306,TRUE,_xll.ohTrigger(RecalcTrigger,Trigger1Y)),NA())</f>
        <v>5.9916347216848829E-3</v>
      </c>
      <c r="N2306" s="145">
        <f>IFERROR(_xll.qlIndexFixing(ONIndex1M,I2306,TRUE,_xll.ohTrigger(RecalcTrigger,Trigger1M)),NA())</f>
        <v>5.5916155366131379E-3</v>
      </c>
      <c r="O2306" s="44">
        <f>IFERROR(_xll.qlIndexFixing(ONIndex3M,I2306,TRUE,_xll.ohTrigger(RecalcTrigger,Trigger3M)),NA())</f>
        <v>5.7357824707404701E-3</v>
      </c>
      <c r="P2306" s="44">
        <f>IFERROR(_xll.qlIndexFixing(ONIndex6M,I2306,TRUE,_xll.ohTrigger(RecalcTrigger,Trigger6M)),NA())</f>
        <v>5.7452756695038545E-3</v>
      </c>
      <c r="Q2306" s="146">
        <f>IFERROR(_xll.qlIndexFixing(ONIndex1Y,I2306,TRUE,_xll.ohTrigger(RecalcTrigger,Trigger1Y)),NA())</f>
        <v>6.0328352025729179E-3</v>
      </c>
    </row>
    <row r="2307" spans="2:17" x14ac:dyDescent="0.2">
      <c r="B2307" s="39" t="s">
        <v>42</v>
      </c>
      <c r="D2307" s="42">
        <f>_xll.qlCalendarAdvance(Calendar,$D2306,B2307,"f",FALSE)</f>
        <v>55929</v>
      </c>
      <c r="E2307" s="140">
        <f>_xll.qlInterestRateIndexValueDate(IndexON,D2307)</f>
        <v>55929</v>
      </c>
      <c r="F2307" s="156">
        <f>IFERROR(_xll.qlIndexFixing(IndexON,D2307,TRUE,_xll.ohTrigger(RecalcTrigger,TriggerON)),NA())</f>
        <v>4.7253069733924997E-3</v>
      </c>
      <c r="H2307" s="42">
        <f>_xll.qlCalendarAdvance(Calendar,$H2306,B2307,"f",FALSE)</f>
        <v>55929</v>
      </c>
      <c r="I2307" s="140">
        <f>_xll.qlInterestRateIndexValueDate(Index1M,$H2307)</f>
        <v>55929</v>
      </c>
      <c r="J2307" s="145">
        <f>IFERROR(_xll.qlIndexFixing(Index1M,$H2307,TRUE,_xll.ohTrigger(RecalcTrigger,Trigger1M)),NA())</f>
        <v>5.5863587392472802E-3</v>
      </c>
      <c r="K2307" s="44">
        <f>IFERROR(_xll.qlIndexFixing(Index3M,H2307,TRUE,_xll.ohTrigger(RecalcTrigger,Trigger3M)),NA())</f>
        <v>5.7243962088902259E-3</v>
      </c>
      <c r="L2307" s="44">
        <f>IFERROR(_xll.qlIndexFixing(Index6M,$H2307,TRUE,_xll.ohTrigger(RecalcTrigger,Trigger6M)),NA())</f>
        <v>5.7234096107085814E-3</v>
      </c>
      <c r="M2307" s="146">
        <f>IFERROR(_xll.qlIndexFixing(Index1Y,$H2307,TRUE,_xll.ohTrigger(RecalcTrigger,Trigger1Y)),NA())</f>
        <v>5.9894747198722511E-3</v>
      </c>
      <c r="N2307" s="145">
        <f>IFERROR(_xll.qlIndexFixing(ONIndex1M,I2307,TRUE,_xll.ohTrigger(RecalcTrigger,Trigger1M)),NA())</f>
        <v>5.589328501016678E-3</v>
      </c>
      <c r="O2307" s="44">
        <f>IFERROR(_xll.qlIndexFixing(ONIndex3M,I2307,TRUE,_xll.ohTrigger(RecalcTrigger,Trigger3M)),NA())</f>
        <v>5.7335833374809004E-3</v>
      </c>
      <c r="P2307" s="44">
        <f>IFERROR(_xll.qlIndexFixing(ONIndex6M,I2307,TRUE,_xll.ohTrigger(RecalcTrigger,Trigger6M)),NA())</f>
        <v>5.7429786823696522E-3</v>
      </c>
      <c r="Q2307" s="146">
        <f>IFERROR(_xll.qlIndexFixing(ONIndex1Y,I2307,TRUE,_xll.ohTrigger(RecalcTrigger,Trigger1Y)),NA())</f>
        <v>6.0303358300972673E-3</v>
      </c>
    </row>
    <row r="2308" spans="2:17" x14ac:dyDescent="0.2">
      <c r="B2308" s="39" t="s">
        <v>42</v>
      </c>
      <c r="D2308" s="42">
        <f>_xll.qlCalendarAdvance(Calendar,$D2307,B2308,"f",FALSE)</f>
        <v>55936</v>
      </c>
      <c r="E2308" s="140">
        <f>_xll.qlInterestRateIndexValueDate(IndexON,D2308)</f>
        <v>55936</v>
      </c>
      <c r="F2308" s="156">
        <f>IFERROR(_xll.qlIndexFixing(IndexON,D2308,TRUE,_xll.ohTrigger(RecalcTrigger,TriggerON)),NA())</f>
        <v>4.7234481420114589E-3</v>
      </c>
      <c r="H2308" s="42">
        <f>_xll.qlCalendarAdvance(Calendar,$H2307,B2308,"f",FALSE)</f>
        <v>55936</v>
      </c>
      <c r="I2308" s="140">
        <f>_xll.qlInterestRateIndexValueDate(Index1M,$H2308)</f>
        <v>55936</v>
      </c>
      <c r="J2308" s="145">
        <f>IFERROR(_xll.qlIndexFixing(Index1M,$H2308,TRUE,_xll.ohTrigger(RecalcTrigger,Trigger1M)),NA())</f>
        <v>5.5841113715706025E-3</v>
      </c>
      <c r="K2308" s="44">
        <f>IFERROR(_xll.qlIndexFixing(Index3M,H2308,TRUE,_xll.ohTrigger(RecalcTrigger,Trigger3M)),NA())</f>
        <v>5.7223101145941688E-3</v>
      </c>
      <c r="L2308" s="44">
        <f>IFERROR(_xll.qlIndexFixing(Index6M,$H2308,TRUE,_xll.ohTrigger(RecalcTrigger,Trigger6M)),NA())</f>
        <v>5.7213050301322069E-3</v>
      </c>
      <c r="M2308" s="146">
        <f>IFERROR(_xll.qlIndexFixing(Index1Y,$H2308,TRUE,_xll.ohTrigger(RecalcTrigger,Trigger1Y)),NA())</f>
        <v>5.987328349627335E-3</v>
      </c>
      <c r="N2308" s="145">
        <f>IFERROR(_xll.qlIndexFixing(ONIndex1M,I2308,TRUE,_xll.ohTrigger(RecalcTrigger,Trigger1M)),NA())</f>
        <v>5.5870560136598675E-3</v>
      </c>
      <c r="O2308" s="44">
        <f>IFERROR(_xll.qlIndexFixing(ONIndex3M,I2308,TRUE,_xll.ohTrigger(RecalcTrigger,Trigger3M)),NA())</f>
        <v>5.7314004229328903E-3</v>
      </c>
      <c r="P2308" s="44">
        <f>IFERROR(_xll.qlIndexFixing(ONIndex6M,I2308,TRUE,_xll.ohTrigger(RecalcTrigger,Trigger6M)),NA())</f>
        <v>5.7406961519468344E-3</v>
      </c>
      <c r="Q2308" s="146">
        <f>IFERROR(_xll.qlIndexFixing(ONIndex1Y,I2308,TRUE,_xll.ohTrigger(RecalcTrigger,Trigger1Y)),NA())</f>
        <v>6.0278500037510199E-3</v>
      </c>
    </row>
    <row r="2309" spans="2:17" x14ac:dyDescent="0.2">
      <c r="B2309" s="39" t="s">
        <v>42</v>
      </c>
      <c r="D2309" s="42">
        <f>_xll.qlCalendarAdvance(Calendar,$D2308,B2309,"f",FALSE)</f>
        <v>55943</v>
      </c>
      <c r="E2309" s="140">
        <f>_xll.qlInterestRateIndexValueDate(IndexON,D2309)</f>
        <v>55943</v>
      </c>
      <c r="F2309" s="156">
        <f>IFERROR(_xll.qlIndexFixing(IndexON,D2309,TRUE,_xll.ohTrigger(RecalcTrigger,TriggerON)),NA())</f>
        <v>4.721604886401832E-3</v>
      </c>
      <c r="H2309" s="42">
        <f>_xll.qlCalendarAdvance(Calendar,$H2308,B2309,"f",FALSE)</f>
        <v>55943</v>
      </c>
      <c r="I2309" s="140">
        <f>_xll.qlInterestRateIndexValueDate(Index1M,$H2309)</f>
        <v>55943</v>
      </c>
      <c r="J2309" s="145">
        <f>IFERROR(_xll.qlIndexFixing(Index1M,$H2309,TRUE,_xll.ohTrigger(RecalcTrigger,Trigger1M)),NA())</f>
        <v>5.5815321879564856E-3</v>
      </c>
      <c r="K2309" s="44">
        <f>IFERROR(_xll.qlIndexFixing(Index3M,H2309,TRUE,_xll.ohTrigger(RecalcTrigger,Trigger3M)),NA())</f>
        <v>5.7200404633480067E-3</v>
      </c>
      <c r="L2309" s="44">
        <f>IFERROR(_xll.qlIndexFixing(Index6M,$H2309,TRUE,_xll.ohTrigger(RecalcTrigger,Trigger6M)),NA())</f>
        <v>5.7191154499280309E-3</v>
      </c>
      <c r="M2309" s="146">
        <f>IFERROR(_xll.qlIndexFixing(Index1Y,$H2309,TRUE,_xll.ohTrigger(RecalcTrigger,Trigger1Y)),NA())</f>
        <v>5.9854791271082173E-3</v>
      </c>
      <c r="N2309" s="145">
        <f>IFERROR(_xll.qlIndexFixing(ONIndex1M,I2309,TRUE,_xll.ohTrigger(RecalcTrigger,Trigger1M)),NA())</f>
        <v>5.584798074569723E-3</v>
      </c>
      <c r="O2309" s="44">
        <f>IFERROR(_xll.qlIndexFixing(ONIndex3M,I2309,TRUE,_xll.ohTrigger(RecalcTrigger,Trigger3M)),NA())</f>
        <v>5.7292337272045009E-3</v>
      </c>
      <c r="P2309" s="44">
        <f>IFERROR(_xll.qlIndexFixing(ONIndex6M,I2309,TRUE,_xll.ohTrigger(RecalcTrigger,Trigger6M)),NA())</f>
        <v>5.7384280782083836E-3</v>
      </c>
      <c r="Q2309" s="146">
        <f>IFERROR(_xll.qlIndexFixing(ONIndex1Y,I2309,TRUE,_xll.ohTrigger(RecalcTrigger,Trigger1Y)),NA())</f>
        <v>6.02537772345313E-3</v>
      </c>
    </row>
    <row r="2310" spans="2:17" x14ac:dyDescent="0.2">
      <c r="B2310" s="39" t="s">
        <v>42</v>
      </c>
      <c r="D2310" s="42">
        <f>_xll.qlCalendarAdvance(Calendar,$D2309,B2310,"f",FALSE)</f>
        <v>55950</v>
      </c>
      <c r="E2310" s="140">
        <f>_xll.qlInterestRateIndexValueDate(IndexON,D2310)</f>
        <v>55950</v>
      </c>
      <c r="F2310" s="156">
        <f>IFERROR(_xll.qlIndexFixing(IndexON,D2310,TRUE,_xll.ohTrigger(RecalcTrigger,TriggerON)),NA())</f>
        <v>4.7197772066176489E-3</v>
      </c>
      <c r="H2310" s="42">
        <f>_xll.qlCalendarAdvance(Calendar,$H2309,B2310,"f",FALSE)</f>
        <v>55950</v>
      </c>
      <c r="I2310" s="140">
        <f>_xll.qlInterestRateIndexValueDate(Index1M,$H2310)</f>
        <v>55950</v>
      </c>
      <c r="J2310" s="145">
        <f>IFERROR(_xll.qlIndexFixing(Index1M,$H2310,TRUE,_xll.ohTrigger(RecalcTrigger,Trigger1M)),NA())</f>
        <v>5.5792026841046394E-3</v>
      </c>
      <c r="K2310" s="44">
        <f>IFERROR(_xll.qlIndexFixing(Index3M,H2310,TRUE,_xll.ohTrigger(RecalcTrigger,Trigger3M)),NA())</f>
        <v>5.7176935928941125E-3</v>
      </c>
      <c r="L2310" s="44">
        <f>IFERROR(_xll.qlIndexFixing(Index6M,$H2310,TRUE,_xll.ohTrigger(RecalcTrigger,Trigger6M)),NA())</f>
        <v>5.7167459517559862E-3</v>
      </c>
      <c r="M2310" s="146">
        <f>IFERROR(_xll.qlIndexFixing(Index1Y,$H2310,TRUE,_xll.ohTrigger(RecalcTrigger,Trigger1Y)),NA())</f>
        <v>5.9830765034910669E-3</v>
      </c>
      <c r="N2310" s="145">
        <f>IFERROR(_xll.qlIndexFixing(ONIndex1M,I2310,TRUE,_xll.ohTrigger(RecalcTrigger,Trigger1M)),NA())</f>
        <v>5.5825546837732594E-3</v>
      </c>
      <c r="O2310" s="44">
        <f>IFERROR(_xll.qlIndexFixing(ONIndex3M,I2310,TRUE,_xll.ohTrigger(RecalcTrigger,Trigger3M)),NA())</f>
        <v>5.7270832502146858E-3</v>
      </c>
      <c r="P2310" s="44">
        <f>IFERROR(_xll.qlIndexFixing(ONIndex6M,I2310,TRUE,_xll.ohTrigger(RecalcTrigger,Trigger6M)),NA())</f>
        <v>5.7361744611813172E-3</v>
      </c>
      <c r="Q2310" s="146">
        <f>IFERROR(_xll.qlIndexFixing(ONIndex1Y,I2310,TRUE,_xll.ohTrigger(RecalcTrigger,Trigger1Y)),NA())</f>
        <v>6.022918989203597E-3</v>
      </c>
    </row>
    <row r="2311" spans="2:17" x14ac:dyDescent="0.2">
      <c r="B2311" s="39" t="s">
        <v>42</v>
      </c>
      <c r="D2311" s="42">
        <f>_xll.qlCalendarAdvance(Calendar,$D2310,B2311,"f",FALSE)</f>
        <v>55957</v>
      </c>
      <c r="E2311" s="140">
        <f>_xll.qlInterestRateIndexValueDate(IndexON,D2311)</f>
        <v>55957</v>
      </c>
      <c r="F2311" s="156">
        <f>IFERROR(_xll.qlIndexFixing(IndexON,D2311,TRUE,_xll.ohTrigger(RecalcTrigger,TriggerON)),NA())</f>
        <v>4.717965102685925E-3</v>
      </c>
      <c r="H2311" s="42">
        <f>_xll.qlCalendarAdvance(Calendar,$H2310,B2311,"f",FALSE)</f>
        <v>55957</v>
      </c>
      <c r="I2311" s="140">
        <f>_xll.qlInterestRateIndexValueDate(Index1M,$H2311)</f>
        <v>55957</v>
      </c>
      <c r="J2311" s="145">
        <f>IFERROR(_xll.qlIndexFixing(Index1M,$H2311,TRUE,_xll.ohTrigger(RecalcTrigger,Trigger1M)),NA())</f>
        <v>5.5771162584915225E-3</v>
      </c>
      <c r="K2311" s="44">
        <f>IFERROR(_xll.qlIndexFixing(Index3M,H2311,TRUE,_xll.ohTrigger(RecalcTrigger,Trigger3M)),NA())</f>
        <v>5.7156618649985549E-3</v>
      </c>
      <c r="L2311" s="44">
        <f>IFERROR(_xll.qlIndexFixing(Index6M,$H2311,TRUE,_xll.ohTrigger(RecalcTrigger,Trigger6M)),NA())</f>
        <v>5.7146888824250461E-3</v>
      </c>
      <c r="M2311" s="146">
        <f>IFERROR(_xll.qlIndexFixing(Index1Y,$H2311,TRUE,_xll.ohTrigger(RecalcTrigger,Trigger1Y)),NA())</f>
        <v>5.980971027425919E-3</v>
      </c>
      <c r="N2311" s="145">
        <f>IFERROR(_xll.qlIndexFixing(ONIndex1M,I2311,TRUE,_xll.ohTrigger(RecalcTrigger,Trigger1M)),NA())</f>
        <v>5.5803258412434617E-3</v>
      </c>
      <c r="O2311" s="44">
        <f>IFERROR(_xll.qlIndexFixing(ONIndex3M,I2311,TRUE,_xll.ohTrigger(RecalcTrigger,Trigger3M)),NA())</f>
        <v>5.7249489919634451E-3</v>
      </c>
      <c r="P2311" s="44">
        <f>IFERROR(_xll.qlIndexFixing(ONIndex6M,I2311,TRUE,_xll.ohTrigger(RecalcTrigger,Trigger6M)),NA())</f>
        <v>5.7339353008386187E-3</v>
      </c>
      <c r="Q2311" s="146">
        <f>IFERROR(_xll.qlIndexFixing(ONIndex1Y,I2311,TRUE,_xll.ohTrigger(RecalcTrigger,Trigger1Y)),NA())</f>
        <v>6.0204738010834671E-3</v>
      </c>
    </row>
    <row r="2312" spans="2:17" x14ac:dyDescent="0.2">
      <c r="B2312" s="39" t="s">
        <v>42</v>
      </c>
      <c r="D2312" s="42">
        <f>_xll.qlCalendarAdvance(Calendar,$D2311,B2312,"f",FALSE)</f>
        <v>55964</v>
      </c>
      <c r="E2312" s="140">
        <f>_xll.qlInterestRateIndexValueDate(IndexON,D2312)</f>
        <v>55964</v>
      </c>
      <c r="F2312" s="156">
        <f>IFERROR(_xll.qlIndexFixing(IndexON,D2312,TRUE,_xll.ohTrigger(RecalcTrigger,TriggerON)),NA())</f>
        <v>4.71616857455263E-3</v>
      </c>
      <c r="H2312" s="42">
        <f>_xll.qlCalendarAdvance(Calendar,$H2311,B2312,"f",FALSE)</f>
        <v>55964</v>
      </c>
      <c r="I2312" s="140">
        <f>_xll.qlInterestRateIndexValueDate(Index1M,$H2312)</f>
        <v>55964</v>
      </c>
      <c r="J2312" s="145">
        <f>IFERROR(_xll.qlIndexFixing(Index1M,$H2312,TRUE,_xll.ohTrigger(RecalcTrigger,Trigger1M)),NA())</f>
        <v>5.5749301260506071E-3</v>
      </c>
      <c r="K2312" s="44">
        <f>IFERROR(_xll.qlIndexFixing(Index3M,H2312,TRUE,_xll.ohTrigger(RecalcTrigger,Trigger3M)),NA())</f>
        <v>5.7136463799821544E-3</v>
      </c>
      <c r="L2312" s="44">
        <f>IFERROR(_xll.qlIndexFixing(Index6M,$H2312,TRUE,_xll.ohTrigger(RecalcTrigger,Trigger6M)),NA())</f>
        <v>5.7126463130583562E-3</v>
      </c>
      <c r="M2312" s="146">
        <f>IFERROR(_xll.qlIndexFixing(Index1Y,$H2312,TRUE,_xll.ohTrigger(RecalcTrigger,Trigger1Y)),NA())</f>
        <v>5.9788791825811137E-3</v>
      </c>
      <c r="N2312" s="145">
        <f>IFERROR(_xll.qlIndexFixing(ONIndex1M,I2312,TRUE,_xll.ohTrigger(RecalcTrigger,Trigger1M)),NA())</f>
        <v>5.5781115469533136E-3</v>
      </c>
      <c r="O2312" s="44">
        <f>IFERROR(_xll.qlIndexFixing(ONIndex3M,I2312,TRUE,_xll.ohTrigger(RecalcTrigger,Trigger3M)),NA())</f>
        <v>5.7228309524777945E-3</v>
      </c>
      <c r="P2312" s="44">
        <f>IFERROR(_xll.qlIndexFixing(ONIndex6M,I2312,TRUE,_xll.ohTrigger(RecalcTrigger,Trigger6M)),NA())</f>
        <v>5.7317105971532731E-3</v>
      </c>
      <c r="Q2312" s="146">
        <f>IFERROR(_xll.qlIndexFixing(ONIndex1Y,I2312,TRUE,_xll.ohTrigger(RecalcTrigger,Trigger1Y)),NA())</f>
        <v>6.0180421590387096E-3</v>
      </c>
    </row>
    <row r="2313" spans="2:17" x14ac:dyDescent="0.2">
      <c r="B2313" s="39" t="s">
        <v>42</v>
      </c>
      <c r="D2313" s="42">
        <f>_xll.qlCalendarAdvance(Calendar,$D2312,B2313,"f",FALSE)</f>
        <v>55971</v>
      </c>
      <c r="E2313" s="140">
        <f>_xll.qlInterestRateIndexValueDate(IndexON,D2313)</f>
        <v>55971</v>
      </c>
      <c r="F2313" s="156">
        <f>IFERROR(_xll.qlIndexFixing(IndexON,D2313,TRUE,_xll.ohTrigger(RecalcTrigger,TriggerON)),NA())</f>
        <v>4.7143876222177647E-3</v>
      </c>
      <c r="H2313" s="42">
        <f>_xll.qlCalendarAdvance(Calendar,$H2312,B2313,"f",FALSE)</f>
        <v>55971</v>
      </c>
      <c r="I2313" s="140">
        <f>_xll.qlInterestRateIndexValueDate(Index1M,$H2313)</f>
        <v>55971</v>
      </c>
      <c r="J2313" s="145">
        <f>IFERROR(_xll.qlIndexFixing(Index1M,$H2313,TRUE,_xll.ohTrigger(RecalcTrigger,Trigger1M)),NA())</f>
        <v>5.5727585484576635E-3</v>
      </c>
      <c r="K2313" s="44">
        <f>IFERROR(_xll.qlIndexFixing(Index3M,H2313,TRUE,_xll.ohTrigger(RecalcTrigger,Trigger3M)),NA())</f>
        <v>5.7116471378199085E-3</v>
      </c>
      <c r="L2313" s="44">
        <f>IFERROR(_xll.qlIndexFixing(Index6M,$H2313,TRUE,_xll.ohTrigger(RecalcTrigger,Trigger6M)),NA())</f>
        <v>5.7106182436112325E-3</v>
      </c>
      <c r="M2313" s="146">
        <f>IFERROR(_xll.qlIndexFixing(Index1Y,$H2313,TRUE,_xll.ohTrigger(RecalcTrigger,Trigger1Y)),NA())</f>
        <v>5.9767103980676878E-3</v>
      </c>
      <c r="N2313" s="145">
        <f>IFERROR(_xll.qlIndexFixing(ONIndex1M,I2313,TRUE,_xll.ohTrigger(RecalcTrigger,Trigger1M)),NA())</f>
        <v>5.5759118009568462E-3</v>
      </c>
      <c r="O2313" s="44">
        <f>IFERROR(_xll.qlIndexFixing(ONIndex3M,I2313,TRUE,_xll.ohTrigger(RecalcTrigger,Trigger3M)),NA())</f>
        <v>5.7207291317577331E-3</v>
      </c>
      <c r="P2313" s="44">
        <f>IFERROR(_xll.qlIndexFixing(ONIndex6M,I2313,TRUE,_xll.ohTrigger(RecalcTrigger,Trigger6M)),NA())</f>
        <v>5.7295003501793102E-3</v>
      </c>
      <c r="Q2313" s="146">
        <f>IFERROR(_xll.qlIndexFixing(ONIndex1Y,I2313,TRUE,_xll.ohTrigger(RecalcTrigger,Trigger1Y)),NA())</f>
        <v>6.0156240630423099E-3</v>
      </c>
    </row>
    <row r="2314" spans="2:17" x14ac:dyDescent="0.2">
      <c r="B2314" s="39" t="s">
        <v>42</v>
      </c>
      <c r="D2314" s="42">
        <f>_xll.qlCalendarAdvance(Calendar,$D2313,B2314,"f",FALSE)</f>
        <v>55982</v>
      </c>
      <c r="E2314" s="140">
        <f>_xll.qlInterestRateIndexValueDate(IndexON,D2314)</f>
        <v>55982</v>
      </c>
      <c r="F2314" s="156">
        <f>IFERROR(_xll.qlIndexFixing(IndexON,D2314,TRUE,_xll.ohTrigger(RecalcTrigger,TriggerON)),NA())</f>
        <v>4.7118094926135168E-3</v>
      </c>
      <c r="H2314" s="42">
        <f>_xll.qlCalendarAdvance(Calendar,$H2313,B2314,"f",FALSE)</f>
        <v>55982</v>
      </c>
      <c r="I2314" s="140">
        <f>_xll.qlInterestRateIndexValueDate(Index1M,$H2314)</f>
        <v>55982</v>
      </c>
      <c r="J2314" s="145">
        <f>IFERROR(_xll.qlIndexFixing(Index1M,$H2314,TRUE,_xll.ohTrigger(RecalcTrigger,Trigger1M)),NA())</f>
        <v>5.5694852316985717E-3</v>
      </c>
      <c r="K2314" s="44">
        <f>IFERROR(_xll.qlIndexFixing(Index3M,H2314,TRUE,_xll.ohTrigger(RecalcTrigger,Trigger3M)),NA())</f>
        <v>5.7088183231046342E-3</v>
      </c>
      <c r="L2314" s="44">
        <f>IFERROR(_xll.qlIndexFixing(Index6M,$H2314,TRUE,_xll.ohTrigger(RecalcTrigger,Trigger6M)),NA())</f>
        <v>5.707647912293062E-3</v>
      </c>
      <c r="M2314" s="146">
        <f>IFERROR(_xll.qlIndexFixing(Index1Y,$H2314,TRUE,_xll.ohTrigger(RecalcTrigger,Trigger1Y)),NA())</f>
        <v>5.9737411982609956E-3</v>
      </c>
      <c r="N2314" s="145">
        <f>IFERROR(_xll.qlIndexFixing(ONIndex1M,I2314,TRUE,_xll.ohTrigger(RecalcTrigger,Trigger1M)),NA())</f>
        <v>5.5727093615587364E-3</v>
      </c>
      <c r="O2314" s="44">
        <f>IFERROR(_xll.qlIndexFixing(ONIndex3M,I2314,TRUE,_xll.ohTrigger(RecalcTrigger,Trigger3M)),NA())</f>
        <v>5.7176649881662822E-3</v>
      </c>
      <c r="P2314" s="44">
        <f>IFERROR(_xll.qlIndexFixing(ONIndex6M,I2314,TRUE,_xll.ohTrigger(RecalcTrigger,Trigger6M)),NA())</f>
        <v>5.7262779973588085E-3</v>
      </c>
      <c r="Q2314" s="146">
        <f>IFERROR(_xll.qlIndexFixing(ONIndex1Y,I2314,TRUE,_xll.ohTrigger(RecalcTrigger,Trigger1Y)),NA())</f>
        <v>6.0120940176655591E-3</v>
      </c>
    </row>
    <row r="2315" spans="2:17" x14ac:dyDescent="0.2">
      <c r="B2315" s="39" t="s">
        <v>42</v>
      </c>
      <c r="D2315" s="42">
        <f>_xll.qlCalendarAdvance(Calendar,$D2314,B2315,"f",FALSE)</f>
        <v>55989</v>
      </c>
      <c r="E2315" s="140">
        <f>_xll.qlInterestRateIndexValueDate(IndexON,D2315)</f>
        <v>55989</v>
      </c>
      <c r="F2315" s="156">
        <f>IFERROR(_xll.qlIndexFixing(IndexON,D2315,TRUE,_xll.ohTrigger(RecalcTrigger,TriggerON)),NA())</f>
        <v>4.7100664122601277E-3</v>
      </c>
      <c r="H2315" s="42">
        <f>_xll.qlCalendarAdvance(Calendar,$H2314,B2315,"f",FALSE)</f>
        <v>55989</v>
      </c>
      <c r="I2315" s="140">
        <f>_xll.qlInterestRateIndexValueDate(Index1M,$H2315)</f>
        <v>55989</v>
      </c>
      <c r="J2315" s="145">
        <f>IFERROR(_xll.qlIndexFixing(Index1M,$H2315,TRUE,_xll.ohTrigger(RecalcTrigger,Trigger1M)),NA())</f>
        <v>5.5673500737633743E-3</v>
      </c>
      <c r="K2315" s="44">
        <f>IFERROR(_xll.qlIndexFixing(Index3M,H2315,TRUE,_xll.ohTrigger(RecalcTrigger,Trigger3M)),NA())</f>
        <v>5.7068574595032038E-3</v>
      </c>
      <c r="L2315" s="44">
        <f>IFERROR(_xll.qlIndexFixing(Index6M,$H2315,TRUE,_xll.ohTrigger(RecalcTrigger,Trigger6M)),NA())</f>
        <v>5.7056551189870255E-3</v>
      </c>
      <c r="M2315" s="146">
        <f>IFERROR(_xll.qlIndexFixing(Index1Y,$H2315,TRUE,_xll.ohTrigger(RecalcTrigger,Trigger1Y)),NA())</f>
        <v>5.9716961551490311E-3</v>
      </c>
      <c r="N2315" s="145">
        <f>IFERROR(_xll.qlIndexFixing(ONIndex1M,I2315,TRUE,_xll.ohTrigger(RecalcTrigger,Trigger1M)),NA())</f>
        <v>5.5705450131737777E-3</v>
      </c>
      <c r="O2315" s="44">
        <f>IFERROR(_xll.qlIndexFixing(ONIndex3M,I2315,TRUE,_xll.ohTrigger(RecalcTrigger,Trigger3M)),NA())</f>
        <v>5.7156026204785437E-3</v>
      </c>
      <c r="P2315" s="44">
        <f>IFERROR(_xll.qlIndexFixing(ONIndex6M,I2315,TRUE,_xll.ohTrigger(RecalcTrigger,Trigger6M)),NA())</f>
        <v>5.7241029276855482E-3</v>
      </c>
      <c r="Q2315" s="146">
        <f>IFERROR(_xll.qlIndexFixing(ONIndex1Y,I2315,TRUE,_xll.ohTrigger(RecalcTrigger,Trigger1Y)),NA())</f>
        <v>6.0097088979149671E-3</v>
      </c>
    </row>
    <row r="2316" spans="2:17" x14ac:dyDescent="0.2">
      <c r="B2316" s="39" t="s">
        <v>42</v>
      </c>
      <c r="D2316" s="42">
        <f>_xll.qlCalendarAdvance(Calendar,$D2315,B2316,"f",FALSE)</f>
        <v>55996</v>
      </c>
      <c r="E2316" s="140">
        <f>_xll.qlInterestRateIndexValueDate(IndexON,D2316)</f>
        <v>55996</v>
      </c>
      <c r="F2316" s="156">
        <f>IFERROR(_xll.qlIndexFixing(IndexON,D2316,TRUE,_xll.ohTrigger(RecalcTrigger,TriggerON)),NA())</f>
        <v>4.708338907299936E-3</v>
      </c>
      <c r="H2316" s="42">
        <f>_xll.qlCalendarAdvance(Calendar,$H2315,B2316,"f",FALSE)</f>
        <v>55996</v>
      </c>
      <c r="I2316" s="140">
        <f>_xll.qlInterestRateIndexValueDate(Index1M,$H2316)</f>
        <v>55996</v>
      </c>
      <c r="J2316" s="145">
        <f>IFERROR(_xll.qlIndexFixing(Index1M,$H2316,TRUE,_xll.ohTrigger(RecalcTrigger,Trigger1M)),NA())</f>
        <v>5.5652294704110483E-3</v>
      </c>
      <c r="K2316" s="44">
        <f>IFERROR(_xll.qlIndexFixing(Index3M,H2316,TRUE,_xll.ohTrigger(RecalcTrigger,Trigger3M)),NA())</f>
        <v>5.7049128378801467E-3</v>
      </c>
      <c r="L2316" s="44">
        <f>IFERROR(_xll.qlIndexFixing(Index6M,$H2316,TRUE,_xll.ohTrigger(RecalcTrigger,Trigger6M)),NA())</f>
        <v>5.7036768249748866E-3</v>
      </c>
      <c r="M2316" s="146">
        <f>IFERROR(_xll.qlIndexFixing(Index1Y,$H2316,TRUE,_xll.ohTrigger(RecalcTrigger,Trigger1Y)),NA())</f>
        <v>5.9696647424154481E-3</v>
      </c>
      <c r="N2316" s="145">
        <f>IFERROR(_xll.qlIndexFixing(ONIndex1M,I2316,TRUE,_xll.ohTrigger(RecalcTrigger,Trigger1M)),NA())</f>
        <v>5.5683952125151759E-3</v>
      </c>
      <c r="O2316" s="44">
        <f>IFERROR(_xll.qlIndexFixing(ONIndex3M,I2316,TRUE,_xll.ohTrigger(RecalcTrigger,Trigger3M)),NA())</f>
        <v>5.7135564709620557E-3</v>
      </c>
      <c r="P2316" s="44">
        <f>IFERROR(_xll.qlIndexFixing(ONIndex6M,I2316,TRUE,_xll.ohTrigger(RecalcTrigger,Trigger6M)),NA())</f>
        <v>5.7219423142373937E-3</v>
      </c>
      <c r="Q2316" s="146">
        <f>IFERROR(_xll.qlIndexFixing(ONIndex1Y,I2316,TRUE,_xll.ohTrigger(RecalcTrigger,Trigger1Y)),NA())</f>
        <v>6.0073373236724237E-3</v>
      </c>
    </row>
    <row r="2317" spans="2:17" x14ac:dyDescent="0.2">
      <c r="B2317" s="39" t="s">
        <v>42</v>
      </c>
      <c r="D2317" s="42">
        <f>_xll.qlCalendarAdvance(Calendar,$D2316,B2317,"f",FALSE)</f>
        <v>56003</v>
      </c>
      <c r="E2317" s="140">
        <f>_xll.qlInterestRateIndexValueDate(IndexON,D2317)</f>
        <v>56003</v>
      </c>
      <c r="F2317" s="156">
        <f>IFERROR(_xll.qlIndexFixing(IndexON,D2317,TRUE,_xll.ohTrigger(RecalcTrigger,TriggerON)),NA())</f>
        <v>4.7066269777329417E-3</v>
      </c>
      <c r="H2317" s="42">
        <f>_xll.qlCalendarAdvance(Calendar,$H2316,B2317,"f",FALSE)</f>
        <v>56003</v>
      </c>
      <c r="I2317" s="140">
        <f>_xll.qlInterestRateIndexValueDate(Index1M,$H2317)</f>
        <v>56003</v>
      </c>
      <c r="J2317" s="145">
        <f>IFERROR(_xll.qlIndexFixing(Index1M,$H2317,TRUE,_xll.ohTrigger(RecalcTrigger,Trigger1M)),NA())</f>
        <v>5.5631234216388936E-3</v>
      </c>
      <c r="K2317" s="44">
        <f>IFERROR(_xll.qlIndexFixing(Index3M,H2317,TRUE,_xll.ohTrigger(RecalcTrigger,Trigger3M)),NA())</f>
        <v>5.7029844582114153E-3</v>
      </c>
      <c r="L2317" s="44">
        <f>IFERROR(_xll.qlIndexFixing(Index6M,$H2317,TRUE,_xll.ohTrigger(RecalcTrigger,Trigger6M)),NA())</f>
        <v>5.7017130302136846E-3</v>
      </c>
      <c r="M2317" s="146">
        <f>IFERROR(_xll.qlIndexFixing(Index1Y,$H2317,TRUE,_xll.ohTrigger(RecalcTrigger,Trigger1Y)),NA())</f>
        <v>5.9676469599778681E-3</v>
      </c>
      <c r="N2317" s="145">
        <f>IFERROR(_xll.qlIndexFixing(ONIndex1M,I2317,TRUE,_xll.ohTrigger(RecalcTrigger,Trigger1M)),NA())</f>
        <v>5.5662599596639772E-3</v>
      </c>
      <c r="O2317" s="44">
        <f>IFERROR(_xll.qlIndexFixing(ONIndex3M,I2317,TRUE,_xll.ohTrigger(RecalcTrigger,Trigger3M)),NA())</f>
        <v>5.711526539616818E-3</v>
      </c>
      <c r="P2317" s="44">
        <f>IFERROR(_xll.qlIndexFixing(ONIndex6M,I2317,TRUE,_xll.ohTrigger(RecalcTrigger,Trigger6M)),NA())</f>
        <v>5.7197961570953915E-3</v>
      </c>
      <c r="Q2317" s="146">
        <f>IFERROR(_xll.qlIndexFixing(ONIndex1Y,I2317,TRUE,_xll.ohTrigger(RecalcTrigger,Trigger1Y)),NA())</f>
        <v>6.0049792950189751E-3</v>
      </c>
    </row>
    <row r="2318" spans="2:17" x14ac:dyDescent="0.2">
      <c r="B2318" s="39" t="s">
        <v>42</v>
      </c>
      <c r="D2318" s="42">
        <f>_xll.qlCalendarAdvance(Calendar,$D2317,B2318,"f",FALSE)</f>
        <v>56010</v>
      </c>
      <c r="E2318" s="140">
        <f>_xll.qlInterestRateIndexValueDate(IndexON,D2318)</f>
        <v>56010</v>
      </c>
      <c r="F2318" s="156">
        <f>IFERROR(_xll.qlIndexFixing(IndexON,D2318,TRUE,_xll.ohTrigger(RecalcTrigger,TriggerON)),NA())</f>
        <v>4.7049306236401911E-3</v>
      </c>
      <c r="H2318" s="42">
        <f>_xll.qlCalendarAdvance(Calendar,$H2317,B2318,"f",FALSE)</f>
        <v>56010</v>
      </c>
      <c r="I2318" s="140">
        <f>_xll.qlInterestRateIndexValueDate(Index1M,$H2318)</f>
        <v>56010</v>
      </c>
      <c r="J2318" s="145">
        <f>IFERROR(_xll.qlIndexFixing(Index1M,$H2318,TRUE,_xll.ohTrigger(RecalcTrigger,Trigger1M)),NA())</f>
        <v>5.5609262014926436E-3</v>
      </c>
      <c r="K2318" s="44">
        <f>IFERROR(_xll.qlIndexFixing(Index3M,H2318,TRUE,_xll.ohTrigger(RecalcTrigger,Trigger3M)),NA())</f>
        <v>5.7009833886733346E-3</v>
      </c>
      <c r="L2318" s="44">
        <f>IFERROR(_xll.qlIndexFixing(Index6M,$H2318,TRUE,_xll.ohTrigger(RecalcTrigger,Trigger6M)),NA())</f>
        <v>5.6996740372832581E-3</v>
      </c>
      <c r="M2318" s="146">
        <f>IFERROR(_xll.qlIndexFixing(Index1Y,$H2318,TRUE,_xll.ohTrigger(RecalcTrigger,Trigger1Y)),NA())</f>
        <v>5.9656428077545787E-3</v>
      </c>
      <c r="N2318" s="145">
        <f>IFERROR(_xll.qlIndexFixing(ONIndex1M,I2318,TRUE,_xll.ohTrigger(RecalcTrigger,Trigger1M)),NA())</f>
        <v>5.5641392546201818E-3</v>
      </c>
      <c r="O2318" s="44">
        <f>IFERROR(_xll.qlIndexFixing(ONIndex3M,I2318,TRUE,_xll.ohTrigger(RecalcTrigger,Trigger3M)),NA())</f>
        <v>5.709512826523877E-3</v>
      </c>
      <c r="P2318" s="44">
        <f>IFERROR(_xll.qlIndexFixing(ONIndex6M,I2318,TRUE,_xll.ohTrigger(RecalcTrigger,Trigger6M)),NA())</f>
        <v>5.7176644560164025E-3</v>
      </c>
      <c r="Q2318" s="146">
        <f>IFERROR(_xll.qlIndexFixing(ONIndex1Y,I2318,TRUE,_xll.ohTrigger(RecalcTrigger,Trigger1Y)),NA())</f>
        <v>6.0026348121167139E-3</v>
      </c>
    </row>
    <row r="2319" spans="2:17" x14ac:dyDescent="0.2">
      <c r="B2319" s="39" t="s">
        <v>42</v>
      </c>
      <c r="D2319" s="42">
        <f>_xll.qlCalendarAdvance(Calendar,$D2318,B2319,"f",FALSE)</f>
        <v>56017</v>
      </c>
      <c r="E2319" s="140">
        <f>_xll.qlInterestRateIndexValueDate(IndexON,D2319)</f>
        <v>56017</v>
      </c>
      <c r="F2319" s="156">
        <f>IFERROR(_xll.qlIndexFixing(IndexON,D2319,TRUE,_xll.ohTrigger(RecalcTrigger,TriggerON)),NA())</f>
        <v>4.7032498448595916E-3</v>
      </c>
      <c r="H2319" s="42">
        <f>_xll.qlCalendarAdvance(Calendar,$H2318,B2319,"f",FALSE)</f>
        <v>56017</v>
      </c>
      <c r="I2319" s="140">
        <f>_xll.qlInterestRateIndexValueDate(Index1M,$H2319)</f>
        <v>56017</v>
      </c>
      <c r="J2319" s="145">
        <f>IFERROR(_xll.qlIndexFixing(Index1M,$H2319,TRUE,_xll.ohTrigger(RecalcTrigger,Trigger1M)),NA())</f>
        <v>5.5588502698522913E-3</v>
      </c>
      <c r="K2319" s="44">
        <f>IFERROR(_xll.qlIndexFixing(Index3M,H2319,TRUE,_xll.ohTrigger(RecalcTrigger,Trigger3M)),NA())</f>
        <v>5.6990886234098781E-3</v>
      </c>
      <c r="L2319" s="44">
        <f>IFERROR(_xll.qlIndexFixing(Index6M,$H2319,TRUE,_xll.ohTrigger(RecalcTrigger,Trigger6M)),NA())</f>
        <v>5.6977402463966398E-3</v>
      </c>
      <c r="M2319" s="146">
        <f>IFERROR(_xll.qlIndexFixing(Index1Y,$H2319,TRUE,_xll.ohTrigger(RecalcTrigger,Trigger1Y)),NA())</f>
        <v>5.9636522856636454E-3</v>
      </c>
      <c r="N2319" s="145">
        <f>IFERROR(_xll.qlIndexFixing(ONIndex1M,I2319,TRUE,_xll.ohTrigger(RecalcTrigger,Trigger1M)),NA())</f>
        <v>5.5620330973027432E-3</v>
      </c>
      <c r="O2319" s="44">
        <f>IFERROR(_xll.qlIndexFixing(ONIndex3M,I2319,TRUE,_xll.ohTrigger(RecalcTrigger,Trigger3M)),NA())</f>
        <v>5.7075153317642791E-3</v>
      </c>
      <c r="P2319" s="44">
        <f>IFERROR(_xll.qlIndexFixing(ONIndex6M,I2319,TRUE,_xll.ohTrigger(RecalcTrigger,Trigger6M)),NA())</f>
        <v>5.7155472112435657E-3</v>
      </c>
      <c r="Q2319" s="146">
        <f>IFERROR(_xll.qlIndexFixing(ONIndex1Y,I2319,TRUE,_xll.ohTrigger(RecalcTrigger,Trigger1Y)),NA())</f>
        <v>6.000303874641455E-3</v>
      </c>
    </row>
    <row r="2320" spans="2:17" x14ac:dyDescent="0.2">
      <c r="B2320" s="39" t="s">
        <v>42</v>
      </c>
      <c r="D2320" s="42">
        <f>_xll.qlCalendarAdvance(Calendar,$D2319,B2320,"f",FALSE)</f>
        <v>56024</v>
      </c>
      <c r="E2320" s="140">
        <f>_xll.qlInterestRateIndexValueDate(IndexON,D2320)</f>
        <v>56024</v>
      </c>
      <c r="F2320" s="156">
        <f>IFERROR(_xll.qlIndexFixing(IndexON,D2320,TRUE,_xll.ohTrigger(RecalcTrigger,TriggerON)),NA())</f>
        <v>4.7015846414721896E-3</v>
      </c>
      <c r="H2320" s="42">
        <f>_xll.qlCalendarAdvance(Calendar,$H2319,B2320,"f",FALSE)</f>
        <v>56024</v>
      </c>
      <c r="I2320" s="140">
        <f>_xll.qlInterestRateIndexValueDate(Index1M,$H2320)</f>
        <v>56024</v>
      </c>
      <c r="J2320" s="145">
        <f>IFERROR(_xll.qlIndexFixing(Index1M,$H2320,TRUE,_xll.ohTrigger(RecalcTrigger,Trigger1M)),NA())</f>
        <v>5.5567888930076236E-3</v>
      </c>
      <c r="K2320" s="44">
        <f>IFERROR(_xll.qlIndexFixing(Index3M,H2320,TRUE,_xll.ohTrigger(RecalcTrigger,Trigger3M)),NA())</f>
        <v>5.6972101002923953E-3</v>
      </c>
      <c r="L2320" s="44">
        <f>IFERROR(_xll.qlIndexFixing(Index6M,$H2320,TRUE,_xll.ohTrigger(RecalcTrigger,Trigger6M)),NA())</f>
        <v>5.6958209548671652E-3</v>
      </c>
      <c r="M2320" s="146">
        <f>IFERROR(_xll.qlIndexFixing(Index1Y,$H2320,TRUE,_xll.ohTrigger(RecalcTrigger,Trigger1Y)),NA())</f>
        <v>5.9616753936242439E-3</v>
      </c>
      <c r="N2320" s="145">
        <f>IFERROR(_xll.qlIndexFixing(ONIndex1M,I2320,TRUE,_xll.ohTrigger(RecalcTrigger,Trigger1M)),NA())</f>
        <v>5.5599414878737541E-3</v>
      </c>
      <c r="O2320" s="44">
        <f>IFERROR(_xll.qlIndexFixing(ONIndex3M,I2320,TRUE,_xll.ohTrigger(RecalcTrigger,Trigger3M)),NA())</f>
        <v>5.7055340550948852E-3</v>
      </c>
      <c r="P2320" s="44">
        <f>IFERROR(_xll.qlIndexFixing(ONIndex6M,I2320,TRUE,_xll.ohTrigger(RecalcTrigger,Trigger6M)),NA())</f>
        <v>5.7134444226958347E-3</v>
      </c>
      <c r="Q2320" s="146">
        <f>IFERROR(_xll.qlIndexFixing(ONIndex1Y,I2320,TRUE,_xll.ohTrigger(RecalcTrigger,Trigger1Y)),NA())</f>
        <v>5.9979864828363372E-3</v>
      </c>
    </row>
    <row r="2321" spans="2:17" x14ac:dyDescent="0.2">
      <c r="B2321" s="39" t="s">
        <v>42</v>
      </c>
      <c r="D2321" s="42">
        <f>_xll.qlCalendarAdvance(Calendar,$D2320,B2321,"f",FALSE)</f>
        <v>56031</v>
      </c>
      <c r="E2321" s="140">
        <f>_xll.qlInterestRateIndexValueDate(IndexON,D2321)</f>
        <v>56031</v>
      </c>
      <c r="F2321" s="156">
        <f>IFERROR(_xll.qlIndexFixing(IndexON,D2321,TRUE,_xll.ohTrigger(RecalcTrigger,TriggerON)),NA())</f>
        <v>4.6999350135590312E-3</v>
      </c>
      <c r="H2321" s="42">
        <f>_xll.qlCalendarAdvance(Calendar,$H2320,B2321,"f",FALSE)</f>
        <v>56031</v>
      </c>
      <c r="I2321" s="140">
        <f>_xll.qlInterestRateIndexValueDate(Index1M,$H2321)</f>
        <v>56031</v>
      </c>
      <c r="J2321" s="145">
        <f>IFERROR(_xll.qlIndexFixing(Index1M,$H2321,TRUE,_xll.ohTrigger(RecalcTrigger,Trigger1M)),NA())</f>
        <v>5.554742070937725E-3</v>
      </c>
      <c r="K2321" s="44">
        <f>IFERROR(_xll.qlIndexFixing(Index3M,H2321,TRUE,_xll.ohTrigger(RecalcTrigger,Trigger3M)),NA())</f>
        <v>5.695347819298863E-3</v>
      </c>
      <c r="L2321" s="44">
        <f>IFERROR(_xll.qlIndexFixing(Index6M,$H2321,TRUE,_xll.ohTrigger(RecalcTrigger,Trigger6M)),NA())</f>
        <v>5.6939161626525497E-3</v>
      </c>
      <c r="M2321" s="146">
        <f>IFERROR(_xll.qlIndexFixing(Index1Y,$H2321,TRUE,_xll.ohTrigger(RecalcTrigger,Trigger1Y)),NA())</f>
        <v>5.9597121315562163E-3</v>
      </c>
      <c r="N2321" s="145">
        <f>IFERROR(_xll.qlIndexFixing(ONIndex1M,I2321,TRUE,_xll.ohTrigger(RecalcTrigger,Trigger1M)),NA())</f>
        <v>5.5578644261711219E-3</v>
      </c>
      <c r="O2321" s="44">
        <f>IFERROR(_xll.qlIndexFixing(ONIndex3M,I2321,TRUE,_xll.ohTrigger(RecalcTrigger,Trigger3M)),NA())</f>
        <v>5.703568996677788E-3</v>
      </c>
      <c r="P2321" s="44">
        <f>IFERROR(_xll.qlIndexFixing(ONIndex6M,I2321,TRUE,_xll.ohTrigger(RecalcTrigger,Trigger6M)),NA())</f>
        <v>5.7113560902921634E-3</v>
      </c>
      <c r="Q2321" s="146">
        <f>IFERROR(_xll.qlIndexFixing(ONIndex1Y,I2321,TRUE,_xll.ohTrigger(RecalcTrigger,Trigger1Y)),NA())</f>
        <v>5.9956826365392679E-3</v>
      </c>
    </row>
    <row r="2322" spans="2:17" x14ac:dyDescent="0.2">
      <c r="B2322" s="39" t="s">
        <v>42</v>
      </c>
      <c r="D2322" s="42">
        <f>_xll.qlCalendarAdvance(Calendar,$D2321,B2322,"f",FALSE)</f>
        <v>56038</v>
      </c>
      <c r="E2322" s="140">
        <f>_xll.qlInterestRateIndexValueDate(IndexON,D2322)</f>
        <v>56038</v>
      </c>
      <c r="F2322" s="156">
        <f>IFERROR(_xll.qlIndexFixing(IndexON,D2322,TRUE,_xll.ohTrigger(RecalcTrigger,TriggerON)),NA())</f>
        <v>4.698300960958024E-3</v>
      </c>
      <c r="H2322" s="42">
        <f>_xll.qlCalendarAdvance(Calendar,$H2321,B2322,"f",FALSE)</f>
        <v>56038</v>
      </c>
      <c r="I2322" s="140">
        <f>_xll.qlInterestRateIndexValueDate(Index1M,$H2322)</f>
        <v>56038</v>
      </c>
      <c r="J2322" s="145">
        <f>IFERROR(_xll.qlIndexFixing(Index1M,$H2322,TRUE,_xll.ohTrigger(RecalcTrigger,Trigger1M)),NA())</f>
        <v>5.5528114962078252E-3</v>
      </c>
      <c r="K2322" s="44">
        <f>IFERROR(_xll.qlIndexFixing(Index3M,H2322,TRUE,_xll.ohTrigger(RecalcTrigger,Trigger3M)),NA())</f>
        <v>5.6935017804054956E-3</v>
      </c>
      <c r="L2322" s="44">
        <f>IFERROR(_xll.qlIndexFixing(Index6M,$H2322,TRUE,_xll.ohTrigger(RecalcTrigger,Trigger6M)),NA())</f>
        <v>5.6921115436903199E-3</v>
      </c>
      <c r="M2322" s="146">
        <f>IFERROR(_xll.qlIndexFixing(Index1Y,$H2322,TRUE,_xll.ohTrigger(RecalcTrigger,Trigger1Y)),NA())</f>
        <v>5.9577624993798484E-3</v>
      </c>
      <c r="N2322" s="145">
        <f>IFERROR(_xll.qlIndexFixing(ONIndex1M,I2322,TRUE,_xll.ohTrigger(RecalcTrigger,Trigger1M)),NA())</f>
        <v>5.5558019122758928E-3</v>
      </c>
      <c r="O2322" s="44">
        <f>IFERROR(_xll.qlIndexFixing(ONIndex3M,I2322,TRUE,_xll.ohTrigger(RecalcTrigger,Trigger3M)),NA())</f>
        <v>5.7016201564319413E-3</v>
      </c>
      <c r="P2322" s="44">
        <f>IFERROR(_xll.qlIndexFixing(ONIndex6M,I2322,TRUE,_xll.ohTrigger(RecalcTrigger,Trigger6M)),NA())</f>
        <v>5.7092822141135979E-3</v>
      </c>
      <c r="Q2322" s="146">
        <f>IFERROR(_xll.qlIndexFixing(ONIndex1Y,I2322,TRUE,_xll.ohTrigger(RecalcTrigger,Trigger1Y)),NA())</f>
        <v>5.9933923359933861E-3</v>
      </c>
    </row>
    <row r="2323" spans="2:17" x14ac:dyDescent="0.2">
      <c r="B2323" s="39" t="s">
        <v>42</v>
      </c>
      <c r="D2323" s="42">
        <f>_xll.qlCalendarAdvance(Calendar,$D2322,B2323,"f",FALSE)</f>
        <v>56045</v>
      </c>
      <c r="E2323" s="140">
        <f>_xll.qlInterestRateIndexValueDate(IndexON,D2323)</f>
        <v>56045</v>
      </c>
      <c r="F2323" s="156">
        <f>IFERROR(_xll.qlIndexFixing(IndexON,D2323,TRUE,_xll.ohTrigger(RecalcTrigger,TriggerON)),NA())</f>
        <v>4.6966824837502141E-3</v>
      </c>
      <c r="H2323" s="42">
        <f>_xll.qlCalendarAdvance(Calendar,$H2322,B2323,"f",FALSE)</f>
        <v>56045</v>
      </c>
      <c r="I2323" s="140">
        <f>_xll.qlInterestRateIndexValueDate(Index1M,$H2323)</f>
        <v>56045</v>
      </c>
      <c r="J2323" s="145">
        <f>IFERROR(_xll.qlIndexFixing(Index1M,$H2323,TRUE,_xll.ohTrigger(RecalcTrigger,Trigger1M)),NA())</f>
        <v>5.5507927747546022E-3</v>
      </c>
      <c r="K2323" s="44">
        <f>IFERROR(_xll.qlIndexFixing(Index3M,H2323,TRUE,_xll.ohTrigger(RecalcTrigger,Trigger3M)),NA())</f>
        <v>5.6916719835902688E-3</v>
      </c>
      <c r="L2323" s="44">
        <f>IFERROR(_xll.qlIndexFixing(Index6M,$H2323,TRUE,_xll.ohTrigger(RecalcTrigger,Trigger6M)),NA())</f>
        <v>5.6902347435494353E-3</v>
      </c>
      <c r="M2323" s="146">
        <f>IFERROR(_xll.qlIndexFixing(Index1Y,$H2323,TRUE,_xll.ohTrigger(RecalcTrigger,Trigger1Y)),NA())</f>
        <v>5.9558264970156483E-3</v>
      </c>
      <c r="N2323" s="145">
        <f>IFERROR(_xll.qlIndexFixing(ONIndex1M,I2323,TRUE,_xll.ohTrigger(RecalcTrigger,Trigger1M)),NA())</f>
        <v>5.5537539461880669E-3</v>
      </c>
      <c r="O2323" s="44">
        <f>IFERROR(_xll.qlIndexFixing(ONIndex3M,I2323,TRUE,_xll.ohTrigger(RecalcTrigger,Trigger3M)),NA())</f>
        <v>5.6996875344383913E-3</v>
      </c>
      <c r="P2323" s="44">
        <f>IFERROR(_xll.qlIndexFixing(ONIndex6M,I2323,TRUE,_xll.ohTrigger(RecalcTrigger,Trigger6M)),NA())</f>
        <v>5.7072227941601383E-3</v>
      </c>
      <c r="Q2323" s="146">
        <f>IFERROR(_xll.qlIndexFixing(ONIndex1Y,I2323,TRUE,_xll.ohTrigger(RecalcTrigger,Trigger1Y)),NA())</f>
        <v>5.991115581036599E-3</v>
      </c>
    </row>
    <row r="2324" spans="2:17" x14ac:dyDescent="0.2">
      <c r="B2324" s="39" t="s">
        <v>42</v>
      </c>
      <c r="D2324" s="42">
        <f>_xll.qlCalendarAdvance(Calendar,$D2323,B2324,"f",FALSE)</f>
        <v>56052</v>
      </c>
      <c r="E2324" s="140">
        <f>_xll.qlInterestRateIndexValueDate(IndexON,D2324)</f>
        <v>56052</v>
      </c>
      <c r="F2324" s="156">
        <f>IFERROR(_xll.qlIndexFixing(IndexON,D2324,TRUE,_xll.ohTrigger(RecalcTrigger,TriggerON)),NA())</f>
        <v>4.6950795819356017E-3</v>
      </c>
      <c r="H2324" s="42">
        <f>_xll.qlCalendarAdvance(Calendar,$H2323,B2324,"f",FALSE)</f>
        <v>56052</v>
      </c>
      <c r="I2324" s="140">
        <f>_xll.qlInterestRateIndexValueDate(Index1M,$H2324)</f>
        <v>56052</v>
      </c>
      <c r="J2324" s="145">
        <f>IFERROR(_xll.qlIndexFixing(Index1M,$H2324,TRUE,_xll.ohTrigger(RecalcTrigger,Trigger1M)),NA())</f>
        <v>5.548788607827519E-3</v>
      </c>
      <c r="K2324" s="44">
        <f>IFERROR(_xll.qlIndexFixing(Index3M,H2324,TRUE,_xll.ohTrigger(RecalcTrigger,Trigger3M)),NA())</f>
        <v>5.6898584288293981E-3</v>
      </c>
      <c r="L2324" s="44">
        <f>IFERROR(_xll.qlIndexFixing(Index6M,$H2324,TRUE,_xll.ohTrigger(RecalcTrigger,Trigger6M)),NA())</f>
        <v>5.6883724423676335E-3</v>
      </c>
      <c r="M2324" s="146">
        <f>IFERROR(_xll.qlIndexFixing(Index1Y,$H2324,TRUE,_xll.ohTrigger(RecalcTrigger,Trigger1Y)),NA())</f>
        <v>5.9539041243852342E-3</v>
      </c>
      <c r="N2324" s="145">
        <f>IFERROR(_xll.qlIndexFixing(ONIndex1M,I2324,TRUE,_xll.ohTrigger(RecalcTrigger,Trigger1M)),NA())</f>
        <v>5.551720527826598E-3</v>
      </c>
      <c r="O2324" s="44">
        <f>IFERROR(_xll.qlIndexFixing(ONIndex3M,I2324,TRUE,_xll.ohTrigger(RecalcTrigger,Trigger3M)),NA())</f>
        <v>5.6977711306160916E-3</v>
      </c>
      <c r="P2324" s="44">
        <f>IFERROR(_xll.qlIndexFixing(ONIndex6M,I2324,TRUE,_xll.ohTrigger(RecalcTrigger,Trigger6M)),NA())</f>
        <v>5.7051778304317846E-3</v>
      </c>
      <c r="Q2324" s="146">
        <f>IFERROR(_xll.qlIndexFixing(ONIndex1Y,I2324,TRUE,_xll.ohTrigger(RecalcTrigger,Trigger1Y)),NA())</f>
        <v>5.9888523715068143E-3</v>
      </c>
    </row>
    <row r="2325" spans="2:17" x14ac:dyDescent="0.2">
      <c r="B2325" s="39" t="s">
        <v>42</v>
      </c>
      <c r="D2325" s="42">
        <f>_xll.qlCalendarAdvance(Calendar,$D2324,B2325,"f",FALSE)</f>
        <v>56059</v>
      </c>
      <c r="E2325" s="140">
        <f>_xll.qlInterestRateIndexValueDate(IndexON,D2325)</f>
        <v>56059</v>
      </c>
      <c r="F2325" s="156">
        <f>IFERROR(_xll.qlIndexFixing(IndexON,D2325,TRUE,_xll.ohTrigger(RecalcTrigger,TriggerON)),NA())</f>
        <v>4.6934922555141867E-3</v>
      </c>
      <c r="H2325" s="42">
        <f>_xll.qlCalendarAdvance(Calendar,$H2324,B2325,"f",FALSE)</f>
        <v>56059</v>
      </c>
      <c r="I2325" s="140">
        <f>_xll.qlInterestRateIndexValueDate(Index1M,$H2325)</f>
        <v>56059</v>
      </c>
      <c r="J2325" s="145">
        <f>IFERROR(_xll.qlIndexFixing(Index1M,$H2325,TRUE,_xll.ohTrigger(RecalcTrigger,Trigger1M)),NA())</f>
        <v>5.5467989954238739E-3</v>
      </c>
      <c r="K2325" s="44">
        <f>IFERROR(_xll.qlIndexFixing(Index3M,H2325,TRUE,_xll.ohTrigger(RecalcTrigger,Trigger3M)),NA())</f>
        <v>5.6880611161043843E-3</v>
      </c>
      <c r="L2325" s="44">
        <f>IFERROR(_xll.qlIndexFixing(Index6M,$H2325,TRUE,_xll.ohTrigger(RecalcTrigger,Trigger6M)),NA())</f>
        <v>5.6865246401046126E-3</v>
      </c>
      <c r="M2325" s="146">
        <f>IFERROR(_xll.qlIndexFixing(Index1Y,$H2325,TRUE,_xll.ohTrigger(RecalcTrigger,Trigger1Y)),NA())</f>
        <v>5.9519953814100024E-3</v>
      </c>
      <c r="N2325" s="145">
        <f>IFERROR(_xll.qlIndexFixing(ONIndex1M,I2325,TRUE,_xll.ohTrigger(RecalcTrigger,Trigger1M)),NA())</f>
        <v>5.5497016573535785E-3</v>
      </c>
      <c r="O2325" s="44">
        <f>IFERROR(_xll.qlIndexFixing(ONIndex3M,I2325,TRUE,_xll.ohTrigger(RecalcTrigger,Trigger3M)),NA())</f>
        <v>5.6958709452081813E-3</v>
      </c>
      <c r="P2325" s="44">
        <f>IFERROR(_xll.qlIndexFixing(ONIndex6M,I2325,TRUE,_xll.ohTrigger(RecalcTrigger,Trigger6M)),NA())</f>
        <v>5.7031473228474905E-3</v>
      </c>
      <c r="Q2325" s="146">
        <f>IFERROR(_xll.qlIndexFixing(ONIndex1Y,I2325,TRUE,_xll.ohTrigger(RecalcTrigger,Trigger1Y)),NA())</f>
        <v>5.9866027077282169E-3</v>
      </c>
    </row>
    <row r="2326" spans="2:17" x14ac:dyDescent="0.2">
      <c r="B2326" s="39" t="s">
        <v>42</v>
      </c>
      <c r="D2326" s="42">
        <f>_xll.qlCalendarAdvance(Calendar,$D2325,B2326,"f",FALSE)</f>
        <v>56066</v>
      </c>
      <c r="E2326" s="140">
        <f>_xll.qlInterestRateIndexValueDate(IndexON,D2326)</f>
        <v>56066</v>
      </c>
      <c r="F2326" s="156">
        <f>IFERROR(_xll.qlIndexFixing(IndexON,D2326,TRUE,_xll.ohTrigger(RecalcTrigger,TriggerON)),NA())</f>
        <v>4.6919205045670154E-3</v>
      </c>
      <c r="H2326" s="42">
        <f>_xll.qlCalendarAdvance(Calendar,$H2325,B2326,"f",FALSE)</f>
        <v>56066</v>
      </c>
      <c r="I2326" s="140">
        <f>_xll.qlInterestRateIndexValueDate(Index1M,$H2326)</f>
        <v>56066</v>
      </c>
      <c r="J2326" s="145">
        <f>IFERROR(_xll.qlIndexFixing(Index1M,$H2326,TRUE,_xll.ohTrigger(RecalcTrigger,Trigger1M)),NA())</f>
        <v>5.5447262820712013E-3</v>
      </c>
      <c r="K2326" s="44">
        <f>IFERROR(_xll.qlIndexFixing(Index3M,H2326,TRUE,_xll.ohTrigger(RecalcTrigger,Trigger3M)),NA())</f>
        <v>5.6862800453887988E-3</v>
      </c>
      <c r="L2326" s="44">
        <f>IFERROR(_xll.qlIndexFixing(Index6M,$H2326,TRUE,_xll.ohTrigger(RecalcTrigger,Trigger6M)),NA())</f>
        <v>5.6845281381762173E-3</v>
      </c>
      <c r="M2326" s="146">
        <f>IFERROR(_xll.qlIndexFixing(Index1Y,$H2326,TRUE,_xll.ohTrigger(RecalcTrigger,Trigger1Y)),NA())</f>
        <v>5.9501002680129034E-3</v>
      </c>
      <c r="N2326" s="145">
        <f>IFERROR(_xll.qlIndexFixing(ONIndex1M,I2326,TRUE,_xll.ohTrigger(RecalcTrigger,Trigger1M)),NA())</f>
        <v>5.5476973346879621E-3</v>
      </c>
      <c r="O2326" s="44">
        <f>IFERROR(_xll.qlIndexFixing(ONIndex3M,I2326,TRUE,_xll.ohTrigger(RecalcTrigger,Trigger3M)),NA())</f>
        <v>5.6939869778094288E-3</v>
      </c>
      <c r="P2326" s="44">
        <f>IFERROR(_xll.qlIndexFixing(ONIndex6M,I2326,TRUE,_xll.ohTrigger(RecalcTrigger,Trigger6M)),NA())</f>
        <v>5.7011312714883022E-3</v>
      </c>
      <c r="Q2326" s="146">
        <f>IFERROR(_xll.qlIndexFixing(ONIndex1Y,I2326,TRUE,_xll.ohTrigger(RecalcTrigger,Trigger1Y)),NA())</f>
        <v>5.9843665895387144E-3</v>
      </c>
    </row>
    <row r="2327" spans="2:17" x14ac:dyDescent="0.2">
      <c r="B2327" s="39" t="s">
        <v>42</v>
      </c>
      <c r="D2327" s="42">
        <f>_xll.qlCalendarAdvance(Calendar,$D2326,B2327,"f",FALSE)</f>
        <v>56073</v>
      </c>
      <c r="E2327" s="140">
        <f>_xll.qlInterestRateIndexValueDate(IndexON,D2327)</f>
        <v>56073</v>
      </c>
      <c r="F2327" s="156">
        <f>IFERROR(_xll.qlIndexFixing(IndexON,D2327,TRUE,_xll.ohTrigger(RecalcTrigger,TriggerON)),NA())</f>
        <v>4.6903643289319952E-3</v>
      </c>
      <c r="H2327" s="42">
        <f>_xll.qlCalendarAdvance(Calendar,$H2326,B2327,"f",FALSE)</f>
        <v>56073</v>
      </c>
      <c r="I2327" s="140">
        <f>_xll.qlInterestRateIndexValueDate(Index1M,$H2327)</f>
        <v>56073</v>
      </c>
      <c r="J2327" s="145">
        <f>IFERROR(_xll.qlIndexFixing(Index1M,$H2327,TRUE,_xll.ohTrigger(RecalcTrigger,Trigger1M)),NA())</f>
        <v>5.5427667885374968E-3</v>
      </c>
      <c r="K2327" s="44">
        <f>IFERROR(_xll.qlIndexFixing(Index3M,H2327,TRUE,_xll.ohTrigger(RecalcTrigger,Trigger3M)),NA())</f>
        <v>5.6845152166632605E-3</v>
      </c>
      <c r="L2327" s="44">
        <f>IFERROR(_xll.qlIndexFixing(Index6M,$H2327,TRUE,_xll.ohTrigger(RecalcTrigger,Trigger6M)),NA())</f>
        <v>5.6827918926727937E-3</v>
      </c>
      <c r="M2327" s="146">
        <f>IFERROR(_xll.qlIndexFixing(Index1Y,$H2327,TRUE,_xll.ohTrigger(RecalcTrigger,Trigger1Y)),NA())</f>
        <v>5.9482187841164436E-3</v>
      </c>
      <c r="N2327" s="145">
        <f>IFERROR(_xll.qlIndexFixing(ONIndex1M,I2327,TRUE,_xll.ohTrigger(RecalcTrigger,Trigger1M)),NA())</f>
        <v>5.5457075596676564E-3</v>
      </c>
      <c r="O2327" s="44">
        <f>IFERROR(_xll.qlIndexFixing(ONIndex3M,I2327,TRUE,_xll.ohTrigger(RecalcTrigger,Trigger3M)),NA())</f>
        <v>5.6921192287440192E-3</v>
      </c>
      <c r="P2327" s="44">
        <f>IFERROR(_xll.qlIndexFixing(ONIndex6M,I2327,TRUE,_xll.ohTrigger(RecalcTrigger,Trigger6M)),NA())</f>
        <v>5.6991296764352661E-3</v>
      </c>
      <c r="Q2327" s="146">
        <f>IFERROR(_xll.qlIndexFixing(ONIndex1Y,I2327,TRUE,_xll.ohTrigger(RecalcTrigger,Trigger1Y)),NA())</f>
        <v>5.9821440168572604E-3</v>
      </c>
    </row>
    <row r="2328" spans="2:17" x14ac:dyDescent="0.2">
      <c r="B2328" s="39" t="s">
        <v>42</v>
      </c>
      <c r="D2328" s="42">
        <f>_xll.qlCalendarAdvance(Calendar,$D2327,B2328,"f",FALSE)</f>
        <v>56080</v>
      </c>
      <c r="E2328" s="140">
        <f>_xll.qlInterestRateIndexValueDate(IndexON,D2328)</f>
        <v>56080</v>
      </c>
      <c r="F2328" s="156">
        <f>IFERROR(_xll.qlIndexFixing(IndexON,D2328,TRUE,_xll.ohTrigger(RecalcTrigger,TriggerON)),NA())</f>
        <v>4.6888237287712187E-3</v>
      </c>
      <c r="H2328" s="42">
        <f>_xll.qlCalendarAdvance(Calendar,$H2327,B2328,"f",FALSE)</f>
        <v>56080</v>
      </c>
      <c r="I2328" s="140">
        <f>_xll.qlInterestRateIndexValueDate(Index1M,$H2328)</f>
        <v>56080</v>
      </c>
      <c r="J2328" s="145">
        <f>IFERROR(_xll.qlIndexFixing(Index1M,$H2328,TRUE,_xll.ohTrigger(RecalcTrigger,Trigger1M)),NA())</f>
        <v>5.5408218497341169E-3</v>
      </c>
      <c r="K2328" s="44">
        <f>IFERROR(_xll.qlIndexFixing(Index3M,H2328,TRUE,_xll.ohTrigger(RecalcTrigger,Trigger3M)),NA())</f>
        <v>5.6827666299039846E-3</v>
      </c>
      <c r="L2328" s="44">
        <f>IFERROR(_xll.qlIndexFixing(Index6M,$H2328,TRUE,_xll.ohTrigger(RecalcTrigger,Trigger6M)),NA())</f>
        <v>5.6809885945160888E-3</v>
      </c>
      <c r="M2328" s="146">
        <f>IFERROR(_xll.qlIndexFixing(Index1Y,$H2328,TRUE,_xll.ohTrigger(RecalcTrigger,Trigger1Y)),NA())</f>
        <v>5.9463509296449057E-3</v>
      </c>
      <c r="N2328" s="145">
        <f>IFERROR(_xll.qlIndexFixing(ONIndex1M,I2328,TRUE,_xll.ohTrigger(RecalcTrigger,Trigger1M)),NA())</f>
        <v>5.5437323325358001E-3</v>
      </c>
      <c r="O2328" s="44">
        <f>IFERROR(_xll.qlIndexFixing(ONIndex3M,I2328,TRUE,_xll.ohTrigger(RecalcTrigger,Trigger3M)),NA())</f>
        <v>5.6902676976877675E-3</v>
      </c>
      <c r="P2328" s="44">
        <f>IFERROR(_xll.qlIndexFixing(ONIndex6M,I2328,TRUE,_xll.ohTrigger(RecalcTrigger,Trigger6M)),NA())</f>
        <v>5.6971425374452433E-3</v>
      </c>
      <c r="Q2328" s="146">
        <f>IFERROR(_xll.qlIndexFixing(ONIndex1Y,I2328,TRUE,_xll.ohTrigger(RecalcTrigger,Trigger1Y)),NA())</f>
        <v>5.9799349897649012E-3</v>
      </c>
    </row>
    <row r="2329" spans="2:17" x14ac:dyDescent="0.2">
      <c r="B2329" s="39" t="s">
        <v>42</v>
      </c>
      <c r="D2329" s="42">
        <f>_xll.qlCalendarAdvance(Calendar,$D2328,B2329,"f",FALSE)</f>
        <v>56087</v>
      </c>
      <c r="E2329" s="140">
        <f>_xll.qlInterestRateIndexValueDate(IndexON,D2329)</f>
        <v>56087</v>
      </c>
      <c r="F2329" s="156">
        <f>IFERROR(_xll.qlIndexFixing(IndexON,D2329,TRUE,_xll.ohTrigger(RecalcTrigger,TriggerON)),NA())</f>
        <v>4.6872987039225933E-3</v>
      </c>
      <c r="H2329" s="42">
        <f>_xll.qlCalendarAdvance(Calendar,$H2328,B2329,"f",FALSE)</f>
        <v>56087</v>
      </c>
      <c r="I2329" s="140">
        <f>_xll.qlInterestRateIndexValueDate(Index1M,$H2329)</f>
        <v>56087</v>
      </c>
      <c r="J2329" s="145">
        <f>IFERROR(_xll.qlIndexFixing(Index1M,$H2329,TRUE,_xll.ohTrigger(RecalcTrigger,Trigger1M)),NA())</f>
        <v>5.5388914656558322E-3</v>
      </c>
      <c r="K2329" s="44">
        <f>IFERROR(_xll.qlIndexFixing(Index3M,H2329,TRUE,_xll.ohTrigger(RecalcTrigger,Trigger3M)),NA())</f>
        <v>5.6810342850915898E-3</v>
      </c>
      <c r="L2329" s="44">
        <f>IFERROR(_xll.qlIndexFixing(Index6M,$H2329,TRUE,_xll.ohTrigger(RecalcTrigger,Trigger6M)),NA())</f>
        <v>5.6791997953491756E-3</v>
      </c>
      <c r="M2329" s="146">
        <f>IFERROR(_xll.qlIndexFixing(Index1Y,$H2329,TRUE,_xll.ohTrigger(RecalcTrigger,Trigger1Y)),NA())</f>
        <v>5.9444967045216845E-3</v>
      </c>
      <c r="N2329" s="145">
        <f>IFERROR(_xll.qlIndexFixing(ONIndex1M,I2329,TRUE,_xll.ohTrigger(RecalcTrigger,Trigger1M)),NA())</f>
        <v>5.541771653211347E-3</v>
      </c>
      <c r="O2329" s="44">
        <f>IFERROR(_xll.qlIndexFixing(ONIndex3M,I2329,TRUE,_xll.ohTrigger(RecalcTrigger,Trigger3M)),NA())</f>
        <v>5.6884323850459051E-3</v>
      </c>
      <c r="P2329" s="44">
        <f>IFERROR(_xll.qlIndexFixing(ONIndex6M,I2329,TRUE,_xll.ohTrigger(RecalcTrigger,Trigger6M)),NA())</f>
        <v>5.6951698547613727E-3</v>
      </c>
      <c r="Q2329" s="146">
        <f>IFERROR(_xll.qlIndexFixing(ONIndex1Y,I2329,TRUE,_xll.ohTrigger(RecalcTrigger,Trigger1Y)),NA())</f>
        <v>5.9777395083426832E-3</v>
      </c>
    </row>
    <row r="2330" spans="2:17" x14ac:dyDescent="0.2">
      <c r="B2330" s="39" t="s">
        <v>42</v>
      </c>
      <c r="D2330" s="42">
        <f>_xll.qlCalendarAdvance(Calendar,$D2329,B2330,"f",FALSE)</f>
        <v>56094</v>
      </c>
      <c r="E2330" s="140">
        <f>_xll.qlInterestRateIndexValueDate(IndexON,D2330)</f>
        <v>56094</v>
      </c>
      <c r="F2330" s="156">
        <f>IFERROR(_xll.qlIndexFixing(IndexON,D2330,TRUE,_xll.ohTrigger(RecalcTrigger,TriggerON)),NA())</f>
        <v>4.6857892544671653E-3</v>
      </c>
      <c r="H2330" s="42">
        <f>_xll.qlCalendarAdvance(Calendar,$H2329,B2330,"f",FALSE)</f>
        <v>56094</v>
      </c>
      <c r="I2330" s="140">
        <f>_xll.qlInterestRateIndexValueDate(Index1M,$H2330)</f>
        <v>56094</v>
      </c>
      <c r="J2330" s="145">
        <f>IFERROR(_xll.qlIndexFixing(Index1M,$H2330,TRUE,_xll.ohTrigger(RecalcTrigger,Trigger1M)),NA())</f>
        <v>5.5369756362921851E-3</v>
      </c>
      <c r="K2330" s="44">
        <f>IFERROR(_xll.qlIndexFixing(Index3M,H2330,TRUE,_xll.ohTrigger(RecalcTrigger,Trigger3M)),NA())</f>
        <v>5.6793181822058164E-3</v>
      </c>
      <c r="L2330" s="44">
        <f>IFERROR(_xll.qlIndexFixing(Index6M,$H2330,TRUE,_xll.ohTrigger(RecalcTrigger,Trigger6M)),NA())</f>
        <v>5.6774254951354967E-3</v>
      </c>
      <c r="M2330" s="146">
        <f>IFERROR(_xll.qlIndexFixing(Index1Y,$H2330,TRUE,_xll.ohTrigger(RecalcTrigger,Trigger1Y)),NA())</f>
        <v>5.9426561086715068E-3</v>
      </c>
      <c r="N2330" s="145">
        <f>IFERROR(_xll.qlIndexFixing(ONIndex1M,I2330,TRUE,_xll.ohTrigger(RecalcTrigger,Trigger1M)),NA())</f>
        <v>5.5398255216132508E-3</v>
      </c>
      <c r="O2330" s="44">
        <f>IFERROR(_xll.qlIndexFixing(ONIndex3M,I2330,TRUE,_xll.ohTrigger(RecalcTrigger,Trigger3M)),NA())</f>
        <v>5.6866132905752931E-3</v>
      </c>
      <c r="P2330" s="44">
        <f>IFERROR(_xll.qlIndexFixing(ONIndex6M,I2330,TRUE,_xll.ohTrigger(RecalcTrigger,Trigger6M)),NA())</f>
        <v>5.6932116282215617E-3</v>
      </c>
      <c r="Q2330" s="146">
        <f>IFERROR(_xll.qlIndexFixing(ONIndex1Y,I2330,TRUE,_xll.ohTrigger(RecalcTrigger,Trigger1Y)),NA())</f>
        <v>5.97555757250956E-3</v>
      </c>
    </row>
    <row r="2331" spans="2:17" x14ac:dyDescent="0.2">
      <c r="B2331" s="39" t="s">
        <v>42</v>
      </c>
      <c r="D2331" s="42">
        <f>_xll.qlCalendarAdvance(Calendar,$D2330,B2331,"f",FALSE)</f>
        <v>56101</v>
      </c>
      <c r="E2331" s="140">
        <f>_xll.qlInterestRateIndexValueDate(IndexON,D2331)</f>
        <v>56101</v>
      </c>
      <c r="F2331" s="156">
        <f>IFERROR(_xll.qlIndexFixing(IndexON,D2331,TRUE,_xll.ohTrigger(RecalcTrigger,TriggerON)),NA())</f>
        <v>4.6842953804049348E-3</v>
      </c>
      <c r="H2331" s="42">
        <f>_xll.qlCalendarAdvance(Calendar,$H2330,B2331,"f",FALSE)</f>
        <v>56101</v>
      </c>
      <c r="I2331" s="140">
        <f>_xll.qlInterestRateIndexValueDate(Index1M,$H2331)</f>
        <v>56101</v>
      </c>
      <c r="J2331" s="145">
        <f>IFERROR(_xll.qlIndexFixing(Index1M,$H2331,TRUE,_xll.ohTrigger(RecalcTrigger,Trigger1M)),NA())</f>
        <v>5.5350743616353329E-3</v>
      </c>
      <c r="K2331" s="44">
        <f>IFERROR(_xll.qlIndexFixing(Index3M,H2331,TRUE,_xll.ohTrigger(RecalcTrigger,Trigger3M)),NA())</f>
        <v>5.6776183212228762E-3</v>
      </c>
      <c r="L2331" s="44">
        <f>IFERROR(_xll.qlIndexFixing(Index6M,$H2331,TRUE,_xll.ohTrigger(RecalcTrigger,Trigger6M)),NA())</f>
        <v>5.6756656938332069E-3</v>
      </c>
      <c r="M2331" s="146">
        <f>IFERROR(_xll.qlIndexFixing(Index1Y,$H2331,TRUE,_xll.ohTrigger(RecalcTrigger,Trigger1Y)),NA())</f>
        <v>5.9408291420197656E-3</v>
      </c>
      <c r="N2331" s="145">
        <f>IFERROR(_xll.qlIndexFixing(ONIndex1M,I2331,TRUE,_xll.ohTrigger(RecalcTrigger,Trigger1M)),NA())</f>
        <v>5.5378939378225578E-3</v>
      </c>
      <c r="O2331" s="44">
        <f>IFERROR(_xll.qlIndexFixing(ONIndex3M,I2331,TRUE,_xll.ohTrigger(RecalcTrigger,Trigger3M)),NA())</f>
        <v>5.6848104143569778E-3</v>
      </c>
      <c r="P2331" s="44">
        <f>IFERROR(_xll.qlIndexFixing(ONIndex6M,I2331,TRUE,_xll.ohTrigger(RecalcTrigger,Trigger6M)),NA())</f>
        <v>5.6912678579068565E-3</v>
      </c>
      <c r="Q2331" s="146">
        <f>IFERROR(_xll.qlIndexFixing(ONIndex1Y,I2331,TRUE,_xll.ohTrigger(RecalcTrigger,Trigger1Y)),NA())</f>
        <v>5.9733891821844853E-3</v>
      </c>
    </row>
    <row r="2332" spans="2:17" x14ac:dyDescent="0.2">
      <c r="B2332" s="39" t="s">
        <v>42</v>
      </c>
      <c r="D2332" s="42">
        <f>_xll.qlCalendarAdvance(Calendar,$D2331,B2332,"f",FALSE)</f>
        <v>56108</v>
      </c>
      <c r="E2332" s="140">
        <f>_xll.qlInterestRateIndexValueDate(IndexON,D2332)</f>
        <v>56108</v>
      </c>
      <c r="F2332" s="156">
        <f>IFERROR(_xll.qlIndexFixing(IndexON,D2332,TRUE,_xll.ohTrigger(RecalcTrigger,TriggerON)),NA())</f>
        <v>4.6828170818169479E-3</v>
      </c>
      <c r="H2332" s="42">
        <f>_xll.qlCalendarAdvance(Calendar,$H2331,B2332,"f",FALSE)</f>
        <v>56108</v>
      </c>
      <c r="I2332" s="140">
        <f>_xll.qlInterestRateIndexValueDate(Index1M,$H2332)</f>
        <v>56108</v>
      </c>
      <c r="J2332" s="145">
        <f>IFERROR(_xll.qlIndexFixing(Index1M,$H2332,TRUE,_xll.ohTrigger(RecalcTrigger,Trigger1M)),NA())</f>
        <v>5.5331876416826612E-3</v>
      </c>
      <c r="K2332" s="44">
        <f>IFERROR(_xll.qlIndexFixing(Index3M,H2332,TRUE,_xll.ohTrigger(RecalcTrigger,Trigger3M)),NA())</f>
        <v>5.6759347021233912E-3</v>
      </c>
      <c r="L2332" s="44">
        <f>IFERROR(_xll.qlIndexFixing(Index6M,$H2332,TRUE,_xll.ohTrigger(RecalcTrigger,Trigger6M)),NA())</f>
        <v>5.6739203914061877E-3</v>
      </c>
      <c r="M2332" s="146">
        <f>IFERROR(_xll.qlIndexFixing(Index1Y,$H2332,TRUE,_xll.ohTrigger(RecalcTrigger,Trigger1Y)),NA())</f>
        <v>5.939015804492076E-3</v>
      </c>
      <c r="N2332" s="145">
        <f>IFERROR(_xll.qlIndexFixing(ONIndex1M,I2332,TRUE,_xll.ohTrigger(RecalcTrigger,Trigger1M)),NA())</f>
        <v>5.5359769018392679E-3</v>
      </c>
      <c r="O2332" s="44">
        <f>IFERROR(_xll.qlIndexFixing(ONIndex3M,I2332,TRUE,_xll.ohTrigger(RecalcTrigger,Trigger3M)),NA())</f>
        <v>5.6830237563099129E-3</v>
      </c>
      <c r="P2332" s="44">
        <f>IFERROR(_xll.qlIndexFixing(ONIndex6M,I2332,TRUE,_xll.ohTrigger(RecalcTrigger,Trigger6M)),NA())</f>
        <v>5.6893385438172572E-3</v>
      </c>
      <c r="Q2332" s="146">
        <f>IFERROR(_xll.qlIndexFixing(ONIndex1Y,I2332,TRUE,_xll.ohTrigger(RecalcTrigger,Trigger1Y)),NA())</f>
        <v>5.9712343375295518E-3</v>
      </c>
    </row>
    <row r="2333" spans="2:17" x14ac:dyDescent="0.2">
      <c r="B2333" s="39" t="s">
        <v>42</v>
      </c>
      <c r="D2333" s="42">
        <f>_xll.qlCalendarAdvance(Calendar,$D2332,B2333,"f",FALSE)</f>
        <v>56115</v>
      </c>
      <c r="E2333" s="140">
        <f>_xll.qlInterestRateIndexValueDate(IndexON,D2333)</f>
        <v>56115</v>
      </c>
      <c r="F2333" s="156">
        <f>IFERROR(_xll.qlIndexFixing(IndexON,D2333,TRUE,_xll.ohTrigger(RecalcTrigger,TriggerON)),NA())</f>
        <v>4.6813543586221584E-3</v>
      </c>
      <c r="H2333" s="42">
        <f>_xll.qlCalendarAdvance(Calendar,$H2332,B2333,"f",FALSE)</f>
        <v>56115</v>
      </c>
      <c r="I2333" s="140">
        <f>_xll.qlInterestRateIndexValueDate(Index1M,$H2333)</f>
        <v>56115</v>
      </c>
      <c r="J2333" s="145">
        <f>IFERROR(_xll.qlIndexFixing(Index1M,$H2333,TRUE,_xll.ohTrigger(RecalcTrigger,Trigger1M)),NA())</f>
        <v>5.5313154764237114E-3</v>
      </c>
      <c r="K2333" s="44">
        <f>IFERROR(_xll.qlIndexFixing(Index3M,H2333,TRUE,_xll.ohTrigger(RecalcTrigger,Trigger3M)),NA())</f>
        <v>5.6742673248862171E-3</v>
      </c>
      <c r="L2333" s="44">
        <f>IFERROR(_xll.qlIndexFixing(Index6M,$H2333,TRUE,_xll.ohTrigger(RecalcTrigger,Trigger6M)),NA())</f>
        <v>5.6721895878152368E-3</v>
      </c>
      <c r="M2333" s="146">
        <f>IFERROR(_xll.qlIndexFixing(Index1Y,$H2333,TRUE,_xll.ohTrigger(RecalcTrigger,Trigger1Y)),NA())</f>
        <v>5.9372160960151632E-3</v>
      </c>
      <c r="N2333" s="145">
        <f>IFERROR(_xll.qlIndexFixing(ONIndex1M,I2333,TRUE,_xll.ohTrigger(RecalcTrigger,Trigger1M)),NA())</f>
        <v>5.5340744136633813E-3</v>
      </c>
      <c r="O2333" s="44">
        <f>IFERROR(_xll.qlIndexFixing(ONIndex3M,I2333,TRUE,_xll.ohTrigger(RecalcTrigger,Trigger3M)),NA())</f>
        <v>5.6812533165151446E-3</v>
      </c>
      <c r="P2333" s="44">
        <f>IFERROR(_xll.qlIndexFixing(ONIndex6M,I2333,TRUE,_xll.ohTrigger(RecalcTrigger,Trigger6M)),NA())</f>
        <v>5.6874236859527638E-3</v>
      </c>
      <c r="Q2333" s="146">
        <f>IFERROR(_xll.qlIndexFixing(ONIndex1Y,I2333,TRUE,_xll.ohTrigger(RecalcTrigger,Trigger1Y)),NA())</f>
        <v>5.9690930385447594E-3</v>
      </c>
    </row>
    <row r="2334" spans="2:17" x14ac:dyDescent="0.2">
      <c r="B2334" s="39" t="s">
        <v>42</v>
      </c>
      <c r="D2334" s="42">
        <f>_xll.qlCalendarAdvance(Calendar,$D2333,B2334,"f",FALSE)</f>
        <v>56122</v>
      </c>
      <c r="E2334" s="140">
        <f>_xll.qlInterestRateIndexValueDate(IndexON,D2334)</f>
        <v>56122</v>
      </c>
      <c r="F2334" s="156">
        <f>IFERROR(_xll.qlIndexFixing(IndexON,D2334,TRUE,_xll.ohTrigger(RecalcTrigger,TriggerON)),NA())</f>
        <v>4.6799072106584738E-3</v>
      </c>
      <c r="H2334" s="42">
        <f>_xll.qlCalendarAdvance(Calendar,$H2333,B2334,"f",FALSE)</f>
        <v>56122</v>
      </c>
      <c r="I2334" s="140">
        <f>_xll.qlInterestRateIndexValueDate(Index1M,$H2334)</f>
        <v>56122</v>
      </c>
      <c r="J2334" s="145">
        <f>IFERROR(_xll.qlIndexFixing(Index1M,$H2334,TRUE,_xll.ohTrigger(RecalcTrigger,Trigger1M)),NA())</f>
        <v>5.5294578658532561E-3</v>
      </c>
      <c r="K2334" s="44">
        <f>IFERROR(_xll.qlIndexFixing(Index3M,H2334,TRUE,_xll.ohTrigger(RecalcTrigger,Trigger3M)),NA())</f>
        <v>5.6726161894919743E-3</v>
      </c>
      <c r="L2334" s="44">
        <f>IFERROR(_xll.qlIndexFixing(Index6M,$H2334,TRUE,_xll.ohTrigger(RecalcTrigger,Trigger6M)),NA())</f>
        <v>5.6704732830233561E-3</v>
      </c>
      <c r="M2334" s="146">
        <f>IFERROR(_xll.qlIndexFixing(Index1Y,$H2334,TRUE,_xll.ohTrigger(RecalcTrigger,Trigger1Y)),NA())</f>
        <v>5.9354300165150864E-3</v>
      </c>
      <c r="N2334" s="145">
        <f>IFERROR(_xll.qlIndexFixing(ONIndex1M,I2334,TRUE,_xll.ohTrigger(RecalcTrigger,Trigger1M)),NA())</f>
        <v>5.5321864732948978E-3</v>
      </c>
      <c r="O2334" s="44">
        <f>IFERROR(_xll.qlIndexFixing(ONIndex3M,I2334,TRUE,_xll.ohTrigger(RecalcTrigger,Trigger3M)),NA())</f>
        <v>5.6794990948916269E-3</v>
      </c>
      <c r="P2334" s="44">
        <f>IFERROR(_xll.qlIndexFixing(ONIndex6M,I2334,TRUE,_xll.ohTrigger(RecalcTrigger,Trigger6M)),NA())</f>
        <v>5.68552328423233E-3</v>
      </c>
      <c r="Q2334" s="146">
        <f>IFERROR(_xll.qlIndexFixing(ONIndex1Y,I2334,TRUE,_xll.ohTrigger(RecalcTrigger,Trigger1Y)),NA())</f>
        <v>5.9669652850680155E-3</v>
      </c>
    </row>
    <row r="2335" spans="2:17" x14ac:dyDescent="0.2">
      <c r="B2335" s="39" t="s">
        <v>42</v>
      </c>
      <c r="D2335" s="42">
        <f>_xll.qlCalendarAdvance(Calendar,$D2334,B2335,"f",FALSE)</f>
        <v>56129</v>
      </c>
      <c r="E2335" s="140">
        <f>_xll.qlInterestRateIndexValueDate(IndexON,D2335)</f>
        <v>56129</v>
      </c>
      <c r="F2335" s="156">
        <f>IFERROR(_xll.qlIndexFixing(IndexON,D2335,TRUE,_xll.ohTrigger(RecalcTrigger,TriggerON)),NA())</f>
        <v>4.6784756382500792E-3</v>
      </c>
      <c r="H2335" s="42">
        <f>_xll.qlCalendarAdvance(Calendar,$H2334,B2335,"f",FALSE)</f>
        <v>56129</v>
      </c>
      <c r="I2335" s="140">
        <f>_xll.qlInterestRateIndexValueDate(Index1M,$H2335)</f>
        <v>56129</v>
      </c>
      <c r="J2335" s="145">
        <f>IFERROR(_xll.qlIndexFixing(Index1M,$H2335,TRUE,_xll.ohTrigger(RecalcTrigger,Trigger1M)),NA())</f>
        <v>5.5277033684529488E-3</v>
      </c>
      <c r="K2335" s="44">
        <f>IFERROR(_xll.qlIndexFixing(Index3M,H2335,TRUE,_xll.ohTrigger(RecalcTrigger,Trigger3M)),NA())</f>
        <v>5.6710509726839112E-3</v>
      </c>
      <c r="L2335" s="44">
        <f>IFERROR(_xll.qlIndexFixing(Index6M,$H2335,TRUE,_xll.ohTrigger(RecalcTrigger,Trigger6M)),NA())</f>
        <v>5.6689894802706394E-3</v>
      </c>
      <c r="M2335" s="146">
        <f>IFERROR(_xll.qlIndexFixing(Index1Y,$H2335,TRUE,_xll.ohTrigger(RecalcTrigger,Trigger1Y)),NA())</f>
        <v>5.9336575659201252E-3</v>
      </c>
      <c r="N2335" s="145">
        <f>IFERROR(_xll.qlIndexFixing(ONIndex1M,I2335,TRUE,_xll.ohTrigger(RecalcTrigger,Trigger1M)),NA())</f>
        <v>5.5303130806527712E-3</v>
      </c>
      <c r="O2335" s="44">
        <f>IFERROR(_xll.qlIndexFixing(ONIndex3M,I2335,TRUE,_xll.ohTrigger(RecalcTrigger,Trigger3M)),NA())</f>
        <v>5.6777610914393595E-3</v>
      </c>
      <c r="P2335" s="44">
        <f>IFERROR(_xll.qlIndexFixing(ONIndex6M,I2335,TRUE,_xll.ohTrigger(RecalcTrigger,Trigger6M)),NA())</f>
        <v>5.6836373387370021E-3</v>
      </c>
      <c r="Q2335" s="146">
        <f>IFERROR(_xll.qlIndexFixing(ONIndex1Y,I2335,TRUE,_xll.ohTrigger(RecalcTrigger,Trigger1Y)),NA())</f>
        <v>5.9648510771803664E-3</v>
      </c>
    </row>
    <row r="2336" spans="2:17" x14ac:dyDescent="0.2">
      <c r="B2336" s="39" t="s">
        <v>42</v>
      </c>
      <c r="D2336" s="42">
        <f>_xll.qlCalendarAdvance(Calendar,$D2335,B2336,"f",FALSE)</f>
        <v>56136</v>
      </c>
      <c r="E2336" s="140">
        <f>_xll.qlInterestRateIndexValueDate(IndexON,D2336)</f>
        <v>56136</v>
      </c>
      <c r="F2336" s="156">
        <f>IFERROR(_xll.qlIndexFixing(IndexON,D2336,TRUE,_xll.ohTrigger(RecalcTrigger,TriggerON)),NA())</f>
        <v>4.6770596411538357E-3</v>
      </c>
      <c r="H2336" s="42">
        <f>_xll.qlCalendarAdvance(Calendar,$H2335,B2336,"f",FALSE)</f>
        <v>56136</v>
      </c>
      <c r="I2336" s="140">
        <f>_xll.qlInterestRateIndexValueDate(Index1M,$H2336)</f>
        <v>56136</v>
      </c>
      <c r="J2336" s="145">
        <f>IFERROR(_xll.qlIndexFixing(Index1M,$H2336,TRUE,_xll.ohTrigger(RecalcTrigger,Trigger1M)),NA())</f>
        <v>5.5258738553127431E-3</v>
      </c>
      <c r="K2336" s="44">
        <f>IFERROR(_xll.qlIndexFixing(Index3M,H2336,TRUE,_xll.ohTrigger(RecalcTrigger,Trigger3M)),NA())</f>
        <v>5.6694311859302963E-3</v>
      </c>
      <c r="L2336" s="44">
        <f>IFERROR(_xll.qlIndexFixing(Index6M,$H2336,TRUE,_xll.ohTrigger(RecalcTrigger,Trigger6M)),NA())</f>
        <v>5.6672991447481351E-3</v>
      </c>
      <c r="M2336" s="146">
        <f>IFERROR(_xll.qlIndexFixing(Index1Y,$H2336,TRUE,_xll.ohTrigger(RecalcTrigger,Trigger1Y)),NA())</f>
        <v>5.9318987441576709E-3</v>
      </c>
      <c r="N2336" s="145">
        <f>IFERROR(_xll.qlIndexFixing(ONIndex1M,I2336,TRUE,_xll.ohTrigger(RecalcTrigger,Trigger1M)),NA())</f>
        <v>5.5284542358180477E-3</v>
      </c>
      <c r="O2336" s="44">
        <f>IFERROR(_xll.qlIndexFixing(ONIndex3M,I2336,TRUE,_xll.ohTrigger(RecalcTrigger,Trigger3M)),NA())</f>
        <v>5.6760393063204351E-3</v>
      </c>
      <c r="P2336" s="44">
        <f>IFERROR(_xll.qlIndexFixing(ONIndex6M,I2336,TRUE,_xll.ohTrigger(RecalcTrigger,Trigger6M)),NA())</f>
        <v>5.68176584946678E-3</v>
      </c>
      <c r="Q2336" s="146">
        <f>IFERROR(_xll.qlIndexFixing(ONIndex1Y,I2336,TRUE,_xll.ohTrigger(RecalcTrigger,Trigger1Y)),NA())</f>
        <v>5.9627504148818122E-3</v>
      </c>
    </row>
    <row r="2337" spans="2:17" x14ac:dyDescent="0.2">
      <c r="B2337" s="39" t="s">
        <v>42</v>
      </c>
      <c r="D2337" s="42">
        <f>_xll.qlCalendarAdvance(Calendar,$D2336,B2337,"f",FALSE)</f>
        <v>56143</v>
      </c>
      <c r="E2337" s="140">
        <f>_xll.qlInterestRateIndexValueDate(IndexON,D2337)</f>
        <v>56143</v>
      </c>
      <c r="F2337" s="156">
        <f>IFERROR(_xll.qlIndexFixing(IndexON,D2337,TRUE,_xll.ohTrigger(RecalcTrigger,TriggerON)),NA())</f>
        <v>4.6756592194507895E-3</v>
      </c>
      <c r="H2337" s="42">
        <f>_xll.qlCalendarAdvance(Calendar,$H2336,B2337,"f",FALSE)</f>
        <v>56143</v>
      </c>
      <c r="I2337" s="140">
        <f>_xll.qlInterestRateIndexValueDate(Index1M,$H2337)</f>
        <v>56143</v>
      </c>
      <c r="J2337" s="145">
        <f>IFERROR(_xll.qlIndexFixing(Index1M,$H2337,TRUE,_xll.ohTrigger(RecalcTrigger,Trigger1M)),NA())</f>
        <v>5.5240588966095263E-3</v>
      </c>
      <c r="K2337" s="44">
        <f>IFERROR(_xll.qlIndexFixing(Index3M,H2337,TRUE,_xll.ohTrigger(RecalcTrigger,Trigger3M)),NA())</f>
        <v>5.6678276407026197E-3</v>
      </c>
      <c r="L2337" s="44">
        <f>IFERROR(_xll.qlIndexFixing(Index6M,$H2337,TRUE,_xll.ohTrigger(RecalcTrigger,Trigger6M)),NA())</f>
        <v>5.6656233072222588E-3</v>
      </c>
      <c r="M2337" s="146">
        <f>IFERROR(_xll.qlIndexFixing(Index1Y,$H2337,TRUE,_xll.ohTrigger(RecalcTrigger,Trigger1Y)),NA())</f>
        <v>5.9301535511564474E-3</v>
      </c>
      <c r="N2337" s="145">
        <f>IFERROR(_xll.qlIndexFixing(ONIndex1M,I2337,TRUE,_xll.ohTrigger(RecalcTrigger,Trigger1M)),NA())</f>
        <v>5.5266099387096812E-3</v>
      </c>
      <c r="O2337" s="44">
        <f>IFERROR(_xll.qlIndexFixing(ONIndex3M,I2337,TRUE,_xll.ohTrigger(RecalcTrigger,Trigger3M)),NA())</f>
        <v>5.6743337392917148E-3</v>
      </c>
      <c r="P2337" s="44">
        <f>IFERROR(_xll.qlIndexFixing(ONIndex6M,I2337,TRUE,_xll.ohTrigger(RecalcTrigger,Trigger6M)),NA())</f>
        <v>5.6799088164216638E-3</v>
      </c>
      <c r="Q2337" s="146">
        <f>IFERROR(_xll.qlIndexFixing(ONIndex1Y,I2337,TRUE,_xll.ohTrigger(RecalcTrigger,Trigger1Y)),NA())</f>
        <v>5.9606632981723529E-3</v>
      </c>
    </row>
    <row r="2338" spans="2:17" x14ac:dyDescent="0.2">
      <c r="B2338" s="39" t="s">
        <v>42</v>
      </c>
      <c r="D2338" s="42">
        <f>_xll.qlCalendarAdvance(Calendar,$D2337,B2338,"f",FALSE)</f>
        <v>56150</v>
      </c>
      <c r="E2338" s="140">
        <f>_xll.qlInterestRateIndexValueDate(IndexON,D2338)</f>
        <v>56150</v>
      </c>
      <c r="F2338" s="156">
        <f>IFERROR(_xll.qlIndexFixing(IndexON,D2338,TRUE,_xll.ohTrigger(RecalcTrigger,TriggerON)),NA())</f>
        <v>4.6742743731409409E-3</v>
      </c>
      <c r="H2338" s="42">
        <f>_xll.qlCalendarAdvance(Calendar,$H2337,B2338,"f",FALSE)</f>
        <v>56150</v>
      </c>
      <c r="I2338" s="140">
        <f>_xll.qlInterestRateIndexValueDate(Index1M,$H2338)</f>
        <v>56150</v>
      </c>
      <c r="J2338" s="145">
        <f>IFERROR(_xll.qlIndexFixing(Index1M,$H2338,TRUE,_xll.ohTrigger(RecalcTrigger,Trigger1M)),NA())</f>
        <v>5.5222584923405966E-3</v>
      </c>
      <c r="K2338" s="44">
        <f>IFERROR(_xll.qlIndexFixing(Index3M,H2338,TRUE,_xll.ohTrigger(RecalcTrigger,Trigger3M)),NA())</f>
        <v>5.6662403369786164E-3</v>
      </c>
      <c r="L2338" s="44">
        <f>IFERROR(_xll.qlIndexFixing(Index6M,$H2338,TRUE,_xll.ohTrigger(RecalcTrigger,Trigger6M)),NA())</f>
        <v>5.6639619676576358E-3</v>
      </c>
      <c r="M2338" s="146">
        <f>IFERROR(_xll.qlIndexFixing(Index1Y,$H2338,TRUE,_xll.ohTrigger(RecalcTrigger,Trigger1Y)),NA())</f>
        <v>5.9284219868454002E-3</v>
      </c>
      <c r="N2338" s="145">
        <f>IFERROR(_xll.qlIndexFixing(ONIndex1M,I2338,TRUE,_xll.ohTrigger(RecalcTrigger,Trigger1M)),NA())</f>
        <v>5.5247801894897641E-3</v>
      </c>
      <c r="O2338" s="44">
        <f>IFERROR(_xll.qlIndexFixing(ONIndex3M,I2338,TRUE,_xll.ohTrigger(RecalcTrigger,Trigger3M)),NA())</f>
        <v>5.6726443905152912E-3</v>
      </c>
      <c r="P2338" s="44">
        <f>IFERROR(_xll.qlIndexFixing(ONIndex6M,I2338,TRUE,_xll.ohTrigger(RecalcTrigger,Trigger6M)),NA())</f>
        <v>5.6780662395206072E-3</v>
      </c>
      <c r="Q2338" s="146">
        <f>IFERROR(_xll.qlIndexFixing(ONIndex1Y,I2338,TRUE,_xll.ohTrigger(RecalcTrigger,Trigger1Y)),NA())</f>
        <v>5.9585897270519883E-3</v>
      </c>
    </row>
    <row r="2339" spans="2:17" x14ac:dyDescent="0.2">
      <c r="B2339" s="39" t="s">
        <v>42</v>
      </c>
      <c r="D2339" s="42">
        <f>_xll.qlCalendarAdvance(Calendar,$D2338,B2339,"f",FALSE)</f>
        <v>56157</v>
      </c>
      <c r="E2339" s="140">
        <f>_xll.qlInterestRateIndexValueDate(IndexON,D2339)</f>
        <v>56157</v>
      </c>
      <c r="F2339" s="156">
        <f>IFERROR(_xll.qlIndexFixing(IndexON,D2339,TRUE,_xll.ohTrigger(RecalcTrigger,TriggerON)),NA())</f>
        <v>4.6729051022242896E-3</v>
      </c>
      <c r="H2339" s="42">
        <f>_xll.qlCalendarAdvance(Calendar,$H2338,B2339,"f",FALSE)</f>
        <v>56157</v>
      </c>
      <c r="I2339" s="140">
        <f>_xll.qlInterestRateIndexValueDate(Index1M,$H2339)</f>
        <v>56157</v>
      </c>
      <c r="J2339" s="145">
        <f>IFERROR(_xll.qlIndexFixing(Index1M,$H2339,TRUE,_xll.ohTrigger(RecalcTrigger,Trigger1M)),NA())</f>
        <v>5.5203881330669466E-3</v>
      </c>
      <c r="K2339" s="44">
        <f>IFERROR(_xll.qlIndexFixing(Index3M,H2339,TRUE,_xll.ohTrigger(RecalcTrigger,Trigger3M)),NA())</f>
        <v>5.6646041394458804E-3</v>
      </c>
      <c r="L2339" s="44">
        <f>IFERROR(_xll.qlIndexFixing(Index6M,$H2339,TRUE,_xll.ohTrigger(RecalcTrigger,Trigger6M)),NA())</f>
        <v>5.6622464016658006E-3</v>
      </c>
      <c r="M2339" s="146">
        <f>IFERROR(_xll.qlIndexFixing(Index1Y,$H2339,TRUE,_xll.ohTrigger(RecalcTrigger,Trigger1Y)),NA())</f>
        <v>5.9267040511543634E-3</v>
      </c>
      <c r="N2339" s="145">
        <f>IFERROR(_xll.qlIndexFixing(ONIndex1M,I2339,TRUE,_xll.ohTrigger(RecalcTrigger,Trigger1M)),NA())</f>
        <v>5.5229649879962039E-3</v>
      </c>
      <c r="O2339" s="44">
        <f>IFERROR(_xll.qlIndexFixing(ONIndex3M,I2339,TRUE,_xll.ohTrigger(RecalcTrigger,Trigger3M)),NA())</f>
        <v>5.6709712599911644E-3</v>
      </c>
      <c r="P2339" s="44">
        <f>IFERROR(_xll.qlIndexFixing(ONIndex6M,I2339,TRUE,_xll.ohTrigger(RecalcTrigger,Trigger6M)),NA())</f>
        <v>5.6762381188446565E-3</v>
      </c>
      <c r="Q2339" s="146">
        <f>IFERROR(_xll.qlIndexFixing(ONIndex1Y,I2339,TRUE,_xll.ohTrigger(RecalcTrigger,Trigger1Y)),NA())</f>
        <v>5.9565297015207186E-3</v>
      </c>
    </row>
    <row r="2340" spans="2:17" x14ac:dyDescent="0.2">
      <c r="B2340" s="39" t="s">
        <v>42</v>
      </c>
      <c r="D2340" s="42">
        <f>_xll.qlCalendarAdvance(Calendar,$D2339,B2340,"f",FALSE)</f>
        <v>56164</v>
      </c>
      <c r="E2340" s="140">
        <f>_xll.qlInterestRateIndexValueDate(IndexON,D2340)</f>
        <v>56164</v>
      </c>
      <c r="F2340" s="156">
        <f>IFERROR(_xll.qlIndexFixing(IndexON,D2340,TRUE,_xll.ohTrigger(RecalcTrigger,TriggerON)),NA())</f>
        <v>4.671551406781882E-3</v>
      </c>
      <c r="H2340" s="42">
        <f>_xll.qlCalendarAdvance(Calendar,$H2339,B2340,"f",FALSE)</f>
        <v>56164</v>
      </c>
      <c r="I2340" s="140">
        <f>_xll.qlInterestRateIndexValueDate(Index1M,$H2340)</f>
        <v>56164</v>
      </c>
      <c r="J2340" s="145">
        <f>IFERROR(_xll.qlIndexFixing(Index1M,$H2340,TRUE,_xll.ohTrigger(RecalcTrigger,Trigger1M)),NA())</f>
        <v>5.5186178504784333E-3</v>
      </c>
      <c r="K2340" s="44">
        <f>IFERROR(_xll.qlIndexFixing(Index3M,H2340,TRUE,_xll.ohTrigger(RecalcTrigger,Trigger3M)),NA())</f>
        <v>5.6630504546846113E-3</v>
      </c>
      <c r="L2340" s="44">
        <f>IFERROR(_xll.qlIndexFixing(Index6M,$H2340,TRUE,_xll.ohTrigger(RecalcTrigger,Trigger6M)),NA())</f>
        <v>5.6606150682075923E-3</v>
      </c>
      <c r="M2340" s="146">
        <f>IFERROR(_xll.qlIndexFixing(Index1Y,$H2340,TRUE,_xll.ohTrigger(RecalcTrigger,Trigger1Y)),NA())</f>
        <v>5.9249997440133928E-3</v>
      </c>
      <c r="N2340" s="145">
        <f>IFERROR(_xll.qlIndexFixing(ONIndex1M,I2340,TRUE,_xll.ohTrigger(RecalcTrigger,Trigger1M)),NA())</f>
        <v>5.5211643343910932E-3</v>
      </c>
      <c r="O2340" s="44">
        <f>IFERROR(_xll.qlIndexFixing(ONIndex3M,I2340,TRUE,_xll.ohTrigger(RecalcTrigger,Trigger3M)),NA())</f>
        <v>5.6693143477193342E-3</v>
      </c>
      <c r="P2340" s="44">
        <f>IFERROR(_xll.qlIndexFixing(ONIndex6M,I2340,TRUE,_xll.ohTrigger(RecalcTrigger,Trigger6M)),NA())</f>
        <v>5.6744244543938116E-3</v>
      </c>
      <c r="Q2340" s="146">
        <f>IFERROR(_xll.qlIndexFixing(ONIndex1Y,I2340,TRUE,_xll.ohTrigger(RecalcTrigger,Trigger1Y)),NA())</f>
        <v>5.95448322165959E-3</v>
      </c>
    </row>
    <row r="2341" spans="2:17" x14ac:dyDescent="0.2">
      <c r="B2341" s="39" t="s">
        <v>42</v>
      </c>
      <c r="D2341" s="42">
        <f>_xll.qlCalendarAdvance(Calendar,$D2340,B2341,"f",FALSE)</f>
        <v>56171</v>
      </c>
      <c r="E2341" s="140">
        <f>_xll.qlInterestRateIndexValueDate(IndexON,D2341)</f>
        <v>56171</v>
      </c>
      <c r="F2341" s="156">
        <f>IFERROR(_xll.qlIndexFixing(IndexON,D2341,TRUE,_xll.ohTrigger(RecalcTrigger,TriggerON)),NA())</f>
        <v>4.6702132866516255E-3</v>
      </c>
      <c r="H2341" s="42">
        <f>_xll.qlCalendarAdvance(Calendar,$H2340,B2341,"f",FALSE)</f>
        <v>56171</v>
      </c>
      <c r="I2341" s="140">
        <f>_xll.qlInterestRateIndexValueDate(Index1M,$H2341)</f>
        <v>56171</v>
      </c>
      <c r="J2341" s="145">
        <f>IFERROR(_xll.qlIndexFixing(Index1M,$H2341,TRUE,_xll.ohTrigger(RecalcTrigger,Trigger1M)),NA())</f>
        <v>5.5168621225287406E-3</v>
      </c>
      <c r="K2341" s="44">
        <f>IFERROR(_xll.qlIndexFixing(Index3M,H2341,TRUE,_xll.ohTrigger(RecalcTrigger,Trigger3M)),NA())</f>
        <v>5.6615130116288472E-3</v>
      </c>
      <c r="L2341" s="44">
        <f>IFERROR(_xll.qlIndexFixing(Index6M,$H2341,TRUE,_xll.ohTrigger(RecalcTrigger,Trigger6M)),NA())</f>
        <v>5.6589982328326674E-3</v>
      </c>
      <c r="M2341" s="146">
        <f>IFERROR(_xll.qlIndexFixing(Index1Y,$H2341,TRUE,_xll.ohTrigger(RecalcTrigger,Trigger1Y)),NA())</f>
        <v>5.9233090653534326E-3</v>
      </c>
      <c r="N2341" s="145">
        <f>IFERROR(_xll.qlIndexFixing(ONIndex1M,I2341,TRUE,_xll.ohTrigger(RecalcTrigger,Trigger1M)),NA())</f>
        <v>5.5193782284312931E-3</v>
      </c>
      <c r="O2341" s="44">
        <f>IFERROR(_xll.qlIndexFixing(ONIndex3M,I2341,TRUE,_xll.ohTrigger(RecalcTrigger,Trigger3M)),NA())</f>
        <v>5.6676736535377081E-3</v>
      </c>
      <c r="P2341" s="44">
        <f>IFERROR(_xll.qlIndexFixing(ONIndex6M,I2341,TRUE,_xll.ohTrigger(RecalcTrigger,Trigger6M)),NA())</f>
        <v>5.6726252460870263E-3</v>
      </c>
      <c r="Q2341" s="146">
        <f>IFERROR(_xll.qlIndexFixing(ONIndex1Y,I2341,TRUE,_xll.ohTrigger(RecalcTrigger,Trigger1Y)),NA())</f>
        <v>5.9524502873875562E-3</v>
      </c>
    </row>
    <row r="2342" spans="2:17" x14ac:dyDescent="0.2">
      <c r="B2342" s="39" t="s">
        <v>42</v>
      </c>
      <c r="D2342" s="42">
        <f>_xll.qlCalendarAdvance(Calendar,$D2341,B2342,"f",FALSE)</f>
        <v>56178</v>
      </c>
      <c r="E2342" s="140">
        <f>_xll.qlInterestRateIndexValueDate(IndexON,D2342)</f>
        <v>56178</v>
      </c>
      <c r="F2342" s="156">
        <f>IFERROR(_xll.qlIndexFixing(IndexON,D2342,TRUE,_xll.ohTrigger(RecalcTrigger,TriggerON)),NA())</f>
        <v>4.6688907419145664E-3</v>
      </c>
      <c r="H2342" s="42">
        <f>_xll.qlCalendarAdvance(Calendar,$H2341,B2342,"f",FALSE)</f>
        <v>56178</v>
      </c>
      <c r="I2342" s="140">
        <f>_xll.qlInterestRateIndexValueDate(Index1M,$H2342)</f>
        <v>56178</v>
      </c>
      <c r="J2342" s="145">
        <f>IFERROR(_xll.qlIndexFixing(Index1M,$H2342,TRUE,_xll.ohTrigger(RecalcTrigger,Trigger1M)),NA())</f>
        <v>5.5151209492152534E-3</v>
      </c>
      <c r="K2342" s="44">
        <f>IFERROR(_xll.qlIndexFixing(Index3M,H2342,TRUE,_xll.ohTrigger(RecalcTrigger,Trigger3M)),NA())</f>
        <v>5.6599918102583253E-3</v>
      </c>
      <c r="L2342" s="44">
        <f>IFERROR(_xll.qlIndexFixing(Index6M,$H2342,TRUE,_xll.ohTrigger(RecalcTrigger,Trigger6M)),NA())</f>
        <v>5.6573958955071814E-3</v>
      </c>
      <c r="M2342" s="146">
        <f>IFERROR(_xll.qlIndexFixing(Index1Y,$H2342,TRUE,_xll.ohTrigger(RecalcTrigger,Trigger1Y)),NA())</f>
        <v>5.9216320151054269E-3</v>
      </c>
      <c r="N2342" s="145">
        <f>IFERROR(_xll.qlIndexFixing(ONIndex1M,I2342,TRUE,_xll.ohTrigger(RecalcTrigger,Trigger1M)),NA())</f>
        <v>5.5176066702788962E-3</v>
      </c>
      <c r="O2342" s="44">
        <f>IFERROR(_xll.qlIndexFixing(ONIndex3M,I2342,TRUE,_xll.ohTrigger(RecalcTrigger,Trigger3M)),NA())</f>
        <v>5.6660491776083788E-3</v>
      </c>
      <c r="P2342" s="44">
        <f>IFERROR(_xll.qlIndexFixing(ONIndex6M,I2342,TRUE,_xll.ohTrigger(RecalcTrigger,Trigger6M)),NA())</f>
        <v>5.670840494005347E-3</v>
      </c>
      <c r="Q2342" s="146">
        <f>IFERROR(_xll.qlIndexFixing(ONIndex1Y,I2342,TRUE,_xll.ohTrigger(RecalcTrigger,Trigger1Y)),NA())</f>
        <v>5.9504308985425247E-3</v>
      </c>
    </row>
    <row r="2343" spans="2:17" x14ac:dyDescent="0.2">
      <c r="B2343" s="39" t="s">
        <v>42</v>
      </c>
      <c r="D2343" s="42">
        <f>_xll.qlCalendarAdvance(Calendar,$D2342,B2343,"f",FALSE)</f>
        <v>56185</v>
      </c>
      <c r="E2343" s="140">
        <f>_xll.qlInterestRateIndexValueDate(IndexON,D2343)</f>
        <v>56185</v>
      </c>
      <c r="F2343" s="156">
        <f>IFERROR(_xll.qlIndexFixing(IndexON,D2343,TRUE,_xll.ohTrigger(RecalcTrigger,TriggerON)),NA())</f>
        <v>4.6675837725707048E-3</v>
      </c>
      <c r="H2343" s="42">
        <f>_xll.qlCalendarAdvance(Calendar,$H2342,B2343,"f",FALSE)</f>
        <v>56185</v>
      </c>
      <c r="I2343" s="140">
        <f>_xll.qlInterestRateIndexValueDate(Index1M,$H2343)</f>
        <v>56185</v>
      </c>
      <c r="J2343" s="145">
        <f>IFERROR(_xll.qlIndexFixing(Index1M,$H2343,TRUE,_xll.ohTrigger(RecalcTrigger,Trigger1M)),NA())</f>
        <v>5.5133943305275155E-3</v>
      </c>
      <c r="K2343" s="44">
        <f>IFERROR(_xll.qlIndexFixing(Index3M,H2343,TRUE,_xll.ohTrigger(RecalcTrigger,Trigger3M)),NA())</f>
        <v>5.6584868505545477E-3</v>
      </c>
      <c r="L2343" s="44">
        <f>IFERROR(_xll.qlIndexFixing(Index6M,$H2343,TRUE,_xll.ohTrigger(RecalcTrigger,Trigger6M)),NA())</f>
        <v>5.6558080561964017E-3</v>
      </c>
      <c r="M2343" s="146">
        <f>IFERROR(_xll.qlIndexFixing(Index1Y,$H2343,TRUE,_xll.ohTrigger(RecalcTrigger,Trigger1Y)),NA())</f>
        <v>5.9199685932014301E-3</v>
      </c>
      <c r="N2343" s="145">
        <f>IFERROR(_xll.qlIndexFixing(ONIndex1M,I2343,TRUE,_xll.ohTrigger(RecalcTrigger,Trigger1M)),NA())</f>
        <v>5.5158496599339024E-3</v>
      </c>
      <c r="O2343" s="44">
        <f>IFERROR(_xll.qlIndexFixing(ONIndex3M,I2343,TRUE,_xll.ohTrigger(RecalcTrigger,Trigger3M)),NA())</f>
        <v>5.6644409199313461E-3</v>
      </c>
      <c r="P2343" s="44">
        <f>IFERROR(_xll.qlIndexFixing(ONIndex6M,I2343,TRUE,_xll.ohTrigger(RecalcTrigger,Trigger6M)),NA())</f>
        <v>5.6690701981487734E-3</v>
      </c>
      <c r="Q2343" s="146">
        <f>IFERROR(_xll.qlIndexFixing(ONIndex1Y,I2343,TRUE,_xll.ohTrigger(RecalcTrigger,Trigger1Y)),NA())</f>
        <v>5.9484250554486806E-3</v>
      </c>
    </row>
    <row r="2344" spans="2:17" x14ac:dyDescent="0.2">
      <c r="B2344" s="39" t="s">
        <v>42</v>
      </c>
      <c r="D2344" s="42">
        <f>_xll.qlCalendarAdvance(Calendar,$D2343,B2344,"f",FALSE)</f>
        <v>56192</v>
      </c>
      <c r="E2344" s="140">
        <f>_xll.qlInterestRateIndexValueDate(IndexON,D2344)</f>
        <v>56192</v>
      </c>
      <c r="F2344" s="156">
        <f>IFERROR(_xll.qlIndexFixing(IndexON,D2344,TRUE,_xll.ohTrigger(RecalcTrigger,TriggerON)),NA())</f>
        <v>4.6662923786200405E-3</v>
      </c>
      <c r="H2344" s="42">
        <f>_xll.qlCalendarAdvance(Calendar,$H2343,B2344,"f",FALSE)</f>
        <v>56192</v>
      </c>
      <c r="I2344" s="140">
        <f>_xll.qlInterestRateIndexValueDate(Index1M,$H2344)</f>
        <v>56192</v>
      </c>
      <c r="J2344" s="145">
        <f>IFERROR(_xll.qlIndexFixing(Index1M,$H2344,TRUE,_xll.ohTrigger(RecalcTrigger,Trigger1M)),NA())</f>
        <v>5.511761709425615E-3</v>
      </c>
      <c r="K2344" s="44">
        <f>IFERROR(_xll.qlIndexFixing(Index3M,H2344,TRUE,_xll.ohTrigger(RecalcTrigger,Trigger3M)),NA())</f>
        <v>5.6569981324990134E-3</v>
      </c>
      <c r="L2344" s="44">
        <f>IFERROR(_xll.qlIndexFixing(Index6M,$H2344,TRUE,_xll.ohTrigger(RecalcTrigger,Trigger6M)),NA())</f>
        <v>5.6542347148651481E-3</v>
      </c>
      <c r="M2344" s="146">
        <f>IFERROR(_xll.qlIndexFixing(Index1Y,$H2344,TRUE,_xll.ohTrigger(RecalcTrigger,Trigger1Y)),NA())</f>
        <v>5.9183187995737185E-3</v>
      </c>
      <c r="N2344" s="145">
        <f>IFERROR(_xll.qlIndexFixing(ONIndex1M,I2344,TRUE,_xll.ohTrigger(RecalcTrigger,Trigger1M)),NA())</f>
        <v>5.5141071974773581E-3</v>
      </c>
      <c r="O2344" s="44">
        <f>IFERROR(_xll.qlIndexFixing(ONIndex3M,I2344,TRUE,_xll.ohTrigger(RecalcTrigger,Trigger3M)),NA())</f>
        <v>5.6628488805066102E-3</v>
      </c>
      <c r="P2344" s="44">
        <f>IFERROR(_xll.qlIndexFixing(ONIndex6M,I2344,TRUE,_xll.ohTrigger(RecalcTrigger,Trigger6M)),NA())</f>
        <v>5.6673143585173058E-3</v>
      </c>
      <c r="Q2344" s="146">
        <f>IFERROR(_xll.qlIndexFixing(ONIndex1Y,I2344,TRUE,_xll.ohTrigger(RecalcTrigger,Trigger1Y)),NA())</f>
        <v>5.9464327578628851E-3</v>
      </c>
    </row>
    <row r="2345" spans="2:17" x14ac:dyDescent="0.2">
      <c r="B2345" s="39" t="s">
        <v>42</v>
      </c>
      <c r="D2345" s="42">
        <f>_xll.qlCalendarAdvance(Calendar,$D2344,B2345,"f",FALSE)</f>
        <v>56199</v>
      </c>
      <c r="E2345" s="140">
        <f>_xll.qlInterestRateIndexValueDate(IndexON,D2345)</f>
        <v>56199</v>
      </c>
      <c r="F2345" s="156">
        <f>IFERROR(_xll.qlIndexFixing(IndexON,D2345,TRUE,_xll.ohTrigger(RecalcTrigger,TriggerON)),NA())</f>
        <v>4.6650165600625737E-3</v>
      </c>
      <c r="H2345" s="42">
        <f>_xll.qlCalendarAdvance(Calendar,$H2344,B2345,"f",FALSE)</f>
        <v>56199</v>
      </c>
      <c r="I2345" s="140">
        <f>_xll.qlInterestRateIndexValueDate(Index1M,$H2345)</f>
        <v>56199</v>
      </c>
      <c r="J2345" s="145">
        <f>IFERROR(_xll.qlIndexFixing(Index1M,$H2345,TRUE,_xll.ohTrigger(RecalcTrigger,Trigger1M)),NA())</f>
        <v>5.5100631859994849E-3</v>
      </c>
      <c r="K2345" s="44">
        <f>IFERROR(_xll.qlIndexFixing(Index3M,H2345,TRUE,_xll.ohTrigger(RecalcTrigger,Trigger3M)),NA())</f>
        <v>5.6555256560749858E-3</v>
      </c>
      <c r="L2345" s="44">
        <f>IFERROR(_xll.qlIndexFixing(Index6M,$H2345,TRUE,_xll.ohTrigger(RecalcTrigger,Trigger6M)),NA())</f>
        <v>5.6527385306494333E-3</v>
      </c>
      <c r="M2345" s="146">
        <f>IFERROR(_xll.qlIndexFixing(Index1Y,$H2345,TRUE,_xll.ohTrigger(RecalcTrigger,Trigger1Y)),NA())</f>
        <v>5.9166826341552348E-3</v>
      </c>
      <c r="N2345" s="145">
        <f>IFERROR(_xll.qlIndexFixing(ONIndex1M,I2345,TRUE,_xll.ohTrigger(RecalcTrigger,Trigger1M)),NA())</f>
        <v>5.5123792827471707E-3</v>
      </c>
      <c r="O2345" s="44">
        <f>IFERROR(_xll.qlIndexFixing(ONIndex3M,I2345,TRUE,_xll.ohTrigger(RecalcTrigger,Trigger3M)),NA())</f>
        <v>5.6612730591720783E-3</v>
      </c>
      <c r="P2345" s="44">
        <f>IFERROR(_xll.qlIndexFixing(ONIndex6M,I2345,TRUE,_xll.ohTrigger(RecalcTrigger,Trigger6M)),NA())</f>
        <v>5.6655729750298978E-3</v>
      </c>
      <c r="Q2345" s="146">
        <f>IFERROR(_xll.qlIndexFixing(ONIndex1Y,I2345,TRUE,_xll.ohTrigger(RecalcTrigger,Trigger1Y)),NA())</f>
        <v>5.9444540059472306E-3</v>
      </c>
    </row>
    <row r="2346" spans="2:17" x14ac:dyDescent="0.2">
      <c r="B2346" s="39" t="s">
        <v>42</v>
      </c>
      <c r="D2346" s="42">
        <f>_xll.qlCalendarAdvance(Calendar,$D2345,B2346,"f",FALSE)</f>
        <v>56206</v>
      </c>
      <c r="E2346" s="140">
        <f>_xll.qlInterestRateIndexValueDate(IndexON,D2346)</f>
        <v>56206</v>
      </c>
      <c r="F2346" s="156">
        <f>IFERROR(_xll.qlIndexFixing(IndexON,D2346,TRUE,_xll.ohTrigger(RecalcTrigger,TriggerON)),NA())</f>
        <v>4.663756316817258E-3</v>
      </c>
      <c r="H2346" s="42">
        <f>_xll.qlCalendarAdvance(Calendar,$H2345,B2346,"f",FALSE)</f>
        <v>56206</v>
      </c>
      <c r="I2346" s="140">
        <f>_xll.qlInterestRateIndexValueDate(Index1M,$H2346)</f>
        <v>56206</v>
      </c>
      <c r="J2346" s="145">
        <f>IFERROR(_xll.qlIndexFixing(Index1M,$H2346,TRUE,_xll.ohTrigger(RecalcTrigger,Trigger1M)),NA())</f>
        <v>5.508379216956313E-3</v>
      </c>
      <c r="K2346" s="44">
        <f>IFERROR(_xll.qlIndexFixing(Index3M,H2346,TRUE,_xll.ohTrigger(RecalcTrigger,Trigger3M)),NA())</f>
        <v>5.6540694212630829E-3</v>
      </c>
      <c r="L2346" s="44">
        <f>IFERROR(_xll.qlIndexFixing(Index6M,$H2346,TRUE,_xll.ohTrigger(RecalcTrigger,Trigger6M)),NA())</f>
        <v>5.6511931735121314E-3</v>
      </c>
      <c r="M2346" s="146">
        <f>IFERROR(_xll.qlIndexFixing(Index1Y,$H2346,TRUE,_xll.ohTrigger(RecalcTrigger,Trigger1Y)),NA())</f>
        <v>5.9150600968800315E-3</v>
      </c>
      <c r="N2346" s="145">
        <f>IFERROR(_xll.qlIndexFixing(ONIndex1M,I2346,TRUE,_xll.ohTrigger(RecalcTrigger,Trigger1M)),NA())</f>
        <v>5.5106659157433402E-3</v>
      </c>
      <c r="O2346" s="44">
        <f>IFERROR(_xll.qlIndexFixing(ONIndex3M,I2346,TRUE,_xll.ohTrigger(RecalcTrigger,Trigger3M)),NA())</f>
        <v>5.6597134561708895E-3</v>
      </c>
      <c r="P2346" s="44">
        <f>IFERROR(_xll.qlIndexFixing(ONIndex6M,I2346,TRUE,_xll.ohTrigger(RecalcTrigger,Trigger6M)),NA())</f>
        <v>5.6638460477675956E-3</v>
      </c>
      <c r="Q2346" s="146">
        <f>IFERROR(_xll.qlIndexFixing(ONIndex1Y,I2346,TRUE,_xll.ohTrigger(RecalcTrigger,Trigger1Y)),NA())</f>
        <v>5.9424887995396247E-3</v>
      </c>
    </row>
    <row r="2347" spans="2:17" x14ac:dyDescent="0.2">
      <c r="B2347" s="39" t="s">
        <v>42</v>
      </c>
      <c r="D2347" s="42">
        <f>_xll.qlCalendarAdvance(Calendar,$D2346,B2347,"f",FALSE)</f>
        <v>56213</v>
      </c>
      <c r="E2347" s="140">
        <f>_xll.qlInterestRateIndexValueDate(IndexON,D2347)</f>
        <v>56213</v>
      </c>
      <c r="F2347" s="156">
        <f>IFERROR(_xll.qlIndexFixing(IndexON,D2347,TRUE,_xll.ohTrigger(RecalcTrigger,TriggerON)),NA())</f>
        <v>4.6625116491272323E-3</v>
      </c>
      <c r="H2347" s="42">
        <f>_xll.qlCalendarAdvance(Calendar,$H2346,B2347,"f",FALSE)</f>
        <v>56213</v>
      </c>
      <c r="I2347" s="140">
        <f>_xll.qlInterestRateIndexValueDate(Index1M,$H2347)</f>
        <v>56213</v>
      </c>
      <c r="J2347" s="145">
        <f>IFERROR(_xll.qlIndexFixing(Index1M,$H2347,TRUE,_xll.ohTrigger(RecalcTrigger,Trigger1M)),NA())</f>
        <v>5.5064047761162437E-3</v>
      </c>
      <c r="K2347" s="44">
        <f>IFERROR(_xll.qlIndexFixing(Index3M,H2347,TRUE,_xll.ohTrigger(RecalcTrigger,Trigger3M)),NA())</f>
        <v>5.6526294280448055E-3</v>
      </c>
      <c r="L2347" s="44">
        <f>IFERROR(_xll.qlIndexFixing(Index6M,$H2347,TRUE,_xll.ohTrigger(RecalcTrigger,Trigger6M)),NA())</f>
        <v>5.6496016784127832E-3</v>
      </c>
      <c r="M2347" s="146">
        <f>IFERROR(_xll.qlIndexFixing(Index1Y,$H2347,TRUE,_xll.ohTrigger(RecalcTrigger,Trigger1Y)),NA())</f>
        <v>5.9134511876812734E-3</v>
      </c>
      <c r="N2347" s="145">
        <f>IFERROR(_xll.qlIndexFixing(ONIndex1M,I2347,TRUE,_xll.ohTrigger(RecalcTrigger,Trigger1M)),NA())</f>
        <v>5.5089670965469129E-3</v>
      </c>
      <c r="O2347" s="44">
        <f>IFERROR(_xll.qlIndexFixing(ONIndex3M,I2347,TRUE,_xll.ohTrigger(RecalcTrigger,Trigger3M)),NA())</f>
        <v>5.6581700713409511E-3</v>
      </c>
      <c r="P2347" s="44">
        <f>IFERROR(_xll.qlIndexFixing(ONIndex6M,I2347,TRUE,_xll.ohTrigger(RecalcTrigger,Trigger6M)),NA())</f>
        <v>5.6621335767303993E-3</v>
      </c>
      <c r="Q2347" s="146">
        <f>IFERROR(_xll.qlIndexFixing(ONIndex1Y,I2347,TRUE,_xll.ohTrigger(RecalcTrigger,Trigger1Y)),NA())</f>
        <v>5.9405371388021599E-3</v>
      </c>
    </row>
    <row r="2348" spans="2:17" x14ac:dyDescent="0.2">
      <c r="B2348" s="39" t="s">
        <v>42</v>
      </c>
      <c r="D2348" s="42">
        <f>_xll.qlCalendarAdvance(Calendar,$D2347,B2348,"f",FALSE)</f>
        <v>56220</v>
      </c>
      <c r="E2348" s="140">
        <f>_xll.qlInterestRateIndexValueDate(IndexON,D2348)</f>
        <v>56220</v>
      </c>
      <c r="F2348" s="156">
        <f>IFERROR(_xll.qlIndexFixing(IndexON,D2348,TRUE,_xll.ohTrigger(RecalcTrigger,TriggerON)),NA())</f>
        <v>4.6612825567493577E-3</v>
      </c>
      <c r="H2348" s="42">
        <f>_xll.qlCalendarAdvance(Calendar,$H2347,B2348,"f",FALSE)</f>
        <v>56220</v>
      </c>
      <c r="I2348" s="140">
        <f>_xll.qlInterestRateIndexValueDate(Index1M,$H2348)</f>
        <v>56220</v>
      </c>
      <c r="J2348" s="145">
        <f>IFERROR(_xll.qlIndexFixing(Index1M,$H2348,TRUE,_xll.ohTrigger(RecalcTrigger,Trigger1M)),NA())</f>
        <v>5.5049795562868119E-3</v>
      </c>
      <c r="K2348" s="44">
        <f>IFERROR(_xll.qlIndexFixing(Index3M,H2348,TRUE,_xll.ohTrigger(RecalcTrigger,Trigger3M)),NA())</f>
        <v>5.6513155881939472E-3</v>
      </c>
      <c r="L2348" s="44">
        <f>IFERROR(_xll.qlIndexFixing(Index6M,$H2348,TRUE,_xll.ohTrigger(RecalcTrigger,Trigger6M)),NA())</f>
        <v>5.6480863286647622E-3</v>
      </c>
      <c r="M2348" s="146">
        <f>IFERROR(_xll.qlIndexFixing(Index1Y,$H2348,TRUE,_xll.ohTrigger(RecalcTrigger,Trigger1Y)),NA())</f>
        <v>5.9118559064941234E-3</v>
      </c>
      <c r="N2348" s="145">
        <f>IFERROR(_xll.qlIndexFixing(ONIndex1M,I2348,TRUE,_xll.ohTrigger(RecalcTrigger,Trigger1M)),NA())</f>
        <v>5.5072828251578887E-3</v>
      </c>
      <c r="O2348" s="44">
        <f>IFERROR(_xll.qlIndexFixing(ONIndex3M,I2348,TRUE,_xll.ohTrigger(RecalcTrigger,Trigger3M)),NA())</f>
        <v>5.6566429046822631E-3</v>
      </c>
      <c r="P2348" s="44">
        <f>IFERROR(_xll.qlIndexFixing(ONIndex6M,I2348,TRUE,_xll.ohTrigger(RecalcTrigger,Trigger6M)),NA())</f>
        <v>5.6604355619183089E-3</v>
      </c>
      <c r="Q2348" s="146">
        <f>IFERROR(_xll.qlIndexFixing(ONIndex1Y,I2348,TRUE,_xll.ohTrigger(RecalcTrigger,Trigger1Y)),NA())</f>
        <v>5.9385990235727437E-3</v>
      </c>
    </row>
    <row r="2349" spans="2:17" x14ac:dyDescent="0.2">
      <c r="B2349" s="39" t="s">
        <v>42</v>
      </c>
      <c r="D2349" s="42">
        <f>_xll.qlCalendarAdvance(Calendar,$D2348,B2349,"f",FALSE)</f>
        <v>56227</v>
      </c>
      <c r="E2349" s="140">
        <f>_xll.qlInterestRateIndexValueDate(IndexON,D2349)</f>
        <v>56227</v>
      </c>
      <c r="F2349" s="156">
        <f>IFERROR(_xll.qlIndexFixing(IndexON,D2349,TRUE,_xll.ohTrigger(RecalcTrigger,TriggerON)),NA())</f>
        <v>4.6600690396836342E-3</v>
      </c>
      <c r="H2349" s="42">
        <f>_xll.qlCalendarAdvance(Calendar,$H2348,B2349,"f",FALSE)</f>
        <v>56227</v>
      </c>
      <c r="I2349" s="140">
        <f>_xll.qlInterestRateIndexValueDate(Index1M,$H2349)</f>
        <v>56227</v>
      </c>
      <c r="J2349" s="145">
        <f>IFERROR(_xll.qlIndexFixing(Index1M,$H2349,TRUE,_xll.ohTrigger(RecalcTrigger,Trigger1M)),NA())</f>
        <v>5.5033402652333013E-3</v>
      </c>
      <c r="K2349" s="44">
        <f>IFERROR(_xll.qlIndexFixing(Index3M,H2349,TRUE,_xll.ohTrigger(RecalcTrigger,Trigger3M)),NA())</f>
        <v>5.6499058015130089E-3</v>
      </c>
      <c r="L2349" s="44">
        <f>IFERROR(_xll.qlIndexFixing(Index6M,$H2349,TRUE,_xll.ohTrigger(RecalcTrigger,Trigger6M)),NA())</f>
        <v>5.6465854767292767E-3</v>
      </c>
      <c r="M2349" s="146">
        <f>IFERROR(_xll.qlIndexFixing(Index1Y,$H2349,TRUE,_xll.ohTrigger(RecalcTrigger,Trigger1Y)),NA())</f>
        <v>5.9102742532539665E-3</v>
      </c>
      <c r="N2349" s="145">
        <f>IFERROR(_xll.qlIndexFixing(ONIndex1M,I2349,TRUE,_xll.ohTrigger(RecalcTrigger,Trigger1M)),NA())</f>
        <v>5.5056131014952214E-3</v>
      </c>
      <c r="O2349" s="44">
        <f>IFERROR(_xll.qlIndexFixing(ONIndex3M,I2349,TRUE,_xll.ohTrigger(RecalcTrigger,Trigger3M)),NA())</f>
        <v>5.655131956356918E-3</v>
      </c>
      <c r="P2349" s="44">
        <f>IFERROR(_xll.qlIndexFixing(ONIndex6M,I2349,TRUE,_xll.ohTrigger(RecalcTrigger,Trigger6M)),NA())</f>
        <v>5.6587520032502781E-3</v>
      </c>
      <c r="Q2349" s="146">
        <f>IFERROR(_xll.qlIndexFixing(ONIndex1Y,I2349,TRUE,_xll.ohTrigger(RecalcTrigger,Trigger1Y)),NA())</f>
        <v>5.9366744540134686E-3</v>
      </c>
    </row>
    <row r="2350" spans="2:17" x14ac:dyDescent="0.2">
      <c r="B2350" s="39" t="s">
        <v>42</v>
      </c>
      <c r="D2350" s="42">
        <f>_xll.qlCalendarAdvance(Calendar,$D2349,B2350,"f",FALSE)</f>
        <v>56234</v>
      </c>
      <c r="E2350" s="140">
        <f>_xll.qlInterestRateIndexValueDate(IndexON,D2350)</f>
        <v>56234</v>
      </c>
      <c r="F2350" s="156">
        <f>IFERROR(_xll.qlIndexFixing(IndexON,D2350,TRUE,_xll.ohTrigger(RecalcTrigger,TriggerON)),NA())</f>
        <v>4.6588710980921544E-3</v>
      </c>
      <c r="H2350" s="42">
        <f>_xll.qlCalendarAdvance(Calendar,$H2349,B2350,"f",FALSE)</f>
        <v>56234</v>
      </c>
      <c r="I2350" s="140">
        <f>_xll.qlInterestRateIndexValueDate(Index1M,$H2350)</f>
        <v>56234</v>
      </c>
      <c r="J2350" s="145">
        <f>IFERROR(_xll.qlIndexFixing(Index1M,$H2350,TRUE,_xll.ohTrigger(RecalcTrigger,Trigger1M)),NA())</f>
        <v>5.5017155287610947E-3</v>
      </c>
      <c r="K2350" s="44">
        <f>IFERROR(_xll.qlIndexFixing(Index3M,H2350,TRUE,_xll.ohTrigger(RecalcTrigger,Trigger3M)),NA())</f>
        <v>5.6485122558619745E-3</v>
      </c>
      <c r="L2350" s="44">
        <f>IFERROR(_xll.qlIndexFixing(Index6M,$H2350,TRUE,_xll.ohTrigger(RecalcTrigger,Trigger6M)),NA())</f>
        <v>5.6450991225747097E-3</v>
      </c>
      <c r="M2350" s="146">
        <f>IFERROR(_xll.qlIndexFixing(Index1Y,$H2350,TRUE,_xll.ohTrigger(RecalcTrigger,Trigger1Y)),NA())</f>
        <v>5.9087062278959657E-3</v>
      </c>
      <c r="N2350" s="145">
        <f>IFERROR(_xll.qlIndexFixing(ONIndex1M,I2350,TRUE,_xll.ohTrigger(RecalcTrigger,Trigger1M)),NA())</f>
        <v>5.5039579257210036E-3</v>
      </c>
      <c r="O2350" s="44">
        <f>IFERROR(_xll.qlIndexFixing(ONIndex3M,I2350,TRUE,_xll.ohTrigger(RecalcTrigger,Trigger3M)),NA())</f>
        <v>5.6536372260407308E-3</v>
      </c>
      <c r="P2350" s="44">
        <f>IFERROR(_xll.qlIndexFixing(ONIndex6M,I2350,TRUE,_xll.ohTrigger(RecalcTrigger,Trigger6M)),NA())</f>
        <v>5.6570829007263068E-3</v>
      </c>
      <c r="Q2350" s="146">
        <f>IFERROR(_xll.qlIndexFixing(ONIndex1Y,I2350,TRUE,_xll.ohTrigger(RecalcTrigger,Trigger1Y)),NA())</f>
        <v>5.934763429962242E-3</v>
      </c>
    </row>
    <row r="2351" spans="2:17" x14ac:dyDescent="0.2">
      <c r="B2351" s="39" t="s">
        <v>42</v>
      </c>
      <c r="D2351" s="42">
        <f>_xll.qlCalendarAdvance(Calendar,$D2350,B2351,"f",FALSE)</f>
        <v>56241</v>
      </c>
      <c r="E2351" s="140">
        <f>_xll.qlInterestRateIndexValueDate(IndexON,D2351)</f>
        <v>56241</v>
      </c>
      <c r="F2351" s="156">
        <f>IFERROR(_xll.qlIndexFixing(IndexON,D2351,TRUE,_xll.ohTrigger(RecalcTrigger,TriggerON)),NA())</f>
        <v>4.657688731893872E-3</v>
      </c>
      <c r="H2351" s="42">
        <f>_xll.qlCalendarAdvance(Calendar,$H2350,B2351,"f",FALSE)</f>
        <v>56241</v>
      </c>
      <c r="I2351" s="140">
        <f>_xll.qlInterestRateIndexValueDate(Index1M,$H2351)</f>
        <v>56241</v>
      </c>
      <c r="J2351" s="145">
        <f>IFERROR(_xll.qlIndexFixing(Index1M,$H2351,TRUE,_xll.ohTrigger(RecalcTrigger,Trigger1M)),NA())</f>
        <v>5.5001053468701913E-3</v>
      </c>
      <c r="K2351" s="44">
        <f>IFERROR(_xll.qlIndexFixing(Index3M,H2351,TRUE,_xll.ohTrigger(RecalcTrigger,Trigger3M)),NA())</f>
        <v>5.6471349512255348E-3</v>
      </c>
      <c r="L2351" s="44">
        <f>IFERROR(_xll.qlIndexFixing(Index6M,$H2351,TRUE,_xll.ohTrigger(RecalcTrigger,Trigger6M)),NA())</f>
        <v>5.6436272661685542E-3</v>
      </c>
      <c r="M2351" s="146">
        <f>IFERROR(_xll.qlIndexFixing(Index1Y,$H2351,TRUE,_xll.ohTrigger(RecalcTrigger,Trigger1Y)),NA())</f>
        <v>5.9071518303568382E-3</v>
      </c>
      <c r="N2351" s="145">
        <f>IFERROR(_xll.qlIndexFixing(ONIndex1M,I2351,TRUE,_xll.ohTrigger(RecalcTrigger,Trigger1M)),NA())</f>
        <v>5.5023172976731427E-3</v>
      </c>
      <c r="O2351" s="44">
        <f>IFERROR(_xll.qlIndexFixing(ONIndex3M,I2351,TRUE,_xll.ohTrigger(RecalcTrigger,Trigger3M)),NA())</f>
        <v>5.6521587140578866E-3</v>
      </c>
      <c r="P2351" s="44">
        <f>IFERROR(_xll.qlIndexFixing(ONIndex6M,I2351,TRUE,_xll.ohTrigger(RecalcTrigger,Trigger6M)),NA())</f>
        <v>5.655428254589534E-3</v>
      </c>
      <c r="Q2351" s="146">
        <f>IFERROR(_xll.qlIndexFixing(ONIndex1Y,I2351,TRUE,_xll.ohTrigger(RecalcTrigger,Trigger1Y)),NA())</f>
        <v>5.9328659515811566E-3</v>
      </c>
    </row>
    <row r="2352" spans="2:17" x14ac:dyDescent="0.2">
      <c r="B2352" s="39" t="s">
        <v>42</v>
      </c>
      <c r="D2352" s="42">
        <f>_xll.qlCalendarAdvance(Calendar,$D2351,B2352,"f",FALSE)</f>
        <v>56248</v>
      </c>
      <c r="E2352" s="140">
        <f>_xll.qlInterestRateIndexValueDate(IndexON,D2352)</f>
        <v>56248</v>
      </c>
      <c r="F2352" s="156">
        <f>IFERROR(_xll.qlIndexFixing(IndexON,D2352,TRUE,_xll.ohTrigger(RecalcTrigger,TriggerON)),NA())</f>
        <v>4.656521941088787E-3</v>
      </c>
      <c r="H2352" s="42">
        <f>_xll.qlCalendarAdvance(Calendar,$H2351,B2352,"f",FALSE)</f>
        <v>56248</v>
      </c>
      <c r="I2352" s="140">
        <f>_xll.qlInterestRateIndexValueDate(Index1M,$H2352)</f>
        <v>56248</v>
      </c>
      <c r="J2352" s="145">
        <f>IFERROR(_xll.qlIndexFixing(Index1M,$H2352,TRUE,_xll.ohTrigger(RecalcTrigger,Trigger1M)),NA())</f>
        <v>5.4985097195501334E-3</v>
      </c>
      <c r="K2352" s="44">
        <f>IFERROR(_xll.qlIndexFixing(Index3M,H2352,TRUE,_xll.ohTrigger(RecalcTrigger,Trigger3M)),NA())</f>
        <v>5.6457234324095405E-3</v>
      </c>
      <c r="L2352" s="44">
        <f>IFERROR(_xll.qlIndexFixing(Index6M,$H2352,TRUE,_xll.ohTrigger(RecalcTrigger,Trigger6M)),NA())</f>
        <v>5.6421699074796373E-3</v>
      </c>
      <c r="M2352" s="146">
        <f>IFERROR(_xll.qlIndexFixing(Index1Y,$H2352,TRUE,_xll.ohTrigger(RecalcTrigger,Trigger1Y)),NA())</f>
        <v>5.9056110605730794E-3</v>
      </c>
      <c r="N2352" s="145">
        <f>IFERROR(_xll.qlIndexFixing(ONIndex1M,I2352,TRUE,_xll.ohTrigger(RecalcTrigger,Trigger1M)),NA())</f>
        <v>5.500691217432685E-3</v>
      </c>
      <c r="O2352" s="44">
        <f>IFERROR(_xll.qlIndexFixing(ONIndex3M,I2352,TRUE,_xll.ohTrigger(RecalcTrigger,Trigger3M)),NA())</f>
        <v>5.6506964203273391E-3</v>
      </c>
      <c r="P2352" s="44">
        <f>IFERROR(_xll.qlIndexFixing(ONIndex6M,I2352,TRUE,_xll.ohTrigger(RecalcTrigger,Trigger6M)),NA())</f>
        <v>5.6537880645157745E-3</v>
      </c>
      <c r="Q2352" s="146">
        <f>IFERROR(_xll.qlIndexFixing(ONIndex1Y,I2352,TRUE,_xll.ohTrigger(RecalcTrigger,Trigger1Y)),NA())</f>
        <v>5.9309820187081197E-3</v>
      </c>
    </row>
    <row r="2353" spans="2:17" x14ac:dyDescent="0.2">
      <c r="B2353" s="39" t="s">
        <v>42</v>
      </c>
      <c r="D2353" s="42">
        <f>_xll.qlCalendarAdvance(Calendar,$D2352,B2353,"f",FALSE)</f>
        <v>56255</v>
      </c>
      <c r="E2353" s="140">
        <f>_xll.qlInterestRateIndexValueDate(IndexON,D2353)</f>
        <v>56255</v>
      </c>
      <c r="F2353" s="156">
        <f>IFERROR(_xll.qlIndexFixing(IndexON,D2353,TRUE,_xll.ohTrigger(RecalcTrigger,TriggerON)),NA())</f>
        <v>4.6553707255958532E-3</v>
      </c>
      <c r="H2353" s="42">
        <f>_xll.qlCalendarAdvance(Calendar,$H2352,B2353,"f",FALSE)</f>
        <v>56255</v>
      </c>
      <c r="I2353" s="140">
        <f>_xll.qlInterestRateIndexValueDate(Index1M,$H2353)</f>
        <v>56255</v>
      </c>
      <c r="J2353" s="145">
        <f>IFERROR(_xll.qlIndexFixing(Index1M,$H2353,TRUE,_xll.ohTrigger(RecalcTrigger,Trigger1M)),NA())</f>
        <v>5.4969286467956933E-3</v>
      </c>
      <c r="K2353" s="44">
        <f>IFERROR(_xll.qlIndexFixing(Index3M,H2353,TRUE,_xll.ohTrigger(RecalcTrigger,Trigger3M)),NA())</f>
        <v>5.6444290649316038E-3</v>
      </c>
      <c r="L2353" s="44">
        <f>IFERROR(_xll.qlIndexFixing(Index6M,$H2353,TRUE,_xll.ohTrigger(RecalcTrigger,Trigger6M)),NA())</f>
        <v>5.6407816059471259E-3</v>
      </c>
      <c r="M2353" s="146">
        <f>IFERROR(_xll.qlIndexFixing(Index1Y,$H2353,TRUE,_xll.ohTrigger(RecalcTrigger,Trigger1Y)),NA())</f>
        <v>5.9040839184822946E-3</v>
      </c>
      <c r="N2353" s="145">
        <f>IFERROR(_xll.qlIndexFixing(ONIndex1M,I2353,TRUE,_xll.ohTrigger(RecalcTrigger,Trigger1M)),NA())</f>
        <v>5.4990796849996304E-3</v>
      </c>
      <c r="O2353" s="44">
        <f>IFERROR(_xll.qlIndexFixing(ONIndex3M,I2353,TRUE,_xll.ohTrigger(RecalcTrigger,Trigger3M)),NA())</f>
        <v>5.6492503446869957E-3</v>
      </c>
      <c r="P2353" s="44">
        <f>IFERROR(_xll.qlIndexFixing(ONIndex6M,I2353,TRUE,_xll.ohTrigger(RecalcTrigger,Trigger6M)),NA())</f>
        <v>5.6521623306671209E-3</v>
      </c>
      <c r="Q2353" s="146">
        <f>IFERROR(_xll.qlIndexFixing(ONIndex1Y,I2353,TRUE,_xll.ohTrigger(RecalcTrigger,Trigger1Y)),NA())</f>
        <v>5.9291116315052239E-3</v>
      </c>
    </row>
    <row r="2354" spans="2:17" x14ac:dyDescent="0.2">
      <c r="B2354" s="39" t="s">
        <v>42</v>
      </c>
      <c r="D2354" s="42">
        <f>_xll.qlCalendarAdvance(Calendar,$D2353,B2354,"f",FALSE)</f>
        <v>56262</v>
      </c>
      <c r="E2354" s="140">
        <f>_xll.qlInterestRateIndexValueDate(IndexON,D2354)</f>
        <v>56262</v>
      </c>
      <c r="F2354" s="156">
        <f>IFERROR(_xll.qlIndexFixing(IndexON,D2354,TRUE,_xll.ohTrigger(RecalcTrigger,TriggerON)),NA())</f>
        <v>4.654235085577163E-3</v>
      </c>
      <c r="H2354" s="42">
        <f>_xll.qlCalendarAdvance(Calendar,$H2353,B2354,"f",FALSE)</f>
        <v>56262</v>
      </c>
      <c r="I2354" s="140">
        <f>_xll.qlInterestRateIndexValueDate(Index1M,$H2354)</f>
        <v>56262</v>
      </c>
      <c r="J2354" s="145">
        <f>IFERROR(_xll.qlIndexFixing(Index1M,$H2354,TRUE,_xll.ohTrigger(RecalcTrigger,Trigger1M)),NA())</f>
        <v>5.4953621286016417E-3</v>
      </c>
      <c r="K2354" s="44">
        <f>IFERROR(_xll.qlIndexFixing(Index3M,H2354,TRUE,_xll.ohTrigger(RecalcTrigger,Trigger3M)),NA())</f>
        <v>5.6431004832407927E-3</v>
      </c>
      <c r="L2354" s="44">
        <f>IFERROR(_xll.qlIndexFixing(Index6M,$H2354,TRUE,_xll.ohTrigger(RecalcTrigger,Trigger6M)),NA())</f>
        <v>5.6393522291102397E-3</v>
      </c>
      <c r="M2354" s="146">
        <f>IFERROR(_xll.qlIndexFixing(Index1Y,$H2354,TRUE,_xll.ohTrigger(RecalcTrigger,Trigger1Y)),NA())</f>
        <v>5.9025704040223115E-3</v>
      </c>
      <c r="N2354" s="145">
        <f>IFERROR(_xll.qlIndexFixing(ONIndex1M,I2354,TRUE,_xll.ohTrigger(RecalcTrigger,Trigger1M)),NA())</f>
        <v>5.4974827002929327E-3</v>
      </c>
      <c r="O2354" s="44">
        <f>IFERROR(_xll.qlIndexFixing(ONIndex3M,I2354,TRUE,_xll.ohTrigger(RecalcTrigger,Trigger3M)),NA())</f>
        <v>5.647820487298949E-3</v>
      </c>
      <c r="P2354" s="44">
        <f>IFERROR(_xll.qlIndexFixing(ONIndex6M,I2354,TRUE,_xll.ohTrigger(RecalcTrigger,Trigger6M)),NA())</f>
        <v>5.6505510530435732E-3</v>
      </c>
      <c r="Q2354" s="146">
        <f>IFERROR(_xll.qlIndexFixing(ONIndex1Y,I2354,TRUE,_xll.ohTrigger(RecalcTrigger,Trigger1Y)),NA())</f>
        <v>5.927254789891423E-3</v>
      </c>
    </row>
    <row r="2355" spans="2:17" x14ac:dyDescent="0.2">
      <c r="B2355" s="39" t="s">
        <v>42</v>
      </c>
      <c r="D2355" s="42">
        <f>_xll.qlCalendarAdvance(Calendar,$D2354,B2355,"f",FALSE)</f>
        <v>56269</v>
      </c>
      <c r="E2355" s="140">
        <f>_xll.qlInterestRateIndexValueDate(IndexON,D2355)</f>
        <v>56269</v>
      </c>
      <c r="F2355" s="156">
        <f>IFERROR(_xll.qlIndexFixing(IndexON,D2355,TRUE,_xll.ohTrigger(RecalcTrigger,TriggerON)),NA())</f>
        <v>4.653115020870624E-3</v>
      </c>
      <c r="H2355" s="42">
        <f>_xll.qlCalendarAdvance(Calendar,$H2354,B2355,"f",FALSE)</f>
        <v>56269</v>
      </c>
      <c r="I2355" s="140">
        <f>_xll.qlInterestRateIndexValueDate(Index1M,$H2355)</f>
        <v>56269</v>
      </c>
      <c r="J2355" s="145">
        <f>IFERROR(_xll.qlIndexFixing(Index1M,$H2355,TRUE,_xll.ohTrigger(RecalcTrigger,Trigger1M)),NA())</f>
        <v>5.4938101649601358E-3</v>
      </c>
      <c r="K2355" s="44">
        <f>IFERROR(_xll.qlIndexFixing(Index3M,H2355,TRUE,_xll.ohTrigger(RecalcTrigger,Trigger3M)),NA())</f>
        <v>5.6417881424997403E-3</v>
      </c>
      <c r="L2355" s="44">
        <f>IFERROR(_xll.qlIndexFixing(Index6M,$H2355,TRUE,_xll.ohTrigger(RecalcTrigger,Trigger6M)),NA())</f>
        <v>5.63793734966997E-3</v>
      </c>
      <c r="M2355" s="146">
        <f>IFERROR(_xll.qlIndexFixing(Index1Y,$H2355,TRUE,_xll.ohTrigger(RecalcTrigger,Trigger1Y)),NA())</f>
        <v>5.9010705171316236E-3</v>
      </c>
      <c r="N2355" s="145">
        <f>IFERROR(_xll.qlIndexFixing(ONIndex1M,I2355,TRUE,_xll.ohTrigger(RecalcTrigger,Trigger1M)),NA())</f>
        <v>5.4959002633936382E-3</v>
      </c>
      <c r="O2355" s="44">
        <f>IFERROR(_xll.qlIndexFixing(ONIndex3M,I2355,TRUE,_xll.ohTrigger(RecalcTrigger,Trigger3M)),NA())</f>
        <v>5.646406848163199E-3</v>
      </c>
      <c r="P2355" s="44">
        <f>IFERROR(_xll.qlIndexFixing(ONIndex6M,I2355,TRUE,_xll.ohTrigger(RecalcTrigger,Trigger6M)),NA())</f>
        <v>5.6489542316451313E-3</v>
      </c>
      <c r="Q2355" s="146">
        <f>IFERROR(_xll.qlIndexFixing(ONIndex1Y,I2355,TRUE,_xll.ohTrigger(RecalcTrigger,Trigger1Y)),NA())</f>
        <v>5.9254114938667168E-3</v>
      </c>
    </row>
    <row r="2356" spans="2:17" x14ac:dyDescent="0.2">
      <c r="B2356" s="39" t="s">
        <v>42</v>
      </c>
      <c r="D2356" s="42">
        <f>_xll.qlCalendarAdvance(Calendar,$D2355,B2356,"f",FALSE)</f>
        <v>56276</v>
      </c>
      <c r="E2356" s="140">
        <f>_xll.qlInterestRateIndexValueDate(IndexON,D2356)</f>
        <v>56276</v>
      </c>
      <c r="F2356" s="156">
        <f>IFERROR(_xll.qlIndexFixing(IndexON,D2356,TRUE,_xll.ohTrigger(RecalcTrigger,TriggerON)),NA())</f>
        <v>4.6520105316383287E-3</v>
      </c>
      <c r="H2356" s="42">
        <f>_xll.qlCalendarAdvance(Calendar,$H2355,B2356,"f",FALSE)</f>
        <v>56276</v>
      </c>
      <c r="I2356" s="140">
        <f>_xll.qlInterestRateIndexValueDate(Index1M,$H2356)</f>
        <v>56276</v>
      </c>
      <c r="J2356" s="145">
        <f>IFERROR(_xll.qlIndexFixing(Index1M,$H2356,TRUE,_xll.ohTrigger(RecalcTrigger,Trigger1M)),NA())</f>
        <v>5.4922727558685599E-3</v>
      </c>
      <c r="K2356" s="44">
        <f>IFERROR(_xll.qlIndexFixing(Index3M,H2356,TRUE,_xll.ohTrigger(RecalcTrigger,Trigger3M)),NA())</f>
        <v>5.6404920426922356E-3</v>
      </c>
      <c r="L2356" s="44">
        <f>IFERROR(_xll.qlIndexFixing(Index6M,$H2356,TRUE,_xll.ohTrigger(RecalcTrigger,Trigger6M)),NA())</f>
        <v>5.6365369675945246E-3</v>
      </c>
      <c r="M2356" s="146">
        <f>IFERROR(_xll.qlIndexFixing(Index1Y,$H2356,TRUE,_xll.ohTrigger(RecalcTrigger,Trigger1Y)),NA())</f>
        <v>5.8995842577491686E-3</v>
      </c>
      <c r="N2356" s="145">
        <f>IFERROR(_xll.qlIndexFixing(ONIndex1M,I2356,TRUE,_xll.ohTrigger(RecalcTrigger,Trigger1M)),NA())</f>
        <v>5.4943323742207006E-3</v>
      </c>
      <c r="O2356" s="44">
        <f>IFERROR(_xll.qlIndexFixing(ONIndex3M,I2356,TRUE,_xll.ohTrigger(RecalcTrigger,Trigger3M)),NA())</f>
        <v>5.6450094272797458E-3</v>
      </c>
      <c r="P2356" s="44">
        <f>IFERROR(_xll.qlIndexFixing(ONIndex6M,I2356,TRUE,_xll.ohTrigger(RecalcTrigger,Trigger6M)),NA())</f>
        <v>5.6473718663907491E-3</v>
      </c>
      <c r="Q2356" s="146">
        <f>IFERROR(_xll.qlIndexFixing(ONIndex1Y,I2356,TRUE,_xll.ohTrigger(RecalcTrigger,Trigger1Y)),NA())</f>
        <v>5.9235817434311056E-3</v>
      </c>
    </row>
    <row r="2357" spans="2:17" x14ac:dyDescent="0.2">
      <c r="B2357" s="39" t="s">
        <v>42</v>
      </c>
      <c r="D2357" s="42">
        <f>_xll.qlCalendarAdvance(Calendar,$D2356,B2357,"f",FALSE)</f>
        <v>56283</v>
      </c>
      <c r="E2357" s="140">
        <f>_xll.qlInterestRateIndexValueDate(IndexON,D2357)</f>
        <v>56283</v>
      </c>
      <c r="F2357" s="156">
        <f>IFERROR(_xll.qlIndexFixing(IndexON,D2357,TRUE,_xll.ohTrigger(RecalcTrigger,TriggerON)),NA())</f>
        <v>4.6509216177181845E-3</v>
      </c>
      <c r="H2357" s="42">
        <f>_xll.qlCalendarAdvance(Calendar,$H2356,B2357,"f",FALSE)</f>
        <v>56283</v>
      </c>
      <c r="I2357" s="140">
        <f>_xll.qlInterestRateIndexValueDate(Index1M,$H2357)</f>
        <v>56283</v>
      </c>
      <c r="J2357" s="145">
        <f>IFERROR(_xll.qlIndexFixing(Index1M,$H2357,TRUE,_xll.ohTrigger(RecalcTrigger,Trigger1M)),NA())</f>
        <v>5.4909489207476325E-3</v>
      </c>
      <c r="K2357" s="44">
        <f>IFERROR(_xll.qlIndexFixing(Index3M,H2357,TRUE,_xll.ohTrigger(RecalcTrigger,Trigger3M)),NA())</f>
        <v>5.6391674276813708E-3</v>
      </c>
      <c r="L2357" s="44">
        <f>IFERROR(_xll.qlIndexFixing(Index6M,$H2357,TRUE,_xll.ohTrigger(RecalcTrigger,Trigger6M)),NA())</f>
        <v>5.6351510828552475E-3</v>
      </c>
      <c r="M2357" s="146">
        <f>IFERROR(_xll.qlIndexFixing(Index1Y,$H2357,TRUE,_xll.ohTrigger(RecalcTrigger,Trigger1Y)),NA())</f>
        <v>5.8981116258149946E-3</v>
      </c>
      <c r="N2357" s="145">
        <f>IFERROR(_xll.qlIndexFixing(ONIndex1M,I2357,TRUE,_xll.ohTrigger(RecalcTrigger,Trigger1M)),NA())</f>
        <v>5.4927790329362125E-3</v>
      </c>
      <c r="O2357" s="44">
        <f>IFERROR(_xll.qlIndexFixing(ONIndex3M,I2357,TRUE,_xll.ohTrigger(RecalcTrigger,Trigger3M)),NA())</f>
        <v>5.6436282244864966E-3</v>
      </c>
      <c r="P2357" s="44">
        <f>IFERROR(_xll.qlIndexFixing(ONIndex6M,I2357,TRUE,_xll.ohTrigger(RecalcTrigger,Trigger6M)),NA())</f>
        <v>5.6458039573614727E-3</v>
      </c>
      <c r="Q2357" s="146">
        <f>IFERROR(_xll.qlIndexFixing(ONIndex1Y,I2357,TRUE,_xll.ohTrigger(RecalcTrigger,Trigger1Y)),NA())</f>
        <v>5.9217655385035428E-3</v>
      </c>
    </row>
    <row r="2358" spans="2:17" x14ac:dyDescent="0.2">
      <c r="B2358" s="39" t="s">
        <v>42</v>
      </c>
      <c r="D2358" s="42">
        <f>_xll.qlCalendarAdvance(Calendar,$D2357,B2358,"f",FALSE)</f>
        <v>56290</v>
      </c>
      <c r="E2358" s="140">
        <f>_xll.qlInterestRateIndexValueDate(IndexON,D2358)</f>
        <v>56290</v>
      </c>
      <c r="F2358" s="156">
        <f>IFERROR(_xll.qlIndexFixing(IndexON,D2358,TRUE,_xll.ohTrigger(RecalcTrigger,TriggerON)),NA())</f>
        <v>4.6498482791912377E-3</v>
      </c>
      <c r="H2358" s="42">
        <f>_xll.qlCalendarAdvance(Calendar,$H2357,B2358,"f",FALSE)</f>
        <v>56290</v>
      </c>
      <c r="I2358" s="140">
        <f>_xll.qlInterestRateIndexValueDate(Index1M,$H2358)</f>
        <v>56290</v>
      </c>
      <c r="J2358" s="145">
        <f>IFERROR(_xll.qlIndexFixing(Index1M,$H2358,TRUE,_xll.ohTrigger(RecalcTrigger,Trigger1M)),NA())</f>
        <v>5.4894375700940768E-3</v>
      </c>
      <c r="K2358" s="44">
        <f>IFERROR(_xll.qlIndexFixing(Index3M,H2358,TRUE,_xll.ohTrigger(RecalcTrigger,Trigger3M)),NA())</f>
        <v>5.6379485658175389E-3</v>
      </c>
      <c r="L2358" s="44">
        <f>IFERROR(_xll.qlIndexFixing(Index6M,$H2358,TRUE,_xll.ohTrigger(RecalcTrigger,Trigger6M)),NA())</f>
        <v>5.633779695420795E-3</v>
      </c>
      <c r="M2358" s="146">
        <f>IFERROR(_xll.qlIndexFixing(Index1Y,$H2358,TRUE,_xll.ohTrigger(RecalcTrigger,Trigger1Y)),NA())</f>
        <v>5.8966526212689274E-3</v>
      </c>
      <c r="N2358" s="145">
        <f>IFERROR(_xll.qlIndexFixing(ONIndex1M,I2358,TRUE,_xll.ohTrigger(RecalcTrigger,Trigger1M)),NA())</f>
        <v>5.491240239297035E-3</v>
      </c>
      <c r="O2358" s="44">
        <f>IFERROR(_xll.qlIndexFixing(ONIndex3M,I2358,TRUE,_xll.ohTrigger(RecalcTrigger,Trigger3M)),NA())</f>
        <v>5.6422632400265904E-3</v>
      </c>
      <c r="P2358" s="44">
        <f>IFERROR(_xll.qlIndexFixing(ONIndex6M,I2358,TRUE,_xll.ohTrigger(RecalcTrigger,Trigger6M)),NA())</f>
        <v>5.6442505044762559E-3</v>
      </c>
      <c r="Q2358" s="146">
        <f>IFERROR(_xll.qlIndexFixing(ONIndex1Y,I2358,TRUE,_xll.ohTrigger(RecalcTrigger,Trigger1Y)),NA())</f>
        <v>5.9199628792461212E-3</v>
      </c>
    </row>
    <row r="2359" spans="2:17" x14ac:dyDescent="0.2">
      <c r="B2359" s="39" t="s">
        <v>42</v>
      </c>
      <c r="D2359" s="42">
        <f>_xll.qlCalendarAdvance(Calendar,$D2358,B2359,"f",FALSE)</f>
        <v>56297</v>
      </c>
      <c r="E2359" s="140">
        <f>_xll.qlInterestRateIndexValueDate(IndexON,D2359)</f>
        <v>56297</v>
      </c>
      <c r="F2359" s="156">
        <f>IFERROR(_xll.qlIndexFixing(IndexON,D2359,TRUE,_xll.ohTrigger(RecalcTrigger,TriggerON)),NA())</f>
        <v>4.6487905161385346E-3</v>
      </c>
      <c r="H2359" s="42">
        <f>_xll.qlCalendarAdvance(Calendar,$H2358,B2359,"f",FALSE)</f>
        <v>56297</v>
      </c>
      <c r="I2359" s="140">
        <f>_xll.qlInterestRateIndexValueDate(Index1M,$H2359)</f>
        <v>56297</v>
      </c>
      <c r="J2359" s="145">
        <f>IFERROR(_xll.qlIndexFixing(Index1M,$H2359,TRUE,_xll.ohTrigger(RecalcTrigger,Trigger1M)),NA())</f>
        <v>5.4879407732974506E-3</v>
      </c>
      <c r="K2359" s="44">
        <f>IFERROR(_xll.qlIndexFixing(Index3M,H2359,TRUE,_xll.ohTrigger(RecalcTrigger,Trigger3M)),NA())</f>
        <v>5.6367011887188279E-3</v>
      </c>
      <c r="L2359" s="44">
        <f>IFERROR(_xll.qlIndexFixing(Index6M,$H2359,TRUE,_xll.ohTrigger(RecalcTrigger,Trigger6M)),NA())</f>
        <v>5.6324228052629559E-3</v>
      </c>
      <c r="M2359" s="146">
        <f>IFERROR(_xll.qlIndexFixing(Index1Y,$H2359,TRUE,_xll.ohTrigger(RecalcTrigger,Trigger1Y)),NA())</f>
        <v>5.8952072440516812E-3</v>
      </c>
      <c r="N2359" s="145">
        <f>IFERROR(_xll.qlIndexFixing(ONIndex1M,I2359,TRUE,_xll.ohTrigger(RecalcTrigger,Trigger1M)),NA())</f>
        <v>5.4897159936273532E-3</v>
      </c>
      <c r="O2359" s="44">
        <f>IFERROR(_xll.qlIndexFixing(ONIndex3M,I2359,TRUE,_xll.ohTrigger(RecalcTrigger,Trigger3M)),NA())</f>
        <v>5.6409144737379346E-3</v>
      </c>
      <c r="P2359" s="44">
        <f>IFERROR(_xll.qlIndexFixing(ONIndex6M,I2359,TRUE,_xll.ohTrigger(RecalcTrigger,Trigger6M)),NA())</f>
        <v>5.6427115078161449E-3</v>
      </c>
      <c r="Q2359" s="146">
        <f>IFERROR(_xll.qlIndexFixing(ONIndex1Y,I2359,TRUE,_xll.ohTrigger(RecalcTrigger,Trigger1Y)),NA())</f>
        <v>5.9181737654967481E-3</v>
      </c>
    </row>
    <row r="2360" spans="2:17" x14ac:dyDescent="0.2">
      <c r="B2360" s="39" t="s">
        <v>42</v>
      </c>
      <c r="D2360" s="42">
        <f>_xll.qlCalendarAdvance(Calendar,$D2359,B2360,"f",FALSE)</f>
        <v>56304</v>
      </c>
      <c r="E2360" s="140">
        <f>_xll.qlInterestRateIndexValueDate(IndexON,D2360)</f>
        <v>56304</v>
      </c>
      <c r="F2360" s="156">
        <f>IFERROR(_xll.qlIndexFixing(IndexON,D2360,TRUE,_xll.ohTrigger(RecalcTrigger,TriggerON)),NA())</f>
        <v>4.6477483283979826E-3</v>
      </c>
      <c r="H2360" s="42">
        <f>_xll.qlCalendarAdvance(Calendar,$H2359,B2360,"f",FALSE)</f>
        <v>56304</v>
      </c>
      <c r="I2360" s="140">
        <f>_xll.qlInterestRateIndexValueDate(Index1M,$H2360)</f>
        <v>56304</v>
      </c>
      <c r="J2360" s="145">
        <f>IFERROR(_xll.qlIndexFixing(Index1M,$H2360,TRUE,_xll.ohTrigger(RecalcTrigger,Trigger1M)),NA())</f>
        <v>5.4864585303548586E-3</v>
      </c>
      <c r="K2360" s="44">
        <f>IFERROR(_xll.qlIndexFixing(Index3M,H2360,TRUE,_xll.ohTrigger(RecalcTrigger,Trigger3M)),NA())</f>
        <v>5.6354287188558252E-3</v>
      </c>
      <c r="L2360" s="44">
        <f>IFERROR(_xll.qlIndexFixing(Index6M,$H2360,TRUE,_xll.ohTrigger(RecalcTrigger,Trigger6M)),NA())</f>
        <v>5.6310804123521777E-3</v>
      </c>
      <c r="M2360" s="146">
        <f>IFERROR(_xll.qlIndexFixing(Index1Y,$H2360,TRUE,_xll.ohTrigger(RecalcTrigger,Trigger1Y)),NA())</f>
        <v>5.8937754941046361E-3</v>
      </c>
      <c r="N2360" s="145">
        <f>IFERROR(_xll.qlIndexFixing(ONIndex1M,I2360,TRUE,_xll.ohTrigger(RecalcTrigger,Trigger1M)),NA())</f>
        <v>5.4882062956840283E-3</v>
      </c>
      <c r="O2360" s="44">
        <f>IFERROR(_xll.qlIndexFixing(ONIndex3M,I2360,TRUE,_xll.ohTrigger(RecalcTrigger,Trigger3M)),NA())</f>
        <v>5.639581925539483E-3</v>
      </c>
      <c r="P2360" s="44">
        <f>IFERROR(_xll.qlIndexFixing(ONIndex6M,I2360,TRUE,_xll.ohTrigger(RecalcTrigger,Trigger6M)),NA())</f>
        <v>5.6411869673811399E-3</v>
      </c>
      <c r="Q2360" s="146">
        <f>IFERROR(_xll.qlIndexFixing(ONIndex1Y,I2360,TRUE,_xll.ohTrigger(RecalcTrigger,Trigger1Y)),NA())</f>
        <v>5.9163981974175162E-3</v>
      </c>
    </row>
    <row r="2361" spans="2:17" x14ac:dyDescent="0.2">
      <c r="B2361" s="39" t="s">
        <v>42</v>
      </c>
      <c r="D2361" s="42">
        <f>_xll.qlCalendarAdvance(Calendar,$D2360,B2361,"f",FALSE)</f>
        <v>56311</v>
      </c>
      <c r="E2361" s="140">
        <f>_xll.qlInterestRateIndexValueDate(IndexON,D2361)</f>
        <v>56311</v>
      </c>
      <c r="F2361" s="156">
        <f>IFERROR(_xll.qlIndexFixing(IndexON,D2361,TRUE,_xll.ohTrigger(RecalcTrigger,TriggerON)),NA())</f>
        <v>4.646721716050628E-3</v>
      </c>
      <c r="H2361" s="42">
        <f>_xll.qlCalendarAdvance(Calendar,$H2360,B2361,"f",FALSE)</f>
        <v>56311</v>
      </c>
      <c r="I2361" s="140">
        <f>_xll.qlInterestRateIndexValueDate(Index1M,$H2361)</f>
        <v>56311</v>
      </c>
      <c r="J2361" s="145">
        <f>IFERROR(_xll.qlIndexFixing(Index1M,$H2361,TRUE,_xll.ohTrigger(RecalcTrigger,Trigger1M)),NA())</f>
        <v>5.4848040284426504E-3</v>
      </c>
      <c r="K2361" s="44">
        <f>IFERROR(_xll.qlIndexFixing(Index3M,H2361,TRUE,_xll.ohTrigger(RecalcTrigger,Trigger3M)),NA())</f>
        <v>5.6341748808724293E-3</v>
      </c>
      <c r="L2361" s="44">
        <f>IFERROR(_xll.qlIndexFixing(Index6M,$H2361,TRUE,_xll.ohTrigger(RecalcTrigger,Trigger6M)),NA())</f>
        <v>5.6296134698595691E-3</v>
      </c>
      <c r="M2361" s="146">
        <f>IFERROR(_xll.qlIndexFixing(Index1Y,$H2361,TRUE,_xll.ohTrigger(RecalcTrigger,Trigger1Y)),NA())</f>
        <v>5.8923573713691724E-3</v>
      </c>
      <c r="N2361" s="145">
        <f>IFERROR(_xll.qlIndexFixing(ONIndex1M,I2361,TRUE,_xll.ohTrigger(RecalcTrigger,Trigger1M)),NA())</f>
        <v>5.486711145386014E-3</v>
      </c>
      <c r="O2361" s="44">
        <f>IFERROR(_xll.qlIndexFixing(ONIndex3M,I2361,TRUE,_xll.ohTrigger(RecalcTrigger,Trigger3M)),NA())</f>
        <v>5.6382655956743744E-3</v>
      </c>
      <c r="P2361" s="44">
        <f>IFERROR(_xll.qlIndexFixing(ONIndex6M,I2361,TRUE,_xll.ohTrigger(RecalcTrigger,Trigger6M)),NA())</f>
        <v>5.6396768830901944E-3</v>
      </c>
      <c r="Q2361" s="146">
        <f>IFERROR(_xll.qlIndexFixing(ONIndex1Y,I2361,TRUE,_xll.ohTrigger(RecalcTrigger,Trigger1Y)),NA())</f>
        <v>5.914636174927379E-3</v>
      </c>
    </row>
    <row r="2362" spans="2:17" x14ac:dyDescent="0.2">
      <c r="B2362" s="39" t="s">
        <v>42</v>
      </c>
      <c r="D2362" s="42">
        <f>_xll.qlCalendarAdvance(Calendar,$D2361,B2362,"f",FALSE)</f>
        <v>56318</v>
      </c>
      <c r="E2362" s="140">
        <f>_xll.qlInterestRateIndexValueDate(IndexON,D2362)</f>
        <v>56318</v>
      </c>
      <c r="F2362" s="156">
        <f>IFERROR(_xll.qlIndexFixing(IndexON,D2362,TRUE,_xll.ohTrigger(RecalcTrigger,TriggerON)),NA())</f>
        <v>4.6457106790964708E-3</v>
      </c>
      <c r="H2362" s="42">
        <f>_xll.qlCalendarAdvance(Calendar,$H2361,B2362,"f",FALSE)</f>
        <v>56318</v>
      </c>
      <c r="I2362" s="140">
        <f>_xll.qlInterestRateIndexValueDate(Index1M,$H2362)</f>
        <v>56318</v>
      </c>
      <c r="J2362" s="145">
        <f>IFERROR(_xll.qlIndexFixing(Index1M,$H2362,TRUE,_xll.ohTrigger(RecalcTrigger,Trigger1M)),NA())</f>
        <v>5.4833539465251688E-3</v>
      </c>
      <c r="K2362" s="44">
        <f>IFERROR(_xll.qlIndexFixing(Index3M,H2362,TRUE,_xll.ohTrigger(RecalcTrigger,Trigger3M)),NA())</f>
        <v>5.6329785095623301E-3</v>
      </c>
      <c r="L2362" s="44">
        <f>IFERROR(_xll.qlIndexFixing(Index6M,$H2362,TRUE,_xll.ohTrigger(RecalcTrigger,Trigger6M)),NA())</f>
        <v>5.628303117347952E-3</v>
      </c>
      <c r="M2362" s="146">
        <f>IFERROR(_xll.qlIndexFixing(Index1Y,$H2362,TRUE,_xll.ohTrigger(RecalcTrigger,Trigger1Y)),NA())</f>
        <v>5.8909528757882246E-3</v>
      </c>
      <c r="N2362" s="145">
        <f>IFERROR(_xll.qlIndexFixing(ONIndex1M,I2362,TRUE,_xll.ohTrigger(RecalcTrigger,Trigger1M)),NA())</f>
        <v>5.4852305429764492E-3</v>
      </c>
      <c r="O2362" s="44">
        <f>IFERROR(_xll.qlIndexFixing(ONIndex3M,I2362,TRUE,_xll.ohTrigger(RecalcTrigger,Trigger3M)),NA())</f>
        <v>5.6369654839805161E-3</v>
      </c>
      <c r="P2362" s="44">
        <f>IFERROR(_xll.qlIndexFixing(ONIndex6M,I2362,TRUE,_xll.ohTrigger(RecalcTrigger,Trigger6M)),NA())</f>
        <v>5.6381812551054011E-3</v>
      </c>
      <c r="Q2362" s="146">
        <f>IFERROR(_xll.qlIndexFixing(ONIndex1Y,I2362,TRUE,_xll.ohTrigger(RecalcTrigger,Trigger1Y)),NA())</f>
        <v>5.9128876980263367E-3</v>
      </c>
    </row>
    <row r="2363" spans="2:17" x14ac:dyDescent="0.2">
      <c r="B2363" s="39" t="s">
        <v>42</v>
      </c>
      <c r="D2363" s="42">
        <f>_xll.qlCalendarAdvance(Calendar,$D2362,B2363,"f",FALSE)</f>
        <v>56325</v>
      </c>
      <c r="E2363" s="140">
        <f>_xll.qlInterestRateIndexValueDate(IndexON,D2363)</f>
        <v>56325</v>
      </c>
      <c r="F2363" s="156">
        <f>IFERROR(_xll.qlIndexFixing(IndexON,D2363,TRUE,_xll.ohTrigger(RecalcTrigger,TriggerON)),NA())</f>
        <v>4.6447152175355111E-3</v>
      </c>
      <c r="H2363" s="42">
        <f>_xll.qlCalendarAdvance(Calendar,$H2362,B2363,"f",FALSE)</f>
        <v>56325</v>
      </c>
      <c r="I2363" s="140">
        <f>_xll.qlInterestRateIndexValueDate(Index1M,$H2363)</f>
        <v>56325</v>
      </c>
      <c r="J2363" s="145">
        <f>IFERROR(_xll.qlIndexFixing(Index1M,$H2363,TRUE,_xll.ohTrigger(RecalcTrigger,Trigger1M)),NA())</f>
        <v>5.4819184191157886E-3</v>
      </c>
      <c r="K2363" s="44">
        <f>IFERROR(_xll.qlIndexFixing(Index3M,H2363,TRUE,_xll.ohTrigger(RecalcTrigger,Trigger3M)),NA())</f>
        <v>5.631798379588623E-3</v>
      </c>
      <c r="L2363" s="44">
        <f>IFERROR(_xll.qlIndexFixing(Index6M,$H2363,TRUE,_xll.ohTrigger(RecalcTrigger,Trigger6M)),NA())</f>
        <v>5.627007262674742E-3</v>
      </c>
      <c r="M2363" s="146">
        <f>IFERROR(_xll.qlIndexFixing(Index1Y,$H2363,TRUE,_xll.ohTrigger(RecalcTrigger,Trigger1Y)),NA())</f>
        <v>5.8895620073045052E-3</v>
      </c>
      <c r="N2363" s="145">
        <f>IFERROR(_xll.qlIndexFixing(ONIndex1M,I2363,TRUE,_xll.ohTrigger(RecalcTrigger,Trigger1M)),NA())</f>
        <v>5.4837644883742875E-3</v>
      </c>
      <c r="O2363" s="44">
        <f>IFERROR(_xll.qlIndexFixing(ONIndex3M,I2363,TRUE,_xll.ohTrigger(RecalcTrigger,Trigger3M)),NA())</f>
        <v>5.6356815905389546E-3</v>
      </c>
      <c r="P2363" s="44">
        <f>IFERROR(_xll.qlIndexFixing(ONIndex6M,I2363,TRUE,_xll.ohTrigger(RecalcTrigger,Trigger6M)),NA())</f>
        <v>5.6367000832646674E-3</v>
      </c>
      <c r="Q2363" s="146">
        <f>IFERROR(_xll.qlIndexFixing(ONIndex1Y,I2363,TRUE,_xll.ohTrigger(RecalcTrigger,Trigger1Y)),NA())</f>
        <v>5.911152766633343E-3</v>
      </c>
    </row>
    <row r="2364" spans="2:17" x14ac:dyDescent="0.2">
      <c r="B2364" s="39" t="s">
        <v>42</v>
      </c>
      <c r="D2364" s="42">
        <f>_xll.qlCalendarAdvance(Calendar,$D2363,B2364,"f",FALSE)</f>
        <v>56332</v>
      </c>
      <c r="E2364" s="140">
        <f>_xll.qlInterestRateIndexValueDate(IndexON,D2364)</f>
        <v>56332</v>
      </c>
      <c r="F2364" s="156">
        <f>IFERROR(_xll.qlIndexFixing(IndexON,D2364,TRUE,_xll.ohTrigger(RecalcTrigger,TriggerON)),NA())</f>
        <v>4.6437353312867025E-3</v>
      </c>
      <c r="H2364" s="42">
        <f>_xll.qlCalendarAdvance(Calendar,$H2363,B2364,"f",FALSE)</f>
        <v>56332</v>
      </c>
      <c r="I2364" s="140">
        <f>_xll.qlInterestRateIndexValueDate(Index1M,$H2364)</f>
        <v>56332</v>
      </c>
      <c r="J2364" s="145">
        <f>IFERROR(_xll.qlIndexFixing(Index1M,$H2364,TRUE,_xll.ohTrigger(RecalcTrigger,Trigger1M)),NA())</f>
        <v>5.480497446214508E-3</v>
      </c>
      <c r="K2364" s="44">
        <f>IFERROR(_xll.qlIndexFixing(Index3M,H2364,TRUE,_xll.ohTrigger(RecalcTrigger,Trigger3M)),NA())</f>
        <v>5.6306344909354501E-3</v>
      </c>
      <c r="L2364" s="44">
        <f>IFERROR(_xll.qlIndexFixing(Index6M,$H2364,TRUE,_xll.ohTrigger(RecalcTrigger,Trigger6M)),NA())</f>
        <v>5.625725905812189E-3</v>
      </c>
      <c r="M2364" s="146">
        <f>IFERROR(_xll.qlIndexFixing(Index1Y,$H2364,TRUE,_xll.ohTrigger(RecalcTrigger,Trigger1Y)),NA())</f>
        <v>5.8881847658616149E-3</v>
      </c>
      <c r="N2364" s="145">
        <f>IFERROR(_xll.qlIndexFixing(ONIndex1M,I2364,TRUE,_xll.ohTrigger(RecalcTrigger,Trigger1M)),NA())</f>
        <v>5.4823129815795291E-3</v>
      </c>
      <c r="O2364" s="44">
        <f>IFERROR(_xll.qlIndexFixing(ONIndex3M,I2364,TRUE,_xll.ohTrigger(RecalcTrigger,Trigger3M)),NA())</f>
        <v>5.6344139152686434E-3</v>
      </c>
      <c r="P2364" s="44">
        <f>IFERROR(_xll.qlIndexFixing(ONIndex6M,I2364,TRUE,_xll.ohTrigger(RecalcTrigger,Trigger6M)),NA())</f>
        <v>5.6352333675679933E-3</v>
      </c>
      <c r="Q2364" s="146">
        <f>IFERROR(_xll.qlIndexFixing(ONIndex1Y,I2364,TRUE,_xll.ohTrigger(RecalcTrigger,Trigger1Y)),NA())</f>
        <v>5.9094313808294441E-3</v>
      </c>
    </row>
    <row r="2365" spans="2:17" x14ac:dyDescent="0.2">
      <c r="B2365" s="39" t="s">
        <v>42</v>
      </c>
      <c r="D2365" s="42">
        <f>_xll.qlCalendarAdvance(Calendar,$D2364,B2365,"f",FALSE)</f>
        <v>56339</v>
      </c>
      <c r="E2365" s="140">
        <f>_xll.qlInterestRateIndexValueDate(IndexON,D2365)</f>
        <v>56339</v>
      </c>
      <c r="F2365" s="156">
        <f>IFERROR(_xll.qlIndexFixing(IndexON,D2365,TRUE,_xll.ohTrigger(RecalcTrigger,TriggerON)),NA())</f>
        <v>4.6427710205121375E-3</v>
      </c>
      <c r="H2365" s="42">
        <f>_xll.qlCalendarAdvance(Calendar,$H2364,B2365,"f",FALSE)</f>
        <v>56339</v>
      </c>
      <c r="I2365" s="140">
        <f>_xll.qlInterestRateIndexValueDate(Index1M,$H2365)</f>
        <v>56339</v>
      </c>
      <c r="J2365" s="145">
        <f>IFERROR(_xll.qlIndexFixing(Index1M,$H2365,TRUE,_xll.ohTrigger(RecalcTrigger,Trigger1M)),NA())</f>
        <v>5.4791491298528863E-3</v>
      </c>
      <c r="K2365" s="44">
        <f>IFERROR(_xll.qlIndexFixing(Index3M,H2365,TRUE,_xll.ohTrigger(RecalcTrigger,Trigger3M)),NA())</f>
        <v>5.6295223595205944E-3</v>
      </c>
      <c r="L2365" s="44">
        <f>IFERROR(_xll.qlIndexFixing(Index6M,$H2365,TRUE,_xll.ohTrigger(RecalcTrigger,Trigger6M)),NA())</f>
        <v>5.6245012365574798E-3</v>
      </c>
      <c r="M2365" s="146">
        <f>IFERROR(_xll.qlIndexFixing(Index1Y,$H2365,TRUE,_xll.ohTrigger(RecalcTrigger,Trigger1Y)),NA())</f>
        <v>5.8868211514033764E-3</v>
      </c>
      <c r="N2365" s="145">
        <f>IFERROR(_xll.qlIndexFixing(ONIndex1M,I2365,TRUE,_xll.ohTrigger(RecalcTrigger,Trigger1M)),NA())</f>
        <v>5.4808760224300812E-3</v>
      </c>
      <c r="O2365" s="44">
        <f>IFERROR(_xll.qlIndexFixing(ONIndex3M,I2365,TRUE,_xll.ohTrigger(RecalcTrigger,Trigger3M)),NA())</f>
        <v>5.6331624581695827E-3</v>
      </c>
      <c r="P2365" s="44">
        <f>IFERROR(_xll.qlIndexFixing(ONIndex6M,I2365,TRUE,_xll.ohTrigger(RecalcTrigger,Trigger6M)),NA())</f>
        <v>5.6337811081774714E-3</v>
      </c>
      <c r="Q2365" s="146">
        <f>IFERROR(_xll.qlIndexFixing(ONIndex1Y,I2365,TRUE,_xll.ohTrigger(RecalcTrigger,Trigger1Y)),NA())</f>
        <v>5.9077235407767326E-3</v>
      </c>
    </row>
    <row r="2366" spans="2:17" x14ac:dyDescent="0.2">
      <c r="B2366" s="39" t="s">
        <v>42</v>
      </c>
      <c r="D2366" s="42">
        <f>_xll.qlCalendarAdvance(Calendar,$D2365,B2366,"f",FALSE)</f>
        <v>56346</v>
      </c>
      <c r="E2366" s="140">
        <f>_xll.qlInterestRateIndexValueDate(IndexON,D2366)</f>
        <v>56346</v>
      </c>
      <c r="F2366" s="156">
        <f>IFERROR(_xll.qlIndexFixing(IndexON,D2366,TRUE,_xll.ohTrigger(RecalcTrigger,TriggerON)),NA())</f>
        <v>4.6418222852118163E-3</v>
      </c>
      <c r="H2366" s="42">
        <f>_xll.qlCalendarAdvance(Calendar,$H2365,B2366,"f",FALSE)</f>
        <v>56346</v>
      </c>
      <c r="I2366" s="140">
        <f>_xll.qlInterestRateIndexValueDate(Index1M,$H2366)</f>
        <v>56346</v>
      </c>
      <c r="J2366" s="145">
        <f>IFERROR(_xll.qlIndexFixing(Index1M,$H2366,TRUE,_xll.ohTrigger(RecalcTrigger,Trigger1M)),NA())</f>
        <v>5.4777562472396735E-3</v>
      </c>
      <c r="K2366" s="44">
        <f>IFERROR(_xll.qlIndexFixing(Index3M,H2366,TRUE,_xll.ohTrigger(RecalcTrigger,Trigger3M)),NA())</f>
        <v>5.628389810830599E-3</v>
      </c>
      <c r="L2366" s="44">
        <f>IFERROR(_xll.qlIndexFixing(Index6M,$H2366,TRUE,_xll.ohTrigger(RecalcTrigger,Trigger6M)),NA())</f>
        <v>5.6232478589671488E-3</v>
      </c>
      <c r="M2366" s="146">
        <f>IFERROR(_xll.qlIndexFixing(Index1Y,$H2366,TRUE,_xll.ohTrigger(RecalcTrigger,Trigger1Y)),NA())</f>
        <v>5.8854711638742785E-3</v>
      </c>
      <c r="N2366" s="145">
        <f>IFERROR(_xll.qlIndexFixing(ONIndex1M,I2366,TRUE,_xll.ohTrigger(RecalcTrigger,Trigger1M)),NA())</f>
        <v>5.4794536111690828E-3</v>
      </c>
      <c r="O2366" s="44">
        <f>IFERROR(_xll.qlIndexFixing(ONIndex3M,I2366,TRUE,_xll.ohTrigger(RecalcTrigger,Trigger3M)),NA())</f>
        <v>5.6319272193228187E-3</v>
      </c>
      <c r="P2366" s="44">
        <f>IFERROR(_xll.qlIndexFixing(ONIndex6M,I2366,TRUE,_xll.ohTrigger(RecalcTrigger,Trigger6M)),NA())</f>
        <v>5.632343304931009E-3</v>
      </c>
      <c r="Q2366" s="146">
        <f>IFERROR(_xll.qlIndexFixing(ONIndex1Y,I2366,TRUE,_xll.ohTrigger(RecalcTrigger,Trigger1Y)),NA())</f>
        <v>5.906029246069977E-3</v>
      </c>
    </row>
    <row r="2367" spans="2:17" x14ac:dyDescent="0.2">
      <c r="B2367" s="39" t="s">
        <v>42</v>
      </c>
      <c r="D2367" s="42">
        <f>_xll.qlCalendarAdvance(Calendar,$D2366,B2367,"f",FALSE)</f>
        <v>56353</v>
      </c>
      <c r="E2367" s="140">
        <f>_xll.qlInterestRateIndexValueDate(IndexON,D2367)</f>
        <v>56353</v>
      </c>
      <c r="F2367" s="156">
        <f>IFERROR(_xll.qlIndexFixing(IndexON,D2367,TRUE,_xll.ohTrigger(RecalcTrigger,TriggerON)),NA())</f>
        <v>4.6408891251425999E-3</v>
      </c>
      <c r="H2367" s="42">
        <f>_xll.qlCalendarAdvance(Calendar,$H2366,B2367,"f",FALSE)</f>
        <v>56353</v>
      </c>
      <c r="I2367" s="140">
        <f>_xll.qlInterestRateIndexValueDate(Index1M,$H2367)</f>
        <v>56353</v>
      </c>
      <c r="J2367" s="145">
        <f>IFERROR(_xll.qlIndexFixing(Index1M,$H2367,TRUE,_xll.ohTrigger(RecalcTrigger,Trigger1M)),NA())</f>
        <v>5.4763779188905515E-3</v>
      </c>
      <c r="K2367" s="44">
        <f>IFERROR(_xll.qlIndexFixing(Index3M,H2367,TRUE,_xll.ohTrigger(RecalcTrigger,Trigger3M)),NA())</f>
        <v>5.6272735031669052E-3</v>
      </c>
      <c r="L2367" s="44">
        <f>IFERROR(_xll.qlIndexFixing(Index6M,$H2367,TRUE,_xll.ohTrigger(RecalcTrigger,Trigger6M)),NA())</f>
        <v>5.622008978879281E-3</v>
      </c>
      <c r="M2367" s="146">
        <f>IFERROR(_xll.qlIndexFixing(Index1Y,$H2367,TRUE,_xll.ohTrigger(RecalcTrigger,Trigger1Y)),NA())</f>
        <v>5.8841348032196983E-3</v>
      </c>
      <c r="N2367" s="145">
        <f>IFERROR(_xll.qlIndexFixing(ONIndex1M,I2367,TRUE,_xll.ohTrigger(RecalcTrigger,Trigger1M)),NA())</f>
        <v>5.4780457477154876E-3</v>
      </c>
      <c r="O2367" s="44">
        <f>IFERROR(_xll.qlIndexFixing(ONIndex3M,I2367,TRUE,_xll.ohTrigger(RecalcTrigger,Trigger3M)),NA())</f>
        <v>5.6307081987283514E-3</v>
      </c>
      <c r="P2367" s="44">
        <f>IFERROR(_xll.qlIndexFixing(ONIndex6M,I2367,TRUE,_xll.ohTrigger(RecalcTrigger,Trigger6M)),NA())</f>
        <v>5.6309199579096525E-3</v>
      </c>
      <c r="Q2367" s="146">
        <f>IFERROR(_xll.qlIndexFixing(ONIndex1Y,I2367,TRUE,_xll.ohTrigger(RecalcTrigger,Trigger1Y)),NA())</f>
        <v>5.9043484971954552E-3</v>
      </c>
    </row>
    <row r="2368" spans="2:17" x14ac:dyDescent="0.2">
      <c r="B2368" s="39" t="s">
        <v>42</v>
      </c>
      <c r="D2368" s="42">
        <f>_xll.qlCalendarAdvance(Calendar,$D2367,B2368,"f",FALSE)</f>
        <v>56360</v>
      </c>
      <c r="E2368" s="140">
        <f>_xll.qlInterestRateIndexValueDate(IndexON,D2368)</f>
        <v>56360</v>
      </c>
      <c r="F2368" s="156">
        <f>IFERROR(_xll.qlIndexFixing(IndexON,D2368,TRUE,_xll.ohTrigger(RecalcTrigger,TriggerON)),NA())</f>
        <v>4.6399715404665809E-3</v>
      </c>
      <c r="H2368" s="42">
        <f>_xll.qlCalendarAdvance(Calendar,$H2367,B2368,"f",FALSE)</f>
        <v>56360</v>
      </c>
      <c r="I2368" s="140">
        <f>_xll.qlInterestRateIndexValueDate(Index1M,$H2368)</f>
        <v>56360</v>
      </c>
      <c r="J2368" s="145">
        <f>IFERROR(_xll.qlIndexFixing(Index1M,$H2368,TRUE,_xll.ohTrigger(RecalcTrigger,Trigger1M)),NA())</f>
        <v>5.4750141448001166E-3</v>
      </c>
      <c r="K2368" s="44">
        <f>IFERROR(_xll.qlIndexFixing(Index3M,H2368,TRUE,_xll.ohTrigger(RecalcTrigger,Trigger3M)),NA())</f>
        <v>5.6261734365152631E-3</v>
      </c>
      <c r="L2368" s="44">
        <f>IFERROR(_xll.qlIndexFixing(Index6M,$H2368,TRUE,_xll.ohTrigger(RecalcTrigger,Trigger6M)),NA())</f>
        <v>5.6207845962664192E-3</v>
      </c>
      <c r="M2368" s="146">
        <f>IFERROR(_xll.qlIndexFixing(Index1Y,$H2368,TRUE,_xll.ohTrigger(RecalcTrigger,Trigger1Y)),NA())</f>
        <v>5.8828120693852348E-3</v>
      </c>
      <c r="N2368" s="145">
        <f>IFERROR(_xll.qlIndexFixing(ONIndex1M,I2368,TRUE,_xll.ohTrigger(RecalcTrigger,Trigger1M)),NA())</f>
        <v>5.476652431907203E-3</v>
      </c>
      <c r="O2368" s="44">
        <f>IFERROR(_xll.qlIndexFixing(ONIndex3M,I2368,TRUE,_xll.ohTrigger(RecalcTrigger,Trigger3M)),NA())</f>
        <v>5.6295053963051345E-3</v>
      </c>
      <c r="P2368" s="44">
        <f>IFERROR(_xll.qlIndexFixing(ONIndex6M,I2368,TRUE,_xll.ohTrigger(RecalcTrigger,Trigger6M)),NA())</f>
        <v>5.6295110669513093E-3</v>
      </c>
      <c r="Q2368" s="146">
        <f>IFERROR(_xll.qlIndexFixing(ONIndex1Y,I2368,TRUE,_xll.ohTrigger(RecalcTrigger,Trigger1Y)),NA())</f>
        <v>5.9026812936668893E-3</v>
      </c>
    </row>
    <row r="2369" spans="2:17" x14ac:dyDescent="0.2">
      <c r="B2369" s="39" t="s">
        <v>42</v>
      </c>
      <c r="D2369" s="42">
        <f>_xll.qlCalendarAdvance(Calendar,$D2368,B2369,"f",FALSE)</f>
        <v>56367</v>
      </c>
      <c r="E2369" s="140">
        <f>_xll.qlInterestRateIndexValueDate(IndexON,D2369)</f>
        <v>56367</v>
      </c>
      <c r="F2369" s="156">
        <f>IFERROR(_xll.qlIndexFixing(IndexON,D2369,TRUE,_xll.ohTrigger(RecalcTrigger,TriggerON)),NA())</f>
        <v>4.6390695312648056E-3</v>
      </c>
      <c r="H2369" s="42">
        <f>_xll.qlCalendarAdvance(Calendar,$H2368,B2369,"f",FALSE)</f>
        <v>56367</v>
      </c>
      <c r="I2369" s="140">
        <f>_xll.qlInterestRateIndexValueDate(Index1M,$H2369)</f>
        <v>56367</v>
      </c>
      <c r="J2369" s="145">
        <f>IFERROR(_xll.qlIndexFixing(Index1M,$H2369,TRUE,_xll.ohTrigger(RecalcTrigger,Trigger1M)),NA())</f>
        <v>5.4736649249656679E-3</v>
      </c>
      <c r="K2369" s="44">
        <f>IFERROR(_xll.qlIndexFixing(Index3M,H2369,TRUE,_xll.ohTrigger(RecalcTrigger,Trigger3M)),NA())</f>
        <v>5.6250896108623136E-3</v>
      </c>
      <c r="L2369" s="44">
        <f>IFERROR(_xll.qlIndexFixing(Index6M,$H2369,TRUE,_xll.ohTrigger(RecalcTrigger,Trigger6M)),NA())</f>
        <v>5.6195747111019902E-3</v>
      </c>
      <c r="M2369" s="146">
        <f>IFERROR(_xll.qlIndexFixing(Index1Y,$H2369,TRUE,_xll.ohTrigger(RecalcTrigger,Trigger1Y)),NA())</f>
        <v>5.8815029623175974E-3</v>
      </c>
      <c r="N2369" s="145">
        <f>IFERROR(_xll.qlIndexFixing(ONIndex1M,I2369,TRUE,_xll.ohTrigger(RecalcTrigger,Trigger1M)),NA())</f>
        <v>5.4752736639873678E-3</v>
      </c>
      <c r="O2369" s="44">
        <f>IFERROR(_xll.qlIndexFixing(ONIndex3M,I2369,TRUE,_xll.ohTrigger(RecalcTrigger,Trigger3M)),NA())</f>
        <v>5.628318812053168E-3</v>
      </c>
      <c r="P2369" s="44">
        <f>IFERROR(_xll.qlIndexFixing(ONIndex6M,I2369,TRUE,_xll.ohTrigger(RecalcTrigger,Trigger6M)),NA())</f>
        <v>5.6281166322991183E-3</v>
      </c>
      <c r="Q2369" s="146">
        <f>IFERROR(_xll.qlIndexFixing(ONIndex1Y,I2369,TRUE,_xll.ohTrigger(RecalcTrigger,Trigger1Y)),NA())</f>
        <v>5.9010276358895108E-3</v>
      </c>
    </row>
    <row r="2370" spans="2:17" x14ac:dyDescent="0.2">
      <c r="B2370" s="39" t="s">
        <v>42</v>
      </c>
      <c r="D2370" s="42">
        <f>_xll.qlCalendarAdvance(Calendar,$D2369,B2370,"f",FALSE)</f>
        <v>56374</v>
      </c>
      <c r="E2370" s="140">
        <f>_xll.qlInterestRateIndexValueDate(IndexON,D2370)</f>
        <v>56374</v>
      </c>
      <c r="F2370" s="156">
        <f>IFERROR(_xll.qlIndexFixing(IndexON,D2370,TRUE,_xll.ohTrigger(RecalcTrigger,TriggerON)),NA())</f>
        <v>4.6381830973751814E-3</v>
      </c>
      <c r="H2370" s="42">
        <f>_xll.qlCalendarAdvance(Calendar,$H2369,B2370,"f",FALSE)</f>
        <v>56374</v>
      </c>
      <c r="I2370" s="140">
        <f>_xll.qlInterestRateIndexValueDate(Index1M,$H2370)</f>
        <v>56374</v>
      </c>
      <c r="J2370" s="145">
        <f>IFERROR(_xll.qlIndexFixing(Index1M,$H2370,TRUE,_xll.ohTrigger(RecalcTrigger,Trigger1M)),NA())</f>
        <v>5.4722772530952351E-3</v>
      </c>
      <c r="K2370" s="44">
        <f>IFERROR(_xll.qlIndexFixing(Index3M,H2370,TRUE,_xll.ohTrigger(RecalcTrigger,Trigger3M)),NA())</f>
        <v>5.6239922259777074E-3</v>
      </c>
      <c r="L2370" s="44">
        <f>IFERROR(_xll.qlIndexFixing(Index6M,$H2370,TRUE,_xll.ohTrigger(RecalcTrigger,Trigger6M)),NA())</f>
        <v>5.618342217114187E-3</v>
      </c>
      <c r="M2370" s="146">
        <f>IFERROR(_xll.qlIndexFixing(Index1Y,$H2370,TRUE,_xll.ohTrigger(RecalcTrigger,Trigger1Y)),NA())</f>
        <v>5.8802074819628292E-3</v>
      </c>
      <c r="N2370" s="145">
        <f>IFERROR(_xll.qlIndexFixing(ONIndex1M,I2370,TRUE,_xll.ohTrigger(RecalcTrigger,Trigger1M)),NA())</f>
        <v>5.4739094437938896E-3</v>
      </c>
      <c r="O2370" s="44">
        <f>IFERROR(_xll.qlIndexFixing(ONIndex3M,I2370,TRUE,_xll.ohTrigger(RecalcTrigger,Trigger3M)),NA())</f>
        <v>5.6271484460534982E-3</v>
      </c>
      <c r="P2370" s="44">
        <f>IFERROR(_xll.qlIndexFixing(ONIndex6M,I2370,TRUE,_xll.ohTrigger(RecalcTrigger,Trigger6M)),NA())</f>
        <v>5.6267366539530794E-3</v>
      </c>
      <c r="Q2370" s="146">
        <f>IFERROR(_xll.qlIndexFixing(ONIndex1Y,I2370,TRUE,_xll.ohTrigger(RecalcTrigger,Trigger1Y)),NA())</f>
        <v>5.8993875236201809E-3</v>
      </c>
    </row>
    <row r="2371" spans="2:17" x14ac:dyDescent="0.2">
      <c r="B2371" s="39" t="s">
        <v>42</v>
      </c>
      <c r="D2371" s="42">
        <f>_xll.qlCalendarAdvance(Calendar,$D2370,B2371,"f",FALSE)</f>
        <v>56381</v>
      </c>
      <c r="E2371" s="140">
        <f>_xll.qlInterestRateIndexValueDate(IndexON,D2371)</f>
        <v>56381</v>
      </c>
      <c r="F2371" s="156">
        <f>IFERROR(_xll.qlIndexFixing(IndexON,D2371,TRUE,_xll.ohTrigger(RecalcTrigger,TriggerON)),NA())</f>
        <v>4.6373122389598009E-3</v>
      </c>
      <c r="H2371" s="42">
        <f>_xll.qlCalendarAdvance(Calendar,$H2370,B2371,"f",FALSE)</f>
        <v>56381</v>
      </c>
      <c r="I2371" s="140">
        <f>_xll.qlInterestRateIndexValueDate(Index1M,$H2371)</f>
        <v>56381</v>
      </c>
      <c r="J2371" s="145">
        <f>IFERROR(_xll.qlIndexFixing(Index1M,$H2371,TRUE,_xll.ohTrigger(RecalcTrigger,Trigger1M)),NA())</f>
        <v>5.4709581615807225E-3</v>
      </c>
      <c r="K2371" s="44">
        <f>IFERROR(_xll.qlIndexFixing(Index3M,H2371,TRUE,_xll.ohTrigger(RecalcTrigger,Trigger3M)),NA())</f>
        <v>5.6229420261850712E-3</v>
      </c>
      <c r="L2371" s="44">
        <f>IFERROR(_xll.qlIndexFixing(Index6M,$H2371,TRUE,_xll.ohTrigger(RecalcTrigger,Trigger6M)),NA())</f>
        <v>5.6171623441598189E-3</v>
      </c>
      <c r="M2371" s="146">
        <f>IFERROR(_xll.qlIndexFixing(Index1Y,$H2371,TRUE,_xll.ohTrigger(RecalcTrigger,Trigger1Y)),NA())</f>
        <v>5.8789256282687496E-3</v>
      </c>
      <c r="N2371" s="145">
        <f>IFERROR(_xll.qlIndexFixing(ONIndex1M,I2371,TRUE,_xll.ohTrigger(RecalcTrigger,Trigger1M)),NA())</f>
        <v>5.4725597714888607E-3</v>
      </c>
      <c r="O2371" s="44">
        <f>IFERROR(_xll.qlIndexFixing(ONIndex3M,I2371,TRUE,_xll.ohTrigger(RecalcTrigger,Trigger3M)),NA())</f>
        <v>5.6259942981440325E-3</v>
      </c>
      <c r="P2371" s="44">
        <f>IFERROR(_xll.qlIndexFixing(ONIndex6M,I2371,TRUE,_xll.ohTrigger(RecalcTrigger,Trigger6M)),NA())</f>
        <v>5.6253711315890076E-3</v>
      </c>
      <c r="Q2371" s="146">
        <f>IFERROR(_xll.qlIndexFixing(ONIndex1Y,I2371,TRUE,_xll.ohTrigger(RecalcTrigger,Trigger1Y)),NA())</f>
        <v>5.8977609570209921E-3</v>
      </c>
    </row>
    <row r="2372" spans="2:17" x14ac:dyDescent="0.2">
      <c r="B2372" s="39" t="s">
        <v>42</v>
      </c>
      <c r="D2372" s="42">
        <f>_xll.qlCalendarAdvance(Calendar,$D2371,B2372,"f",FALSE)</f>
        <v>56388</v>
      </c>
      <c r="E2372" s="140">
        <f>_xll.qlInterestRateIndexValueDate(IndexON,D2372)</f>
        <v>56388</v>
      </c>
      <c r="F2372" s="156">
        <f>IFERROR(_xll.qlIndexFixing(IndexON,D2372,TRUE,_xll.ohTrigger(RecalcTrigger,TriggerON)),NA())</f>
        <v>4.6364569558565716E-3</v>
      </c>
      <c r="H2372" s="42">
        <f>_xll.qlCalendarAdvance(Calendar,$H2371,B2372,"f",FALSE)</f>
        <v>56388</v>
      </c>
      <c r="I2372" s="140">
        <f>_xll.qlInterestRateIndexValueDate(Index1M,$H2372)</f>
        <v>56388</v>
      </c>
      <c r="J2372" s="145">
        <f>IFERROR(_xll.qlIndexFixing(Index1M,$H2372,TRUE,_xll.ohTrigger(RecalcTrigger,Trigger1M)),NA())</f>
        <v>5.4696536245272516E-3</v>
      </c>
      <c r="K2372" s="44">
        <f>IFERROR(_xll.qlIndexFixing(Index3M,H2372,TRUE,_xll.ohTrigger(RecalcTrigger,Trigger3M)),NA())</f>
        <v>5.6219080676046139E-3</v>
      </c>
      <c r="L2372" s="44">
        <f>IFERROR(_xll.qlIndexFixing(Index6M,$H2372,TRUE,_xll.ohTrigger(RecalcTrigger,Trigger6M)),NA())</f>
        <v>5.6159969688007192E-3</v>
      </c>
      <c r="M2372" s="146">
        <f>IFERROR(_xll.qlIndexFixing(Index1Y,$H2372,TRUE,_xll.ohTrigger(RecalcTrigger,Trigger1Y)),NA())</f>
        <v>5.8776574011829563E-3</v>
      </c>
      <c r="N2372" s="145">
        <f>IFERROR(_xll.qlIndexFixing(ONIndex1M,I2372,TRUE,_xll.ohTrigger(RecalcTrigger,Trigger1M)),NA())</f>
        <v>5.4712246468291426E-3</v>
      </c>
      <c r="O2372" s="44">
        <f>IFERROR(_xll.qlIndexFixing(ONIndex3M,I2372,TRUE,_xll.ohTrigger(RecalcTrigger,Trigger3M)),NA())</f>
        <v>5.6248563685679098E-3</v>
      </c>
      <c r="P2372" s="44">
        <f>IFERROR(_xll.qlIndexFixing(ONIndex6M,I2372,TRUE,_xll.ohTrigger(RecalcTrigger,Trigger6M)),NA())</f>
        <v>5.6240200656121342E-3</v>
      </c>
      <c r="Q2372" s="146">
        <f>IFERROR(_xll.qlIndexFixing(ONIndex1Y,I2372,TRUE,_xll.ohTrigger(RecalcTrigger,Trigger1Y)),NA())</f>
        <v>5.8961479359298519E-3</v>
      </c>
    </row>
    <row r="2373" spans="2:17" x14ac:dyDescent="0.2">
      <c r="B2373" s="39" t="s">
        <v>42</v>
      </c>
      <c r="D2373" s="42">
        <f>_xll.qlCalendarAdvance(Calendar,$D2372,B2373,"f",FALSE)</f>
        <v>56395</v>
      </c>
      <c r="E2373" s="140">
        <f>_xll.qlInterestRateIndexValueDate(IndexON,D2373)</f>
        <v>56395</v>
      </c>
      <c r="F2373" s="156">
        <f>IFERROR(_xll.qlIndexFixing(IndexON,D2373,TRUE,_xll.ohTrigger(RecalcTrigger,TriggerON)),NA())</f>
        <v>4.6356172481465396E-3</v>
      </c>
      <c r="H2373" s="42">
        <f>_xll.qlCalendarAdvance(Calendar,$H2372,B2373,"f",FALSE)</f>
        <v>56395</v>
      </c>
      <c r="I2373" s="140">
        <f>_xll.qlInterestRateIndexValueDate(Index1M,$H2373)</f>
        <v>56395</v>
      </c>
      <c r="J2373" s="145">
        <f>IFERROR(_xll.qlIndexFixing(Index1M,$H2373,TRUE,_xll.ohTrigger(RecalcTrigger,Trigger1M)),NA())</f>
        <v>5.4683636419322074E-3</v>
      </c>
      <c r="K2373" s="44">
        <f>IFERROR(_xll.qlIndexFixing(Index3M,H2373,TRUE,_xll.ohTrigger(RecalcTrigger,Trigger3M)),NA())</f>
        <v>5.6208903502240034E-3</v>
      </c>
      <c r="L2373" s="44">
        <f>IFERROR(_xll.qlIndexFixing(Index6M,$H2373,TRUE,_xll.ohTrigger(RecalcTrigger,Trigger6M)),NA())</f>
        <v>5.6148460910113397E-3</v>
      </c>
      <c r="M2373" s="146">
        <f>IFERROR(_xll.qlIndexFixing(Index1Y,$H2373,TRUE,_xll.ohTrigger(RecalcTrigger,Trigger1Y)),NA())</f>
        <v>5.8764028006539348E-3</v>
      </c>
      <c r="N2373" s="145">
        <f>IFERROR(_xll.qlIndexFixing(ONIndex1M,I2373,TRUE,_xll.ohTrigger(RecalcTrigger,Trigger1M)),NA())</f>
        <v>5.4699040699768275E-3</v>
      </c>
      <c r="O2373" s="44">
        <f>IFERROR(_xll.qlIndexFixing(ONIndex3M,I2373,TRUE,_xll.ohTrigger(RecalcTrigger,Trigger3M)),NA())</f>
        <v>5.6237346571630376E-3</v>
      </c>
      <c r="P2373" s="44">
        <f>IFERROR(_xll.qlIndexFixing(ONIndex6M,I2373,TRUE,_xll.ohTrigger(RecalcTrigger,Trigger6M)),NA())</f>
        <v>5.6226834556982741E-3</v>
      </c>
      <c r="Q2373" s="146">
        <f>IFERROR(_xll.qlIndexFixing(ONIndex1Y,I2373,TRUE,_xll.ohTrigger(RecalcTrigger,Trigger1Y)),NA())</f>
        <v>5.8945484605088527E-3</v>
      </c>
    </row>
    <row r="2374" spans="2:17" x14ac:dyDescent="0.2">
      <c r="B2374" s="39" t="s">
        <v>42</v>
      </c>
      <c r="D2374" s="42">
        <f>_xll.qlCalendarAdvance(Calendar,$D2373,B2374,"f",FALSE)</f>
        <v>56402</v>
      </c>
      <c r="E2374" s="140">
        <f>_xll.qlInterestRateIndexValueDate(IndexON,D2374)</f>
        <v>56402</v>
      </c>
      <c r="F2374" s="156">
        <f>IFERROR(_xll.qlIndexFixing(IndexON,D2374,TRUE,_xll.ohTrigger(RecalcTrigger,TriggerON)),NA())</f>
        <v>4.6347931159107514E-3</v>
      </c>
      <c r="H2374" s="42">
        <f>_xll.qlCalendarAdvance(Calendar,$H2373,B2374,"f",FALSE)</f>
        <v>56402</v>
      </c>
      <c r="I2374" s="140">
        <f>_xll.qlInterestRateIndexValueDate(Index1M,$H2374)</f>
        <v>56402</v>
      </c>
      <c r="J2374" s="145">
        <f>IFERROR(_xll.qlIndexFixing(Index1M,$H2374,TRUE,_xll.ohTrigger(RecalcTrigger,Trigger1M)),NA())</f>
        <v>5.4671371394711121E-3</v>
      </c>
      <c r="K2374" s="44">
        <f>IFERROR(_xll.qlIndexFixing(Index3M,H2374,TRUE,_xll.ohTrigger(RecalcTrigger,Trigger3M)),NA())</f>
        <v>5.6198888740317861E-3</v>
      </c>
      <c r="L2374" s="44">
        <f>IFERROR(_xll.qlIndexFixing(Index6M,$H2374,TRUE,_xll.ohTrigger(RecalcTrigger,Trigger6M)),NA())</f>
        <v>5.6137427461011025E-3</v>
      </c>
      <c r="M2374" s="146">
        <f>IFERROR(_xll.qlIndexFixing(Index1Y,$H2374,TRUE,_xll.ohTrigger(RecalcTrigger,Trigger1Y)),NA())</f>
        <v>5.875161826631059E-3</v>
      </c>
      <c r="N2374" s="145">
        <f>IFERROR(_xll.qlIndexFixing(ONIndex1M,I2374,TRUE,_xll.ohTrigger(RecalcTrigger,Trigger1M)),NA())</f>
        <v>5.468598041012962E-3</v>
      </c>
      <c r="O2374" s="44">
        <f>IFERROR(_xll.qlIndexFixing(ONIndex3M,I2374,TRUE,_xll.ohTrigger(RecalcTrigger,Trigger3M)),NA())</f>
        <v>5.6226291639294157E-3</v>
      </c>
      <c r="P2374" s="44">
        <f>IFERROR(_xll.qlIndexFixing(ONIndex6M,I2374,TRUE,_xll.ohTrigger(RecalcTrigger,Trigger6M)),NA())</f>
        <v>5.6213613020095199E-3</v>
      </c>
      <c r="Q2374" s="146">
        <f>IFERROR(_xll.qlIndexFixing(ONIndex1Y,I2374,TRUE,_xll.ohTrigger(RecalcTrigger,Trigger1Y)),NA())</f>
        <v>5.8929625305959021E-3</v>
      </c>
    </row>
    <row r="2375" spans="2:17" x14ac:dyDescent="0.2">
      <c r="B2375" s="39" t="s">
        <v>42</v>
      </c>
      <c r="D2375" s="42">
        <f>_xll.qlCalendarAdvance(Calendar,$D2374,B2375,"f",FALSE)</f>
        <v>56409</v>
      </c>
      <c r="E2375" s="140">
        <f>_xll.qlInterestRateIndexValueDate(IndexON,D2375)</f>
        <v>56409</v>
      </c>
      <c r="F2375" s="156">
        <f>IFERROR(_xll.qlIndexFixing(IndexON,D2375,TRUE,_xll.ohTrigger(RecalcTrigger,TriggerON)),NA())</f>
        <v>4.633984558906068E-3</v>
      </c>
      <c r="H2375" s="42">
        <f>_xll.qlCalendarAdvance(Calendar,$H2374,B2375,"f",FALSE)</f>
        <v>56409</v>
      </c>
      <c r="I2375" s="140">
        <f>_xll.qlInterestRateIndexValueDate(Index1M,$H2375)</f>
        <v>56409</v>
      </c>
      <c r="J2375" s="145">
        <f>IFERROR(_xll.qlIndexFixing(Index1M,$H2375,TRUE,_xll.ohTrigger(RecalcTrigger,Trigger1M)),NA())</f>
        <v>5.4658752450726196E-3</v>
      </c>
      <c r="K2375" s="44">
        <f>IFERROR(_xll.qlIndexFixing(Index3M,H2375,TRUE,_xll.ohTrigger(RecalcTrigger,Trigger3M)),NA())</f>
        <v>5.6189036390138693E-3</v>
      </c>
      <c r="L2375" s="44">
        <f>IFERROR(_xll.qlIndexFixing(Index6M,$H2375,TRUE,_xll.ohTrigger(RecalcTrigger,Trigger6M)),NA())</f>
        <v>5.6126198450874064E-3</v>
      </c>
      <c r="M2375" s="146">
        <f>IFERROR(_xll.qlIndexFixing(Index1Y,$H2375,TRUE,_xll.ohTrigger(RecalcTrigger,Trigger1Y)),NA())</f>
        <v>5.8739344790639247E-3</v>
      </c>
      <c r="N2375" s="145">
        <f>IFERROR(_xll.qlIndexFixing(ONIndex1M,I2375,TRUE,_xll.ohTrigger(RecalcTrigger,Trigger1M)),NA())</f>
        <v>5.467306559694407E-3</v>
      </c>
      <c r="O2375" s="44">
        <f>IFERROR(_xll.qlIndexFixing(ONIndex3M,I2375,TRUE,_xll.ohTrigger(RecalcTrigger,Trigger3M)),NA())</f>
        <v>5.6215398889480905E-3</v>
      </c>
      <c r="P2375" s="44">
        <f>IFERROR(_xll.qlIndexFixing(ONIndex6M,I2375,TRUE,_xll.ohTrigger(RecalcTrigger,Trigger6M)),NA())</f>
        <v>5.6200536045458716E-3</v>
      </c>
      <c r="Q2375" s="146">
        <f>IFERROR(_xll.qlIndexFixing(ONIndex1Y,I2375,TRUE,_xll.ohTrigger(RecalcTrigger,Trigger1Y)),NA())</f>
        <v>5.8913901461910001E-3</v>
      </c>
    </row>
    <row r="2376" spans="2:17" x14ac:dyDescent="0.2">
      <c r="B2376" s="39" t="s">
        <v>42</v>
      </c>
      <c r="D2376" s="42">
        <f>_xll.qlCalendarAdvance(Calendar,$D2375,B2376,"f",FALSE)</f>
        <v>56416</v>
      </c>
      <c r="E2376" s="140">
        <f>_xll.qlInterestRateIndexValueDate(IndexON,D2376)</f>
        <v>56416</v>
      </c>
      <c r="F2376" s="156">
        <f>IFERROR(_xll.qlIndexFixing(IndexON,D2376,TRUE,_xll.ohTrigger(RecalcTrigger,TriggerON)),NA())</f>
        <v>4.6331915773756283E-3</v>
      </c>
      <c r="H2376" s="42">
        <f>_xll.qlCalendarAdvance(Calendar,$H2375,B2376,"f",FALSE)</f>
        <v>56416</v>
      </c>
      <c r="I2376" s="140">
        <f>_xll.qlInterestRateIndexValueDate(Index1M,$H2376)</f>
        <v>56416</v>
      </c>
      <c r="J2376" s="145">
        <f>IFERROR(_xll.qlIndexFixing(Index1M,$H2376,TRUE,_xll.ohTrigger(RecalcTrigger,Trigger1M)),NA())</f>
        <v>5.4646279048976938E-3</v>
      </c>
      <c r="K2376" s="44">
        <f>IFERROR(_xll.qlIndexFixing(Index3M,H2376,TRUE,_xll.ohTrigger(RecalcTrigger,Trigger3M)),NA())</f>
        <v>5.6179346451596798E-3</v>
      </c>
      <c r="L2376" s="44">
        <f>IFERROR(_xll.qlIndexFixing(Index6M,$H2376,TRUE,_xll.ohTrigger(RecalcTrigger,Trigger6M)),NA())</f>
        <v>5.611511441344549E-3</v>
      </c>
      <c r="M2376" s="146">
        <f>IFERROR(_xll.qlIndexFixing(Index1Y,$H2376,TRUE,_xll.ohTrigger(RecalcTrigger,Trigger1Y)),NA())</f>
        <v>5.8727207579021279E-3</v>
      </c>
      <c r="N2376" s="145">
        <f>IFERROR(_xll.qlIndexFixing(ONIndex1M,I2376,TRUE,_xll.ohTrigger(RecalcTrigger,Trigger1M)),NA())</f>
        <v>5.4660296262643016E-3</v>
      </c>
      <c r="O2376" s="44">
        <f>IFERROR(_xll.qlIndexFixing(ONIndex3M,I2376,TRUE,_xll.ohTrigger(RecalcTrigger,Trigger3M)),NA())</f>
        <v>5.6204668322190621E-3</v>
      </c>
      <c r="P2376" s="44">
        <f>IFERROR(_xll.qlIndexFixing(ONIndex6M,I2376,TRUE,_xll.ohTrigger(RecalcTrigger,Trigger6M)),NA())</f>
        <v>5.6187603633073291E-3</v>
      </c>
      <c r="Q2376" s="146">
        <f>IFERROR(_xll.qlIndexFixing(ONIndex1Y,I2376,TRUE,_xll.ohTrigger(RecalcTrigger,Trigger1Y)),NA())</f>
        <v>5.8898313075372855E-3</v>
      </c>
    </row>
    <row r="2377" spans="2:17" x14ac:dyDescent="0.2">
      <c r="B2377" s="39" t="s">
        <v>42</v>
      </c>
      <c r="D2377" s="42">
        <f>_xll.qlCalendarAdvance(Calendar,$D2376,B2377,"f",FALSE)</f>
        <v>56423</v>
      </c>
      <c r="E2377" s="140">
        <f>_xll.qlInterestRateIndexValueDate(IndexON,D2377)</f>
        <v>56423</v>
      </c>
      <c r="F2377" s="156">
        <f>IFERROR(_xll.qlIndexFixing(IndexON,D2377,TRUE,_xll.ohTrigger(RecalcTrigger,TriggerON)),NA())</f>
        <v>4.6324141712383859E-3</v>
      </c>
      <c r="H2377" s="42">
        <f>_xll.qlCalendarAdvance(Calendar,$H2376,B2377,"f",FALSE)</f>
        <v>56423</v>
      </c>
      <c r="I2377" s="140">
        <f>_xll.qlInterestRateIndexValueDate(Index1M,$H2377)</f>
        <v>56423</v>
      </c>
      <c r="J2377" s="145">
        <f>IFERROR(_xll.qlIndexFixing(Index1M,$H2377,TRUE,_xll.ohTrigger(RecalcTrigger,Trigger1M)),NA())</f>
        <v>5.463395118940932E-3</v>
      </c>
      <c r="K2377" s="44">
        <f>IFERROR(_xll.qlIndexFixing(Index3M,H2377,TRUE,_xll.ohTrigger(RecalcTrigger,Trigger3M)),NA())</f>
        <v>5.6169818924560041E-3</v>
      </c>
      <c r="L2377" s="44">
        <f>IFERROR(_xll.qlIndexFixing(Index6M,$H2377,TRUE,_xll.ohTrigger(RecalcTrigger,Trigger6M)),NA())</f>
        <v>5.6104175348486171E-3</v>
      </c>
      <c r="M2377" s="146">
        <f>IFERROR(_xll.qlIndexFixing(Index1Y,$H2377,TRUE,_xll.ohTrigger(RecalcTrigger,Trigger1Y)),NA())</f>
        <v>5.8715206630965966E-3</v>
      </c>
      <c r="N2377" s="145">
        <f>IFERROR(_xll.qlIndexFixing(ONIndex1M,I2377,TRUE,_xll.ohTrigger(RecalcTrigger,Trigger1M)),NA())</f>
        <v>5.464767240560553E-3</v>
      </c>
      <c r="O2377" s="44">
        <f>IFERROR(_xll.qlIndexFixing(ONIndex3M,I2377,TRUE,_xll.ohTrigger(RecalcTrigger,Trigger3M)),NA())</f>
        <v>5.619409993661284E-3</v>
      </c>
      <c r="P2377" s="44">
        <f>IFERROR(_xll.qlIndexFixing(ONIndex6M,I2377,TRUE,_xll.ohTrigger(RecalcTrigger,Trigger6M)),NA())</f>
        <v>5.6174815782938925E-3</v>
      </c>
      <c r="Q2377" s="146">
        <f>IFERROR(_xll.qlIndexFixing(ONIndex1Y,I2377,TRUE,_xll.ohTrigger(RecalcTrigger,Trigger1Y)),NA())</f>
        <v>5.8882860143916194E-3</v>
      </c>
    </row>
    <row r="2378" spans="2:17" x14ac:dyDescent="0.2">
      <c r="B2378" s="39" t="s">
        <v>42</v>
      </c>
      <c r="D2378" s="42">
        <f>_xll.qlCalendarAdvance(Calendar,$D2377,B2378,"f",FALSE)</f>
        <v>56430</v>
      </c>
      <c r="E2378" s="140">
        <f>_xll.qlInterestRateIndexValueDate(IndexON,D2378)</f>
        <v>56430</v>
      </c>
      <c r="F2378" s="156">
        <f>IFERROR(_xll.qlIndexFixing(IndexON,D2378,TRUE,_xll.ohTrigger(RecalcTrigger,TriggerON)),NA())</f>
        <v>4.631652340494341E-3</v>
      </c>
      <c r="H2378" s="42">
        <f>_xll.qlCalendarAdvance(Calendar,$H2377,B2378,"f",FALSE)</f>
        <v>56430</v>
      </c>
      <c r="I2378" s="140">
        <f>_xll.qlInterestRateIndexValueDate(Index1M,$H2378)</f>
        <v>56430</v>
      </c>
      <c r="J2378" s="145">
        <f>IFERROR(_xll.qlIndexFixing(Index1M,$H2378,TRUE,_xll.ohTrigger(RecalcTrigger,Trigger1M)),NA())</f>
        <v>5.4621320456843718E-3</v>
      </c>
      <c r="K2378" s="44">
        <f>IFERROR(_xll.qlIndexFixing(Index3M,H2378,TRUE,_xll.ohTrigger(RecalcTrigger,Trigger3M)),NA())</f>
        <v>5.6160453808931522E-3</v>
      </c>
      <c r="L2378" s="44">
        <f>IFERROR(_xll.qlIndexFixing(Index6M,$H2378,TRUE,_xll.ohTrigger(RecalcTrigger,Trigger6M)),NA())</f>
        <v>5.6093091647442944E-3</v>
      </c>
      <c r="M2378" s="146">
        <f>IFERROR(_xll.qlIndexFixing(Index1Y,$H2378,TRUE,_xll.ohTrigger(RecalcTrigger,Trigger1Y)),NA())</f>
        <v>5.8703341945987031E-3</v>
      </c>
      <c r="N2378" s="145">
        <f>IFERROR(_xll.qlIndexFixing(ONIndex1M,I2378,TRUE,_xll.ohTrigger(RecalcTrigger,Trigger1M)),NA())</f>
        <v>5.4635194026642075E-3</v>
      </c>
      <c r="O2378" s="44">
        <f>IFERROR(_xll.qlIndexFixing(ONIndex3M,I2378,TRUE,_xll.ohTrigger(RecalcTrigger,Trigger3M)),NA())</f>
        <v>5.6183693732747564E-3</v>
      </c>
      <c r="P2378" s="44">
        <f>IFERROR(_xll.qlIndexFixing(ONIndex6M,I2378,TRUE,_xll.ohTrigger(RecalcTrigger,Trigger6M)),NA())</f>
        <v>5.6162172493434692E-3</v>
      </c>
      <c r="Q2378" s="146">
        <f>IFERROR(_xll.qlIndexFixing(ONIndex1Y,I2378,TRUE,_xll.ohTrigger(RecalcTrigger,Trigger1Y)),NA())</f>
        <v>5.8867542668350481E-3</v>
      </c>
    </row>
    <row r="2379" spans="2:17" x14ac:dyDescent="0.2">
      <c r="B2379" s="39" t="s">
        <v>42</v>
      </c>
      <c r="D2379" s="42">
        <f>_xll.qlCalendarAdvance(Calendar,$D2378,B2379,"f",FALSE)</f>
        <v>56437</v>
      </c>
      <c r="E2379" s="140">
        <f>_xll.qlInterestRateIndexValueDate(IndexON,D2379)</f>
        <v>56437</v>
      </c>
      <c r="F2379" s="156">
        <f>IFERROR(_xll.qlIndexFixing(IndexON,D2379,TRUE,_xll.ohTrigger(RecalcTrigger,TriggerON)),NA())</f>
        <v>4.6309060851434936E-3</v>
      </c>
      <c r="H2379" s="42">
        <f>_xll.qlCalendarAdvance(Calendar,$H2378,B2379,"f",FALSE)</f>
        <v>56437</v>
      </c>
      <c r="I2379" s="140">
        <f>_xll.qlInterestRateIndexValueDate(Index1M,$H2379)</f>
        <v>56437</v>
      </c>
      <c r="J2379" s="145">
        <f>IFERROR(_xll.qlIndexFixing(Index1M,$H2379,TRUE,_xll.ohTrigger(RecalcTrigger,Trigger1M)),NA())</f>
        <v>5.4609293897431568E-3</v>
      </c>
      <c r="K2379" s="44">
        <f>IFERROR(_xll.qlIndexFixing(Index3M,H2379,TRUE,_xll.ohTrigger(RecalcTrigger,Trigger3M)),NA())</f>
        <v>5.6151251104570284E-3</v>
      </c>
      <c r="L2379" s="44">
        <f>IFERROR(_xll.qlIndexFixing(Index6M,$H2379,TRUE,_xll.ohTrigger(RecalcTrigger,Trigger6M)),NA())</f>
        <v>5.6082452718570104E-3</v>
      </c>
      <c r="M2379" s="146">
        <f>IFERROR(_xll.qlIndexFixing(Index1Y,$H2379,TRUE,_xll.ohTrigger(RecalcTrigger,Trigger1Y)),NA())</f>
        <v>5.8691613523604858E-3</v>
      </c>
      <c r="N2379" s="145">
        <f>IFERROR(_xll.qlIndexFixing(ONIndex1M,I2379,TRUE,_xll.ohTrigger(RecalcTrigger,Trigger1M)),NA())</f>
        <v>5.462286112494219E-3</v>
      </c>
      <c r="O2379" s="44">
        <f>IFERROR(_xll.qlIndexFixing(ONIndex3M,I2379,TRUE,_xll.ohTrigger(RecalcTrigger,Trigger3M)),NA())</f>
        <v>5.6173449711405254E-3</v>
      </c>
      <c r="P2379" s="44">
        <f>IFERROR(_xll.qlIndexFixing(ONIndex6M,I2379,TRUE,_xll.ohTrigger(RecalcTrigger,Trigger6M)),NA())</f>
        <v>5.6149673766991981E-3</v>
      </c>
      <c r="Q2379" s="146">
        <f>IFERROR(_xll.qlIndexFixing(ONIndex1Y,I2379,TRUE,_xll.ohTrigger(RecalcTrigger,Trigger1Y)),NA())</f>
        <v>5.8852360648675717E-3</v>
      </c>
    </row>
    <row r="2380" spans="2:17" x14ac:dyDescent="0.2">
      <c r="B2380" s="39" t="s">
        <v>42</v>
      </c>
      <c r="D2380" s="42">
        <f>_xll.qlCalendarAdvance(Calendar,$D2379,B2380,"f",FALSE)</f>
        <v>56444</v>
      </c>
      <c r="E2380" s="140">
        <f>_xll.qlInterestRateIndexValueDate(IndexON,D2380)</f>
        <v>56444</v>
      </c>
      <c r="F2380" s="156">
        <f>IFERROR(_xll.qlIndexFixing(IndexON,D2380,TRUE,_xll.ohTrigger(RecalcTrigger,TriggerON)),NA())</f>
        <v>4.6301754051047972E-3</v>
      </c>
      <c r="H2380" s="42">
        <f>_xll.qlCalendarAdvance(Calendar,$H2379,B2380,"f",FALSE)</f>
        <v>56444</v>
      </c>
      <c r="I2380" s="140">
        <f>_xll.qlInterestRateIndexValueDate(Index1M,$H2380)</f>
        <v>56444</v>
      </c>
      <c r="J2380" s="145">
        <f>IFERROR(_xll.qlIndexFixing(Index1M,$H2380,TRUE,_xll.ohTrigger(RecalcTrigger,Trigger1M)),NA())</f>
        <v>5.4597412882342253E-3</v>
      </c>
      <c r="K2380" s="44">
        <f>IFERROR(_xll.qlIndexFixing(Index3M,H2380,TRUE,_xll.ohTrigger(RecalcTrigger,Trigger3M)),NA())</f>
        <v>5.6142210811379427E-3</v>
      </c>
      <c r="L2380" s="44">
        <f>IFERROR(_xll.qlIndexFixing(Index6M,$H2380,TRUE,_xll.ohTrigger(RecalcTrigger,Trigger6M)),NA())</f>
        <v>5.6071958763703076E-3</v>
      </c>
      <c r="M2380" s="146">
        <f>IFERROR(_xll.qlIndexFixing(Index1Y,$H2380,TRUE,_xll.ohTrigger(RecalcTrigger,Trigger1Y)),NA())</f>
        <v>5.8680021363333168E-3</v>
      </c>
      <c r="N2380" s="145">
        <f>IFERROR(_xll.qlIndexFixing(ONIndex1M,I2380,TRUE,_xll.ohTrigger(RecalcTrigger,Trigger1M)),NA())</f>
        <v>5.4610673701316337E-3</v>
      </c>
      <c r="O2380" s="44">
        <f>IFERROR(_xll.qlIndexFixing(ONIndex3M,I2380,TRUE,_xll.ohTrigger(RecalcTrigger,Trigger3M)),NA())</f>
        <v>5.6163367871775449E-3</v>
      </c>
      <c r="P2380" s="44">
        <f>IFERROR(_xll.qlIndexFixing(ONIndex6M,I2380,TRUE,_xll.ohTrigger(RecalcTrigger,Trigger6M)),NA())</f>
        <v>5.6137319601989866E-3</v>
      </c>
      <c r="Q2380" s="146">
        <f>IFERROR(_xll.qlIndexFixing(ONIndex1Y,I2380,TRUE,_xll.ohTrigger(RecalcTrigger,Trigger1Y)),NA())</f>
        <v>5.8837314084891901E-3</v>
      </c>
    </row>
    <row r="2381" spans="2:17" x14ac:dyDescent="0.2">
      <c r="B2381" s="39" t="s">
        <v>42</v>
      </c>
      <c r="D2381" s="42">
        <f>_xll.qlCalendarAdvance(Calendar,$D2380,B2381,"f",FALSE)</f>
        <v>56451</v>
      </c>
      <c r="E2381" s="140">
        <f>_xll.qlInterestRateIndexValueDate(IndexON,D2381)</f>
        <v>56451</v>
      </c>
      <c r="F2381" s="156">
        <f>IFERROR(_xll.qlIndexFixing(IndexON,D2381,TRUE,_xll.ohTrigger(RecalcTrigger,TriggerON)),NA())</f>
        <v>4.6294603005403445E-3</v>
      </c>
      <c r="H2381" s="42">
        <f>_xll.qlCalendarAdvance(Calendar,$H2380,B2381,"f",FALSE)</f>
        <v>56451</v>
      </c>
      <c r="I2381" s="140">
        <f>_xll.qlInterestRateIndexValueDate(Index1M,$H2381)</f>
        <v>56451</v>
      </c>
      <c r="J2381" s="145">
        <f>IFERROR(_xll.qlIndexFixing(Index1M,$H2381,TRUE,_xll.ohTrigger(RecalcTrigger,Trigger1M)),NA())</f>
        <v>5.4585677411445044E-3</v>
      </c>
      <c r="K2381" s="44">
        <f>IFERROR(_xll.qlIndexFixing(Index3M,H2381,TRUE,_xll.ohTrigger(RecalcTrigger,Trigger3M)),NA())</f>
        <v>5.6133332929244432E-3</v>
      </c>
      <c r="L2381" s="44">
        <f>IFERROR(_xll.qlIndexFixing(Index6M,$H2381,TRUE,_xll.ohTrigger(RecalcTrigger,Trigger6M)),NA())</f>
        <v>5.6061609782617214E-3</v>
      </c>
      <c r="M2381" s="146">
        <f>IFERROR(_xll.qlIndexFixing(Index1Y,$H2381,TRUE,_xll.ohTrigger(RecalcTrigger,Trigger1Y)),NA())</f>
        <v>5.866856546471233E-3</v>
      </c>
      <c r="N2381" s="145">
        <f>IFERROR(_xll.qlIndexFixing(ONIndex1M,I2381,TRUE,_xll.ohTrigger(RecalcTrigger,Trigger1M)),NA())</f>
        <v>5.4598631755764515E-3</v>
      </c>
      <c r="O2381" s="44">
        <f>IFERROR(_xll.qlIndexFixing(ONIndex3M,I2381,TRUE,_xll.ohTrigger(RecalcTrigger,Trigger3M)),NA())</f>
        <v>5.6153448214668611E-3</v>
      </c>
      <c r="P2381" s="44">
        <f>IFERROR(_xll.qlIndexFixing(ONIndex6M,I2381,TRUE,_xll.ohTrigger(RecalcTrigger,Trigger6M)),NA())</f>
        <v>5.6125109999238809E-3</v>
      </c>
      <c r="Q2381" s="146">
        <f>IFERROR(_xll.qlIndexFixing(ONIndex1Y,I2381,TRUE,_xll.ohTrigger(RecalcTrigger,Trigger1Y)),NA())</f>
        <v>5.8822402976999033E-3</v>
      </c>
    </row>
    <row r="2382" spans="2:17" x14ac:dyDescent="0.2">
      <c r="B2382" s="39" t="s">
        <v>42</v>
      </c>
      <c r="D2382" s="42">
        <f>_xll.qlCalendarAdvance(Calendar,$D2381,B2382,"f",FALSE)</f>
        <v>56458</v>
      </c>
      <c r="E2382" s="140">
        <f>_xll.qlInterestRateIndexValueDate(IndexON,D2382)</f>
        <v>56458</v>
      </c>
      <c r="F2382" s="156">
        <f>IFERROR(_xll.qlIndexFixing(IndexON,D2382,TRUE,_xll.ohTrigger(RecalcTrigger,TriggerON)),NA())</f>
        <v>4.6287607712069967E-3</v>
      </c>
      <c r="H2382" s="42">
        <f>_xll.qlCalendarAdvance(Calendar,$H2381,B2382,"f",FALSE)</f>
        <v>56458</v>
      </c>
      <c r="I2382" s="140">
        <f>_xll.qlInterestRateIndexValueDate(Index1M,$H2382)</f>
        <v>56458</v>
      </c>
      <c r="J2382" s="145">
        <f>IFERROR(_xll.qlIndexFixing(Index1M,$H2382,TRUE,_xll.ohTrigger(RecalcTrigger,Trigger1M)),NA())</f>
        <v>5.457408748473995E-3</v>
      </c>
      <c r="K2382" s="44">
        <f>IFERROR(_xll.qlIndexFixing(Index3M,H2382,TRUE,_xll.ohTrigger(RecalcTrigger,Trigger3M)),NA())</f>
        <v>5.6124617458068399E-3</v>
      </c>
      <c r="L2382" s="44">
        <f>IFERROR(_xll.qlIndexFixing(Index6M,$H2382,TRUE,_xll.ohTrigger(RecalcTrigger,Trigger6M)),NA())</f>
        <v>5.605140577507467E-3</v>
      </c>
      <c r="M2382" s="146">
        <f>IFERROR(_xll.qlIndexFixing(Index1Y,$H2382,TRUE,_xll.ohTrigger(RecalcTrigger,Trigger1Y)),NA())</f>
        <v>5.8657245827267168E-3</v>
      </c>
      <c r="N2382" s="145">
        <f>IFERROR(_xll.qlIndexFixing(ONIndex1M,I2382,TRUE,_xll.ohTrigger(RecalcTrigger,Trigger1M)),NA())</f>
        <v>5.4586735287476262E-3</v>
      </c>
      <c r="O2382" s="44">
        <f>IFERROR(_xll.qlIndexFixing(ONIndex3M,I2382,TRUE,_xll.ohTrigger(RecalcTrigger,Trigger3M)),NA())</f>
        <v>5.6143690738463814E-3</v>
      </c>
      <c r="P2382" s="44">
        <f>IFERROR(_xll.qlIndexFixing(ONIndex6M,I2382,TRUE,_xll.ohTrigger(RecalcTrigger,Trigger6M)),NA())</f>
        <v>5.6113044958738811E-3</v>
      </c>
      <c r="Q2382" s="146">
        <f>IFERROR(_xll.qlIndexFixing(ONIndex1Y,I2382,TRUE,_xll.ohTrigger(RecalcTrigger,Trigger1Y)),NA())</f>
        <v>5.8807627324997114E-3</v>
      </c>
    </row>
    <row r="2383" spans="2:17" x14ac:dyDescent="0.2">
      <c r="B2383" s="39" t="s">
        <v>42</v>
      </c>
      <c r="D2383" s="42">
        <f>_xll.qlCalendarAdvance(Calendar,$D2382,B2383,"f",FALSE)</f>
        <v>56465</v>
      </c>
      <c r="E2383" s="140">
        <f>_xll.qlInterestRateIndexValueDate(IndexON,D2383)</f>
        <v>56465</v>
      </c>
      <c r="F2383" s="156">
        <f>IFERROR(_xll.qlIndexFixing(IndexON,D2383,TRUE,_xll.ohTrigger(RecalcTrigger,TriggerON)),NA())</f>
        <v>4.6280768175099851E-3</v>
      </c>
      <c r="H2383" s="42">
        <f>_xll.qlCalendarAdvance(Calendar,$H2382,B2383,"f",FALSE)</f>
        <v>56465</v>
      </c>
      <c r="I2383" s="140">
        <f>_xll.qlInterestRateIndexValueDate(Index1M,$H2383)</f>
        <v>56465</v>
      </c>
      <c r="J2383" s="145">
        <f>IFERROR(_xll.qlIndexFixing(Index1M,$H2383,TRUE,_xll.ohTrigger(RecalcTrigger,Trigger1M)),NA())</f>
        <v>5.4562643102174678E-3</v>
      </c>
      <c r="K2383" s="44">
        <f>IFERROR(_xll.qlIndexFixing(Index3M,H2383,TRUE,_xll.ohTrigger(RecalcTrigger,Trigger3M)),NA())</f>
        <v>5.6116064397719176E-3</v>
      </c>
      <c r="L2383" s="44">
        <f>IFERROR(_xll.qlIndexFixing(Index6M,$H2383,TRUE,_xll.ohTrigger(RecalcTrigger,Trigger6M)),NA())</f>
        <v>5.60413467408596E-3</v>
      </c>
      <c r="M2383" s="146">
        <f>IFERROR(_xll.qlIndexFixing(Index1Y,$H2383,TRUE,_xll.ohTrigger(RecalcTrigger,Trigger1Y)),NA())</f>
        <v>5.8646062450544711E-3</v>
      </c>
      <c r="N2383" s="145">
        <f>IFERROR(_xll.qlIndexFixing(ONIndex1M,I2383,TRUE,_xll.ohTrigger(RecalcTrigger,Trigger1M)),NA())</f>
        <v>5.4574984298072504E-3</v>
      </c>
      <c r="O2383" s="44">
        <f>IFERROR(_xll.qlIndexFixing(ONIndex3M,I2383,TRUE,_xll.ohTrigger(RecalcTrigger,Trigger3M)),NA())</f>
        <v>5.6134095444781984E-3</v>
      </c>
      <c r="P2383" s="44">
        <f>IFERROR(_xll.qlIndexFixing(ONIndex6M,I2383,TRUE,_xll.ohTrigger(RecalcTrigger,Trigger6M)),NA())</f>
        <v>5.610112447967941E-3</v>
      </c>
      <c r="Q2383" s="146">
        <f>IFERROR(_xll.qlIndexFixing(ONIndex1Y,I2383,TRUE,_xll.ohTrigger(RecalcTrigger,Trigger1Y)),NA())</f>
        <v>5.8792987128886143E-3</v>
      </c>
    </row>
    <row r="2384" spans="2:17" x14ac:dyDescent="0.2">
      <c r="B2384" s="39" t="s">
        <v>42</v>
      </c>
      <c r="D2384" s="42">
        <f>_xll.qlCalendarAdvance(Calendar,$D2383,B2384,"f",FALSE)</f>
        <v>56472</v>
      </c>
      <c r="E2384" s="140">
        <f>_xll.qlInterestRateIndexValueDate(IndexON,D2384)</f>
        <v>56472</v>
      </c>
      <c r="F2384" s="156">
        <f>IFERROR(_xll.qlIndexFixing(IndexON,D2384,TRUE,_xll.ohTrigger(RecalcTrigger,TriggerON)),NA())</f>
        <v>4.6274084389630321E-3</v>
      </c>
      <c r="H2384" s="42">
        <f>_xll.qlCalendarAdvance(Calendar,$H2383,B2384,"f",FALSE)</f>
        <v>56472</v>
      </c>
      <c r="I2384" s="140">
        <f>_xll.qlInterestRateIndexValueDate(Index1M,$H2384)</f>
        <v>56472</v>
      </c>
      <c r="J2384" s="145">
        <f>IFERROR(_xll.qlIndexFixing(Index1M,$H2384,TRUE,_xll.ohTrigger(RecalcTrigger,Trigger1M)),NA())</f>
        <v>5.4551344263644649E-3</v>
      </c>
      <c r="K2384" s="44">
        <f>IFERROR(_xll.qlIndexFixing(Index3M,H2384,TRUE,_xll.ohTrigger(RecalcTrigger,Trigger3M)),NA())</f>
        <v>5.6107673748117485E-3</v>
      </c>
      <c r="L2384" s="44">
        <f>IFERROR(_xll.qlIndexFixing(Index6M,$H2384,TRUE,_xll.ohTrigger(RecalcTrigger,Trigger6M)),NA())</f>
        <v>5.6031432679747384E-3</v>
      </c>
      <c r="M2384" s="146">
        <f>IFERROR(_xll.qlIndexFixing(Index1Y,$H2384,TRUE,_xll.ohTrigger(RecalcTrigger,Trigger1Y)),NA())</f>
        <v>5.8635015334087548E-3</v>
      </c>
      <c r="N2384" s="145">
        <f>IFERROR(_xll.qlIndexFixing(ONIndex1M,I2384,TRUE,_xll.ohTrigger(RecalcTrigger,Trigger1M)),NA())</f>
        <v>5.4563378785121852E-3</v>
      </c>
      <c r="O2384" s="44">
        <f>IFERROR(_xll.qlIndexFixing(ONIndex3M,I2384,TRUE,_xll.ohTrigger(RecalcTrigger,Trigger3M)),NA())</f>
        <v>5.6124662333623121E-3</v>
      </c>
      <c r="P2384" s="44">
        <f>IFERROR(_xll.qlIndexFixing(ONIndex6M,I2384,TRUE,_xll.ohTrigger(RecalcTrigger,Trigger6M)),NA())</f>
        <v>5.6089348562060604E-3</v>
      </c>
      <c r="Q2384" s="146">
        <f>IFERROR(_xll.qlIndexFixing(ONIndex1Y,I2384,TRUE,_xll.ohTrigger(RecalcTrigger,Trigger1Y)),NA())</f>
        <v>5.877848238866612E-3</v>
      </c>
    </row>
    <row r="2385" spans="2:17" x14ac:dyDescent="0.2">
      <c r="B2385" s="39" t="s">
        <v>42</v>
      </c>
      <c r="D2385" s="42">
        <f>_xll.qlCalendarAdvance(Calendar,$D2384,B2385,"f",FALSE)</f>
        <v>56479</v>
      </c>
      <c r="E2385" s="140">
        <f>_xll.qlInterestRateIndexValueDate(IndexON,D2385)</f>
        <v>56479</v>
      </c>
      <c r="F2385" s="156">
        <f>IFERROR(_xll.qlIndexFixing(IndexON,D2385,TRUE,_xll.ohTrigger(RecalcTrigger,TriggerON)),NA())</f>
        <v>4.6267556359713691E-3</v>
      </c>
      <c r="H2385" s="42">
        <f>_xll.qlCalendarAdvance(Calendar,$H2384,B2385,"f",FALSE)</f>
        <v>56479</v>
      </c>
      <c r="I2385" s="140">
        <f>_xll.qlInterestRateIndexValueDate(Index1M,$H2385)</f>
        <v>56479</v>
      </c>
      <c r="J2385" s="145">
        <f>IFERROR(_xll.qlIndexFixing(Index1M,$H2385,TRUE,_xll.ohTrigger(RecalcTrigger,Trigger1M)),NA())</f>
        <v>5.4540190969254443E-3</v>
      </c>
      <c r="K2385" s="44">
        <f>IFERROR(_xll.qlIndexFixing(Index3M,H2385,TRUE,_xll.ohTrigger(RecalcTrigger,Trigger3M)),NA())</f>
        <v>5.6099445509148801E-3</v>
      </c>
      <c r="L2385" s="44">
        <f>IFERROR(_xll.qlIndexFixing(Index6M,$H2385,TRUE,_xll.ohTrigger(RecalcTrigger,Trigger6M)),NA())</f>
        <v>5.6021663591526594E-3</v>
      </c>
      <c r="M2385" s="146">
        <f>IFERROR(_xll.qlIndexFixing(Index1Y,$H2385,TRUE,_xll.ohTrigger(RecalcTrigger,Trigger1Y)),NA())</f>
        <v>5.8624104477447148E-3</v>
      </c>
      <c r="N2385" s="145">
        <f>IFERROR(_xll.qlIndexFixing(ONIndex1M,I2385,TRUE,_xll.ohTrigger(RecalcTrigger,Trigger1M)),NA())</f>
        <v>5.4551918751055695E-3</v>
      </c>
      <c r="O2385" s="44">
        <f>IFERROR(_xll.qlIndexFixing(ONIndex3M,I2385,TRUE,_xll.ohTrigger(RecalcTrigger,Trigger3M)),NA())</f>
        <v>5.6115391404987225E-3</v>
      </c>
      <c r="P2385" s="44">
        <f>IFERROR(_xll.qlIndexFixing(ONIndex6M,I2385,TRUE,_xll.ohTrigger(RecalcTrigger,Trigger6M)),NA())</f>
        <v>5.6077717206692856E-3</v>
      </c>
      <c r="Q2385" s="146">
        <f>IFERROR(_xll.qlIndexFixing(ONIndex1Y,I2385,TRUE,_xll.ohTrigger(RecalcTrigger,Trigger1Y)),NA())</f>
        <v>5.8764113103526583E-3</v>
      </c>
    </row>
    <row r="2386" spans="2:17" x14ac:dyDescent="0.2">
      <c r="B2386" s="39" t="s">
        <v>42</v>
      </c>
      <c r="D2386" s="42">
        <f>_xll.qlCalendarAdvance(Calendar,$D2385,B2386,"f",FALSE)</f>
        <v>56486</v>
      </c>
      <c r="E2386" s="140">
        <f>_xll.qlInterestRateIndexValueDate(IndexON,D2386)</f>
        <v>56486</v>
      </c>
      <c r="F2386" s="156">
        <f>IFERROR(_xll.qlIndexFixing(IndexON,D2386,TRUE,_xll.ohTrigger(RecalcTrigger,TriggerON)),NA())</f>
        <v>4.6261184082918572E-3</v>
      </c>
      <c r="H2386" s="42">
        <f>_xll.qlCalendarAdvance(Calendar,$H2385,B2386,"f",FALSE)</f>
        <v>56486</v>
      </c>
      <c r="I2386" s="140">
        <f>_xll.qlInterestRateIndexValueDate(Index1M,$H2386)</f>
        <v>56486</v>
      </c>
      <c r="J2386" s="145">
        <f>IFERROR(_xll.qlIndexFixing(Index1M,$H2386,TRUE,_xll.ohTrigger(RecalcTrigger,Trigger1M)),NA())</f>
        <v>5.4529183218821053E-3</v>
      </c>
      <c r="K2386" s="44">
        <f>IFERROR(_xll.qlIndexFixing(Index3M,H2386,TRUE,_xll.ohTrigger(RecalcTrigger,Trigger3M)),NA())</f>
        <v>5.6091379680707426E-3</v>
      </c>
      <c r="L2386" s="44">
        <f>IFERROR(_xll.qlIndexFixing(Index6M,$H2386,TRUE,_xll.ohTrigger(RecalcTrigger,Trigger6M)),NA())</f>
        <v>5.6012039475985794E-3</v>
      </c>
      <c r="M2386" s="146">
        <f>IFERROR(_xll.qlIndexFixing(Index1Y,$H2386,TRUE,_xll.ohTrigger(RecalcTrigger,Trigger1Y)),NA())</f>
        <v>5.8613329880179421E-3</v>
      </c>
      <c r="N2386" s="145">
        <f>IFERROR(_xll.qlIndexFixing(ONIndex1M,I2386,TRUE,_xll.ohTrigger(RecalcTrigger,Trigger1M)),NA())</f>
        <v>5.4540604193442643E-3</v>
      </c>
      <c r="O2386" s="44">
        <f>IFERROR(_xll.qlIndexFixing(ONIndex3M,I2386,TRUE,_xll.ohTrigger(RecalcTrigger,Trigger3M)),NA())</f>
        <v>5.610628265725337E-3</v>
      </c>
      <c r="P2386" s="44">
        <f>IFERROR(_xll.qlIndexFixing(ONIndex6M,I2386,TRUE,_xll.ohTrigger(RecalcTrigger,Trigger6M)),NA())</f>
        <v>5.6066230414386631E-3</v>
      </c>
      <c r="Q2386" s="146">
        <f>IFERROR(_xll.qlIndexFixing(ONIndex1Y,I2386,TRUE,_xll.ohTrigger(RecalcTrigger,Trigger1Y)),NA())</f>
        <v>5.8749879275088457E-3</v>
      </c>
    </row>
    <row r="2387" spans="2:17" x14ac:dyDescent="0.2">
      <c r="B2387" s="39" t="s">
        <v>42</v>
      </c>
      <c r="D2387" s="42">
        <f>_xll.qlCalendarAdvance(Calendar,$D2386,B2387,"f",FALSE)</f>
        <v>56493</v>
      </c>
      <c r="E2387" s="140">
        <f>_xll.qlInterestRateIndexValueDate(IndexON,D2387)</f>
        <v>56493</v>
      </c>
      <c r="F2387" s="156">
        <f>IFERROR(_xll.qlIndexFixing(IndexON,D2387,TRUE,_xll.ohTrigger(RecalcTrigger,TriggerON)),NA())</f>
        <v>4.6254967559244964E-3</v>
      </c>
      <c r="H2387" s="42">
        <f>_xll.qlCalendarAdvance(Calendar,$H2386,B2387,"f",FALSE)</f>
        <v>56493</v>
      </c>
      <c r="I2387" s="140">
        <f>_xll.qlInterestRateIndexValueDate(Index1M,$H2387)</f>
        <v>56493</v>
      </c>
      <c r="J2387" s="145">
        <f>IFERROR(_xll.qlIndexFixing(Index1M,$H2387,TRUE,_xll.ohTrigger(RecalcTrigger,Trigger1M)),NA())</f>
        <v>5.4518677404430029E-3</v>
      </c>
      <c r="K2387" s="44">
        <f>IFERROR(_xll.qlIndexFixing(Index3M,H2387,TRUE,_xll.ohTrigger(RecalcTrigger,Trigger3M)),NA())</f>
        <v>5.608357945986635E-3</v>
      </c>
      <c r="L2387" s="44">
        <f>IFERROR(_xll.qlIndexFixing(Index6M,$H2387,TRUE,_xll.ohTrigger(RecalcTrigger,Trigger6M)),NA())</f>
        <v>5.6003156650105516E-3</v>
      </c>
      <c r="M2387" s="146">
        <f>IFERROR(_xll.qlIndexFixing(Index1Y,$H2387,TRUE,_xll.ohTrigger(RecalcTrigger,Trigger1Y)),NA())</f>
        <v>5.8602691541846941E-3</v>
      </c>
      <c r="N2387" s="145">
        <f>IFERROR(_xll.qlIndexFixing(ONIndex1M,I2387,TRUE,_xll.ohTrigger(RecalcTrigger,Trigger1M)),NA())</f>
        <v>5.4529435115524549E-3</v>
      </c>
      <c r="O2387" s="44">
        <f>IFERROR(_xll.qlIndexFixing(ONIndex3M,I2387,TRUE,_xll.ohTrigger(RecalcTrigger,Trigger3M)),NA())</f>
        <v>5.6097336092852945E-3</v>
      </c>
      <c r="P2387" s="44">
        <f>IFERROR(_xll.qlIndexFixing(ONIndex6M,I2387,TRUE,_xll.ohTrigger(RecalcTrigger,Trigger6M)),NA())</f>
        <v>5.6054888183521001E-3</v>
      </c>
      <c r="Q2387" s="146">
        <f>IFERROR(_xll.qlIndexFixing(ONIndex1Y,I2387,TRUE,_xll.ohTrigger(RecalcTrigger,Trigger1Y)),NA())</f>
        <v>5.8735780901730816E-3</v>
      </c>
    </row>
    <row r="2388" spans="2:17" x14ac:dyDescent="0.2">
      <c r="B2388" s="39" t="s">
        <v>42</v>
      </c>
      <c r="D2388" s="42">
        <f>_xll.qlCalendarAdvance(Calendar,$D2387,B2388,"f",FALSE)</f>
        <v>56500</v>
      </c>
      <c r="E2388" s="140">
        <f>_xll.qlInterestRateIndexValueDate(IndexON,D2388)</f>
        <v>56500</v>
      </c>
      <c r="F2388" s="156">
        <f>IFERROR(_xll.qlIndexFixing(IndexON,D2388,TRUE,_xll.ohTrigger(RecalcTrigger,TriggerON)),NA())</f>
        <v>4.6248906790313793E-3</v>
      </c>
      <c r="H2388" s="42">
        <f>_xll.qlCalendarAdvance(Calendar,$H2387,B2388,"f",FALSE)</f>
        <v>56500</v>
      </c>
      <c r="I2388" s="140">
        <f>_xll.qlInterestRateIndexValueDate(Index1M,$H2388)</f>
        <v>56500</v>
      </c>
      <c r="J2388" s="145">
        <f>IFERROR(_xll.qlIndexFixing(Index1M,$H2388,TRUE,_xll.ohTrigger(RecalcTrigger,Trigger1M)),NA())</f>
        <v>5.4507950506077858E-3</v>
      </c>
      <c r="K2388" s="44">
        <f>IFERROR(_xll.qlIndexFixing(Index3M,H2388,TRUE,_xll.ohTrigger(RecalcTrigger,Trigger3M)),NA())</f>
        <v>5.6075826970493426E-3</v>
      </c>
      <c r="L2388" s="44">
        <f>IFERROR(_xll.qlIndexFixing(Index6M,$H2388,TRUE,_xll.ohTrigger(RecalcTrigger,Trigger6M)),NA())</f>
        <v>5.5993791844317778E-3</v>
      </c>
      <c r="M2388" s="146">
        <f>IFERROR(_xll.qlIndexFixing(Index1Y,$H2388,TRUE,_xll.ohTrigger(RecalcTrigger,Trigger1Y)),NA())</f>
        <v>5.8592189462016719E-3</v>
      </c>
      <c r="N2388" s="145">
        <f>IFERROR(_xll.qlIndexFixing(ONIndex1M,I2388,TRUE,_xll.ohTrigger(RecalcTrigger,Trigger1M)),NA())</f>
        <v>5.4518411514059562E-3</v>
      </c>
      <c r="O2388" s="44">
        <f>IFERROR(_xll.qlIndexFixing(ONIndex3M,I2388,TRUE,_xll.ohTrigger(RecalcTrigger,Trigger3M)),NA())</f>
        <v>5.6088551709354562E-3</v>
      </c>
      <c r="P2388" s="44">
        <f>IFERROR(_xll.qlIndexFixing(ONIndex6M,I2388,TRUE,_xll.ohTrigger(RecalcTrigger,Trigger6M)),NA())</f>
        <v>5.6043690514095967E-3</v>
      </c>
      <c r="Q2388" s="146">
        <f>IFERROR(_xll.qlIndexFixing(ONIndex1Y,I2388,TRUE,_xll.ohTrigger(RecalcTrigger,Trigger1Y)),NA())</f>
        <v>5.8721817985074587E-3</v>
      </c>
    </row>
    <row r="2389" spans="2:17" x14ac:dyDescent="0.2">
      <c r="B2389" s="39" t="s">
        <v>42</v>
      </c>
      <c r="D2389" s="42">
        <f>_xll.qlCalendarAdvance(Calendar,$D2388,B2389,"f",FALSE)</f>
        <v>56507</v>
      </c>
      <c r="E2389" s="140">
        <f>_xll.qlInterestRateIndexValueDate(IndexON,D2389)</f>
        <v>56507</v>
      </c>
      <c r="F2389" s="156">
        <f>IFERROR(_xll.qlIndexFixing(IndexON,D2389,TRUE,_xll.ohTrigger(RecalcTrigger,TriggerON)),NA())</f>
        <v>4.6243001774504133E-3</v>
      </c>
      <c r="H2389" s="42">
        <f>_xll.qlCalendarAdvance(Calendar,$H2388,B2389,"f",FALSE)</f>
        <v>56507</v>
      </c>
      <c r="I2389" s="140">
        <f>_xll.qlInterestRateIndexValueDate(Index1M,$H2389)</f>
        <v>56507</v>
      </c>
      <c r="J2389" s="145">
        <f>IFERROR(_xll.qlIndexFixing(Index1M,$H2389,TRUE,_xll.ohTrigger(RecalcTrigger,Trigger1M)),NA())</f>
        <v>5.4497369149421049E-3</v>
      </c>
      <c r="K2389" s="44">
        <f>IFERROR(_xll.qlIndexFixing(Index3M,H2389,TRUE,_xll.ohTrigger(RecalcTrigger,Trigger3M)),NA())</f>
        <v>5.606823688886306E-3</v>
      </c>
      <c r="L2389" s="44">
        <f>IFERROR(_xll.qlIndexFixing(Index6M,$H2389,TRUE,_xll.ohTrigger(RecalcTrigger,Trigger6M)),NA())</f>
        <v>5.5984572003894544E-3</v>
      </c>
      <c r="M2389" s="146">
        <f>IFERROR(_xll.qlIndexFixing(Index1Y,$H2389,TRUE,_xll.ohTrigger(RecalcTrigger,Trigger1Y)),NA())</f>
        <v>5.8581823640264652E-3</v>
      </c>
      <c r="N2389" s="145">
        <f>IFERROR(_xll.qlIndexFixing(ONIndex1M,I2389,TRUE,_xll.ohTrigger(RecalcTrigger,Trigger1M)),NA())</f>
        <v>5.4507533389858143E-3</v>
      </c>
      <c r="O2389" s="44">
        <f>IFERROR(_xll.qlIndexFixing(ONIndex3M,I2389,TRUE,_xll.ohTrigger(RecalcTrigger,Trigger3M)),NA())</f>
        <v>5.6079929508379145E-3</v>
      </c>
      <c r="P2389" s="44">
        <f>IFERROR(_xll.qlIndexFixing(ONIndex6M,I2389,TRUE,_xll.ohTrigger(RecalcTrigger,Trigger6M)),NA())</f>
        <v>5.6032637406921992E-3</v>
      </c>
      <c r="Q2389" s="146">
        <f>IFERROR(_xll.qlIndexFixing(ONIndex1Y,I2389,TRUE,_xll.ohTrigger(RecalcTrigger,Trigger1Y)),NA())</f>
        <v>5.8707990523498843E-3</v>
      </c>
    </row>
    <row r="2390" spans="2:17" x14ac:dyDescent="0.2">
      <c r="B2390" s="39" t="s">
        <v>42</v>
      </c>
      <c r="D2390" s="42">
        <f>_xll.qlCalendarAdvance(Calendar,$D2389,B2390,"f",FALSE)</f>
        <v>56514</v>
      </c>
      <c r="E2390" s="140">
        <f>_xll.qlInterestRateIndexValueDate(IndexON,D2390)</f>
        <v>56514</v>
      </c>
      <c r="F2390" s="156">
        <f>IFERROR(_xll.qlIndexFixing(IndexON,D2390,TRUE,_xll.ohTrigger(RecalcTrigger,TriggerON)),NA())</f>
        <v>4.6237252513436911E-3</v>
      </c>
      <c r="H2390" s="42">
        <f>_xll.qlCalendarAdvance(Calendar,$H2389,B2390,"f",FALSE)</f>
        <v>56514</v>
      </c>
      <c r="I2390" s="140">
        <f>_xll.qlInterestRateIndexValueDate(Index1M,$H2390)</f>
        <v>56514</v>
      </c>
      <c r="J2390" s="145">
        <f>IFERROR(_xll.qlIndexFixing(Index1M,$H2390,TRUE,_xll.ohTrigger(RecalcTrigger,Trigger1M)),NA())</f>
        <v>5.4486933334405574E-3</v>
      </c>
      <c r="K2390" s="44">
        <f>IFERROR(_xll.qlIndexFixing(Index3M,H2390,TRUE,_xll.ohTrigger(RecalcTrigger,Trigger3M)),NA())</f>
        <v>5.6060809214877301E-3</v>
      </c>
      <c r="L2390" s="44">
        <f>IFERROR(_xll.qlIndexFixing(Index6M,$H2390,TRUE,_xll.ohTrigger(RecalcTrigger,Trigger6M)),NA())</f>
        <v>5.5975497128634335E-3</v>
      </c>
      <c r="M2390" s="146">
        <f>IFERROR(_xll.qlIndexFixing(Index1Y,$H2390,TRUE,_xll.ohTrigger(RecalcTrigger,Trigger1Y)),NA())</f>
        <v>5.8571594076166633E-3</v>
      </c>
      <c r="N2390" s="145">
        <f>IFERROR(_xll.qlIndexFixing(ONIndex1M,I2390,TRUE,_xll.ohTrigger(RecalcTrigger,Trigger1M)),NA())</f>
        <v>5.4496800744541218E-3</v>
      </c>
      <c r="O2390" s="44">
        <f>IFERROR(_xll.qlIndexFixing(ONIndex3M,I2390,TRUE,_xll.ohTrigger(RecalcTrigger,Trigger3M)),NA())</f>
        <v>5.6071469489116232E-3</v>
      </c>
      <c r="P2390" s="44">
        <f>IFERROR(_xll.qlIndexFixing(ONIndex6M,I2390,TRUE,_xll.ohTrigger(RecalcTrigger,Trigger6M)),NA())</f>
        <v>5.6021728861188613E-3</v>
      </c>
      <c r="Q2390" s="146">
        <f>IFERROR(_xll.qlIndexFixing(ONIndex1Y,I2390,TRUE,_xll.ohTrigger(RecalcTrigger,Trigger1Y)),NA())</f>
        <v>5.8694298517814047E-3</v>
      </c>
    </row>
    <row r="2391" spans="2:17" x14ac:dyDescent="0.2">
      <c r="B2391" s="39" t="s">
        <v>42</v>
      </c>
      <c r="D2391" s="42">
        <f>_xll.qlCalendarAdvance(Calendar,$D2390,B2391,"f",FALSE)</f>
        <v>56521</v>
      </c>
      <c r="E2391" s="140">
        <f>_xll.qlInterestRateIndexValueDate(IndexON,D2391)</f>
        <v>56521</v>
      </c>
      <c r="F2391" s="156">
        <f>IFERROR(_xll.qlIndexFixing(IndexON,D2391,TRUE,_xll.ohTrigger(RecalcTrigger,TriggerON)),NA())</f>
        <v>4.6231659005491199E-3</v>
      </c>
      <c r="H2391" s="42">
        <f>_xll.qlCalendarAdvance(Calendar,$H2390,B2391,"f",FALSE)</f>
        <v>56521</v>
      </c>
      <c r="I2391" s="140">
        <f>_xll.qlInterestRateIndexValueDate(Index1M,$H2391)</f>
        <v>56521</v>
      </c>
      <c r="J2391" s="145">
        <f>IFERROR(_xll.qlIndexFixing(Index1M,$H2391,TRUE,_xll.ohTrigger(RecalcTrigger,Trigger1M)),NA())</f>
        <v>5.4476643061031433E-3</v>
      </c>
      <c r="K2391" s="44">
        <f>IFERROR(_xll.qlIndexFixing(Index3M,H2391,TRUE,_xll.ohTrigger(RecalcTrigger,Trigger3M)),NA())</f>
        <v>5.6053543948455979E-3</v>
      </c>
      <c r="L2391" s="44">
        <f>IFERROR(_xll.qlIndexFixing(Index6M,$H2391,TRUE,_xll.ohTrigger(RecalcTrigger,Trigger6M)),NA())</f>
        <v>5.5966567218344596E-3</v>
      </c>
      <c r="M2391" s="146">
        <f>IFERROR(_xll.qlIndexFixing(Index1Y,$H2391,TRUE,_xll.ohTrigger(RecalcTrigger,Trigger1Y)),NA())</f>
        <v>5.856150076930966E-3</v>
      </c>
      <c r="N2391" s="145">
        <f>IFERROR(_xll.qlIndexFixing(ONIndex1M,I2391,TRUE,_xll.ohTrigger(RecalcTrigger,Trigger1M)),NA())</f>
        <v>5.4486213576487863E-3</v>
      </c>
      <c r="O2391" s="44">
        <f>IFERROR(_xll.qlIndexFixing(ONIndex3M,I2391,TRUE,_xll.ohTrigger(RecalcTrigger,Trigger3M)),NA())</f>
        <v>5.6063171652376287E-3</v>
      </c>
      <c r="P2391" s="44">
        <f>IFERROR(_xll.qlIndexFixing(ONIndex6M,I2391,TRUE,_xll.ohTrigger(RecalcTrigger,Trigger6M)),NA())</f>
        <v>5.6010964877706293E-3</v>
      </c>
      <c r="Q2391" s="146">
        <f>IFERROR(_xll.qlIndexFixing(ONIndex1Y,I2391,TRUE,_xll.ohTrigger(RecalcTrigger,Trigger1Y)),NA())</f>
        <v>5.8680741968830663E-3</v>
      </c>
    </row>
    <row r="2392" spans="2:17" x14ac:dyDescent="0.2">
      <c r="B2392" s="39" t="s">
        <v>42</v>
      </c>
      <c r="D2392" s="42">
        <f>_xll.qlCalendarAdvance(Calendar,$D2391,B2392,"f",FALSE)</f>
        <v>56528</v>
      </c>
      <c r="E2392" s="140">
        <f>_xll.qlInterestRateIndexValueDate(IndexON,D2392)</f>
        <v>56528</v>
      </c>
      <c r="F2392" s="156">
        <f>IFERROR(_xll.qlIndexFixing(IndexON,D2392,TRUE,_xll.ohTrigger(RecalcTrigger,TriggerON)),NA())</f>
        <v>4.6226221252287925E-3</v>
      </c>
      <c r="H2392" s="42">
        <f>_xll.qlCalendarAdvance(Calendar,$H2391,B2392,"f",FALSE)</f>
        <v>56528</v>
      </c>
      <c r="I2392" s="140">
        <f>_xll.qlInterestRateIndexValueDate(Index1M,$H2392)</f>
        <v>56528</v>
      </c>
      <c r="J2392" s="145">
        <f>IFERROR(_xll.qlIndexFixing(Index1M,$H2392,TRUE,_xll.ohTrigger(RecalcTrigger,Trigger1M)),NA())</f>
        <v>5.4466193138294214E-3</v>
      </c>
      <c r="K2392" s="44">
        <f>IFERROR(_xll.qlIndexFixing(Index3M,H2392,TRUE,_xll.ohTrigger(RecalcTrigger,Trigger3M)),NA())</f>
        <v>5.6046395325855553E-3</v>
      </c>
      <c r="L2392" s="44">
        <f>IFERROR(_xll.qlIndexFixing(Index6M,$H2392,TRUE,_xll.ohTrigger(RecalcTrigger,Trigger6M)),NA())</f>
        <v>5.5957633608111164E-3</v>
      </c>
      <c r="M2392" s="146">
        <f>IFERROR(_xll.qlIndexFixing(Index1Y,$H2392,TRUE,_xll.ohTrigger(RecalcTrigger,Trigger1Y)),NA())</f>
        <v>5.855154371928073E-3</v>
      </c>
      <c r="N2392" s="145">
        <f>IFERROR(_xll.qlIndexFixing(ONIndex1M,I2392,TRUE,_xll.ohTrigger(RecalcTrigger,Trigger1M)),NA())</f>
        <v>5.4475771887319002E-3</v>
      </c>
      <c r="O2392" s="44">
        <f>IFERROR(_xll.qlIndexFixing(ONIndex3M,I2392,TRUE,_xll.ohTrigger(RecalcTrigger,Trigger3M)),NA())</f>
        <v>5.6055035997348845E-3</v>
      </c>
      <c r="P2392" s="44">
        <f>IFERROR(_xll.qlIndexFixing(ONIndex6M,I2392,TRUE,_xll.ohTrigger(RecalcTrigger,Trigger6M)),NA())</f>
        <v>5.6000345456475031E-3</v>
      </c>
      <c r="Q2392" s="146">
        <f>IFERROR(_xll.qlIndexFixing(ONIndex1Y,I2392,TRUE,_xll.ohTrigger(RecalcTrigger,Trigger1Y)),NA())</f>
        <v>5.8667320874927764E-3</v>
      </c>
    </row>
    <row r="2393" spans="2:17" x14ac:dyDescent="0.2">
      <c r="B2393" s="39" t="s">
        <v>42</v>
      </c>
      <c r="D2393" s="42">
        <f>_xll.qlCalendarAdvance(Calendar,$D2392,B2393,"f",FALSE)</f>
        <v>56535</v>
      </c>
      <c r="E2393" s="140">
        <f>_xll.qlInterestRateIndexValueDate(IndexON,D2393)</f>
        <v>56535</v>
      </c>
      <c r="F2393" s="156">
        <f>IFERROR(_xll.qlIndexFixing(IndexON,D2393,TRUE,_xll.ohTrigger(RecalcTrigger,TriggerON)),NA())</f>
        <v>4.6220939253016624E-3</v>
      </c>
      <c r="H2393" s="42">
        <f>_xll.qlCalendarAdvance(Calendar,$H2392,B2393,"f",FALSE)</f>
        <v>56535</v>
      </c>
      <c r="I2393" s="140">
        <f>_xll.qlInterestRateIndexValueDate(Index1M,$H2393)</f>
        <v>56535</v>
      </c>
      <c r="J2393" s="145">
        <f>IFERROR(_xll.qlIndexFixing(Index1M,$H2393,TRUE,_xll.ohTrigger(RecalcTrigger,Trigger1M)),NA())</f>
        <v>5.44562041948265E-3</v>
      </c>
      <c r="K2393" s="44">
        <f>IFERROR(_xll.qlIndexFixing(Index3M,H2393,TRUE,_xll.ohTrigger(RecalcTrigger,Trigger3M)),NA())</f>
        <v>5.6039466368488873E-3</v>
      </c>
      <c r="L2393" s="44">
        <f>IFERROR(_xll.qlIndexFixing(Index6M,$H2393,TRUE,_xll.ohTrigger(RecalcTrigger,Trigger6M)),NA())</f>
        <v>5.5949003849668031E-3</v>
      </c>
      <c r="M2393" s="146">
        <f>IFERROR(_xll.qlIndexFixing(Index1Y,$H2393,TRUE,_xll.ohTrigger(RecalcTrigger,Trigger1Y)),NA())</f>
        <v>5.8541722925675721E-3</v>
      </c>
      <c r="N2393" s="145">
        <f>IFERROR(_xll.qlIndexFixing(ONIndex1M,I2393,TRUE,_xll.ohTrigger(RecalcTrigger,Trigger1M)),NA())</f>
        <v>5.4465475673792785E-3</v>
      </c>
      <c r="O2393" s="44">
        <f>IFERROR(_xll.qlIndexFixing(ONIndex3M,I2393,TRUE,_xll.ohTrigger(RecalcTrigger,Trigger3M)),NA())</f>
        <v>5.6047062524844371E-3</v>
      </c>
      <c r="P2393" s="44">
        <f>IFERROR(_xll.qlIndexFixing(ONIndex6M,I2393,TRUE,_xll.ohTrigger(RecalcTrigger,Trigger6M)),NA())</f>
        <v>5.5989870596684366E-3</v>
      </c>
      <c r="Q2393" s="146">
        <f>IFERROR(_xll.qlIndexFixing(ONIndex1Y,I2393,TRUE,_xll.ohTrigger(RecalcTrigger,Trigger1Y)),NA())</f>
        <v>5.8654035236915814E-3</v>
      </c>
    </row>
    <row r="2394" spans="2:17" x14ac:dyDescent="0.2">
      <c r="B2394" s="39" t="s">
        <v>42</v>
      </c>
      <c r="D2394" s="42">
        <f>_xll.qlCalendarAdvance(Calendar,$D2393,B2394,"f",FALSE)</f>
        <v>56542</v>
      </c>
      <c r="E2394" s="140">
        <f>_xll.qlInterestRateIndexValueDate(IndexON,D2394)</f>
        <v>56542</v>
      </c>
      <c r="F2394" s="156">
        <f>IFERROR(_xll.qlIndexFixing(IndexON,D2394,TRUE,_xll.ohTrigger(RecalcTrigger,TriggerON)),NA())</f>
        <v>4.6215813006056372E-3</v>
      </c>
      <c r="H2394" s="42">
        <f>_xll.qlCalendarAdvance(Calendar,$H2393,B2394,"f",FALSE)</f>
        <v>56542</v>
      </c>
      <c r="I2394" s="140">
        <f>_xll.qlInterestRateIndexValueDate(Index1M,$H2394)</f>
        <v>56542</v>
      </c>
      <c r="J2394" s="145">
        <f>IFERROR(_xll.qlIndexFixing(Index1M,$H2394,TRUE,_xll.ohTrigger(RecalcTrigger,Trigger1M)),NA())</f>
        <v>5.4446360795080305E-3</v>
      </c>
      <c r="K2394" s="44">
        <f>IFERROR(_xll.qlIndexFixing(Index3M,H2394,TRUE,_xll.ohTrigger(RecalcTrigger,Trigger3M)),NA())</f>
        <v>5.6032699820909495E-3</v>
      </c>
      <c r="L2394" s="44">
        <f>IFERROR(_xll.qlIndexFixing(Index6M,$H2394,TRUE,_xll.ohTrigger(RecalcTrigger,Trigger6M)),NA())</f>
        <v>5.5940519057852368E-3</v>
      </c>
      <c r="M2394" s="146">
        <f>IFERROR(_xll.qlIndexFixing(Index1Y,$H2394,TRUE,_xll.ohTrigger(RecalcTrigger,Trigger1Y)),NA())</f>
        <v>5.8532038388097174E-3</v>
      </c>
      <c r="N2394" s="145">
        <f>IFERROR(_xll.qlIndexFixing(ONIndex1M,I2394,TRUE,_xll.ohTrigger(RecalcTrigger,Trigger1M)),NA())</f>
        <v>5.4455324939961525E-3</v>
      </c>
      <c r="O2394" s="44">
        <f>IFERROR(_xll.qlIndexFixing(ONIndex3M,I2394,TRUE,_xll.ohTrigger(RecalcTrigger,Trigger3M)),NA())</f>
        <v>5.6039251234052401E-3</v>
      </c>
      <c r="P2394" s="44">
        <f>IFERROR(_xll.qlIndexFixing(ONIndex6M,I2394,TRUE,_xll.ohTrigger(RecalcTrigger,Trigger6M)),NA())</f>
        <v>5.5979540299955222E-3</v>
      </c>
      <c r="Q2394" s="146">
        <f>IFERROR(_xll.qlIndexFixing(ONIndex1Y,I2394,TRUE,_xll.ohTrigger(RecalcTrigger,Trigger1Y)),NA())</f>
        <v>5.8640885054794811E-3</v>
      </c>
    </row>
    <row r="2395" spans="2:17" x14ac:dyDescent="0.2">
      <c r="B2395" s="39" t="s">
        <v>42</v>
      </c>
      <c r="D2395" s="42">
        <f>_xll.qlCalendarAdvance(Calendar,$D2394,B2395,"f",FALSE)</f>
        <v>56549</v>
      </c>
      <c r="E2395" s="140">
        <f>_xll.qlInterestRateIndexValueDate(IndexON,D2395)</f>
        <v>56549</v>
      </c>
      <c r="F2395" s="156">
        <f>IFERROR(_xll.qlIndexFixing(IndexON,D2395,TRUE,_xll.ohTrigger(RecalcTrigger,TriggerON)),NA())</f>
        <v>4.6210842513838557E-3</v>
      </c>
      <c r="H2395" s="42">
        <f>_xll.qlCalendarAdvance(Calendar,$H2394,B2395,"f",FALSE)</f>
        <v>56549</v>
      </c>
      <c r="I2395" s="140">
        <f>_xll.qlInterestRateIndexValueDate(Index1M,$H2395)</f>
        <v>56549</v>
      </c>
      <c r="J2395" s="145">
        <f>IFERROR(_xll.qlIndexFixing(Index1M,$H2395,TRUE,_xll.ohTrigger(RecalcTrigger,Trigger1M)),NA())</f>
        <v>5.4436662938977193E-3</v>
      </c>
      <c r="K2395" s="44">
        <f>IFERROR(_xll.qlIndexFixing(Index3M,H2395,TRUE,_xll.ohTrigger(RecalcTrigger,Trigger3M)),NA())</f>
        <v>5.6026095683055759E-3</v>
      </c>
      <c r="L2395" s="44">
        <f>IFERROR(_xll.qlIndexFixing(Index6M,$H2395,TRUE,_xll.ohTrigger(RecalcTrigger,Trigger6M)),NA())</f>
        <v>5.5932179232486045E-3</v>
      </c>
      <c r="M2395" s="146">
        <f>IFERROR(_xll.qlIndexFixing(Index1Y,$H2395,TRUE,_xll.ohTrigger(RecalcTrigger,Trigger1Y)),NA())</f>
        <v>5.8522490106149849E-3</v>
      </c>
      <c r="N2395" s="145">
        <f>IFERROR(_xll.qlIndexFixing(ONIndex1M,I2395,TRUE,_xll.ohTrigger(RecalcTrigger,Trigger1M)),NA())</f>
        <v>5.4445319683393834E-3</v>
      </c>
      <c r="O2395" s="44">
        <f>IFERROR(_xll.qlIndexFixing(ONIndex3M,I2395,TRUE,_xll.ohTrigger(RecalcTrigger,Trigger3M)),NA())</f>
        <v>5.6031602125783397E-3</v>
      </c>
      <c r="P2395" s="44">
        <f>IFERROR(_xll.qlIndexFixing(ONIndex6M,I2395,TRUE,_xll.ohTrigger(RecalcTrigger,Trigger6M)),NA())</f>
        <v>5.5969354563856211E-3</v>
      </c>
      <c r="Q2395" s="146">
        <f>IFERROR(_xll.qlIndexFixing(ONIndex1Y,I2395,TRUE,_xll.ohTrigger(RecalcTrigger,Trigger1Y)),NA())</f>
        <v>5.8627870328564757E-3</v>
      </c>
    </row>
    <row r="2396" spans="2:17" x14ac:dyDescent="0.2">
      <c r="B2396" s="39" t="s">
        <v>42</v>
      </c>
      <c r="D2396" s="42">
        <f>_xll.qlCalendarAdvance(Calendar,$D2395,B2396,"f",FALSE)</f>
        <v>56556</v>
      </c>
      <c r="E2396" s="140">
        <f>_xll.qlInterestRateIndexValueDate(IndexON,D2396)</f>
        <v>56556</v>
      </c>
      <c r="F2396" s="156">
        <f>IFERROR(_xll.qlIndexFixing(IndexON,D2396,TRUE,_xll.ohTrigger(RecalcTrigger,TriggerON)),NA())</f>
        <v>4.6206027776363179E-3</v>
      </c>
      <c r="H2396" s="42">
        <f>_xll.qlCalendarAdvance(Calendar,$H2395,B2396,"f",FALSE)</f>
        <v>56556</v>
      </c>
      <c r="I2396" s="140">
        <f>_xll.qlInterestRateIndexValueDate(Index1M,$H2396)</f>
        <v>56556</v>
      </c>
      <c r="J2396" s="145">
        <f>IFERROR(_xll.qlIndexFixing(Index1M,$H2396,TRUE,_xll.ohTrigger(RecalcTrigger,Trigger1M)),NA())</f>
        <v>5.4427374817024683E-3</v>
      </c>
      <c r="K2396" s="44">
        <f>IFERROR(_xll.qlIndexFixing(Index3M,H2396,TRUE,_xll.ohTrigger(RecalcTrigger,Trigger3M)),NA())</f>
        <v>5.601965395482196E-3</v>
      </c>
      <c r="L2396" s="44">
        <f>IFERROR(_xll.qlIndexFixing(Index6M,$H2396,TRUE,_xll.ohTrigger(RecalcTrigger,Trigger6M)),NA())</f>
        <v>5.592398437338204E-3</v>
      </c>
      <c r="M2396" s="146">
        <f>IFERROR(_xll.qlIndexFixing(Index1Y,$H2396,TRUE,_xll.ohTrigger(RecalcTrigger,Trigger1Y)),NA())</f>
        <v>5.8513078079447389E-3</v>
      </c>
      <c r="N2396" s="145">
        <f>IFERROR(_xll.qlIndexFixing(ONIndex1M,I2396,TRUE,_xll.ohTrigger(RecalcTrigger,Trigger1M)),NA())</f>
        <v>5.4435459904089711E-3</v>
      </c>
      <c r="O2396" s="44">
        <f>IFERROR(_xll.qlIndexFixing(ONIndex3M,I2396,TRUE,_xll.ohTrigger(RecalcTrigger,Trigger3M)),NA())</f>
        <v>5.6024115198416435E-3</v>
      </c>
      <c r="P2396" s="44">
        <f>IFERROR(_xll.qlIndexFixing(ONIndex6M,I2396,TRUE,_xll.ohTrigger(RecalcTrigger,Trigger6M)),NA())</f>
        <v>5.5959313390818721E-3</v>
      </c>
      <c r="Q2396" s="146">
        <f>IFERROR(_xll.qlIndexFixing(ONIndex1Y,I2396,TRUE,_xll.ohTrigger(RecalcTrigger,Trigger1Y)),NA())</f>
        <v>5.8614991058225652E-3</v>
      </c>
    </row>
    <row r="2397" spans="2:17" x14ac:dyDescent="0.2">
      <c r="B2397" s="39" t="s">
        <v>42</v>
      </c>
      <c r="D2397" s="42">
        <f>_xll.qlCalendarAdvance(Calendar,$D2396,B2397,"f",FALSE)</f>
        <v>56563</v>
      </c>
      <c r="E2397" s="140">
        <f>_xll.qlInterestRateIndexValueDate(IndexON,D2397)</f>
        <v>56563</v>
      </c>
      <c r="F2397" s="156">
        <f>IFERROR(_xll.qlIndexFixing(IndexON,D2397,TRUE,_xll.ohTrigger(RecalcTrigger,TriggerON)),NA())</f>
        <v>4.6201368791198849E-3</v>
      </c>
      <c r="H2397" s="42">
        <f>_xll.qlCalendarAdvance(Calendar,$H2396,B2397,"f",FALSE)</f>
        <v>56563</v>
      </c>
      <c r="I2397" s="140">
        <f>_xll.qlInterestRateIndexValueDate(Index1M,$H2397)</f>
        <v>56563</v>
      </c>
      <c r="J2397" s="145">
        <f>IFERROR(_xll.qlIndexFixing(Index1M,$H2397,TRUE,_xll.ohTrigger(RecalcTrigger,Trigger1M)),NA())</f>
        <v>5.4417957792552984E-3</v>
      </c>
      <c r="K2397" s="44">
        <f>IFERROR(_xll.qlIndexFixing(Index3M,H2397,TRUE,_xll.ohTrigger(RecalcTrigger,Trigger3M)),NA())</f>
        <v>5.6013374636155232E-3</v>
      </c>
      <c r="L2397" s="44">
        <f>IFERROR(_xll.qlIndexFixing(Index6M,$H2397,TRUE,_xll.ohTrigger(RecalcTrigger,Trigger6M)),NA())</f>
        <v>5.5916032010432234E-3</v>
      </c>
      <c r="M2397" s="146">
        <f>IFERROR(_xll.qlIndexFixing(Index1Y,$H2397,TRUE,_xll.ohTrigger(RecalcTrigger,Trigger1Y)),NA())</f>
        <v>5.8503802307605657E-3</v>
      </c>
      <c r="N2397" s="145">
        <f>IFERROR(_xll.qlIndexFixing(ONIndex1M,I2397,TRUE,_xll.ohTrigger(RecalcTrigger,Trigger1M)),NA())</f>
        <v>5.4425745603670084E-3</v>
      </c>
      <c r="O2397" s="44">
        <f>IFERROR(_xll.qlIndexFixing(ONIndex3M,I2397,TRUE,_xll.ohTrigger(RecalcTrigger,Trigger3M)),NA())</f>
        <v>5.6016790454382903E-3</v>
      </c>
      <c r="P2397" s="44">
        <f>IFERROR(_xll.qlIndexFixing(ONIndex6M,I2397,TRUE,_xll.ohTrigger(RecalcTrigger,Trigger6M)),NA())</f>
        <v>5.5949416779221828E-3</v>
      </c>
      <c r="Q2397" s="146">
        <f>IFERROR(_xll.qlIndexFixing(ONIndex1Y,I2397,TRUE,_xll.ohTrigger(RecalcTrigger,Trigger1Y)),NA())</f>
        <v>5.8602247242967032E-3</v>
      </c>
    </row>
    <row r="2398" spans="2:17" x14ac:dyDescent="0.2">
      <c r="B2398" s="39" t="s">
        <v>42</v>
      </c>
      <c r="D2398" s="42">
        <f>_xll.qlCalendarAdvance(Calendar,$D2397,B2398,"f",FALSE)</f>
        <v>56570</v>
      </c>
      <c r="E2398" s="140">
        <f>_xll.qlInterestRateIndexValueDate(IndexON,D2398)</f>
        <v>56570</v>
      </c>
      <c r="F2398" s="156">
        <f>IFERROR(_xll.qlIndexFixing(IndexON,D2398,TRUE,_xll.ohTrigger(RecalcTrigger,TriggerON)),NA())</f>
        <v>4.6196865559966493E-3</v>
      </c>
      <c r="H2398" s="42">
        <f>_xll.qlCalendarAdvance(Calendar,$H2397,B2398,"f",FALSE)</f>
        <v>56570</v>
      </c>
      <c r="I2398" s="140">
        <f>_xll.qlInterestRateIndexValueDate(Index1M,$H2398)</f>
        <v>56570</v>
      </c>
      <c r="J2398" s="145">
        <f>IFERROR(_xll.qlIndexFixing(Index1M,$H2398,TRUE,_xll.ohTrigger(RecalcTrigger,Trigger1M)),NA())</f>
        <v>5.4408686309452472E-3</v>
      </c>
      <c r="K2398" s="44">
        <f>IFERROR(_xll.qlIndexFixing(Index3M,H2398,TRUE,_xll.ohTrigger(RecalcTrigger,Trigger3M)),NA())</f>
        <v>5.6007257726958682E-3</v>
      </c>
      <c r="L2398" s="44">
        <f>IFERROR(_xll.qlIndexFixing(Index6M,$H2398,TRUE,_xll.ohTrigger(RecalcTrigger,Trigger6M)),NA())</f>
        <v>5.5908116849723785E-3</v>
      </c>
      <c r="M2398" s="146">
        <f>IFERROR(_xll.qlIndexFixing(Index1Y,$H2398,TRUE,_xll.ohTrigger(RecalcTrigger,Trigger1Y)),NA())</f>
        <v>5.8494662790247176E-3</v>
      </c>
      <c r="N2398" s="145">
        <f>IFERROR(_xll.qlIndexFixing(ONIndex1M,I2398,TRUE,_xll.ohTrigger(RecalcTrigger,Trigger1M)),NA())</f>
        <v>5.4416176779703562E-3</v>
      </c>
      <c r="O2398" s="44">
        <f>IFERROR(_xll.qlIndexFixing(ONIndex3M,I2398,TRUE,_xll.ohTrigger(RecalcTrigger,Trigger3M)),NA())</f>
        <v>5.6009627891251412E-3</v>
      </c>
      <c r="P2398" s="44">
        <f>IFERROR(_xll.qlIndexFixing(ONIndex6M,I2398,TRUE,_xll.ohTrigger(RecalcTrigger,Trigger6M)),NA())</f>
        <v>5.5939664728255067E-3</v>
      </c>
      <c r="Q2398" s="146">
        <f>IFERROR(_xll.qlIndexFixing(ONIndex1Y,I2398,TRUE,_xll.ohTrigger(RecalcTrigger,Trigger1Y)),NA())</f>
        <v>5.8589638884409823E-3</v>
      </c>
    </row>
    <row r="2399" spans="2:17" x14ac:dyDescent="0.2">
      <c r="B2399" s="39" t="s">
        <v>42</v>
      </c>
      <c r="D2399" s="42">
        <f>_xll.qlCalendarAdvance(Calendar,$D2398,B2399,"f",FALSE)</f>
        <v>56577</v>
      </c>
      <c r="E2399" s="140">
        <f>_xll.qlInterestRateIndexValueDate(IndexON,D2399)</f>
        <v>56577</v>
      </c>
      <c r="F2399" s="156">
        <f>IFERROR(_xll.qlIndexFixing(IndexON,D2399,TRUE,_xll.ohTrigger(RecalcTrigger,TriggerON)),NA())</f>
        <v>4.6192518084287038E-3</v>
      </c>
      <c r="H2399" s="42">
        <f>_xll.qlCalendarAdvance(Calendar,$H2398,B2399,"f",FALSE)</f>
        <v>56577</v>
      </c>
      <c r="I2399" s="140">
        <f>_xll.qlInterestRateIndexValueDate(Index1M,$H2399)</f>
        <v>56577</v>
      </c>
      <c r="J2399" s="145">
        <f>IFERROR(_xll.qlIndexFixing(Index1M,$H2399,TRUE,_xll.ohTrigger(RecalcTrigger,Trigger1M)),NA())</f>
        <v>5.4399560367696109E-3</v>
      </c>
      <c r="K2399" s="44">
        <f>IFERROR(_xll.qlIndexFixing(Index3M,H2399,TRUE,_xll.ohTrigger(RecalcTrigger,Trigger3M)),NA())</f>
        <v>5.6001303227170632E-3</v>
      </c>
      <c r="L2399" s="44">
        <f>IFERROR(_xll.qlIndexFixing(Index6M,$H2399,TRUE,_xll.ohTrigger(RecalcTrigger,Trigger6M)),NA())</f>
        <v>5.5900346652539524E-3</v>
      </c>
      <c r="M2399" s="146">
        <f>IFERROR(_xll.qlIndexFixing(Index1Y,$H2399,TRUE,_xll.ohTrigger(RecalcTrigger,Trigger1Y)),NA())</f>
        <v>5.8485659527005573E-3</v>
      </c>
      <c r="N2399" s="145">
        <f>IFERROR(_xll.qlIndexFixing(ONIndex1M,I2399,TRUE,_xll.ohTrigger(RecalcTrigger,Trigger1M)),NA())</f>
        <v>5.4406753434621535E-3</v>
      </c>
      <c r="O2399" s="44">
        <f>IFERROR(_xll.qlIndexFixing(ONIndex3M,I2399,TRUE,_xll.ohTrigger(RecalcTrigger,Trigger3M)),NA())</f>
        <v>5.6002627510642888E-3</v>
      </c>
      <c r="P2399" s="44">
        <f>IFERROR(_xll.qlIndexFixing(ONIndex6M,I2399,TRUE,_xll.ohTrigger(RecalcTrigger,Trigger6M)),NA())</f>
        <v>5.5930057241160291E-3</v>
      </c>
      <c r="Q2399" s="146">
        <f>IFERROR(_xll.qlIndexFixing(ONIndex1Y,I2399,TRUE,_xll.ohTrigger(RecalcTrigger,Trigger1Y)),NA())</f>
        <v>5.8577165981743562E-3</v>
      </c>
    </row>
    <row r="2400" spans="2:17" x14ac:dyDescent="0.2">
      <c r="B2400" s="39" t="s">
        <v>42</v>
      </c>
      <c r="D2400" s="42">
        <f>_xll.qlCalendarAdvance(Calendar,$D2399,B2400,"f",FALSE)</f>
        <v>56584</v>
      </c>
      <c r="E2400" s="140">
        <f>_xll.qlInterestRateIndexValueDate(IndexON,D2400)</f>
        <v>56584</v>
      </c>
      <c r="F2400" s="156">
        <f>IFERROR(_xll.qlIndexFixing(IndexON,D2400,TRUE,_xll.ohTrigger(RecalcTrigger,TriggerON)),NA())</f>
        <v>4.618832636091863E-3</v>
      </c>
      <c r="H2400" s="42">
        <f>_xll.qlCalendarAdvance(Calendar,$H2399,B2400,"f",FALSE)</f>
        <v>56584</v>
      </c>
      <c r="I2400" s="140">
        <f>_xll.qlInterestRateIndexValueDate(Index1M,$H2400)</f>
        <v>56584</v>
      </c>
      <c r="J2400" s="145">
        <f>IFERROR(_xll.qlIndexFixing(Index1M,$H2400,TRUE,_xll.ohTrigger(RecalcTrigger,Trigger1M)),NA())</f>
        <v>5.4389693199760119E-3</v>
      </c>
      <c r="K2400" s="44">
        <f>IFERROR(_xll.qlIndexFixing(Index3M,H2400,TRUE,_xll.ohTrigger(RecalcTrigger,Trigger3M)),NA())</f>
        <v>5.5995419714249322E-3</v>
      </c>
      <c r="L2400" s="44">
        <f>IFERROR(_xll.qlIndexFixing(Index6M,$H2400,TRUE,_xll.ohTrigger(RecalcTrigger,Trigger6M)),NA())</f>
        <v>5.5892654596124683E-3</v>
      </c>
      <c r="M2400" s="146">
        <f>IFERROR(_xll.qlIndexFixing(Index1Y,$H2400,TRUE,_xll.ohTrigger(RecalcTrigger,Trigger1Y)),NA())</f>
        <v>5.8476792517510034E-3</v>
      </c>
      <c r="N2400" s="145">
        <f>IFERROR(_xll.qlIndexFixing(ONIndex1M,I2400,TRUE,_xll.ohTrigger(RecalcTrigger,Trigger1M)),NA())</f>
        <v>5.4397475565992615E-3</v>
      </c>
      <c r="O2400" s="44">
        <f>IFERROR(_xll.qlIndexFixing(ONIndex3M,I2400,TRUE,_xll.ohTrigger(RecalcTrigger,Trigger3M)),NA())</f>
        <v>5.5995789311746869E-3</v>
      </c>
      <c r="P2400" s="44">
        <f>IFERROR(_xll.qlIndexFixing(ONIndex6M,I2400,TRUE,_xll.ohTrigger(RecalcTrigger,Trigger6M)),NA())</f>
        <v>5.5920594315506111E-3</v>
      </c>
      <c r="Q2400" s="146">
        <f>IFERROR(_xll.qlIndexFixing(ONIndex1Y,I2400,TRUE,_xll.ohTrigger(RecalcTrigger,Trigger1Y)),NA())</f>
        <v>5.8564828534157787E-3</v>
      </c>
    </row>
    <row r="2401" spans="2:17" x14ac:dyDescent="0.2">
      <c r="B2401" s="39" t="s">
        <v>42</v>
      </c>
      <c r="D2401" s="42">
        <f>_xll.qlCalendarAdvance(Calendar,$D2400,B2401,"f",FALSE)</f>
        <v>56591</v>
      </c>
      <c r="E2401" s="140">
        <f>_xll.qlInterestRateIndexValueDate(IndexON,D2401)</f>
        <v>56591</v>
      </c>
      <c r="F2401" s="156">
        <f>IFERROR(_xll.qlIndexFixing(IndexON,D2401,TRUE,_xll.ohTrigger(RecalcTrigger,TriggerON)),NA())</f>
        <v>4.6184290390671734E-3</v>
      </c>
      <c r="H2401" s="42">
        <f>_xll.qlCalendarAdvance(Calendar,$H2400,B2401,"f",FALSE)</f>
        <v>56591</v>
      </c>
      <c r="I2401" s="140">
        <f>_xll.qlInterestRateIndexValueDate(Index1M,$H2401)</f>
        <v>56591</v>
      </c>
      <c r="J2401" s="145">
        <f>IFERROR(_xll.qlIndexFixing(Index1M,$H2401,TRUE,_xll.ohTrigger(RecalcTrigger,Trigger1M)),NA())</f>
        <v>5.438153221734702E-3</v>
      </c>
      <c r="K2401" s="44">
        <f>IFERROR(_xll.qlIndexFixing(Index3M,H2401,TRUE,_xll.ohTrigger(RecalcTrigger,Trigger3M)),NA())</f>
        <v>5.598976700505724E-3</v>
      </c>
      <c r="L2401" s="44">
        <f>IFERROR(_xll.qlIndexFixing(Index6M,$H2401,TRUE,_xll.ohTrigger(RecalcTrigger,Trigger6M)),NA())</f>
        <v>5.588518456574946E-3</v>
      </c>
      <c r="M2401" s="146">
        <f>IFERROR(_xll.qlIndexFixing(Index1Y,$H2401,TRUE,_xll.ohTrigger(RecalcTrigger,Trigger1Y)),NA())</f>
        <v>5.8468061761398626E-3</v>
      </c>
      <c r="N2401" s="145">
        <f>IFERROR(_xll.qlIndexFixing(ONIndex1M,I2401,TRUE,_xll.ohTrigger(RecalcTrigger,Trigger1M)),NA())</f>
        <v>5.4388343176248188E-3</v>
      </c>
      <c r="O2401" s="44">
        <f>IFERROR(_xll.qlIndexFixing(ONIndex3M,I2401,TRUE,_xll.ohTrigger(RecalcTrigger,Trigger3M)),NA())</f>
        <v>5.5989113295373816E-3</v>
      </c>
      <c r="P2401" s="44">
        <f>IFERROR(_xll.qlIndexFixing(ONIndex6M,I2401,TRUE,_xll.ohTrigger(RecalcTrigger,Trigger6M)),NA())</f>
        <v>5.591127595210299E-3</v>
      </c>
      <c r="Q2401" s="146">
        <f>IFERROR(_xll.qlIndexFixing(ONIndex1Y,I2401,TRUE,_xll.ohTrigger(RecalcTrigger,Trigger1Y)),NA())</f>
        <v>5.855262654246296E-3</v>
      </c>
    </row>
    <row r="2402" spans="2:17" x14ac:dyDescent="0.2">
      <c r="B2402" s="39" t="s">
        <v>42</v>
      </c>
      <c r="D2402" s="42">
        <f>_xll.qlCalendarAdvance(Calendar,$D2401,B2402,"f",FALSE)</f>
        <v>56598</v>
      </c>
      <c r="E2402" s="140">
        <f>_xll.qlInterestRateIndexValueDate(IndexON,D2402)</f>
        <v>56598</v>
      </c>
      <c r="F2402" s="156">
        <f>IFERROR(_xll.qlIndexFixing(IndexON,D2402,TRUE,_xll.ohTrigger(RecalcTrigger,TriggerON)),NA())</f>
        <v>4.6180410175977737E-3</v>
      </c>
      <c r="H2402" s="42">
        <f>_xll.qlCalendarAdvance(Calendar,$H2401,B2402,"f",FALSE)</f>
        <v>56598</v>
      </c>
      <c r="I2402" s="140">
        <f>_xll.qlInterestRateIndexValueDate(Index1M,$H2402)</f>
        <v>56598</v>
      </c>
      <c r="J2402" s="145">
        <f>IFERROR(_xll.qlIndexFixing(Index1M,$H2402,TRUE,_xll.ohTrigger(RecalcTrigger,Trigger1M)),NA())</f>
        <v>5.4372853165935058E-3</v>
      </c>
      <c r="K2402" s="44">
        <f>IFERROR(_xll.qlIndexFixing(Index3M,H2402,TRUE,_xll.ohTrigger(RecalcTrigger,Trigger3M)),NA())</f>
        <v>5.5984276700049703E-3</v>
      </c>
      <c r="L2402" s="44">
        <f>IFERROR(_xll.qlIndexFixing(Index6M,$H2402,TRUE,_xll.ohTrigger(RecalcTrigger,Trigger6M)),NA())</f>
        <v>5.5877859500625699E-3</v>
      </c>
      <c r="M2402" s="146">
        <f>IFERROR(_xll.qlIndexFixing(Index1Y,$H2402,TRUE,_xll.ohTrigger(RecalcTrigger,Trigger1Y)),NA())</f>
        <v>5.8459467258320519E-3</v>
      </c>
      <c r="N2402" s="145">
        <f>IFERROR(_xll.qlIndexFixing(ONIndex1M,I2402,TRUE,_xll.ohTrigger(RecalcTrigger,Trigger1M)),NA())</f>
        <v>5.4379356263767331E-3</v>
      </c>
      <c r="O2402" s="44">
        <f>IFERROR(_xll.qlIndexFixing(ONIndex3M,I2402,TRUE,_xll.ohTrigger(RecalcTrigger,Trigger3M)),NA())</f>
        <v>5.5982599460713267E-3</v>
      </c>
      <c r="P2402" s="44">
        <f>IFERROR(_xll.qlIndexFixing(ONIndex6M,I2402,TRUE,_xll.ohTrigger(RecalcTrigger,Trigger6M)),NA())</f>
        <v>5.5902102149330002E-3</v>
      </c>
      <c r="Q2402" s="146">
        <f>IFERROR(_xll.qlIndexFixing(ONIndex1Y,I2402,TRUE,_xll.ohTrigger(RecalcTrigger,Trigger1Y)),NA())</f>
        <v>5.8540560006659081E-3</v>
      </c>
    </row>
    <row r="2403" spans="2:17" x14ac:dyDescent="0.2">
      <c r="B2403" s="39" t="s">
        <v>42</v>
      </c>
      <c r="D2403" s="42">
        <f>_xll.qlCalendarAdvance(Calendar,$D2402,B2403,"f",FALSE)</f>
        <v>56605</v>
      </c>
      <c r="E2403" s="140">
        <f>_xll.qlInterestRateIndexValueDate(IndexON,D2403)</f>
        <v>56605</v>
      </c>
      <c r="F2403" s="156">
        <f>IFERROR(_xll.qlIndexFixing(IndexON,D2403,TRUE,_xll.ohTrigger(RecalcTrigger,TriggerON)),NA())</f>
        <v>4.6176685715215715E-3</v>
      </c>
      <c r="H2403" s="42">
        <f>_xll.qlCalendarAdvance(Calendar,$H2402,B2403,"f",FALSE)</f>
        <v>56605</v>
      </c>
      <c r="I2403" s="140">
        <f>_xll.qlInterestRateIndexValueDate(Index1M,$H2403)</f>
        <v>56605</v>
      </c>
      <c r="J2403" s="145">
        <f>IFERROR(_xll.qlIndexFixing(Index1M,$H2403,TRUE,_xll.ohTrigger(RecalcTrigger,Trigger1M)),NA())</f>
        <v>5.4364319657878597E-3</v>
      </c>
      <c r="K2403" s="44">
        <f>IFERROR(_xll.qlIndexFixing(Index3M,H2403,TRUE,_xll.ohTrigger(RecalcTrigger,Trigger3M)),NA())</f>
        <v>5.5978948799181678E-3</v>
      </c>
      <c r="L2403" s="44">
        <f>IFERROR(_xll.qlIndexFixing(Index6M,$H2403,TRUE,_xll.ohTrigger(RecalcTrigger,Trigger6M)),NA())</f>
        <v>5.5870679400593102E-3</v>
      </c>
      <c r="M2403" s="146">
        <f>IFERROR(_xll.qlIndexFixing(Index1Y,$H2403,TRUE,_xll.ohTrigger(RecalcTrigger,Trigger1Y)),NA())</f>
        <v>5.8451009007927102E-3</v>
      </c>
      <c r="N2403" s="145">
        <f>IFERROR(_xll.qlIndexFixing(ONIndex1M,I2403,TRUE,_xll.ohTrigger(RecalcTrigger,Trigger1M)),NA())</f>
        <v>5.4370514829360506E-3</v>
      </c>
      <c r="O2403" s="44">
        <f>IFERROR(_xll.qlIndexFixing(ONIndex3M,I2403,TRUE,_xll.ohTrigger(RecalcTrigger,Trigger3M)),NA())</f>
        <v>5.5976247808575685E-3</v>
      </c>
      <c r="P2403" s="44">
        <f>IFERROR(_xll.qlIndexFixing(ONIndex6M,I2403,TRUE,_xll.ohTrigger(RecalcTrigger,Trigger6M)),NA())</f>
        <v>5.5893072909618535E-3</v>
      </c>
      <c r="Q2403" s="146">
        <f>IFERROR(_xll.qlIndexFixing(ONIndex1Y,I2403,TRUE,_xll.ohTrigger(RecalcTrigger,Trigger1Y)),NA())</f>
        <v>5.8528628927556614E-3</v>
      </c>
    </row>
    <row r="2404" spans="2:17" x14ac:dyDescent="0.2">
      <c r="B2404" s="39" t="s">
        <v>42</v>
      </c>
      <c r="D2404" s="42">
        <f>_xll.qlCalendarAdvance(Calendar,$D2403,B2404,"f",FALSE)</f>
        <v>56612</v>
      </c>
      <c r="E2404" s="140">
        <f>_xll.qlInterestRateIndexValueDate(IndexON,D2404)</f>
        <v>56612</v>
      </c>
      <c r="F2404" s="156">
        <f>IFERROR(_xll.qlIndexFixing(IndexON,D2404,TRUE,_xll.ohTrigger(RecalcTrigger,TriggerON)),NA())</f>
        <v>4.6173117007575204E-3</v>
      </c>
      <c r="H2404" s="42">
        <f>_xll.qlCalendarAdvance(Calendar,$H2403,B2404,"f",FALSE)</f>
        <v>56612</v>
      </c>
      <c r="I2404" s="140">
        <f>_xll.qlInterestRateIndexValueDate(Index1M,$H2404)</f>
        <v>56612</v>
      </c>
      <c r="J2404" s="145">
        <f>IFERROR(_xll.qlIndexFixing(Index1M,$H2404,TRUE,_xll.ohTrigger(RecalcTrigger,Trigger1M)),NA())</f>
        <v>5.4355931693203787E-3</v>
      </c>
      <c r="K2404" s="44">
        <f>IFERROR(_xll.qlIndexFixing(Index3M,H2404,TRUE,_xll.ohTrigger(RecalcTrigger,Trigger3M)),NA())</f>
        <v>5.5973783302390142E-3</v>
      </c>
      <c r="L2404" s="44">
        <f>IFERROR(_xll.qlIndexFixing(Index6M,$H2404,TRUE,_xll.ohTrigger(RecalcTrigger,Trigger6M)),NA())</f>
        <v>5.5863644265495786E-3</v>
      </c>
      <c r="M2404" s="146">
        <f>IFERROR(_xll.qlIndexFixing(Index1Y,$H2404,TRUE,_xll.ohTrigger(RecalcTrigger,Trigger1Y)),NA())</f>
        <v>5.8442687009871985E-3</v>
      </c>
      <c r="N2404" s="145">
        <f>IFERROR(_xll.qlIndexFixing(ONIndex1M,I2404,TRUE,_xll.ohTrigger(RecalcTrigger,Trigger1M)),NA())</f>
        <v>5.4361818872217249E-3</v>
      </c>
      <c r="O2404" s="44">
        <f>IFERROR(_xll.qlIndexFixing(ONIndex3M,I2404,TRUE,_xll.ohTrigger(RecalcTrigger,Trigger3M)),NA())</f>
        <v>5.5970058338150608E-3</v>
      </c>
      <c r="P2404" s="44">
        <f>IFERROR(_xll.qlIndexFixing(ONIndex6M,I2404,TRUE,_xll.ohTrigger(RecalcTrigger,Trigger6M)),NA())</f>
        <v>5.5884188231347665E-3</v>
      </c>
      <c r="Q2404" s="146">
        <f>IFERROR(_xll.qlIndexFixing(ONIndex1Y,I2404,TRUE,_xll.ohTrigger(RecalcTrigger,Trigger1Y)),NA())</f>
        <v>5.8516833303534632E-3</v>
      </c>
    </row>
    <row r="2405" spans="2:17" x14ac:dyDescent="0.2">
      <c r="B2405" s="39" t="s">
        <v>42</v>
      </c>
      <c r="D2405" s="42">
        <f>_xll.qlCalendarAdvance(Calendar,$D2404,B2405,"f",FALSE)</f>
        <v>56619</v>
      </c>
      <c r="E2405" s="140">
        <f>_xll.qlInterestRateIndexValueDate(IndexON,D2405)</f>
        <v>56619</v>
      </c>
      <c r="F2405" s="156">
        <f>IFERROR(_xll.qlIndexFixing(IndexON,D2405,TRUE,_xll.ohTrigger(RecalcTrigger,TriggerON)),NA())</f>
        <v>4.6169704053866667E-3</v>
      </c>
      <c r="H2405" s="42">
        <f>_xll.qlCalendarAdvance(Calendar,$H2404,B2405,"f",FALSE)</f>
        <v>56619</v>
      </c>
      <c r="I2405" s="140">
        <f>_xll.qlInterestRateIndexValueDate(Index1M,$H2405)</f>
        <v>56619</v>
      </c>
      <c r="J2405" s="145">
        <f>IFERROR(_xll.qlIndexFixing(Index1M,$H2405,TRUE,_xll.ohTrigger(RecalcTrigger,Trigger1M)),NA())</f>
        <v>5.4347689271832195E-3</v>
      </c>
      <c r="K2405" s="44">
        <f>IFERROR(_xll.qlIndexFixing(Index3M,H2405,TRUE,_xll.ohTrigger(RecalcTrigger,Trigger3M)),NA())</f>
        <v>5.5968780209612046E-3</v>
      </c>
      <c r="L2405" s="44">
        <f>IFERROR(_xll.qlIndexFixing(Index6M,$H2405,TRUE,_xll.ohTrigger(RecalcTrigger,Trigger6M)),NA())</f>
        <v>5.5856769694222156E-3</v>
      </c>
      <c r="M2405" s="146">
        <f>IFERROR(_xll.qlIndexFixing(Index1Y,$H2405,TRUE,_xll.ohTrigger(RecalcTrigger,Trigger1Y)),NA())</f>
        <v>5.8434501263819882E-3</v>
      </c>
      <c r="N2405" s="145">
        <f>IFERROR(_xll.qlIndexFixing(ONIndex1M,I2405,TRUE,_xll.ohTrigger(RecalcTrigger,Trigger1M)),NA())</f>
        <v>5.4353268393958487E-3</v>
      </c>
      <c r="O2405" s="44">
        <f>IFERROR(_xll.qlIndexFixing(ONIndex3M,I2405,TRUE,_xll.ohTrigger(RecalcTrigger,Trigger3M)),NA())</f>
        <v>5.5964031049438034E-3</v>
      </c>
      <c r="P2405" s="44">
        <f>IFERROR(_xll.qlIndexFixing(ONIndex6M,I2405,TRUE,_xll.ohTrigger(RecalcTrigger,Trigger6M)),NA())</f>
        <v>5.587544811451739E-3</v>
      </c>
      <c r="Q2405" s="146">
        <f>IFERROR(_xll.qlIndexFixing(ONIndex1Y,I2405,TRUE,_xll.ohTrigger(RecalcTrigger,Trigger1Y)),NA())</f>
        <v>5.8505173135403599E-3</v>
      </c>
    </row>
    <row r="2406" spans="2:17" x14ac:dyDescent="0.2">
      <c r="B2406" s="39" t="s">
        <v>42</v>
      </c>
      <c r="D2406" s="42">
        <f>_xll.qlCalendarAdvance(Calendar,$D2405,B2406,"f",FALSE)</f>
        <v>56626</v>
      </c>
      <c r="E2406" s="140">
        <f>_xll.qlInterestRateIndexValueDate(IndexON,D2406)</f>
        <v>56626</v>
      </c>
      <c r="F2406" s="156">
        <f>IFERROR(_xll.qlIndexFixing(IndexON,D2406,TRUE,_xll.ohTrigger(RecalcTrigger,TriggerON)),NA())</f>
        <v>4.6166446853279641E-3</v>
      </c>
      <c r="H2406" s="42">
        <f>_xll.qlCalendarAdvance(Calendar,$H2405,B2406,"f",FALSE)</f>
        <v>56626</v>
      </c>
      <c r="I2406" s="140">
        <f>_xll.qlInterestRateIndexValueDate(Index1M,$H2406)</f>
        <v>56626</v>
      </c>
      <c r="J2406" s="145">
        <f>IFERROR(_xll.qlIndexFixing(Index1M,$H2406,TRUE,_xll.ohTrigger(RecalcTrigger,Trigger1M)),NA())</f>
        <v>5.4339592393816104E-3</v>
      </c>
      <c r="K2406" s="44">
        <f>IFERROR(_xll.qlIndexFixing(Index3M,H2406,TRUE,_xll.ohTrigger(RecalcTrigger,Trigger3M)),NA())</f>
        <v>5.5963939520775365E-3</v>
      </c>
      <c r="L2406" s="44">
        <f>IFERROR(_xll.qlIndexFixing(Index6M,$H2406,TRUE,_xll.ohTrigger(RecalcTrigger,Trigger6M)),NA())</f>
        <v>5.5850014237171248E-3</v>
      </c>
      <c r="M2406" s="146">
        <f>IFERROR(_xll.qlIndexFixing(Index1Y,$H2406,TRUE,_xll.ohTrigger(RecalcTrigger,Trigger1Y)),NA())</f>
        <v>5.8426451769431065E-3</v>
      </c>
      <c r="N2406" s="145">
        <f>IFERROR(_xll.qlIndexFixing(ONIndex1M,I2406,TRUE,_xll.ohTrigger(RecalcTrigger,Trigger1M)),NA())</f>
        <v>5.4344863392963294E-3</v>
      </c>
      <c r="O2406" s="44">
        <f>IFERROR(_xll.qlIndexFixing(ONIndex3M,I2406,TRUE,_xll.ohTrigger(RecalcTrigger,Trigger3M)),NA())</f>
        <v>5.5958165944058891E-3</v>
      </c>
      <c r="P2406" s="44">
        <f>IFERROR(_xll.qlIndexFixing(ONIndex6M,I2406,TRUE,_xll.ohTrigger(RecalcTrigger,Trigger6M)),NA())</f>
        <v>5.5866852560748637E-3</v>
      </c>
      <c r="Q2406" s="146">
        <f>IFERROR(_xll.qlIndexFixing(ONIndex1Y,I2406,TRUE,_xll.ohTrigger(RecalcTrigger,Trigger1Y)),NA())</f>
        <v>5.8493648423163513E-3</v>
      </c>
    </row>
    <row r="2407" spans="2:17" x14ac:dyDescent="0.2">
      <c r="B2407" s="39" t="s">
        <v>42</v>
      </c>
      <c r="D2407" s="42">
        <f>_xll.qlCalendarAdvance(Calendar,$D2406,B2407,"f",FALSE)</f>
        <v>56633</v>
      </c>
      <c r="E2407" s="140">
        <f>_xll.qlInterestRateIndexValueDate(IndexON,D2407)</f>
        <v>56633</v>
      </c>
      <c r="F2407" s="156">
        <f>IFERROR(_xll.qlIndexFixing(IndexON,D2407,TRUE,_xll.ohTrigger(RecalcTrigger,TriggerON)),NA())</f>
        <v>4.616334540662459E-3</v>
      </c>
      <c r="H2407" s="42">
        <f>_xll.qlCalendarAdvance(Calendar,$H2406,B2407,"f",FALSE)</f>
        <v>56633</v>
      </c>
      <c r="I2407" s="140">
        <f>_xll.qlInterestRateIndexValueDate(Index1M,$H2407)</f>
        <v>56633</v>
      </c>
      <c r="J2407" s="145">
        <f>IFERROR(_xll.qlIndexFixing(Index1M,$H2407,TRUE,_xll.ohTrigger(RecalcTrigger,Trigger1M)),NA())</f>
        <v>5.4331641058998651E-3</v>
      </c>
      <c r="K2407" s="44">
        <f>IFERROR(_xll.qlIndexFixing(Index3M,H2407,TRUE,_xll.ohTrigger(RecalcTrigger,Trigger3M)),NA())</f>
        <v>5.5959387047433227E-3</v>
      </c>
      <c r="L2407" s="44">
        <f>IFERROR(_xll.qlIndexFixing(Index6M,$H2407,TRUE,_xll.ohTrigger(RecalcTrigger,Trigger6M)),NA())</f>
        <v>5.5843403742395241E-3</v>
      </c>
      <c r="M2407" s="146">
        <f>IFERROR(_xll.qlIndexFixing(Index1Y,$H2407,TRUE,_xll.ohTrigger(RecalcTrigger,Trigger1Y)),NA())</f>
        <v>5.8418538526388009E-3</v>
      </c>
      <c r="N2407" s="145">
        <f>IFERROR(_xll.qlIndexFixing(ONIndex1M,I2407,TRUE,_xll.ohTrigger(RecalcTrigger,Trigger1M)),NA())</f>
        <v>5.433660386923167E-3</v>
      </c>
      <c r="O2407" s="44">
        <f>IFERROR(_xll.qlIndexFixing(ONIndex3M,I2407,TRUE,_xll.ohTrigger(RecalcTrigger,Trigger3M)),NA())</f>
        <v>5.5952463019581788E-3</v>
      </c>
      <c r="P2407" s="44">
        <f>IFERROR(_xll.qlIndexFixing(ONIndex6M,I2407,TRUE,_xll.ohTrigger(RecalcTrigger,Trigger6M)),NA())</f>
        <v>5.5858401568420479E-3</v>
      </c>
      <c r="Q2407" s="146">
        <f>IFERROR(_xll.qlIndexFixing(ONIndex1Y,I2407,TRUE,_xll.ohTrigger(RecalcTrigger,Trigger1Y)),NA())</f>
        <v>5.8482259166003914E-3</v>
      </c>
    </row>
    <row r="2408" spans="2:17" x14ac:dyDescent="0.2">
      <c r="B2408" s="39" t="s">
        <v>42</v>
      </c>
      <c r="D2408" s="42">
        <f>_xll.qlCalendarAdvance(Calendar,$D2407,B2408,"f",FALSE)</f>
        <v>56640</v>
      </c>
      <c r="E2408" s="140">
        <f>_xll.qlInterestRateIndexValueDate(IndexON,D2408)</f>
        <v>56640</v>
      </c>
      <c r="F2408" s="156">
        <f>IFERROR(_xll.qlIndexFixing(IndexON,D2408,TRUE,_xll.ohTrigger(RecalcTrigger,TriggerON)),NA())</f>
        <v>4.6160399714711975E-3</v>
      </c>
      <c r="H2408" s="42">
        <f>_xll.qlCalendarAdvance(Calendar,$H2407,B2408,"f",FALSE)</f>
        <v>56640</v>
      </c>
      <c r="I2408" s="140">
        <f>_xll.qlInterestRateIndexValueDate(Index1M,$H2408)</f>
        <v>56640</v>
      </c>
      <c r="J2408" s="145">
        <f>IFERROR(_xll.qlIndexFixing(Index1M,$H2408,TRUE,_xll.ohTrigger(RecalcTrigger,Trigger1M)),NA())</f>
        <v>5.4323835267458273E-3</v>
      </c>
      <c r="K2408" s="44">
        <f>IFERROR(_xll.qlIndexFixing(Index3M,H2408,TRUE,_xll.ohTrigger(RecalcTrigger,Trigger3M)),NA())</f>
        <v>5.5954745354728098E-3</v>
      </c>
      <c r="L2408" s="44">
        <f>IFERROR(_xll.qlIndexFixing(Index6M,$H2408,TRUE,_xll.ohTrigger(RecalcTrigger,Trigger6M)),NA())</f>
        <v>5.5836938209746379E-3</v>
      </c>
      <c r="M2408" s="146">
        <f>IFERROR(_xll.qlIndexFixing(Index1Y,$H2408,TRUE,_xll.ohTrigger(RecalcTrigger,Trigger1Y)),NA())</f>
        <v>5.8410761534362088E-3</v>
      </c>
      <c r="N2408" s="145">
        <f>IFERROR(_xll.qlIndexFixing(ONIndex1M,I2408,TRUE,_xll.ohTrigger(RecalcTrigger,Trigger1M)),NA())</f>
        <v>5.4328489822763615E-3</v>
      </c>
      <c r="O2408" s="44">
        <f>IFERROR(_xll.qlIndexFixing(ONIndex3M,I2408,TRUE,_xll.ohTrigger(RecalcTrigger,Trigger3M)),NA())</f>
        <v>5.594692227681719E-3</v>
      </c>
      <c r="P2408" s="44">
        <f>IFERROR(_xll.qlIndexFixing(ONIndex6M,I2408,TRUE,_xll.ohTrigger(RecalcTrigger,Trigger6M)),NA())</f>
        <v>5.5850095137532918E-3</v>
      </c>
      <c r="Q2408" s="146">
        <f>IFERROR(_xll.qlIndexFixing(ONIndex1Y,I2408,TRUE,_xll.ohTrigger(RecalcTrigger,Trigger1Y)),NA())</f>
        <v>5.8471005365545725E-3</v>
      </c>
    </row>
    <row r="2409" spans="2:17" x14ac:dyDescent="0.2">
      <c r="B2409" s="39" t="s">
        <v>42</v>
      </c>
      <c r="D2409" s="42">
        <f>_xll.qlCalendarAdvance(Calendar,$D2408,B2409,"f",FALSE)</f>
        <v>56647</v>
      </c>
      <c r="E2409" s="140">
        <f>_xll.qlInterestRateIndexValueDate(IndexON,D2409)</f>
        <v>56647</v>
      </c>
      <c r="F2409" s="156">
        <f>IFERROR(_xll.qlIndexFixing(IndexON,D2409,TRUE,_xll.ohTrigger(RecalcTrigger,TriggerON)),NA())</f>
        <v>4.6157609775920871E-3</v>
      </c>
      <c r="H2409" s="42">
        <f>_xll.qlCalendarAdvance(Calendar,$H2408,B2409,"f",FALSE)</f>
        <v>56647</v>
      </c>
      <c r="I2409" s="140">
        <f>_xll.qlInterestRateIndexValueDate(Index1M,$H2409)</f>
        <v>56647</v>
      </c>
      <c r="J2409" s="145">
        <f>IFERROR(_xll.qlIndexFixing(Index1M,$H2409,TRUE,_xll.ohTrigger(RecalcTrigger,Trigger1M)),NA())</f>
        <v>5.4316570045362389E-3</v>
      </c>
      <c r="K2409" s="44">
        <f>IFERROR(_xll.qlIndexFixing(Index3M,H2409,TRUE,_xll.ohTrigger(RecalcTrigger,Trigger3M)),NA())</f>
        <v>5.5950540754025778E-3</v>
      </c>
      <c r="L2409" s="44">
        <f>IFERROR(_xll.qlIndexFixing(Index6M,$H2409,TRUE,_xll.ohTrigger(RecalcTrigger,Trigger6M)),NA())</f>
        <v>5.5830617639094802E-3</v>
      </c>
      <c r="M2409" s="146">
        <f>IFERROR(_xll.qlIndexFixing(Index1Y,$H2409,TRUE,_xll.ohTrigger(RecalcTrigger,Trigger1Y)),NA())</f>
        <v>5.840312079304022E-3</v>
      </c>
      <c r="N2409" s="145">
        <f>IFERROR(_xll.qlIndexFixing(ONIndex1M,I2409,TRUE,_xll.ohTrigger(RecalcTrigger,Trigger1M)),NA())</f>
        <v>5.4320521255990517E-3</v>
      </c>
      <c r="O2409" s="44">
        <f>IFERROR(_xll.qlIndexFixing(ONIndex3M,I2409,TRUE,_xll.ohTrigger(RecalcTrigger,Trigger3M)),NA())</f>
        <v>5.5941543716575559E-3</v>
      </c>
      <c r="P2409" s="44">
        <f>IFERROR(_xll.qlIndexFixing(ONIndex6M,I2409,TRUE,_xll.ohTrigger(RecalcTrigger,Trigger6M)),NA())</f>
        <v>5.5841933269706878E-3</v>
      </c>
      <c r="Q2409" s="146">
        <f>IFERROR(_xll.qlIndexFixing(ONIndex1Y,I2409,TRUE,_xll.ohTrigger(RecalcTrigger,Trigger1Y)),NA())</f>
        <v>5.8459887020168022E-3</v>
      </c>
    </row>
    <row r="2410" spans="2:17" x14ac:dyDescent="0.2">
      <c r="B2410" s="39" t="s">
        <v>42</v>
      </c>
      <c r="D2410" s="42">
        <f>_xll.qlCalendarAdvance(Calendar,$D2409,B2410,"f",FALSE)</f>
        <v>56654</v>
      </c>
      <c r="E2410" s="140">
        <f>_xll.qlInterestRateIndexValueDate(IndexON,D2410)</f>
        <v>56654</v>
      </c>
      <c r="F2410" s="156">
        <f>IFERROR(_xll.qlIndexFixing(IndexON,D2410,TRUE,_xll.ohTrigger(RecalcTrigger,TriggerON)),NA())</f>
        <v>4.6154975591872205E-3</v>
      </c>
      <c r="H2410" s="42">
        <f>_xll.qlCalendarAdvance(Calendar,$H2409,B2410,"f",FALSE)</f>
        <v>56654</v>
      </c>
      <c r="I2410" s="140">
        <f>_xll.qlInterestRateIndexValueDate(Index1M,$H2410)</f>
        <v>56654</v>
      </c>
      <c r="J2410" s="145">
        <f>IFERROR(_xll.qlIndexFixing(Index1M,$H2410,TRUE,_xll.ohTrigger(RecalcTrigger,Trigger1M)),NA())</f>
        <v>5.4309024489144842E-3</v>
      </c>
      <c r="K2410" s="44">
        <f>IFERROR(_xll.qlIndexFixing(Index3M,H2410,TRUE,_xll.ohTrigger(RecalcTrigger,Trigger3M)),NA())</f>
        <v>5.59462008038161E-3</v>
      </c>
      <c r="L2410" s="44">
        <f>IFERROR(_xll.qlIndexFixing(Index6M,$H2410,TRUE,_xll.ohTrigger(RecalcTrigger,Trigger6M)),NA())</f>
        <v>5.5824442030292746E-3</v>
      </c>
      <c r="M2410" s="146">
        <f>IFERROR(_xll.qlIndexFixing(Index1Y,$H2410,TRUE,_xll.ohTrigger(RecalcTrigger,Trigger1Y)),NA())</f>
        <v>5.8395616302113762E-3</v>
      </c>
      <c r="N2410" s="145">
        <f>IFERROR(_xll.qlIndexFixing(ONIndex1M,I2410,TRUE,_xll.ohTrigger(RecalcTrigger,Trigger1M)),NA())</f>
        <v>5.4312698165670525E-3</v>
      </c>
      <c r="O2410" s="44">
        <f>IFERROR(_xll.qlIndexFixing(ONIndex3M,I2410,TRUE,_xll.ohTrigger(RecalcTrigger,Trigger3M)),NA())</f>
        <v>5.5936327338046432E-3</v>
      </c>
      <c r="P2410" s="44">
        <f>IFERROR(_xll.qlIndexFixing(ONIndex6M,I2410,TRUE,_xll.ohTrigger(RecalcTrigger,Trigger6M)),NA())</f>
        <v>5.5833915963321434E-3</v>
      </c>
      <c r="Q2410" s="146">
        <f>IFERROR(_xll.qlIndexFixing(ONIndex1Y,I2410,TRUE,_xll.ohTrigger(RecalcTrigger,Trigger1Y)),NA())</f>
        <v>5.8448904132302193E-3</v>
      </c>
    </row>
    <row r="2411" spans="2:17" x14ac:dyDescent="0.2">
      <c r="B2411" s="39" t="s">
        <v>42</v>
      </c>
      <c r="D2411" s="42">
        <f>_xll.qlCalendarAdvance(Calendar,$D2410,B2411,"f",FALSE)</f>
        <v>56661</v>
      </c>
      <c r="E2411" s="140">
        <f>_xll.qlInterestRateIndexValueDate(IndexON,D2411)</f>
        <v>56661</v>
      </c>
      <c r="F2411" s="156">
        <f>IFERROR(_xll.qlIndexFixing(IndexON,D2411,TRUE,_xll.ohTrigger(RecalcTrigger,TriggerON)),NA())</f>
        <v>4.615249716094505E-3</v>
      </c>
      <c r="H2411" s="42">
        <f>_xll.qlCalendarAdvance(Calendar,$H2410,B2411,"f",FALSE)</f>
        <v>56661</v>
      </c>
      <c r="I2411" s="140">
        <f>_xll.qlInterestRateIndexValueDate(Index1M,$H2411)</f>
        <v>56661</v>
      </c>
      <c r="J2411" s="145">
        <f>IFERROR(_xll.qlIndexFixing(Index1M,$H2411,TRUE,_xll.ohTrigger(RecalcTrigger,Trigger1M)),NA())</f>
        <v>5.4301624469557264E-3</v>
      </c>
      <c r="K2411" s="44">
        <f>IFERROR(_xll.qlIndexFixing(Index3M,H2411,TRUE,_xll.ohTrigger(RecalcTrigger,Trigger3M)),NA())</f>
        <v>5.5942172133912E-3</v>
      </c>
      <c r="L2411" s="44">
        <f>IFERROR(_xll.qlIndexFixing(Index6M,$H2411,TRUE,_xll.ohTrigger(RecalcTrigger,Trigger6M)),NA())</f>
        <v>5.5818411383210358E-3</v>
      </c>
      <c r="M2411" s="146">
        <f>IFERROR(_xll.qlIndexFixing(Index1Y,$H2411,TRUE,_xll.ohTrigger(RecalcTrigger,Trigger1Y)),NA())</f>
        <v>5.8388248061274073E-3</v>
      </c>
      <c r="N2411" s="145">
        <f>IFERROR(_xll.qlIndexFixing(ONIndex1M,I2411,TRUE,_xll.ohTrigger(RecalcTrigger,Trigger1M)),NA())</f>
        <v>5.4305020552614103E-3</v>
      </c>
      <c r="O2411" s="44">
        <f>IFERROR(_xll.qlIndexFixing(ONIndex3M,I2411,TRUE,_xll.ohTrigger(RecalcTrigger,Trigger3M)),NA())</f>
        <v>5.5931273142850735E-3</v>
      </c>
      <c r="P2411" s="44">
        <f>IFERROR(_xll.qlIndexFixing(ONIndex6M,I2411,TRUE,_xll.ohTrigger(RecalcTrigger,Trigger6M)),NA())</f>
        <v>5.5826043218376586E-3</v>
      </c>
      <c r="Q2411" s="146">
        <f>IFERROR(_xll.qlIndexFixing(ONIndex1Y,I2411,TRUE,_xll.ohTrigger(RecalcTrigger,Trigger1Y)),NA())</f>
        <v>5.8438056697895924E-3</v>
      </c>
    </row>
    <row r="2412" spans="2:17" x14ac:dyDescent="0.2">
      <c r="B2412" s="39" t="s">
        <v>42</v>
      </c>
      <c r="D2412" s="42">
        <f>_xll.qlCalendarAdvance(Calendar,$D2411,B2412,"f",FALSE)</f>
        <v>56668</v>
      </c>
      <c r="E2412" s="140">
        <f>_xll.qlInterestRateIndexValueDate(IndexON,D2412)</f>
        <v>56668</v>
      </c>
      <c r="F2412" s="156">
        <f>IFERROR(_xll.qlIndexFixing(IndexON,D2412,TRUE,_xll.ohTrigger(RecalcTrigger,TriggerON)),NA())</f>
        <v>4.6150174483949868E-3</v>
      </c>
      <c r="H2412" s="42">
        <f>_xll.qlCalendarAdvance(Calendar,$H2411,B2412,"f",FALSE)</f>
        <v>56668</v>
      </c>
      <c r="I2412" s="140">
        <f>_xll.qlInterestRateIndexValueDate(Index1M,$H2412)</f>
        <v>56668</v>
      </c>
      <c r="J2412" s="145">
        <f>IFERROR(_xll.qlIndexFixing(Index1M,$H2412,TRUE,_xll.ohTrigger(RecalcTrigger,Trigger1M)),NA())</f>
        <v>5.4294369986541769E-3</v>
      </c>
      <c r="K2412" s="44">
        <f>IFERROR(_xll.qlIndexFixing(Index3M,H2412,TRUE,_xll.ohTrigger(RecalcTrigger,Trigger3M)),NA())</f>
        <v>5.5938305867634132E-3</v>
      </c>
      <c r="L2412" s="44">
        <f>IFERROR(_xll.qlIndexFixing(Index6M,$H2412,TRUE,_xll.ohTrigger(RecalcTrigger,Trigger6M)),NA())</f>
        <v>5.5812525697717785E-3</v>
      </c>
      <c r="M2412" s="146">
        <f>IFERROR(_xll.qlIndexFixing(Index1Y,$H2412,TRUE,_xll.ohTrigger(RecalcTrigger,Trigger1Y)),NA())</f>
        <v>5.8381016070223613E-3</v>
      </c>
      <c r="N2412" s="145">
        <f>IFERROR(_xll.qlIndexFixing(ONIndex1M,I2412,TRUE,_xll.ohTrigger(RecalcTrigger,Trigger1M)),NA())</f>
        <v>5.4297488418442175E-3</v>
      </c>
      <c r="O2412" s="44">
        <f>IFERROR(_xll.qlIndexFixing(ONIndex3M,I2412,TRUE,_xll.ohTrigger(RecalcTrigger,Trigger3M)),NA())</f>
        <v>5.5926381128557079E-3</v>
      </c>
      <c r="P2412" s="44">
        <f>IFERROR(_xll.qlIndexFixing(ONIndex6M,I2412,TRUE,_xll.ohTrigger(RecalcTrigger,Trigger6M)),NA())</f>
        <v>5.5818315035682797E-3</v>
      </c>
      <c r="Q2412" s="146">
        <f>IFERROR(_xll.qlIndexFixing(ONIndex1Y,I2412,TRUE,_xll.ohTrigger(RecalcTrigger,Trigger1Y)),NA())</f>
        <v>5.8427344721001528E-3</v>
      </c>
    </row>
    <row r="2413" spans="2:17" x14ac:dyDescent="0.2">
      <c r="B2413" s="39" t="s">
        <v>42</v>
      </c>
      <c r="D2413" s="42">
        <f>_xll.qlCalendarAdvance(Calendar,$D2412,B2413,"f",FALSE)</f>
        <v>56675</v>
      </c>
      <c r="E2413" s="140">
        <f>_xll.qlInterestRateIndexValueDate(IndexON,D2413)</f>
        <v>56675</v>
      </c>
      <c r="F2413" s="156">
        <f>IFERROR(_xll.qlIndexFixing(IndexON,D2413,TRUE,_xll.ohTrigger(RecalcTrigger,TriggerON)),NA())</f>
        <v>4.6148007560886661E-3</v>
      </c>
      <c r="H2413" s="42">
        <f>_xll.qlCalendarAdvance(Calendar,$H2412,B2413,"f",FALSE)</f>
        <v>56675</v>
      </c>
      <c r="I2413" s="140">
        <f>_xll.qlInterestRateIndexValueDate(Index1M,$H2413)</f>
        <v>56675</v>
      </c>
      <c r="J2413" s="145">
        <f>IFERROR(_xll.qlIndexFixing(Index1M,$H2413,TRUE,_xll.ohTrigger(RecalcTrigger,Trigger1M)),NA())</f>
        <v>5.4286989457265388E-3</v>
      </c>
      <c r="K2413" s="44">
        <f>IFERROR(_xll.qlIndexFixing(Index3M,H2413,TRUE,_xll.ohTrigger(RecalcTrigger,Trigger3M)),NA())</f>
        <v>5.5934993179992225E-3</v>
      </c>
      <c r="L2413" s="44">
        <f>IFERROR(_xll.qlIndexFixing(Index6M,$H2413,TRUE,_xll.ohTrigger(RecalcTrigger,Trigger6M)),NA())</f>
        <v>5.5806987334063203E-3</v>
      </c>
      <c r="M2413" s="146">
        <f>IFERROR(_xll.qlIndexFixing(Index1Y,$H2413,TRUE,_xll.ohTrigger(RecalcTrigger,Trigger1Y)),NA())</f>
        <v>5.8373969265893434E-3</v>
      </c>
      <c r="N2413" s="145">
        <f>IFERROR(_xll.qlIndexFixing(ONIndex1M,I2413,TRUE,_xll.ohTrigger(RecalcTrigger,Trigger1M)),NA())</f>
        <v>5.4290101761533816E-3</v>
      </c>
      <c r="O2413" s="44">
        <f>IFERROR(_xll.qlIndexFixing(ONIndex3M,I2413,TRUE,_xll.ohTrigger(RecalcTrigger,Trigger3M)),NA())</f>
        <v>5.5921651295975927E-3</v>
      </c>
      <c r="P2413" s="44">
        <f>IFERROR(_xll.qlIndexFixing(ONIndex6M,I2413,TRUE,_xll.ohTrigger(RecalcTrigger,Trigger6M)),NA())</f>
        <v>5.5810731414429604E-3</v>
      </c>
      <c r="Q2413" s="146">
        <f>IFERROR(_xll.qlIndexFixing(ONIndex1Y,I2413,TRUE,_xll.ohTrigger(RecalcTrigger,Trigger1Y)),NA())</f>
        <v>5.8416768199187619E-3</v>
      </c>
    </row>
    <row r="2414" spans="2:17" x14ac:dyDescent="0.2">
      <c r="B2414" s="39" t="s">
        <v>42</v>
      </c>
      <c r="D2414" s="42">
        <f>_xll.qlCalendarAdvance(Calendar,$D2413,B2414,"f",FALSE)</f>
        <v>56682</v>
      </c>
      <c r="E2414" s="140">
        <f>_xll.qlInterestRateIndexValueDate(IndexON,D2414)</f>
        <v>56682</v>
      </c>
      <c r="F2414" s="156">
        <f>IFERROR(_xll.qlIndexFixing(IndexON,D2414,TRUE,_xll.ohTrigger(RecalcTrigger,TriggerON)),NA())</f>
        <v>4.6145996391755428E-3</v>
      </c>
      <c r="H2414" s="42">
        <f>_xll.qlCalendarAdvance(Calendar,$H2413,B2414,"f",FALSE)</f>
        <v>56682</v>
      </c>
      <c r="I2414" s="140">
        <f>_xll.qlInterestRateIndexValueDate(Index1M,$H2414)</f>
        <v>56682</v>
      </c>
      <c r="J2414" s="145">
        <f>IFERROR(_xll.qlIndexFixing(Index1M,$H2414,TRUE,_xll.ohTrigger(RecalcTrigger,Trigger1M)),NA())</f>
        <v>5.4280056924550834E-3</v>
      </c>
      <c r="K2414" s="44">
        <f>IFERROR(_xll.qlIndexFixing(Index3M,H2414,TRUE,_xll.ohTrigger(RecalcTrigger,Trigger3M)),NA())</f>
        <v>5.5931474813579515E-3</v>
      </c>
      <c r="L2414" s="44">
        <f>IFERROR(_xll.qlIndexFixing(Index6M,$H2414,TRUE,_xll.ohTrigger(RecalcTrigger,Trigger6M)),NA())</f>
        <v>5.5801422379589943E-3</v>
      </c>
      <c r="M2414" s="146">
        <f>IFERROR(_xll.qlIndexFixing(Index1Y,$H2414,TRUE,_xll.ohTrigger(RecalcTrigger,Trigger1Y)),NA())</f>
        <v>5.8367019394744302E-3</v>
      </c>
      <c r="N2414" s="145">
        <f>IFERROR(_xll.qlIndexFixing(ONIndex1M,I2414,TRUE,_xll.ohTrigger(RecalcTrigger,Trigger1M)),NA())</f>
        <v>5.4282860582699488E-3</v>
      </c>
      <c r="O2414" s="44">
        <f>IFERROR(_xll.qlIndexFixing(ONIndex3M,I2414,TRUE,_xll.ohTrigger(RecalcTrigger,Trigger3M)),NA())</f>
        <v>5.5917083645917742E-3</v>
      </c>
      <c r="P2414" s="44">
        <f>IFERROR(_xll.qlIndexFixing(ONIndex6M,I2414,TRUE,_xll.ohTrigger(RecalcTrigger,Trigger6M)),NA())</f>
        <v>5.5803292356237932E-3</v>
      </c>
      <c r="Q2414" s="146">
        <f>IFERROR(_xll.qlIndexFixing(ONIndex1Y,I2414,TRUE,_xll.ohTrigger(RecalcTrigger,Trigger1Y)),NA())</f>
        <v>5.8406327132454194E-3</v>
      </c>
    </row>
    <row r="2415" spans="2:17" x14ac:dyDescent="0.2">
      <c r="B2415" s="39" t="s">
        <v>42</v>
      </c>
      <c r="D2415" s="42">
        <f>_xll.qlCalendarAdvance(Calendar,$D2414,B2415,"f",FALSE)</f>
        <v>56689</v>
      </c>
      <c r="E2415" s="140">
        <f>_xll.qlInterestRateIndexValueDate(IndexON,D2415)</f>
        <v>56689</v>
      </c>
      <c r="F2415" s="156">
        <f>IFERROR(_xll.qlIndexFixing(IndexON,D2415,TRUE,_xll.ohTrigger(RecalcTrigger,TriggerON)),NA())</f>
        <v>4.6144140976556169E-3</v>
      </c>
      <c r="H2415" s="42">
        <f>_xll.qlCalendarAdvance(Calendar,$H2414,B2415,"f",FALSE)</f>
        <v>56689</v>
      </c>
      <c r="I2415" s="140">
        <f>_xll.qlInterestRateIndexValueDate(Index1M,$H2415)</f>
        <v>56689</v>
      </c>
      <c r="J2415" s="145">
        <f>IFERROR(_xll.qlIndexFixing(Index1M,$H2415,TRUE,_xll.ohTrigger(RecalcTrigger,Trigger1M)),NA())</f>
        <v>5.4273003893203775E-3</v>
      </c>
      <c r="K2415" s="44">
        <f>IFERROR(_xll.qlIndexFixing(Index3M,H2415,TRUE,_xll.ohTrigger(RecalcTrigger,Trigger3M)),NA())</f>
        <v>5.5928118855641529E-3</v>
      </c>
      <c r="L2415" s="44">
        <f>IFERROR(_xll.qlIndexFixing(Index6M,$H2415,TRUE,_xll.ohTrigger(RecalcTrigger,Trigger6M)),NA())</f>
        <v>5.5796002392977948E-3</v>
      </c>
      <c r="M2415" s="146">
        <f>IFERROR(_xll.qlIndexFixing(Index1Y,$H2415,TRUE,_xll.ohTrigger(RecalcTrigger,Trigger1Y)),NA())</f>
        <v>5.8360205774685217E-3</v>
      </c>
      <c r="N2415" s="145">
        <f>IFERROR(_xll.qlIndexFixing(ONIndex1M,I2415,TRUE,_xll.ohTrigger(RecalcTrigger,Trigger1M)),NA())</f>
        <v>5.427576488112873E-3</v>
      </c>
      <c r="O2415" s="44">
        <f>IFERROR(_xll.qlIndexFixing(ONIndex3M,I2415,TRUE,_xll.ohTrigger(RecalcTrigger,Trigger3M)),NA())</f>
        <v>5.5912678178382524E-3</v>
      </c>
      <c r="P2415" s="44">
        <f>IFERROR(_xll.qlIndexFixing(ONIndex6M,I2415,TRUE,_xll.ohTrigger(RecalcTrigger,Trigger6M)),NA())</f>
        <v>5.5795997858676394E-3</v>
      </c>
      <c r="Q2415" s="146">
        <f>IFERROR(_xll.qlIndexFixing(ONIndex1Y,I2415,TRUE,_xll.ohTrigger(RecalcTrigger,Trigger1Y)),NA())</f>
        <v>5.8396021523232644E-3</v>
      </c>
    </row>
    <row r="2416" spans="2:17" x14ac:dyDescent="0.2">
      <c r="B2416" s="39" t="s">
        <v>42</v>
      </c>
      <c r="D2416" s="42">
        <f>_xll.qlCalendarAdvance(Calendar,$D2415,B2416,"f",FALSE)</f>
        <v>56696</v>
      </c>
      <c r="E2416" s="140">
        <f>_xll.qlInterestRateIndexValueDate(IndexON,D2416)</f>
        <v>56696</v>
      </c>
      <c r="F2416" s="156">
        <f>IFERROR(_xll.qlIndexFixing(IndexON,D2416,TRUE,_xll.ohTrigger(RecalcTrigger,TriggerON)),NA())</f>
        <v>4.6142441315288885E-3</v>
      </c>
      <c r="H2416" s="42">
        <f>_xll.qlCalendarAdvance(Calendar,$H2415,B2416,"f",FALSE)</f>
        <v>56696</v>
      </c>
      <c r="I2416" s="140">
        <f>_xll.qlInterestRateIndexValueDate(Index1M,$H2416)</f>
        <v>56696</v>
      </c>
      <c r="J2416" s="145">
        <f>IFERROR(_xll.qlIndexFixing(Index1M,$H2416,TRUE,_xll.ohTrigger(RecalcTrigger,Trigger1M)),NA())</f>
        <v>5.4266628488247055E-3</v>
      </c>
      <c r="K2416" s="44">
        <f>IFERROR(_xll.qlIndexFixing(Index3M,H2416,TRUE,_xll.ohTrigger(RecalcTrigger,Trigger3M)),NA())</f>
        <v>5.5924925306125384E-3</v>
      </c>
      <c r="L2416" s="44">
        <f>IFERROR(_xll.qlIndexFixing(Index6M,$H2416,TRUE,_xll.ohTrigger(RecalcTrigger,Trigger6M)),NA())</f>
        <v>5.5790727374103889E-3</v>
      </c>
      <c r="M2416" s="146">
        <f>IFERROR(_xll.qlIndexFixing(Index1Y,$H2416,TRUE,_xll.ohTrigger(RecalcTrigger,Trigger1Y)),NA())</f>
        <v>5.8353528405439377E-3</v>
      </c>
      <c r="N2416" s="145">
        <f>IFERROR(_xll.qlIndexFixing(ONIndex1M,I2416,TRUE,_xll.ohTrigger(RecalcTrigger,Trigger1M)),NA())</f>
        <v>5.426881465682154E-3</v>
      </c>
      <c r="O2416" s="44">
        <f>IFERROR(_xll.qlIndexFixing(ONIndex3M,I2416,TRUE,_xll.ohTrigger(RecalcTrigger,Trigger3M)),NA())</f>
        <v>5.5908434891749348E-3</v>
      </c>
      <c r="P2416" s="44">
        <f>IFERROR(_xll.qlIndexFixing(ONIndex6M,I2416,TRUE,_xll.ohTrigger(RecalcTrigger,Trigger6M)),NA())</f>
        <v>5.5788847924176377E-3</v>
      </c>
      <c r="Q2416" s="146">
        <f>IFERROR(_xll.qlIndexFixing(ONIndex1Y,I2416,TRUE,_xll.ohTrigger(RecalcTrigger,Trigger1Y)),NA())</f>
        <v>5.8385851369091579E-3</v>
      </c>
    </row>
    <row r="2417" spans="2:17" x14ac:dyDescent="0.2">
      <c r="B2417" s="39" t="s">
        <v>42</v>
      </c>
      <c r="D2417" s="42">
        <f>_xll.qlCalendarAdvance(Calendar,$D2416,B2417,"f",FALSE)</f>
        <v>56703</v>
      </c>
      <c r="E2417" s="140">
        <f>_xll.qlInterestRateIndexValueDate(IndexON,D2417)</f>
        <v>56703</v>
      </c>
      <c r="F2417" s="156">
        <f>IFERROR(_xll.qlIndexFixing(IndexON,D2417,TRUE,_xll.ohTrigger(RecalcTrigger,TriggerON)),NA())</f>
        <v>4.6140897406332648E-3</v>
      </c>
      <c r="H2417" s="42">
        <f>_xll.qlCalendarAdvance(Calendar,$H2416,B2417,"f",FALSE)</f>
        <v>56703</v>
      </c>
      <c r="I2417" s="140">
        <f>_xll.qlInterestRateIndexValueDate(Index1M,$H2417)</f>
        <v>56703</v>
      </c>
      <c r="J2417" s="145">
        <f>IFERROR(_xll.qlIndexFixing(Index1M,$H2417,TRUE,_xll.ohTrigger(RecalcTrigger,Trigger1M)),NA())</f>
        <v>5.4260132584605545E-3</v>
      </c>
      <c r="K2417" s="44">
        <f>IFERROR(_xll.qlIndexFixing(Index3M,H2417,TRUE,_xll.ohTrigger(RecalcTrigger,Trigger3M)),NA())</f>
        <v>5.5921894165022294E-3</v>
      </c>
      <c r="L2417" s="44">
        <f>IFERROR(_xll.qlIndexFixing(Index6M,$H2417,TRUE,_xll.ohTrigger(RecalcTrigger,Trigger6M)),NA())</f>
        <v>5.5785597322862042E-3</v>
      </c>
      <c r="M2417" s="146">
        <f>IFERROR(_xll.qlIndexFixing(Index1Y,$H2417,TRUE,_xll.ohTrigger(RecalcTrigger,Trigger1Y)),NA())</f>
        <v>5.8346987286729971E-3</v>
      </c>
      <c r="N2417" s="145">
        <f>IFERROR(_xll.qlIndexFixing(ONIndex1M,I2417,TRUE,_xll.ohTrigger(RecalcTrigger,Trigger1M)),NA())</f>
        <v>5.4262009911398845E-3</v>
      </c>
      <c r="O2417" s="44">
        <f>IFERROR(_xll.qlIndexFixing(ONIndex3M,I2417,TRUE,_xll.ohTrigger(RecalcTrigger,Trigger3M)),NA())</f>
        <v>5.5904353788449601E-3</v>
      </c>
      <c r="P2417" s="44">
        <f>IFERROR(_xll.qlIndexFixing(ONIndex6M,I2417,TRUE,_xll.ohTrigger(RecalcTrigger,Trigger6M)),NA())</f>
        <v>5.5781842551116956E-3</v>
      </c>
      <c r="Q2417" s="146">
        <f>IFERROR(_xll.qlIndexFixing(ONIndex1Y,I2417,TRUE,_xll.ohTrigger(RecalcTrigger,Trigger1Y)),NA())</f>
        <v>5.8375816670031E-3</v>
      </c>
    </row>
    <row r="2418" spans="2:17" x14ac:dyDescent="0.2">
      <c r="B2418" s="39" t="s">
        <v>42</v>
      </c>
      <c r="D2418" s="42">
        <f>_xll.qlCalendarAdvance(Calendar,$D2417,B2418,"f",FALSE)</f>
        <v>56710</v>
      </c>
      <c r="E2418" s="140">
        <f>_xll.qlInterestRateIndexValueDate(IndexON,D2418)</f>
        <v>56710</v>
      </c>
      <c r="F2418" s="156">
        <f>IFERROR(_xll.qlIndexFixing(IndexON,D2418,TRUE,_xll.ohTrigger(RecalcTrigger,TriggerON)),NA())</f>
        <v>4.6139509252929312E-3</v>
      </c>
      <c r="H2418" s="42">
        <f>_xll.qlCalendarAdvance(Calendar,$H2417,B2418,"f",FALSE)</f>
        <v>56710</v>
      </c>
      <c r="I2418" s="140">
        <f>_xll.qlInterestRateIndexValueDate(Index1M,$H2418)</f>
        <v>56710</v>
      </c>
      <c r="J2418" s="145">
        <f>IFERROR(_xll.qlIndexFixing(Index1M,$H2418,TRUE,_xll.ohTrigger(RecalcTrigger,Trigger1M)),NA())</f>
        <v>5.4253820286923604E-3</v>
      </c>
      <c r="K2418" s="44">
        <f>IFERROR(_xll.qlIndexFixing(Index3M,H2418,TRUE,_xll.ohTrigger(RecalcTrigger,Trigger3M)),NA())</f>
        <v>5.591877153608555E-3</v>
      </c>
      <c r="L2418" s="44">
        <f>IFERROR(_xll.qlIndexFixing(Index6M,$H2418,TRUE,_xll.ohTrigger(RecalcTrigger,Trigger6M)),NA())</f>
        <v>5.5780492435412591E-3</v>
      </c>
      <c r="M2418" s="146">
        <f>IFERROR(_xll.qlIndexFixing(Index1Y,$H2418,TRUE,_xll.ohTrigger(RecalcTrigger,Trigger1Y)),NA())</f>
        <v>5.8340582418300148E-3</v>
      </c>
      <c r="N2418" s="145">
        <f>IFERROR(_xll.qlIndexFixing(ONIndex1M,I2418,TRUE,_xll.ohTrigger(RecalcTrigger,Trigger1M)),NA())</f>
        <v>5.4255350643239719E-3</v>
      </c>
      <c r="O2418" s="44">
        <f>IFERROR(_xll.qlIndexFixing(ONIndex3M,I2418,TRUE,_xll.ohTrigger(RecalcTrigger,Trigger3M)),NA())</f>
        <v>5.5900434866051896E-3</v>
      </c>
      <c r="P2418" s="44">
        <f>IFERROR(_xll.qlIndexFixing(ONIndex6M,I2418,TRUE,_xll.ohTrigger(RecalcTrigger,Trigger6M)),NA())</f>
        <v>5.5774981739498131E-3</v>
      </c>
      <c r="Q2418" s="146">
        <f>IFERROR(_xll.qlIndexFixing(ONIndex1Y,I2418,TRUE,_xll.ohTrigger(RecalcTrigger,Trigger1Y)),NA())</f>
        <v>5.8365917427671832E-3</v>
      </c>
    </row>
    <row r="2419" spans="2:17" x14ac:dyDescent="0.2">
      <c r="B2419" s="39" t="s">
        <v>42</v>
      </c>
      <c r="D2419" s="42">
        <f>_xll.qlCalendarAdvance(Calendar,$D2418,B2419,"f",FALSE)</f>
        <v>56717</v>
      </c>
      <c r="E2419" s="140">
        <f>_xll.qlInterestRateIndexValueDate(IndexON,D2419)</f>
        <v>56717</v>
      </c>
      <c r="F2419" s="156">
        <f>IFERROR(_xll.qlIndexFixing(IndexON,D2419,TRUE,_xll.ohTrigger(RecalcTrigger,TriggerON)),NA())</f>
        <v>4.6138276852647486E-3</v>
      </c>
      <c r="H2419" s="42">
        <f>_xll.qlCalendarAdvance(Calendar,$H2418,B2419,"f",FALSE)</f>
        <v>56717</v>
      </c>
      <c r="I2419" s="140">
        <f>_xll.qlInterestRateIndexValueDate(Index1M,$H2419)</f>
        <v>56717</v>
      </c>
      <c r="J2419" s="145">
        <f>IFERROR(_xll.qlIndexFixing(Index1M,$H2419,TRUE,_xll.ohTrigger(RecalcTrigger,Trigger1M)),NA())</f>
        <v>5.4247605165620811E-3</v>
      </c>
      <c r="K2419" s="44">
        <f>IFERROR(_xll.qlIndexFixing(Index3M,H2419,TRUE,_xll.ohTrigger(RecalcTrigger,Trigger3M)),NA())</f>
        <v>5.5916053652657095E-3</v>
      </c>
      <c r="L2419" s="44">
        <f>IFERROR(_xll.qlIndexFixing(Index6M,$H2419,TRUE,_xll.ohTrigger(RecalcTrigger,Trigger6M)),NA())</f>
        <v>5.5775642038304405E-3</v>
      </c>
      <c r="M2419" s="146">
        <f>IFERROR(_xll.qlIndexFixing(Index1Y,$H2419,TRUE,_xll.ohTrigger(RecalcTrigger,Trigger1Y)),NA())</f>
        <v>5.8334313799879751E-3</v>
      </c>
      <c r="N2419" s="145">
        <f>IFERROR(_xll.qlIndexFixing(ONIndex1M,I2419,TRUE,_xll.ohTrigger(RecalcTrigger,Trigger1M)),NA())</f>
        <v>5.4248836853154625E-3</v>
      </c>
      <c r="O2419" s="44">
        <f>IFERROR(_xll.qlIndexFixing(ONIndex3M,I2419,TRUE,_xll.ohTrigger(RecalcTrigger,Trigger3M)),NA())</f>
        <v>5.5896678125366694E-3</v>
      </c>
      <c r="P2419" s="44">
        <f>IFERROR(_xll.qlIndexFixing(ONIndex6M,I2419,TRUE,_xll.ohTrigger(RecalcTrigger,Trigger6M)),NA())</f>
        <v>5.5768265490130364E-3</v>
      </c>
      <c r="Q2419" s="146">
        <f>IFERROR(_xll.qlIndexFixing(ONIndex1Y,I2419,TRUE,_xll.ohTrigger(RecalcTrigger,Trigger1Y)),NA())</f>
        <v>5.8356153640393149E-3</v>
      </c>
    </row>
    <row r="2420" spans="2:17" x14ac:dyDescent="0.2">
      <c r="B2420" s="39" t="s">
        <v>42</v>
      </c>
      <c r="D2420" s="42">
        <f>_xll.qlCalendarAdvance(Calendar,$D2419,B2420,"f",FALSE)</f>
        <v>56724</v>
      </c>
      <c r="E2420" s="140">
        <f>_xll.qlInterestRateIndexValueDate(IndexON,D2420)</f>
        <v>56724</v>
      </c>
      <c r="F2420" s="156">
        <f>IFERROR(_xll.qlIndexFixing(IndexON,D2420,TRUE,_xll.ohTrigger(RecalcTrigger,TriggerON)),NA())</f>
        <v>4.6137200207108098E-3</v>
      </c>
      <c r="H2420" s="42">
        <f>_xll.qlCalendarAdvance(Calendar,$H2419,B2420,"f",FALSE)</f>
        <v>56724</v>
      </c>
      <c r="I2420" s="140">
        <f>_xll.qlInterestRateIndexValueDate(Index1M,$H2420)</f>
        <v>56724</v>
      </c>
      <c r="J2420" s="145">
        <f>IFERROR(_xll.qlIndexFixing(Index1M,$H2420,TRUE,_xll.ohTrigger(RecalcTrigger,Trigger1M)),NA())</f>
        <v>5.4241535585094853E-3</v>
      </c>
      <c r="K2420" s="44">
        <f>IFERROR(_xll.qlIndexFixing(Index3M,H2420,TRUE,_xll.ohTrigger(RecalcTrigger,Trigger3M)),NA())</f>
        <v>5.5913498175038569E-3</v>
      </c>
      <c r="L2420" s="44">
        <f>IFERROR(_xll.qlIndexFixing(Index6M,$H2420,TRUE,_xll.ohTrigger(RecalcTrigger,Trigger6M)),NA())</f>
        <v>5.5770936606291581E-3</v>
      </c>
      <c r="M2420" s="146">
        <f>IFERROR(_xll.qlIndexFixing(Index1Y,$H2420,TRUE,_xll.ohTrigger(RecalcTrigger,Trigger1Y)),NA())</f>
        <v>5.8328181431216335E-3</v>
      </c>
      <c r="N2420" s="145">
        <f>IFERROR(_xll.qlIndexFixing(ONIndex1M,I2420,TRUE,_xll.ohTrigger(RecalcTrigger,Trigger1M)),NA())</f>
        <v>5.4242468541143563E-3</v>
      </c>
      <c r="O2420" s="44">
        <f>IFERROR(_xll.qlIndexFixing(ONIndex3M,I2420,TRUE,_xll.ohTrigger(RecalcTrigger,Trigger3M)),NA())</f>
        <v>5.5893083568014923E-3</v>
      </c>
      <c r="P2420" s="44">
        <f>IFERROR(_xll.qlIndexFixing(ONIndex6M,I2420,TRUE,_xll.ohTrigger(RecalcTrigger,Trigger6M)),NA())</f>
        <v>5.5761693803013657E-3</v>
      </c>
      <c r="Q2420" s="146">
        <f>IFERROR(_xll.qlIndexFixing(ONIndex1Y,I2420,TRUE,_xll.ohTrigger(RecalcTrigger,Trigger1Y)),NA())</f>
        <v>5.8346525309005415E-3</v>
      </c>
    </row>
    <row r="2421" spans="2:17" x14ac:dyDescent="0.2">
      <c r="B2421" s="39" t="s">
        <v>42</v>
      </c>
      <c r="D2421" s="42">
        <f>_xll.qlCalendarAdvance(Calendar,$D2420,B2421,"f",FALSE)</f>
        <v>56731</v>
      </c>
      <c r="E2421" s="140">
        <f>_xll.qlInterestRateIndexValueDate(IndexON,D2421)</f>
        <v>56731</v>
      </c>
      <c r="F2421" s="156">
        <f>IFERROR(_xll.qlIndexFixing(IndexON,D2421,TRUE,_xll.ohTrigger(RecalcTrigger,TriggerON)),NA())</f>
        <v>4.6136279314690221E-3</v>
      </c>
      <c r="H2421" s="42">
        <f>_xll.qlCalendarAdvance(Calendar,$H2420,B2421,"f",FALSE)</f>
        <v>56731</v>
      </c>
      <c r="I2421" s="140">
        <f>_xll.qlInterestRateIndexValueDate(Index1M,$H2421)</f>
        <v>56731</v>
      </c>
      <c r="J2421" s="145">
        <f>IFERROR(_xll.qlIndexFixing(Index1M,$H2421,TRUE,_xll.ohTrigger(RecalcTrigger,Trigger1M)),NA())</f>
        <v>5.4235611545264684E-3</v>
      </c>
      <c r="K2421" s="44">
        <f>IFERROR(_xll.qlIndexFixing(Index3M,H2421,TRUE,_xll.ohTrigger(RecalcTrigger,Trigger3M)),NA())</f>
        <v>5.5911105103185433E-3</v>
      </c>
      <c r="L2421" s="44">
        <f>IFERROR(_xll.qlIndexFixing(Index6M,$H2421,TRUE,_xll.ohTrigger(RecalcTrigger,Trigger6M)),NA())</f>
        <v>5.5766376139258977E-3</v>
      </c>
      <c r="M2421" s="146">
        <f>IFERROR(_xll.qlIndexFixing(Index1Y,$H2421,TRUE,_xll.ohTrigger(RecalcTrigger,Trigger1Y)),NA())</f>
        <v>5.8322185312064106E-3</v>
      </c>
      <c r="N2421" s="145">
        <f>IFERROR(_xll.qlIndexFixing(ONIndex1M,I2421,TRUE,_xll.ohTrigger(RecalcTrigger,Trigger1M)),NA())</f>
        <v>5.4236245705585606E-3</v>
      </c>
      <c r="O2421" s="44">
        <f>IFERROR(_xll.qlIndexFixing(ONIndex3M,I2421,TRUE,_xll.ohTrigger(RecalcTrigger,Trigger3M)),NA())</f>
        <v>5.5889651192375656E-3</v>
      </c>
      <c r="P2421" s="44">
        <f>IFERROR(_xll.qlIndexFixing(ONIndex6M,I2421,TRUE,_xll.ohTrigger(RecalcTrigger,Trigger6M)),NA())</f>
        <v>5.5755266677337545E-3</v>
      </c>
      <c r="Q2421" s="146">
        <f>IFERROR(_xll.qlIndexFixing(ONIndex1Y,I2421,TRUE,_xll.ohTrigger(RecalcTrigger,Trigger1Y)),NA())</f>
        <v>5.8337032434319092E-3</v>
      </c>
    </row>
    <row r="2422" spans="2:17" x14ac:dyDescent="0.2">
      <c r="B2422" s="39" t="s">
        <v>42</v>
      </c>
      <c r="D2422" s="42">
        <f>_xll.qlCalendarAdvance(Calendar,$D2421,B2422,"f",FALSE)</f>
        <v>56738</v>
      </c>
      <c r="E2422" s="140">
        <f>_xll.qlInterestRateIndexValueDate(IndexON,D2422)</f>
        <v>56738</v>
      </c>
      <c r="F2422" s="156">
        <f>IFERROR(_xll.qlIndexFixing(IndexON,D2422,TRUE,_xll.ohTrigger(RecalcTrigger,TriggerON)),NA())</f>
        <v>4.6135514176204317E-3</v>
      </c>
      <c r="H2422" s="42">
        <f>_xll.qlCalendarAdvance(Calendar,$H2421,B2422,"f",FALSE)</f>
        <v>56738</v>
      </c>
      <c r="I2422" s="140">
        <f>_xll.qlInterestRateIndexValueDate(Index1M,$H2422)</f>
        <v>56738</v>
      </c>
      <c r="J2422" s="145">
        <f>IFERROR(_xll.qlIndexFixing(Index1M,$H2422,TRUE,_xll.ohTrigger(RecalcTrigger,Trigger1M)),NA())</f>
        <v>5.4229836210482121E-3</v>
      </c>
      <c r="K2422" s="44">
        <f>IFERROR(_xll.qlIndexFixing(Index3M,H2422,TRUE,_xll.ohTrigger(RecalcTrigger,Trigger3M)),NA())</f>
        <v>5.5909174584090416E-3</v>
      </c>
      <c r="L2422" s="44">
        <f>IFERROR(_xll.qlIndexFixing(Index6M,$H2422,TRUE,_xll.ohTrigger(RecalcTrigger,Trigger6M)),NA())</f>
        <v>5.5762121577224814E-3</v>
      </c>
      <c r="M2422" s="146">
        <f>IFERROR(_xll.qlIndexFixing(Index1Y,$H2422,TRUE,_xll.ohTrigger(RecalcTrigger,Trigger1Y)),NA())</f>
        <v>5.8316325442172839E-3</v>
      </c>
      <c r="N2422" s="145">
        <f>IFERROR(_xll.qlIndexFixing(ONIndex1M,I2422,TRUE,_xll.ohTrigger(RecalcTrigger,Trigger1M)),NA())</f>
        <v>5.4230168348912144E-3</v>
      </c>
      <c r="O2422" s="44">
        <f>IFERROR(_xll.qlIndexFixing(ONIndex3M,I2422,TRUE,_xll.ohTrigger(RecalcTrigger,Trigger3M)),NA())</f>
        <v>5.5886380998448892E-3</v>
      </c>
      <c r="P2422" s="44">
        <f>IFERROR(_xll.qlIndexFixing(ONIndex6M,I2422,TRUE,_xll.ohTrigger(RecalcTrigger,Trigger6M)),NA())</f>
        <v>5.5748984114722955E-3</v>
      </c>
      <c r="Q2422" s="146">
        <f>IFERROR(_xll.qlIndexFixing(ONIndex1Y,I2422,TRUE,_xll.ohTrigger(RecalcTrigger,Trigger1Y)),NA())</f>
        <v>5.8327675013902791E-3</v>
      </c>
    </row>
    <row r="2423" spans="2:17" x14ac:dyDescent="0.2">
      <c r="B2423" s="39" t="s">
        <v>42</v>
      </c>
      <c r="D2423" s="42">
        <f>_xll.qlCalendarAdvance(Calendar,$D2422,B2423,"f",FALSE)</f>
        <v>56745</v>
      </c>
      <c r="E2423" s="140">
        <f>_xll.qlInterestRateIndexValueDate(IndexON,D2423)</f>
        <v>56745</v>
      </c>
      <c r="F2423" s="156">
        <f>IFERROR(_xll.qlIndexFixing(IndexON,D2423,TRUE,_xll.ohTrigger(RecalcTrigger,TriggerON)),NA())</f>
        <v>4.6134904791650388E-3</v>
      </c>
      <c r="H2423" s="42">
        <f>_xll.qlCalendarAdvance(Calendar,$H2422,B2423,"f",FALSE)</f>
        <v>56745</v>
      </c>
      <c r="I2423" s="140">
        <f>_xll.qlInterestRateIndexValueDate(Index1M,$H2423)</f>
        <v>56745</v>
      </c>
      <c r="J2423" s="145">
        <f>IFERROR(_xll.qlIndexFixing(Index1M,$H2423,TRUE,_xll.ohTrigger(RecalcTrigger,Trigger1M)),NA())</f>
        <v>5.4224213564333093E-3</v>
      </c>
      <c r="K2423" s="44">
        <f>IFERROR(_xll.qlIndexFixing(Index3M,H2423,TRUE,_xll.ohTrigger(RecalcTrigger,Trigger3M)),NA())</f>
        <v>5.5907117892619908E-3</v>
      </c>
      <c r="L2423" s="44">
        <f>IFERROR(_xll.qlIndexFixing(Index6M,$H2423,TRUE,_xll.ohTrigger(RecalcTrigger,Trigger6M)),NA())</f>
        <v>5.5757861329499081E-3</v>
      </c>
      <c r="M2423" s="146">
        <f>IFERROR(_xll.qlIndexFixing(Index1Y,$H2423,TRUE,_xll.ohTrigger(RecalcTrigger,Trigger1Y)),NA())</f>
        <v>5.8310601821307817E-3</v>
      </c>
      <c r="N2423" s="145">
        <f>IFERROR(_xll.qlIndexFixing(ONIndex1M,I2423,TRUE,_xll.ohTrigger(RecalcTrigger,Trigger1M)),NA())</f>
        <v>5.4224236469502252E-3</v>
      </c>
      <c r="O2423" s="44">
        <f>IFERROR(_xll.qlIndexFixing(ONIndex3M,I2423,TRUE,_xll.ohTrigger(RecalcTrigger,Trigger3M)),NA())</f>
        <v>5.5883272986234633E-3</v>
      </c>
      <c r="P2423" s="44">
        <f>IFERROR(_xll.qlIndexFixing(ONIndex6M,I2423,TRUE,_xll.ohTrigger(RecalcTrigger,Trigger6M)),NA())</f>
        <v>5.5742846112738498E-3</v>
      </c>
      <c r="Q2423" s="146">
        <f>IFERROR(_xll.qlIndexFixing(ONIndex1Y,I2423,TRUE,_xll.ohTrigger(RecalcTrigger,Trigger1Y)),NA())</f>
        <v>5.8318453050998365E-3</v>
      </c>
    </row>
    <row r="2424" spans="2:17" x14ac:dyDescent="0.2">
      <c r="B2424" s="39" t="s">
        <v>42</v>
      </c>
      <c r="D2424" s="42">
        <f>_xll.qlCalendarAdvance(Calendar,$D2423,B2424,"f",FALSE)</f>
        <v>56752</v>
      </c>
      <c r="E2424" s="140">
        <f>_xll.qlInterestRateIndexValueDate(IndexON,D2424)</f>
        <v>56752</v>
      </c>
      <c r="F2424" s="156">
        <f>IFERROR(_xll.qlIndexFixing(IndexON,D2424,TRUE,_xll.ohTrigger(RecalcTrigger,TriggerON)),NA())</f>
        <v>4.6134451160217971E-3</v>
      </c>
      <c r="H2424" s="42">
        <f>_xll.qlCalendarAdvance(Calendar,$H2423,B2424,"f",FALSE)</f>
        <v>56752</v>
      </c>
      <c r="I2424" s="140">
        <f>_xll.qlInterestRateIndexValueDate(Index1M,$H2424)</f>
        <v>56752</v>
      </c>
      <c r="J2424" s="145">
        <f>IFERROR(_xll.qlIndexFixing(Index1M,$H2424,TRUE,_xll.ohTrigger(RecalcTrigger,Trigger1M)),NA())</f>
        <v>5.4218736460990543E-3</v>
      </c>
      <c r="K2424" s="44">
        <f>IFERROR(_xll.qlIndexFixing(Index3M,H2424,TRUE,_xll.ohTrigger(RecalcTrigger,Trigger3M)),NA())</f>
        <v>5.5905223609324589E-3</v>
      </c>
      <c r="L2424" s="44">
        <f>IFERROR(_xll.qlIndexFixing(Index6M,$H2424,TRUE,_xll.ohTrigger(RecalcTrigger,Trigger6M)),NA())</f>
        <v>5.5753746048678799E-3</v>
      </c>
      <c r="M2424" s="146">
        <f>IFERROR(_xll.qlIndexFixing(Index1Y,$H2424,TRUE,_xll.ohTrigger(RecalcTrigger,Trigger1Y)),NA())</f>
        <v>5.8305014449232086E-3</v>
      </c>
      <c r="N2424" s="145">
        <f>IFERROR(_xll.qlIndexFixing(ONIndex1M,I2424,TRUE,_xll.ohTrigger(RecalcTrigger,Trigger1M)),NA())</f>
        <v>5.4218450068166391E-3</v>
      </c>
      <c r="O2424" s="44">
        <f>IFERROR(_xll.qlIndexFixing(ONIndex3M,I2424,TRUE,_xll.ohTrigger(RecalcTrigger,Trigger3M)),NA())</f>
        <v>5.5880327156543341E-3</v>
      </c>
      <c r="P2424" s="44">
        <f>IFERROR(_xll.qlIndexFixing(ONIndex6M,I2424,TRUE,_xll.ohTrigger(RecalcTrigger,Trigger6M)),NA())</f>
        <v>5.5736852673005099E-3</v>
      </c>
      <c r="Q2424" s="146">
        <f>IFERROR(_xll.qlIndexFixing(ONIndex1Y,I2424,TRUE,_xll.ohTrigger(RecalcTrigger,Trigger1Y)),NA())</f>
        <v>5.8309366542363961E-3</v>
      </c>
    </row>
    <row r="2425" spans="2:17" x14ac:dyDescent="0.2">
      <c r="B2425" s="39" t="s">
        <v>42</v>
      </c>
      <c r="D2425" s="42">
        <f>_xll.qlCalendarAdvance(Calendar,$D2424,B2425,"f",FALSE)</f>
        <v>56759</v>
      </c>
      <c r="E2425" s="140">
        <f>_xll.qlInterestRateIndexValueDate(IndexON,D2425)</f>
        <v>56759</v>
      </c>
      <c r="F2425" s="156">
        <f>IFERROR(_xll.qlIndexFixing(IndexON,D2425,TRUE,_xll.ohTrigger(RecalcTrigger,TriggerON)),NA())</f>
        <v>4.6134153282717527E-3</v>
      </c>
      <c r="H2425" s="42">
        <f>_xll.qlCalendarAdvance(Calendar,$H2424,B2425,"f",FALSE)</f>
        <v>56759</v>
      </c>
      <c r="I2425" s="140">
        <f>_xll.qlInterestRateIndexValueDate(Index1M,$H2425)</f>
        <v>56759</v>
      </c>
      <c r="J2425" s="145">
        <f>IFERROR(_xll.qlIndexFixing(Index1M,$H2425,TRUE,_xll.ohTrigger(RecalcTrigger,Trigger1M)),NA())</f>
        <v>5.4213404900480613E-3</v>
      </c>
      <c r="K2425" s="44">
        <f>IFERROR(_xll.qlIndexFixing(Index3M,H2425,TRUE,_xll.ohTrigger(RecalcTrigger,Trigger3M)),NA())</f>
        <v>5.590349173416922E-3</v>
      </c>
      <c r="L2425" s="44">
        <f>IFERROR(_xll.qlIndexFixing(Index6M,$H2425,TRUE,_xll.ohTrigger(RecalcTrigger,Trigger6M)),NA())</f>
        <v>5.5749775734675877E-3</v>
      </c>
      <c r="M2425" s="146">
        <f>IFERROR(_xll.qlIndexFixing(Index1Y,$H2425,TRUE,_xll.ohTrigger(RecalcTrigger,Trigger1Y)),NA())</f>
        <v>5.8299563325722005E-3</v>
      </c>
      <c r="N2425" s="145">
        <f>IFERROR(_xll.qlIndexFixing(ONIndex1M,I2425,TRUE,_xll.ohTrigger(RecalcTrigger,Trigger1M)),NA())</f>
        <v>5.4212809144094098E-3</v>
      </c>
      <c r="O2425" s="44">
        <f>IFERROR(_xll.qlIndexFixing(ONIndex3M,I2425,TRUE,_xll.ohTrigger(RecalcTrigger,Trigger3M)),NA())</f>
        <v>5.5877543508564553E-3</v>
      </c>
      <c r="P2425" s="44">
        <f>IFERROR(_xll.qlIndexFixing(ONIndex6M,I2425,TRUE,_xll.ohTrigger(RecalcTrigger,Trigger6M)),NA())</f>
        <v>5.5731003794712297E-3</v>
      </c>
      <c r="Q2425" s="146">
        <f>IFERROR(_xll.qlIndexFixing(ONIndex1Y,I2425,TRUE,_xll.ohTrigger(RecalcTrigger,Trigger1Y)),NA())</f>
        <v>5.8300415490430968E-3</v>
      </c>
    </row>
    <row r="2426" spans="2:17" x14ac:dyDescent="0.2">
      <c r="B2426" s="39" t="s">
        <v>42</v>
      </c>
      <c r="D2426" s="42">
        <f>_xll.qlCalendarAdvance(Calendar,$D2425,B2426,"f",FALSE)</f>
        <v>56766</v>
      </c>
      <c r="E2426" s="140">
        <f>_xll.qlInterestRateIndexValueDate(IndexON,D2426)</f>
        <v>56766</v>
      </c>
      <c r="F2426" s="156">
        <f>IFERROR(_xll.qlIndexFixing(IndexON,D2426,TRUE,_xll.ohTrigger(RecalcTrigger,TriggerON)),NA())</f>
        <v>4.613401115995952E-3</v>
      </c>
      <c r="H2426" s="42">
        <f>_xll.qlCalendarAdvance(Calendar,$H2425,B2426,"f",FALSE)</f>
        <v>56766</v>
      </c>
      <c r="I2426" s="140">
        <f>_xll.qlInterestRateIndexValueDate(Index1M,$H2426)</f>
        <v>56766</v>
      </c>
      <c r="J2426" s="145">
        <f>IFERROR(_xll.qlIndexFixing(Index1M,$H2426,TRUE,_xll.ohTrigger(RecalcTrigger,Trigger1M)),NA())</f>
        <v>5.4208174456523706E-3</v>
      </c>
      <c r="K2426" s="44">
        <f>IFERROR(_xll.qlIndexFixing(Index3M,H2426,TRUE,_xll.ohTrigger(RecalcTrigger,Trigger3M)),NA())</f>
        <v>5.5901922267153816E-3</v>
      </c>
      <c r="L2426" s="44">
        <f>IFERROR(_xll.qlIndexFixing(Index6M,$H2426,TRUE,_xll.ohTrigger(RecalcTrigger,Trigger6M)),NA())</f>
        <v>5.5745748275535158E-3</v>
      </c>
      <c r="M2426" s="146">
        <f>IFERROR(_xll.qlIndexFixing(Index1Y,$H2426,TRUE,_xll.ohTrigger(RecalcTrigger,Trigger1Y)),NA())</f>
        <v>5.8294248450549493E-3</v>
      </c>
      <c r="N2426" s="145">
        <f>IFERROR(_xll.qlIndexFixing(ONIndex1M,I2426,TRUE,_xll.ohTrigger(RecalcTrigger,Trigger1M)),NA())</f>
        <v>5.4207313697285375E-3</v>
      </c>
      <c r="O2426" s="44">
        <f>IFERROR(_xll.qlIndexFixing(ONIndex3M,I2426,TRUE,_xll.ohTrigger(RecalcTrigger,Trigger3M)),NA())</f>
        <v>5.5874922043108732E-3</v>
      </c>
      <c r="P2426" s="44">
        <f>IFERROR(_xll.qlIndexFixing(ONIndex6M,I2426,TRUE,_xll.ohTrigger(RecalcTrigger,Trigger6M)),NA())</f>
        <v>5.5725299478670554E-3</v>
      </c>
      <c r="Q2426" s="146">
        <f>IFERROR(_xll.qlIndexFixing(ONIndex1Y,I2426,TRUE,_xll.ohTrigger(RecalcTrigger,Trigger1Y)),NA())</f>
        <v>5.8291599893578461E-3</v>
      </c>
    </row>
    <row r="2427" spans="2:17" x14ac:dyDescent="0.2">
      <c r="B2427" s="39" t="s">
        <v>42</v>
      </c>
      <c r="D2427" s="42">
        <f>_xll.qlCalendarAdvance(Calendar,$D2426,B2427,"f",FALSE)</f>
        <v>56773</v>
      </c>
      <c r="E2427" s="140">
        <f>_xll.qlInterestRateIndexValueDate(IndexON,D2427)</f>
        <v>56773</v>
      </c>
      <c r="F2427" s="156">
        <f>IFERROR(_xll.qlIndexFixing(IndexON,D2427,TRUE,_xll.ohTrigger(RecalcTrigger,TriggerON)),NA())</f>
        <v>4.6134024790323025E-3</v>
      </c>
      <c r="H2427" s="42">
        <f>_xll.qlCalendarAdvance(Calendar,$H2426,B2427,"f",FALSE)</f>
        <v>56773</v>
      </c>
      <c r="I2427" s="140">
        <f>_xll.qlInterestRateIndexValueDate(Index1M,$H2427)</f>
        <v>56773</v>
      </c>
      <c r="J2427" s="145">
        <f>IFERROR(_xll.qlIndexFixing(Index1M,$H2427,TRUE,_xll.ohTrigger(RecalcTrigger,Trigger1M)),NA())</f>
        <v>5.4203123660679182E-3</v>
      </c>
      <c r="K2427" s="44">
        <f>IFERROR(_xll.qlIndexFixing(Index3M,H2427,TRUE,_xll.ohTrigger(RecalcTrigger,Trigger3M)),NA())</f>
        <v>5.5900515208251933E-3</v>
      </c>
      <c r="L2427" s="44">
        <f>IFERROR(_xll.qlIndexFixing(Index6M,$H2427,TRUE,_xll.ohTrigger(RecalcTrigger,Trigger6M)),NA())</f>
        <v>5.574205759645289E-3</v>
      </c>
      <c r="M2427" s="146">
        <f>IFERROR(_xll.qlIndexFixing(Index1Y,$H2427,TRUE,_xll.ohTrigger(RecalcTrigger,Trigger1Y)),NA())</f>
        <v>5.8289069823506401E-3</v>
      </c>
      <c r="N2427" s="145">
        <f>IFERROR(_xll.qlIndexFixing(ONIndex1M,I2427,TRUE,_xll.ohTrigger(RecalcTrigger,Trigger1M)),NA())</f>
        <v>5.420196373017161E-3</v>
      </c>
      <c r="O2427" s="44">
        <f>IFERROR(_xll.qlIndexFixing(ONIndex3M,I2427,TRUE,_xll.ohTrigger(RecalcTrigger,Trigger3M)),NA())</f>
        <v>5.5872462759365416E-3</v>
      </c>
      <c r="P2427" s="44">
        <f>IFERROR(_xll.qlIndexFixing(ONIndex6M,I2427,TRUE,_xll.ohTrigger(RecalcTrigger,Trigger6M)),NA())</f>
        <v>5.5719739725690332E-3</v>
      </c>
      <c r="Q2427" s="146">
        <f>IFERROR(_xll.qlIndexFixing(ONIndex1Y,I2427,TRUE,_xll.ohTrigger(RecalcTrigger,Trigger1Y)),NA())</f>
        <v>5.8282919753427365E-3</v>
      </c>
    </row>
    <row r="2428" spans="2:17" x14ac:dyDescent="0.2">
      <c r="B2428" s="39" t="s">
        <v>42</v>
      </c>
      <c r="D2428" s="42">
        <f>_xll.qlCalendarAdvance(Calendar,$D2427,B2428,"f",FALSE)</f>
        <v>56780</v>
      </c>
      <c r="E2428" s="140">
        <f>_xll.qlInterestRateIndexValueDate(IndexON,D2428)</f>
        <v>56780</v>
      </c>
      <c r="F2428" s="156">
        <f>IFERROR(_xll.qlIndexFixing(IndexON,D2428,TRUE,_xll.ohTrigger(RecalcTrigger,TriggerON)),NA())</f>
        <v>4.6134194174618504E-3</v>
      </c>
      <c r="H2428" s="42">
        <f>_xll.qlCalendarAdvance(Calendar,$H2427,B2428,"f",FALSE)</f>
        <v>56780</v>
      </c>
      <c r="I2428" s="140">
        <f>_xll.qlInterestRateIndexValueDate(Index1M,$H2428)</f>
        <v>56780</v>
      </c>
      <c r="J2428" s="145">
        <f>IFERROR(_xll.qlIndexFixing(Index1M,$H2428,TRUE,_xll.ohTrigger(RecalcTrigger,Trigger1M)),NA())</f>
        <v>5.4198218405449401E-3</v>
      </c>
      <c r="K2428" s="44">
        <f>IFERROR(_xll.qlIndexFixing(Index3M,H2428,TRUE,_xll.ohTrigger(RecalcTrigger,Trigger3M)),NA())</f>
        <v>5.5899270557437149E-3</v>
      </c>
      <c r="L2428" s="44">
        <f>IFERROR(_xll.qlIndexFixing(Index6M,$H2428,TRUE,_xll.ohTrigger(RecalcTrigger,Trigger6M)),NA())</f>
        <v>5.5738511881726393E-3</v>
      </c>
      <c r="M2428" s="146">
        <f>IFERROR(_xll.qlIndexFixing(Index1Y,$H2428,TRUE,_xll.ohTrigger(RecalcTrigger,Trigger1Y)),NA())</f>
        <v>5.8284027444375705E-3</v>
      </c>
      <c r="N2428" s="145">
        <f>IFERROR(_xll.qlIndexFixing(ONIndex1M,I2428,TRUE,_xll.ohTrigger(RecalcTrigger,Trigger1M)),NA())</f>
        <v>5.419675923951095E-3</v>
      </c>
      <c r="O2428" s="44">
        <f>IFERROR(_xll.qlIndexFixing(ONIndex3M,I2428,TRUE,_xll.ohTrigger(RecalcTrigger,Trigger3M)),NA())</f>
        <v>5.5870165657334603E-3</v>
      </c>
      <c r="P2428" s="44">
        <f>IFERROR(_xll.qlIndexFixing(ONIndex6M,I2428,TRUE,_xll.ohTrigger(RecalcTrigger,Trigger6M)),NA())</f>
        <v>5.571432453252978E-3</v>
      </c>
      <c r="Q2428" s="146">
        <f>IFERROR(_xll.qlIndexFixing(ONIndex1Y,I2428,TRUE,_xll.ohTrigger(RecalcTrigger,Trigger1Y)),NA())</f>
        <v>5.8274375068356754E-3</v>
      </c>
    </row>
    <row r="2429" spans="2:17" x14ac:dyDescent="0.2">
      <c r="B2429" s="39" t="s">
        <v>42</v>
      </c>
      <c r="D2429" s="42">
        <f>_xll.qlCalendarAdvance(Calendar,$D2428,B2429,"f",FALSE)</f>
        <v>56787</v>
      </c>
      <c r="E2429" s="140">
        <f>_xll.qlInterestRateIndexValueDate(IndexON,D2429)</f>
        <v>56787</v>
      </c>
      <c r="F2429" s="156">
        <f>IFERROR(_xll.qlIndexFixing(IndexON,D2429,TRUE,_xll.ohTrigger(RecalcTrigger,TriggerON)),NA())</f>
        <v>4.6134519312035493E-3</v>
      </c>
      <c r="H2429" s="42">
        <f>_xll.qlCalendarAdvance(Calendar,$H2428,B2429,"f",FALSE)</f>
        <v>56787</v>
      </c>
      <c r="I2429" s="140">
        <f>_xll.qlInterestRateIndexValueDate(Index1M,$H2429)</f>
        <v>56787</v>
      </c>
      <c r="J2429" s="145">
        <f>IFERROR(_xll.qlIndexFixing(Index1M,$H2429,TRUE,_xll.ohTrigger(RecalcTrigger,Trigger1M)),NA())</f>
        <v>5.4193458690780334E-3</v>
      </c>
      <c r="K2429" s="44">
        <f>IFERROR(_xll.qlIndexFixing(Index3M,H2429,TRUE,_xll.ohTrigger(RecalcTrigger,Trigger3M)),NA())</f>
        <v>5.589818831469185E-3</v>
      </c>
      <c r="L2429" s="44">
        <f>IFERROR(_xll.qlIndexFixing(Index6M,$H2429,TRUE,_xll.ohTrigger(RecalcTrigger,Trigger6M)),NA())</f>
        <v>5.5735111131280362E-3</v>
      </c>
      <c r="M2429" s="146">
        <f>IFERROR(_xll.qlIndexFixing(Index1Y,$H2429,TRUE,_xll.ohTrigger(RecalcTrigger,Trigger1Y)),NA())</f>
        <v>5.8279121312951486E-3</v>
      </c>
      <c r="N2429" s="145">
        <f>IFERROR(_xll.qlIndexFixing(ONIndex1M,I2429,TRUE,_xll.ohTrigger(RecalcTrigger,Trigger1M)),NA())</f>
        <v>5.4191700226113859E-3</v>
      </c>
      <c r="O2429" s="44">
        <f>IFERROR(_xll.qlIndexFixing(ONIndex3M,I2429,TRUE,_xll.ohTrigger(RecalcTrigger,Trigger3M)),NA())</f>
        <v>5.5868030737826757E-3</v>
      </c>
      <c r="P2429" s="44">
        <f>IFERROR(_xll.qlIndexFixing(ONIndex6M,I2429,TRUE,_xll.ohTrigger(RecalcTrigger,Trigger6M)),NA())</f>
        <v>5.5709053903241212E-3</v>
      </c>
      <c r="Q2429" s="146">
        <f>IFERROR(_xll.qlIndexFixing(ONIndex1Y,I2429,TRUE,_xll.ohTrigger(RecalcTrigger,Trigger1Y)),NA())</f>
        <v>5.8265965839177092E-3</v>
      </c>
    </row>
    <row r="2430" spans="2:17" x14ac:dyDescent="0.2">
      <c r="B2430" s="39" t="s">
        <v>42</v>
      </c>
      <c r="D2430" s="42">
        <f>_xll.qlCalendarAdvance(Calendar,$D2429,B2430,"f",FALSE)</f>
        <v>56794</v>
      </c>
      <c r="E2430" s="140">
        <f>_xll.qlInterestRateIndexValueDate(IndexON,D2430)</f>
        <v>56794</v>
      </c>
      <c r="F2430" s="156">
        <f>IFERROR(_xll.qlIndexFixing(IndexON,D2430,TRUE,_xll.ohTrigger(RecalcTrigger,TriggerON)),NA())</f>
        <v>4.6135000205005383E-3</v>
      </c>
      <c r="H2430" s="42">
        <f>_xll.qlCalendarAdvance(Calendar,$H2429,B2430,"f",FALSE)</f>
        <v>56794</v>
      </c>
      <c r="I2430" s="140">
        <f>_xll.qlInterestRateIndexValueDate(Index1M,$H2430)</f>
        <v>56794</v>
      </c>
      <c r="J2430" s="145">
        <f>IFERROR(_xll.qlIndexFixing(Index1M,$H2430,TRUE,_xll.ohTrigger(RecalcTrigger,Trigger1M)),NA())</f>
        <v>5.4188844516644963E-3</v>
      </c>
      <c r="K2430" s="44">
        <f>IFERROR(_xll.qlIndexFixing(Index3M,H2430,TRUE,_xll.ohTrigger(RecalcTrigger,Trigger3M)),NA())</f>
        <v>5.5897268480016036E-3</v>
      </c>
      <c r="L2430" s="44">
        <f>IFERROR(_xll.qlIndexFixing(Index6M,$H2430,TRUE,_xll.ohTrigger(RecalcTrigger,Trigger6M)),NA())</f>
        <v>5.5731855345043935E-3</v>
      </c>
      <c r="M2430" s="146">
        <f>IFERROR(_xll.qlIndexFixing(Index1Y,$H2430,TRUE,_xll.ohTrigger(RecalcTrigger,Trigger1Y)),NA())</f>
        <v>5.8274351429038864E-3</v>
      </c>
      <c r="N2430" s="145">
        <f>IFERROR(_xll.qlIndexFixing(ONIndex1M,I2430,TRUE,_xll.ohTrigger(RecalcTrigger,Trigger1M)),NA())</f>
        <v>5.4186786691601263E-3</v>
      </c>
      <c r="O2430" s="44">
        <f>IFERROR(_xll.qlIndexFixing(ONIndex3M,I2430,TRUE,_xll.ohTrigger(RecalcTrigger,Trigger3M)),NA())</f>
        <v>5.5866058000031416E-3</v>
      </c>
      <c r="P2430" s="44">
        <f>IFERROR(_xll.qlIndexFixing(ONIndex6M,I2430,TRUE,_xll.ohTrigger(RecalcTrigger,Trigger6M)),NA())</f>
        <v>5.5703927834582778E-3</v>
      </c>
      <c r="Q2430" s="146">
        <f>IFERROR(_xll.qlIndexFixing(ONIndex1Y,I2430,TRUE,_xll.ohTrigger(RecalcTrigger,Trigger1Y)),NA())</f>
        <v>5.8257692065888378E-3</v>
      </c>
    </row>
    <row r="2431" spans="2:17" x14ac:dyDescent="0.2">
      <c r="B2431" s="39" t="s">
        <v>42</v>
      </c>
      <c r="D2431" s="42">
        <f>_xll.qlCalendarAdvance(Calendar,$D2430,B2431,"f",FALSE)</f>
        <v>56801</v>
      </c>
      <c r="E2431" s="140">
        <f>_xll.qlInterestRateIndexValueDate(IndexON,D2431)</f>
        <v>56801</v>
      </c>
      <c r="F2431" s="156">
        <f>IFERROR(_xll.qlIndexFixing(IndexON,D2431,TRUE,_xll.ohTrigger(RecalcTrigger,TriggerON)),NA())</f>
        <v>4.6135636850286321E-3</v>
      </c>
      <c r="H2431" s="42">
        <f>_xll.qlCalendarAdvance(Calendar,$H2430,B2431,"f",FALSE)</f>
        <v>56801</v>
      </c>
      <c r="I2431" s="140">
        <f>_xll.qlInterestRateIndexValueDate(Index1M,$H2431)</f>
        <v>56801</v>
      </c>
      <c r="J2431" s="145">
        <f>IFERROR(_xll.qlIndexFixing(Index1M,$H2431,TRUE,_xll.ohTrigger(RecalcTrigger,Trigger1M)),NA())</f>
        <v>5.4184471935651264E-3</v>
      </c>
      <c r="K2431" s="44">
        <f>IFERROR(_xll.qlIndexFixing(Index3M,H2431,TRUE,_xll.ohTrigger(RecalcTrigger,Trigger3M)),NA())</f>
        <v>5.5896511053400884E-3</v>
      </c>
      <c r="L2431" s="44">
        <f>IFERROR(_xll.qlIndexFixing(Index6M,$H2431,TRUE,_xll.ohTrigger(RecalcTrigger,Trigger6M)),NA())</f>
        <v>5.572899814920664E-3</v>
      </c>
      <c r="M2431" s="146">
        <f>IFERROR(_xll.qlIndexFixing(Index1Y,$H2431,TRUE,_xll.ohTrigger(RecalcTrigger,Trigger1Y)),NA())</f>
        <v>5.8269717792440766E-3</v>
      </c>
      <c r="N2431" s="145">
        <f>IFERROR(_xll.qlIndexFixing(ONIndex1M,I2431,TRUE,_xll.ohTrigger(RecalcTrigger,Trigger1M)),NA())</f>
        <v>5.4182018634352236E-3</v>
      </c>
      <c r="O2431" s="44">
        <f>IFERROR(_xll.qlIndexFixing(ONIndex3M,I2431,TRUE,_xll.ohTrigger(RecalcTrigger,Trigger3M)),NA())</f>
        <v>5.5864247443948578E-3</v>
      </c>
      <c r="P2431" s="44">
        <f>IFERROR(_xll.qlIndexFixing(ONIndex6M,I2431,TRUE,_xll.ohTrigger(RecalcTrigger,Trigger6M)),NA())</f>
        <v>5.5698946328985866E-3</v>
      </c>
      <c r="Q2431" s="146">
        <f>IFERROR(_xll.qlIndexFixing(ONIndex1Y,I2431,TRUE,_xll.ohTrigger(RecalcTrigger,Trigger1Y)),NA())</f>
        <v>5.8249553748490612E-3</v>
      </c>
    </row>
    <row r="2432" spans="2:17" x14ac:dyDescent="0.2">
      <c r="B2432" s="39" t="s">
        <v>42</v>
      </c>
      <c r="D2432" s="42">
        <f>_xll.qlCalendarAdvance(Calendar,$D2431,B2432,"f",FALSE)</f>
        <v>56808</v>
      </c>
      <c r="E2432" s="140">
        <f>_xll.qlInterestRateIndexValueDate(IndexON,D2432)</f>
        <v>56808</v>
      </c>
      <c r="F2432" s="156">
        <f>IFERROR(_xll.qlIndexFixing(IndexON,D2432,TRUE,_xll.ohTrigger(RecalcTrigger,TriggerON)),NA())</f>
        <v>4.6136429251120159E-3</v>
      </c>
      <c r="H2432" s="42">
        <f>_xll.qlCalendarAdvance(Calendar,$H2431,B2432,"f",FALSE)</f>
        <v>56808</v>
      </c>
      <c r="I2432" s="140">
        <f>_xll.qlInterestRateIndexValueDate(Index1M,$H2432)</f>
        <v>56808</v>
      </c>
      <c r="J2432" s="145">
        <f>IFERROR(_xll.qlIndexFixing(Index1M,$H2432,TRUE,_xll.ohTrigger(RecalcTrigger,Trigger1M)),NA())</f>
        <v>5.41801591743684E-3</v>
      </c>
      <c r="K2432" s="44">
        <f>IFERROR(_xll.qlIndexFixing(Index3M,H2432,TRUE,_xll.ohTrigger(RecalcTrigger,Trigger3M)),NA())</f>
        <v>5.5895916034819984E-3</v>
      </c>
      <c r="L2432" s="44">
        <f>IFERROR(_xll.qlIndexFixing(Index6M,$H2432,TRUE,_xll.ohTrigger(RecalcTrigger,Trigger6M)),NA())</f>
        <v>5.5726042600678805E-3</v>
      </c>
      <c r="M2432" s="146">
        <f>IFERROR(_xll.qlIndexFixing(Index1Y,$H2432,TRUE,_xll.ohTrigger(RecalcTrigger,Trigger1Y)),NA())</f>
        <v>5.8265220402964543E-3</v>
      </c>
      <c r="N2432" s="145">
        <f>IFERROR(_xll.qlIndexFixing(ONIndex1M,I2432,TRUE,_xll.ohTrigger(RecalcTrigger,Trigger1M)),NA())</f>
        <v>5.4177396054366778E-3</v>
      </c>
      <c r="O2432" s="44">
        <f>IFERROR(_xll.qlIndexFixing(ONIndex3M,I2432,TRUE,_xll.ohTrigger(RecalcTrigger,Trigger3M)),NA())</f>
        <v>5.5862599070388708E-3</v>
      </c>
      <c r="P2432" s="44">
        <f>IFERROR(_xll.qlIndexFixing(ONIndex6M,I2432,TRUE,_xll.ohTrigger(RecalcTrigger,Trigger6M)),NA())</f>
        <v>5.5694109384019086E-3</v>
      </c>
      <c r="Q2432" s="146">
        <f>IFERROR(_xll.qlIndexFixing(ONIndex1Y,I2432,TRUE,_xll.ohTrigger(RecalcTrigger,Trigger1Y)),NA())</f>
        <v>5.8241550886983795E-3</v>
      </c>
    </row>
    <row r="2433" spans="2:17" x14ac:dyDescent="0.2">
      <c r="B2433" s="39" t="s">
        <v>42</v>
      </c>
      <c r="D2433" s="42">
        <f>_xll.qlCalendarAdvance(Calendar,$D2432,B2433,"f",FALSE)</f>
        <v>56815</v>
      </c>
      <c r="E2433" s="140">
        <f>_xll.qlInterestRateIndexValueDate(IndexON,D2433)</f>
        <v>56815</v>
      </c>
      <c r="F2433" s="156">
        <f>IFERROR(_xll.qlIndexFixing(IndexON,D2433,TRUE,_xll.ohTrigger(RecalcTrigger,TriggerON)),NA())</f>
        <v>4.6137377404265045E-3</v>
      </c>
      <c r="H2433" s="42">
        <f>_xll.qlCalendarAdvance(Calendar,$H2432,B2433,"f",FALSE)</f>
        <v>56815</v>
      </c>
      <c r="I2433" s="140">
        <f>_xll.qlInterestRateIndexValueDate(Index1M,$H2433)</f>
        <v>56815</v>
      </c>
      <c r="J2433" s="145">
        <f>IFERROR(_xll.qlIndexFixing(Index1M,$H2433,TRUE,_xll.ohTrigger(RecalcTrigger,Trigger1M)),NA())</f>
        <v>5.4175991955761294E-3</v>
      </c>
      <c r="K2433" s="44">
        <f>IFERROR(_xll.qlIndexFixing(Index3M,H2433,TRUE,_xll.ohTrigger(RecalcTrigger,Trigger3M)),NA())</f>
        <v>5.5895483424273319E-3</v>
      </c>
      <c r="L2433" s="44">
        <f>IFERROR(_xll.qlIndexFixing(Index6M,$H2433,TRUE,_xll.ohTrigger(RecalcTrigger,Trigger6M)),NA())</f>
        <v>5.5723232018364873E-3</v>
      </c>
      <c r="M2433" s="146">
        <f>IFERROR(_xll.qlIndexFixing(Index1Y,$H2433,TRUE,_xll.ohTrigger(RecalcTrigger,Trigger1Y)),NA())</f>
        <v>5.8260859260433036E-3</v>
      </c>
      <c r="N2433" s="145">
        <f>IFERROR(_xll.qlIndexFixing(ONIndex1M,I2433,TRUE,_xll.ohTrigger(RecalcTrigger,Trigger1M)),NA())</f>
        <v>5.4172918952455351E-3</v>
      </c>
      <c r="O2433" s="44">
        <f>IFERROR(_xll.qlIndexFixing(ONIndex3M,I2433,TRUE,_xll.ohTrigger(RecalcTrigger,Trigger3M)),NA())</f>
        <v>5.5861112878541341E-3</v>
      </c>
      <c r="P2433" s="44">
        <f>IFERROR(_xll.qlIndexFixing(ONIndex6M,I2433,TRUE,_xll.ohTrigger(RecalcTrigger,Trigger6M)),NA())</f>
        <v>5.5689417001303365E-3</v>
      </c>
      <c r="Q2433" s="146">
        <f>IFERROR(_xll.qlIndexFixing(ONIndex1Y,I2433,TRUE,_xll.ohTrigger(RecalcTrigger,Trigger1Y)),NA())</f>
        <v>5.8233683481367926E-3</v>
      </c>
    </row>
    <row r="2434" spans="2:17" x14ac:dyDescent="0.2">
      <c r="B2434" s="39" t="s">
        <v>42</v>
      </c>
      <c r="D2434" s="42">
        <f>_xll.qlCalendarAdvance(Calendar,$D2433,B2434,"f",FALSE)</f>
        <v>56822</v>
      </c>
      <c r="E2434" s="140">
        <f>_xll.qlInterestRateIndexValueDate(IndexON,D2434)</f>
        <v>56822</v>
      </c>
      <c r="F2434" s="156">
        <f>IFERROR(_xll.qlIndexFixing(IndexON,D2434,TRUE,_xll.ohTrigger(RecalcTrigger,TriggerON)),NA())</f>
        <v>4.6138481311341906E-3</v>
      </c>
      <c r="H2434" s="42">
        <f>_xll.qlCalendarAdvance(Calendar,$H2433,B2434,"f",FALSE)</f>
        <v>56822</v>
      </c>
      <c r="I2434" s="140">
        <f>_xll.qlInterestRateIndexValueDate(Index1M,$H2434)</f>
        <v>56822</v>
      </c>
      <c r="J2434" s="145">
        <f>IFERROR(_xll.qlIndexFixing(Index1M,$H2434,TRUE,_xll.ohTrigger(RecalcTrigger,Trigger1M)),NA())</f>
        <v>5.4171970279803805E-3</v>
      </c>
      <c r="K2434" s="44">
        <f>IFERROR(_xll.qlIndexFixing(Index3M,H2434,TRUE,_xll.ohTrigger(RecalcTrigger,Trigger3M)),NA())</f>
        <v>5.5895213221769709E-3</v>
      </c>
      <c r="L2434" s="44">
        <f>IFERROR(_xll.qlIndexFixing(Index6M,$H2434,TRUE,_xll.ohTrigger(RecalcTrigger,Trigger6M)),NA())</f>
        <v>5.5720566402198794E-3</v>
      </c>
      <c r="M2434" s="146">
        <f>IFERROR(_xll.qlIndexFixing(Index1Y,$H2434,TRUE,_xll.ohTrigger(RecalcTrigger,Trigger1Y)),NA())</f>
        <v>5.825663436466468E-3</v>
      </c>
      <c r="N2434" s="145">
        <f>IFERROR(_xll.qlIndexFixing(ONIndex1M,I2434,TRUE,_xll.ohTrigger(RecalcTrigger,Trigger1M)),NA())</f>
        <v>5.4168587328617956E-3</v>
      </c>
      <c r="O2434" s="44">
        <f>IFERROR(_xll.qlIndexFixing(ONIndex3M,I2434,TRUE,_xll.ohTrigger(RecalcTrigger,Trigger3M)),NA())</f>
        <v>5.5859788869216942E-3</v>
      </c>
      <c r="P2434" s="44">
        <f>IFERROR(_xll.qlIndexFixing(ONIndex6M,I2434,TRUE,_xll.ohTrigger(RecalcTrigger,Trigger6M)),NA())</f>
        <v>5.5684869180838703E-3</v>
      </c>
      <c r="Q2434" s="146">
        <f>IFERROR(_xll.qlIndexFixing(ONIndex1Y,I2434,TRUE,_xll.ohTrigger(RecalcTrigger,Trigger1Y)),NA())</f>
        <v>5.822595153002208E-3</v>
      </c>
    </row>
    <row r="2435" spans="2:17" x14ac:dyDescent="0.2">
      <c r="B2435" s="39" t="s">
        <v>42</v>
      </c>
      <c r="D2435" s="42">
        <f>_xll.qlCalendarAdvance(Calendar,$D2434,B2435,"f",FALSE)</f>
        <v>56829</v>
      </c>
      <c r="E2435" s="140">
        <f>_xll.qlInterestRateIndexValueDate(IndexON,D2435)</f>
        <v>56829</v>
      </c>
      <c r="F2435" s="156">
        <f>IFERROR(_xll.qlIndexFixing(IndexON,D2435,TRUE,_xll.ohTrigger(RecalcTrigger,TriggerON)),NA())</f>
        <v>4.6139740973161203E-3</v>
      </c>
      <c r="H2435" s="42">
        <f>_xll.qlCalendarAdvance(Calendar,$H2434,B2435,"f",FALSE)</f>
        <v>56829</v>
      </c>
      <c r="I2435" s="140">
        <f>_xll.qlInterestRateIndexValueDate(Index1M,$H2435)</f>
        <v>56829</v>
      </c>
      <c r="J2435" s="145">
        <f>IFERROR(_xll.qlIndexFixing(Index1M,$H2435,TRUE,_xll.ohTrigger(RecalcTrigger,Trigger1M)),NA())</f>
        <v>5.4168094146495932E-3</v>
      </c>
      <c r="K2435" s="44">
        <f>IFERROR(_xll.qlIndexFixing(Index3M,H2435,TRUE,_xll.ohTrigger(RecalcTrigger,Trigger3M)),NA())</f>
        <v>5.5895105427291539E-3</v>
      </c>
      <c r="L2435" s="44">
        <f>IFERROR(_xll.qlIndexFixing(Index6M,$H2435,TRUE,_xll.ohTrigger(RecalcTrigger,Trigger6M)),NA())</f>
        <v>5.57180457521321E-3</v>
      </c>
      <c r="M2435" s="146">
        <f>IFERROR(_xll.qlIndexFixing(Index1Y,$H2435,TRUE,_xll.ohTrigger(RecalcTrigger,Trigger1Y)),NA())</f>
        <v>5.8252545715491173E-3</v>
      </c>
      <c r="N2435" s="145">
        <f>IFERROR(_xll.qlIndexFixing(ONIndex1M,I2435,TRUE,_xll.ohTrigger(RecalcTrigger,Trigger1M)),NA())</f>
        <v>5.4164401182044131E-3</v>
      </c>
      <c r="O2435" s="44">
        <f>IFERROR(_xll.qlIndexFixing(ONIndex3M,I2435,TRUE,_xll.ohTrigger(RecalcTrigger,Trigger3M)),NA())</f>
        <v>5.585862704241551E-3</v>
      </c>
      <c r="P2435" s="44">
        <f>IFERROR(_xll.qlIndexFixing(ONIndex6M,I2435,TRUE,_xll.ohTrigger(RecalcTrigger,Trigger6M)),NA())</f>
        <v>5.56804659226251E-3</v>
      </c>
      <c r="Q2435" s="146">
        <f>IFERROR(_xll.qlIndexFixing(ONIndex1Y,I2435,TRUE,_xll.ohTrigger(RecalcTrigger,Trigger1Y)),NA())</f>
        <v>5.8218355036188107E-3</v>
      </c>
    </row>
    <row r="2436" spans="2:17" x14ac:dyDescent="0.2">
      <c r="B2436" s="39" t="s">
        <v>42</v>
      </c>
      <c r="D2436" s="42">
        <f>_xll.qlCalendarAdvance(Calendar,$D2435,B2436,"f",FALSE)</f>
        <v>56836</v>
      </c>
      <c r="E2436" s="140">
        <f>_xll.qlInterestRateIndexValueDate(IndexON,D2436)</f>
        <v>56836</v>
      </c>
      <c r="F2436" s="156">
        <f>IFERROR(_xll.qlIndexFixing(IndexON,D2436,TRUE,_xll.ohTrigger(RecalcTrigger,TriggerON)),NA())</f>
        <v>4.6141156387291549E-3</v>
      </c>
      <c r="H2436" s="42">
        <f>_xll.qlCalendarAdvance(Calendar,$H2435,B2436,"f",FALSE)</f>
        <v>56836</v>
      </c>
      <c r="I2436" s="140">
        <f>_xll.qlInterestRateIndexValueDate(Index1M,$H2436)</f>
        <v>56836</v>
      </c>
      <c r="J2436" s="145">
        <f>IFERROR(_xll.qlIndexFixing(Index1M,$H2436,TRUE,_xll.ohTrigger(RecalcTrigger,Trigger1M)),NA())</f>
        <v>5.4164363555837683E-3</v>
      </c>
      <c r="K2436" s="44">
        <f>IFERROR(_xll.qlIndexFixing(Index3M,H2436,TRUE,_xll.ohTrigger(RecalcTrigger,Trigger3M)),NA())</f>
        <v>5.58951600408388E-3</v>
      </c>
      <c r="L2436" s="44">
        <f>IFERROR(_xll.qlIndexFixing(Index6M,$H2436,TRUE,_xll.ohTrigger(RecalcTrigger,Trigger6M)),NA())</f>
        <v>5.5715670068098733E-3</v>
      </c>
      <c r="M2436" s="146">
        <f>IFERROR(_xll.qlIndexFixing(Index1Y,$H2436,TRUE,_xll.ohTrigger(RecalcTrigger,Trigger1Y)),NA())</f>
        <v>5.8248593312742007E-3</v>
      </c>
      <c r="N2436" s="145">
        <f>IFERROR(_xll.qlIndexFixing(ONIndex1M,I2436,TRUE,_xll.ohTrigger(RecalcTrigger,Trigger1M)),NA())</f>
        <v>5.4160360513544337E-3</v>
      </c>
      <c r="O2436" s="44">
        <f>IFERROR(_xll.qlIndexFixing(ONIndex3M,I2436,TRUE,_xll.ohTrigger(RecalcTrigger,Trigger3M)),NA())</f>
        <v>5.5857627396516119E-3</v>
      </c>
      <c r="P2436" s="44">
        <f>IFERROR(_xll.qlIndexFixing(ONIndex6M,I2436,TRUE,_xll.ohTrigger(RecalcTrigger,Trigger6M)),NA())</f>
        <v>5.5676207225852092E-3</v>
      </c>
      <c r="Q2436" s="146">
        <f>IFERROR(_xll.qlIndexFixing(ONIndex1Y,I2436,TRUE,_xll.ohTrigger(RecalcTrigger,Trigger1Y)),NA())</f>
        <v>5.8210893997434621E-3</v>
      </c>
    </row>
    <row r="2437" spans="2:17" x14ac:dyDescent="0.2">
      <c r="B2437" s="39" t="s">
        <v>42</v>
      </c>
      <c r="D2437" s="42">
        <f>_xll.qlCalendarAdvance(Calendar,$D2436,B2437,"f",FALSE)</f>
        <v>56843</v>
      </c>
      <c r="E2437" s="140">
        <f>_xll.qlInterestRateIndexValueDate(IndexON,D2437)</f>
        <v>56843</v>
      </c>
      <c r="F2437" s="156">
        <f>IFERROR(_xll.qlIndexFixing(IndexON,D2437,TRUE,_xll.ohTrigger(RecalcTrigger,TriggerON)),NA())</f>
        <v>4.6142727556974794E-3</v>
      </c>
      <c r="H2437" s="42">
        <f>_xll.qlCalendarAdvance(Calendar,$H2436,B2437,"f",FALSE)</f>
        <v>56843</v>
      </c>
      <c r="I2437" s="140">
        <f>_xll.qlInterestRateIndexValueDate(Index1M,$H2437)</f>
        <v>56843</v>
      </c>
      <c r="J2437" s="145">
        <f>IFERROR(_xll.qlIndexFixing(Index1M,$H2437,TRUE,_xll.ohTrigger(RecalcTrigger,Trigger1M)),NA())</f>
        <v>5.4160778507776758E-3</v>
      </c>
      <c r="K2437" s="44">
        <f>IFERROR(_xll.qlIndexFixing(Index3M,H2437,TRUE,_xll.ohTrigger(RecalcTrigger,Trigger3M)),NA())</f>
        <v>5.5895377062411492E-3</v>
      </c>
      <c r="L2437" s="44">
        <f>IFERROR(_xll.qlIndexFixing(Index6M,$H2437,TRUE,_xll.ohTrigger(RecalcTrigger,Trigger6M)),NA())</f>
        <v>5.5713439350050225E-3</v>
      </c>
      <c r="M2437" s="146">
        <f>IFERROR(_xll.qlIndexFixing(Index1Y,$H2437,TRUE,_xll.ohTrigger(RecalcTrigger,Trigger1Y)),NA())</f>
        <v>5.8244777156257746E-3</v>
      </c>
      <c r="N2437" s="145">
        <f>IFERROR(_xll.qlIndexFixing(ONIndex1M,I2437,TRUE,_xll.ohTrigger(RecalcTrigger,Trigger1M)),NA())</f>
        <v>5.4156465322308112E-3</v>
      </c>
      <c r="O2437" s="44">
        <f>IFERROR(_xll.qlIndexFixing(ONIndex3M,I2437,TRUE,_xll.ohTrigger(RecalcTrigger,Trigger3M)),NA())</f>
        <v>5.5856789933139694E-3</v>
      </c>
      <c r="P2437" s="44">
        <f>IFERROR(_xll.qlIndexFixing(ONIndex6M,I2437,TRUE,_xll.ohTrigger(RecalcTrigger,Trigger6M)),NA())</f>
        <v>5.5672093090519681E-3</v>
      </c>
      <c r="Q2437" s="146">
        <f>IFERROR(_xll.qlIndexFixing(ONIndex1Y,I2437,TRUE,_xll.ohTrigger(RecalcTrigger,Trigger1Y)),NA())</f>
        <v>5.8203568415382545E-3</v>
      </c>
    </row>
    <row r="2438" spans="2:17" x14ac:dyDescent="0.2">
      <c r="B2438" s="39" t="s">
        <v>42</v>
      </c>
      <c r="D2438" s="42">
        <f>_xll.qlCalendarAdvance(Calendar,$D2437,B2438,"f",FALSE)</f>
        <v>56850</v>
      </c>
      <c r="E2438" s="140">
        <f>_xll.qlInterestRateIndexValueDate(IndexON,D2438)</f>
        <v>56850</v>
      </c>
      <c r="F2438" s="156">
        <f>IFERROR(_xll.qlIndexFixing(IndexON,D2438,TRUE,_xll.ohTrigger(RecalcTrigger,TriggerON)),NA())</f>
        <v>4.6144454479779551E-3</v>
      </c>
      <c r="H2438" s="42">
        <f>_xll.qlCalendarAdvance(Calendar,$H2437,B2438,"f",FALSE)</f>
        <v>56850</v>
      </c>
      <c r="I2438" s="140">
        <f>_xll.qlInterestRateIndexValueDate(Index1M,$H2438)</f>
        <v>56850</v>
      </c>
      <c r="J2438" s="145">
        <f>IFERROR(_xll.qlIndexFixing(Index1M,$H2438,TRUE,_xll.ohTrigger(RecalcTrigger,Trigger1M)),NA())</f>
        <v>5.4157339002339298E-3</v>
      </c>
      <c r="K2438" s="44">
        <f>IFERROR(_xll.qlIndexFixing(Index3M,H2438,TRUE,_xll.ohTrigger(RecalcTrigger,Trigger3M)),NA())</f>
        <v>5.5895756492018427E-3</v>
      </c>
      <c r="L2438" s="44">
        <f>IFERROR(_xll.qlIndexFixing(Index6M,$H2438,TRUE,_xll.ohTrigger(RecalcTrigger,Trigger6M)),NA())</f>
        <v>5.5711353597942548E-3</v>
      </c>
      <c r="M2438" s="146">
        <f>IFERROR(_xll.qlIndexFixing(Index1Y,$H2438,TRUE,_xll.ohTrigger(RecalcTrigger,Trigger1Y)),NA())</f>
        <v>5.8241097245881179E-3</v>
      </c>
      <c r="N2438" s="145">
        <f>IFERROR(_xll.qlIndexFixing(ONIndex1M,I2438,TRUE,_xll.ohTrigger(RecalcTrigger,Trigger1M)),NA())</f>
        <v>5.4152715609956381E-3</v>
      </c>
      <c r="O2438" s="44">
        <f>IFERROR(_xll.qlIndexFixing(ONIndex3M,I2438,TRUE,_xll.ohTrigger(RecalcTrigger,Trigger3M)),NA())</f>
        <v>5.5856114651475774E-3</v>
      </c>
      <c r="P2438" s="44">
        <f>IFERROR(_xll.qlIndexFixing(ONIndex6M,I2438,TRUE,_xll.ohTrigger(RecalcTrigger,Trigger6M)),NA())</f>
        <v>5.5668123518248791E-3</v>
      </c>
      <c r="Q2438" s="146">
        <f>IFERROR(_xll.qlIndexFixing(ONIndex1Y,I2438,TRUE,_xll.ohTrigger(RecalcTrigger,Trigger1Y)),NA())</f>
        <v>5.8196378287600492E-3</v>
      </c>
    </row>
    <row r="2439" spans="2:17" x14ac:dyDescent="0.2">
      <c r="B2439" s="39" t="s">
        <v>42</v>
      </c>
      <c r="D2439" s="42">
        <f>_xll.qlCalendarAdvance(Calendar,$D2438,B2439,"f",FALSE)</f>
        <v>56857</v>
      </c>
      <c r="E2439" s="140">
        <f>_xll.qlInterestRateIndexValueDate(IndexON,D2439)</f>
        <v>56857</v>
      </c>
      <c r="F2439" s="156">
        <f>IFERROR(_xll.qlIndexFixing(IndexON,D2439,TRUE,_xll.ohTrigger(RecalcTrigger,TriggerON)),NA())</f>
        <v>4.6146337156516282E-3</v>
      </c>
      <c r="H2439" s="42">
        <f>_xll.qlCalendarAdvance(Calendar,$H2438,B2439,"f",FALSE)</f>
        <v>56857</v>
      </c>
      <c r="I2439" s="140">
        <f>_xll.qlInterestRateIndexValueDate(Index1M,$H2439)</f>
        <v>56857</v>
      </c>
      <c r="J2439" s="145">
        <f>IFERROR(_xll.qlIndexFixing(Index1M,$H2439,TRUE,_xll.ohTrigger(RecalcTrigger,Trigger1M)),NA())</f>
        <v>5.4153866272389495E-3</v>
      </c>
      <c r="K2439" s="44">
        <f>IFERROR(_xll.qlIndexFixing(Index3M,H2439,TRUE,_xll.ohTrigger(RecalcTrigger,Trigger3M)),NA())</f>
        <v>5.5895801172929161E-3</v>
      </c>
      <c r="L2439" s="44">
        <f>IFERROR(_xll.qlIndexFixing(Index6M,$H2439,TRUE,_xll.ohTrigger(RecalcTrigger,Trigger6M)),NA())</f>
        <v>5.570874147119138E-3</v>
      </c>
      <c r="M2439" s="146">
        <f>IFERROR(_xll.qlIndexFixing(Index1Y,$H2439,TRUE,_xll.ohTrigger(RecalcTrigger,Trigger1Y)),NA())</f>
        <v>5.8237553581463927E-3</v>
      </c>
      <c r="N2439" s="145">
        <f>IFERROR(_xll.qlIndexFixing(ONIndex1M,I2439,TRUE,_xll.ohTrigger(RecalcTrigger,Trigger1M)),NA())</f>
        <v>5.4149111374057757E-3</v>
      </c>
      <c r="O2439" s="44">
        <f>IFERROR(_xll.qlIndexFixing(ONIndex3M,I2439,TRUE,_xll.ohTrigger(RecalcTrigger,Trigger3M)),NA())</f>
        <v>5.5855601551524359E-3</v>
      </c>
      <c r="P2439" s="44">
        <f>IFERROR(_xll.qlIndexFixing(ONIndex6M,I2439,TRUE,_xll.ohTrigger(RecalcTrigger,Trigger6M)),NA())</f>
        <v>5.5664298507418497E-3</v>
      </c>
      <c r="Q2439" s="146">
        <f>IFERROR(_xll.qlIndexFixing(ONIndex1Y,I2439,TRUE,_xll.ohTrigger(RecalcTrigger,Trigger1Y)),NA())</f>
        <v>5.818932361651985E-3</v>
      </c>
    </row>
    <row r="2440" spans="2:17" x14ac:dyDescent="0.2">
      <c r="B2440" s="39" t="s">
        <v>42</v>
      </c>
      <c r="D2440" s="42">
        <f>_xll.qlCalendarAdvance(Calendar,$D2439,B2440,"f",FALSE)</f>
        <v>56864</v>
      </c>
      <c r="E2440" s="140">
        <f>_xll.qlInterestRateIndexValueDate(IndexON,D2440)</f>
        <v>56864</v>
      </c>
      <c r="F2440" s="156">
        <f>IFERROR(_xll.qlIndexFixing(IndexON,D2440,TRUE,_xll.ohTrigger(RecalcTrigger,TriggerON)),NA())</f>
        <v>4.6148375586374524E-3</v>
      </c>
      <c r="H2440" s="42">
        <f>_xll.qlCalendarAdvance(Calendar,$H2439,B2440,"f",FALSE)</f>
        <v>56864</v>
      </c>
      <c r="I2440" s="140">
        <f>_xll.qlInterestRateIndexValueDate(Index1M,$H2440)</f>
        <v>56864</v>
      </c>
      <c r="J2440" s="145">
        <f>IFERROR(_xll.qlIndexFixing(Index1M,$H2440,TRUE,_xll.ohTrigger(RecalcTrigger,Trigger1M)),NA())</f>
        <v>5.4150707503077822E-3</v>
      </c>
      <c r="K2440" s="44">
        <f>IFERROR(_xll.qlIndexFixing(Index3M,H2440,TRUE,_xll.ohTrigger(RecalcTrigger,Trigger3M)),NA())</f>
        <v>5.5896493807430078E-3</v>
      </c>
      <c r="L2440" s="44">
        <f>IFERROR(_xll.qlIndexFixing(Index6M,$H2440,TRUE,_xll.ohTrigger(RecalcTrigger,Trigger6M)),NA())</f>
        <v>5.5706924996792948E-3</v>
      </c>
      <c r="M2440" s="146">
        <f>IFERROR(_xll.qlIndexFixing(Index1Y,$H2440,TRUE,_xll.ohTrigger(RecalcTrigger,Trigger1Y)),NA())</f>
        <v>5.8234146162864289E-3</v>
      </c>
      <c r="N2440" s="145">
        <f>IFERROR(_xll.qlIndexFixing(ONIndex1M,I2440,TRUE,_xll.ohTrigger(RecalcTrigger,Trigger1M)),NA())</f>
        <v>5.4145652617043627E-3</v>
      </c>
      <c r="O2440" s="44">
        <f>IFERROR(_xll.qlIndexFixing(ONIndex3M,I2440,TRUE,_xll.ohTrigger(RecalcTrigger,Trigger3M)),NA())</f>
        <v>5.585525063409591E-3</v>
      </c>
      <c r="P2440" s="44">
        <f>IFERROR(_xll.qlIndexFixing(ONIndex6M,I2440,TRUE,_xll.ohTrigger(RecalcTrigger,Trigger6M)),NA())</f>
        <v>5.5660618058028799E-3</v>
      </c>
      <c r="Q2440" s="146">
        <f>IFERROR(_xll.qlIndexFixing(ONIndex1Y,I2440,TRUE,_xll.ohTrigger(RecalcTrigger,Trigger1Y)),NA())</f>
        <v>5.8182404401330157E-3</v>
      </c>
    </row>
    <row r="2441" spans="2:17" x14ac:dyDescent="0.2">
      <c r="B2441" s="39" t="s">
        <v>42</v>
      </c>
      <c r="D2441" s="42">
        <f>_xll.qlCalendarAdvance(Calendar,$D2440,B2441,"f",FALSE)</f>
        <v>56871</v>
      </c>
      <c r="E2441" s="140">
        <f>_xll.qlInterestRateIndexValueDate(IndexON,D2441)</f>
        <v>56871</v>
      </c>
      <c r="F2441" s="156">
        <f>IFERROR(_xll.qlIndexFixing(IndexON,D2441,TRUE,_xll.ohTrigger(RecalcTrigger,TriggerON)),NA())</f>
        <v>4.6150569770975203E-3</v>
      </c>
      <c r="H2441" s="42">
        <f>_xll.qlCalendarAdvance(Calendar,$H2440,B2441,"f",FALSE)</f>
        <v>56871</v>
      </c>
      <c r="I2441" s="140">
        <f>_xll.qlInterestRateIndexValueDate(Index1M,$H2441)</f>
        <v>56871</v>
      </c>
      <c r="J2441" s="145">
        <f>IFERROR(_xll.qlIndexFixing(Index1M,$H2441,TRUE,_xll.ohTrigger(RecalcTrigger,Trigger1M)),NA())</f>
        <v>5.4147694274137761E-3</v>
      </c>
      <c r="K2441" s="44">
        <f>IFERROR(_xll.qlIndexFixing(Index3M,H2441,TRUE,_xll.ohTrigger(RecalcTrigger,Trigger3M)),NA())</f>
        <v>5.5897348847500448E-3</v>
      </c>
      <c r="L2441" s="44">
        <f>IFERROR(_xll.qlIndexFixing(Index6M,$H2441,TRUE,_xll.ohTrigger(RecalcTrigger,Trigger6M)),NA())</f>
        <v>5.5705253483794058E-3</v>
      </c>
      <c r="M2441" s="146">
        <f>IFERROR(_xll.qlIndexFixing(Index1Y,$H2441,TRUE,_xll.ohTrigger(RecalcTrigger,Trigger1Y)),NA())</f>
        <v>5.8230874989938309E-3</v>
      </c>
      <c r="N2441" s="145">
        <f>IFERROR(_xll.qlIndexFixing(ONIndex1M,I2441,TRUE,_xll.ohTrigger(RecalcTrigger,Trigger1M)),NA())</f>
        <v>5.4142339336482603E-3</v>
      </c>
      <c r="O2441" s="44">
        <f>IFERROR(_xll.qlIndexFixing(ONIndex3M,I2441,TRUE,_xll.ohTrigger(RecalcTrigger,Trigger3M)),NA())</f>
        <v>5.5855061899190428E-3</v>
      </c>
      <c r="P2441" s="44">
        <f>IFERROR(_xll.qlIndexFixing(ONIndex6M,I2441,TRUE,_xll.ohTrigger(RecalcTrigger,Trigger6M)),NA())</f>
        <v>5.565708217089016E-3</v>
      </c>
      <c r="Q2441" s="146">
        <f>IFERROR(_xll.qlIndexFixing(ONIndex1Y,I2441,TRUE,_xll.ohTrigger(RecalcTrigger,Trigger1Y)),NA())</f>
        <v>5.8175620641220949E-3</v>
      </c>
    </row>
    <row r="2442" spans="2:17" x14ac:dyDescent="0.2">
      <c r="B2442" s="39" t="s">
        <v>42</v>
      </c>
      <c r="D2442" s="42">
        <f>_xll.qlCalendarAdvance(Calendar,$D2441,B2442,"f",FALSE)</f>
        <v>56878</v>
      </c>
      <c r="E2442" s="140">
        <f>_xll.qlInterestRateIndexValueDate(IndexON,D2442)</f>
        <v>56878</v>
      </c>
      <c r="F2442" s="156">
        <f>IFERROR(_xll.qlIndexFixing(IndexON,D2442,TRUE,_xll.ohTrigger(RecalcTrigger,TriggerON)),NA())</f>
        <v>4.6152919709507856E-3</v>
      </c>
      <c r="H2442" s="42">
        <f>_xll.qlCalendarAdvance(Calendar,$H2441,B2442,"f",FALSE)</f>
        <v>56878</v>
      </c>
      <c r="I2442" s="140">
        <f>_xll.qlInterestRateIndexValueDate(Index1M,$H2442)</f>
        <v>56878</v>
      </c>
      <c r="J2442" s="145">
        <f>IFERROR(_xll.qlIndexFixing(Index1M,$H2442,TRUE,_xll.ohTrigger(RecalcTrigger,Trigger1M)),NA())</f>
        <v>5.4144826585650341E-3</v>
      </c>
      <c r="K2442" s="44">
        <f>IFERROR(_xll.qlIndexFixing(Index3M,H2442,TRUE,_xll.ohTrigger(RecalcTrigger,Trigger3M)),NA())</f>
        <v>5.5898366293140279E-3</v>
      </c>
      <c r="L2442" s="44">
        <f>IFERROR(_xll.qlIndexFixing(Index6M,$H2442,TRUE,_xll.ohTrigger(RecalcTrigger,Trigger6M)),NA())</f>
        <v>5.5703726932150172E-3</v>
      </c>
      <c r="M2442" s="146">
        <f>IFERROR(_xll.qlIndexFixing(Index1Y,$H2442,TRUE,_xll.ohTrigger(RecalcTrigger,Trigger1Y)),NA())</f>
        <v>5.8227740062555353E-3</v>
      </c>
      <c r="N2442" s="145">
        <f>IFERROR(_xll.qlIndexFixing(ONIndex1M,I2442,TRUE,_xll.ohTrigger(RecalcTrigger,Trigger1M)),NA())</f>
        <v>5.4139171534806074E-3</v>
      </c>
      <c r="O2442" s="44">
        <f>IFERROR(_xll.qlIndexFixing(ONIndex3M,I2442,TRUE,_xll.ohTrigger(RecalcTrigger,Trigger3M)),NA())</f>
        <v>5.5855035345186987E-3</v>
      </c>
      <c r="P2442" s="44">
        <f>IFERROR(_xll.qlIndexFixing(ONIndex6M,I2442,TRUE,_xll.ohTrigger(RecalcTrigger,Trigger6M)),NA())</f>
        <v>5.5653690845192116E-3</v>
      </c>
      <c r="Q2442" s="146">
        <f>IFERROR(_xll.qlIndexFixing(ONIndex1Y,I2442,TRUE,_xll.ohTrigger(RecalcTrigger,Trigger1Y)),NA())</f>
        <v>5.8168972337002689E-3</v>
      </c>
    </row>
    <row r="2443" spans="2:17" x14ac:dyDescent="0.2">
      <c r="B2443" s="39" t="s">
        <v>42</v>
      </c>
      <c r="D2443" s="42">
        <f>_xll.qlCalendarAdvance(Calendar,$D2442,B2443,"f",FALSE)</f>
        <v>56885</v>
      </c>
      <c r="E2443" s="140">
        <f>_xll.qlInterestRateIndexValueDate(IndexON,D2443)</f>
        <v>56885</v>
      </c>
      <c r="F2443" s="156">
        <f>IFERROR(_xll.qlIndexFixing(IndexON,D2443,TRUE,_xll.ohTrigger(RecalcTrigger,TriggerON)),NA())</f>
        <v>4.6155425400351557E-3</v>
      </c>
      <c r="H2443" s="42">
        <f>_xll.qlCalendarAdvance(Calendar,$H2442,B2443,"f",FALSE)</f>
        <v>56885</v>
      </c>
      <c r="I2443" s="140">
        <f>_xll.qlInterestRateIndexValueDate(Index1M,$H2443)</f>
        <v>56885</v>
      </c>
      <c r="J2443" s="145">
        <f>IFERROR(_xll.qlIndexFixing(Index1M,$H2443,TRUE,_xll.ohTrigger(RecalcTrigger,Trigger1M)),NA())</f>
        <v>5.4142104437507523E-3</v>
      </c>
      <c r="K2443" s="44">
        <f>IFERROR(_xll.qlIndexFixing(Index3M,H2443,TRUE,_xll.ohTrigger(RecalcTrigger,Trigger3M)),NA())</f>
        <v>5.5900089760707707E-3</v>
      </c>
      <c r="L2443" s="44">
        <f>IFERROR(_xll.qlIndexFixing(Index6M,$H2443,TRUE,_xll.ohTrigger(RecalcTrigger,Trigger6M)),NA())</f>
        <v>5.5702345341834582E-3</v>
      </c>
      <c r="M2443" s="146">
        <f>IFERROR(_xll.qlIndexFixing(Index1Y,$H2443,TRUE,_xll.ohTrigger(RecalcTrigger,Trigger1Y)),NA())</f>
        <v>5.8224741380586984E-3</v>
      </c>
      <c r="N2443" s="145">
        <f>IFERROR(_xll.qlIndexFixing(ONIndex1M,I2443,TRUE,_xll.ohTrigger(RecalcTrigger,Trigger1M)),NA())</f>
        <v>5.4136149210393114E-3</v>
      </c>
      <c r="O2443" s="44">
        <f>IFERROR(_xll.qlIndexFixing(ONIndex3M,I2443,TRUE,_xll.ohTrigger(RecalcTrigger,Trigger3M)),NA())</f>
        <v>5.5855170973706514E-3</v>
      </c>
      <c r="P2443" s="44">
        <f>IFERROR(_xll.qlIndexFixing(ONIndex6M,I2443,TRUE,_xll.ohTrigger(RecalcTrigger,Trigger6M)),NA())</f>
        <v>5.5650444081745132E-3</v>
      </c>
      <c r="Q2443" s="146">
        <f>IFERROR(_xll.qlIndexFixing(ONIndex1Y,I2443,TRUE,_xll.ohTrigger(RecalcTrigger,Trigger1Y)),NA())</f>
        <v>5.816245948948584E-3</v>
      </c>
    </row>
    <row r="2444" spans="2:17" x14ac:dyDescent="0.2">
      <c r="B2444" s="39" t="s">
        <v>42</v>
      </c>
      <c r="D2444" s="42">
        <f>_xll.qlCalendarAdvance(Calendar,$D2443,B2444,"f",FALSE)</f>
        <v>56892</v>
      </c>
      <c r="E2444" s="140">
        <f>_xll.qlInterestRateIndexValueDate(IndexON,D2444)</f>
        <v>56892</v>
      </c>
      <c r="F2444" s="156">
        <f>IFERROR(_xll.qlIndexFixing(IndexON,D2444,TRUE,_xll.ohTrigger(RecalcTrigger,TriggerON)),NA())</f>
        <v>4.6158086846748159E-3</v>
      </c>
      <c r="H2444" s="42">
        <f>_xll.qlCalendarAdvance(Calendar,$H2443,B2444,"f",FALSE)</f>
        <v>56892</v>
      </c>
      <c r="I2444" s="140">
        <f>_xll.qlInterestRateIndexValueDate(Index1M,$H2444)</f>
        <v>56892</v>
      </c>
      <c r="J2444" s="145">
        <f>IFERROR(_xll.qlIndexFixing(Index1M,$H2444,TRUE,_xll.ohTrigger(RecalcTrigger,Trigger1M)),NA())</f>
        <v>5.4139758363657177E-3</v>
      </c>
      <c r="K2444" s="44">
        <f>IFERROR(_xll.qlIndexFixing(Index3M,H2444,TRUE,_xll.ohTrigger(RecalcTrigger,Trigger3M)),NA())</f>
        <v>5.5901443638661057E-3</v>
      </c>
      <c r="L2444" s="44">
        <f>IFERROR(_xll.qlIndexFixing(Index6M,$H2444,TRUE,_xll.ohTrigger(RecalcTrigger,Trigger6M)),NA())</f>
        <v>5.5701495545557511E-3</v>
      </c>
      <c r="M2444" s="146">
        <f>IFERROR(_xll.qlIndexFixing(Index1Y,$H2444,TRUE,_xll.ohTrigger(RecalcTrigger,Trigger1Y)),NA())</f>
        <v>5.8221878773853722E-3</v>
      </c>
      <c r="N2444" s="145">
        <f>IFERROR(_xll.qlIndexFixing(ONIndex1M,I2444,TRUE,_xll.ohTrigger(RecalcTrigger,Trigger1M)),NA())</f>
        <v>5.4133272364054186E-3</v>
      </c>
      <c r="O2444" s="44">
        <f>IFERROR(_xll.qlIndexFixing(ONIndex3M,I2444,TRUE,_xll.ohTrigger(RecalcTrigger,Trigger3M)),NA())</f>
        <v>5.5855468784749007E-3</v>
      </c>
      <c r="P2444" s="44">
        <f>IFERROR(_xll.qlIndexFixing(ONIndex6M,I2444,TRUE,_xll.ohTrigger(RecalcTrigger,Trigger6M)),NA())</f>
        <v>5.5647341880549206E-3</v>
      </c>
      <c r="Q2444" s="146">
        <f>IFERROR(_xll.qlIndexFixing(ONIndex1Y,I2444,TRUE,_xll.ohTrigger(RecalcTrigger,Trigger1Y)),NA())</f>
        <v>5.8156082096239015E-3</v>
      </c>
    </row>
    <row r="2445" spans="2:17" x14ac:dyDescent="0.2">
      <c r="B2445" s="39" t="s">
        <v>42</v>
      </c>
      <c r="D2445" s="42">
        <f>_xll.qlCalendarAdvance(Calendar,$D2444,B2445,"f",FALSE)</f>
        <v>56899</v>
      </c>
      <c r="E2445" s="140">
        <f>_xll.qlInterestRateIndexValueDate(IndexON,D2445)</f>
        <v>56899</v>
      </c>
      <c r="F2445" s="156">
        <f>IFERROR(_xll.qlIndexFixing(IndexON,D2445,TRUE,_xll.ohTrigger(RecalcTrigger,TriggerON)),NA())</f>
        <v>4.6160904046266271E-3</v>
      </c>
      <c r="H2445" s="42">
        <f>_xll.qlCalendarAdvance(Calendar,$H2444,B2445,"f",FALSE)</f>
        <v>56899</v>
      </c>
      <c r="I2445" s="140">
        <f>_xll.qlInterestRateIndexValueDate(Index1M,$H2445)</f>
        <v>56899</v>
      </c>
      <c r="J2445" s="145">
        <f>IFERROR(_xll.qlIndexFixing(Index1M,$H2445,TRUE,_xll.ohTrigger(RecalcTrigger,Trigger1M)),NA())</f>
        <v>5.4137337656087305E-3</v>
      </c>
      <c r="K2445" s="44">
        <f>IFERROR(_xll.qlIndexFixing(Index3M,H2445,TRUE,_xll.ohTrigger(RecalcTrigger,Trigger3M)),NA())</f>
        <v>5.590295992471031E-3</v>
      </c>
      <c r="L2445" s="44">
        <f>IFERROR(_xll.qlIndexFixing(Index6M,$H2445,TRUE,_xll.ohTrigger(RecalcTrigger,Trigger6M)),NA())</f>
        <v>5.5700414215693675E-3</v>
      </c>
      <c r="M2445" s="146">
        <f>IFERROR(_xll.qlIndexFixing(Index1Y,$H2445,TRUE,_xll.ohTrigger(RecalcTrigger,Trigger1Y)),NA())</f>
        <v>5.8219151391956441E-3</v>
      </c>
      <c r="N2445" s="145">
        <f>IFERROR(_xll.qlIndexFixing(ONIndex1M,I2445,TRUE,_xll.ohTrigger(RecalcTrigger,Trigger1M)),NA())</f>
        <v>5.4130540994978826E-3</v>
      </c>
      <c r="O2445" s="44">
        <f>IFERROR(_xll.qlIndexFixing(ONIndex3M,I2445,TRUE,_xll.ohTrigger(RecalcTrigger,Trigger3M)),NA())</f>
        <v>5.5855928777504005E-3</v>
      </c>
      <c r="P2445" s="44">
        <f>IFERROR(_xll.qlIndexFixing(ONIndex6M,I2445,TRUE,_xll.ohTrigger(RecalcTrigger,Trigger6M)),NA())</f>
        <v>5.5644384240793876E-3</v>
      </c>
      <c r="Q2445" s="146">
        <f>IFERROR(_xll.qlIndexFixing(ONIndex1Y,I2445,TRUE,_xll.ohTrigger(RecalcTrigger,Trigger1Y)),NA())</f>
        <v>5.81498401596936E-3</v>
      </c>
    </row>
    <row r="2446" spans="2:17" x14ac:dyDescent="0.2">
      <c r="B2446" s="39" t="s">
        <v>42</v>
      </c>
      <c r="D2446" s="42">
        <f>_xll.qlCalendarAdvance(Calendar,$D2445,B2446,"f",FALSE)</f>
        <v>56906</v>
      </c>
      <c r="E2446" s="140">
        <f>_xll.qlInterestRateIndexValueDate(IndexON,D2446)</f>
        <v>56906</v>
      </c>
      <c r="F2446" s="156">
        <f>IFERROR(_xll.qlIndexFixing(IndexON,D2446,TRUE,_xll.ohTrigger(RecalcTrigger,TriggerON)),NA())</f>
        <v>4.6163876999716358E-3</v>
      </c>
      <c r="H2446" s="42">
        <f>_xll.qlCalendarAdvance(Calendar,$H2445,B2446,"f",FALSE)</f>
        <v>56906</v>
      </c>
      <c r="I2446" s="140">
        <f>_xll.qlInterestRateIndexValueDate(Index1M,$H2446)</f>
        <v>56906</v>
      </c>
      <c r="J2446" s="145">
        <f>IFERROR(_xll.qlIndexFixing(Index1M,$H2446,TRUE,_xll.ohTrigger(RecalcTrigger,Trigger1M)),NA())</f>
        <v>5.4135062491062463E-3</v>
      </c>
      <c r="K2446" s="44">
        <f>IFERROR(_xll.qlIndexFixing(Index3M,H2446,TRUE,_xll.ohTrigger(RecalcTrigger,Trigger3M)),NA())</f>
        <v>5.5904638618881905E-3</v>
      </c>
      <c r="L2446" s="44">
        <f>IFERROR(_xll.qlIndexFixing(Index6M,$H2446,TRUE,_xll.ohTrigger(RecalcTrigger,Trigger6M)),NA())</f>
        <v>5.5699477849290979E-3</v>
      </c>
      <c r="M2446" s="146">
        <f>IFERROR(_xll.qlIndexFixing(Index1Y,$H2446,TRUE,_xll.ohTrigger(RecalcTrigger,Trigger1Y)),NA())</f>
        <v>5.8216558214442731E-3</v>
      </c>
      <c r="N2446" s="145">
        <f>IFERROR(_xll.qlIndexFixing(ONIndex1M,I2446,TRUE,_xll.ohTrigger(RecalcTrigger,Trigger1M)),NA())</f>
        <v>5.4127955103977499E-3</v>
      </c>
      <c r="O2446" s="44">
        <f>IFERROR(_xll.qlIndexFixing(ONIndex3M,I2446,TRUE,_xll.ohTrigger(RecalcTrigger,Trigger3M)),NA())</f>
        <v>5.5856550951161044E-3</v>
      </c>
      <c r="P2446" s="44">
        <f>IFERROR(_xll.qlIndexFixing(ONIndex6M,I2446,TRUE,_xll.ohTrigger(RecalcTrigger,Trigger6M)),NA())</f>
        <v>5.5641571163289605E-3</v>
      </c>
      <c r="Q2446" s="146">
        <f>IFERROR(_xll.qlIndexFixing(ONIndex1Y,I2446,TRUE,_xll.ohTrigger(RecalcTrigger,Trigger1Y)),NA())</f>
        <v>5.8143733679039133E-3</v>
      </c>
    </row>
    <row r="2447" spans="2:17" x14ac:dyDescent="0.2">
      <c r="B2447" s="39" t="s">
        <v>42</v>
      </c>
      <c r="D2447" s="42">
        <f>_xll.qlCalendarAdvance(Calendar,$D2446,B2447,"f",FALSE)</f>
        <v>56913</v>
      </c>
      <c r="E2447" s="140">
        <f>_xll.qlInterestRateIndexValueDate(IndexON,D2447)</f>
        <v>56913</v>
      </c>
      <c r="F2447" s="156">
        <f>IFERROR(_xll.qlIndexFixing(IndexON,D2447,TRUE,_xll.ohTrigger(RecalcTrigger,TriggerON)),NA())</f>
        <v>4.6167005707098419E-3</v>
      </c>
      <c r="H2447" s="42">
        <f>_xll.qlCalendarAdvance(Calendar,$H2446,B2447,"f",FALSE)</f>
        <v>56913</v>
      </c>
      <c r="I2447" s="140">
        <f>_xll.qlInterestRateIndexValueDate(Index1M,$H2447)</f>
        <v>56913</v>
      </c>
      <c r="J2447" s="145">
        <f>IFERROR(_xll.qlIndexFixing(Index1M,$H2447,TRUE,_xll.ohTrigger(RecalcTrigger,Trigger1M)),NA())</f>
        <v>5.4132932868556525E-3</v>
      </c>
      <c r="K2447" s="44">
        <f>IFERROR(_xll.qlIndexFixing(Index3M,H2447,TRUE,_xll.ohTrigger(RecalcTrigger,Trigger3M)),NA())</f>
        <v>5.5906479721202261E-3</v>
      </c>
      <c r="L2447" s="44">
        <f>IFERROR(_xll.qlIndexFixing(Index6M,$H2447,TRUE,_xll.ohTrigger(RecalcTrigger,Trigger6M)),NA())</f>
        <v>5.5698686446314007E-3</v>
      </c>
      <c r="M2447" s="146">
        <f>IFERROR(_xll.qlIndexFixing(Index1Y,$H2447,TRUE,_xll.ohTrigger(RecalcTrigger,Trigger1Y)),NA())</f>
        <v>5.8214098220866857E-3</v>
      </c>
      <c r="N2447" s="145">
        <f>IFERROR(_xll.qlIndexFixing(ONIndex1M,I2447,TRUE,_xll.ohTrigger(RecalcTrigger,Trigger1M)),NA())</f>
        <v>5.412551469023974E-3</v>
      </c>
      <c r="O2447" s="44">
        <f>IFERROR(_xll.qlIndexFixing(ONIndex3M,I2447,TRUE,_xll.ohTrigger(RecalcTrigger,Trigger3M)),NA())</f>
        <v>5.5857335307341049E-3</v>
      </c>
      <c r="P2447" s="44">
        <f>IFERROR(_xll.qlIndexFixing(ONIndex6M,I2447,TRUE,_xll.ohTrigger(RecalcTrigger,Trigger6M)),NA())</f>
        <v>5.563890264722593E-3</v>
      </c>
      <c r="Q2447" s="146">
        <f>IFERROR(_xll.qlIndexFixing(ONIndex1Y,I2447,TRUE,_xll.ohTrigger(RecalcTrigger,Trigger1Y)),NA())</f>
        <v>5.8137762653465153E-3</v>
      </c>
    </row>
    <row r="2448" spans="2:17" x14ac:dyDescent="0.2">
      <c r="B2448" s="39" t="s">
        <v>42</v>
      </c>
      <c r="D2448" s="42">
        <f>_xll.qlCalendarAdvance(Calendar,$D2447,B2448,"f",FALSE)</f>
        <v>56920</v>
      </c>
      <c r="E2448" s="140">
        <f>_xll.qlInterestRateIndexValueDate(IndexON,D2448)</f>
        <v>56920</v>
      </c>
      <c r="F2448" s="156">
        <f>IFERROR(_xll.qlIndexFixing(IndexON,D2448,TRUE,_xll.ohTrigger(RecalcTrigger,TriggerON)),NA())</f>
        <v>4.6170290168412453E-3</v>
      </c>
      <c r="H2448" s="42">
        <f>_xll.qlCalendarAdvance(Calendar,$H2447,B2448,"f",FALSE)</f>
        <v>56920</v>
      </c>
      <c r="I2448" s="140">
        <f>_xll.qlInterestRateIndexValueDate(Index1M,$H2448)</f>
        <v>56920</v>
      </c>
      <c r="J2448" s="145">
        <f>IFERROR(_xll.qlIndexFixing(Index1M,$H2448,TRUE,_xll.ohTrigger(RecalcTrigger,Trigger1M)),NA())</f>
        <v>5.4130676802313466E-3</v>
      </c>
      <c r="K2448" s="44">
        <f>IFERROR(_xll.qlIndexFixing(Index3M,H2448,TRUE,_xll.ohTrigger(RecalcTrigger,Trigger3M)),NA())</f>
        <v>5.5908483231697816E-3</v>
      </c>
      <c r="L2448" s="44">
        <f>IFERROR(_xll.qlIndexFixing(Index6M,$H2448,TRUE,_xll.ohTrigger(RecalcTrigger,Trigger6M)),NA())</f>
        <v>5.5697611809187898E-3</v>
      </c>
      <c r="M2448" s="146">
        <f>IFERROR(_xll.qlIndexFixing(Index1Y,$H2448,TRUE,_xll.ohTrigger(RecalcTrigger,Trigger1Y)),NA())</f>
        <v>5.8211770390789713E-3</v>
      </c>
      <c r="N2448" s="145">
        <f>IFERROR(_xll.qlIndexFixing(ONIndex1M,I2448,TRUE,_xll.ohTrigger(RecalcTrigger,Trigger1M)),NA())</f>
        <v>5.4123219754576013E-3</v>
      </c>
      <c r="O2448" s="44">
        <f>IFERROR(_xll.qlIndexFixing(ONIndex3M,I2448,TRUE,_xll.ohTrigger(RecalcTrigger,Trigger3M)),NA())</f>
        <v>5.5858281846854485E-3</v>
      </c>
      <c r="P2448" s="44">
        <f>IFERROR(_xll.qlIndexFixing(ONIndex6M,I2448,TRUE,_xll.ohTrigger(RecalcTrigger,Trigger6M)),NA())</f>
        <v>5.5636378693413313E-3</v>
      </c>
      <c r="Q2448" s="146">
        <f>IFERROR(_xll.qlIndexFixing(ONIndex1Y,I2448,TRUE,_xll.ohTrigger(RecalcTrigger,Trigger1Y)),NA())</f>
        <v>5.813192708378212E-3</v>
      </c>
    </row>
    <row r="2449" spans="2:17" x14ac:dyDescent="0.2">
      <c r="B2449" s="39" t="s">
        <v>42</v>
      </c>
      <c r="D2449" s="42">
        <f>_xll.qlCalendarAdvance(Calendar,$D2448,B2449,"f",FALSE)</f>
        <v>56927</v>
      </c>
      <c r="E2449" s="140">
        <f>_xll.qlInterestRateIndexValueDate(IndexON,D2449)</f>
        <v>56927</v>
      </c>
      <c r="F2449" s="156">
        <f>IFERROR(_xll.qlIndexFixing(IndexON,D2449,TRUE,_xll.ohTrigger(RecalcTrigger,TriggerON)),NA())</f>
        <v>4.6173730383658462E-3</v>
      </c>
      <c r="H2449" s="42">
        <f>_xll.qlCalendarAdvance(Calendar,$H2448,B2449,"f",FALSE)</f>
        <v>56927</v>
      </c>
      <c r="I2449" s="140">
        <f>_xll.qlInterestRateIndexValueDate(Index1M,$H2449)</f>
        <v>56927</v>
      </c>
      <c r="J2449" s="145">
        <f>IFERROR(_xll.qlIndexFixing(Index1M,$H2449,TRUE,_xll.ohTrigger(RecalcTrigger,Trigger1M)),NA())</f>
        <v>5.4128827896319232E-3</v>
      </c>
      <c r="K2449" s="44">
        <f>IFERROR(_xll.qlIndexFixing(Index3M,H2449,TRUE,_xll.ohTrigger(RecalcTrigger,Trigger3M)),NA())</f>
        <v>5.5910649150368559E-3</v>
      </c>
      <c r="L2449" s="44">
        <f>IFERROR(_xll.qlIndexFixing(Index6M,$H2449,TRUE,_xll.ohTrigger(RecalcTrigger,Trigger6M)),NA())</f>
        <v>5.5697099986298758E-3</v>
      </c>
      <c r="M2449" s="146">
        <f>IFERROR(_xll.qlIndexFixing(Index1Y,$H2449,TRUE,_xll.ohTrigger(RecalcTrigger,Trigger1Y)),NA())</f>
        <v>5.8209573703783251E-3</v>
      </c>
      <c r="N2449" s="145">
        <f>IFERROR(_xll.qlIndexFixing(ONIndex1M,I2449,TRUE,_xll.ohTrigger(RecalcTrigger,Trigger1M)),NA())</f>
        <v>5.4121070296986318E-3</v>
      </c>
      <c r="O2449" s="44">
        <f>IFERROR(_xll.qlIndexFixing(ONIndex3M,I2449,TRUE,_xll.ohTrigger(RecalcTrigger,Trigger3M)),NA())</f>
        <v>5.5859390567269962E-3</v>
      </c>
      <c r="P2449" s="44">
        <f>IFERROR(_xll.qlIndexFixing(ONIndex6M,I2449,TRUE,_xll.ohTrigger(RecalcTrigger,Trigger6M)),NA())</f>
        <v>5.5633999301041293E-3</v>
      </c>
      <c r="Q2449" s="146">
        <f>IFERROR(_xll.qlIndexFixing(ONIndex1Y,I2449,TRUE,_xll.ohTrigger(RecalcTrigger,Trigger1Y)),NA())</f>
        <v>5.8126226970800499E-3</v>
      </c>
    </row>
    <row r="2450" spans="2:17" x14ac:dyDescent="0.2">
      <c r="B2450" s="39" t="s">
        <v>42</v>
      </c>
      <c r="D2450" s="42">
        <f>_xll.qlCalendarAdvance(Calendar,$D2449,B2450,"f",FALSE)</f>
        <v>56934</v>
      </c>
      <c r="E2450" s="140">
        <f>_xll.qlInterestRateIndexValueDate(IndexON,D2450)</f>
        <v>56934</v>
      </c>
      <c r="F2450" s="156">
        <f>IFERROR(_xll.qlIndexFixing(IndexON,D2450,TRUE,_xll.ohTrigger(RecalcTrigger,TriggerON)),NA())</f>
        <v>4.6177326352025982E-3</v>
      </c>
      <c r="H2450" s="42">
        <f>_xll.qlCalendarAdvance(Calendar,$H2449,B2450,"f",FALSE)</f>
        <v>56934</v>
      </c>
      <c r="I2450" s="140">
        <f>_xll.qlInterestRateIndexValueDate(Index1M,$H2450)</f>
        <v>56934</v>
      </c>
      <c r="J2450" s="145">
        <f>IFERROR(_xll.qlIndexFixing(Index1M,$H2450,TRUE,_xll.ohTrigger(RecalcTrigger,Trigger1M)),NA())</f>
        <v>5.4127124530642581E-3</v>
      </c>
      <c r="K2450" s="44">
        <f>IFERROR(_xll.qlIndexFixing(Index3M,H2450,TRUE,_xll.ohTrigger(RecalcTrigger,Trigger3M)),NA())</f>
        <v>5.591297747726735E-3</v>
      </c>
      <c r="L2450" s="44">
        <f>IFERROR(_xll.qlIndexFixing(Index6M,$H2450,TRUE,_xll.ohTrigger(RecalcTrigger,Trigger6M)),NA())</f>
        <v>5.5696733124595416E-3</v>
      </c>
      <c r="M2450" s="146">
        <f>IFERROR(_xll.qlIndexFixing(Index1Y,$H2450,TRUE,_xll.ohTrigger(RecalcTrigger,Trigger1Y)),NA())</f>
        <v>5.820750713941723E-3</v>
      </c>
      <c r="N2450" s="145">
        <f>IFERROR(_xll.qlIndexFixing(ONIndex1M,I2450,TRUE,_xll.ohTrigger(RecalcTrigger,Trigger1M)),NA())</f>
        <v>5.4119066316660192E-3</v>
      </c>
      <c r="O2450" s="44">
        <f>IFERROR(_xll.qlIndexFixing(ONIndex3M,I2450,TRUE,_xll.ohTrigger(RecalcTrigger,Trigger3M)),NA())</f>
        <v>5.5860661470208406E-3</v>
      </c>
      <c r="P2450" s="44">
        <f>IFERROR(_xll.qlIndexFixing(ONIndex6M,I2450,TRUE,_xll.ohTrigger(RecalcTrigger,Trigger6M)),NA())</f>
        <v>5.5631764471730794E-3</v>
      </c>
      <c r="Q2450" s="146">
        <f>IFERROR(_xll.qlIndexFixing(ONIndex1Y,I2450,TRUE,_xll.ohTrigger(RecalcTrigger,Trigger1Y)),NA())</f>
        <v>5.8120662312899363E-3</v>
      </c>
    </row>
    <row r="2451" spans="2:17" x14ac:dyDescent="0.2">
      <c r="B2451" s="39" t="s">
        <v>42</v>
      </c>
      <c r="D2451" s="42">
        <f>_xll.qlCalendarAdvance(Calendar,$D2450,B2451,"f",FALSE)</f>
        <v>56941</v>
      </c>
      <c r="E2451" s="140">
        <f>_xll.qlInterestRateIndexValueDate(IndexON,D2451)</f>
        <v>56941</v>
      </c>
      <c r="F2451" s="156">
        <f>IFERROR(_xll.qlIndexFixing(IndexON,D2451,TRUE,_xll.ohTrigger(RecalcTrigger,TriggerON)),NA())</f>
        <v>4.6181078074325477E-3</v>
      </c>
      <c r="H2451" s="42">
        <f>_xll.qlCalendarAdvance(Calendar,$H2450,B2451,"f",FALSE)</f>
        <v>56941</v>
      </c>
      <c r="I2451" s="140">
        <f>_xll.qlInterestRateIndexValueDate(Index1M,$H2451)</f>
        <v>56941</v>
      </c>
      <c r="J2451" s="145">
        <f>IFERROR(_xll.qlIndexFixing(Index1M,$H2451,TRUE,_xll.ohTrigger(RecalcTrigger,Trigger1M)),NA())</f>
        <v>5.4125566705283496E-3</v>
      </c>
      <c r="K2451" s="44">
        <f>IFERROR(_xll.qlIndexFixing(Index3M,H2451,TRUE,_xll.ohTrigger(RecalcTrigger,Trigger3M)),NA())</f>
        <v>5.5915468212403008E-3</v>
      </c>
      <c r="L2451" s="44">
        <f>IFERROR(_xll.qlIndexFixing(Index6M,$H2451,TRUE,_xll.ohTrigger(RecalcTrigger,Trigger6M)),NA())</f>
        <v>5.5696511224064497E-3</v>
      </c>
      <c r="M2451" s="146">
        <f>IFERROR(_xll.qlIndexFixing(Index1Y,$H2451,TRUE,_xll.ohTrigger(RecalcTrigger,Trigger1Y)),NA())</f>
        <v>5.8205569677270254E-3</v>
      </c>
      <c r="N2451" s="145">
        <f>IFERROR(_xll.qlIndexFixing(ONIndex1M,I2451,TRUE,_xll.ohTrigger(RecalcTrigger,Trigger1M)),NA())</f>
        <v>5.4117207814408097E-3</v>
      </c>
      <c r="O2451" s="44">
        <f>IFERROR(_xll.qlIndexFixing(ONIndex3M,I2451,TRUE,_xll.ohTrigger(RecalcTrigger,Trigger3M)),NA())</f>
        <v>5.5862094554859354E-3</v>
      </c>
      <c r="P2451" s="44">
        <f>IFERROR(_xll.qlIndexFixing(ONIndex6M,I2451,TRUE,_xll.ohTrigger(RecalcTrigger,Trigger6M)),NA())</f>
        <v>5.5629674203050428E-3</v>
      </c>
      <c r="Q2451" s="146">
        <f>IFERROR(_xll.qlIndexFixing(ONIndex1Y,I2451,TRUE,_xll.ohTrigger(RecalcTrigger,Trigger1Y)),NA())</f>
        <v>5.8115233110889175E-3</v>
      </c>
    </row>
    <row r="2452" spans="2:17" x14ac:dyDescent="0.2">
      <c r="B2452" s="39" t="s">
        <v>42</v>
      </c>
      <c r="D2452" s="42">
        <f>_xll.qlCalendarAdvance(Calendar,$D2451,B2452,"f",FALSE)</f>
        <v>56948</v>
      </c>
      <c r="E2452" s="140">
        <f>_xll.qlInterestRateIndexValueDate(IndexON,D2452)</f>
        <v>56948</v>
      </c>
      <c r="F2452" s="156">
        <f>IFERROR(_xll.qlIndexFixing(IndexON,D2452,TRUE,_xll.ohTrigger(RecalcTrigger,TriggerON)),NA())</f>
        <v>4.6184985550556945E-3</v>
      </c>
      <c r="H2452" s="42">
        <f>_xll.qlCalendarAdvance(Calendar,$H2451,B2452,"f",FALSE)</f>
        <v>56948</v>
      </c>
      <c r="I2452" s="140">
        <f>_xll.qlInterestRateIndexValueDate(Index1M,$H2452)</f>
        <v>56948</v>
      </c>
      <c r="J2452" s="145">
        <f>IFERROR(_xll.qlIndexFixing(Index1M,$H2452,TRUE,_xll.ohTrigger(RecalcTrigger,Trigger1M)),NA())</f>
        <v>5.4124467893339684E-3</v>
      </c>
      <c r="K2452" s="44">
        <f>IFERROR(_xll.qlIndexFixing(Index3M,H2452,TRUE,_xll.ohTrigger(RecalcTrigger,Trigger3M)),NA())</f>
        <v>5.5917473059804105E-3</v>
      </c>
      <c r="L2452" s="44">
        <f>IFERROR(_xll.qlIndexFixing(Index6M,$H2452,TRUE,_xll.ohTrigger(RecalcTrigger,Trigger6M)),NA())</f>
        <v>5.5696903882442939E-3</v>
      </c>
      <c r="M2452" s="146">
        <f>IFERROR(_xll.qlIndexFixing(Index1Y,$H2452,TRUE,_xll.ohTrigger(RecalcTrigger,Trigger1Y)),NA())</f>
        <v>5.8203760296932014E-3</v>
      </c>
      <c r="N2452" s="145">
        <f>IFERROR(_xll.qlIndexFixing(ONIndex1M,I2452,TRUE,_xll.ohTrigger(RecalcTrigger,Trigger1M)),NA())</f>
        <v>5.4115494789419571E-3</v>
      </c>
      <c r="O2452" s="44">
        <f>IFERROR(_xll.qlIndexFixing(ONIndex3M,I2452,TRUE,_xll.ohTrigger(RecalcTrigger,Trigger3M)),NA())</f>
        <v>5.5863689822033269E-3</v>
      </c>
      <c r="P2452" s="44">
        <f>IFERROR(_xll.qlIndexFixing(ONIndex6M,I2452,TRUE,_xll.ohTrigger(RecalcTrigger,Trigger6M)),NA())</f>
        <v>5.5627728496621121E-3</v>
      </c>
      <c r="Q2452" s="146">
        <f>IFERROR(_xll.qlIndexFixing(ONIndex1Y,I2452,TRUE,_xll.ohTrigger(RecalcTrigger,Trigger1Y)),NA())</f>
        <v>5.8109939364769936E-3</v>
      </c>
    </row>
    <row r="2453" spans="2:17" x14ac:dyDescent="0.2">
      <c r="B2453" s="39" t="s">
        <v>42</v>
      </c>
      <c r="D2453" s="42">
        <f>_xll.qlCalendarAdvance(Calendar,$D2452,B2453,"f",FALSE)</f>
        <v>56955</v>
      </c>
      <c r="E2453" s="140">
        <f>_xll.qlInterestRateIndexValueDate(IndexON,D2453)</f>
        <v>56955</v>
      </c>
      <c r="F2453" s="156">
        <f>IFERROR(_xll.qlIndexFixing(IndexON,D2453,TRUE,_xll.ohTrigger(RecalcTrigger,TriggerON)),NA())</f>
        <v>4.6189048780720388E-3</v>
      </c>
      <c r="H2453" s="42">
        <f>_xll.qlCalendarAdvance(Calendar,$H2452,B2453,"f",FALSE)</f>
        <v>56955</v>
      </c>
      <c r="I2453" s="140">
        <f>_xll.qlInterestRateIndexValueDate(Index1M,$H2453)</f>
        <v>56955</v>
      </c>
      <c r="J2453" s="145">
        <f>IFERROR(_xll.qlIndexFixing(Index1M,$H2453,TRUE,_xll.ohTrigger(RecalcTrigger,Trigger1M)),NA())</f>
        <v>5.4123211525711826E-3</v>
      </c>
      <c r="K2453" s="44">
        <f>IFERROR(_xll.qlIndexFixing(Index3M,H2453,TRUE,_xll.ohTrigger(RecalcTrigger,Trigger3M)),NA())</f>
        <v>5.5920276968008257E-3</v>
      </c>
      <c r="L2453" s="44">
        <f>IFERROR(_xll.qlIndexFixing(Index6M,$H2453,TRUE,_xll.ohTrigger(RecalcTrigger,Trigger6M)),NA())</f>
        <v>5.5696982259807711E-3</v>
      </c>
      <c r="M2453" s="146">
        <f>IFERROR(_xll.qlIndexFixing(Index1Y,$H2453,TRUE,_xll.ohTrigger(RecalcTrigger,Trigger1Y)),NA())</f>
        <v>5.8202077977987758E-3</v>
      </c>
      <c r="N2453" s="145">
        <f>IFERROR(_xll.qlIndexFixing(ONIndex1M,I2453,TRUE,_xll.ohTrigger(RecalcTrigger,Trigger1M)),NA())</f>
        <v>5.4113927242505078E-3</v>
      </c>
      <c r="O2453" s="44">
        <f>IFERROR(_xll.qlIndexFixing(ONIndex3M,I2453,TRUE,_xll.ohTrigger(RecalcTrigger,Trigger3M)),NA())</f>
        <v>5.5865447270109225E-3</v>
      </c>
      <c r="P2453" s="44">
        <f>IFERROR(_xll.qlIndexFixing(ONIndex6M,I2453,TRUE,_xll.ohTrigger(RecalcTrigger,Trigger6M)),NA())</f>
        <v>5.5625927352442872E-3</v>
      </c>
      <c r="Q2453" s="146">
        <f>IFERROR(_xll.qlIndexFixing(ONIndex1Y,I2453,TRUE,_xll.ohTrigger(RecalcTrigger,Trigger1Y)),NA())</f>
        <v>5.8104781073731182E-3</v>
      </c>
    </row>
    <row r="2454" spans="2:17" x14ac:dyDescent="0.2">
      <c r="B2454" s="39" t="s">
        <v>42</v>
      </c>
      <c r="D2454" s="42">
        <f>_xll.qlCalendarAdvance(Calendar,$D2453,B2454,"f",FALSE)</f>
        <v>56962</v>
      </c>
      <c r="E2454" s="140">
        <f>_xll.qlInterestRateIndexValueDate(IndexON,D2454)</f>
        <v>56962</v>
      </c>
      <c r="F2454" s="156">
        <f>IFERROR(_xll.qlIndexFixing(IndexON,D2454,TRUE,_xll.ohTrigger(RecalcTrigger,TriggerON)),NA())</f>
        <v>4.6193267765626267E-3</v>
      </c>
      <c r="H2454" s="42">
        <f>_xll.qlCalendarAdvance(Calendar,$H2453,B2454,"f",FALSE)</f>
        <v>56962</v>
      </c>
      <c r="I2454" s="140">
        <f>_xll.qlInterestRateIndexValueDate(Index1M,$H2454)</f>
        <v>56962</v>
      </c>
      <c r="J2454" s="145">
        <f>IFERROR(_xll.qlIndexFixing(Index1M,$H2454,TRUE,_xll.ohTrigger(RecalcTrigger,Trigger1M)),NA())</f>
        <v>5.4122100700550587E-3</v>
      </c>
      <c r="K2454" s="44">
        <f>IFERROR(_xll.qlIndexFixing(Index3M,H2454,TRUE,_xll.ohTrigger(RecalcTrigger,Trigger3M)),NA())</f>
        <v>5.5923243282066867E-3</v>
      </c>
      <c r="L2454" s="44">
        <f>IFERROR(_xll.qlIndexFixing(Index6M,$H2454,TRUE,_xll.ohTrigger(RecalcTrigger,Trigger6M)),NA())</f>
        <v>5.5697205600558335E-3</v>
      </c>
      <c r="M2454" s="146">
        <f>IFERROR(_xll.qlIndexFixing(Index1Y,$H2454,TRUE,_xll.ohTrigger(RecalcTrigger,Trigger1Y)),NA())</f>
        <v>5.8200521700040439E-3</v>
      </c>
      <c r="N2454" s="145">
        <f>IFERROR(_xll.qlIndexFixing(ONIndex1M,I2454,TRUE,_xll.ohTrigger(RecalcTrigger,Trigger1M)),NA())</f>
        <v>5.4112505172854153E-3</v>
      </c>
      <c r="O2454" s="44">
        <f>IFERROR(_xll.qlIndexFixing(ONIndex3M,I2454,TRUE,_xll.ohTrigger(RecalcTrigger,Trigger3M)),NA())</f>
        <v>5.5867366900708149E-3</v>
      </c>
      <c r="P2454" s="44">
        <f>IFERROR(_xll.qlIndexFixing(ONIndex6M,I2454,TRUE,_xll.ohTrigger(RecalcTrigger,Trigger6M)),NA())</f>
        <v>5.562427076970522E-3</v>
      </c>
      <c r="Q2454" s="146">
        <f>IFERROR(_xll.qlIndexFixing(ONIndex1Y,I2454,TRUE,_xll.ohTrigger(RecalcTrigger,Trigger1Y)),NA())</f>
        <v>5.8099758238583377E-3</v>
      </c>
    </row>
    <row r="2455" spans="2:17" x14ac:dyDescent="0.2">
      <c r="B2455" s="39" t="s">
        <v>42</v>
      </c>
      <c r="D2455" s="42">
        <f>_xll.qlCalendarAdvance(Calendar,$D2454,B2455,"f",FALSE)</f>
        <v>56969</v>
      </c>
      <c r="E2455" s="140">
        <f>_xll.qlInterestRateIndexValueDate(IndexON,D2455)</f>
        <v>56969</v>
      </c>
      <c r="F2455" s="156">
        <f>IFERROR(_xll.qlIndexFixing(IndexON,D2455,TRUE,_xll.ohTrigger(RecalcTrigger,TriggerON)),NA())</f>
        <v>4.6197642503653658E-3</v>
      </c>
      <c r="H2455" s="42">
        <f>_xll.qlCalendarAdvance(Calendar,$H2454,B2455,"f",FALSE)</f>
        <v>56969</v>
      </c>
      <c r="I2455" s="140">
        <f>_xll.qlInterestRateIndexValueDate(Index1M,$H2455)</f>
        <v>56969</v>
      </c>
      <c r="J2455" s="145">
        <f>IFERROR(_xll.qlIndexFixing(Index1M,$H2455,TRUE,_xll.ohTrigger(RecalcTrigger,Trigger1M)),NA())</f>
        <v>5.4121135417882094E-3</v>
      </c>
      <c r="K2455" s="44">
        <f>IFERROR(_xll.qlIndexFixing(Index3M,H2455,TRUE,_xll.ohTrigger(RecalcTrigger,Trigger3M)),NA())</f>
        <v>5.5926372001997744E-3</v>
      </c>
      <c r="L2455" s="44">
        <f>IFERROR(_xll.qlIndexFixing(Index6M,$H2455,TRUE,_xll.ohTrigger(RecalcTrigger,Trigger6M)),NA())</f>
        <v>5.5697573904685974E-3</v>
      </c>
      <c r="M2455" s="146">
        <f>IFERROR(_xll.qlIndexFixing(Index1Y,$H2455,TRUE,_xll.ohTrigger(RecalcTrigger,Trigger1Y)),NA())</f>
        <v>5.8199090442686398E-3</v>
      </c>
      <c r="N2455" s="145">
        <f>IFERROR(_xll.qlIndexFixing(ONIndex1M,I2455,TRUE,_xll.ohTrigger(RecalcTrigger,Trigger1M)),NA())</f>
        <v>5.4111228582087723E-3</v>
      </c>
      <c r="O2455" s="44">
        <f>IFERROR(_xll.qlIndexFixing(ONIndex3M,I2455,TRUE,_xll.ohTrigger(RecalcTrigger,Trigger3M)),NA())</f>
        <v>5.5869448713830039E-3</v>
      </c>
      <c r="P2455" s="44">
        <f>IFERROR(_xll.qlIndexFixing(ONIndex6M,I2455,TRUE,_xll.ohTrigger(RecalcTrigger,Trigger6M)),NA())</f>
        <v>5.5622758749218626E-3</v>
      </c>
      <c r="Q2455" s="146">
        <f>IFERROR(_xll.qlIndexFixing(ONIndex1Y,I2455,TRUE,_xll.ohTrigger(RecalcTrigger,Trigger1Y)),NA())</f>
        <v>5.8094870860136982E-3</v>
      </c>
    </row>
    <row r="2456" spans="2:17" x14ac:dyDescent="0.2">
      <c r="B2456" s="39" t="s">
        <v>42</v>
      </c>
      <c r="D2456" s="42">
        <f>_xll.qlCalendarAdvance(Calendar,$D2455,B2456,"f",FALSE)</f>
        <v>56977</v>
      </c>
      <c r="E2456" s="140">
        <f>_xll.qlInterestRateIndexValueDate(IndexON,D2456)</f>
        <v>56977</v>
      </c>
      <c r="F2456" s="156">
        <f>IFERROR(_xll.qlIndexFixing(IndexON,D2456,TRUE,_xll.ohTrigger(RecalcTrigger,TriggerON)),NA())</f>
        <v>4.6202832922248582E-3</v>
      </c>
      <c r="H2456" s="42">
        <f>_xll.qlCalendarAdvance(Calendar,$H2455,B2456,"f",FALSE)</f>
        <v>56977</v>
      </c>
      <c r="I2456" s="140">
        <f>_xll.qlInterestRateIndexValueDate(Index1M,$H2456)</f>
        <v>56977</v>
      </c>
      <c r="J2456" s="145">
        <f>IFERROR(_xll.qlIndexFixing(Index1M,$H2456,TRUE,_xll.ohTrigger(RecalcTrigger,Trigger1M)),NA())</f>
        <v>5.4120926387231493E-3</v>
      </c>
      <c r="K2456" s="44">
        <f>IFERROR(_xll.qlIndexFixing(Index3M,H2456,TRUE,_xll.ohTrigger(RecalcTrigger,Trigger3M)),NA())</f>
        <v>5.59301465463421E-3</v>
      </c>
      <c r="L2456" s="44">
        <f>IFERROR(_xll.qlIndexFixing(Index6M,$H2456,TRUE,_xll.ohTrigger(RecalcTrigger,Trigger6M)),NA())</f>
        <v>5.5698172329887224E-3</v>
      </c>
      <c r="M2456" s="146">
        <f>IFERROR(_xll.qlIndexFixing(Index1Y,$H2456,TRUE,_xll.ohTrigger(RecalcTrigger,Trigger1Y)),NA())</f>
        <v>5.8197606497486223E-3</v>
      </c>
      <c r="N2456" s="145">
        <f>IFERROR(_xll.qlIndexFixing(ONIndex1M,I2456,TRUE,_xll.ohTrigger(RecalcTrigger,Trigger1M)),NA())</f>
        <v>5.4109947755842658E-3</v>
      </c>
      <c r="O2456" s="44">
        <f>IFERROR(_xll.qlIndexFixing(ONIndex3M,I2456,TRUE,_xll.ohTrigger(RecalcTrigger,Trigger3M)),NA())</f>
        <v>5.5872026518843931E-3</v>
      </c>
      <c r="P2456" s="44">
        <f>IFERROR(_xll.qlIndexFixing(ONIndex6M,I2456,TRUE,_xll.ohTrigger(RecalcTrigger,Trigger6M)),NA())</f>
        <v>5.5621207739797729E-3</v>
      </c>
      <c r="Q2456" s="146">
        <f>IFERROR(_xll.qlIndexFixing(ONIndex1Y,I2456,TRUE,_xll.ohTrigger(RecalcTrigger,Trigger1Y)),NA())</f>
        <v>5.8089451147835813E-3</v>
      </c>
    </row>
    <row r="2457" spans="2:17" x14ac:dyDescent="0.2">
      <c r="B2457" s="39" t="s">
        <v>42</v>
      </c>
      <c r="D2457" s="42">
        <f>_xll.qlCalendarAdvance(Calendar,$D2456,B2457,"f",FALSE)</f>
        <v>56984</v>
      </c>
      <c r="E2457" s="140">
        <f>_xll.qlInterestRateIndexValueDate(IndexON,D2457)</f>
        <v>56984</v>
      </c>
      <c r="F2457" s="156">
        <f>IFERROR(_xll.qlIndexFixing(IndexON,D2457,TRUE,_xll.ohTrigger(RecalcTrigger,TriggerON)),NA())</f>
        <v>4.6207541418585851E-3</v>
      </c>
      <c r="H2457" s="42">
        <f>_xll.qlCalendarAdvance(Calendar,$H2456,B2457,"f",FALSE)</f>
        <v>56984</v>
      </c>
      <c r="I2457" s="140">
        <f>_xll.qlInterestRateIndexValueDate(Index1M,$H2457)</f>
        <v>56984</v>
      </c>
      <c r="J2457" s="145">
        <f>IFERROR(_xll.qlIndexFixing(Index1M,$H2457,TRUE,_xll.ohTrigger(RecalcTrigger,Trigger1M)),NA())</f>
        <v>5.4120293754257205E-3</v>
      </c>
      <c r="K2457" s="44">
        <f>IFERROR(_xll.qlIndexFixing(Index3M,H2457,TRUE,_xll.ohTrigger(RecalcTrigger,Trigger3M)),NA())</f>
        <v>5.5933623279020529E-3</v>
      </c>
      <c r="L2457" s="44">
        <f>IFERROR(_xll.qlIndexFixing(Index6M,$H2457,TRUE,_xll.ohTrigger(RecalcTrigger,Trigger6M)),NA())</f>
        <v>5.5698328391404171E-3</v>
      </c>
      <c r="M2457" s="146">
        <f>IFERROR(_xll.qlIndexFixing(Index1Y,$H2457,TRUE,_xll.ohTrigger(RecalcTrigger,Trigger1Y)),NA())</f>
        <v>5.8196439705402118E-3</v>
      </c>
      <c r="N2457" s="145">
        <f>IFERROR(_xll.qlIndexFixing(ONIndex1M,I2457,TRUE,_xll.ohTrigger(RecalcTrigger,Trigger1M)),NA())</f>
        <v>5.410898290230115E-3</v>
      </c>
      <c r="O2457" s="44">
        <f>IFERROR(_xll.qlIndexFixing(ONIndex3M,I2457,TRUE,_xll.ohTrigger(RecalcTrigger,Trigger3M)),NA())</f>
        <v>5.5874455864091122E-3</v>
      </c>
      <c r="P2457" s="44">
        <f>IFERROR(_xll.qlIndexFixing(ONIndex6M,I2457,TRUE,_xll.ohTrigger(RecalcTrigger,Trigger6M)),NA())</f>
        <v>5.5620005495216063E-3</v>
      </c>
      <c r="Q2457" s="146">
        <f>IFERROR(_xll.qlIndexFixing(ONIndex1Y,I2457,TRUE,_xll.ohTrigger(RecalcTrigger,Trigger1Y)),NA())</f>
        <v>5.8084854031781319E-3</v>
      </c>
    </row>
    <row r="2458" spans="2:17" x14ac:dyDescent="0.2">
      <c r="B2458" s="39" t="s">
        <v>42</v>
      </c>
      <c r="D2458" s="42">
        <f>_xll.qlCalendarAdvance(Calendar,$D2457,B2458,"f",FALSE)</f>
        <v>56991</v>
      </c>
      <c r="E2458" s="140">
        <f>_xll.qlInterestRateIndexValueDate(IndexON,D2458)</f>
        <v>56991</v>
      </c>
      <c r="F2458" s="156">
        <f>IFERROR(_xll.qlIndexFixing(IndexON,D2458,TRUE,_xll.ohTrigger(RecalcTrigger,TriggerON)),NA())</f>
        <v>4.6212405668855094E-3</v>
      </c>
      <c r="H2458" s="42">
        <f>_xll.qlCalendarAdvance(Calendar,$H2457,B2458,"f",FALSE)</f>
        <v>56991</v>
      </c>
      <c r="I2458" s="140">
        <f>_xll.qlInterestRateIndexValueDate(Index1M,$H2458)</f>
        <v>56991</v>
      </c>
      <c r="J2458" s="145">
        <f>IFERROR(_xll.qlIndexFixing(Index1M,$H2458,TRUE,_xll.ohTrigger(RecalcTrigger,Trigger1M)),NA())</f>
        <v>5.4119806668049813E-3</v>
      </c>
      <c r="K2458" s="44">
        <f>IFERROR(_xll.qlIndexFixing(Index3M,H2458,TRUE,_xll.ohTrigger(RecalcTrigger,Trigger3M)),NA())</f>
        <v>5.5937262417731538E-3</v>
      </c>
      <c r="L2458" s="44">
        <f>IFERROR(_xll.qlIndexFixing(Index6M,$H2458,TRUE,_xll.ohTrigger(RecalcTrigger,Trigger6M)),NA())</f>
        <v>5.569914192787454E-3</v>
      </c>
      <c r="M2458" s="146">
        <f>IFERROR(_xll.qlIndexFixing(Index1Y,$H2458,TRUE,_xll.ohTrigger(RecalcTrigger,Trigger1Y)),NA())</f>
        <v>5.8195394726983018E-3</v>
      </c>
      <c r="N2458" s="145">
        <f>IFERROR(_xll.qlIndexFixing(ONIndex1M,I2458,TRUE,_xll.ohTrigger(RecalcTrigger,Trigger1M)),NA())</f>
        <v>5.4108163526023212E-3</v>
      </c>
      <c r="O2458" s="44">
        <f>IFERROR(_xll.qlIndexFixing(ONIndex3M,I2458,TRUE,_xll.ohTrigger(RecalcTrigger,Trigger3M)),NA())</f>
        <v>5.5877047391861279E-3</v>
      </c>
      <c r="P2458" s="44">
        <f>IFERROR(_xll.qlIndexFixing(ONIndex6M,I2458,TRUE,_xll.ohTrigger(RecalcTrigger,Trigger6M)),NA())</f>
        <v>5.561894781126453E-3</v>
      </c>
      <c r="Q2458" s="146">
        <f>IFERROR(_xll.qlIndexFixing(ONIndex1Y,I2458,TRUE,_xll.ohTrigger(RecalcTrigger,Trigger1Y)),NA())</f>
        <v>5.808039237080731E-3</v>
      </c>
    </row>
    <row r="2459" spans="2:17" x14ac:dyDescent="0.2">
      <c r="B2459" s="39" t="s">
        <v>42</v>
      </c>
      <c r="D2459" s="42">
        <f>_xll.qlCalendarAdvance(Calendar,$D2458,B2459,"f",FALSE)</f>
        <v>56998</v>
      </c>
      <c r="E2459" s="140">
        <f>_xll.qlInterestRateIndexValueDate(IndexON,D2459)</f>
        <v>56998</v>
      </c>
      <c r="F2459" s="156">
        <f>IFERROR(_xll.qlIndexFixing(IndexON,D2459,TRUE,_xll.ohTrigger(RecalcTrigger,TriggerON)),NA())</f>
        <v>4.6217425673056312E-3</v>
      </c>
      <c r="H2459" s="42">
        <f>_xll.qlCalendarAdvance(Calendar,$H2458,B2459,"f",FALSE)</f>
        <v>56998</v>
      </c>
      <c r="I2459" s="140">
        <f>_xll.qlInterestRateIndexValueDate(Index1M,$H2459)</f>
        <v>56998</v>
      </c>
      <c r="J2459" s="145">
        <f>IFERROR(_xll.qlIndexFixing(Index1M,$H2459,TRUE,_xll.ohTrigger(RecalcTrigger,Trigger1M)),NA())</f>
        <v>5.4119465128609308E-3</v>
      </c>
      <c r="K2459" s="44">
        <f>IFERROR(_xll.qlIndexFixing(Index3M,H2459,TRUE,_xll.ohTrigger(RecalcTrigger,Trigger3M)),NA())</f>
        <v>5.5941063962492944E-3</v>
      </c>
      <c r="L2459" s="44">
        <f>IFERROR(_xll.qlIndexFixing(Index6M,$H2459,TRUE,_xll.ohTrigger(RecalcTrigger,Trigger6M)),NA())</f>
        <v>5.5700100425579678E-3</v>
      </c>
      <c r="M2459" s="146">
        <f>IFERROR(_xll.qlIndexFixing(Index1Y,$H2459,TRUE,_xll.ohTrigger(RecalcTrigger,Trigger1Y)),NA())</f>
        <v>5.8194470541849614E-3</v>
      </c>
      <c r="N2459" s="145">
        <f>IFERROR(_xll.qlIndexFixing(ONIndex1M,I2459,TRUE,_xll.ohTrigger(RecalcTrigger,Trigger1M)),NA())</f>
        <v>5.4107489628629768E-3</v>
      </c>
      <c r="O2459" s="44">
        <f>IFERROR(_xll.qlIndexFixing(ONIndex3M,I2459,TRUE,_xll.ohTrigger(RecalcTrigger,Trigger3M)),NA())</f>
        <v>5.5879801102154403E-3</v>
      </c>
      <c r="P2459" s="44">
        <f>IFERROR(_xll.qlIndexFixing(ONIndex6M,I2459,TRUE,_xll.ohTrigger(RecalcTrigger,Trigger6M)),NA())</f>
        <v>5.5618034690374518E-3</v>
      </c>
      <c r="Q2459" s="146">
        <f>IFERROR(_xll.qlIndexFixing(ONIndex1Y,I2459,TRUE,_xll.ohTrigger(RecalcTrigger,Trigger1Y)),NA())</f>
        <v>5.8076066165724249E-3</v>
      </c>
    </row>
    <row r="2460" spans="2:17" x14ac:dyDescent="0.2">
      <c r="B2460" s="39" t="s">
        <v>42</v>
      </c>
      <c r="D2460" s="42">
        <f>_xll.qlCalendarAdvance(Calendar,$D2459,B2460,"f",FALSE)</f>
        <v>57005</v>
      </c>
      <c r="E2460" s="140">
        <f>_xll.qlInterestRateIndexValueDate(IndexON,D2460)</f>
        <v>57005</v>
      </c>
      <c r="F2460" s="156">
        <f>IFERROR(_xll.qlIndexFixing(IndexON,D2460,TRUE,_xll.ohTrigger(RecalcTrigger,TriggerON)),NA())</f>
        <v>4.622260143037904E-3</v>
      </c>
      <c r="H2460" s="42">
        <f>_xll.qlCalendarAdvance(Calendar,$H2459,B2460,"f",FALSE)</f>
        <v>57005</v>
      </c>
      <c r="I2460" s="140">
        <f>_xll.qlInterestRateIndexValueDate(Index1M,$H2460)</f>
        <v>57005</v>
      </c>
      <c r="J2460" s="145">
        <f>IFERROR(_xll.qlIndexFixing(Index1M,$H2460,TRUE,_xll.ohTrigger(RecalcTrigger,Trigger1M)),NA())</f>
        <v>5.4119269135935706E-3</v>
      </c>
      <c r="K2460" s="44">
        <f>IFERROR(_xll.qlIndexFixing(Index3M,H2460,TRUE,_xll.ohTrigger(RecalcTrigger,Trigger3M)),NA())</f>
        <v>5.5945027913358175E-3</v>
      </c>
      <c r="L2460" s="44">
        <f>IFERROR(_xll.qlIndexFixing(Index6M,$H2460,TRUE,_xll.ohTrigger(RecalcTrigger,Trigger6M)),NA())</f>
        <v>5.5701203884519586E-3</v>
      </c>
      <c r="M2460" s="146">
        <f>IFERROR(_xll.qlIndexFixing(Index1Y,$H2460,TRUE,_xll.ohTrigger(RecalcTrigger,Trigger1Y)),NA())</f>
        <v>5.8193666129635882E-3</v>
      </c>
      <c r="N2460" s="145">
        <f>IFERROR(_xll.qlIndexFixing(ONIndex1M,I2460,TRUE,_xll.ohTrigger(RecalcTrigger,Trigger1M)),NA())</f>
        <v>5.4106961208499893E-3</v>
      </c>
      <c r="O2460" s="44">
        <f>IFERROR(_xll.qlIndexFixing(ONIndex3M,I2460,TRUE,_xll.ohTrigger(RecalcTrigger,Trigger3M)),NA())</f>
        <v>5.5882716993349568E-3</v>
      </c>
      <c r="P2460" s="44">
        <f>IFERROR(_xll.qlIndexFixing(ONIndex6M,I2460,TRUE,_xll.ohTrigger(RecalcTrigger,Trigger6M)),NA())</f>
        <v>5.5617266130925103E-3</v>
      </c>
      <c r="Q2460" s="146">
        <f>IFERROR(_xll.qlIndexFixing(ONIndex1Y,I2460,TRUE,_xll.ohTrigger(RecalcTrigger,Trigger1Y)),NA())</f>
        <v>5.8071875416532137E-3</v>
      </c>
    </row>
    <row r="2461" spans="2:17" x14ac:dyDescent="0.2">
      <c r="B2461" s="39" t="s">
        <v>42</v>
      </c>
      <c r="D2461" s="42">
        <f>_xll.qlCalendarAdvance(Calendar,$D2460,B2461,"f",FALSE)</f>
        <v>57012</v>
      </c>
      <c r="E2461" s="140">
        <f>_xll.qlInterestRateIndexValueDate(IndexON,D2461)</f>
        <v>57012</v>
      </c>
      <c r="F2461" s="156">
        <f>IFERROR(_xll.qlIndexFixing(IndexON,D2461,TRUE,_xll.ohTrigger(RecalcTrigger,TriggerON)),NA())</f>
        <v>4.6227932942444205E-3</v>
      </c>
      <c r="H2461" s="42">
        <f>_xll.qlCalendarAdvance(Calendar,$H2460,B2461,"f",FALSE)</f>
        <v>57012</v>
      </c>
      <c r="I2461" s="140">
        <f>_xll.qlInterestRateIndexValueDate(Index1M,$H2461)</f>
        <v>57012</v>
      </c>
      <c r="J2461" s="145">
        <f>IFERROR(_xll.qlIndexFixing(Index1M,$H2461,TRUE,_xll.ohTrigger(RecalcTrigger,Trigger1M)),NA())</f>
        <v>5.4117582982001634E-3</v>
      </c>
      <c r="K2461" s="44">
        <f>IFERROR(_xll.qlIndexFixing(Index3M,H2461,TRUE,_xll.ohTrigger(RecalcTrigger,Trigger3M)),NA())</f>
        <v>5.5948400545652189E-3</v>
      </c>
      <c r="L2461" s="44">
        <f>IFERROR(_xll.qlIndexFixing(Index6M,$H2461,TRUE,_xll.ohTrigger(RecalcTrigger,Trigger6M)),NA())</f>
        <v>5.5702452304734352E-3</v>
      </c>
      <c r="M2461" s="146">
        <f>IFERROR(_xll.qlIndexFixing(Index1Y,$H2461,TRUE,_xll.ohTrigger(RecalcTrigger,Trigger1Y)),NA())</f>
        <v>5.819298046996913E-3</v>
      </c>
      <c r="N2461" s="145">
        <f>IFERROR(_xll.qlIndexFixing(ONIndex1M,I2461,TRUE,_xll.ohTrigger(RecalcTrigger,Trigger1M)),NA())</f>
        <v>5.4106578265633587E-3</v>
      </c>
      <c r="O2461" s="44">
        <f>IFERROR(_xll.qlIndexFixing(ONIndex3M,I2461,TRUE,_xll.ohTrigger(RecalcTrigger,Trigger3M)),NA())</f>
        <v>5.5885795067067701E-3</v>
      </c>
      <c r="P2461" s="44">
        <f>IFERROR(_xll.qlIndexFixing(ONIndex6M,I2461,TRUE,_xll.ohTrigger(RecalcTrigger,Trigger6M)),NA())</f>
        <v>5.5616642132916283E-3</v>
      </c>
      <c r="Q2461" s="146">
        <f>IFERROR(_xll.qlIndexFixing(ONIndex1Y,I2461,TRUE,_xll.ohTrigger(RecalcTrigger,Trigger1Y)),NA())</f>
        <v>5.806782012242051E-3</v>
      </c>
    </row>
    <row r="2462" spans="2:17" x14ac:dyDescent="0.2">
      <c r="B2462" s="39" t="s">
        <v>42</v>
      </c>
      <c r="D2462" s="42">
        <f>_xll.qlCalendarAdvance(Calendar,$D2461,B2462,"f",FALSE)</f>
        <v>57019</v>
      </c>
      <c r="E2462" s="140">
        <f>_xll.qlInterestRateIndexValueDate(IndexON,D2462)</f>
        <v>57019</v>
      </c>
      <c r="F2462" s="156">
        <f>IFERROR(_xll.qlIndexFixing(IndexON,D2462,TRUE,_xll.ohTrigger(RecalcTrigger,TriggerON)),NA())</f>
        <v>4.6233420207630882E-3</v>
      </c>
      <c r="H2462" s="42">
        <f>_xll.qlCalendarAdvance(Calendar,$H2461,B2462,"f",FALSE)</f>
        <v>57019</v>
      </c>
      <c r="I2462" s="140">
        <f>_xll.qlInterestRateIndexValueDate(Index1M,$H2462)</f>
        <v>57019</v>
      </c>
      <c r="J2462" s="145">
        <f>IFERROR(_xll.qlIndexFixing(Index1M,$H2462,TRUE,_xll.ohTrigger(RecalcTrigger,Trigger1M)),NA())</f>
        <v>5.4117636494876607E-3</v>
      </c>
      <c r="K2462" s="44">
        <f>IFERROR(_xll.qlIndexFixing(Index3M,H2462,TRUE,_xll.ohTrigger(RecalcTrigger,Trigger3M)),NA())</f>
        <v>5.5952677642911643E-3</v>
      </c>
      <c r="L2462" s="44">
        <f>IFERROR(_xll.qlIndexFixing(Index6M,$H2462,TRUE,_xll.ohTrigger(RecalcTrigger,Trigger6M)),NA())</f>
        <v>5.5703845686246234E-3</v>
      </c>
      <c r="M2462" s="146">
        <f>IFERROR(_xll.qlIndexFixing(Index1Y,$H2462,TRUE,_xll.ohTrigger(RecalcTrigger,Trigger1Y)),NA())</f>
        <v>5.8192412542485555E-3</v>
      </c>
      <c r="N2462" s="145">
        <f>IFERROR(_xll.qlIndexFixing(ONIndex1M,I2462,TRUE,_xll.ohTrigger(RecalcTrigger,Trigger1M)),NA())</f>
        <v>5.4106340800841313E-3</v>
      </c>
      <c r="O2462" s="44">
        <f>IFERROR(_xll.qlIndexFixing(ONIndex3M,I2462,TRUE,_xll.ohTrigger(RecalcTrigger,Trigger3M)),NA())</f>
        <v>5.58890353233088E-3</v>
      </c>
      <c r="P2462" s="44">
        <f>IFERROR(_xll.qlIndexFixing(ONIndex6M,I2462,TRUE,_xll.ohTrigger(RecalcTrigger,Trigger6M)),NA())</f>
        <v>5.5616162697968985E-3</v>
      </c>
      <c r="Q2462" s="146">
        <f>IFERROR(_xll.qlIndexFixing(ONIndex1Y,I2462,TRUE,_xll.ohTrigger(RecalcTrigger,Trigger1Y)),NA())</f>
        <v>5.8063900285010295E-3</v>
      </c>
    </row>
    <row r="2463" spans="2:17" x14ac:dyDescent="0.2">
      <c r="B2463" s="39" t="s">
        <v>42</v>
      </c>
      <c r="D2463" s="42">
        <f>_xll.qlCalendarAdvance(Calendar,$D2462,B2463,"f",FALSE)</f>
        <v>57026</v>
      </c>
      <c r="E2463" s="140">
        <f>_xll.qlInterestRateIndexValueDate(IndexON,D2463)</f>
        <v>57026</v>
      </c>
      <c r="F2463" s="156">
        <f>IFERROR(_xll.qlIndexFixing(IndexON,D2463,TRUE,_xll.ohTrigger(RecalcTrigger,TriggerON)),NA())</f>
        <v>4.6239063226749533E-3</v>
      </c>
      <c r="H2463" s="42">
        <f>_xll.qlCalendarAdvance(Calendar,$H2462,B2463,"f",FALSE)</f>
        <v>57026</v>
      </c>
      <c r="I2463" s="140">
        <f>_xll.qlInterestRateIndexValueDate(Index1M,$H2463)</f>
        <v>57026</v>
      </c>
      <c r="J2463" s="145">
        <f>IFERROR(_xll.qlIndexFixing(Index1M,$H2463,TRUE,_xll.ohTrigger(RecalcTrigger,Trigger1M)),NA())</f>
        <v>5.4117835545911654E-3</v>
      </c>
      <c r="K2463" s="44">
        <f>IFERROR(_xll.qlIndexFixing(Index3M,H2463,TRUE,_xll.ohTrigger(RecalcTrigger,Trigger3M)),NA())</f>
        <v>5.5957117143923393E-3</v>
      </c>
      <c r="L2463" s="44">
        <f>IFERROR(_xll.qlIndexFixing(Index6M,$H2463,TRUE,_xll.ohTrigger(RecalcTrigger,Trigger6M)),NA())</f>
        <v>5.5705384029086404E-3</v>
      </c>
      <c r="M2463" s="146">
        <f>IFERROR(_xll.qlIndexFixing(Index1Y,$H2463,TRUE,_xll.ohTrigger(RecalcTrigger,Trigger1Y)),NA())</f>
        <v>5.8191961326830187E-3</v>
      </c>
      <c r="N2463" s="145">
        <f>IFERROR(_xll.qlIndexFixing(ONIndex1M,I2463,TRUE,_xll.ohTrigger(RecalcTrigger,Trigger1M)),NA())</f>
        <v>5.410624881412307E-3</v>
      </c>
      <c r="O2463" s="44">
        <f>IFERROR(_xll.qlIndexFixing(ONIndex3M,I2463,TRUE,_xll.ohTrigger(RecalcTrigger,Trigger3M)),NA())</f>
        <v>5.5892437761262403E-3</v>
      </c>
      <c r="P2463" s="44">
        <f>IFERROR(_xll.qlIndexFixing(ONIndex6M,I2463,TRUE,_xll.ohTrigger(RecalcTrigger,Trigger6M)),NA())</f>
        <v>5.561582782365182E-3</v>
      </c>
      <c r="Q2463" s="146">
        <f>IFERROR(_xll.qlIndexFixing(ONIndex1Y,I2463,TRUE,_xll.ohTrigger(RecalcTrigger,Trigger1Y)),NA())</f>
        <v>5.8060115901870102E-3</v>
      </c>
    </row>
    <row r="2464" spans="2:17" x14ac:dyDescent="0.2">
      <c r="B2464" s="39" t="s">
        <v>42</v>
      </c>
      <c r="D2464" s="42">
        <f>_xll.qlCalendarAdvance(Calendar,$D2463,B2464,"f",FALSE)</f>
        <v>57033</v>
      </c>
      <c r="E2464" s="140">
        <f>_xll.qlInterestRateIndexValueDate(IndexON,D2464)</f>
        <v>57033</v>
      </c>
      <c r="F2464" s="156">
        <f>IFERROR(_xll.qlIndexFixing(IndexON,D2464,TRUE,_xll.ohTrigger(RecalcTrigger,TriggerON)),NA())</f>
        <v>4.6244861999800158E-3</v>
      </c>
      <c r="H2464" s="42">
        <f>_xll.qlCalendarAdvance(Calendar,$H2463,B2464,"f",FALSE)</f>
        <v>57033</v>
      </c>
      <c r="I2464" s="140">
        <f>_xll.qlInterestRateIndexValueDate(Index1M,$H2464)</f>
        <v>57033</v>
      </c>
      <c r="J2464" s="145">
        <f>IFERROR(_xll.qlIndexFixing(Index1M,$H2464,TRUE,_xll.ohTrigger(RecalcTrigger,Trigger1M)),NA())</f>
        <v>5.4118180135050865E-3</v>
      </c>
      <c r="K2464" s="44">
        <f>IFERROR(_xll.qlIndexFixing(Index3M,H2464,TRUE,_xll.ohTrigger(RecalcTrigger,Trigger3M)),NA())</f>
        <v>5.5961719048741466E-3</v>
      </c>
      <c r="L2464" s="44">
        <f>IFERROR(_xll.qlIndexFixing(Index6M,$H2464,TRUE,_xll.ohTrigger(RecalcTrigger,Trigger6M)),NA())</f>
        <v>5.5707067333286035E-3</v>
      </c>
      <c r="M2464" s="146">
        <f>IFERROR(_xll.qlIndexFixing(Index1Y,$H2464,TRUE,_xll.ohTrigger(RecalcTrigger,Trigger1Y)),NA())</f>
        <v>5.8191625802648068E-3</v>
      </c>
      <c r="N2464" s="145">
        <f>IFERROR(_xll.qlIndexFixing(ONIndex1M,I2464,TRUE,_xll.ohTrigger(RecalcTrigger,Trigger1M)),NA())</f>
        <v>5.4106302304668397E-3</v>
      </c>
      <c r="O2464" s="44">
        <f>IFERROR(_xll.qlIndexFixing(ONIndex3M,I2464,TRUE,_xll.ohTrigger(RecalcTrigger,Trigger3M)),NA())</f>
        <v>5.5896002380928511E-3</v>
      </c>
      <c r="P2464" s="44">
        <f>IFERROR(_xll.qlIndexFixing(ONIndex6M,I2464,TRUE,_xll.ohTrigger(RecalcTrigger,Trigger6M)),NA())</f>
        <v>5.5615637512396177E-3</v>
      </c>
      <c r="Q2464" s="146">
        <f>IFERROR(_xll.qlIndexFixing(ONIndex1Y,I2464,TRUE,_xll.ohTrigger(RecalcTrigger,Trigger1Y)),NA())</f>
        <v>5.8056466976241783E-3</v>
      </c>
    </row>
    <row r="2465" spans="2:17" x14ac:dyDescent="0.2">
      <c r="B2465" s="39" t="s">
        <v>42</v>
      </c>
      <c r="D2465" s="42">
        <f>_xll.qlCalendarAdvance(Calendar,$D2464,B2465,"f",FALSE)</f>
        <v>57040</v>
      </c>
      <c r="E2465" s="140">
        <f>_xll.qlInterestRateIndexValueDate(IndexON,D2465)</f>
        <v>57040</v>
      </c>
      <c r="F2465" s="156">
        <f>IFERROR(_xll.qlIndexFixing(IndexON,D2465,TRUE,_xll.ohTrigger(RecalcTrigger,TriggerON)),NA())</f>
        <v>4.6250816526782756E-3</v>
      </c>
      <c r="H2465" s="42">
        <f>_xll.qlCalendarAdvance(Calendar,$H2464,B2465,"f",FALSE)</f>
        <v>57040</v>
      </c>
      <c r="I2465" s="140">
        <f>_xll.qlInterestRateIndexValueDate(Index1M,$H2465)</f>
        <v>57040</v>
      </c>
      <c r="J2465" s="145">
        <f>IFERROR(_xll.qlIndexFixing(Index1M,$H2465,TRUE,_xll.ohTrigger(RecalcTrigger,Trigger1M)),NA())</f>
        <v>5.4120925390789146E-3</v>
      </c>
      <c r="K2465" s="44">
        <f>IFERROR(_xll.qlIndexFixing(Index3M,H2465,TRUE,_xll.ohTrigger(RecalcTrigger,Trigger3M)),NA())</f>
        <v>5.5968085285146895E-3</v>
      </c>
      <c r="L2465" s="44">
        <f>IFERROR(_xll.qlIndexFixing(Index6M,$H2465,TRUE,_xll.ohTrigger(RecalcTrigger,Trigger6M)),NA())</f>
        <v>5.5710108346539583E-3</v>
      </c>
      <c r="M2465" s="146">
        <f>IFERROR(_xll.qlIndexFixing(Index1Y,$H2465,TRUE,_xll.ohTrigger(RecalcTrigger,Trigger1Y)),NA())</f>
        <v>5.8190882022814971E-3</v>
      </c>
      <c r="N2465" s="145">
        <f>IFERROR(_xll.qlIndexFixing(ONIndex1M,I2465,TRUE,_xll.ohTrigger(RecalcTrigger,Trigger1M)),NA())</f>
        <v>5.4106501273287755E-3</v>
      </c>
      <c r="O2465" s="44">
        <f>IFERROR(_xll.qlIndexFixing(ONIndex3M,I2465,TRUE,_xll.ohTrigger(RecalcTrigger,Trigger3M)),NA())</f>
        <v>5.5899729183117586E-3</v>
      </c>
      <c r="P2465" s="44">
        <f>IFERROR(_xll.qlIndexFixing(ONIndex6M,I2465,TRUE,_xll.ohTrigger(RecalcTrigger,Trigger6M)),NA())</f>
        <v>5.5615591762581129E-3</v>
      </c>
      <c r="Q2465" s="146">
        <f>IFERROR(_xll.qlIndexFixing(ONIndex1Y,I2465,TRUE,_xll.ohTrigger(RecalcTrigger,Trigger1Y)),NA())</f>
        <v>5.8052953505693949E-3</v>
      </c>
    </row>
    <row r="2466" spans="2:17" x14ac:dyDescent="0.2">
      <c r="B2466" s="39" t="s">
        <v>42</v>
      </c>
      <c r="D2466" s="42">
        <f>_xll.qlCalendarAdvance(Calendar,$D2465,B2466,"f",FALSE)</f>
        <v>57047</v>
      </c>
      <c r="E2466" s="140">
        <f>_xll.qlInterestRateIndexValueDate(IndexON,D2466)</f>
        <v>57047</v>
      </c>
      <c r="F2466" s="156">
        <f>IFERROR(_xll.qlIndexFixing(IndexON,D2466,TRUE,_xll.ohTrigger(RecalcTrigger,TriggerON)),NA())</f>
        <v>4.6256926807697329E-3</v>
      </c>
      <c r="H2466" s="42">
        <f>_xll.qlCalendarAdvance(Calendar,$H2465,B2466,"f",FALSE)</f>
        <v>57047</v>
      </c>
      <c r="I2466" s="140">
        <f>_xll.qlInterestRateIndexValueDate(Index1M,$H2466)</f>
        <v>57047</v>
      </c>
      <c r="J2466" s="145">
        <f>IFERROR(_xll.qlIndexFixing(Index1M,$H2466,TRUE,_xll.ohTrigger(RecalcTrigger,Trigger1M)),NA())</f>
        <v>5.412114966190062E-3</v>
      </c>
      <c r="K2466" s="44">
        <f>IFERROR(_xll.qlIndexFixing(Index3M,H2466,TRUE,_xll.ohTrigger(RecalcTrigger,Trigger3M)),NA())</f>
        <v>5.5973035350028438E-3</v>
      </c>
      <c r="L2466" s="44">
        <f>IFERROR(_xll.qlIndexFixing(Index6M,$H2466,TRUE,_xll.ohTrigger(RecalcTrigger,Trigger6M)),NA())</f>
        <v>5.5712102343144377E-3</v>
      </c>
      <c r="M2466" s="146">
        <f>IFERROR(_xll.qlIndexFixing(Index1Y,$H2466,TRUE,_xll.ohTrigger(RecalcTrigger,Trigger1Y)),NA())</f>
        <v>5.8190767672994248E-3</v>
      </c>
      <c r="N2466" s="145">
        <f>IFERROR(_xll.qlIndexFixing(ONIndex1M,I2466,TRUE,_xll.ohTrigger(RecalcTrigger,Trigger1M)),NA())</f>
        <v>5.4106845719170682E-3</v>
      </c>
      <c r="O2466" s="44">
        <f>IFERROR(_xll.qlIndexFixing(ONIndex3M,I2466,TRUE,_xll.ohTrigger(RecalcTrigger,Trigger3M)),NA())</f>
        <v>5.5903618167019165E-3</v>
      </c>
      <c r="P2466" s="44">
        <f>IFERROR(_xll.qlIndexFixing(ONIndex6M,I2466,TRUE,_xll.ohTrigger(RecalcTrigger,Trigger6M)),NA())</f>
        <v>5.561569057501714E-3</v>
      </c>
      <c r="Q2466" s="146">
        <f>IFERROR(_xll.qlIndexFixing(ONIndex1Y,I2466,TRUE,_xll.ohTrigger(RecalcTrigger,Trigger1Y)),NA())</f>
        <v>5.8049575491037064E-3</v>
      </c>
    </row>
    <row r="2467" spans="2:17" x14ac:dyDescent="0.2">
      <c r="B2467" s="39" t="s">
        <v>42</v>
      </c>
      <c r="D2467" s="42">
        <f>_xll.qlCalendarAdvance(Calendar,$D2466,B2467,"f",FALSE)</f>
        <v>57054</v>
      </c>
      <c r="E2467" s="140">
        <f>_xll.qlInterestRateIndexValueDate(IndexON,D2467)</f>
        <v>57054</v>
      </c>
      <c r="F2467" s="156">
        <f>IFERROR(_xll.qlIndexFixing(IndexON,D2467,TRUE,_xll.ohTrigger(RecalcTrigger,TriggerON)),NA())</f>
        <v>4.6263192842543877E-3</v>
      </c>
      <c r="H2467" s="42">
        <f>_xll.qlCalendarAdvance(Calendar,$H2466,B2467,"f",FALSE)</f>
        <v>57054</v>
      </c>
      <c r="I2467" s="140">
        <f>_xll.qlInterestRateIndexValueDate(Index1M,$H2467)</f>
        <v>57054</v>
      </c>
      <c r="J2467" s="145">
        <f>IFERROR(_xll.qlIndexFixing(Index1M,$H2467,TRUE,_xll.ohTrigger(RecalcTrigger,Trigger1M)),NA())</f>
        <v>5.4121972496546161E-3</v>
      </c>
      <c r="K2467" s="44">
        <f>IFERROR(_xll.qlIndexFixing(Index3M,H2467,TRUE,_xll.ohTrigger(RecalcTrigger,Trigger3M)),NA())</f>
        <v>5.5978147823904445E-3</v>
      </c>
      <c r="L2467" s="44">
        <f>IFERROR(_xll.qlIndexFixing(Index6M,$H2467,TRUE,_xll.ohTrigger(RecalcTrigger,Trigger6M)),NA())</f>
        <v>5.5714241305654744E-3</v>
      </c>
      <c r="M2467" s="146">
        <f>IFERROR(_xll.qlIndexFixing(Index1Y,$H2467,TRUE,_xll.ohTrigger(RecalcTrigger,Trigger1Y)),NA())</f>
        <v>5.8190766033281438E-3</v>
      </c>
      <c r="N2467" s="145">
        <f>IFERROR(_xll.qlIndexFixing(ONIndex1M,I2467,TRUE,_xll.ohTrigger(RecalcTrigger,Trigger1M)),NA())</f>
        <v>5.4107335643127641E-3</v>
      </c>
      <c r="O2467" s="44">
        <f>IFERROR(_xll.qlIndexFixing(ONIndex3M,I2467,TRUE,_xll.ohTrigger(RecalcTrigger,Trigger3M)),NA())</f>
        <v>5.5907669332633247E-3</v>
      </c>
      <c r="P2467" s="44">
        <f>IFERROR(_xll.qlIndexFixing(ONIndex6M,I2467,TRUE,_xll.ohTrigger(RecalcTrigger,Trigger6M)),NA())</f>
        <v>5.5615933948083285E-3</v>
      </c>
      <c r="Q2467" s="146">
        <f>IFERROR(_xll.qlIndexFixing(ONIndex1Y,I2467,TRUE,_xll.ohTrigger(RecalcTrigger,Trigger1Y)),NA())</f>
        <v>5.8046332931460665E-3</v>
      </c>
    </row>
    <row r="2468" spans="2:17" x14ac:dyDescent="0.2">
      <c r="B2468" s="39" t="s">
        <v>42</v>
      </c>
      <c r="D2468" s="42">
        <f>_xll.qlCalendarAdvance(Calendar,$D2467,B2468,"f",FALSE)</f>
        <v>57061</v>
      </c>
      <c r="E2468" s="140">
        <f>_xll.qlInterestRateIndexValueDate(IndexON,D2468)</f>
        <v>57061</v>
      </c>
      <c r="F2468" s="156">
        <f>IFERROR(_xll.qlIndexFixing(IndexON,D2468,TRUE,_xll.ohTrigger(RecalcTrigger,TriggerON)),NA())</f>
        <v>4.6269614631322398E-3</v>
      </c>
      <c r="H2468" s="42">
        <f>_xll.qlCalendarAdvance(Calendar,$H2467,B2468,"f",FALSE)</f>
        <v>57061</v>
      </c>
      <c r="I2468" s="140">
        <f>_xll.qlInterestRateIndexValueDate(Index1M,$H2468)</f>
        <v>57061</v>
      </c>
      <c r="J2468" s="145">
        <f>IFERROR(_xll.qlIndexFixing(Index1M,$H2468,TRUE,_xll.ohTrigger(RecalcTrigger,Trigger1M)),NA())</f>
        <v>5.4122940878032271E-3</v>
      </c>
      <c r="K2468" s="44">
        <f>IFERROR(_xll.qlIndexFixing(Index3M,H2468,TRUE,_xll.ohTrigger(RecalcTrigger,Trigger3M)),NA())</f>
        <v>5.5983422706810159E-3</v>
      </c>
      <c r="L2468" s="44">
        <f>IFERROR(_xll.qlIndexFixing(Index6M,$H2468,TRUE,_xll.ohTrigger(RecalcTrigger,Trigger6M)),NA())</f>
        <v>5.5716525234123558E-3</v>
      </c>
      <c r="M2468" s="146">
        <f>IFERROR(_xll.qlIndexFixing(Index1Y,$H2468,TRUE,_xll.ohTrigger(RecalcTrigger,Trigger1Y)),NA())</f>
        <v>5.8190876080557175E-3</v>
      </c>
      <c r="N2468" s="145">
        <f>IFERROR(_xll.qlIndexFixing(ONIndex1M,I2468,TRUE,_xll.ohTrigger(RecalcTrigger,Trigger1M)),NA())</f>
        <v>5.4107971045158632E-3</v>
      </c>
      <c r="O2468" s="44">
        <f>IFERROR(_xll.qlIndexFixing(ONIndex3M,I2468,TRUE,_xll.ohTrigger(RecalcTrigger,Trigger3M)),NA())</f>
        <v>5.5911882680770297E-3</v>
      </c>
      <c r="P2468" s="44">
        <f>IFERROR(_xll.qlIndexFixing(ONIndex6M,I2468,TRUE,_xll.ohTrigger(RecalcTrigger,Trigger6M)),NA())</f>
        <v>5.5616321885021414E-3</v>
      </c>
      <c r="Q2468" s="146">
        <f>IFERROR(_xll.qlIndexFixing(ONIndex1Y,I2468,TRUE,_xll.ohTrigger(RecalcTrigger,Trigger1Y)),NA())</f>
        <v>5.8043225828585676E-3</v>
      </c>
    </row>
    <row r="2469" spans="2:17" x14ac:dyDescent="0.2">
      <c r="B2469" s="39" t="s">
        <v>42</v>
      </c>
      <c r="D2469" s="42">
        <f>_xll.qlCalendarAdvance(Calendar,$D2468,B2469,"f",FALSE)</f>
        <v>57068</v>
      </c>
      <c r="E2469" s="140">
        <f>_xll.qlInterestRateIndexValueDate(IndexON,D2469)</f>
        <v>57068</v>
      </c>
      <c r="F2469" s="156">
        <f>IFERROR(_xll.qlIndexFixing(IndexON,D2469,TRUE,_xll.ohTrigger(RecalcTrigger,TriggerON)),NA())</f>
        <v>4.627619217322243E-3</v>
      </c>
      <c r="H2469" s="42">
        <f>_xll.qlCalendarAdvance(Calendar,$H2468,B2469,"f",FALSE)</f>
        <v>57068</v>
      </c>
      <c r="I2469" s="140">
        <f>_xll.qlInterestRateIndexValueDate(Index1M,$H2469)</f>
        <v>57068</v>
      </c>
      <c r="J2469" s="145">
        <f>IFERROR(_xll.qlIndexFixing(Index1M,$H2469,TRUE,_xll.ohTrigger(RecalcTrigger,Trigger1M)),NA())</f>
        <v>5.4122576821103259E-3</v>
      </c>
      <c r="K2469" s="44">
        <f>IFERROR(_xll.qlIndexFixing(Index3M,H2469,TRUE,_xll.ohTrigger(RecalcTrigger,Trigger3M)),NA())</f>
        <v>5.5988859998833667E-3</v>
      </c>
      <c r="L2469" s="44">
        <f>IFERROR(_xll.qlIndexFixing(Index6M,$H2469,TRUE,_xll.ohTrigger(RecalcTrigger,Trigger6M)),NA())</f>
        <v>5.5718954127260238E-3</v>
      </c>
      <c r="M2469" s="146">
        <f>IFERROR(_xll.qlIndexFixing(Index1Y,$H2469,TRUE,_xll.ohTrigger(RecalcTrigger,Trigger1Y)),NA())</f>
        <v>5.8191096791715413E-3</v>
      </c>
      <c r="N2469" s="145">
        <f>IFERROR(_xll.qlIndexFixing(ONIndex1M,I2469,TRUE,_xll.ohTrigger(RecalcTrigger,Trigger1M)),NA())</f>
        <v>5.4108751924453191E-3</v>
      </c>
      <c r="O2469" s="44">
        <f>IFERROR(_xll.qlIndexFixing(ONIndex3M,I2469,TRUE,_xll.ohTrigger(RecalcTrigger,Trigger3M)),NA())</f>
        <v>5.5916258210619851E-3</v>
      </c>
      <c r="P2469" s="44">
        <f>IFERROR(_xll.qlIndexFixing(ONIndex6M,I2469,TRUE,_xll.ohTrigger(RecalcTrigger,Trigger6M)),NA())</f>
        <v>5.5616854382589676E-3</v>
      </c>
      <c r="Q2469" s="146">
        <f>IFERROR(_xll.qlIndexFixing(ONIndex1Y,I2469,TRUE,_xll.ohTrigger(RecalcTrigger,Trigger1Y)),NA())</f>
        <v>5.8040254180791173E-3</v>
      </c>
    </row>
    <row r="2470" spans="2:17" x14ac:dyDescent="0.2">
      <c r="B2470" s="39" t="s">
        <v>42</v>
      </c>
      <c r="D2470" s="42">
        <f>_xll.qlCalendarAdvance(Calendar,$D2469,B2470,"f",FALSE)</f>
        <v>57075</v>
      </c>
      <c r="E2470" s="140">
        <f>_xll.qlInterestRateIndexValueDate(IndexON,D2470)</f>
        <v>57075</v>
      </c>
      <c r="F2470" s="156">
        <f>IFERROR(_xll.qlIndexFixing(IndexON,D2470,TRUE,_xll.ohTrigger(RecalcTrigger,TriggerON)),NA())</f>
        <v>4.62829254698649E-3</v>
      </c>
      <c r="H2470" s="42">
        <f>_xll.qlCalendarAdvance(Calendar,$H2469,B2470,"f",FALSE)</f>
        <v>57075</v>
      </c>
      <c r="I2470" s="140">
        <f>_xll.qlInterestRateIndexValueDate(Index1M,$H2470)</f>
        <v>57075</v>
      </c>
      <c r="J2470" s="145">
        <f>IFERROR(_xll.qlIndexFixing(Index1M,$H2470,TRUE,_xll.ohTrigger(RecalcTrigger,Trigger1M)),NA())</f>
        <v>5.4123805052904705E-3</v>
      </c>
      <c r="K2470" s="44">
        <f>IFERROR(_xll.qlIndexFixing(Index3M,H2470,TRUE,_xll.ohTrigger(RecalcTrigger,Trigger3M)),NA())</f>
        <v>5.5993599769290124E-3</v>
      </c>
      <c r="L2470" s="44">
        <f>IFERROR(_xll.qlIndexFixing(Index6M,$H2470,TRUE,_xll.ohTrigger(RecalcTrigger,Trigger6M)),NA())</f>
        <v>5.5720868707552001E-3</v>
      </c>
      <c r="M2470" s="146">
        <f>IFERROR(_xll.qlIndexFixing(Index1Y,$H2470,TRUE,_xll.ohTrigger(RecalcTrigger,Trigger1Y)),NA())</f>
        <v>5.8191427143636787E-3</v>
      </c>
      <c r="N2470" s="145">
        <f>IFERROR(_xll.qlIndexFixing(ONIndex1M,I2470,TRUE,_xll.ohTrigger(RecalcTrigger,Trigger1M)),NA())</f>
        <v>5.410967828101132E-3</v>
      </c>
      <c r="O2470" s="44">
        <f>IFERROR(_xll.qlIndexFixing(ONIndex3M,I2470,TRUE,_xll.ohTrigger(RecalcTrigger,Trigger3M)),NA())</f>
        <v>5.5920795922992372E-3</v>
      </c>
      <c r="P2470" s="44">
        <f>IFERROR(_xll.qlIndexFixing(ONIndex6M,I2470,TRUE,_xll.ohTrigger(RecalcTrigger,Trigger6M)),NA())</f>
        <v>5.5617531441598533E-3</v>
      </c>
      <c r="Q2470" s="146">
        <f>IFERROR(_xll.qlIndexFixing(ONIndex1Y,I2470,TRUE,_xll.ohTrigger(RecalcTrigger,Trigger1Y)),NA())</f>
        <v>5.8037417988887618E-3</v>
      </c>
    </row>
    <row r="2471" spans="2:17" x14ac:dyDescent="0.2">
      <c r="B2471" s="39" t="s">
        <v>42</v>
      </c>
      <c r="D2471" s="42">
        <f>_xll.qlCalendarAdvance(Calendar,$D2470,B2471,"f",FALSE)</f>
        <v>57082</v>
      </c>
      <c r="E2471" s="140">
        <f>_xll.qlInterestRateIndexValueDate(IndexON,D2471)</f>
        <v>57082</v>
      </c>
      <c r="F2471" s="156">
        <f>IFERROR(_xll.qlIndexFixing(IndexON,D2471,TRUE,_xll.ohTrigger(RecalcTrigger,TriggerON)),NA())</f>
        <v>4.6289814520439343E-3</v>
      </c>
      <c r="H2471" s="42">
        <f>_xll.qlCalendarAdvance(Calendar,$H2470,B2471,"f",FALSE)</f>
        <v>57082</v>
      </c>
      <c r="I2471" s="140">
        <f>_xll.qlInterestRateIndexValueDate(Index1M,$H2471)</f>
        <v>57082</v>
      </c>
      <c r="J2471" s="145">
        <f>IFERROR(_xll.qlIndexFixing(Index1M,$H2471,TRUE,_xll.ohTrigger(RecalcTrigger,Trigger1M)),NA())</f>
        <v>5.41251788249697E-3</v>
      </c>
      <c r="K2471" s="44">
        <f>IFERROR(_xll.qlIndexFixing(Index3M,H2471,TRUE,_xll.ohTrigger(RecalcTrigger,Trigger3M)),NA())</f>
        <v>5.5999350190904466E-3</v>
      </c>
      <c r="L2471" s="44">
        <f>IFERROR(_xll.qlIndexFixing(Index6M,$H2471,TRUE,_xll.ohTrigger(RecalcTrigger,Trigger6M)),NA())</f>
        <v>5.5723573898032062E-3</v>
      </c>
      <c r="M2471" s="146">
        <f>IFERROR(_xll.qlIndexFixing(Index1Y,$H2471,TRUE,_xll.ohTrigger(RecalcTrigger,Trigger1Y)),NA())</f>
        <v>5.8191866113219692E-3</v>
      </c>
      <c r="N2471" s="145">
        <f>IFERROR(_xll.qlIndexFixing(ONIndex1M,I2471,TRUE,_xll.ohTrigger(RecalcTrigger,Trigger1M)),NA())</f>
        <v>5.411075011564348E-3</v>
      </c>
      <c r="O2471" s="44">
        <f>IFERROR(_xll.qlIndexFixing(ONIndex3M,I2471,TRUE,_xll.ohTrigger(RecalcTrigger,Trigger3M)),NA())</f>
        <v>5.5925495816266935E-3</v>
      </c>
      <c r="P2471" s="44">
        <f>IFERROR(_xll.qlIndexFixing(ONIndex6M,I2471,TRUE,_xll.ohTrigger(RecalcTrigger,Trigger6M)),NA())</f>
        <v>5.561835306285845E-3</v>
      </c>
      <c r="Q2471" s="146">
        <f>IFERROR(_xll.qlIndexFixing(ONIndex1Y,I2471,TRUE,_xll.ohTrigger(RecalcTrigger,Trigger1Y)),NA())</f>
        <v>5.8034717252875012E-3</v>
      </c>
    </row>
    <row r="2472" spans="2:17" x14ac:dyDescent="0.2">
      <c r="B2472" s="39" t="s">
        <v>42</v>
      </c>
      <c r="D2472" s="42">
        <f>_xll.qlCalendarAdvance(Calendar,$D2471,B2472,"f",FALSE)</f>
        <v>57089</v>
      </c>
      <c r="E2472" s="140">
        <f>_xll.qlInterestRateIndexValueDate(IndexON,D2472)</f>
        <v>57089</v>
      </c>
      <c r="F2472" s="156">
        <f>IFERROR(_xll.qlIndexFixing(IndexON,D2472,TRUE,_xll.ohTrigger(RecalcTrigger,TriggerON)),NA())</f>
        <v>4.6296859323324835E-3</v>
      </c>
      <c r="H2472" s="42">
        <f>_xll.qlCalendarAdvance(Calendar,$H2471,B2472,"f",FALSE)</f>
        <v>57089</v>
      </c>
      <c r="I2472" s="140">
        <f>_xll.qlInterestRateIndexValueDate(Index1M,$H2472)</f>
        <v>57089</v>
      </c>
      <c r="J2472" s="145">
        <f>IFERROR(_xll.qlIndexFixing(Index1M,$H2472,TRUE,_xll.ohTrigger(RecalcTrigger,Trigger1M)),NA())</f>
        <v>5.4126698137379288E-3</v>
      </c>
      <c r="K2472" s="44">
        <f>IFERROR(_xll.qlIndexFixing(Index3M,H2472,TRUE,_xll.ohTrigger(RecalcTrigger,Trigger3M)),NA())</f>
        <v>5.6005263019335127E-3</v>
      </c>
      <c r="L2472" s="44">
        <f>IFERROR(_xll.qlIndexFixing(Index6M,$H2472,TRUE,_xll.ohTrigger(RecalcTrigger,Trigger6M)),NA())</f>
        <v>5.5726418497938079E-3</v>
      </c>
      <c r="M2472" s="146">
        <f>IFERROR(_xll.qlIndexFixing(Index1Y,$H2472,TRUE,_xll.ohTrigger(RecalcTrigger,Trigger1Y)),NA())</f>
        <v>5.8192412677358085E-3</v>
      </c>
      <c r="N2472" s="145">
        <f>IFERROR(_xll.qlIndexFixing(ONIndex1M,I2472,TRUE,_xll.ohTrigger(RecalcTrigger,Trigger1M)),NA())</f>
        <v>5.4111967428349672E-3</v>
      </c>
      <c r="O2472" s="44">
        <f>IFERROR(_xll.qlIndexFixing(ONIndex3M,I2472,TRUE,_xll.ohTrigger(RecalcTrigger,Trigger3M)),NA())</f>
        <v>5.5930357892064464E-3</v>
      </c>
      <c r="P2472" s="44">
        <f>IFERROR(_xll.qlIndexFixing(ONIndex6M,I2472,TRUE,_xll.ohTrigger(RecalcTrigger,Trigger6M)),NA())</f>
        <v>5.5619319246369425E-3</v>
      </c>
      <c r="Q2472" s="146">
        <f>IFERROR(_xll.qlIndexFixing(ONIndex1Y,I2472,TRUE,_xll.ohTrigger(RecalcTrigger,Trigger1Y)),NA())</f>
        <v>5.8032151972753354E-3</v>
      </c>
    </row>
    <row r="2473" spans="2:17" x14ac:dyDescent="0.2">
      <c r="B2473" s="39" t="s">
        <v>42</v>
      </c>
      <c r="D2473" s="42">
        <f>_xll.qlCalendarAdvance(Calendar,$D2472,B2473,"f",FALSE)</f>
        <v>57096</v>
      </c>
      <c r="E2473" s="140">
        <f>_xll.qlInterestRateIndexValueDate(IndexON,D2473)</f>
        <v>57096</v>
      </c>
      <c r="F2473" s="156">
        <f>IFERROR(_xll.qlIndexFixing(IndexON,D2473,TRUE,_xll.ohTrigger(RecalcTrigger,TriggerON)),NA())</f>
        <v>4.6304059881763227E-3</v>
      </c>
      <c r="H2473" s="42">
        <f>_xll.qlCalendarAdvance(Calendar,$H2472,B2473,"f",FALSE)</f>
        <v>57096</v>
      </c>
      <c r="I2473" s="140">
        <f>_xll.qlInterestRateIndexValueDate(Index1M,$H2473)</f>
        <v>57096</v>
      </c>
      <c r="J2473" s="145">
        <f>IFERROR(_xll.qlIndexFixing(Index1M,$H2473,TRUE,_xll.ohTrigger(RecalcTrigger,Trigger1M)),NA())</f>
        <v>5.4128362990133461E-3</v>
      </c>
      <c r="K2473" s="44">
        <f>IFERROR(_xll.qlIndexFixing(Index3M,H2473,TRUE,_xll.ohTrigger(RecalcTrigger,Trigger3M)),NA())</f>
        <v>5.6011338254644454E-3</v>
      </c>
      <c r="L2473" s="44">
        <f>IFERROR(_xll.qlIndexFixing(Index6M,$H2473,TRUE,_xll.ohTrigger(RecalcTrigger,Trigger6M)),NA())</f>
        <v>5.57293997300576E-3</v>
      </c>
      <c r="M2473" s="146">
        <f>IFERROR(_xll.qlIndexFixing(Index1Y,$H2473,TRUE,_xll.ohTrigger(RecalcTrigger,Trigger1Y)),NA())</f>
        <v>5.8193065812952582E-3</v>
      </c>
      <c r="N2473" s="145">
        <f>IFERROR(_xll.qlIndexFixing(ONIndex1M,I2473,TRUE,_xll.ohTrigger(RecalcTrigger,Trigger1M)),NA())</f>
        <v>5.4113330219129896E-3</v>
      </c>
      <c r="O2473" s="44">
        <f>IFERROR(_xll.qlIndexFixing(ONIndex3M,I2473,TRUE,_xll.ohTrigger(RecalcTrigger,Trigger3M)),NA())</f>
        <v>5.5935382151195423E-3</v>
      </c>
      <c r="P2473" s="44">
        <f>IFERROR(_xll.qlIndexFixing(ONIndex6M,I2473,TRUE,_xll.ohTrigger(RecalcTrigger,Trigger6M)),NA())</f>
        <v>5.5620429991320997E-3</v>
      </c>
      <c r="Q2473" s="146">
        <f>IFERROR(_xll.qlIndexFixing(ONIndex1Y,I2473,TRUE,_xll.ohTrigger(RecalcTrigger,Trigger1Y)),NA())</f>
        <v>5.8029722147712182E-3</v>
      </c>
    </row>
    <row r="2474" spans="2:17" x14ac:dyDescent="0.2">
      <c r="B2474" s="39" t="s">
        <v>42</v>
      </c>
      <c r="D2474" s="42">
        <f>_xll.qlCalendarAdvance(Calendar,$D2473,B2474,"f",FALSE)</f>
        <v>57103</v>
      </c>
      <c r="E2474" s="140">
        <f>_xll.qlInterestRateIndexValueDate(IndexON,D2474)</f>
        <v>57103</v>
      </c>
      <c r="F2474" s="156">
        <f>IFERROR(_xll.qlIndexFixing(IndexON,D2474,TRUE,_xll.ohTrigger(RecalcTrigger,TriggerON)),NA())</f>
        <v>4.6311416193323129E-3</v>
      </c>
      <c r="H2474" s="42">
        <f>_xll.qlCalendarAdvance(Calendar,$H2473,B2474,"f",FALSE)</f>
        <v>57103</v>
      </c>
      <c r="I2474" s="140">
        <f>_xll.qlInterestRateIndexValueDate(Index1M,$H2474)</f>
        <v>57103</v>
      </c>
      <c r="J2474" s="145">
        <f>IFERROR(_xll.qlIndexFixing(Index1M,$H2474,TRUE,_xll.ohTrigger(RecalcTrigger,Trigger1M)),NA())</f>
        <v>5.4131807649176519E-3</v>
      </c>
      <c r="K2474" s="44">
        <f>IFERROR(_xll.qlIndexFixing(Index3M,H2474,TRUE,_xll.ohTrigger(RecalcTrigger,Trigger3M)),NA())</f>
        <v>5.6018482597990985E-3</v>
      </c>
      <c r="L2474" s="44">
        <f>IFERROR(_xll.qlIndexFixing(Index6M,$H2474,TRUE,_xll.ohTrigger(RecalcTrigger,Trigger6M)),NA())</f>
        <v>5.5733210472050975E-3</v>
      </c>
      <c r="M2474" s="146">
        <f>IFERROR(_xll.qlIndexFixing(Index1Y,$H2474,TRUE,_xll.ohTrigger(RecalcTrigger,Trigger1Y)),NA())</f>
        <v>5.8193824496903801E-3</v>
      </c>
      <c r="N2474" s="145">
        <f>IFERROR(_xll.qlIndexFixing(ONIndex1M,I2474,TRUE,_xll.ohTrigger(RecalcTrigger,Trigger1M)),NA())</f>
        <v>5.4114838486363226E-3</v>
      </c>
      <c r="O2474" s="44">
        <f>IFERROR(_xll.qlIndexFixing(ONIndex3M,I2474,TRUE,_xll.ohTrigger(RecalcTrigger,Trigger3M)),NA())</f>
        <v>5.5940568591228423E-3</v>
      </c>
      <c r="P2474" s="44">
        <f>IFERROR(_xll.qlIndexFixing(ONIndex6M,I2474,TRUE,_xll.ohTrigger(RecalcTrigger,Trigger6M)),NA())</f>
        <v>5.5621685298523627E-3</v>
      </c>
      <c r="Q2474" s="146">
        <f>IFERROR(_xll.qlIndexFixing(ONIndex1Y,I2474,TRUE,_xll.ohTrigger(RecalcTrigger,Trigger1Y)),NA())</f>
        <v>5.802742777937242E-3</v>
      </c>
    </row>
    <row r="2475" spans="2:17" x14ac:dyDescent="0.2">
      <c r="B2475" s="39" t="s">
        <v>42</v>
      </c>
      <c r="D2475" s="42">
        <f>_xll.qlCalendarAdvance(Calendar,$D2474,B2475,"f",FALSE)</f>
        <v>57110</v>
      </c>
      <c r="E2475" s="140">
        <f>_xll.qlInterestRateIndexValueDate(IndexON,D2475)</f>
        <v>57110</v>
      </c>
      <c r="F2475" s="156">
        <f>IFERROR(_xll.qlIndexFixing(IndexON,D2475,TRUE,_xll.ohTrigger(RecalcTrigger,TriggerON)),NA())</f>
        <v>4.6318928258815006E-3</v>
      </c>
      <c r="H2475" s="42">
        <f>_xll.qlCalendarAdvance(Calendar,$H2474,B2475,"f",FALSE)</f>
        <v>57110</v>
      </c>
      <c r="I2475" s="140">
        <f>_xll.qlInterestRateIndexValueDate(Index1M,$H2475)</f>
        <v>57110</v>
      </c>
      <c r="J2475" s="145">
        <f>IFERROR(_xll.qlIndexFixing(Index1M,$H2475,TRUE,_xll.ohTrigger(RecalcTrigger,Trigger1M)),NA())</f>
        <v>5.4133794858178246E-3</v>
      </c>
      <c r="K2475" s="44">
        <f>IFERROR(_xll.qlIndexFixing(Index3M,H2475,TRUE,_xll.ohTrigger(RecalcTrigger,Trigger3M)),NA())</f>
        <v>5.6024894346139581E-3</v>
      </c>
      <c r="L2475" s="44">
        <f>IFERROR(_xll.qlIndexFixing(Index6M,$H2475,TRUE,_xll.ohTrigger(RecalcTrigger,Trigger6M)),NA())</f>
        <v>5.573646507166464E-3</v>
      </c>
      <c r="M2475" s="146">
        <f>IFERROR(_xll.qlIndexFixing(Index1Y,$H2475,TRUE,_xll.ohTrigger(RecalcTrigger,Trigger1Y)),NA())</f>
        <v>5.819468770612124E-3</v>
      </c>
      <c r="N2475" s="145">
        <f>IFERROR(_xll.qlIndexFixing(ONIndex1M,I2475,TRUE,_xll.ohTrigger(RecalcTrigger,Trigger1M)),NA())</f>
        <v>5.411649223248105E-3</v>
      </c>
      <c r="O2475" s="44">
        <f>IFERROR(_xll.qlIndexFixing(ONIndex3M,I2475,TRUE,_xll.ohTrigger(RecalcTrigger,Trigger3M)),NA())</f>
        <v>5.5945917212973928E-3</v>
      </c>
      <c r="P2475" s="44">
        <f>IFERROR(_xll.qlIndexFixing(ONIndex6M,I2475,TRUE,_xll.ohTrigger(RecalcTrigger,Trigger6M)),NA())</f>
        <v>5.5623085167977315E-3</v>
      </c>
      <c r="Q2475" s="146">
        <f>IFERROR(_xll.qlIndexFixing(ONIndex1Y,I2475,TRUE,_xll.ohTrigger(RecalcTrigger,Trigger1Y)),NA())</f>
        <v>5.8025268866923607E-3</v>
      </c>
    </row>
    <row r="2476" spans="2:17" x14ac:dyDescent="0.2">
      <c r="B2476" s="39" t="s">
        <v>42</v>
      </c>
      <c r="D2476" s="42">
        <f>_xll.qlCalendarAdvance(Calendar,$D2475,B2476,"f",FALSE)</f>
        <v>57117</v>
      </c>
      <c r="E2476" s="140">
        <f>_xll.qlInterestRateIndexValueDate(IndexON,D2476)</f>
        <v>57117</v>
      </c>
      <c r="F2476" s="156">
        <f>IFERROR(_xll.qlIndexFixing(IndexON,D2476,TRUE,_xll.ohTrigger(RecalcTrigger,TriggerON)),NA())</f>
        <v>4.6326596078238858E-3</v>
      </c>
      <c r="H2476" s="42">
        <f>_xll.qlCalendarAdvance(Calendar,$H2475,B2476,"f",FALSE)</f>
        <v>57117</v>
      </c>
      <c r="I2476" s="140">
        <f>_xll.qlInterestRateIndexValueDate(Index1M,$H2476)</f>
        <v>57117</v>
      </c>
      <c r="J2476" s="145">
        <f>IFERROR(_xll.qlIndexFixing(Index1M,$H2476,TRUE,_xll.ohTrigger(RecalcTrigger,Trigger1M)),NA())</f>
        <v>5.4135927614020543E-3</v>
      </c>
      <c r="K2476" s="44">
        <f>IFERROR(_xll.qlIndexFixing(Index3M,H2476,TRUE,_xll.ohTrigger(RecalcTrigger,Trigger3M)),NA())</f>
        <v>5.6031468503908114E-3</v>
      </c>
      <c r="L2476" s="44">
        <f>IFERROR(_xll.qlIndexFixing(Index6M,$H2476,TRUE,_xll.ohTrigger(RecalcTrigger,Trigger6M)),NA())</f>
        <v>5.5739847669805838E-3</v>
      </c>
      <c r="M2476" s="146">
        <f>IFERROR(_xll.qlIndexFixing(Index1Y,$H2476,TRUE,_xll.ohTrigger(RecalcTrigger,Trigger1Y)),NA())</f>
        <v>5.8195654417512177E-3</v>
      </c>
      <c r="N2476" s="145">
        <f>IFERROR(_xll.qlIndexFixing(ONIndex1M,I2476,TRUE,_xll.ohTrigger(RecalcTrigger,Trigger1M)),NA())</f>
        <v>5.4118291456672907E-3</v>
      </c>
      <c r="O2476" s="44">
        <f>IFERROR(_xll.qlIndexFixing(ONIndex3M,I2476,TRUE,_xll.ohTrigger(RecalcTrigger,Trigger3M)),NA())</f>
        <v>5.5951428018052862E-3</v>
      </c>
      <c r="P2476" s="44">
        <f>IFERROR(_xll.qlIndexFixing(ONIndex6M,I2476,TRUE,_xll.ohTrigger(RecalcTrigger,Trigger6M)),NA())</f>
        <v>5.56246295988716E-3</v>
      </c>
      <c r="Q2476" s="146">
        <f>IFERROR(_xll.qlIndexFixing(ONIndex1Y,I2476,TRUE,_xll.ohTrigger(RecalcTrigger,Trigger1Y)),NA())</f>
        <v>5.8023245408744817E-3</v>
      </c>
    </row>
    <row r="2477" spans="2:17" x14ac:dyDescent="0.2">
      <c r="B2477" s="39" t="s">
        <v>42</v>
      </c>
      <c r="D2477" s="42">
        <f>_xll.qlCalendarAdvance(Calendar,$D2476,B2477,"f",FALSE)</f>
        <v>57124</v>
      </c>
      <c r="E2477" s="140">
        <f>_xll.qlInterestRateIndexValueDate(IndexON,D2477)</f>
        <v>57124</v>
      </c>
      <c r="F2477" s="156">
        <f>IFERROR(_xll.qlIndexFixing(IndexON,D2477,TRUE,_xll.ohTrigger(RecalcTrigger,TriggerON)),NA())</f>
        <v>4.6334419651594683E-3</v>
      </c>
      <c r="H2477" s="42">
        <f>_xll.qlCalendarAdvance(Calendar,$H2476,B2477,"f",FALSE)</f>
        <v>57124</v>
      </c>
      <c r="I2477" s="140">
        <f>_xll.qlInterestRateIndexValueDate(Index1M,$H2477)</f>
        <v>57124</v>
      </c>
      <c r="J2477" s="145">
        <f>IFERROR(_xll.qlIndexFixing(Index1M,$H2477,TRUE,_xll.ohTrigger(RecalcTrigger,Trigger1M)),NA())</f>
        <v>5.4138205916654308E-3</v>
      </c>
      <c r="K2477" s="44">
        <f>IFERROR(_xll.qlIndexFixing(Index3M,H2477,TRUE,_xll.ohTrigger(RecalcTrigger,Trigger3M)),NA())</f>
        <v>5.6038205071375861E-3</v>
      </c>
      <c r="L2477" s="44">
        <f>IFERROR(_xll.qlIndexFixing(Index6M,$H2477,TRUE,_xll.ohTrigger(RecalcTrigger,Trigger6M)),NA())</f>
        <v>5.5743355504329238E-3</v>
      </c>
      <c r="M2477" s="146">
        <f>IFERROR(_xll.qlIndexFixing(Index1Y,$H2477,TRUE,_xll.ohTrigger(RecalcTrigger,Trigger1Y)),NA())</f>
        <v>5.8196723607988332E-3</v>
      </c>
      <c r="N2477" s="145">
        <f>IFERROR(_xll.qlIndexFixing(ONIndex1M,I2477,TRUE,_xll.ohTrigger(RecalcTrigger,Trigger1M)),NA())</f>
        <v>5.4120236157317869E-3</v>
      </c>
      <c r="O2477" s="44">
        <f>IFERROR(_xll.qlIndexFixing(ONIndex3M,I2477,TRUE,_xll.ohTrigger(RecalcTrigger,Trigger3M)),NA())</f>
        <v>5.5957101003223375E-3</v>
      </c>
      <c r="P2477" s="44">
        <f>IFERROR(_xll.qlIndexFixing(ONIndex6M,I2477,TRUE,_xll.ohTrigger(RecalcTrigger,Trigger6M)),NA())</f>
        <v>5.5626318592827406E-3</v>
      </c>
      <c r="Q2477" s="146">
        <f>IFERROR(_xll.qlIndexFixing(ONIndex1Y,I2477,TRUE,_xll.ohTrigger(RecalcTrigger,Trigger1Y)),NA())</f>
        <v>5.80213574080779E-3</v>
      </c>
    </row>
    <row r="2478" spans="2:17" x14ac:dyDescent="0.2">
      <c r="B2478" s="39" t="s">
        <v>42</v>
      </c>
      <c r="D2478" s="42">
        <f>_xll.qlCalendarAdvance(Calendar,$D2477,B2478,"f",FALSE)</f>
        <v>57131</v>
      </c>
      <c r="E2478" s="140">
        <f>_xll.qlInterestRateIndexValueDate(IndexON,D2478)</f>
        <v>57131</v>
      </c>
      <c r="F2478" s="156">
        <f>IFERROR(_xll.qlIndexFixing(IndexON,D2478,TRUE,_xll.ohTrigger(RecalcTrigger,TriggerON)),NA())</f>
        <v>4.6342398978072019E-3</v>
      </c>
      <c r="H2478" s="42">
        <f>_xll.qlCalendarAdvance(Calendar,$H2477,B2478,"f",FALSE)</f>
        <v>57131</v>
      </c>
      <c r="I2478" s="140">
        <f>_xll.qlInterestRateIndexValueDate(Index1M,$H2478)</f>
        <v>57131</v>
      </c>
      <c r="J2478" s="145">
        <f>IFERROR(_xll.qlIndexFixing(Index1M,$H2478,TRUE,_xll.ohTrigger(RecalcTrigger,Trigger1M)),NA())</f>
        <v>5.4138870358803048E-3</v>
      </c>
      <c r="K2478" s="44">
        <f>IFERROR(_xll.qlIndexFixing(Index3M,H2478,TRUE,_xll.ohTrigger(RecalcTrigger,Trigger3M)),NA())</f>
        <v>5.6045104048622106E-3</v>
      </c>
      <c r="L2478" s="44">
        <f>IFERROR(_xll.qlIndexFixing(Index6M,$H2478,TRUE,_xll.ohTrigger(RecalcTrigger,Trigger6M)),NA())</f>
        <v>5.5746258171731518E-3</v>
      </c>
      <c r="M2478" s="146">
        <f>IFERROR(_xll.qlIndexFixing(Index1Y,$H2478,TRUE,_xll.ohTrigger(RecalcTrigger,Trigger1Y)),NA())</f>
        <v>5.8197894254461424E-3</v>
      </c>
      <c r="N2478" s="145">
        <f>IFERROR(_xll.qlIndexFixing(ONIndex1M,I2478,TRUE,_xll.ohTrigger(RecalcTrigger,Trigger1M)),NA())</f>
        <v>5.4122326336847326E-3</v>
      </c>
      <c r="O2478" s="44">
        <f>IFERROR(_xll.qlIndexFixing(ONIndex3M,I2478,TRUE,_xll.ohTrigger(RecalcTrigger,Trigger3M)),NA())</f>
        <v>5.5962936171727318E-3</v>
      </c>
      <c r="P2478" s="44">
        <f>IFERROR(_xll.qlIndexFixing(ONIndex6M,I2478,TRUE,_xll.ohTrigger(RecalcTrigger,Trigger6M)),NA())</f>
        <v>5.5628152146602883E-3</v>
      </c>
      <c r="Q2478" s="146">
        <f>IFERROR(_xll.qlIndexFixing(ONIndex1Y,I2478,TRUE,_xll.ohTrigger(RecalcTrigger,Trigger1Y)),NA())</f>
        <v>5.8019604861681007E-3</v>
      </c>
    </row>
    <row r="2479" spans="2:17" x14ac:dyDescent="0.2">
      <c r="B2479" s="39" t="s">
        <v>42</v>
      </c>
      <c r="D2479" s="42">
        <f>_xll.qlCalendarAdvance(Calendar,$D2478,B2479,"f",FALSE)</f>
        <v>57138</v>
      </c>
      <c r="E2479" s="140">
        <f>_xll.qlInterestRateIndexValueDate(IndexON,D2479)</f>
        <v>57138</v>
      </c>
      <c r="F2479" s="156">
        <f>IFERROR(_xll.qlIndexFixing(IndexON,D2479,TRUE,_xll.ohTrigger(RecalcTrigger,TriggerON)),NA())</f>
        <v>4.6350534059291792E-3</v>
      </c>
      <c r="H2479" s="42">
        <f>_xll.qlCalendarAdvance(Calendar,$H2478,B2479,"f",FALSE)</f>
        <v>57138</v>
      </c>
      <c r="I2479" s="140">
        <f>_xll.qlInterestRateIndexValueDate(Index1M,$H2479)</f>
        <v>57138</v>
      </c>
      <c r="J2479" s="145">
        <f>IFERROR(_xll.qlIndexFixing(Index1M,$H2479,TRUE,_xll.ohTrigger(RecalcTrigger,Trigger1M)),NA())</f>
        <v>5.4141408453624775E-3</v>
      </c>
      <c r="K2479" s="44">
        <f>IFERROR(_xll.qlIndexFixing(Index3M,H2479,TRUE,_xll.ohTrigger(RecalcTrigger,Trigger3M)),NA())</f>
        <v>5.6052165435743762E-3</v>
      </c>
      <c r="L2479" s="44">
        <f>IFERROR(_xll.qlIndexFixing(Index6M,$H2479,TRUE,_xll.ohTrigger(RecalcTrigger,Trigger6M)),NA())</f>
        <v>5.5750000875860774E-3</v>
      </c>
      <c r="M2479" s="146">
        <f>IFERROR(_xll.qlIndexFixing(Index1Y,$H2479,TRUE,_xll.ohTrigger(RecalcTrigger,Trigger1Y)),NA())</f>
        <v>5.8199165333852054E-3</v>
      </c>
      <c r="N2479" s="145">
        <f>IFERROR(_xll.qlIndexFixing(ONIndex1M,I2479,TRUE,_xll.ohTrigger(RecalcTrigger,Trigger1M)),NA())</f>
        <v>5.4124561993640352E-3</v>
      </c>
      <c r="O2479" s="44">
        <f>IFERROR(_xll.qlIndexFixing(ONIndex3M,I2479,TRUE,_xll.ohTrigger(RecalcTrigger,Trigger3M)),NA())</f>
        <v>5.5968933521943764E-3</v>
      </c>
      <c r="P2479" s="44">
        <f>IFERROR(_xll.qlIndexFixing(ONIndex6M,I2479,TRUE,_xll.ohTrigger(RecalcTrigger,Trigger6M)),NA())</f>
        <v>5.5630130263439881E-3</v>
      </c>
      <c r="Q2479" s="146">
        <f>IFERROR(_xll.qlIndexFixing(ONIndex1Y,I2479,TRUE,_xll.ohTrigger(RecalcTrigger,Trigger1Y)),NA())</f>
        <v>5.8017987771985524E-3</v>
      </c>
    </row>
    <row r="2480" spans="2:17" x14ac:dyDescent="0.2">
      <c r="B2480" s="39" t="s">
        <v>42</v>
      </c>
      <c r="D2480" s="42">
        <f>_xll.qlCalendarAdvance(Calendar,$D2479,B2480,"f",FALSE)</f>
        <v>57145</v>
      </c>
      <c r="E2480" s="140">
        <f>_xll.qlInterestRateIndexValueDate(IndexON,D2480)</f>
        <v>57145</v>
      </c>
      <c r="F2480" s="156">
        <f>IFERROR(_xll.qlIndexFixing(IndexON,D2480,TRUE,_xll.ohTrigger(RecalcTrigger,TriggerON)),NA())</f>
        <v>4.635882489444354E-3</v>
      </c>
      <c r="H2480" s="42">
        <f>_xll.qlCalendarAdvance(Calendar,$H2479,B2480,"f",FALSE)</f>
        <v>57145</v>
      </c>
      <c r="I2480" s="140">
        <f>_xll.qlInterestRateIndexValueDate(Index1M,$H2480)</f>
        <v>57145</v>
      </c>
      <c r="J2480" s="145">
        <f>IFERROR(_xll.qlIndexFixing(Index1M,$H2480,TRUE,_xll.ohTrigger(RecalcTrigger,Trigger1M)),NA())</f>
        <v>5.4144092088818097E-3</v>
      </c>
      <c r="K2480" s="44">
        <f>IFERROR(_xll.qlIndexFixing(Index3M,H2480,TRUE,_xll.ohTrigger(RecalcTrigger,Trigger3M)),NA())</f>
        <v>5.6059389232802478E-3</v>
      </c>
      <c r="L2480" s="44">
        <f>IFERROR(_xll.qlIndexFixing(Index6M,$H2480,TRUE,_xll.ohTrigger(RecalcTrigger,Trigger6M)),NA())</f>
        <v>5.5753860771773868E-3</v>
      </c>
      <c r="M2480" s="146">
        <f>IFERROR(_xll.qlIndexFixing(Index1Y,$H2480,TRUE,_xll.ohTrigger(RecalcTrigger,Trigger1Y)),NA())</f>
        <v>5.8200535823076383E-3</v>
      </c>
      <c r="N2480" s="145">
        <f>IFERROR(_xll.qlIndexFixing(ONIndex1M,I2480,TRUE,_xll.ohTrigger(RecalcTrigger,Trigger1M)),NA())</f>
        <v>5.4126943127696947E-3</v>
      </c>
      <c r="O2480" s="44">
        <f>IFERROR(_xll.qlIndexFixing(ONIndex3M,I2480,TRUE,_xll.ohTrigger(RecalcTrigger,Trigger3M)),NA())</f>
        <v>5.5975093053872715E-3</v>
      </c>
      <c r="P2480" s="44">
        <f>IFERROR(_xll.qlIndexFixing(ONIndex6M,I2480,TRUE,_xll.ohTrigger(RecalcTrigger,Trigger6M)),NA())</f>
        <v>5.5632252942527938E-3</v>
      </c>
      <c r="Q2480" s="146">
        <f>IFERROR(_xll.qlIndexFixing(ONIndex1Y,I2480,TRUE,_xll.ohTrigger(RecalcTrigger,Trigger1Y)),NA())</f>
        <v>5.8016506137370527E-3</v>
      </c>
    </row>
    <row r="2481" spans="2:17" x14ac:dyDescent="0.2">
      <c r="B2481" s="39" t="s">
        <v>42</v>
      </c>
      <c r="D2481" s="42">
        <f>_xll.qlCalendarAdvance(Calendar,$D2480,B2481,"f",FALSE)</f>
        <v>57152</v>
      </c>
      <c r="E2481" s="140">
        <f>_xll.qlInterestRateIndexValueDate(IndexON,D2481)</f>
        <v>57152</v>
      </c>
      <c r="F2481" s="156">
        <f>IFERROR(_xll.qlIndexFixing(IndexON,D2481,TRUE,_xll.ohTrigger(RecalcTrigger,TriggerON)),NA())</f>
        <v>4.6367271482716799E-3</v>
      </c>
      <c r="H2481" s="42">
        <f>_xll.qlCalendarAdvance(Calendar,$H2480,B2481,"f",FALSE)</f>
        <v>57152</v>
      </c>
      <c r="I2481" s="140">
        <f>_xll.qlInterestRateIndexValueDate(Index1M,$H2481)</f>
        <v>57152</v>
      </c>
      <c r="J2481" s="145">
        <f>IFERROR(_xll.qlIndexFixing(Index1M,$H2481,TRUE,_xll.ohTrigger(RecalcTrigger,Trigger1M)),NA())</f>
        <v>5.414692126435602E-3</v>
      </c>
      <c r="K2481" s="44">
        <f>IFERROR(_xll.qlIndexFixing(Index3M,H2481,TRUE,_xll.ohTrigger(RecalcTrigger,Trigger3M)),NA())</f>
        <v>5.6066775439912783E-3</v>
      </c>
      <c r="L2481" s="44">
        <f>IFERROR(_xll.qlIndexFixing(Index6M,$H2481,TRUE,_xll.ohTrigger(RecalcTrigger,Trigger6M)),NA())</f>
        <v>5.5757835082276058E-3</v>
      </c>
      <c r="M2481" s="146">
        <f>IFERROR(_xll.qlIndexFixing(Index1Y,$H2481,TRUE,_xll.ohTrigger(RecalcTrigger,Trigger1Y)),NA())</f>
        <v>5.820200469905723E-3</v>
      </c>
      <c r="N2481" s="145">
        <f>IFERROR(_xll.qlIndexFixing(ONIndex1M,I2481,TRUE,_xll.ohTrigger(RecalcTrigger,Trigger1M)),NA())</f>
        <v>5.4129469739827574E-3</v>
      </c>
      <c r="O2481" s="44">
        <f>IFERROR(_xll.qlIndexFixing(ONIndex3M,I2481,TRUE,_xll.ohTrigger(RecalcTrigger,Trigger3M)),NA())</f>
        <v>5.5981414768324633E-3</v>
      </c>
      <c r="P2481" s="44">
        <f>IFERROR(_xll.qlIndexFixing(ONIndex6M,I2481,TRUE,_xll.ohTrigger(RecalcTrigger,Trigger6M)),NA())</f>
        <v>5.5634520182246128E-3</v>
      </c>
      <c r="Q2481" s="146">
        <f>IFERROR(_xll.qlIndexFixing(ONIndex1Y,I2481,TRUE,_xll.ohTrigger(RecalcTrigger,Trigger1Y)),NA())</f>
        <v>5.8015159959456941E-3</v>
      </c>
    </row>
    <row r="2482" spans="2:17" x14ac:dyDescent="0.2">
      <c r="B2482" s="39" t="s">
        <v>42</v>
      </c>
      <c r="D2482" s="42">
        <f>_xll.qlCalendarAdvance(Calendar,$D2481,B2482,"f",FALSE)</f>
        <v>57159</v>
      </c>
      <c r="E2482" s="140">
        <f>_xll.qlInterestRateIndexValueDate(IndexON,D2482)</f>
        <v>57159</v>
      </c>
      <c r="F2482" s="156">
        <f>IFERROR(_xll.qlIndexFixing(IndexON,D2482,TRUE,_xll.ohTrigger(RecalcTrigger,TriggerON)),NA())</f>
        <v>4.6375873825732494E-3</v>
      </c>
      <c r="H2482" s="42">
        <f>_xll.qlCalendarAdvance(Calendar,$H2481,B2482,"f",FALSE)</f>
        <v>57159</v>
      </c>
      <c r="I2482" s="140">
        <f>_xll.qlInterestRateIndexValueDate(Index1M,$H2482)</f>
        <v>57159</v>
      </c>
      <c r="J2482" s="145">
        <f>IFERROR(_xll.qlIndexFixing(Index1M,$H2482,TRUE,_xll.ohTrigger(RecalcTrigger,Trigger1M)),NA())</f>
        <v>5.4149895980319575E-3</v>
      </c>
      <c r="K2482" s="44">
        <f>IFERROR(_xll.qlIndexFixing(Index3M,H2482,TRUE,_xll.ohTrigger(RecalcTrigger,Trigger3M)),NA())</f>
        <v>5.6074324057153969E-3</v>
      </c>
      <c r="L2482" s="44">
        <f>IFERROR(_xll.qlIndexFixing(Index6M,$H2482,TRUE,_xll.ohTrigger(RecalcTrigger,Trigger6M)),NA())</f>
        <v>5.5761921030168171E-3</v>
      </c>
      <c r="M2482" s="146">
        <f>IFERROR(_xll.qlIndexFixing(Index1Y,$H2482,TRUE,_xll.ohTrigger(RecalcTrigger,Trigger1Y)),NA())</f>
        <v>5.820357093871964E-3</v>
      </c>
      <c r="N2482" s="145">
        <f>IFERROR(_xll.qlIndexFixing(ONIndex1M,I2482,TRUE,_xll.ohTrigger(RecalcTrigger,Trigger1M)),NA())</f>
        <v>5.4132141830842695E-3</v>
      </c>
      <c r="O2482" s="44">
        <f>IFERROR(_xll.qlIndexFixing(ONIndex3M,I2482,TRUE,_xll.ohTrigger(RecalcTrigger,Trigger3M)),NA())</f>
        <v>5.5987898665299518E-3</v>
      </c>
      <c r="P2482" s="44">
        <f>IFERROR(_xll.qlIndexFixing(ONIndex6M,I2482,TRUE,_xll.ohTrigger(RecalcTrigger,Trigger6M)),NA())</f>
        <v>5.5636931985025839E-3</v>
      </c>
      <c r="Q2482" s="146">
        <f>IFERROR(_xll.qlIndexFixing(ONIndex1Y,I2482,TRUE,_xll.ohTrigger(RecalcTrigger,Trigger1Y)),NA())</f>
        <v>5.8013949236623841E-3</v>
      </c>
    </row>
    <row r="2483" spans="2:17" x14ac:dyDescent="0.2">
      <c r="B2483" s="39" t="s">
        <v>42</v>
      </c>
      <c r="D2483" s="42">
        <f>_xll.qlCalendarAdvance(Calendar,$D2482,B2483,"f",FALSE)</f>
        <v>57166</v>
      </c>
      <c r="E2483" s="140">
        <f>_xll.qlInterestRateIndexValueDate(IndexON,D2483)</f>
        <v>57166</v>
      </c>
      <c r="F2483" s="156">
        <f>IFERROR(_xll.qlIndexFixing(IndexON,D2483,TRUE,_xll.ohTrigger(RecalcTrigger,TriggerON)),NA())</f>
        <v>4.6384631921869701E-3</v>
      </c>
      <c r="H2483" s="42">
        <f>_xll.qlCalendarAdvance(Calendar,$H2482,B2483,"f",FALSE)</f>
        <v>57166</v>
      </c>
      <c r="I2483" s="140">
        <f>_xll.qlInterestRateIndexValueDate(Index1M,$H2483)</f>
        <v>57166</v>
      </c>
      <c r="J2483" s="145">
        <f>IFERROR(_xll.qlIndexFixing(Index1M,$H2483,TRUE,_xll.ohTrigger(RecalcTrigger,Trigger1M)),NA())</f>
        <v>5.4154932216452711E-3</v>
      </c>
      <c r="K2483" s="44">
        <f>IFERROR(_xll.qlIndexFixing(Index3M,H2483,TRUE,_xll.ohTrigger(RecalcTrigger,Trigger3M)),NA())</f>
        <v>5.6082033678699012E-3</v>
      </c>
      <c r="L2483" s="44">
        <f>IFERROR(_xll.qlIndexFixing(Index6M,$H2483,TRUE,_xll.ohTrigger(RecalcTrigger,Trigger6M)),NA())</f>
        <v>5.5766877794911603E-3</v>
      </c>
      <c r="M2483" s="146">
        <f>IFERROR(_xll.qlIndexFixing(Index1Y,$H2483,TRUE,_xll.ohTrigger(RecalcTrigger,Trigger1Y)),NA())</f>
        <v>5.8205233518988653E-3</v>
      </c>
      <c r="N2483" s="145">
        <f>IFERROR(_xll.qlIndexFixing(ONIndex1M,I2483,TRUE,_xll.ohTrigger(RecalcTrigger,Trigger1M)),NA())</f>
        <v>5.4134959397500459E-3</v>
      </c>
      <c r="O2483" s="44">
        <f>IFERROR(_xll.qlIndexFixing(ONIndex3M,I2483,TRUE,_xll.ohTrigger(RecalcTrigger,Trigger3M)),NA())</f>
        <v>5.5994544743986907E-3</v>
      </c>
      <c r="P2483" s="44">
        <f>IFERROR(_xll.qlIndexFixing(ONIndex6M,I2483,TRUE,_xll.ohTrigger(RecalcTrigger,Trigger6M)),NA())</f>
        <v>5.563948835005661E-3</v>
      </c>
      <c r="Q2483" s="146">
        <f>IFERROR(_xll.qlIndexFixing(ONIndex1Y,I2483,TRUE,_xll.ohTrigger(RecalcTrigger,Trigger1Y)),NA())</f>
        <v>5.8012873969681689E-3</v>
      </c>
    </row>
    <row r="2484" spans="2:17" x14ac:dyDescent="0.2">
      <c r="B2484" s="39" t="s">
        <v>42</v>
      </c>
      <c r="D2484" s="42">
        <f>_xll.qlCalendarAdvance(Calendar,$D2483,B2484,"f",FALSE)</f>
        <v>57173</v>
      </c>
      <c r="E2484" s="140">
        <f>_xll.qlInterestRateIndexValueDate(IndexON,D2484)</f>
        <v>57173</v>
      </c>
      <c r="F2484" s="156">
        <f>IFERROR(_xll.qlIndexFixing(IndexON,D2484,TRUE,_xll.ohTrigger(RecalcTrigger,TriggerON)),NA())</f>
        <v>4.6393545771938882E-3</v>
      </c>
      <c r="H2484" s="42">
        <f>_xll.qlCalendarAdvance(Calendar,$H2483,B2484,"f",FALSE)</f>
        <v>57173</v>
      </c>
      <c r="I2484" s="140">
        <f>_xll.qlInterestRateIndexValueDate(Index1M,$H2484)</f>
        <v>57173</v>
      </c>
      <c r="J2484" s="145">
        <f>IFERROR(_xll.qlIndexFixing(Index1M,$H2484,TRUE,_xll.ohTrigger(RecalcTrigger,Trigger1M)),NA())</f>
        <v>5.4158229347216072E-3</v>
      </c>
      <c r="K2484" s="44">
        <f>IFERROR(_xll.qlIndexFixing(Index3M,H2484,TRUE,_xll.ohTrigger(RecalcTrigger,Trigger3M)),NA())</f>
        <v>5.6089897275051585E-3</v>
      </c>
      <c r="L2484" s="44">
        <f>IFERROR(_xll.qlIndexFixing(Index6M,$H2484,TRUE,_xll.ohTrigger(RecalcTrigger,Trigger6M)),NA())</f>
        <v>5.5771184943846936E-3</v>
      </c>
      <c r="M2484" s="146">
        <f>IFERROR(_xll.qlIndexFixing(Index1Y,$H2484,TRUE,_xll.ohTrigger(RecalcTrigger,Trigger1Y)),NA())</f>
        <v>5.8206991416795972E-3</v>
      </c>
      <c r="N2484" s="145">
        <f>IFERROR(_xll.qlIndexFixing(ONIndex1M,I2484,TRUE,_xll.ohTrigger(RecalcTrigger,Trigger1M)),NA())</f>
        <v>5.4137922443042719E-3</v>
      </c>
      <c r="O2484" s="44">
        <f>IFERROR(_xll.qlIndexFixing(ONIndex3M,I2484,TRUE,_xll.ohTrigger(RecalcTrigger,Trigger3M)),NA())</f>
        <v>5.60013530043868E-3</v>
      </c>
      <c r="P2484" s="44">
        <f>IFERROR(_xll.qlIndexFixing(ONIndex6M,I2484,TRUE,_xll.ohTrigger(RecalcTrigger,Trigger6M)),NA())</f>
        <v>5.5642189275717513E-3</v>
      </c>
      <c r="Q2484" s="146">
        <f>IFERROR(_xll.qlIndexFixing(ONIndex1Y,I2484,TRUE,_xll.ohTrigger(RecalcTrigger,Trigger1Y)),NA())</f>
        <v>5.8011934157820022E-3</v>
      </c>
    </row>
    <row r="2485" spans="2:17" x14ac:dyDescent="0.2">
      <c r="B2485" s="39" t="s">
        <v>42</v>
      </c>
      <c r="D2485" s="42">
        <f>_xll.qlCalendarAdvance(Calendar,$D2484,B2485,"f",FALSE)</f>
        <v>57180</v>
      </c>
      <c r="E2485" s="140">
        <f>_xll.qlInterestRateIndexValueDate(IndexON,D2485)</f>
        <v>57180</v>
      </c>
      <c r="F2485" s="156">
        <f>IFERROR(_xll.qlIndexFixing(IndexON,D2485,TRUE,_xll.ohTrigger(RecalcTrigger,TriggerON)),NA())</f>
        <v>4.6402615375940037E-3</v>
      </c>
      <c r="H2485" s="42">
        <f>_xll.qlCalendarAdvance(Calendar,$H2484,B2485,"f",FALSE)</f>
        <v>57180</v>
      </c>
      <c r="I2485" s="140">
        <f>_xll.qlInterestRateIndexValueDate(Index1M,$H2485)</f>
        <v>57180</v>
      </c>
      <c r="J2485" s="145">
        <f>IFERROR(_xll.qlIndexFixing(Index1M,$H2485,TRUE,_xll.ohTrigger(RecalcTrigger,Trigger1M)),NA())</f>
        <v>5.416167202486913E-3</v>
      </c>
      <c r="K2485" s="44">
        <f>IFERROR(_xll.qlIndexFixing(Index3M,H2485,TRUE,_xll.ohTrigger(RecalcTrigger,Trigger3M)),NA())</f>
        <v>5.6097906410791471E-3</v>
      </c>
      <c r="L2485" s="44">
        <f>IFERROR(_xll.qlIndexFixing(Index6M,$H2485,TRUE,_xll.ohTrigger(RecalcTrigger,Trigger6M)),NA())</f>
        <v>5.5775595231944463E-3</v>
      </c>
      <c r="M2485" s="146">
        <f>IFERROR(_xll.qlIndexFixing(Index1Y,$H2485,TRUE,_xll.ohTrigger(RecalcTrigger,Trigger1Y)),NA())</f>
        <v>5.8208843609068861E-3</v>
      </c>
      <c r="N2485" s="145">
        <f>IFERROR(_xll.qlIndexFixing(ONIndex1M,I2485,TRUE,_xll.ohTrigger(RecalcTrigger,Trigger1M)),NA())</f>
        <v>5.4141030966659009E-3</v>
      </c>
      <c r="O2485" s="44">
        <f>IFERROR(_xll.qlIndexFixing(ONIndex3M,I2485,TRUE,_xll.ohTrigger(RecalcTrigger,Trigger3M)),NA())</f>
        <v>5.6008323446499197E-3</v>
      </c>
      <c r="P2485" s="44">
        <f>IFERROR(_xll.qlIndexFixing(ONIndex6M,I2485,TRUE,_xll.ohTrigger(RecalcTrigger,Trigger6M)),NA())</f>
        <v>5.5645034763629475E-3</v>
      </c>
      <c r="Q2485" s="146">
        <f>IFERROR(_xll.qlIndexFixing(ONIndex1Y,I2485,TRUE,_xll.ohTrigger(RecalcTrigger,Trigger1Y)),NA())</f>
        <v>5.8011129802659767E-3</v>
      </c>
    </row>
    <row r="2486" spans="2:17" x14ac:dyDescent="0.2">
      <c r="B2486" s="39" t="s">
        <v>42</v>
      </c>
      <c r="D2486" s="42">
        <f>_xll.qlCalendarAdvance(Calendar,$D2485,B2486,"f",FALSE)</f>
        <v>57187</v>
      </c>
      <c r="E2486" s="140">
        <f>_xll.qlInterestRateIndexValueDate(IndexON,D2486)</f>
        <v>57187</v>
      </c>
      <c r="F2486" s="156">
        <f>IFERROR(_xll.qlIndexFixing(IndexON,D2486,TRUE,_xll.ohTrigger(RecalcTrigger,TriggerON)),NA())</f>
        <v>4.6411840733873166E-3</v>
      </c>
      <c r="H2486" s="42">
        <f>_xll.qlCalendarAdvance(Calendar,$H2485,B2486,"f",FALSE)</f>
        <v>57187</v>
      </c>
      <c r="I2486" s="140">
        <f>_xll.qlInterestRateIndexValueDate(Index1M,$H2486)</f>
        <v>57187</v>
      </c>
      <c r="J2486" s="145">
        <f>IFERROR(_xll.qlIndexFixing(Index1M,$H2486,TRUE,_xll.ohTrigger(RecalcTrigger,Trigger1M)),NA())</f>
        <v>5.4165932253936924E-3</v>
      </c>
      <c r="K2486" s="44">
        <f>IFERROR(_xll.qlIndexFixing(Index3M,H2486,TRUE,_xll.ohTrigger(RecalcTrigger,Trigger3M)),NA())</f>
        <v>5.6106052650480801E-3</v>
      </c>
      <c r="L2486" s="44">
        <f>IFERROR(_xll.qlIndexFixing(Index6M,$H2486,TRUE,_xll.ohTrigger(RecalcTrigger,Trigger6M)),NA())</f>
        <v>5.5780105897063233E-3</v>
      </c>
      <c r="M2486" s="146">
        <f>IFERROR(_xll.qlIndexFixing(Index1Y,$H2486,TRUE,_xll.ohTrigger(RecalcTrigger,Trigger1Y)),NA())</f>
        <v>5.8210789072741242E-3</v>
      </c>
      <c r="N2486" s="145">
        <f>IFERROR(_xll.qlIndexFixing(ONIndex1M,I2486,TRUE,_xll.ohTrigger(RecalcTrigger,Trigger1M)),NA())</f>
        <v>5.4144284967538869E-3</v>
      </c>
      <c r="O2486" s="44">
        <f>IFERROR(_xll.qlIndexFixing(ONIndex3M,I2486,TRUE,_xll.ohTrigger(RecalcTrigger,Trigger3M)),NA())</f>
        <v>5.6015456071134562E-3</v>
      </c>
      <c r="P2486" s="44">
        <f>IFERROR(_xll.qlIndexFixing(ONIndex6M,I2486,TRUE,_xll.ohTrigger(RecalcTrigger,Trigger6M)),NA())</f>
        <v>5.5648024813792496E-3</v>
      </c>
      <c r="Q2486" s="146">
        <f>IFERROR(_xll.qlIndexFixing(ONIndex1Y,I2486,TRUE,_xll.ohTrigger(RecalcTrigger,Trigger1Y)),NA())</f>
        <v>5.8010460902579997E-3</v>
      </c>
    </row>
    <row r="2487" spans="2:17" x14ac:dyDescent="0.2">
      <c r="B2487" s="39" t="s">
        <v>42</v>
      </c>
      <c r="D2487" s="42">
        <f>_xll.qlCalendarAdvance(Calendar,$D2486,B2487,"f",FALSE)</f>
        <v>57194</v>
      </c>
      <c r="E2487" s="140">
        <f>_xll.qlInterestRateIndexValueDate(IndexON,D2487)</f>
        <v>57194</v>
      </c>
      <c r="F2487" s="156">
        <f>IFERROR(_xll.qlIndexFixing(IndexON,D2487,TRUE,_xll.ohTrigger(RecalcTrigger,TriggerON)),NA())</f>
        <v>4.6421221846548733E-3</v>
      </c>
      <c r="H2487" s="42">
        <f>_xll.qlCalendarAdvance(Calendar,$H2486,B2487,"f",FALSE)</f>
        <v>57194</v>
      </c>
      <c r="I2487" s="140">
        <f>_xll.qlInterestRateIndexValueDate(Index1M,$H2487)</f>
        <v>57194</v>
      </c>
      <c r="J2487" s="145">
        <f>IFERROR(_xll.qlIndexFixing(Index1M,$H2487,TRUE,_xll.ohTrigger(RecalcTrigger,Trigger1M)),NA())</f>
        <v>5.4168994020942557E-3</v>
      </c>
      <c r="K2487" s="44">
        <f>IFERROR(_xll.qlIndexFixing(Index3M,H2487,TRUE,_xll.ohTrigger(RecalcTrigger,Trigger3M)),NA())</f>
        <v>5.6114327558681731E-3</v>
      </c>
      <c r="L2487" s="44">
        <f>IFERROR(_xll.qlIndexFixing(Index6M,$H2487,TRUE,_xll.ohTrigger(RecalcTrigger,Trigger6M)),NA())</f>
        <v>5.5784714177044697E-3</v>
      </c>
      <c r="M2487" s="146">
        <f>IFERROR(_xll.qlIndexFixing(Index1Y,$H2487,TRUE,_xll.ohTrigger(RecalcTrigger,Trigger1Y)),NA())</f>
        <v>5.821282678474482E-3</v>
      </c>
      <c r="N2487" s="145">
        <f>IFERROR(_xll.qlIndexFixing(ONIndex1M,I2487,TRUE,_xll.ohTrigger(RecalcTrigger,Trigger1M)),NA())</f>
        <v>5.4147684446492761E-3</v>
      </c>
      <c r="O2487" s="44">
        <f>IFERROR(_xll.qlIndexFixing(ONIndex3M,I2487,TRUE,_xll.ohTrigger(RecalcTrigger,Trigger3M)),NA())</f>
        <v>5.6022750878292893E-3</v>
      </c>
      <c r="P2487" s="44">
        <f>IFERROR(_xll.qlIndexFixing(ONIndex6M,I2487,TRUE,_xll.ohTrigger(RecalcTrigger,Trigger6M)),NA())</f>
        <v>5.5651159425396113E-3</v>
      </c>
      <c r="Q2487" s="146">
        <f>IFERROR(_xll.qlIndexFixing(ONIndex1Y,I2487,TRUE,_xll.ohTrigger(RecalcTrigger,Trigger1Y)),NA())</f>
        <v>5.8009927459201638E-3</v>
      </c>
    </row>
    <row r="2488" spans="2:17" x14ac:dyDescent="0.2">
      <c r="B2488" s="39" t="s">
        <v>42</v>
      </c>
      <c r="D2488" s="42">
        <f>_xll.qlCalendarAdvance(Calendar,$D2487,B2488,"f",FALSE)</f>
        <v>57201</v>
      </c>
      <c r="E2488" s="140">
        <f>_xll.qlInterestRateIndexValueDate(IndexON,D2488)</f>
        <v>57201</v>
      </c>
      <c r="F2488" s="156">
        <f>IFERROR(_xll.qlIndexFixing(IndexON,D2488,TRUE,_xll.ohTrigger(RecalcTrigger,TriggerON)),NA())</f>
        <v>4.6430758711535347E-3</v>
      </c>
      <c r="H2488" s="42">
        <f>_xll.qlCalendarAdvance(Calendar,$H2487,B2488,"f",FALSE)</f>
        <v>57201</v>
      </c>
      <c r="I2488" s="140">
        <f>_xll.qlInterestRateIndexValueDate(Index1M,$H2488)</f>
        <v>57201</v>
      </c>
      <c r="J2488" s="145">
        <f>IFERROR(_xll.qlIndexFixing(Index1M,$H2488,TRUE,_xll.ohTrigger(RecalcTrigger,Trigger1M)),NA())</f>
        <v>5.4172873339412043E-3</v>
      </c>
      <c r="K2488" s="44">
        <f>IFERROR(_xll.qlIndexFixing(Index3M,H2488,TRUE,_xll.ohTrigger(RecalcTrigger,Trigger3M)),NA())</f>
        <v>5.6122722699974009E-3</v>
      </c>
      <c r="L2488" s="44">
        <f>IFERROR(_xll.qlIndexFixing(Index6M,$H2488,TRUE,_xll.ohTrigger(RecalcTrigger,Trigger6M)),NA())</f>
        <v>5.57894173097303E-3</v>
      </c>
      <c r="M2488" s="146">
        <f>IFERROR(_xll.qlIndexFixing(Index1Y,$H2488,TRUE,_xll.ohTrigger(RecalcTrigger,Trigger1Y)),NA())</f>
        <v>5.8214955722017958E-3</v>
      </c>
      <c r="N2488" s="145">
        <f>IFERROR(_xll.qlIndexFixing(ONIndex1M,I2488,TRUE,_xll.ohTrigger(RecalcTrigger,Trigger1M)),NA())</f>
        <v>5.4151229401899759E-3</v>
      </c>
      <c r="O2488" s="44">
        <f>IFERROR(_xll.qlIndexFixing(ONIndex3M,I2488,TRUE,_xll.ohTrigger(RecalcTrigger,Trigger3M)),NA())</f>
        <v>5.6030207866353265E-3</v>
      </c>
      <c r="P2488" s="44">
        <f>IFERROR(_xll.qlIndexFixing(ONIndex6M,I2488,TRUE,_xll.ohTrigger(RecalcTrigger,Trigger6M)),NA())</f>
        <v>5.5654438599250788E-3</v>
      </c>
      <c r="Q2488" s="146">
        <f>IFERROR(_xll.qlIndexFixing(ONIndex1Y,I2488,TRUE,_xll.ohTrigger(RecalcTrigger,Trigger1Y)),NA())</f>
        <v>5.8009529470903765E-3</v>
      </c>
    </row>
    <row r="2489" spans="2:17" x14ac:dyDescent="0.2">
      <c r="B2489" s="39" t="s">
        <v>42</v>
      </c>
      <c r="D2489" s="42">
        <f>_xll.qlCalendarAdvance(Calendar,$D2488,B2489,"f",FALSE)</f>
        <v>57208</v>
      </c>
      <c r="E2489" s="140">
        <f>_xll.qlInterestRateIndexValueDate(IndexON,D2489)</f>
        <v>57208</v>
      </c>
      <c r="F2489" s="156">
        <f>IFERROR(_xll.qlIndexFixing(IndexON,D2489,TRUE,_xll.ohTrigger(RecalcTrigger,TriggerON)),NA())</f>
        <v>4.6440451331264399E-3</v>
      </c>
      <c r="H2489" s="42">
        <f>_xll.qlCalendarAdvance(Calendar,$H2488,B2489,"f",FALSE)</f>
        <v>57208</v>
      </c>
      <c r="I2489" s="140">
        <f>_xll.qlInterestRateIndexValueDate(Index1M,$H2489)</f>
        <v>57208</v>
      </c>
      <c r="J2489" s="145">
        <f>IFERROR(_xll.qlIndexFixing(Index1M,$H2489,TRUE,_xll.ohTrigger(RecalcTrigger,Trigger1M)),NA())</f>
        <v>5.4176898204869456E-3</v>
      </c>
      <c r="K2489" s="44">
        <f>IFERROR(_xll.qlIndexFixing(Index3M,H2489,TRUE,_xll.ohTrigger(RecalcTrigger,Trigger3M)),NA())</f>
        <v>5.6131229638902175E-3</v>
      </c>
      <c r="L2489" s="44">
        <f>IFERROR(_xll.qlIndexFixing(Index6M,$H2489,TRUE,_xll.ohTrigger(RecalcTrigger,Trigger6M)),NA())</f>
        <v>5.579421253296587E-3</v>
      </c>
      <c r="M2489" s="146">
        <f>IFERROR(_xll.qlIndexFixing(Index1Y,$H2489,TRUE,_xll.ohTrigger(RecalcTrigger,Trigger1Y)),NA())</f>
        <v>5.8217174861496801E-3</v>
      </c>
      <c r="N2489" s="145">
        <f>IFERROR(_xll.qlIndexFixing(ONIndex1M,I2489,TRUE,_xll.ohTrigger(RecalcTrigger,Trigger1M)),NA())</f>
        <v>5.4154919836191251E-3</v>
      </c>
      <c r="O2489" s="44">
        <f>IFERROR(_xll.qlIndexFixing(ONIndex3M,I2489,TRUE,_xll.ohTrigger(RecalcTrigger,Trigger3M)),NA())</f>
        <v>5.6037827036936605E-3</v>
      </c>
      <c r="P2489" s="44">
        <f>IFERROR(_xll.qlIndexFixing(ONIndex6M,I2489,TRUE,_xll.ohTrigger(RecalcTrigger,Trigger6M)),NA())</f>
        <v>5.565786233454606E-3</v>
      </c>
      <c r="Q2489" s="146">
        <f>IFERROR(_xll.qlIndexFixing(ONIndex1Y,I2489,TRUE,_xll.ohTrigger(RecalcTrigger,Trigger1Y)),NA())</f>
        <v>5.8009266937686377E-3</v>
      </c>
    </row>
    <row r="2490" spans="2:17" x14ac:dyDescent="0.2">
      <c r="B2490" s="39" t="s">
        <v>42</v>
      </c>
      <c r="D2490" s="42">
        <f>_xll.qlCalendarAdvance(Calendar,$D2489,B2490,"f",FALSE)</f>
        <v>57215</v>
      </c>
      <c r="E2490" s="140">
        <f>_xll.qlInterestRateIndexValueDate(IndexON,D2490)</f>
        <v>57215</v>
      </c>
      <c r="F2490" s="156">
        <f>IFERROR(_xll.qlIndexFixing(IndexON,D2490,TRUE,_xll.ohTrigger(RecalcTrigger,TriggerON)),NA())</f>
        <v>4.6450299704925424E-3</v>
      </c>
      <c r="H2490" s="42">
        <f>_xll.qlCalendarAdvance(Calendar,$H2489,B2490,"f",FALSE)</f>
        <v>57215</v>
      </c>
      <c r="I2490" s="140">
        <f>_xll.qlInterestRateIndexValueDate(Index1M,$H2490)</f>
        <v>57215</v>
      </c>
      <c r="J2490" s="145">
        <f>IFERROR(_xll.qlIndexFixing(Index1M,$H2490,TRUE,_xll.ohTrigger(RecalcTrigger,Trigger1M)),NA())</f>
        <v>5.4181068617290247E-3</v>
      </c>
      <c r="K2490" s="44">
        <f>IFERROR(_xll.qlIndexFixing(Index3M,H2490,TRUE,_xll.ohTrigger(RecalcTrigger,Trigger3M)),NA())</f>
        <v>5.6139839940010754E-3</v>
      </c>
      <c r="L2490" s="44">
        <f>IFERROR(_xll.qlIndexFixing(Index6M,$H2490,TRUE,_xll.ohTrigger(RecalcTrigger,Trigger6M)),NA())</f>
        <v>5.579909708459287E-3</v>
      </c>
      <c r="M2490" s="146">
        <f>IFERROR(_xll.qlIndexFixing(Index1Y,$H2490,TRUE,_xll.ohTrigger(RecalcTrigger,Trigger1Y)),NA())</f>
        <v>5.8219483180119713E-3</v>
      </c>
      <c r="N2490" s="145">
        <f>IFERROR(_xll.qlIndexFixing(ONIndex1M,I2490,TRUE,_xll.ohTrigger(RecalcTrigger,Trigger1M)),NA())</f>
        <v>5.4158755748556775E-3</v>
      </c>
      <c r="O2490" s="44">
        <f>IFERROR(_xll.qlIndexFixing(ONIndex3M,I2490,TRUE,_xll.ohTrigger(RecalcTrigger,Trigger3M)),NA())</f>
        <v>5.6045608390042911E-3</v>
      </c>
      <c r="P2490" s="44">
        <f>IFERROR(_xll.qlIndexFixing(ONIndex6M,I2490,TRUE,_xll.ohTrigger(RecalcTrigger,Trigger6M)),NA())</f>
        <v>5.5661430632902853E-3</v>
      </c>
      <c r="Q2490" s="146">
        <f>IFERROR(_xll.qlIndexFixing(ONIndex1Y,I2490,TRUE,_xll.ohTrigger(RecalcTrigger,Trigger1Y)),NA())</f>
        <v>5.80091398611704E-3</v>
      </c>
    </row>
    <row r="2491" spans="2:17" x14ac:dyDescent="0.2">
      <c r="B2491" s="39" t="s">
        <v>42</v>
      </c>
      <c r="D2491" s="42">
        <f>_xll.qlCalendarAdvance(Calendar,$D2490,B2491,"f",FALSE)</f>
        <v>57222</v>
      </c>
      <c r="E2491" s="140">
        <f>_xll.qlInterestRateIndexValueDate(IndexON,D2491)</f>
        <v>57222</v>
      </c>
      <c r="F2491" s="156">
        <f>IFERROR(_xll.qlIndexFixing(IndexON,D2491,TRUE,_xll.ohTrigger(RecalcTrigger,TriggerON)),NA())</f>
        <v>4.6460303831707961E-3</v>
      </c>
      <c r="H2491" s="42">
        <f>_xll.qlCalendarAdvance(Calendar,$H2490,B2491,"f",FALSE)</f>
        <v>57222</v>
      </c>
      <c r="I2491" s="140">
        <f>_xll.qlInterestRateIndexValueDate(Index1M,$H2491)</f>
        <v>57222</v>
      </c>
      <c r="J2491" s="145">
        <f>IFERROR(_xll.qlIndexFixing(Index1M,$H2491,TRUE,_xll.ohTrigger(RecalcTrigger,Trigger1M)),NA())</f>
        <v>5.4183217734959568E-3</v>
      </c>
      <c r="K2491" s="44">
        <f>IFERROR(_xll.qlIndexFixing(Index3M,H2491,TRUE,_xll.ohTrigger(RecalcTrigger,Trigger3M)),NA())</f>
        <v>5.6148545167844267E-3</v>
      </c>
      <c r="L2491" s="44">
        <f>IFERROR(_xll.qlIndexFixing(Index6M,$H2491,TRUE,_xll.ohTrigger(RecalcTrigger,Trigger6M)),NA())</f>
        <v>5.5802452317219612E-3</v>
      </c>
      <c r="M2491" s="146">
        <f>IFERROR(_xll.qlIndexFixing(Index1Y,$H2491,TRUE,_xll.ohTrigger(RecalcTrigger,Trigger1Y)),NA())</f>
        <v>5.8221879654831721E-3</v>
      </c>
      <c r="N2491" s="145">
        <f>IFERROR(_xll.qlIndexFixing(ONIndex1M,I2491,TRUE,_xll.ohTrigger(RecalcTrigger,Trigger1M)),NA())</f>
        <v>5.4162737138185868E-3</v>
      </c>
      <c r="O2491" s="44">
        <f>IFERROR(_xll.qlIndexFixing(ONIndex3M,I2491,TRUE,_xll.ohTrigger(RecalcTrigger,Trigger3M)),NA())</f>
        <v>5.6053551924861722E-3</v>
      </c>
      <c r="P2491" s="44">
        <f>IFERROR(_xll.qlIndexFixing(ONIndex6M,I2491,TRUE,_xll.ohTrigger(RecalcTrigger,Trigger6M)),NA())</f>
        <v>5.5665143492700242E-3</v>
      </c>
      <c r="Q2491" s="146">
        <f>IFERROR(_xll.qlIndexFixing(ONIndex1Y,I2491,TRUE,_xll.ohTrigger(RecalcTrigger,Trigger1Y)),NA())</f>
        <v>5.8009148240545372E-3</v>
      </c>
    </row>
    <row r="2492" spans="2:17" x14ac:dyDescent="0.2">
      <c r="B2492" s="39" t="s">
        <v>42</v>
      </c>
      <c r="D2492" s="42">
        <f>_xll.qlCalendarAdvance(Calendar,$D2491,B2492,"f",FALSE)</f>
        <v>57229</v>
      </c>
      <c r="E2492" s="140">
        <f>_xll.qlInterestRateIndexValueDate(IndexON,D2492)</f>
        <v>57229</v>
      </c>
      <c r="F2492" s="156">
        <f>IFERROR(_xll.qlIndexFixing(IndexON,D2492,TRUE,_xll.ohTrigger(RecalcTrigger,TriggerON)),NA())</f>
        <v>4.6470463713232935E-3</v>
      </c>
      <c r="H2492" s="42">
        <f>_xll.qlCalendarAdvance(Calendar,$H2491,B2492,"f",FALSE)</f>
        <v>57229</v>
      </c>
      <c r="I2492" s="140">
        <f>_xll.qlInterestRateIndexValueDate(Index1M,$H2492)</f>
        <v>57229</v>
      </c>
      <c r="J2492" s="145">
        <f>IFERROR(_xll.qlIndexFixing(Index1M,$H2492,TRUE,_xll.ohTrigger(RecalcTrigger,Trigger1M)),NA())</f>
        <v>5.4187643492674322E-3</v>
      </c>
      <c r="K2492" s="44">
        <f>IFERROR(_xll.qlIndexFixing(Index3M,H2492,TRUE,_xll.ohTrigger(RecalcTrigger,Trigger3M)),NA())</f>
        <v>5.6156263842984337E-3</v>
      </c>
      <c r="L2492" s="44">
        <f>IFERROR(_xll.qlIndexFixing(Index6M,$H2492,TRUE,_xll.ohTrigger(RecalcTrigger,Trigger6M)),NA())</f>
        <v>5.5806684019500449E-3</v>
      </c>
      <c r="M2492" s="146">
        <f>IFERROR(_xll.qlIndexFixing(Index1Y,$H2492,TRUE,_xll.ohTrigger(RecalcTrigger,Trigger1Y)),NA())</f>
        <v>5.8224363262571188E-3</v>
      </c>
      <c r="N2492" s="145">
        <f>IFERROR(_xll.qlIndexFixing(ONIndex1M,I2492,TRUE,_xll.ohTrigger(RecalcTrigger,Trigger1M)),NA())</f>
        <v>5.4166864005888993E-3</v>
      </c>
      <c r="O2492" s="44">
        <f>IFERROR(_xll.qlIndexFixing(ONIndex3M,I2492,TRUE,_xll.ohTrigger(RecalcTrigger,Trigger3M)),NA())</f>
        <v>5.6061657641393037E-3</v>
      </c>
      <c r="P2492" s="44">
        <f>IFERROR(_xll.qlIndexFixing(ONIndex6M,I2492,TRUE,_xll.ohTrigger(RecalcTrigger,Trigger6M)),NA())</f>
        <v>5.5669000913938227E-3</v>
      </c>
      <c r="Q2492" s="146">
        <f>IFERROR(_xll.qlIndexFixing(ONIndex1Y,I2492,TRUE,_xll.ohTrigger(RecalcTrigger,Trigger1Y)),NA())</f>
        <v>5.8009292075000829E-3</v>
      </c>
    </row>
    <row r="2493" spans="2:17" x14ac:dyDescent="0.2">
      <c r="B2493" s="39" t="s">
        <v>42</v>
      </c>
      <c r="D2493" s="42">
        <f>_xll.qlCalendarAdvance(Calendar,$D2492,B2493,"f",FALSE)</f>
        <v>57236</v>
      </c>
      <c r="E2493" s="140">
        <f>_xll.qlInterestRateIndexValueDate(IndexON,D2493)</f>
        <v>57236</v>
      </c>
      <c r="F2493" s="156">
        <f>IFERROR(_xll.qlIndexFixing(IndexON,D2493,TRUE,_xll.ohTrigger(RecalcTrigger,TriggerON)),NA())</f>
        <v>4.6480779348689882E-3</v>
      </c>
      <c r="H2493" s="42">
        <f>_xll.qlCalendarAdvance(Calendar,$H2492,B2493,"f",FALSE)</f>
        <v>57236</v>
      </c>
      <c r="I2493" s="140">
        <f>_xll.qlInterestRateIndexValueDate(Index1M,$H2493)</f>
        <v>57236</v>
      </c>
      <c r="J2493" s="145">
        <f>IFERROR(_xll.qlIndexFixing(Index1M,$H2493,TRUE,_xll.ohTrigger(RecalcTrigger,Trigger1M)),NA())</f>
        <v>5.4192194709815622E-3</v>
      </c>
      <c r="K2493" s="44">
        <f>IFERROR(_xll.qlIndexFixing(Index3M,H2493,TRUE,_xll.ohTrigger(RecalcTrigger,Trigger3M)),NA())</f>
        <v>5.6165129472226429E-3</v>
      </c>
      <c r="L2493" s="44">
        <f>IFERROR(_xll.qlIndexFixing(Index6M,$H2493,TRUE,_xll.ohTrigger(RecalcTrigger,Trigger6M)),NA())</f>
        <v>5.5811804081133927E-3</v>
      </c>
      <c r="M2493" s="146">
        <f>IFERROR(_xll.qlIndexFixing(Index1Y,$H2493,TRUE,_xll.ohTrigger(RecalcTrigger,Trigger1Y)),NA())</f>
        <v>5.8226932980280921E-3</v>
      </c>
      <c r="N2493" s="145">
        <f>IFERROR(_xll.qlIndexFixing(ONIndex1M,I2493,TRUE,_xll.ohTrigger(RecalcTrigger,Trigger1M)),NA())</f>
        <v>5.4171136350045224E-3</v>
      </c>
      <c r="O2493" s="44">
        <f>IFERROR(_xll.qlIndexFixing(ONIndex3M,I2493,TRUE,_xll.ohTrigger(RecalcTrigger,Trigger3M)),NA())</f>
        <v>5.6069925541257781E-3</v>
      </c>
      <c r="P2493" s="44">
        <f>IFERROR(_xll.qlIndexFixing(ONIndex6M,I2493,TRUE,_xll.ohTrigger(RecalcTrigger,Trigger6M)),NA())</f>
        <v>5.5673002897427271E-3</v>
      </c>
      <c r="Q2493" s="146">
        <f>IFERROR(_xll.qlIndexFixing(ONIndex1Y,I2493,TRUE,_xll.ohTrigger(RecalcTrigger,Trigger1Y)),NA())</f>
        <v>5.800957136696816E-3</v>
      </c>
    </row>
    <row r="2494" spans="2:17" x14ac:dyDescent="0.2">
      <c r="B2494" s="39" t="s">
        <v>42</v>
      </c>
      <c r="D2494" s="42">
        <f>_xll.qlCalendarAdvance(Calendar,$D2493,B2494,"f",FALSE)</f>
        <v>57243</v>
      </c>
      <c r="E2494" s="140">
        <f>_xll.qlInterestRateIndexValueDate(IndexON,D2494)</f>
        <v>57243</v>
      </c>
      <c r="F2494" s="156">
        <f>IFERROR(_xll.qlIndexFixing(IndexON,D2494,TRUE,_xll.ohTrigger(RecalcTrigger,TriggerON)),NA())</f>
        <v>4.6491250737268341E-3</v>
      </c>
      <c r="H2494" s="42">
        <f>_xll.qlCalendarAdvance(Calendar,$H2493,B2494,"f",FALSE)</f>
        <v>57243</v>
      </c>
      <c r="I2494" s="140">
        <f>_xll.qlInterestRateIndexValueDate(Index1M,$H2494)</f>
        <v>57243</v>
      </c>
      <c r="J2494" s="145">
        <f>IFERROR(_xll.qlIndexFixing(Index1M,$H2494,TRUE,_xll.ohTrigger(RecalcTrigger,Trigger1M)),NA())</f>
        <v>5.4196853815441743E-3</v>
      </c>
      <c r="K2494" s="44">
        <f>IFERROR(_xll.qlIndexFixing(Index3M,H2494,TRUE,_xll.ohTrigger(RecalcTrigger,Trigger3M)),NA())</f>
        <v>5.6174064919321488E-3</v>
      </c>
      <c r="L2494" s="44">
        <f>IFERROR(_xll.qlIndexFixing(Index6M,$H2494,TRUE,_xll.ohTrigger(RecalcTrigger,Trigger6M)),NA())</f>
        <v>5.5817002516988148E-3</v>
      </c>
      <c r="M2494" s="146">
        <f>IFERROR(_xll.qlIndexFixing(Index1Y,$H2494,TRUE,_xll.ohTrigger(RecalcTrigger,Trigger1Y)),NA())</f>
        <v>5.8229587784903725E-3</v>
      </c>
      <c r="N2494" s="145">
        <f>IFERROR(_xll.qlIndexFixing(ONIndex1M,I2494,TRUE,_xll.ohTrigger(RecalcTrigger,Trigger1M)),NA())</f>
        <v>5.4175554173896412E-3</v>
      </c>
      <c r="O2494" s="44">
        <f>IFERROR(_xll.qlIndexFixing(ONIndex3M,I2494,TRUE,_xll.ohTrigger(RecalcTrigger,Trigger3M)),NA())</f>
        <v>5.6078355622024567E-3</v>
      </c>
      <c r="P2494" s="44">
        <f>IFERROR(_xll.qlIndexFixing(ONIndex6M,I2494,TRUE,_xll.ohTrigger(RecalcTrigger,Trigger6M)),NA())</f>
        <v>5.567714944235691E-3</v>
      </c>
      <c r="Q2494" s="146">
        <f>IFERROR(_xll.qlIndexFixing(ONIndex1Y,I2494,TRUE,_xll.ohTrigger(RecalcTrigger,Trigger1Y)),NA())</f>
        <v>5.8009986112395051E-3</v>
      </c>
    </row>
    <row r="2495" spans="2:17" x14ac:dyDescent="0.2">
      <c r="B2495" s="39" t="s">
        <v>42</v>
      </c>
      <c r="D2495" s="42">
        <f>_xll.qlCalendarAdvance(Calendar,$D2494,B2495,"f",FALSE)</f>
        <v>57250</v>
      </c>
      <c r="E2495" s="140">
        <f>_xll.qlInterestRateIndexValueDate(IndexON,D2495)</f>
        <v>57250</v>
      </c>
      <c r="F2495" s="156">
        <f>IFERROR(_xll.qlIndexFixing(IndexON,D2495,TRUE,_xll.ohTrigger(RecalcTrigger,TriggerON)),NA())</f>
        <v>4.6501877880589237E-3</v>
      </c>
      <c r="H2495" s="42">
        <f>_xll.qlCalendarAdvance(Calendar,$H2494,B2495,"f",FALSE)</f>
        <v>57250</v>
      </c>
      <c r="I2495" s="140">
        <f>_xll.qlInterestRateIndexValueDate(Index1M,$H2495)</f>
        <v>57250</v>
      </c>
      <c r="J2495" s="145">
        <f>IFERROR(_xll.qlIndexFixing(Index1M,$H2495,TRUE,_xll.ohTrigger(RecalcTrigger,Trigger1M)),NA())</f>
        <v>5.4201603238637954E-3</v>
      </c>
      <c r="K2495" s="44">
        <f>IFERROR(_xll.qlIndexFixing(Index3M,H2495,TRUE,_xll.ohTrigger(RecalcTrigger,Trigger3M)),NA())</f>
        <v>5.6183061656223596E-3</v>
      </c>
      <c r="L2495" s="44">
        <f>IFERROR(_xll.qlIndexFixing(Index6M,$H2495,TRUE,_xll.ohTrigger(RecalcTrigger,Trigger6M)),NA())</f>
        <v>5.5822276519252763E-3</v>
      </c>
      <c r="M2495" s="146">
        <f>IFERROR(_xll.qlIndexFixing(Index1Y,$H2495,TRUE,_xll.ohTrigger(RecalcTrigger,Trigger1Y)),NA())</f>
        <v>5.8232326653391286E-3</v>
      </c>
      <c r="N2495" s="145">
        <f>IFERROR(_xll.qlIndexFixing(ONIndex1M,I2495,TRUE,_xll.ohTrigger(RecalcTrigger,Trigger1M)),NA())</f>
        <v>5.4180117475011169E-3</v>
      </c>
      <c r="O2495" s="44">
        <f>IFERROR(_xll.qlIndexFixing(ONIndex3M,I2495,TRUE,_xll.ohTrigger(RecalcTrigger,Trigger3M)),NA())</f>
        <v>5.6086947884503857E-3</v>
      </c>
      <c r="P2495" s="44">
        <f>IFERROR(_xll.qlIndexFixing(ONIndex6M,I2495,TRUE,_xll.ohTrigger(RecalcTrigger,Trigger6M)),NA())</f>
        <v>5.5681440549537609E-3</v>
      </c>
      <c r="Q2495" s="146">
        <f>IFERROR(_xll.qlIndexFixing(ONIndex1Y,I2495,TRUE,_xll.ohTrigger(RecalcTrigger,Trigger1Y)),NA())</f>
        <v>5.8010536314523353E-3</v>
      </c>
    </row>
    <row r="2496" spans="2:17" x14ac:dyDescent="0.2">
      <c r="B2496" s="39" t="s">
        <v>42</v>
      </c>
      <c r="D2496" s="42">
        <f>_xll.qlCalendarAdvance(Calendar,$D2495,B2496,"f",FALSE)</f>
        <v>57257</v>
      </c>
      <c r="E2496" s="140">
        <f>_xll.qlInterestRateIndexValueDate(IndexON,D2496)</f>
        <v>57257</v>
      </c>
      <c r="F2496" s="156">
        <f>IFERROR(_xll.qlIndexFixing(IndexON,D2496,TRUE,_xll.ohTrigger(RecalcTrigger,TriggerON)),NA())</f>
        <v>4.6512615193361473E-3</v>
      </c>
      <c r="H2496" s="42">
        <f>_xll.qlCalendarAdvance(Calendar,$H2495,B2496,"f",FALSE)</f>
        <v>57257</v>
      </c>
      <c r="I2496" s="140">
        <f>_xll.qlInterestRateIndexValueDate(Index1M,$H2496)</f>
        <v>57257</v>
      </c>
      <c r="J2496" s="145">
        <f>IFERROR(_xll.qlIndexFixing(Index1M,$H2496,TRUE,_xll.ohTrigger(RecalcTrigger,Trigger1M)),NA())</f>
        <v>5.4208688818839709E-3</v>
      </c>
      <c r="K2496" s="44">
        <f>IFERROR(_xll.qlIndexFixing(Index3M,H2496,TRUE,_xll.ohTrigger(RecalcTrigger,Trigger3M)),NA())</f>
        <v>5.6193200851758201E-3</v>
      </c>
      <c r="L2496" s="44">
        <f>IFERROR(_xll.qlIndexFixing(Index6M,$H2496,TRUE,_xll.ohTrigger(RecalcTrigger,Trigger6M)),NA())</f>
        <v>5.5828457173990433E-3</v>
      </c>
      <c r="M2496" s="146">
        <f>IFERROR(_xll.qlIndexFixing(Index1Y,$H2496,TRUE,_xll.ohTrigger(RecalcTrigger,Trigger1Y)),NA())</f>
        <v>5.8235148670069403E-3</v>
      </c>
      <c r="N2496" s="145">
        <f>IFERROR(_xll.qlIndexFixing(ONIndex1M,I2496,TRUE,_xll.ohTrigger(RecalcTrigger,Trigger1M)),NA())</f>
        <v>5.4184793737621639E-3</v>
      </c>
      <c r="O2496" s="44">
        <f>IFERROR(_xll.qlIndexFixing(ONIndex3M,I2496,TRUE,_xll.ohTrigger(RecalcTrigger,Trigger3M)),NA())</f>
        <v>5.6095654504906278E-3</v>
      </c>
      <c r="P2496" s="44">
        <f>IFERROR(_xll.qlIndexFixing(ONIndex6M,I2496,TRUE,_xll.ohTrigger(RecalcTrigger,Trigger6M)),NA())</f>
        <v>5.5685844942399143E-3</v>
      </c>
      <c r="Q2496" s="146">
        <f>IFERROR(_xll.qlIndexFixing(ONIndex1Y,I2496,TRUE,_xll.ohTrigger(RecalcTrigger,Trigger1Y)),NA())</f>
        <v>5.8011199059948559E-3</v>
      </c>
    </row>
    <row r="2497" spans="2:17" x14ac:dyDescent="0.2">
      <c r="B2497" s="39" t="s">
        <v>42</v>
      </c>
      <c r="D2497" s="42">
        <f>_xll.qlCalendarAdvance(Calendar,$D2496,B2497,"f",FALSE)</f>
        <v>57264</v>
      </c>
      <c r="E2497" s="140">
        <f>_xll.qlInterestRateIndexValueDate(IndexON,D2497)</f>
        <v>57264</v>
      </c>
      <c r="F2497" s="156">
        <f>IFERROR(_xll.qlIndexFixing(IndexON,D2497,TRUE,_xll.ohTrigger(RecalcTrigger,TriggerON)),NA())</f>
        <v>4.6523403095222182E-3</v>
      </c>
      <c r="H2497" s="42">
        <f>_xll.qlCalendarAdvance(Calendar,$H2496,B2497,"f",FALSE)</f>
        <v>57264</v>
      </c>
      <c r="I2497" s="140">
        <f>_xll.qlInterestRateIndexValueDate(Index1M,$H2497)</f>
        <v>57264</v>
      </c>
      <c r="J2497" s="145">
        <f>IFERROR(_xll.qlIndexFixing(Index1M,$H2497,TRUE,_xll.ohTrigger(RecalcTrigger,Trigger1M)),NA())</f>
        <v>5.4213598347160963E-3</v>
      </c>
      <c r="K2497" s="44">
        <f>IFERROR(_xll.qlIndexFixing(Index3M,H2497,TRUE,_xll.ohTrigger(RecalcTrigger,Trigger3M)),NA())</f>
        <v>5.6202306614865864E-3</v>
      </c>
      <c r="L2497" s="44">
        <f>IFERROR(_xll.qlIndexFixing(Index6M,$H2497,TRUE,_xll.ohTrigger(RecalcTrigger,Trigger6M)),NA())</f>
        <v>5.5833881839671071E-3</v>
      </c>
      <c r="M2497" s="146">
        <f>IFERROR(_xll.qlIndexFixing(Index1Y,$H2497,TRUE,_xll.ohTrigger(RecalcTrigger,Trigger1Y)),NA())</f>
        <v>5.8238053581960436E-3</v>
      </c>
      <c r="N2497" s="145">
        <f>IFERROR(_xll.qlIndexFixing(ONIndex1M,I2497,TRUE,_xll.ohTrigger(RecalcTrigger,Trigger1M)),NA())</f>
        <v>5.4189540462679098E-3</v>
      </c>
      <c r="O2497" s="44">
        <f>IFERROR(_xll.qlIndexFixing(ONIndex3M,I2497,TRUE,_xll.ohTrigger(RecalcTrigger,Trigger3M)),NA())</f>
        <v>5.6104412971424988E-3</v>
      </c>
      <c r="P2497" s="44">
        <f>IFERROR(_xll.qlIndexFixing(ONIndex6M,I2497,TRUE,_xll.ohTrigger(RecalcTrigger,Trigger6M)),NA())</f>
        <v>5.5690321737955628E-3</v>
      </c>
      <c r="Q2497" s="146">
        <f>IFERROR(_xll.qlIndexFixing(ONIndex1Y,I2497,TRUE,_xll.ohTrigger(RecalcTrigger,Trigger1Y)),NA())</f>
        <v>5.8011944401259452E-3</v>
      </c>
    </row>
    <row r="2498" spans="2:17" x14ac:dyDescent="0.2">
      <c r="B2498" s="39" t="s">
        <v>42</v>
      </c>
      <c r="D2498" s="42">
        <f>_xll.qlCalendarAdvance(Calendar,$D2497,B2498,"f",FALSE)</f>
        <v>57271</v>
      </c>
      <c r="E2498" s="140">
        <f>_xll.qlInterestRateIndexValueDate(IndexON,D2498)</f>
        <v>57271</v>
      </c>
      <c r="F2498" s="156">
        <f>IFERROR(_xll.qlIndexFixing(IndexON,D2498,TRUE,_xll.ohTrigger(RecalcTrigger,TriggerON)),NA())</f>
        <v>4.6534241227946804E-3</v>
      </c>
      <c r="H2498" s="42">
        <f>_xll.qlCalendarAdvance(Calendar,$H2497,B2498,"f",FALSE)</f>
        <v>57271</v>
      </c>
      <c r="I2498" s="140">
        <f>_xll.qlInterestRateIndexValueDate(Index1M,$H2498)</f>
        <v>57271</v>
      </c>
      <c r="J2498" s="145">
        <f>IFERROR(_xll.qlIndexFixing(Index1M,$H2498,TRUE,_xll.ohTrigger(RecalcTrigger,Trigger1M)),NA())</f>
        <v>5.4218578115150179E-3</v>
      </c>
      <c r="K2498" s="44">
        <f>IFERROR(_xll.qlIndexFixing(Index3M,H2498,TRUE,_xll.ohTrigger(RecalcTrigger,Trigger3M)),NA())</f>
        <v>5.6211463922298133E-3</v>
      </c>
      <c r="L2498" s="44">
        <f>IFERROR(_xll.qlIndexFixing(Index6M,$H2498,TRUE,_xll.ohTrigger(RecalcTrigger,Trigger6M)),NA())</f>
        <v>5.583937886404565E-3</v>
      </c>
      <c r="M2498" s="146">
        <f>IFERROR(_xll.qlIndexFixing(Index1Y,$H2498,TRUE,_xll.ohTrigger(RecalcTrigger,Trigger1Y)),NA())</f>
        <v>5.824104138864028E-3</v>
      </c>
      <c r="N2498" s="145">
        <f>IFERROR(_xll.qlIndexFixing(ONIndex1M,I2498,TRUE,_xll.ohTrigger(RecalcTrigger,Trigger1M)),NA())</f>
        <v>5.4194357394077297E-3</v>
      </c>
      <c r="O2498" s="44">
        <f>IFERROR(_xll.qlIndexFixing(ONIndex3M,I2498,TRUE,_xll.ohTrigger(RecalcTrigger,Trigger3M)),NA())</f>
        <v>5.611322290962617E-3</v>
      </c>
      <c r="P2498" s="44">
        <f>IFERROR(_xll.qlIndexFixing(ONIndex6M,I2498,TRUE,_xll.ohTrigger(RecalcTrigger,Trigger6M)),NA())</f>
        <v>5.5694870691447296E-3</v>
      </c>
      <c r="Q2498" s="146">
        <f>IFERROR(_xll.qlIndexFixing(ONIndex1Y,I2498,TRUE,_xll.ohTrigger(RecalcTrigger,Trigger1Y)),NA())</f>
        <v>5.8012772158533288E-3</v>
      </c>
    </row>
    <row r="2499" spans="2:17" x14ac:dyDescent="0.2">
      <c r="B2499" s="39" t="s">
        <v>42</v>
      </c>
      <c r="D2499" s="42">
        <f>_xll.qlCalendarAdvance(Calendar,$D2498,B2499,"f",FALSE)</f>
        <v>57278</v>
      </c>
      <c r="E2499" s="140">
        <f>_xll.qlInterestRateIndexValueDate(IndexON,D2499)</f>
        <v>57278</v>
      </c>
      <c r="F2499" s="156">
        <f>IFERROR(_xll.qlIndexFixing(IndexON,D2499,TRUE,_xll.ohTrigger(RecalcTrigger,TriggerON)),NA())</f>
        <v>4.6545129590724876E-3</v>
      </c>
      <c r="H2499" s="42">
        <f>_xll.qlCalendarAdvance(Calendar,$H2498,B2499,"f",FALSE)</f>
        <v>57278</v>
      </c>
      <c r="I2499" s="140">
        <f>_xll.qlInterestRateIndexValueDate(Index1M,$H2499)</f>
        <v>57278</v>
      </c>
      <c r="J2499" s="145">
        <f>IFERROR(_xll.qlIndexFixing(Index1M,$H2499,TRUE,_xll.ohTrigger(RecalcTrigger,Trigger1M)),NA())</f>
        <v>5.4223628122709103E-3</v>
      </c>
      <c r="K2499" s="44">
        <f>IFERROR(_xll.qlIndexFixing(Index3M,H2499,TRUE,_xll.ohTrigger(RecalcTrigger,Trigger3M)),NA())</f>
        <v>5.6220672774090243E-3</v>
      </c>
      <c r="L2499" s="44">
        <f>IFERROR(_xll.qlIndexFixing(Index6M,$H2499,TRUE,_xll.ohTrigger(RecalcTrigger,Trigger6M)),NA())</f>
        <v>5.5844948247172066E-3</v>
      </c>
      <c r="M2499" s="146">
        <f>IFERROR(_xll.qlIndexFixing(Index1Y,$H2499,TRUE,_xll.ohTrigger(RecalcTrigger,Trigger1Y)),NA())</f>
        <v>5.824411209018221E-3</v>
      </c>
      <c r="N2499" s="145">
        <f>IFERROR(_xll.qlIndexFixing(ONIndex1M,I2499,TRUE,_xll.ohTrigger(RecalcTrigger,Trigger1M)),NA())</f>
        <v>5.4199244531005775E-3</v>
      </c>
      <c r="O2499" s="44">
        <f>IFERROR(_xll.qlIndexFixing(ONIndex3M,I2499,TRUE,_xll.ohTrigger(RecalcTrigger,Trigger3M)),NA())</f>
        <v>5.6122084317078436E-3</v>
      </c>
      <c r="P2499" s="44">
        <f>IFERROR(_xll.qlIndexFixing(ONIndex6M,I2499,TRUE,_xll.ohTrigger(RecalcTrigger,Trigger6M)),NA())</f>
        <v>5.5699491802063683E-3</v>
      </c>
      <c r="Q2499" s="146">
        <f>IFERROR(_xll.qlIndexFixing(ONIndex1Y,I2499,TRUE,_xll.ohTrigger(RecalcTrigger,Trigger1Y)),NA())</f>
        <v>5.8013682330149141E-3</v>
      </c>
    </row>
    <row r="2500" spans="2:17" x14ac:dyDescent="0.2">
      <c r="B2500" s="39" t="s">
        <v>42</v>
      </c>
      <c r="D2500" s="42">
        <f>_xll.qlCalendarAdvance(Calendar,$D2499,B2500,"f",FALSE)</f>
        <v>57285</v>
      </c>
      <c r="E2500" s="140">
        <f>_xll.qlInterestRateIndexValueDate(IndexON,D2500)</f>
        <v>57285</v>
      </c>
      <c r="F2500" s="156">
        <f>IFERROR(_xll.qlIndexFixing(IndexON,D2500,TRUE,_xll.ohTrigger(RecalcTrigger,TriggerON)),NA())</f>
        <v>4.6556068182745936E-3</v>
      </c>
      <c r="H2500" s="42">
        <f>_xll.qlCalendarAdvance(Calendar,$H2499,B2500,"f",FALSE)</f>
        <v>57285</v>
      </c>
      <c r="I2500" s="140">
        <f>_xll.qlInterestRateIndexValueDate(Index1M,$H2500)</f>
        <v>57285</v>
      </c>
      <c r="J2500" s="145">
        <f>IFERROR(_xll.qlIndexFixing(Index1M,$H2500,TRUE,_xll.ohTrigger(RecalcTrigger,Trigger1M)),NA())</f>
        <v>5.4226425707335126E-3</v>
      </c>
      <c r="K2500" s="44">
        <f>IFERROR(_xll.qlIndexFixing(Index3M,H2500,TRUE,_xll.ohTrigger(RecalcTrigger,Trigger3M)),NA())</f>
        <v>5.6229933170286236E-3</v>
      </c>
      <c r="L2500" s="44">
        <f>IFERROR(_xll.qlIndexFixing(Index6M,$H2500,TRUE,_xll.ohTrigger(RecalcTrigger,Trigger6M)),NA())</f>
        <v>5.5849735378147771E-3</v>
      </c>
      <c r="M2500" s="146">
        <f>IFERROR(_xll.qlIndexFixing(Index1Y,$H2500,TRUE,_xll.ohTrigger(RecalcTrigger,Trigger1Y)),NA())</f>
        <v>5.824726568666394E-3</v>
      </c>
      <c r="N2500" s="145">
        <f>IFERROR(_xll.qlIndexFixing(ONIndex1M,I2500,TRUE,_xll.ohTrigger(RecalcTrigger,Trigger1M)),NA())</f>
        <v>5.4204201874274993E-3</v>
      </c>
      <c r="O2500" s="44">
        <f>IFERROR(_xll.qlIndexFixing(ONIndex3M,I2500,TRUE,_xll.ohTrigger(RecalcTrigger,Trigger3M)),NA())</f>
        <v>5.6130997193781784E-3</v>
      </c>
      <c r="P2500" s="44">
        <f>IFERROR(_xll.qlIndexFixing(ONIndex6M,I2500,TRUE,_xll.ohTrigger(RecalcTrigger,Trigger6M)),NA())</f>
        <v>5.5704185070615253E-3</v>
      </c>
      <c r="Q2500" s="146">
        <f>IFERROR(_xll.qlIndexFixing(ONIndex1Y,I2500,TRUE,_xll.ohTrigger(RecalcTrigger,Trigger1Y)),NA())</f>
        <v>5.8014674917727937E-3</v>
      </c>
    </row>
    <row r="2501" spans="2:17" x14ac:dyDescent="0.2">
      <c r="B2501" s="39" t="s">
        <v>42</v>
      </c>
      <c r="D2501" s="42">
        <f>_xll.qlCalendarAdvance(Calendar,$D2500,B2501,"f",FALSE)</f>
        <v>57292</v>
      </c>
      <c r="E2501" s="140">
        <f>_xll.qlInterestRateIndexValueDate(IndexON,D2501)</f>
        <v>57292</v>
      </c>
      <c r="F2501" s="156">
        <f>IFERROR(_xll.qlIndexFixing(IndexON,D2501,TRUE,_xll.ohTrigger(RecalcTrigger,TriggerON)),NA())</f>
        <v>4.6567057005630907E-3</v>
      </c>
      <c r="H2501" s="42">
        <f>_xll.qlCalendarAdvance(Calendar,$H2500,B2501,"f",FALSE)</f>
        <v>57292</v>
      </c>
      <c r="I2501" s="140">
        <f>_xll.qlInterestRateIndexValueDate(Index1M,$H2501)</f>
        <v>57292</v>
      </c>
      <c r="J2501" s="145">
        <f>IFERROR(_xll.qlIndexFixing(Index1M,$H2501,TRUE,_xll.ohTrigger(RecalcTrigger,Trigger1M)),NA())</f>
        <v>5.4231600912246405E-3</v>
      </c>
      <c r="K2501" s="44">
        <f>IFERROR(_xll.qlIndexFixing(Index3M,H2501,TRUE,_xll.ohTrigger(RecalcTrigger,Trigger3M)),NA())</f>
        <v>5.6239245110903746E-3</v>
      </c>
      <c r="L2501" s="44">
        <f>IFERROR(_xll.qlIndexFixing(Index6M,$H2501,TRUE,_xll.ohTrigger(RecalcTrigger,Trigger6M)),NA())</f>
        <v>5.5855444223207925E-3</v>
      </c>
      <c r="M2501" s="146">
        <f>IFERROR(_xll.qlIndexFixing(Index1Y,$H2501,TRUE,_xll.ohTrigger(RecalcTrigger,Trigger1Y)),NA())</f>
        <v>5.8250502178160968E-3</v>
      </c>
      <c r="N2501" s="145">
        <f>IFERROR(_xll.qlIndexFixing(ONIndex1M,I2501,TRUE,_xll.ohTrigger(RecalcTrigger,Trigger1M)),NA())</f>
        <v>5.4209229423884953E-3</v>
      </c>
      <c r="O2501" s="44">
        <f>IFERROR(_xll.qlIndexFixing(ONIndex3M,I2501,TRUE,_xll.ohTrigger(RecalcTrigger,Trigger3M)),NA())</f>
        <v>5.6139961541357142E-3</v>
      </c>
      <c r="P2501" s="44">
        <f>IFERROR(_xll.qlIndexFixing(ONIndex6M,I2501,TRUE,_xll.ohTrigger(RecalcTrigger,Trigger6M)),NA())</f>
        <v>5.5708950496291543E-3</v>
      </c>
      <c r="Q2501" s="146">
        <f>IFERROR(_xll.qlIndexFixing(ONIndex1Y,I2501,TRUE,_xll.ohTrigger(RecalcTrigger,Trigger1Y)),NA())</f>
        <v>5.8015749920459214E-3</v>
      </c>
    </row>
    <row r="2502" spans="2:17" x14ac:dyDescent="0.2">
      <c r="B2502" s="39" t="s">
        <v>42</v>
      </c>
      <c r="D2502" s="42">
        <f>_xll.qlCalendarAdvance(Calendar,$D2501,B2502,"f",FALSE)</f>
        <v>57299</v>
      </c>
      <c r="E2502" s="140">
        <f>_xll.qlInterestRateIndexValueDate(IndexON,D2502)</f>
        <v>57299</v>
      </c>
      <c r="F2502" s="156">
        <f>IFERROR(_xll.qlIndexFixing(IndexON,D2502,TRUE,_xll.ohTrigger(RecalcTrigger,TriggerON)),NA())</f>
        <v>4.6578096058569329E-3</v>
      </c>
      <c r="H2502" s="42">
        <f>_xll.qlCalendarAdvance(Calendar,$H2501,B2502,"f",FALSE)</f>
        <v>57299</v>
      </c>
      <c r="I2502" s="140">
        <f>_xll.qlInterestRateIndexValueDate(Index1M,$H2502)</f>
        <v>57299</v>
      </c>
      <c r="J2502" s="145">
        <f>IFERROR(_xll.qlIndexFixing(Index1M,$H2502,TRUE,_xll.ohTrigger(RecalcTrigger,Trigger1M)),NA())</f>
        <v>5.423684635367465E-3</v>
      </c>
      <c r="K2502" s="44">
        <f>IFERROR(_xll.qlIndexFixing(Index3M,H2502,TRUE,_xll.ohTrigger(RecalcTrigger,Trigger3M)),NA())</f>
        <v>5.6248608596004435E-3</v>
      </c>
      <c r="L2502" s="44">
        <f>IFERROR(_xll.qlIndexFixing(Index6M,$H2502,TRUE,_xll.ohTrigger(RecalcTrigger,Trigger6M)),NA())</f>
        <v>5.5861225426083096E-3</v>
      </c>
      <c r="M2502" s="146">
        <f>IFERROR(_xll.qlIndexFixing(Index1Y,$H2502,TRUE,_xll.ohTrigger(RecalcTrigger,Trigger1Y)),NA())</f>
        <v>5.8253821564755448E-3</v>
      </c>
      <c r="N2502" s="145">
        <f>IFERROR(_xll.qlIndexFixing(ONIndex1M,I2502,TRUE,_xll.ohTrigger(RecalcTrigger,Trigger1M)),NA())</f>
        <v>5.421432717902519E-3</v>
      </c>
      <c r="O2502" s="44">
        <f>IFERROR(_xll.qlIndexFixing(ONIndex3M,I2502,TRUE,_xll.ohTrigger(RecalcTrigger,Trigger3M)),NA())</f>
        <v>5.6148977359804508E-3</v>
      </c>
      <c r="P2502" s="44">
        <f>IFERROR(_xll.qlIndexFixing(ONIndex6M,I2502,TRUE,_xll.ohTrigger(RecalcTrigger,Trigger6M)),NA())</f>
        <v>5.5713788079092552E-3</v>
      </c>
      <c r="Q2502" s="146">
        <f>IFERROR(_xll.qlIndexFixing(ONIndex1Y,I2502,TRUE,_xll.ohTrigger(RecalcTrigger,Trigger1Y)),NA())</f>
        <v>5.8016907338342971E-3</v>
      </c>
    </row>
    <row r="2503" spans="2:17" x14ac:dyDescent="0.2">
      <c r="B2503" s="39" t="s">
        <v>42</v>
      </c>
      <c r="D2503" s="42">
        <f>_xll.qlCalendarAdvance(Calendar,$D2502,B2503,"f",FALSE)</f>
        <v>57306</v>
      </c>
      <c r="E2503" s="140">
        <f>_xll.qlInterestRateIndexValueDate(IndexON,D2503)</f>
        <v>57306</v>
      </c>
      <c r="F2503" s="156">
        <f>IFERROR(_xll.qlIndexFixing(IndexON,D2503,TRUE,_xll.ohTrigger(RecalcTrigger,TriggerON)),NA())</f>
        <v>4.6589185341561201E-3</v>
      </c>
      <c r="H2503" s="42">
        <f>_xll.qlCalendarAdvance(Calendar,$H2502,B2503,"f",FALSE)</f>
        <v>57306</v>
      </c>
      <c r="I2503" s="140">
        <f>_xll.qlInterestRateIndexValueDate(Index1M,$H2503)</f>
        <v>57306</v>
      </c>
      <c r="J2503" s="145">
        <f>IFERROR(_xll.qlIndexFixing(Index1M,$H2503,TRUE,_xll.ohTrigger(RecalcTrigger,Trigger1M)),NA())</f>
        <v>5.4242162031592862E-3</v>
      </c>
      <c r="K2503" s="44">
        <f>IFERROR(_xll.qlIndexFixing(Index3M,H2503,TRUE,_xll.ohTrigger(RecalcTrigger,Trigger3M)),NA())</f>
        <v>5.625802362560591E-3</v>
      </c>
      <c r="L2503" s="44">
        <f>IFERROR(_xll.qlIndexFixing(Index6M,$H2503,TRUE,_xll.ohTrigger(RecalcTrigger,Trigger6M)),NA())</f>
        <v>5.586707898682701E-3</v>
      </c>
      <c r="M2503" s="146">
        <f>IFERROR(_xll.qlIndexFixing(Index1Y,$H2503,TRUE,_xll.ohTrigger(RecalcTrigger,Trigger1Y)),NA())</f>
        <v>5.8257223846527317E-3</v>
      </c>
      <c r="N2503" s="145">
        <f>IFERROR(_xll.qlIndexFixing(ONIndex1M,I2503,TRUE,_xll.ohTrigger(RecalcTrigger,Trigger1M)),NA())</f>
        <v>5.4219495139695706E-3</v>
      </c>
      <c r="O2503" s="44">
        <f>IFERROR(_xll.qlIndexFixing(ONIndex3M,I2503,TRUE,_xll.ohTrigger(RecalcTrigger,Trigger3M)),NA())</f>
        <v>5.6158044647502958E-3</v>
      </c>
      <c r="P2503" s="44">
        <f>IFERROR(_xll.qlIndexFixing(ONIndex6M,I2503,TRUE,_xll.ohTrigger(RecalcTrigger,Trigger6M)),NA())</f>
        <v>5.5718697819828744E-3</v>
      </c>
      <c r="Q2503" s="146">
        <f>IFERROR(_xll.qlIndexFixing(ONIndex1Y,I2503,TRUE,_xll.ohTrigger(RecalcTrigger,Trigger1Y)),NA())</f>
        <v>5.8018147170568746E-3</v>
      </c>
    </row>
    <row r="2504" spans="2:17" x14ac:dyDescent="0.2">
      <c r="B2504" s="39" t="s">
        <v>42</v>
      </c>
      <c r="D2504" s="42">
        <f>_xll.qlCalendarAdvance(Calendar,$D2503,B2504,"f",FALSE)</f>
        <v>57313</v>
      </c>
      <c r="E2504" s="140">
        <f>_xll.qlInterestRateIndexValueDate(IndexON,D2504)</f>
        <v>57313</v>
      </c>
      <c r="F2504" s="156">
        <f>IFERROR(_xll.qlIndexFixing(IndexON,D2504,TRUE,_xll.ohTrigger(RecalcTrigger,TriggerON)),NA())</f>
        <v>4.6600324854606523E-3</v>
      </c>
      <c r="H2504" s="42">
        <f>_xll.qlCalendarAdvance(Calendar,$H2503,B2504,"f",FALSE)</f>
        <v>57313</v>
      </c>
      <c r="I2504" s="140">
        <f>_xll.qlInterestRateIndexValueDate(Index1M,$H2504)</f>
        <v>57313</v>
      </c>
      <c r="J2504" s="145">
        <f>IFERROR(_xll.qlIndexFixing(Index1M,$H2504,TRUE,_xll.ohTrigger(RecalcTrigger,Trigger1M)),NA())</f>
        <v>5.4247547946055059E-3</v>
      </c>
      <c r="K2504" s="44">
        <f>IFERROR(_xll.qlIndexFixing(Index3M,H2504,TRUE,_xll.ohTrigger(RecalcTrigger,Trigger3M)),NA())</f>
        <v>5.6266370800765724E-3</v>
      </c>
      <c r="L2504" s="44">
        <f>IFERROR(_xll.qlIndexFixing(Index6M,$H2504,TRUE,_xll.ohTrigger(RecalcTrigger,Trigger6M)),NA())</f>
        <v>5.5873004905511317E-3</v>
      </c>
      <c r="M2504" s="146">
        <f>IFERROR(_xll.qlIndexFixing(Index1Y,$H2504,TRUE,_xll.ohTrigger(RecalcTrigger,Trigger1Y)),NA())</f>
        <v>5.8260709023563173E-3</v>
      </c>
      <c r="N2504" s="145">
        <f>IFERROR(_xll.qlIndexFixing(ONIndex1M,I2504,TRUE,_xll.ohTrigger(RecalcTrigger,Trigger1M)),NA())</f>
        <v>5.4224733307517425E-3</v>
      </c>
      <c r="O2504" s="44">
        <f>IFERROR(_xll.qlIndexFixing(ONIndex3M,I2504,TRUE,_xll.ohTrigger(RecalcTrigger,Trigger3M)),NA())</f>
        <v>5.6167163405262954E-3</v>
      </c>
      <c r="P2504" s="44">
        <f>IFERROR(_xll.qlIndexFixing(ONIndex6M,I2504,TRUE,_xll.ohTrigger(RecalcTrigger,Trigger6M)),NA())</f>
        <v>5.5723679717689656E-3</v>
      </c>
      <c r="Q2504" s="146">
        <f>IFERROR(_xll.qlIndexFixing(ONIndex1Y,I2504,TRUE,_xll.ohTrigger(RecalcTrigger,Trigger1Y)),NA())</f>
        <v>5.8019469419567926E-3</v>
      </c>
    </row>
    <row r="2505" spans="2:17" x14ac:dyDescent="0.2">
      <c r="B2505" s="39" t="s">
        <v>42</v>
      </c>
      <c r="D2505" s="42">
        <f>_xll.qlCalendarAdvance(Calendar,$D2504,B2505,"f",FALSE)</f>
        <v>57320</v>
      </c>
      <c r="E2505" s="140">
        <f>_xll.qlInterestRateIndexValueDate(IndexON,D2505)</f>
        <v>57320</v>
      </c>
      <c r="F2505" s="156">
        <f>IFERROR(_xll.qlIndexFixing(IndexON,D2505,TRUE,_xll.ohTrigger(RecalcTrigger,TriggerON)),NA())</f>
        <v>4.6611514597705295E-3</v>
      </c>
      <c r="H2505" s="42">
        <f>_xll.qlCalendarAdvance(Calendar,$H2504,B2505,"f",FALSE)</f>
        <v>57320</v>
      </c>
      <c r="I2505" s="140">
        <f>_xll.qlInterestRateIndexValueDate(Index1M,$H2505)</f>
        <v>57320</v>
      </c>
      <c r="J2505" s="145">
        <f>IFERROR(_xll.qlIndexFixing(Index1M,$H2505,TRUE,_xll.ohTrigger(RecalcTrigger,Trigger1M)),NA())</f>
        <v>5.4255403201114265E-3</v>
      </c>
      <c r="K2505" s="44">
        <f>IFERROR(_xll.qlIndexFixing(Index3M,H2505,TRUE,_xll.ohTrigger(RecalcTrigger,Trigger3M)),NA())</f>
        <v>5.6274762240168504E-3</v>
      </c>
      <c r="L2505" s="44">
        <f>IFERROR(_xll.qlIndexFixing(Index6M,$H2505,TRUE,_xll.ohTrigger(RecalcTrigger,Trigger6M)),NA())</f>
        <v>5.587988408302328E-3</v>
      </c>
      <c r="M2505" s="146">
        <f>IFERROR(_xll.qlIndexFixing(Index1Y,$H2505,TRUE,_xll.ohTrigger(RecalcTrigger,Trigger1Y)),NA())</f>
        <v>5.8264277095949613E-3</v>
      </c>
      <c r="N2505" s="145">
        <f>IFERROR(_xll.qlIndexFixing(ONIndex1M,I2505,TRUE,_xll.ohTrigger(RecalcTrigger,Trigger1M)),NA())</f>
        <v>5.4230041680869423E-3</v>
      </c>
      <c r="O2505" s="44">
        <f>IFERROR(_xll.qlIndexFixing(ONIndex3M,I2505,TRUE,_xll.ohTrigger(RecalcTrigger,Trigger3M)),NA())</f>
        <v>5.6176333633894959E-3</v>
      </c>
      <c r="P2505" s="44">
        <f>IFERROR(_xll.qlIndexFixing(ONIndex6M,I2505,TRUE,_xll.ohTrigger(RecalcTrigger,Trigger6M)),NA())</f>
        <v>5.5728733772675287E-3</v>
      </c>
      <c r="Q2505" s="146">
        <f>IFERROR(_xll.qlIndexFixing(ONIndex1Y,I2505,TRUE,_xll.ohTrigger(RecalcTrigger,Trigger1Y)),NA())</f>
        <v>5.8020874082909124E-3</v>
      </c>
    </row>
    <row r="2506" spans="2:17" x14ac:dyDescent="0.2">
      <c r="B2506" s="39" t="s">
        <v>42</v>
      </c>
      <c r="D2506" s="42">
        <f>_xll.qlCalendarAdvance(Calendar,$D2505,B2506,"f",FALSE)</f>
        <v>57327</v>
      </c>
      <c r="E2506" s="140">
        <f>_xll.qlInterestRateIndexValueDate(IndexON,D2506)</f>
        <v>57327</v>
      </c>
      <c r="F2506" s="156">
        <f>IFERROR(_xll.qlIndexFixing(IndexON,D2506,TRUE,_xll.ohTrigger(RecalcTrigger,TriggerON)),NA())</f>
        <v>4.6622754570857516E-3</v>
      </c>
      <c r="H2506" s="42">
        <f>_xll.qlCalendarAdvance(Calendar,$H2505,B2506,"f",FALSE)</f>
        <v>57327</v>
      </c>
      <c r="I2506" s="140">
        <f>_xll.qlInterestRateIndexValueDate(Index1M,$H2506)</f>
        <v>57327</v>
      </c>
      <c r="J2506" s="145">
        <f>IFERROR(_xll.qlIndexFixing(Index1M,$H2506,TRUE,_xll.ohTrigger(RecalcTrigger,Trigger1M)),NA())</f>
        <v>5.426094488639799E-3</v>
      </c>
      <c r="K2506" s="44">
        <f>IFERROR(_xll.qlIndexFixing(Index3M,H2506,TRUE,_xll.ohTrigger(RecalcTrigger,Trigger3M)),NA())</f>
        <v>5.6284324245315194E-3</v>
      </c>
      <c r="L2506" s="44">
        <f>IFERROR(_xll.qlIndexFixing(Index6M,$H2506,TRUE,_xll.ohTrigger(RecalcTrigger,Trigger6M)),NA())</f>
        <v>5.5885959979104722E-3</v>
      </c>
      <c r="M2506" s="146">
        <f>IFERROR(_xll.qlIndexFixing(Index1Y,$H2506,TRUE,_xll.ohTrigger(RecalcTrigger,Trigger1Y)),NA())</f>
        <v>5.8267928063768792E-3</v>
      </c>
      <c r="N2506" s="145">
        <f>IFERROR(_xll.qlIndexFixing(ONIndex1M,I2506,TRUE,_xll.ohTrigger(RecalcTrigger,Trigger1M)),NA())</f>
        <v>5.4235420260562162E-3</v>
      </c>
      <c r="O2506" s="44">
        <f>IFERROR(_xll.qlIndexFixing(ONIndex3M,I2506,TRUE,_xll.ohTrigger(RecalcTrigger,Trigger3M)),NA())</f>
        <v>5.6185555331778048E-3</v>
      </c>
      <c r="P2506" s="44">
        <f>IFERROR(_xll.qlIndexFixing(ONIndex6M,I2506,TRUE,_xll.ohTrigger(RecalcTrigger,Trigger6M)),NA())</f>
        <v>5.5733859985596101E-3</v>
      </c>
      <c r="Q2506" s="146">
        <f>IFERROR(_xll.qlIndexFixing(ONIndex1Y,I2506,TRUE,_xll.ohTrigger(RecalcTrigger,Trigger1Y)),NA())</f>
        <v>5.8022361161402802E-3</v>
      </c>
    </row>
    <row r="2507" spans="2:17" x14ac:dyDescent="0.2">
      <c r="B2507" s="39" t="s">
        <v>42</v>
      </c>
      <c r="D2507" s="42">
        <f>_xll.qlCalendarAdvance(Calendar,$D2506,B2507,"f",FALSE)</f>
        <v>57334</v>
      </c>
      <c r="E2507" s="140">
        <f>_xll.qlInterestRateIndexValueDate(IndexON,D2507)</f>
        <v>57334</v>
      </c>
      <c r="F2507" s="156">
        <f>IFERROR(_xll.qlIndexFixing(IndexON,D2507,TRUE,_xll.ohTrigger(RecalcTrigger,TriggerON)),NA())</f>
        <v>4.6634044774063188E-3</v>
      </c>
      <c r="H2507" s="42">
        <f>_xll.qlCalendarAdvance(Calendar,$H2506,B2507,"f",FALSE)</f>
        <v>57334</v>
      </c>
      <c r="I2507" s="140">
        <f>_xll.qlInterestRateIndexValueDate(Index1M,$H2507)</f>
        <v>57334</v>
      </c>
      <c r="J2507" s="145">
        <f>IFERROR(_xll.qlIndexFixing(Index1M,$H2507,TRUE,_xll.ohTrigger(RecalcTrigger,Trigger1M)),NA())</f>
        <v>5.4266556811447906E-3</v>
      </c>
      <c r="K2507" s="44">
        <f>IFERROR(_xll.qlIndexFixing(Index3M,H2507,TRUE,_xll.ohTrigger(RecalcTrigger,Trigger3M)),NA())</f>
        <v>5.6293937793483097E-3</v>
      </c>
      <c r="L2507" s="44">
        <f>IFERROR(_xll.qlIndexFixing(Index6M,$H2507,TRUE,_xll.ohTrigger(RecalcTrigger,Trigger6M)),NA())</f>
        <v>5.5892108234436733E-3</v>
      </c>
      <c r="M2507" s="146">
        <f>IFERROR(_xll.qlIndexFixing(Index1Y,$H2507,TRUE,_xll.ohTrigger(RecalcTrigger,Trigger1Y)),NA())</f>
        <v>5.8271661927120633E-3</v>
      </c>
      <c r="N2507" s="145">
        <f>IFERROR(_xll.qlIndexFixing(ONIndex1M,I2507,TRUE,_xll.ohTrigger(RecalcTrigger,Trigger1M)),NA())</f>
        <v>5.4240869045785178E-3</v>
      </c>
      <c r="O2507" s="44">
        <f>IFERROR(_xll.qlIndexFixing(ONIndex3M,I2507,TRUE,_xll.ohTrigger(RecalcTrigger,Trigger3M)),NA())</f>
        <v>5.6194828501343608E-3</v>
      </c>
      <c r="P2507" s="44">
        <f>IFERROR(_xll.qlIndexFixing(ONIndex6M,I2507,TRUE,_xll.ohTrigger(RecalcTrigger,Trigger6M)),NA())</f>
        <v>5.5739058356452098E-3</v>
      </c>
      <c r="Q2507" s="146">
        <f>IFERROR(_xll.qlIndexFixing(ONIndex1Y,I2507,TRUE,_xll.ohTrigger(RecalcTrigger,Trigger1Y)),NA())</f>
        <v>5.8023930655859424E-3</v>
      </c>
    </row>
    <row r="2508" spans="2:17" x14ac:dyDescent="0.2">
      <c r="B2508" s="39" t="s">
        <v>42</v>
      </c>
      <c r="D2508" s="42">
        <f>_xll.qlCalendarAdvance(Calendar,$D2507,B2508,"f",FALSE)</f>
        <v>57341</v>
      </c>
      <c r="E2508" s="140">
        <f>_xll.qlInterestRateIndexValueDate(IndexON,D2508)</f>
        <v>57341</v>
      </c>
      <c r="F2508" s="156">
        <f>IFERROR(_xll.qlIndexFixing(IndexON,D2508,TRUE,_xll.ohTrigger(RecalcTrigger,TriggerON)),NA())</f>
        <v>4.664538520732231E-3</v>
      </c>
      <c r="H2508" s="42">
        <f>_xll.qlCalendarAdvance(Calendar,$H2507,B2508,"f",FALSE)</f>
        <v>57341</v>
      </c>
      <c r="I2508" s="140">
        <f>_xll.qlInterestRateIndexValueDate(Index1M,$H2508)</f>
        <v>57341</v>
      </c>
      <c r="J2508" s="145">
        <f>IFERROR(_xll.qlIndexFixing(Index1M,$H2508,TRUE,_xll.ohTrigger(RecalcTrigger,Trigger1M)),NA())</f>
        <v>5.4272238976190339E-3</v>
      </c>
      <c r="K2508" s="44">
        <f>IFERROR(_xll.qlIndexFixing(Index3M,H2508,TRUE,_xll.ohTrigger(RecalcTrigger,Trigger3M)),NA())</f>
        <v>5.630360288468121E-3</v>
      </c>
      <c r="L2508" s="44">
        <f>IFERROR(_xll.qlIndexFixing(Index6M,$H2508,TRUE,_xll.ohTrigger(RecalcTrigger,Trigger6M)),NA())</f>
        <v>5.5898328849086128E-3</v>
      </c>
      <c r="M2508" s="146">
        <f>IFERROR(_xll.qlIndexFixing(Index1Y,$H2508,TRUE,_xll.ohTrigger(RecalcTrigger,Trigger1Y)),NA())</f>
        <v>5.827547868608951E-3</v>
      </c>
      <c r="N2508" s="145">
        <f>IFERROR(_xll.qlIndexFixing(ONIndex1M,I2508,TRUE,_xll.ohTrigger(RecalcTrigger,Trigger1M)),NA())</f>
        <v>5.4246388037348936E-3</v>
      </c>
      <c r="O2508" s="44">
        <f>IFERROR(_xll.qlIndexFixing(ONIndex3M,I2508,TRUE,_xll.ohTrigger(RecalcTrigger,Trigger3M)),NA())</f>
        <v>5.6204153139349788E-3</v>
      </c>
      <c r="P2508" s="44">
        <f>IFERROR(_xll.qlIndexFixing(ONIndex6M,I2508,TRUE,_xll.ohTrigger(RecalcTrigger,Trigger6M)),NA())</f>
        <v>5.5744328884432814E-3</v>
      </c>
      <c r="Q2508" s="146">
        <f>IFERROR(_xll.qlIndexFixing(ONIndex1Y,I2508,TRUE,_xll.ohTrigger(RecalcTrigger,Trigger1Y)),NA())</f>
        <v>5.8025582565468525E-3</v>
      </c>
    </row>
    <row r="2509" spans="2:17" x14ac:dyDescent="0.2">
      <c r="B2509" s="39" t="s">
        <v>42</v>
      </c>
      <c r="D2509" s="42">
        <f>_xll.qlCalendarAdvance(Calendar,$D2508,B2509,"f",FALSE)</f>
        <v>57348</v>
      </c>
      <c r="E2509" s="140">
        <f>_xll.qlInterestRateIndexValueDate(IndexON,D2509)</f>
        <v>57348</v>
      </c>
      <c r="F2509" s="156">
        <f>IFERROR(_xll.qlIndexFixing(IndexON,D2509,TRUE,_xll.ohTrigger(RecalcTrigger,TriggerON)),NA())</f>
        <v>4.6656775871445344E-3</v>
      </c>
      <c r="H2509" s="42">
        <f>_xll.qlCalendarAdvance(Calendar,$H2508,B2509,"f",FALSE)</f>
        <v>57348</v>
      </c>
      <c r="I2509" s="140">
        <f>_xll.qlInterestRateIndexValueDate(Index1M,$H2509)</f>
        <v>57348</v>
      </c>
      <c r="J2509" s="145">
        <f>IFERROR(_xll.qlIndexFixing(Index1M,$H2509,TRUE,_xll.ohTrigger(RecalcTrigger,Trigger1M)),NA())</f>
        <v>5.4277991380674399E-3</v>
      </c>
      <c r="K2509" s="44">
        <f>IFERROR(_xll.qlIndexFixing(Index3M,H2509,TRUE,_xll.ohTrigger(RecalcTrigger,Trigger3M)),NA())</f>
        <v>5.6313319518972579E-3</v>
      </c>
      <c r="L2509" s="44">
        <f>IFERROR(_xll.qlIndexFixing(Index6M,$H2509,TRUE,_xll.ohTrigger(RecalcTrigger,Trigger6M)),NA())</f>
        <v>5.5903719870214813E-3</v>
      </c>
      <c r="M2509" s="146">
        <f>IFERROR(_xll.qlIndexFixing(Index1Y,$H2509,TRUE,_xll.ohTrigger(RecalcTrigger,Trigger1Y)),NA())</f>
        <v>5.8279378340770904E-3</v>
      </c>
      <c r="N2509" s="145">
        <f>IFERROR(_xll.qlIndexFixing(ONIndex1M,I2509,TRUE,_xll.ohTrigger(RecalcTrigger,Trigger1M)),NA())</f>
        <v>5.4251977235253435E-3</v>
      </c>
      <c r="O2509" s="44">
        <f>IFERROR(_xll.qlIndexFixing(ONIndex3M,I2509,TRUE,_xll.ohTrigger(RecalcTrigger,Trigger3M)),NA())</f>
        <v>5.6213529248227978E-3</v>
      </c>
      <c r="P2509" s="44">
        <f>IFERROR(_xll.qlIndexFixing(ONIndex6M,I2509,TRUE,_xll.ohTrigger(RecalcTrigger,Trigger6M)),NA())</f>
        <v>5.5749671569538251E-3</v>
      </c>
      <c r="Q2509" s="146">
        <f>IFERROR(_xll.qlIndexFixing(ONIndex1Y,I2509,TRUE,_xll.ohTrigger(RecalcTrigger,Trigger1Y)),NA())</f>
        <v>5.8027316889419644E-3</v>
      </c>
    </row>
    <row r="2510" spans="2:17" x14ac:dyDescent="0.2">
      <c r="B2510" s="39" t="s">
        <v>42</v>
      </c>
      <c r="D2510" s="42">
        <f>_xll.qlCalendarAdvance(Calendar,$D2509,B2510,"f",FALSE)</f>
        <v>57355</v>
      </c>
      <c r="E2510" s="140">
        <f>_xll.qlInterestRateIndexValueDate(IndexON,D2510)</f>
        <v>57355</v>
      </c>
      <c r="F2510" s="156">
        <f>IFERROR(_xll.qlIndexFixing(IndexON,D2510,TRUE,_xll.ohTrigger(RecalcTrigger,TriggerON)),NA())</f>
        <v>4.6668216764811365E-3</v>
      </c>
      <c r="H2510" s="42">
        <f>_xll.qlCalendarAdvance(Calendar,$H2509,B2510,"f",FALSE)</f>
        <v>57355</v>
      </c>
      <c r="I2510" s="140">
        <f>_xll.qlInterestRateIndexValueDate(Index1M,$H2510)</f>
        <v>57355</v>
      </c>
      <c r="J2510" s="145">
        <f>IFERROR(_xll.qlIndexFixing(Index1M,$H2510,TRUE,_xll.ohTrigger(RecalcTrigger,Trigger1M)),NA())</f>
        <v>5.4283814024900096E-3</v>
      </c>
      <c r="K2510" s="44">
        <f>IFERROR(_xll.qlIndexFixing(Index3M,H2510,TRUE,_xll.ohTrigger(RecalcTrigger,Trigger3M)),NA())</f>
        <v>5.6323087696384206E-3</v>
      </c>
      <c r="L2510" s="44">
        <f>IFERROR(_xll.qlIndexFixing(Index6M,$H2510,TRUE,_xll.ohTrigger(RecalcTrigger,Trigger6M)),NA())</f>
        <v>5.5910079937875803E-3</v>
      </c>
      <c r="M2510" s="146">
        <f>IFERROR(_xll.qlIndexFixing(Index1Y,$H2510,TRUE,_xll.ohTrigger(RecalcTrigger,Trigger1Y)),NA())</f>
        <v>5.8283360891266955E-3</v>
      </c>
      <c r="N2510" s="145">
        <f>IFERROR(_xll.qlIndexFixing(ONIndex1M,I2510,TRUE,_xll.ohTrigger(RecalcTrigger,Trigger1M)),NA())</f>
        <v>5.4257636638688211E-3</v>
      </c>
      <c r="O2510" s="44">
        <f>IFERROR(_xll.qlIndexFixing(ONIndex3M,I2510,TRUE,_xll.ohTrigger(RecalcTrigger,Trigger3M)),NA())</f>
        <v>5.6222956827167714E-3</v>
      </c>
      <c r="P2510" s="44">
        <f>IFERROR(_xll.qlIndexFixing(ONIndex6M,I2510,TRUE,_xll.ohTrigger(RecalcTrigger,Trigger6M)),NA())</f>
        <v>5.5755086410957944E-3</v>
      </c>
      <c r="Q2510" s="146">
        <f>IFERROR(_xll.qlIndexFixing(ONIndex1Y,I2510,TRUE,_xll.ohTrigger(RecalcTrigger,Trigger1Y)),NA())</f>
        <v>5.802913363014417E-3</v>
      </c>
    </row>
    <row r="2511" spans="2:17" x14ac:dyDescent="0.2">
      <c r="B2511" s="39" t="s">
        <v>42</v>
      </c>
      <c r="D2511" s="42">
        <f>_xll.qlCalendarAdvance(Calendar,$D2510,B2511,"f",FALSE)</f>
        <v>57362</v>
      </c>
      <c r="E2511" s="140">
        <f>_xll.qlInterestRateIndexValueDate(IndexON,D2511)</f>
        <v>57362</v>
      </c>
      <c r="F2511" s="156">
        <f>IFERROR(_xll.qlIndexFixing(IndexON,D2511,TRUE,_xll.ohTrigger(RecalcTrigger,TriggerON)),NA())</f>
        <v>4.6679707888230837E-3</v>
      </c>
      <c r="H2511" s="42">
        <f>_xll.qlCalendarAdvance(Calendar,$H2510,B2511,"f",FALSE)</f>
        <v>57362</v>
      </c>
      <c r="I2511" s="140">
        <f>_xll.qlInterestRateIndexValueDate(Index1M,$H2511)</f>
        <v>57362</v>
      </c>
      <c r="J2511" s="145">
        <f>IFERROR(_xll.qlIndexFixing(Index1M,$H2511,TRUE,_xll.ohTrigger(RecalcTrigger,Trigger1M)),NA())</f>
        <v>5.4289706908891983E-3</v>
      </c>
      <c r="K2511" s="44">
        <f>IFERROR(_xll.qlIndexFixing(Index3M,H2511,TRUE,_xll.ohTrigger(RecalcTrigger,Trigger3M)),NA())</f>
        <v>5.6332907416952122E-3</v>
      </c>
      <c r="L2511" s="44">
        <f>IFERROR(_xll.qlIndexFixing(Index6M,$H2511,TRUE,_xll.ohTrigger(RecalcTrigger,Trigger6M)),NA())</f>
        <v>5.5916512363933897E-3</v>
      </c>
      <c r="M2511" s="146">
        <f>IFERROR(_xll.qlIndexFixing(Index1Y,$H2511,TRUE,_xll.ohTrigger(RecalcTrigger,Trigger1Y)),NA())</f>
        <v>5.8287426337666481E-3</v>
      </c>
      <c r="N2511" s="145">
        <f>IFERROR(_xll.qlIndexFixing(ONIndex1M,I2511,TRUE,_xll.ohTrigger(RecalcTrigger,Trigger1M)),NA())</f>
        <v>5.4263366249274192E-3</v>
      </c>
      <c r="O2511" s="44">
        <f>IFERROR(_xll.qlIndexFixing(ONIndex3M,I2511,TRUE,_xll.ohTrigger(RecalcTrigger,Trigger3M)),NA())</f>
        <v>5.6232435875358533E-3</v>
      </c>
      <c r="P2511" s="44">
        <f>IFERROR(_xll.qlIndexFixing(ONIndex6M,I2511,TRUE,_xll.ohTrigger(RecalcTrigger,Trigger6M)),NA())</f>
        <v>5.5760573411933745E-3</v>
      </c>
      <c r="Q2511" s="146">
        <f>IFERROR(_xll.qlIndexFixing(ONIndex1Y,I2511,TRUE,_xll.ohTrigger(RecalcTrigger,Trigger1Y)),NA())</f>
        <v>5.8031032785210712E-3</v>
      </c>
    </row>
    <row r="2512" spans="2:17" x14ac:dyDescent="0.2">
      <c r="B2512" s="39" t="s">
        <v>42</v>
      </c>
      <c r="D2512" s="42">
        <f>_xll.qlCalendarAdvance(Calendar,$D2511,B2512,"f",FALSE)</f>
        <v>57369</v>
      </c>
      <c r="E2512" s="140">
        <f>_xll.qlInterestRateIndexValueDate(IndexON,D2512)</f>
        <v>57369</v>
      </c>
      <c r="F2512" s="156">
        <f>IFERROR(_xll.qlIndexFixing(IndexON,D2512,TRUE,_xll.ohTrigger(RecalcTrigger,TriggerON)),NA())</f>
        <v>4.6691249242514221E-3</v>
      </c>
      <c r="H2512" s="42">
        <f>_xll.qlCalendarAdvance(Calendar,$H2511,B2512,"f",FALSE)</f>
        <v>57369</v>
      </c>
      <c r="I2512" s="140">
        <f>_xll.qlInterestRateIndexValueDate(Index1M,$H2512)</f>
        <v>57369</v>
      </c>
      <c r="J2512" s="145">
        <f>IFERROR(_xll.qlIndexFixing(Index1M,$H2512,TRUE,_xll.ohTrigger(RecalcTrigger,Trigger1M)),NA())</f>
        <v>5.4295670032625505E-3</v>
      </c>
      <c r="K2512" s="44">
        <f>IFERROR(_xll.qlIndexFixing(Index3M,H2512,TRUE,_xll.ohTrigger(RecalcTrigger,Trigger3M)),NA())</f>
        <v>5.634277868072135E-3</v>
      </c>
      <c r="L2512" s="44">
        <f>IFERROR(_xll.qlIndexFixing(Index6M,$H2512,TRUE,_xll.ohTrigger(RecalcTrigger,Trigger6M)),NA())</f>
        <v>5.5923017148460756E-3</v>
      </c>
      <c r="M2512" s="146">
        <f>IFERROR(_xll.qlIndexFixing(Index1Y,$H2512,TRUE,_xll.ohTrigger(RecalcTrigger,Trigger1Y)),NA())</f>
        <v>5.8291574680080505E-3</v>
      </c>
      <c r="N2512" s="145">
        <f>IFERROR(_xll.qlIndexFixing(ONIndex1M,I2512,TRUE,_xll.ohTrigger(RecalcTrigger,Trigger1M)),NA())</f>
        <v>5.4269166064579988E-3</v>
      </c>
      <c r="O2512" s="44">
        <f>IFERROR(_xll.qlIndexFixing(ONIndex3M,I2512,TRUE,_xll.ohTrigger(RecalcTrigger,Trigger3M)),NA())</f>
        <v>5.6241966395231824E-3</v>
      </c>
      <c r="P2512" s="44">
        <f>IFERROR(_xll.qlIndexFixing(ONIndex6M,I2512,TRUE,_xll.ohTrigger(RecalcTrigger,Trigger6M)),NA())</f>
        <v>5.5766132569223803E-3</v>
      </c>
      <c r="Q2512" s="146">
        <f>IFERROR(_xll.qlIndexFixing(ONIndex1Y,I2512,TRUE,_xll.ohTrigger(RecalcTrigger,Trigger1Y)),NA())</f>
        <v>5.8033014356240198E-3</v>
      </c>
    </row>
    <row r="2513" spans="2:17" x14ac:dyDescent="0.2">
      <c r="B2513" s="39" t="s">
        <v>42</v>
      </c>
      <c r="D2513" s="42">
        <f>_xll.qlCalendarAdvance(Calendar,$D2512,B2513,"f",FALSE)</f>
        <v>57376</v>
      </c>
      <c r="E2513" s="140">
        <f>_xll.qlInterestRateIndexValueDate(IndexON,D2513)</f>
        <v>57376</v>
      </c>
      <c r="F2513" s="156">
        <f>IFERROR(_xll.qlIndexFixing(IndexON,D2513,TRUE,_xll.ohTrigger(RecalcTrigger,TriggerON)),NA())</f>
        <v>4.6702840826040593E-3</v>
      </c>
      <c r="H2513" s="42">
        <f>_xll.qlCalendarAdvance(Calendar,$H2512,B2513,"f",FALSE)</f>
        <v>57376</v>
      </c>
      <c r="I2513" s="140">
        <f>_xll.qlInterestRateIndexValueDate(Index1M,$H2513)</f>
        <v>57376</v>
      </c>
      <c r="J2513" s="145">
        <f>IFERROR(_xll.qlIndexFixing(Index1M,$H2513,TRUE,_xll.ohTrigger(RecalcTrigger,Trigger1M)),NA())</f>
        <v>5.4297503245656631E-3</v>
      </c>
      <c r="K2513" s="44">
        <f>IFERROR(_xll.qlIndexFixing(Index3M,H2513,TRUE,_xll.ohTrigger(RecalcTrigger,Trigger3M)),NA())</f>
        <v>5.6351548358655294E-3</v>
      </c>
      <c r="L2513" s="44">
        <f>IFERROR(_xll.qlIndexFixing(Index6M,$H2513,TRUE,_xll.ohTrigger(RecalcTrigger,Trigger6M)),NA())</f>
        <v>5.5929594291523532E-3</v>
      </c>
      <c r="M2513" s="146">
        <f>IFERROR(_xll.qlIndexFixing(Index1Y,$H2513,TRUE,_xll.ohTrigger(RecalcTrigger,Trigger1Y)),NA())</f>
        <v>5.8295805918606725E-3</v>
      </c>
      <c r="N2513" s="145">
        <f>IFERROR(_xll.qlIndexFixing(ONIndex1M,I2513,TRUE,_xll.ohTrigger(RecalcTrigger,Trigger1M)),NA())</f>
        <v>5.4275036086226525E-3</v>
      </c>
      <c r="O2513" s="44">
        <f>IFERROR(_xll.qlIndexFixing(ONIndex3M,I2513,TRUE,_xll.ohTrigger(RecalcTrigger,Trigger3M)),NA())</f>
        <v>5.6251548385166661E-3</v>
      </c>
      <c r="P2513" s="44">
        <f>IFERROR(_xll.qlIndexFixing(ONIndex6M,I2513,TRUE,_xll.ohTrigger(RecalcTrigger,Trigger6M)),NA())</f>
        <v>5.5771763884449044E-3</v>
      </c>
      <c r="Q2513" s="146">
        <f>IFERROR(_xll.qlIndexFixing(ONIndex1Y,I2513,TRUE,_xll.ohTrigger(RecalcTrigger,Trigger1Y)),NA())</f>
        <v>5.8035078342422164E-3</v>
      </c>
    </row>
    <row r="2514" spans="2:17" x14ac:dyDescent="0.2">
      <c r="B2514" s="39" t="s">
        <v>42</v>
      </c>
      <c r="D2514" s="42">
        <f>_xll.qlCalendarAdvance(Calendar,$D2513,B2514,"f",FALSE)</f>
        <v>57383</v>
      </c>
      <c r="E2514" s="140">
        <f>_xll.qlInterestRateIndexValueDate(IndexON,D2514)</f>
        <v>57383</v>
      </c>
      <c r="F2514" s="156">
        <f>IFERROR(_xll.qlIndexFixing(IndexON,D2514,TRUE,_xll.ohTrigger(RecalcTrigger,TriggerON)),NA())</f>
        <v>4.6714482640430877E-3</v>
      </c>
      <c r="H2514" s="42">
        <f>_xll.qlCalendarAdvance(Calendar,$H2513,B2514,"f",FALSE)</f>
        <v>57383</v>
      </c>
      <c r="I2514" s="140">
        <f>_xll.qlInterestRateIndexValueDate(Index1M,$H2514)</f>
        <v>57383</v>
      </c>
      <c r="J2514" s="145">
        <f>IFERROR(_xll.qlIndexFixing(Index1M,$H2514,TRUE,_xll.ohTrigger(RecalcTrigger,Trigger1M)),NA())</f>
        <v>5.4303581311282434E-3</v>
      </c>
      <c r="K2514" s="44">
        <f>IFERROR(_xll.qlIndexFixing(Index3M,H2514,TRUE,_xll.ohTrigger(RecalcTrigger,Trigger3M)),NA())</f>
        <v>5.6362675837989817E-3</v>
      </c>
      <c r="L2514" s="44">
        <f>IFERROR(_xll.qlIndexFixing(Index6M,$H2514,TRUE,_xll.ohTrigger(RecalcTrigger,Trigger6M)),NA())</f>
        <v>5.5936243793189393E-3</v>
      </c>
      <c r="M2514" s="146">
        <f>IFERROR(_xll.qlIndexFixing(Index1Y,$H2514,TRUE,_xll.ohTrigger(RecalcTrigger,Trigger1Y)),NA())</f>
        <v>5.8300120053347282E-3</v>
      </c>
      <c r="N2514" s="145">
        <f>IFERROR(_xll.qlIndexFixing(ONIndex1M,I2514,TRUE,_xll.ohTrigger(RecalcTrigger,Trigger1M)),NA())</f>
        <v>5.4280976314213802E-3</v>
      </c>
      <c r="O2514" s="44">
        <f>IFERROR(_xll.qlIndexFixing(ONIndex3M,I2514,TRUE,_xll.ohTrigger(RecalcTrigger,Trigger3M)),NA())</f>
        <v>5.6261181843542118E-3</v>
      </c>
      <c r="P2514" s="44">
        <f>IFERROR(_xll.qlIndexFixing(ONIndex6M,I2514,TRUE,_xll.ohTrigger(RecalcTrigger,Trigger6M)),NA())</f>
        <v>5.5777467355988541E-3</v>
      </c>
      <c r="Q2514" s="146">
        <f>IFERROR(_xll.qlIndexFixing(ONIndex1Y,I2514,TRUE,_xll.ohTrigger(RecalcTrigger,Trigger1Y)),NA())</f>
        <v>5.8037224742135685E-3</v>
      </c>
    </row>
    <row r="2515" spans="2:17" x14ac:dyDescent="0.2">
      <c r="B2515" s="39" t="s">
        <v>42</v>
      </c>
      <c r="D2515" s="42">
        <f>_xll.qlCalendarAdvance(Calendar,$D2514,B2515,"f",FALSE)</f>
        <v>57390</v>
      </c>
      <c r="E2515" s="140">
        <f>_xll.qlInterestRateIndexValueDate(IndexON,D2515)</f>
        <v>57390</v>
      </c>
      <c r="F2515" s="156">
        <f>IFERROR(_xll.qlIndexFixing(IndexON,D2515,TRUE,_xll.ohTrigger(RecalcTrigger,TriggerON)),NA())</f>
        <v>4.6726174684064148E-3</v>
      </c>
      <c r="H2515" s="42">
        <f>_xll.qlCalendarAdvance(Calendar,$H2514,B2515,"f",FALSE)</f>
        <v>57390</v>
      </c>
      <c r="I2515" s="140">
        <f>_xll.qlInterestRateIndexValueDate(Index1M,$H2515)</f>
        <v>57390</v>
      </c>
      <c r="J2515" s="145">
        <f>IFERROR(_xll.qlIndexFixing(Index1M,$H2515,TRUE,_xll.ohTrigger(RecalcTrigger,Trigger1M)),NA())</f>
        <v>5.4309729611470448E-3</v>
      </c>
      <c r="K2515" s="44">
        <f>IFERROR(_xll.qlIndexFixing(Index3M,H2515,TRUE,_xll.ohTrigger(RecalcTrigger,Trigger3M)),NA())</f>
        <v>5.6371540930657453E-3</v>
      </c>
      <c r="L2515" s="44">
        <f>IFERROR(_xll.qlIndexFixing(Index6M,$H2515,TRUE,_xll.ohTrigger(RecalcTrigger,Trigger6M)),NA())</f>
        <v>5.5942965653538942E-3</v>
      </c>
      <c r="M2515" s="146">
        <f>IFERROR(_xll.qlIndexFixing(Index1Y,$H2515,TRUE,_xll.ohTrigger(RecalcTrigger,Trigger1Y)),NA())</f>
        <v>5.8304517084410978E-3</v>
      </c>
      <c r="N2515" s="145">
        <f>IFERROR(_xll.qlIndexFixing(ONIndex1M,I2515,TRUE,_xll.ohTrigger(RecalcTrigger,Trigger1M)),NA())</f>
        <v>5.4286986747731358E-3</v>
      </c>
      <c r="O2515" s="44">
        <f>IFERROR(_xll.qlIndexFixing(ONIndex3M,I2515,TRUE,_xll.ohTrigger(RecalcTrigger,Trigger3M)),NA())</f>
        <v>5.6270866772789585E-3</v>
      </c>
      <c r="P2515" s="44">
        <f>IFERROR(_xll.qlIndexFixing(ONIndex6M,I2515,TRUE,_xll.ohTrigger(RecalcTrigger,Trigger6M)),NA())</f>
        <v>5.5783242986273684E-3</v>
      </c>
      <c r="Q2515" s="146">
        <f>IFERROR(_xll.qlIndexFixing(ONIndex1Y,I2515,TRUE,_xll.ohTrigger(RecalcTrigger,Trigger1Y)),NA())</f>
        <v>5.8039453558622611E-3</v>
      </c>
    </row>
    <row r="2516" spans="2:17" x14ac:dyDescent="0.2">
      <c r="B2516" s="39" t="s">
        <v>42</v>
      </c>
      <c r="D2516" s="42">
        <f>_xll.qlCalendarAdvance(Calendar,$D2515,B2516,"f",FALSE)</f>
        <v>57397</v>
      </c>
      <c r="E2516" s="140">
        <f>_xll.qlInterestRateIndexValueDate(IndexON,D2516)</f>
        <v>57397</v>
      </c>
      <c r="F2516" s="156">
        <f>IFERROR(_xll.qlIndexFixing(IndexON,D2516,TRUE,_xll.ohTrigger(RecalcTrigger,TriggerON)),NA())</f>
        <v>4.6737916958561332E-3</v>
      </c>
      <c r="H2516" s="42">
        <f>_xll.qlCalendarAdvance(Calendar,$H2515,B2516,"f",FALSE)</f>
        <v>57397</v>
      </c>
      <c r="I2516" s="140">
        <f>_xll.qlInterestRateIndexValueDate(Index1M,$H2516)</f>
        <v>57397</v>
      </c>
      <c r="J2516" s="145">
        <f>IFERROR(_xll.qlIndexFixing(Index1M,$H2516,TRUE,_xll.ohTrigger(RecalcTrigger,Trigger1M)),NA())</f>
        <v>5.431594814619173E-3</v>
      </c>
      <c r="K2516" s="44">
        <f>IFERROR(_xll.qlIndexFixing(Index3M,H2516,TRUE,_xll.ohTrigger(RecalcTrigger,Trigger3M)),NA())</f>
        <v>5.6381614530430267E-3</v>
      </c>
      <c r="L2516" s="44">
        <f>IFERROR(_xll.qlIndexFixing(Index6M,$H2516,TRUE,_xll.ohTrigger(RecalcTrigger,Trigger6M)),NA())</f>
        <v>5.5949759872634865E-3</v>
      </c>
      <c r="M2516" s="146">
        <f>IFERROR(_xll.qlIndexFixing(Index1Y,$H2516,TRUE,_xll.ohTrigger(RecalcTrigger,Trigger1Y)),NA())</f>
        <v>5.8308997011908836E-3</v>
      </c>
      <c r="N2516" s="145">
        <f>IFERROR(_xll.qlIndexFixing(ONIndex1M,I2516,TRUE,_xll.ohTrigger(RecalcTrigger,Trigger1M)),NA())</f>
        <v>5.4293067388400118E-3</v>
      </c>
      <c r="O2516" s="44">
        <f>IFERROR(_xll.qlIndexFixing(ONIndex3M,I2516,TRUE,_xll.ohTrigger(RecalcTrigger,Trigger3M)),NA())</f>
        <v>5.6280603172909061E-3</v>
      </c>
      <c r="P2516" s="44">
        <f>IFERROR(_xll.qlIndexFixing(ONIndex6M,I2516,TRUE,_xll.ohTrigger(RecalcTrigger,Trigger6M)),NA())</f>
        <v>5.5789090773683547E-3</v>
      </c>
      <c r="Q2516" s="146">
        <f>IFERROR(_xll.qlIndexFixing(ONIndex1Y,I2516,TRUE,_xll.ohTrigger(RecalcTrigger,Trigger1Y)),NA())</f>
        <v>5.8041764790262018E-3</v>
      </c>
    </row>
    <row r="2517" spans="2:17" x14ac:dyDescent="0.2">
      <c r="B2517" s="39" t="s">
        <v>42</v>
      </c>
      <c r="D2517" s="42">
        <f>_xll.qlCalendarAdvance(Calendar,$D2516,B2517,"f",FALSE)</f>
        <v>57404</v>
      </c>
      <c r="E2517" s="140">
        <f>_xll.qlInterestRateIndexValueDate(IndexON,D2517)</f>
        <v>57404</v>
      </c>
      <c r="F2517" s="156">
        <f>IFERROR(_xll.qlIndexFixing(IndexON,D2517,TRUE,_xll.ohTrigger(RecalcTrigger,TriggerON)),NA())</f>
        <v>4.6749709462301503E-3</v>
      </c>
      <c r="H2517" s="42">
        <f>_xll.qlCalendarAdvance(Calendar,$H2516,B2517,"f",FALSE)</f>
        <v>57404</v>
      </c>
      <c r="I2517" s="140">
        <f>_xll.qlInterestRateIndexValueDate(Index1M,$H2517)</f>
        <v>57404</v>
      </c>
      <c r="J2517" s="145">
        <f>IFERROR(_xll.qlIndexFixing(Index1M,$H2517,TRUE,_xll.ohTrigger(RecalcTrigger,Trigger1M)),NA())</f>
        <v>5.4323956362430188E-3</v>
      </c>
      <c r="K2517" s="44">
        <f>IFERROR(_xll.qlIndexFixing(Index3M,H2517,TRUE,_xll.ohTrigger(RecalcTrigger,Trigger3M)),NA())</f>
        <v>5.6395246234201652E-3</v>
      </c>
      <c r="L2517" s="44">
        <f>IFERROR(_xll.qlIndexFixing(Index6M,$H2517,TRUE,_xll.ohTrigger(RecalcTrigger,Trigger6M)),NA())</f>
        <v>5.5959460320731159E-3</v>
      </c>
      <c r="M2517" s="146">
        <f>IFERROR(_xll.qlIndexFixing(Index1Y,$H2517,TRUE,_xll.ohTrigger(RecalcTrigger,Trigger1Y)),NA())</f>
        <v>5.8313559835947437E-3</v>
      </c>
      <c r="N2517" s="145">
        <f>IFERROR(_xll.qlIndexFixing(ONIndex1M,I2517,TRUE,_xll.ohTrigger(RecalcTrigger,Trigger1M)),NA())</f>
        <v>5.4299218233788693E-3</v>
      </c>
      <c r="O2517" s="44">
        <f>IFERROR(_xll.qlIndexFixing(ONIndex3M,I2517,TRUE,_xll.ohTrigger(RecalcTrigger,Trigger3M)),NA())</f>
        <v>5.6290391043090082E-3</v>
      </c>
      <c r="P2517" s="44">
        <f>IFERROR(_xll.qlIndexFixing(ONIndex6M,I2517,TRUE,_xll.ohTrigger(RecalcTrigger,Trigger6M)),NA())</f>
        <v>5.5795010717407667E-3</v>
      </c>
      <c r="Q2517" s="146">
        <f>IFERROR(_xll.qlIndexFixing(ONIndex1Y,I2517,TRUE,_xll.ohTrigger(RecalcTrigger,Trigger1Y)),NA())</f>
        <v>5.8044158437864368E-3</v>
      </c>
    </row>
    <row r="2518" spans="2:17" x14ac:dyDescent="0.2">
      <c r="B2518" s="39" t="s">
        <v>42</v>
      </c>
      <c r="D2518" s="42">
        <f>_xll.qlCalendarAdvance(Calendar,$D2517,B2518,"f",FALSE)</f>
        <v>57411</v>
      </c>
      <c r="E2518" s="140">
        <f>_xll.qlInterestRateIndexValueDate(IndexON,D2518)</f>
        <v>57411</v>
      </c>
      <c r="F2518" s="156">
        <f>IFERROR(_xll.qlIndexFixing(IndexON,D2518,TRUE,_xll.ohTrigger(RecalcTrigger,TriggerON)),NA())</f>
        <v>4.6761552196905587E-3</v>
      </c>
      <c r="H2518" s="42">
        <f>_xll.qlCalendarAdvance(Calendar,$H2517,B2518,"f",FALSE)</f>
        <v>57411</v>
      </c>
      <c r="I2518" s="140">
        <f>_xll.qlInterestRateIndexValueDate(Index1M,$H2518)</f>
        <v>57411</v>
      </c>
      <c r="J2518" s="145">
        <f>IFERROR(_xll.qlIndexFixing(Index1M,$H2518,TRUE,_xll.ohTrigger(RecalcTrigger,Trigger1M)),NA())</f>
        <v>5.4332923810951677E-3</v>
      </c>
      <c r="K2518" s="44">
        <f>IFERROR(_xll.qlIndexFixing(Index3M,H2518,TRUE,_xll.ohTrigger(RecalcTrigger,Trigger3M)),NA())</f>
        <v>5.6405434435922329E-3</v>
      </c>
      <c r="L2518" s="44">
        <f>IFERROR(_xll.qlIndexFixing(Index6M,$H2518,TRUE,_xll.ohTrigger(RecalcTrigger,Trigger6M)),NA())</f>
        <v>5.5966415082498062E-3</v>
      </c>
      <c r="M2518" s="146">
        <f>IFERROR(_xll.qlIndexFixing(Index1Y,$H2518,TRUE,_xll.ohTrigger(RecalcTrigger,Trigger1Y)),NA())</f>
        <v>5.8318205556642244E-3</v>
      </c>
      <c r="N2518" s="145">
        <f>IFERROR(_xll.qlIndexFixing(ONIndex1M,I2518,TRUE,_xll.ohTrigger(RecalcTrigger,Trigger1M)),NA())</f>
        <v>5.4305439286328472E-3</v>
      </c>
      <c r="O2518" s="44">
        <f>IFERROR(_xll.qlIndexFixing(ONIndex3M,I2518,TRUE,_xll.ohTrigger(RecalcTrigger,Trigger3M)),NA())</f>
        <v>5.6300230382522187E-3</v>
      </c>
      <c r="P2518" s="44">
        <f>IFERROR(_xll.qlIndexFixing(ONIndex6M,I2518,TRUE,_xll.ohTrigger(RecalcTrigger,Trigger6M)),NA())</f>
        <v>5.5801002819877432E-3</v>
      </c>
      <c r="Q2518" s="146">
        <f>IFERROR(_xll.qlIndexFixing(ONIndex1Y,I2518,TRUE,_xll.ohTrigger(RecalcTrigger,Trigger1Y)),NA())</f>
        <v>5.8046634498998273E-3</v>
      </c>
    </row>
    <row r="2519" spans="2:17" x14ac:dyDescent="0.2">
      <c r="B2519" s="39" t="s">
        <v>42</v>
      </c>
      <c r="D2519" s="42">
        <f>_xll.qlCalendarAdvance(Calendar,$D2518,B2519,"f",FALSE)</f>
        <v>57418</v>
      </c>
      <c r="E2519" s="140">
        <f>_xll.qlInterestRateIndexValueDate(IndexON,D2519)</f>
        <v>57418</v>
      </c>
      <c r="F2519" s="156">
        <f>IFERROR(_xll.qlIndexFixing(IndexON,D2519,TRUE,_xll.ohTrigger(RecalcTrigger,TriggerON)),NA())</f>
        <v>4.6773445161563121E-3</v>
      </c>
      <c r="H2519" s="42">
        <f>_xll.qlCalendarAdvance(Calendar,$H2518,B2519,"f",FALSE)</f>
        <v>57418</v>
      </c>
      <c r="I2519" s="140">
        <f>_xll.qlInterestRateIndexValueDate(Index1M,$H2519)</f>
        <v>57418</v>
      </c>
      <c r="J2519" s="145">
        <f>IFERROR(_xll.qlIndexFixing(Index1M,$H2519,TRUE,_xll.ohTrigger(RecalcTrigger,Trigger1M)),NA())</f>
        <v>5.4339378613416931E-3</v>
      </c>
      <c r="K2519" s="44">
        <f>IFERROR(_xll.qlIndexFixing(Index3M,H2519,TRUE,_xll.ohTrigger(RecalcTrigger,Trigger3M)),NA())</f>
        <v>5.6415674182760459E-3</v>
      </c>
      <c r="L2519" s="44">
        <f>IFERROR(_xll.qlIndexFixing(Index6M,$H2519,TRUE,_xll.ohTrigger(RecalcTrigger,Trigger6M)),NA())</f>
        <v>5.5973442206621784E-3</v>
      </c>
      <c r="M2519" s="146">
        <f>IFERROR(_xll.qlIndexFixing(Index1Y,$H2519,TRUE,_xll.ohTrigger(RecalcTrigger,Trigger1Y)),NA())</f>
        <v>5.832293417410872E-3</v>
      </c>
      <c r="N2519" s="145">
        <f>IFERROR(_xll.qlIndexFixing(ONIndex1M,I2519,TRUE,_xll.ohTrigger(RecalcTrigger,Trigger1M)),NA())</f>
        <v>5.4311730544398529E-3</v>
      </c>
      <c r="O2519" s="44">
        <f>IFERROR(_xll.qlIndexFixing(ONIndex3M,I2519,TRUE,_xll.ohTrigger(RecalcTrigger,Trigger3M)),NA())</f>
        <v>5.6310121192826301E-3</v>
      </c>
      <c r="P2519" s="44">
        <f>IFERROR(_xll.qlIndexFixing(ONIndex6M,I2519,TRUE,_xll.ohTrigger(RecalcTrigger,Trigger6M)),NA())</f>
        <v>5.5807067078661454E-3</v>
      </c>
      <c r="Q2519" s="146">
        <f>IFERROR(_xll.qlIndexFixing(ONIndex1Y,I2519,TRUE,_xll.ohTrigger(RecalcTrigger,Trigger1Y)),NA())</f>
        <v>5.8049192977716046E-3</v>
      </c>
    </row>
    <row r="2520" spans="2:17" x14ac:dyDescent="0.2">
      <c r="B2520" s="39" t="s">
        <v>42</v>
      </c>
      <c r="D2520" s="42">
        <f>_xll.qlCalendarAdvance(Calendar,$D2519,B2520,"f",FALSE)</f>
        <v>57425</v>
      </c>
      <c r="E2520" s="140">
        <f>_xll.qlInterestRateIndexValueDate(IndexON,D2520)</f>
        <v>57425</v>
      </c>
      <c r="F2520" s="156">
        <f>IFERROR(_xll.qlIndexFixing(IndexON,D2520,TRUE,_xll.ohTrigger(RecalcTrigger,TriggerON)),NA())</f>
        <v>4.6785388356274105E-3</v>
      </c>
      <c r="H2520" s="42">
        <f>_xll.qlCalendarAdvance(Calendar,$H2519,B2520,"f",FALSE)</f>
        <v>57425</v>
      </c>
      <c r="I2520" s="140">
        <f>_xll.qlInterestRateIndexValueDate(Index1M,$H2520)</f>
        <v>57425</v>
      </c>
      <c r="J2520" s="145">
        <f>IFERROR(_xll.qlIndexFixing(Index1M,$H2520,TRUE,_xll.ohTrigger(RecalcTrigger,Trigger1M)),NA())</f>
        <v>5.4346780948396033E-3</v>
      </c>
      <c r="K2520" s="44">
        <f>IFERROR(_xll.qlIndexFixing(Index3M,H2520,TRUE,_xll.ohTrigger(RecalcTrigger,Trigger3M)),NA())</f>
        <v>5.6425965474760087E-3</v>
      </c>
      <c r="L2520" s="44">
        <f>IFERROR(_xll.qlIndexFixing(Index6M,$H2520,TRUE,_xll.ohTrigger(RecalcTrigger,Trigger6M)),NA())</f>
        <v>5.598054169317278E-3</v>
      </c>
      <c r="M2520" s="146">
        <f>IFERROR(_xll.qlIndexFixing(Index1Y,$H2520,TRUE,_xll.ohTrigger(RecalcTrigger,Trigger1Y)),NA())</f>
        <v>5.8327745688462329E-3</v>
      </c>
      <c r="N2520" s="145">
        <f>IFERROR(_xll.qlIndexFixing(ONIndex1M,I2520,TRUE,_xll.ohTrigger(RecalcTrigger,Trigger1M)),NA())</f>
        <v>5.4318092008809327E-3</v>
      </c>
      <c r="O2520" s="44">
        <f>IFERROR(_xll.qlIndexFixing(ONIndex3M,I2520,TRUE,_xll.ohTrigger(RecalcTrigger,Trigger3M)),NA())</f>
        <v>5.6320063473191961E-3</v>
      </c>
      <c r="P2520" s="44">
        <f>IFERROR(_xll.qlIndexFixing(ONIndex6M,I2520,TRUE,_xll.ohTrigger(RecalcTrigger,Trigger6M)),NA())</f>
        <v>5.5813203496191122E-3</v>
      </c>
      <c r="Q2520" s="146">
        <f>IFERROR(_xll.qlIndexFixing(ONIndex1Y,I2520,TRUE,_xll.ohTrigger(RecalcTrigger,Trigger1Y)),NA())</f>
        <v>5.8051833869965375E-3</v>
      </c>
    </row>
    <row r="2521" spans="2:17" x14ac:dyDescent="0.2">
      <c r="B2521" s="39" t="s">
        <v>42</v>
      </c>
      <c r="D2521" s="42">
        <f>_xll.qlCalendarAdvance(Calendar,$D2520,B2521,"f",FALSE)</f>
        <v>57432</v>
      </c>
      <c r="E2521" s="140">
        <f>_xll.qlInterestRateIndexValueDate(IndexON,D2521)</f>
        <v>57432</v>
      </c>
      <c r="F2521" s="156">
        <f>IFERROR(_xll.qlIndexFixing(IndexON,D2521,TRUE,_xll.ohTrigger(RecalcTrigger,TriggerON)),NA())</f>
        <v>4.6797381781038538E-3</v>
      </c>
      <c r="H2521" s="42">
        <f>_xll.qlCalendarAdvance(Calendar,$H2520,B2521,"f",FALSE)</f>
        <v>57432</v>
      </c>
      <c r="I2521" s="140">
        <f>_xll.qlInterestRateIndexValueDate(Index1M,$H2521)</f>
        <v>57432</v>
      </c>
      <c r="J2521" s="145">
        <f>IFERROR(_xll.qlIndexFixing(Index1M,$H2521,TRUE,_xll.ohTrigger(RecalcTrigger,Trigger1M)),NA())</f>
        <v>5.4352498937940731E-3</v>
      </c>
      <c r="K2521" s="44">
        <f>IFERROR(_xll.qlIndexFixing(Index3M,H2521,TRUE,_xll.ohTrigger(RecalcTrigger,Trigger3M)),NA())</f>
        <v>5.6436308311947634E-3</v>
      </c>
      <c r="L2521" s="44">
        <f>IFERROR(_xll.qlIndexFixing(Index6M,$H2521,TRUE,_xll.ohTrigger(RecalcTrigger,Trigger6M)),NA())</f>
        <v>5.5987713542230344E-3</v>
      </c>
      <c r="M2521" s="146">
        <f>IFERROR(_xll.qlIndexFixing(Index1Y,$H2521,TRUE,_xll.ohTrigger(RecalcTrigger,Trigger1Y)),NA())</f>
        <v>5.8332640099820754E-3</v>
      </c>
      <c r="N2521" s="145">
        <f>IFERROR(_xll.qlIndexFixing(ONIndex1M,I2521,TRUE,_xll.ohTrigger(RecalcTrigger,Trigger1M)),NA())</f>
        <v>5.4324523678750403E-3</v>
      </c>
      <c r="O2521" s="44">
        <f>IFERROR(_xll.qlIndexFixing(ONIndex3M,I2521,TRUE,_xll.ohTrigger(RecalcTrigger,Trigger3M)),NA())</f>
        <v>5.6330057223619168E-3</v>
      </c>
      <c r="P2521" s="44">
        <f>IFERROR(_xll.qlIndexFixing(ONIndex6M,I2521,TRUE,_xll.ohTrigger(RecalcTrigger,Trigger6M)),NA())</f>
        <v>5.5819412070845509E-3</v>
      </c>
      <c r="Q2521" s="146">
        <f>IFERROR(_xll.qlIndexFixing(ONIndex1Y,I2521,TRUE,_xll.ohTrigger(RecalcTrigger,Trigger1Y)),NA())</f>
        <v>5.8054557177367183E-3</v>
      </c>
    </row>
    <row r="2522" spans="2:17" x14ac:dyDescent="0.2">
      <c r="B2522" s="39" t="s">
        <v>42</v>
      </c>
      <c r="D2522" s="42">
        <f>_xll.qlCalendarAdvance(Calendar,$D2521,B2522,"f",FALSE)</f>
        <v>57439</v>
      </c>
      <c r="E2522" s="140">
        <f>_xll.qlInterestRateIndexValueDate(IndexON,D2522)</f>
        <v>57439</v>
      </c>
      <c r="F2522" s="156">
        <f>IFERROR(_xll.qlIndexFixing(IndexON,D2522,TRUE,_xll.ohTrigger(RecalcTrigger,TriggerON)),NA())</f>
        <v>4.6809425435045959E-3</v>
      </c>
      <c r="H2522" s="42">
        <f>_xll.qlCalendarAdvance(Calendar,$H2521,B2522,"f",FALSE)</f>
        <v>57439</v>
      </c>
      <c r="I2522" s="140">
        <f>_xll.qlInterestRateIndexValueDate(Index1M,$H2522)</f>
        <v>57439</v>
      </c>
      <c r="J2522" s="145">
        <f>IFERROR(_xll.qlIndexFixing(Index1M,$H2522,TRUE,_xll.ohTrigger(RecalcTrigger,Trigger1M)),NA())</f>
        <v>5.4356504863690338E-3</v>
      </c>
      <c r="K2522" s="44">
        <f>IFERROR(_xll.qlIndexFixing(Index3M,H2522,TRUE,_xll.ohTrigger(RecalcTrigger,Trigger3M)),NA())</f>
        <v>5.644551425925382E-3</v>
      </c>
      <c r="L2522" s="44">
        <f>IFERROR(_xll.qlIndexFixing(Index6M,$H2522,TRUE,_xll.ohTrigger(RecalcTrigger,Trigger6M)),NA())</f>
        <v>5.5993986231045239E-3</v>
      </c>
      <c r="M2522" s="146">
        <f>IFERROR(_xll.qlIndexFixing(Index1Y,$H2522,TRUE,_xll.ohTrigger(RecalcTrigger,Trigger1Y)),NA())</f>
        <v>5.833761740830834E-3</v>
      </c>
      <c r="N2522" s="145">
        <f>IFERROR(_xll.qlIndexFixing(ONIndex1M,I2522,TRUE,_xll.ohTrigger(RecalcTrigger,Trigger1M)),NA())</f>
        <v>5.433102555503222E-3</v>
      </c>
      <c r="O2522" s="44">
        <f>IFERROR(_xll.qlIndexFixing(ONIndex3M,I2522,TRUE,_xll.ohTrigger(RecalcTrigger,Trigger3M)),NA())</f>
        <v>5.634010244410792E-3</v>
      </c>
      <c r="P2522" s="44">
        <f>IFERROR(_xll.qlIndexFixing(ONIndex6M,I2522,TRUE,_xll.ohTrigger(RecalcTrigger,Trigger6M)),NA())</f>
        <v>5.5825692801814153E-3</v>
      </c>
      <c r="Q2522" s="146">
        <f>IFERROR(_xll.qlIndexFixing(ONIndex1Y,I2522,TRUE,_xll.ohTrigger(RecalcTrigger,Trigger1Y)),NA())</f>
        <v>5.8057362901542398E-3</v>
      </c>
    </row>
    <row r="2523" spans="2:17" x14ac:dyDescent="0.2">
      <c r="B2523" s="39" t="s">
        <v>42</v>
      </c>
      <c r="D2523" s="42">
        <f>_xll.qlCalendarAdvance(Calendar,$D2522,B2523,"f",FALSE)</f>
        <v>57446</v>
      </c>
      <c r="E2523" s="140">
        <f>_xll.qlInterestRateIndexValueDate(IndexON,D2523)</f>
        <v>57446</v>
      </c>
      <c r="F2523" s="156">
        <f>IFERROR(_xll.qlIndexFixing(IndexON,D2523,TRUE,_xll.ohTrigger(RecalcTrigger,TriggerON)),NA())</f>
        <v>4.6821519320727756E-3</v>
      </c>
      <c r="H2523" s="42">
        <f>_xll.qlCalendarAdvance(Calendar,$H2522,B2523,"f",FALSE)</f>
        <v>57446</v>
      </c>
      <c r="I2523" s="140">
        <f>_xll.qlInterestRateIndexValueDate(Index1M,$H2523)</f>
        <v>57446</v>
      </c>
      <c r="J2523" s="145">
        <f>IFERROR(_xll.qlIndexFixing(Index1M,$H2523,TRUE,_xll.ohTrigger(RecalcTrigger,Trigger1M)),NA())</f>
        <v>5.4363225274109235E-3</v>
      </c>
      <c r="K2523" s="44">
        <f>IFERROR(_xll.qlIndexFixing(Index3M,H2523,TRUE,_xll.ohTrigger(RecalcTrigger,Trigger3M)),NA())</f>
        <v>5.6455956343777125E-3</v>
      </c>
      <c r="L2523" s="44">
        <f>IFERROR(_xll.qlIndexFixing(Index6M,$H2523,TRUE,_xll.ohTrigger(RecalcTrigger,Trigger6M)),NA())</f>
        <v>5.6001297524567147E-3</v>
      </c>
      <c r="M2523" s="146">
        <f>IFERROR(_xll.qlIndexFixing(Index1Y,$H2523,TRUE,_xll.ohTrigger(RecalcTrigger,Trigger1Y)),NA())</f>
        <v>5.8342677614044991E-3</v>
      </c>
      <c r="N2523" s="145">
        <f>IFERROR(_xll.qlIndexFixing(ONIndex1M,I2523,TRUE,_xll.ohTrigger(RecalcTrigger,Trigger1M)),NA())</f>
        <v>5.4337597637654778E-3</v>
      </c>
      <c r="O2523" s="44">
        <f>IFERROR(_xll.qlIndexFixing(ONIndex3M,I2523,TRUE,_xll.ohTrigger(RecalcTrigger,Trigger3M)),NA())</f>
        <v>5.6350199134658219E-3</v>
      </c>
      <c r="P2523" s="44">
        <f>IFERROR(_xll.qlIndexFixing(ONIndex6M,I2523,TRUE,_xll.ohTrigger(RecalcTrigger,Trigger6M)),NA())</f>
        <v>5.5832045691528442E-3</v>
      </c>
      <c r="Q2523" s="146">
        <f>IFERROR(_xll.qlIndexFixing(ONIndex1Y,I2523,TRUE,_xll.ohTrigger(RecalcTrigger,Trigger1Y)),NA())</f>
        <v>5.8060251040059629E-3</v>
      </c>
    </row>
    <row r="2524" spans="2:17" x14ac:dyDescent="0.2">
      <c r="B2524" s="39" t="s">
        <v>42</v>
      </c>
      <c r="D2524" s="42">
        <f>_xll.qlCalendarAdvance(Calendar,$D2523,B2524,"f",FALSE)</f>
        <v>57453</v>
      </c>
      <c r="E2524" s="140">
        <f>_xll.qlInterestRateIndexValueDate(IndexON,D2524)</f>
        <v>57453</v>
      </c>
      <c r="F2524" s="156">
        <f>IFERROR(_xll.qlIndexFixing(IndexON,D2524,TRUE,_xll.ohTrigger(RecalcTrigger,TriggerON)),NA())</f>
        <v>4.6833663435652539E-3</v>
      </c>
      <c r="H2524" s="42">
        <f>_xll.qlCalendarAdvance(Calendar,$H2523,B2524,"f",FALSE)</f>
        <v>57453</v>
      </c>
      <c r="I2524" s="140">
        <f>_xll.qlInterestRateIndexValueDate(Index1M,$H2524)</f>
        <v>57453</v>
      </c>
      <c r="J2524" s="145">
        <f>IFERROR(_xll.qlIndexFixing(Index1M,$H2524,TRUE,_xll.ohTrigger(RecalcTrigger,Trigger1M)),NA())</f>
        <v>5.43700159212072E-3</v>
      </c>
      <c r="K2524" s="44">
        <f>IFERROR(_xll.qlIndexFixing(Index3M,H2524,TRUE,_xll.ohTrigger(RecalcTrigger,Trigger3M)),NA())</f>
        <v>5.6466449972773156E-3</v>
      </c>
      <c r="L2524" s="44">
        <f>IFERROR(_xll.qlIndexFixing(Index6M,$H2524,TRUE,_xll.ohTrigger(RecalcTrigger,Trigger6M)),NA())</f>
        <v>5.6008681179702847E-3</v>
      </c>
      <c r="M2524" s="146">
        <f>IFERROR(_xll.qlIndexFixing(Index1Y,$H2524,TRUE,_xll.ohTrigger(RecalcTrigger,Trigger1Y)),NA())</f>
        <v>5.8347820717159493E-3</v>
      </c>
      <c r="N2524" s="145">
        <f>IFERROR(_xll.qlIndexFixing(ONIndex1M,I2524,TRUE,_xll.ohTrigger(RecalcTrigger,Trigger1M)),NA())</f>
        <v>5.4344239925807614E-3</v>
      </c>
      <c r="O2524" s="44">
        <f>IFERROR(_xll.qlIndexFixing(ONIndex3M,I2524,TRUE,_xll.ohTrigger(RecalcTrigger,Trigger3M)),NA())</f>
        <v>5.6360347295270063E-3</v>
      </c>
      <c r="P2524" s="44">
        <f>IFERROR(_xll.qlIndexFixing(ONIndex6M,I2524,TRUE,_xll.ohTrigger(RecalcTrigger,Trigger6M)),NA())</f>
        <v>5.5838470738367452E-3</v>
      </c>
      <c r="Q2524" s="146">
        <f>IFERROR(_xll.qlIndexFixing(ONIndex1Y,I2524,TRUE,_xll.ohTrigger(RecalcTrigger,Trigger1Y)),NA())</f>
        <v>5.8063221593729342E-3</v>
      </c>
    </row>
    <row r="2525" spans="2:17" x14ac:dyDescent="0.2">
      <c r="B2525" s="39" t="s">
        <v>42</v>
      </c>
      <c r="D2525" s="42">
        <f>_xll.qlCalendarAdvance(Calendar,$D2524,B2525,"f",FALSE)</f>
        <v>57460</v>
      </c>
      <c r="E2525" s="140">
        <f>_xll.qlInterestRateIndexValueDate(IndexON,D2525)</f>
        <v>57460</v>
      </c>
      <c r="F2525" s="156">
        <f>IFERROR(_xll.qlIndexFixing(IndexON,D2525,TRUE,_xll.ohTrigger(RecalcTrigger,TriggerON)),NA())</f>
        <v>4.6845857780630773E-3</v>
      </c>
      <c r="H2525" s="42">
        <f>_xll.qlCalendarAdvance(Calendar,$H2524,B2525,"f",FALSE)</f>
        <v>57460</v>
      </c>
      <c r="I2525" s="140">
        <f>_xll.qlInterestRateIndexValueDate(Index1M,$H2525)</f>
        <v>57460</v>
      </c>
      <c r="J2525" s="145">
        <f>IFERROR(_xll.qlIndexFixing(Index1M,$H2525,TRUE,_xll.ohTrigger(RecalcTrigger,Trigger1M)),NA())</f>
        <v>5.4376876805065279E-3</v>
      </c>
      <c r="K2525" s="44">
        <f>IFERROR(_xll.qlIndexFixing(Index3M,H2525,TRUE,_xll.ohTrigger(RecalcTrigger,Trigger3M)),NA())</f>
        <v>5.6476995146304242E-3</v>
      </c>
      <c r="L2525" s="44">
        <f>IFERROR(_xll.qlIndexFixing(Index6M,$H2525,TRUE,_xll.ohTrigger(RecalcTrigger,Trigger6M)),NA())</f>
        <v>5.6016137196527619E-3</v>
      </c>
      <c r="M2525" s="146">
        <f>IFERROR(_xll.qlIndexFixing(Index1Y,$H2525,TRUE,_xll.ohTrigger(RecalcTrigger,Trigger1Y)),NA())</f>
        <v>5.8353046717773971E-3</v>
      </c>
      <c r="N2525" s="145">
        <f>IFERROR(_xll.qlIndexFixing(ONIndex1M,I2525,TRUE,_xll.ohTrigger(RecalcTrigger,Trigger1M)),NA())</f>
        <v>5.4350952419490728E-3</v>
      </c>
      <c r="O2525" s="44">
        <f>IFERROR(_xll.qlIndexFixing(ONIndex3M,I2525,TRUE,_xll.ohTrigger(RecalcTrigger,Trigger3M)),NA())</f>
        <v>5.6370546925943454E-3</v>
      </c>
      <c r="P2525" s="44">
        <f>IFERROR(_xll.qlIndexFixing(ONIndex6M,I2525,TRUE,_xll.ohTrigger(RecalcTrigger,Trigger6M)),NA())</f>
        <v>5.5844967942331181E-3</v>
      </c>
      <c r="Q2525" s="146">
        <f>IFERROR(_xll.qlIndexFixing(ONIndex1Y,I2525,TRUE,_xll.ohTrigger(RecalcTrigger,Trigger1Y)),NA())</f>
        <v>5.8066274562551534E-3</v>
      </c>
    </row>
    <row r="2526" spans="2:17" x14ac:dyDescent="0.2">
      <c r="B2526" s="39" t="s">
        <v>42</v>
      </c>
      <c r="D2526" s="42">
        <f>_xll.qlCalendarAdvance(Calendar,$D2525,B2526,"f",FALSE)</f>
        <v>57467</v>
      </c>
      <c r="E2526" s="140">
        <f>_xll.qlInterestRateIndexValueDate(IndexON,D2526)</f>
        <v>57467</v>
      </c>
      <c r="F2526" s="156">
        <f>IFERROR(_xll.qlIndexFixing(IndexON,D2526,TRUE,_xll.ohTrigger(RecalcTrigger,TriggerON)),NA())</f>
        <v>4.6858102355662457E-3</v>
      </c>
      <c r="H2526" s="42">
        <f>_xll.qlCalendarAdvance(Calendar,$H2525,B2526,"f",FALSE)</f>
        <v>57467</v>
      </c>
      <c r="I2526" s="140">
        <f>_xll.qlInterestRateIndexValueDate(Index1M,$H2526)</f>
        <v>57467</v>
      </c>
      <c r="J2526" s="145">
        <f>IFERROR(_xll.qlIndexFixing(Index1M,$H2526,TRUE,_xll.ohTrigger(RecalcTrigger,Trigger1M)),NA())</f>
        <v>5.4386528947565418E-3</v>
      </c>
      <c r="K2526" s="44">
        <f>IFERROR(_xll.qlIndexFixing(Index3M,H2526,TRUE,_xll.ohTrigger(RecalcTrigger,Trigger3M)),NA())</f>
        <v>5.6488795677289939E-3</v>
      </c>
      <c r="L2526" s="44">
        <f>IFERROR(_xll.qlIndexFixing(Index6M,$H2526,TRUE,_xll.ohTrigger(RecalcTrigger,Trigger6M)),NA())</f>
        <v>5.6024658227865195E-3</v>
      </c>
      <c r="M2526" s="146">
        <f>IFERROR(_xll.qlIndexFixing(Index1Y,$H2526,TRUE,_xll.ohTrigger(RecalcTrigger,Trigger1Y)),NA())</f>
        <v>5.8358355616021651E-3</v>
      </c>
      <c r="N2526" s="145">
        <f>IFERROR(_xll.qlIndexFixing(ONIndex1M,I2526,TRUE,_xll.ohTrigger(RecalcTrigger,Trigger1M)),NA())</f>
        <v>5.4357735120325046E-3</v>
      </c>
      <c r="O2526" s="44">
        <f>IFERROR(_xll.qlIndexFixing(ONIndex3M,I2526,TRUE,_xll.ohTrigger(RecalcTrigger,Trigger3M)),NA())</f>
        <v>5.6380798027488854E-3</v>
      </c>
      <c r="P2526" s="44">
        <f>IFERROR(_xll.qlIndexFixing(ONIndex6M,I2526,TRUE,_xll.ohTrigger(RecalcTrigger,Trigger6M)),NA())</f>
        <v>5.5851537304230092E-3</v>
      </c>
      <c r="Q2526" s="146">
        <f>IFERROR(_xll.qlIndexFixing(ONIndex1Y,I2526,TRUE,_xll.ohTrigger(RecalcTrigger,Trigger1Y)),NA())</f>
        <v>5.806940994733667E-3</v>
      </c>
    </row>
    <row r="2527" spans="2:17" x14ac:dyDescent="0.2">
      <c r="B2527" s="39" t="s">
        <v>42</v>
      </c>
      <c r="D2527" s="42">
        <f>_xll.qlCalendarAdvance(Calendar,$D2526,B2527,"f",FALSE)</f>
        <v>57474</v>
      </c>
      <c r="E2527" s="140">
        <f>_xll.qlInterestRateIndexValueDate(IndexON,D2527)</f>
        <v>57474</v>
      </c>
      <c r="F2527" s="156">
        <f>IFERROR(_xll.qlIndexFixing(IndexON,D2527,TRUE,_xll.ohTrigger(RecalcTrigger,TriggerON)),NA())</f>
        <v>4.6870397161558053E-3</v>
      </c>
      <c r="H2527" s="42">
        <f>_xll.qlCalendarAdvance(Calendar,$H2526,B2527,"f",FALSE)</f>
        <v>57474</v>
      </c>
      <c r="I2527" s="140">
        <f>_xll.qlInterestRateIndexValueDate(Index1M,$H2527)</f>
        <v>57474</v>
      </c>
      <c r="J2527" s="145">
        <f>IFERROR(_xll.qlIndexFixing(Index1M,$H2527,TRUE,_xll.ohTrigger(RecalcTrigger,Trigger1M)),NA())</f>
        <v>5.4393545669314501E-3</v>
      </c>
      <c r="K2527" s="44">
        <f>IFERROR(_xll.qlIndexFixing(Index3M,H2527,TRUE,_xll.ohTrigger(RecalcTrigger,Trigger3M)),NA())</f>
        <v>5.6499447786512403E-3</v>
      </c>
      <c r="L2527" s="44">
        <f>IFERROR(_xll.qlIndexFixing(Index6M,$H2527,TRUE,_xll.ohTrigger(RecalcTrigger,Trigger6M)),NA())</f>
        <v>5.6032264253631538E-3</v>
      </c>
      <c r="M2527" s="146">
        <f>IFERROR(_xll.qlIndexFixing(Index1Y,$H2527,TRUE,_xll.ohTrigger(RecalcTrigger,Trigger1Y)),NA())</f>
        <v>5.836374741203354E-3</v>
      </c>
      <c r="N2527" s="145">
        <f>IFERROR(_xll.qlIndexFixing(ONIndex1M,I2527,TRUE,_xll.ohTrigger(RecalcTrigger,Trigger1M)),NA())</f>
        <v>5.4364588027500105E-3</v>
      </c>
      <c r="O2527" s="44">
        <f>IFERROR(_xll.qlIndexFixing(ONIndex3M,I2527,TRUE,_xll.ohTrigger(RecalcTrigger,Trigger3M)),NA())</f>
        <v>5.63911005990958E-3</v>
      </c>
      <c r="P2527" s="44">
        <f>IFERROR(_xll.qlIndexFixing(ONIndex6M,I2527,TRUE,_xll.ohTrigger(RecalcTrigger,Trigger6M)),NA())</f>
        <v>5.5858178822443261E-3</v>
      </c>
      <c r="Q2527" s="146">
        <f>IFERROR(_xll.qlIndexFixing(ONIndex1Y,I2527,TRUE,_xll.ohTrigger(RecalcTrigger,Trigger1Y)),NA())</f>
        <v>5.8072627746463823E-3</v>
      </c>
    </row>
    <row r="2528" spans="2:17" x14ac:dyDescent="0.2">
      <c r="B2528" s="39" t="s">
        <v>42</v>
      </c>
      <c r="D2528" s="42">
        <f>_xll.qlCalendarAdvance(Calendar,$D2527,B2528,"f",FALSE)</f>
        <v>57481</v>
      </c>
      <c r="E2528" s="140">
        <f>_xll.qlInterestRateIndexValueDate(IndexON,D2528)</f>
        <v>57481</v>
      </c>
      <c r="F2528" s="156">
        <f>IFERROR(_xll.qlIndexFixing(IndexON,D2528,TRUE,_xll.ohTrigger(RecalcTrigger,TriggerON)),NA())</f>
        <v>4.6882742195886173E-3</v>
      </c>
      <c r="H2528" s="42">
        <f>_xll.qlCalendarAdvance(Calendar,$H2527,B2528,"f",FALSE)</f>
        <v>57481</v>
      </c>
      <c r="I2528" s="140">
        <f>_xll.qlInterestRateIndexValueDate(Index1M,$H2528)</f>
        <v>57481</v>
      </c>
      <c r="J2528" s="145">
        <f>IFERROR(_xll.qlIndexFixing(Index1M,$H2528,TRUE,_xll.ohTrigger(RecalcTrigger,Trigger1M)),NA())</f>
        <v>5.4400632630977131E-3</v>
      </c>
      <c r="K2528" s="44">
        <f>IFERROR(_xll.qlIndexFixing(Index3M,H2528,TRUE,_xll.ohTrigger(RecalcTrigger,Trigger3M)),NA())</f>
        <v>5.6510151441222312E-3</v>
      </c>
      <c r="L2528" s="44">
        <f>IFERROR(_xll.qlIndexFixing(Index6M,$H2528,TRUE,_xll.ohTrigger(RecalcTrigger,Trigger6M)),NA())</f>
        <v>5.6039942642463836E-3</v>
      </c>
      <c r="M2528" s="146">
        <f>IFERROR(_xll.qlIndexFixing(Index1Y,$H2528,TRUE,_xll.ohTrigger(RecalcTrigger,Trigger1Y)),NA())</f>
        <v>5.8369222105942864E-3</v>
      </c>
      <c r="N2528" s="145">
        <f>IFERROR(_xll.qlIndexFixing(ONIndex1M,I2528,TRUE,_xll.ohTrigger(RecalcTrigger,Trigger1M)),NA())</f>
        <v>5.4371511139394979E-3</v>
      </c>
      <c r="O2528" s="44">
        <f>IFERROR(_xll.qlIndexFixing(ONIndex3M,I2528,TRUE,_xll.ohTrigger(RecalcTrigger,Trigger3M)),NA())</f>
        <v>5.640145463995383E-3</v>
      </c>
      <c r="P2528" s="44">
        <f>IFERROR(_xll.qlIndexFixing(ONIndex6M,I2528,TRUE,_xll.ohTrigger(RecalcTrigger,Trigger6M)),NA())</f>
        <v>5.5864892498591612E-3</v>
      </c>
      <c r="Q2528" s="146">
        <f>IFERROR(_xll.qlIndexFixing(ONIndex1Y,I2528,TRUE,_xll.ohTrigger(RecalcTrigger,Trigger1Y)),NA())</f>
        <v>5.8075927961553919E-3</v>
      </c>
    </row>
    <row r="2529" spans="2:17" x14ac:dyDescent="0.2">
      <c r="B2529" s="39" t="s">
        <v>42</v>
      </c>
      <c r="D2529" s="42">
        <f>_xll.qlCalendarAdvance(Calendar,$D2528,B2529,"f",FALSE)</f>
        <v>57488</v>
      </c>
      <c r="E2529" s="140">
        <f>_xll.qlInterestRateIndexValueDate(IndexON,D2529)</f>
        <v>57488</v>
      </c>
      <c r="F2529" s="156">
        <f>IFERROR(_xll.qlIndexFixing(IndexON,D2529,TRUE,_xll.ohTrigger(RecalcTrigger,TriggerON)),NA())</f>
        <v>4.689513746188867E-3</v>
      </c>
      <c r="H2529" s="42">
        <f>_xll.qlCalendarAdvance(Calendar,$H2528,B2529,"f",FALSE)</f>
        <v>57488</v>
      </c>
      <c r="I2529" s="140">
        <f>_xll.qlInterestRateIndexValueDate(Index1M,$H2529)</f>
        <v>57488</v>
      </c>
      <c r="J2529" s="145">
        <f>IFERROR(_xll.qlIndexFixing(Index1M,$H2529,TRUE,_xll.ohTrigger(RecalcTrigger,Trigger1M)),NA())</f>
        <v>5.4407789832676117E-3</v>
      </c>
      <c r="K2529" s="44">
        <f>IFERROR(_xll.qlIndexFixing(Index3M,H2529,TRUE,_xll.ohTrigger(RecalcTrigger,Trigger3M)),NA())</f>
        <v>5.6520906641472522E-3</v>
      </c>
      <c r="L2529" s="44">
        <f>IFERROR(_xll.qlIndexFixing(Index6M,$H2529,TRUE,_xll.ohTrigger(RecalcTrigger,Trigger6M)),NA())</f>
        <v>5.6047693394454604E-3</v>
      </c>
      <c r="M2529" s="146">
        <f>IFERROR(_xll.qlIndexFixing(Index1Y,$H2529,TRUE,_xll.ohTrigger(RecalcTrigger,Trigger1Y)),NA())</f>
        <v>5.837477969788063E-3</v>
      </c>
      <c r="N2529" s="145">
        <f>IFERROR(_xll.qlIndexFixing(ONIndex1M,I2529,TRUE,_xll.ohTrigger(RecalcTrigger,Trigger1M)),NA())</f>
        <v>5.4378504458441057E-3</v>
      </c>
      <c r="O2529" s="44">
        <f>IFERROR(_xll.qlIndexFixing(ONIndex3M,I2529,TRUE,_xll.ohTrigger(RecalcTrigger,Trigger3M)),NA())</f>
        <v>5.6411860151683868E-3</v>
      </c>
      <c r="P2529" s="44">
        <f>IFERROR(_xll.qlIndexFixing(ONIndex6M,I2529,TRUE,_xll.ohTrigger(RecalcTrigger,Trigger6M)),NA())</f>
        <v>5.5871678332675145E-3</v>
      </c>
      <c r="Q2529" s="146">
        <f>IFERROR(_xll.qlIndexFixing(ONIndex1Y,I2529,TRUE,_xll.ohTrigger(RecalcTrigger,Trigger1Y)),NA())</f>
        <v>5.8079310591796496E-3</v>
      </c>
    </row>
    <row r="2530" spans="2:17" x14ac:dyDescent="0.2">
      <c r="B2530" s="39" t="s">
        <v>42</v>
      </c>
      <c r="D2530" s="42">
        <f>_xll.qlCalendarAdvance(Calendar,$D2529,B2530,"f",FALSE)</f>
        <v>57495</v>
      </c>
      <c r="E2530" s="140">
        <f>_xll.qlInterestRateIndexValueDate(IndexON,D2530)</f>
        <v>57495</v>
      </c>
      <c r="F2530" s="156">
        <f>IFERROR(_xll.qlIndexFixing(IndexON,D2530,TRUE,_xll.ohTrigger(RecalcTrigger,TriggerON)),NA())</f>
        <v>4.6907582957944616E-3</v>
      </c>
      <c r="H2530" s="42">
        <f>_xll.qlCalendarAdvance(Calendar,$H2529,B2530,"f",FALSE)</f>
        <v>57495</v>
      </c>
      <c r="I2530" s="140">
        <f>_xll.qlInterestRateIndexValueDate(Index1M,$H2530)</f>
        <v>57495</v>
      </c>
      <c r="J2530" s="145">
        <f>IFERROR(_xll.qlIndexFixing(Index1M,$H2530,TRUE,_xll.ohTrigger(RecalcTrigger,Trigger1M)),NA())</f>
        <v>5.4412234776027493E-3</v>
      </c>
      <c r="K2530" s="44">
        <f>IFERROR(_xll.qlIndexFixing(Index3M,H2530,TRUE,_xll.ohTrigger(RecalcTrigger,Trigger3M)),NA())</f>
        <v>5.6531713387271837E-3</v>
      </c>
      <c r="L2530" s="44">
        <f>IFERROR(_xll.qlIndexFixing(Index6M,$H2530,TRUE,_xll.ohTrigger(RecalcTrigger,Trigger6M)),NA())</f>
        <v>5.6055516509683108E-3</v>
      </c>
      <c r="M2530" s="146">
        <f>IFERROR(_xll.qlIndexFixing(Index1Y,$H2530,TRUE,_xll.ohTrigger(RecalcTrigger,Trigger1Y)),NA())</f>
        <v>5.8380420187991167E-3</v>
      </c>
      <c r="N2530" s="145">
        <f>IFERROR(_xll.qlIndexFixing(ONIndex1M,I2530,TRUE,_xll.ohTrigger(RecalcTrigger,Trigger1M)),NA())</f>
        <v>5.438556798220695E-3</v>
      </c>
      <c r="O2530" s="44">
        <f>IFERROR(_xll.qlIndexFixing(ONIndex3M,I2530,TRUE,_xll.ohTrigger(RecalcTrigger,Trigger3M)),NA())</f>
        <v>5.642231713266499E-3</v>
      </c>
      <c r="P2530" s="44">
        <f>IFERROR(_xll.qlIndexFixing(ONIndex6M,I2530,TRUE,_xll.ohTrigger(RecalcTrigger,Trigger6M)),NA())</f>
        <v>5.5878536323072936E-3</v>
      </c>
      <c r="Q2530" s="146">
        <f>IFERROR(_xll.qlIndexFixing(ONIndex1Y,I2530,TRUE,_xll.ohTrigger(RecalcTrigger,Trigger1Y)),NA())</f>
        <v>5.8082775637191553E-3</v>
      </c>
    </row>
    <row r="2531" spans="2:17" x14ac:dyDescent="0.2">
      <c r="B2531" s="39" t="s">
        <v>42</v>
      </c>
      <c r="D2531" s="42">
        <f>_xll.qlCalendarAdvance(Calendar,$D2530,B2531,"f",FALSE)</f>
        <v>57502</v>
      </c>
      <c r="E2531" s="140">
        <f>_xll.qlInterestRateIndexValueDate(IndexON,D2531)</f>
        <v>57502</v>
      </c>
      <c r="F2531" s="156">
        <f>IFERROR(_xll.qlIndexFixing(IndexON,D2531,TRUE,_xll.ohTrigger(RecalcTrigger,TriggerON)),NA())</f>
        <v>4.6920078683243549E-3</v>
      </c>
      <c r="H2531" s="42">
        <f>_xll.qlCalendarAdvance(Calendar,$H2530,B2531,"f",FALSE)</f>
        <v>57502</v>
      </c>
      <c r="I2531" s="140">
        <f>_xll.qlInterestRateIndexValueDate(Index1M,$H2531)</f>
        <v>57502</v>
      </c>
      <c r="J2531" s="145">
        <f>IFERROR(_xll.qlIndexFixing(Index1M,$H2531,TRUE,_xll.ohTrigger(RecalcTrigger,Trigger1M)),NA())</f>
        <v>5.4419517080635344E-3</v>
      </c>
      <c r="K2531" s="44">
        <f>IFERROR(_xll.qlIndexFixing(Index3M,H2531,TRUE,_xll.ohTrigger(RecalcTrigger,Trigger3M)),NA())</f>
        <v>5.6542571678681926E-3</v>
      </c>
      <c r="L2531" s="44">
        <f>IFERROR(_xll.qlIndexFixing(Index6M,$H2531,TRUE,_xll.ohTrigger(RecalcTrigger,Trigger6M)),NA())</f>
        <v>5.6062392897654615E-3</v>
      </c>
      <c r="M2531" s="146">
        <f>IFERROR(_xll.qlIndexFixing(Index1Y,$H2531,TRUE,_xll.ohTrigger(RecalcTrigger,Trigger1Y)),NA())</f>
        <v>5.8386143576407701E-3</v>
      </c>
      <c r="N2531" s="145">
        <f>IFERROR(_xll.qlIndexFixing(ONIndex1M,I2531,TRUE,_xll.ohTrigger(RecalcTrigger,Trigger1M)),NA())</f>
        <v>5.4392701713124048E-3</v>
      </c>
      <c r="O2531" s="44">
        <f>IFERROR(_xll.qlIndexFixing(ONIndex3M,I2531,TRUE,_xll.ohTrigger(RecalcTrigger,Trigger3M)),NA())</f>
        <v>5.643282558451812E-3</v>
      </c>
      <c r="P2531" s="44">
        <f>IFERROR(_xll.qlIndexFixing(ONIndex6M,I2531,TRUE,_xll.ohTrigger(RecalcTrigger,Trigger6M)),NA())</f>
        <v>5.5885466473026835E-3</v>
      </c>
      <c r="Q2531" s="146">
        <f>IFERROR(_xll.qlIndexFixing(ONIndex1Y,I2531,TRUE,_xll.ohTrigger(RecalcTrigger,Trigger1Y)),NA())</f>
        <v>5.8086323098549553E-3</v>
      </c>
    </row>
    <row r="2532" spans="2:17" x14ac:dyDescent="0.2">
      <c r="B2532" s="39" t="s">
        <v>42</v>
      </c>
      <c r="D2532" s="42">
        <f>_xll.qlCalendarAdvance(Calendar,$D2531,B2532,"f",FALSE)</f>
        <v>57509</v>
      </c>
      <c r="E2532" s="140">
        <f>_xll.qlInterestRateIndexValueDate(IndexON,D2532)</f>
        <v>57509</v>
      </c>
      <c r="F2532" s="156">
        <f>IFERROR(_xll.qlIndexFixing(IndexON,D2532,TRUE,_xll.ohTrigger(RecalcTrigger,TriggerON)),NA())</f>
        <v>4.6932624639406395E-3</v>
      </c>
      <c r="H2532" s="42">
        <f>_xll.qlCalendarAdvance(Calendar,$H2531,B2532,"f",FALSE)</f>
        <v>57509</v>
      </c>
      <c r="I2532" s="140">
        <f>_xll.qlInterestRateIndexValueDate(Index1M,$H2532)</f>
        <v>57509</v>
      </c>
      <c r="J2532" s="145">
        <f>IFERROR(_xll.qlIndexFixing(Index1M,$H2532,TRUE,_xll.ohTrigger(RecalcTrigger,Trigger1M)),NA())</f>
        <v>5.4426869622084357E-3</v>
      </c>
      <c r="K2532" s="44">
        <f>IFERROR(_xll.qlIndexFixing(Index3M,H2532,TRUE,_xll.ohTrigger(RecalcTrigger,Trigger3M)),NA())</f>
        <v>5.6553481515746844E-3</v>
      </c>
      <c r="L2532" s="44">
        <f>IFERROR(_xll.qlIndexFixing(Index6M,$H2532,TRUE,_xll.ohTrigger(RecalcTrigger,Trigger6M)),NA())</f>
        <v>5.607035544865459E-3</v>
      </c>
      <c r="M2532" s="146">
        <f>IFERROR(_xll.qlIndexFixing(Index1Y,$H2532,TRUE,_xll.ohTrigger(RecalcTrigger,Trigger1Y)),NA())</f>
        <v>5.8391949863274561E-3</v>
      </c>
      <c r="N2532" s="145">
        <f>IFERROR(_xll.qlIndexFixing(ONIndex1M,I2532,TRUE,_xll.ohTrigger(RecalcTrigger,Trigger1M)),NA())</f>
        <v>5.4399905649571423E-3</v>
      </c>
      <c r="O2532" s="44">
        <f>IFERROR(_xll.qlIndexFixing(ONIndex3M,I2532,TRUE,_xll.ohTrigger(RecalcTrigger,Trigger3M)),NA())</f>
        <v>5.644338550724326E-3</v>
      </c>
      <c r="P2532" s="44">
        <f>IFERROR(_xll.qlIndexFixing(ONIndex6M,I2532,TRUE,_xll.ohTrigger(RecalcTrigger,Trigger6M)),NA())</f>
        <v>5.5892468778484528E-3</v>
      </c>
      <c r="Q2532" s="146">
        <f>IFERROR(_xll.qlIndexFixing(ONIndex1Y,I2532,TRUE,_xll.ohTrigger(RecalcTrigger,Trigger1Y)),NA())</f>
        <v>5.808995297424957E-3</v>
      </c>
    </row>
    <row r="2533" spans="2:17" x14ac:dyDescent="0.2">
      <c r="B2533" s="39" t="s">
        <v>42</v>
      </c>
      <c r="D2533" s="42">
        <f>_xll.qlCalendarAdvance(Calendar,$D2532,B2533,"f",FALSE)</f>
        <v>57516</v>
      </c>
      <c r="E2533" s="140">
        <f>_xll.qlInterestRateIndexValueDate(IndexON,D2533)</f>
        <v>57516</v>
      </c>
      <c r="F2533" s="156">
        <f>IFERROR(_xll.qlIndexFixing(IndexON,D2533,TRUE,_xll.ohTrigger(RecalcTrigger,TriggerON)),NA())</f>
        <v>4.6945220825622691E-3</v>
      </c>
      <c r="H2533" s="42">
        <f>_xll.qlCalendarAdvance(Calendar,$H2532,B2533,"f",FALSE)</f>
        <v>57516</v>
      </c>
      <c r="I2533" s="140">
        <f>_xll.qlInterestRateIndexValueDate(Index1M,$H2533)</f>
        <v>57516</v>
      </c>
      <c r="J2533" s="145">
        <f>IFERROR(_xll.qlIndexFixing(Index1M,$H2533,TRUE,_xll.ohTrigger(RecalcTrigger,Trigger1M)),NA())</f>
        <v>5.443429240040154E-3</v>
      </c>
      <c r="K2533" s="44">
        <f>IFERROR(_xll.qlIndexFixing(Index3M,H2533,TRUE,_xll.ohTrigger(RecalcTrigger,Trigger3M)),NA())</f>
        <v>5.6564442898501821E-3</v>
      </c>
      <c r="L2533" s="44">
        <f>IFERROR(_xll.qlIndexFixing(Index6M,$H2533,TRUE,_xll.ohTrigger(RecalcTrigger,Trigger6M)),NA())</f>
        <v>5.6078390362012372E-3</v>
      </c>
      <c r="M2533" s="146">
        <f>IFERROR(_xll.qlIndexFixing(Index1Y,$H2533,TRUE,_xll.ohTrigger(RecalcTrigger,Trigger1Y)),NA())</f>
        <v>5.8397839048738298E-3</v>
      </c>
      <c r="N2533" s="145">
        <f>IFERROR(_xll.qlIndexFixing(ONIndex1M,I2533,TRUE,_xll.ohTrigger(RecalcTrigger,Trigger1M)),NA())</f>
        <v>5.4407179793170002E-3</v>
      </c>
      <c r="O2533" s="44">
        <f>IFERROR(_xll.qlIndexFixing(ONIndex3M,I2533,TRUE,_xll.ohTrigger(RecalcTrigger,Trigger3M)),NA())</f>
        <v>5.6453996899219483E-3</v>
      </c>
      <c r="P2533" s="44">
        <f>IFERROR(_xll.qlIndexFixing(ONIndex6M,I2533,TRUE,_xll.ohTrigger(RecalcTrigger,Trigger6M)),NA())</f>
        <v>5.5899543241877403E-3</v>
      </c>
      <c r="Q2533" s="146">
        <f>IFERROR(_xll.qlIndexFixing(ONIndex1Y,I2533,TRUE,_xll.ohTrigger(RecalcTrigger,Trigger1Y)),NA())</f>
        <v>5.8093665265912531E-3</v>
      </c>
    </row>
    <row r="2534" spans="2:17" x14ac:dyDescent="0.2">
      <c r="B2534" s="39" t="s">
        <v>42</v>
      </c>
      <c r="D2534" s="42">
        <f>_xll.qlCalendarAdvance(Calendar,$D2533,B2534,"f",FALSE)</f>
        <v>57523</v>
      </c>
      <c r="E2534" s="140">
        <f>_xll.qlInterestRateIndexValueDate(IndexON,D2534)</f>
        <v>57523</v>
      </c>
      <c r="F2534" s="156">
        <f>IFERROR(_xll.qlIndexFixing(IndexON,D2534,TRUE,_xll.ohTrigger(RecalcTrigger,TriggerON)),NA())</f>
        <v>4.6957867241081974E-3</v>
      </c>
      <c r="H2534" s="42">
        <f>_xll.qlCalendarAdvance(Calendar,$H2533,B2534,"f",FALSE)</f>
        <v>57523</v>
      </c>
      <c r="I2534" s="140">
        <f>_xll.qlInterestRateIndexValueDate(Index1M,$H2534)</f>
        <v>57523</v>
      </c>
      <c r="J2534" s="145">
        <f>IFERROR(_xll.qlIndexFixing(Index1M,$H2534,TRUE,_xll.ohTrigger(RecalcTrigger,Trigger1M)),NA())</f>
        <v>5.4441785415532875E-3</v>
      </c>
      <c r="K2534" s="44">
        <f>IFERROR(_xll.qlIndexFixing(Index3M,H2534,TRUE,_xll.ohTrigger(RecalcTrigger,Trigger3M)),NA())</f>
        <v>5.6575455826999707E-3</v>
      </c>
      <c r="L2534" s="44">
        <f>IFERROR(_xll.qlIndexFixing(Index6M,$H2534,TRUE,_xll.ohTrigger(RecalcTrigger,Trigger6M)),NA())</f>
        <v>5.6086497637820986E-3</v>
      </c>
      <c r="M2534" s="146">
        <f>IFERROR(_xll.qlIndexFixing(Index1Y,$H2534,TRUE,_xll.ohTrigger(RecalcTrigger,Trigger1Y)),NA())</f>
        <v>5.8403811132938799E-3</v>
      </c>
      <c r="N2534" s="145">
        <f>IFERROR(_xll.qlIndexFixing(ONIndex1M,I2534,TRUE,_xll.ohTrigger(RecalcTrigger,Trigger1M)),NA())</f>
        <v>5.4414524142298859E-3</v>
      </c>
      <c r="O2534" s="44">
        <f>IFERROR(_xll.qlIndexFixing(ONIndex3M,I2534,TRUE,_xll.ohTrigger(RecalcTrigger,Trigger3M)),NA())</f>
        <v>5.6464659761257252E-3</v>
      </c>
      <c r="P2534" s="44">
        <f>IFERROR(_xll.qlIndexFixing(ONIndex6M,I2534,TRUE,_xll.ohTrigger(RecalcTrigger,Trigger6M)),NA())</f>
        <v>5.5906689863205461E-3</v>
      </c>
      <c r="Q2534" s="146">
        <f>IFERROR(_xll.qlIndexFixing(ONIndex1Y,I2534,TRUE,_xll.ohTrigger(RecalcTrigger,Trigger1Y)),NA())</f>
        <v>5.8097459972727972E-3</v>
      </c>
    </row>
    <row r="2535" spans="2:17" x14ac:dyDescent="0.2">
      <c r="B2535" s="39" t="s">
        <v>42</v>
      </c>
      <c r="D2535" s="42">
        <f>_xll.qlCalendarAdvance(Calendar,$D2534,B2535,"f",FALSE)</f>
        <v>57530</v>
      </c>
      <c r="E2535" s="140">
        <f>_xll.qlInterestRateIndexValueDate(IndexON,D2535)</f>
        <v>57530</v>
      </c>
      <c r="F2535" s="156">
        <f>IFERROR(_xll.qlIndexFixing(IndexON,D2535,TRUE,_xll.ohTrigger(RecalcTrigger,TriggerON)),NA())</f>
        <v>4.697056388740517E-3</v>
      </c>
      <c r="H2535" s="42">
        <f>_xll.qlCalendarAdvance(Calendar,$H2534,B2535,"f",FALSE)</f>
        <v>57530</v>
      </c>
      <c r="I2535" s="140">
        <f>_xll.qlInterestRateIndexValueDate(Index1M,$H2535)</f>
        <v>57530</v>
      </c>
      <c r="J2535" s="145">
        <f>IFERROR(_xll.qlIndexFixing(Index1M,$H2535,TRUE,_xll.ohTrigger(RecalcTrigger,Trigger1M)),NA())</f>
        <v>5.445220808309296E-3</v>
      </c>
      <c r="K2535" s="44">
        <f>IFERROR(_xll.qlIndexFixing(Index3M,H2535,TRUE,_xll.ohTrigger(RecalcTrigger,Trigger3M)),NA())</f>
        <v>5.6586520301266938E-3</v>
      </c>
      <c r="L2535" s="44">
        <f>IFERROR(_xll.qlIndexFixing(Index6M,$H2535,TRUE,_xll.ohTrigger(RecalcTrigger,Trigger6M)),NA())</f>
        <v>5.6095717537422256E-3</v>
      </c>
      <c r="M2535" s="146">
        <f>IFERROR(_xll.qlIndexFixing(Index1Y,$H2535,TRUE,_xll.ohTrigger(RecalcTrigger,Trigger1Y)),NA())</f>
        <v>5.8409866116024833E-3</v>
      </c>
      <c r="N2535" s="145">
        <f>IFERROR(_xll.qlIndexFixing(ONIndex1M,I2535,TRUE,_xll.ohTrigger(RecalcTrigger,Trigger1M)),NA())</f>
        <v>5.4421938696147532E-3</v>
      </c>
      <c r="O2535" s="44">
        <f>IFERROR(_xll.qlIndexFixing(ONIndex3M,I2535,TRUE,_xll.ohTrigger(RecalcTrigger,Trigger3M)),NA())</f>
        <v>5.6475374093356567E-3</v>
      </c>
      <c r="P2535" s="44">
        <f>IFERROR(_xll.qlIndexFixing(ONIndex6M,I2535,TRUE,_xll.ohTrigger(RecalcTrigger,Trigger6M)),NA())</f>
        <v>5.5913908641658239E-3</v>
      </c>
      <c r="Q2535" s="146">
        <f>IFERROR(_xll.qlIndexFixing(ONIndex1Y,I2535,TRUE,_xll.ohTrigger(RecalcTrigger,Trigger1Y)),NA())</f>
        <v>5.810133709388543E-3</v>
      </c>
    </row>
    <row r="2536" spans="2:17" x14ac:dyDescent="0.2">
      <c r="B2536" s="39" t="s">
        <v>42</v>
      </c>
      <c r="D2536" s="42">
        <f>_xll.qlCalendarAdvance(Calendar,$D2535,B2536,"f",FALSE)</f>
        <v>57537</v>
      </c>
      <c r="E2536" s="140">
        <f>_xll.qlInterestRateIndexValueDate(IndexON,D2536)</f>
        <v>57537</v>
      </c>
      <c r="F2536" s="156">
        <f>IFERROR(_xll.qlIndexFixing(IndexON,D2536,TRUE,_xll.ohTrigger(RecalcTrigger,TriggerON)),NA())</f>
        <v>4.6983310763781816E-3</v>
      </c>
      <c r="H2536" s="42">
        <f>_xll.qlCalendarAdvance(Calendar,$H2535,B2536,"f",FALSE)</f>
        <v>57537</v>
      </c>
      <c r="I2536" s="140">
        <f>_xll.qlInterestRateIndexValueDate(Index1M,$H2536)</f>
        <v>57537</v>
      </c>
      <c r="J2536" s="145">
        <f>IFERROR(_xll.qlIndexFixing(Index1M,$H2536,TRUE,_xll.ohTrigger(RecalcTrigger,Trigger1M)),NA())</f>
        <v>5.445985696502181E-3</v>
      </c>
      <c r="K2536" s="44">
        <f>IFERROR(_xll.qlIndexFixing(Index3M,H2536,TRUE,_xll.ohTrigger(RecalcTrigger,Trigger3M)),NA())</f>
        <v>5.6597636321356372E-3</v>
      </c>
      <c r="L2536" s="44">
        <f>IFERROR(_xll.qlIndexFixing(Index6M,$H2536,TRUE,_xll.ohTrigger(RecalcTrigger,Trigger6M)),NA())</f>
        <v>5.6103974833905182E-3</v>
      </c>
      <c r="M2536" s="146">
        <f>IFERROR(_xll.qlIndexFixing(Index1Y,$H2536,TRUE,_xll.ohTrigger(RecalcTrigger,Trigger1Y)),NA())</f>
        <v>5.8416003998151833E-3</v>
      </c>
      <c r="N2536" s="145">
        <f>IFERROR(_xll.qlIndexFixing(ONIndex1M,I2536,TRUE,_xll.ohTrigger(RecalcTrigger,Trigger1M)),NA())</f>
        <v>5.4429423457147408E-3</v>
      </c>
      <c r="O2536" s="44">
        <f>IFERROR(_xll.qlIndexFixing(ONIndex3M,I2536,TRUE,_xll.ohTrigger(RecalcTrigger,Trigger3M)),NA())</f>
        <v>5.6486139895517429E-3</v>
      </c>
      <c r="P2536" s="44">
        <f>IFERROR(_xll.qlIndexFixing(ONIndex6M,I2536,TRUE,_xll.ohTrigger(RecalcTrigger,Trigger6M)),NA())</f>
        <v>5.5921199577235736E-3</v>
      </c>
      <c r="Q2536" s="146">
        <f>IFERROR(_xll.qlIndexFixing(ONIndex1Y,I2536,TRUE,_xll.ohTrigger(RecalcTrigger,Trigger1Y)),NA())</f>
        <v>5.8105296631816294E-3</v>
      </c>
    </row>
    <row r="2537" spans="2:17" x14ac:dyDescent="0.2">
      <c r="B2537" s="39" t="s">
        <v>42</v>
      </c>
      <c r="D2537" s="42">
        <f>_xll.qlCalendarAdvance(Calendar,$D2536,B2537,"f",FALSE)</f>
        <v>57544</v>
      </c>
      <c r="E2537" s="140">
        <f>_xll.qlInterestRateIndexValueDate(IndexON,D2537)</f>
        <v>57544</v>
      </c>
      <c r="F2537" s="156">
        <f>IFERROR(_xll.qlIndexFixing(IndexON,D2537,TRUE,_xll.ohTrigger(RecalcTrigger,TriggerON)),NA())</f>
        <v>4.6996107870211912E-3</v>
      </c>
      <c r="H2537" s="42">
        <f>_xll.qlCalendarAdvance(Calendar,$H2536,B2537,"f",FALSE)</f>
        <v>57544</v>
      </c>
      <c r="I2537" s="140">
        <f>_xll.qlInterestRateIndexValueDate(Index1M,$H2537)</f>
        <v>57544</v>
      </c>
      <c r="J2537" s="145">
        <f>IFERROR(_xll.qlIndexFixing(Index1M,$H2537,TRUE,_xll.ohTrigger(RecalcTrigger,Trigger1M)),NA())</f>
        <v>5.4467576087036118E-3</v>
      </c>
      <c r="K2537" s="44">
        <f>IFERROR(_xll.qlIndexFixing(Index3M,H2537,TRUE,_xll.ohTrigger(RecalcTrigger,Trigger3M)),NA())</f>
        <v>5.6608803887320857E-3</v>
      </c>
      <c r="L2537" s="44">
        <f>IFERROR(_xll.qlIndexFixing(Index6M,$H2537,TRUE,_xll.ohTrigger(RecalcTrigger,Trigger6M)),NA())</f>
        <v>5.6112304494238098E-3</v>
      </c>
      <c r="M2537" s="146">
        <f>IFERROR(_xll.qlIndexFixing(Index1Y,$H2537,TRUE,_xll.ohTrigger(RecalcTrigger,Trigger1Y)),NA())</f>
        <v>5.8422224779466347E-3</v>
      </c>
      <c r="N2537" s="145">
        <f>IFERROR(_xll.qlIndexFixing(ONIndex1M,I2537,TRUE,_xll.ohTrigger(RecalcTrigger,Trigger1M)),NA())</f>
        <v>5.4436978424488025E-3</v>
      </c>
      <c r="O2537" s="44">
        <f>IFERROR(_xll.qlIndexFixing(ONIndex3M,I2537,TRUE,_xll.ohTrigger(RecalcTrigger,Trigger3M)),NA())</f>
        <v>5.6496957168550299E-3</v>
      </c>
      <c r="P2537" s="44">
        <f>IFERROR(_xll.qlIndexFixing(ONIndex6M,I2537,TRUE,_xll.ohTrigger(RecalcTrigger,Trigger6M)),NA())</f>
        <v>5.5928562670748416E-3</v>
      </c>
      <c r="Q2537" s="146">
        <f>IFERROR(_xll.qlIndexFixing(ONIndex1Y,I2537,TRUE,_xll.ohTrigger(RecalcTrigger,Trigger1Y)),NA())</f>
        <v>5.8109338583278713E-3</v>
      </c>
    </row>
    <row r="2538" spans="2:17" x14ac:dyDescent="0.2">
      <c r="B2538" s="39" t="s">
        <v>42</v>
      </c>
      <c r="D2538" s="42">
        <f>_xll.qlCalendarAdvance(Calendar,$D2537,B2538,"f",FALSE)</f>
        <v>57551</v>
      </c>
      <c r="E2538" s="140">
        <f>_xll.qlInterestRateIndexValueDate(IndexON,D2538)</f>
        <v>57551</v>
      </c>
      <c r="F2538" s="156">
        <f>IFERROR(_xll.qlIndexFixing(IndexON,D2538,TRUE,_xll.ohTrigger(RecalcTrigger,TriggerON)),NA())</f>
        <v>4.7008955206695457E-3</v>
      </c>
      <c r="H2538" s="42">
        <f>_xll.qlCalendarAdvance(Calendar,$H2537,B2538,"f",FALSE)</f>
        <v>57551</v>
      </c>
      <c r="I2538" s="140">
        <f>_xll.qlInterestRateIndexValueDate(Index1M,$H2538)</f>
        <v>57551</v>
      </c>
      <c r="J2538" s="145">
        <f>IFERROR(_xll.qlIndexFixing(Index1M,$H2538,TRUE,_xll.ohTrigger(RecalcTrigger,Trigger1M)),NA())</f>
        <v>5.4476334981216979E-3</v>
      </c>
      <c r="K2538" s="44">
        <f>IFERROR(_xll.qlIndexFixing(Index3M,H2538,TRUE,_xll.ohTrigger(RecalcTrigger,Trigger3M)),NA())</f>
        <v>5.6620022999195642E-3</v>
      </c>
      <c r="L2538" s="44">
        <f>IFERROR(_xll.qlIndexFixing(Index6M,$H2538,TRUE,_xll.ohTrigger(RecalcTrigger,Trigger6M)),NA())</f>
        <v>5.6120706518517924E-3</v>
      </c>
      <c r="M2538" s="146">
        <f>IFERROR(_xll.qlIndexFixing(Index1Y,$H2538,TRUE,_xll.ohTrigger(RecalcTrigger,Trigger1Y)),NA())</f>
        <v>5.8428528460121587E-3</v>
      </c>
      <c r="N2538" s="145">
        <f>IFERROR(_xll.qlIndexFixing(ONIndex1M,I2538,TRUE,_xll.ohTrigger(RecalcTrigger,Trigger1M)),NA())</f>
        <v>5.4444603598169383E-3</v>
      </c>
      <c r="O2538" s="44">
        <f>IFERROR(_xll.qlIndexFixing(ONIndex3M,I2538,TRUE,_xll.ohTrigger(RecalcTrigger,Trigger3M)),NA())</f>
        <v>5.6507825911644716E-3</v>
      </c>
      <c r="P2538" s="44">
        <f>IFERROR(_xll.qlIndexFixing(ONIndex6M,I2538,TRUE,_xll.ohTrigger(RecalcTrigger,Trigger6M)),NA())</f>
        <v>5.5935997921385816E-3</v>
      </c>
      <c r="Q2538" s="146">
        <f>IFERROR(_xll.qlIndexFixing(ONIndex1Y,I2538,TRUE,_xll.ohTrigger(RecalcTrigger,Trigger1Y)),NA())</f>
        <v>5.8113462951514538E-3</v>
      </c>
    </row>
    <row r="2539" spans="2:17" x14ac:dyDescent="0.2">
      <c r="B2539" s="39" t="s">
        <v>42</v>
      </c>
      <c r="D2539" s="42">
        <f>_xll.qlCalendarAdvance(Calendar,$D2538,B2539,"f",FALSE)</f>
        <v>57558</v>
      </c>
      <c r="E2539" s="140">
        <f>_xll.qlInterestRateIndexValueDate(IndexON,D2539)</f>
        <v>57558</v>
      </c>
      <c r="F2539" s="156">
        <f>IFERROR(_xll.qlIndexFixing(IndexON,D2539,TRUE,_xll.ohTrigger(RecalcTrigger,TriggerON)),NA())</f>
        <v>4.7021852773232453E-3</v>
      </c>
      <c r="H2539" s="42">
        <f>_xll.qlCalendarAdvance(Calendar,$H2538,B2539,"f",FALSE)</f>
        <v>57558</v>
      </c>
      <c r="I2539" s="140">
        <f>_xll.qlInterestRateIndexValueDate(Index1M,$H2539)</f>
        <v>57558</v>
      </c>
      <c r="J2539" s="145">
        <f>IFERROR(_xll.qlIndexFixing(Index1M,$H2539,TRUE,_xll.ohTrigger(RecalcTrigger,Trigger1M)),NA())</f>
        <v>5.4483225051419372E-3</v>
      </c>
      <c r="K2539" s="44">
        <f>IFERROR(_xll.qlIndexFixing(Index3M,H2539,TRUE,_xll.ohTrigger(RecalcTrigger,Trigger3M)),NA())</f>
        <v>5.6631293657015951E-3</v>
      </c>
      <c r="L2539" s="44">
        <f>IFERROR(_xll.qlIndexFixing(Index6M,$H2539,TRUE,_xll.ohTrigger(RecalcTrigger,Trigger6M)),NA())</f>
        <v>5.6129180906828334E-3</v>
      </c>
      <c r="M2539" s="146">
        <f>IFERROR(_xll.qlIndexFixing(Index1Y,$H2539,TRUE,_xll.ohTrigger(RecalcTrigger,Trigger1Y)),NA())</f>
        <v>5.8434915040275204E-3</v>
      </c>
      <c r="N2539" s="145">
        <f>IFERROR(_xll.qlIndexFixing(ONIndex1M,I2539,TRUE,_xll.ohTrigger(RecalcTrigger,Trigger1M)),NA())</f>
        <v>5.4452298976570557E-3</v>
      </c>
      <c r="O2539" s="44">
        <f>IFERROR(_xll.qlIndexFixing(ONIndex3M,I2539,TRUE,_xll.ohTrigger(RecalcTrigger,Trigger3M)),NA())</f>
        <v>5.6518746123990216E-3</v>
      </c>
      <c r="P2539" s="44">
        <f>IFERROR(_xll.qlIndexFixing(ONIndex6M,I2539,TRUE,_xll.ohTrigger(RecalcTrigger,Trigger6M)),NA())</f>
        <v>5.5943505329147936E-3</v>
      </c>
      <c r="Q2539" s="146">
        <f>IFERROR(_xll.qlIndexFixing(ONIndex1Y,I2539,TRUE,_xll.ohTrigger(RecalcTrigger,Trigger1Y)),NA())</f>
        <v>5.8117669734092381E-3</v>
      </c>
    </row>
    <row r="2540" spans="2:17" x14ac:dyDescent="0.2">
      <c r="B2540" s="39" t="s">
        <v>42</v>
      </c>
      <c r="D2540" s="42">
        <f>_xll.qlCalendarAdvance(Calendar,$D2539,B2540,"f",FALSE)</f>
        <v>57565</v>
      </c>
      <c r="E2540" s="140">
        <f>_xll.qlInterestRateIndexValueDate(IndexON,D2540)</f>
        <v>57565</v>
      </c>
      <c r="F2540" s="156">
        <f>IFERROR(_xll.qlIndexFixing(IndexON,D2540,TRUE,_xll.ohTrigger(RecalcTrigger,TriggerON)),NA())</f>
        <v>4.7034800569822899E-3</v>
      </c>
      <c r="H2540" s="42">
        <f>_xll.qlCalendarAdvance(Calendar,$H2539,B2540,"f",FALSE)</f>
        <v>57565</v>
      </c>
      <c r="I2540" s="140">
        <f>_xll.qlInterestRateIndexValueDate(Index1M,$H2540)</f>
        <v>57565</v>
      </c>
      <c r="J2540" s="145">
        <f>IFERROR(_xll.qlIndexFixing(Index1M,$H2540,TRUE,_xll.ohTrigger(RecalcTrigger,Trigger1M)),NA())</f>
        <v>5.4491154893812873E-3</v>
      </c>
      <c r="K2540" s="44">
        <f>IFERROR(_xll.qlIndexFixing(Index3M,H2540,TRUE,_xll.ohTrigger(RecalcTrigger,Trigger3M)),NA())</f>
        <v>5.6642615860825847E-3</v>
      </c>
      <c r="L2540" s="44">
        <f>IFERROR(_xll.qlIndexFixing(Index6M,$H2540,TRUE,_xll.ohTrigger(RecalcTrigger,Trigger6M)),NA())</f>
        <v>5.613772765927505E-3</v>
      </c>
      <c r="M2540" s="146">
        <f>IFERROR(_xll.qlIndexFixing(Index1Y,$H2540,TRUE,_xll.ohTrigger(RecalcTrigger,Trigger1Y)),NA())</f>
        <v>5.8441384520084849E-3</v>
      </c>
      <c r="N2540" s="145">
        <f>IFERROR(_xll.qlIndexFixing(ONIndex1M,I2540,TRUE,_xll.ohTrigger(RecalcTrigger,Trigger1M)),NA())</f>
        <v>5.4460064562122934E-3</v>
      </c>
      <c r="O2540" s="44">
        <f>IFERROR(_xll.qlIndexFixing(ONIndex3M,I2540,TRUE,_xll.ohTrigger(RecalcTrigger,Trigger3M)),NA())</f>
        <v>5.6529717806397262E-3</v>
      </c>
      <c r="P2540" s="44">
        <f>IFERROR(_xll.qlIndexFixing(ONIndex6M,I2540,TRUE,_xll.ohTrigger(RecalcTrigger,Trigger6M)),NA())</f>
        <v>5.5951084895655701E-3</v>
      </c>
      <c r="Q2540" s="146">
        <f>IFERROR(_xll.qlIndexFixing(ONIndex1Y,I2540,TRUE,_xll.ohTrigger(RecalcTrigger,Trigger1Y)),NA())</f>
        <v>5.8121958932633166E-3</v>
      </c>
    </row>
    <row r="2541" spans="2:17" x14ac:dyDescent="0.2">
      <c r="B2541" s="39" t="s">
        <v>42</v>
      </c>
      <c r="D2541" s="42">
        <f>_xll.qlCalendarAdvance(Calendar,$D2540,B2541,"f",FALSE)</f>
        <v>57572</v>
      </c>
      <c r="E2541" s="140">
        <f>_xll.qlInterestRateIndexValueDate(IndexON,D2541)</f>
        <v>57572</v>
      </c>
      <c r="F2541" s="156">
        <f>IFERROR(_xll.qlIndexFixing(IndexON,D2541,TRUE,_xll.ohTrigger(RecalcTrigger,TriggerON)),NA())</f>
        <v>4.7047798596466794E-3</v>
      </c>
      <c r="H2541" s="42">
        <f>_xll.qlCalendarAdvance(Calendar,$H2540,B2541,"f",FALSE)</f>
        <v>57572</v>
      </c>
      <c r="I2541" s="140">
        <f>_xll.qlInterestRateIndexValueDate(Index1M,$H2541)</f>
        <v>57572</v>
      </c>
      <c r="J2541" s="145">
        <f>IFERROR(_xll.qlIndexFixing(Index1M,$H2541,TRUE,_xll.ohTrigger(RecalcTrigger,Trigger1M)),NA())</f>
        <v>5.4499154976365514E-3</v>
      </c>
      <c r="K2541" s="44">
        <f>IFERROR(_xll.qlIndexFixing(Index3M,H2541,TRUE,_xll.ohTrigger(RecalcTrigger,Trigger3M)),NA())</f>
        <v>5.6653989610695784E-3</v>
      </c>
      <c r="L2541" s="44">
        <f>IFERROR(_xll.qlIndexFixing(Index6M,$H2541,TRUE,_xll.ohTrigger(RecalcTrigger,Trigger6M)),NA())</f>
        <v>5.614634677593734E-3</v>
      </c>
      <c r="M2541" s="146">
        <f>IFERROR(_xll.qlIndexFixing(Index1Y,$H2541,TRUE,_xll.ohTrigger(RecalcTrigger,Trigger1Y)),NA())</f>
        <v>5.8447936899712616E-3</v>
      </c>
      <c r="N2541" s="145">
        <f>IFERROR(_xll.qlIndexFixing(ONIndex1M,I2541,TRUE,_xll.ohTrigger(RecalcTrigger,Trigger1M)),NA())</f>
        <v>5.4467900353205589E-3</v>
      </c>
      <c r="O2541" s="44">
        <f>IFERROR(_xll.qlIndexFixing(ONIndex3M,I2541,TRUE,_xll.ohTrigger(RecalcTrigger,Trigger3M)),NA())</f>
        <v>5.6540740960486779E-3</v>
      </c>
      <c r="P2541" s="44">
        <f>IFERROR(_xll.qlIndexFixing(ONIndex6M,I2541,TRUE,_xll.ohTrigger(RecalcTrigger,Trigger6M)),NA())</f>
        <v>5.5958736618477722E-3</v>
      </c>
      <c r="Q2541" s="146">
        <f>IFERROR(_xll.qlIndexFixing(ONIndex1Y,I2541,TRUE,_xll.ohTrigger(RecalcTrigger,Trigger1Y)),NA())</f>
        <v>5.8126330546326432E-3</v>
      </c>
    </row>
    <row r="2542" spans="2:17" x14ac:dyDescent="0.2">
      <c r="B2542" s="39" t="s">
        <v>42</v>
      </c>
      <c r="D2542" s="42">
        <f>_xll.qlCalendarAdvance(Calendar,$D2541,B2542,"f",FALSE)</f>
        <v>57579</v>
      </c>
      <c r="E2542" s="140">
        <f>_xll.qlInterestRateIndexValueDate(IndexON,D2542)</f>
        <v>57579</v>
      </c>
      <c r="F2542" s="156">
        <f>IFERROR(_xll.qlIndexFixing(IndexON,D2542,TRUE,_xll.ohTrigger(RecalcTrigger,TriggerON)),NA())</f>
        <v>4.7060846853974603E-3</v>
      </c>
      <c r="H2542" s="42">
        <f>_xll.qlCalendarAdvance(Calendar,$H2541,B2542,"f",FALSE)</f>
        <v>57579</v>
      </c>
      <c r="I2542" s="140">
        <f>_xll.qlInterestRateIndexValueDate(Index1M,$H2542)</f>
        <v>57579</v>
      </c>
      <c r="J2542" s="145">
        <f>IFERROR(_xll.qlIndexFixing(Index1M,$H2542,TRUE,_xll.ohTrigger(RecalcTrigger,Trigger1M)),NA())</f>
        <v>5.4507225299077304E-3</v>
      </c>
      <c r="K2542" s="44">
        <f>IFERROR(_xll.qlIndexFixing(Index3M,H2542,TRUE,_xll.ohTrigger(RecalcTrigger,Trigger3M)),NA())</f>
        <v>5.6665414906634593E-3</v>
      </c>
      <c r="L2542" s="44">
        <f>IFERROR(_xll.qlIndexFixing(Index6M,$H2542,TRUE,_xll.ohTrigger(RecalcTrigger,Trigger6M)),NA())</f>
        <v>5.6155038256916531E-3</v>
      </c>
      <c r="M2542" s="146">
        <f>IFERROR(_xll.qlIndexFixing(Index1Y,$H2542,TRUE,_xll.ohTrigger(RecalcTrigger,Trigger1Y)),NA())</f>
        <v>5.8454572179318376E-3</v>
      </c>
      <c r="N2542" s="145">
        <f>IFERROR(_xll.qlIndexFixing(ONIndex1M,I2542,TRUE,_xll.ohTrigger(RecalcTrigger,Trigger1M)),NA())</f>
        <v>5.4475806349818523E-3</v>
      </c>
      <c r="O2542" s="44">
        <f>IFERROR(_xll.qlIndexFixing(ONIndex3M,I2542,TRUE,_xll.ohTrigger(RecalcTrigger,Trigger3M)),NA())</f>
        <v>5.6551815583827381E-3</v>
      </c>
      <c r="P2542" s="44">
        <f>IFERROR(_xll.qlIndexFixing(ONIndex6M,I2542,TRUE,_xll.ohTrigger(RecalcTrigger,Trigger6M)),NA())</f>
        <v>5.5966460497614001E-3</v>
      </c>
      <c r="Q2542" s="146">
        <f>IFERROR(_xll.qlIndexFixing(ONIndex1Y,I2542,TRUE,_xll.ohTrigger(RecalcTrigger,Trigger1Y)),NA())</f>
        <v>5.8130784575172179E-3</v>
      </c>
    </row>
    <row r="2543" spans="2:17" x14ac:dyDescent="0.2">
      <c r="B2543" s="39" t="s">
        <v>42</v>
      </c>
      <c r="D2543" s="42">
        <f>_xll.qlCalendarAdvance(Calendar,$D2542,B2543,"f",FALSE)</f>
        <v>57586</v>
      </c>
      <c r="E2543" s="140">
        <f>_xll.qlInterestRateIndexValueDate(IndexON,D2543)</f>
        <v>57586</v>
      </c>
      <c r="F2543" s="156">
        <f>IFERROR(_xll.qlIndexFixing(IndexON,D2543,TRUE,_xll.ohTrigger(RecalcTrigger,TriggerON)),NA())</f>
        <v>4.7073945340725398E-3</v>
      </c>
      <c r="H2543" s="42">
        <f>_xll.qlCalendarAdvance(Calendar,$H2542,B2543,"f",FALSE)</f>
        <v>57586</v>
      </c>
      <c r="I2543" s="140">
        <f>_xll.qlInterestRateIndexValueDate(Index1M,$H2543)</f>
        <v>57586</v>
      </c>
      <c r="J2543" s="145">
        <f>IFERROR(_xll.qlIndexFixing(Index1M,$H2543,TRUE,_xll.ohTrigger(RecalcTrigger,Trigger1M)),NA())</f>
        <v>5.4512383212700728E-3</v>
      </c>
      <c r="K2543" s="44">
        <f>IFERROR(_xll.qlIndexFixing(Index3M,H2543,TRUE,_xll.ohTrigger(RecalcTrigger,Trigger3M)),NA())</f>
        <v>5.6676891748703934E-3</v>
      </c>
      <c r="L2543" s="44">
        <f>IFERROR(_xll.qlIndexFixing(Index6M,$H2543,TRUE,_xll.ohTrigger(RecalcTrigger,Trigger6M)),NA())</f>
        <v>5.6162719445181971E-3</v>
      </c>
      <c r="M2543" s="146">
        <f>IFERROR(_xll.qlIndexFixing(Index1Y,$H2543,TRUE,_xll.ohTrigger(RecalcTrigger,Trigger1Y)),NA())</f>
        <v>5.8461290359064222E-3</v>
      </c>
      <c r="N2543" s="145">
        <f>IFERROR(_xll.qlIndexFixing(ONIndex1M,I2543,TRUE,_xll.ohTrigger(RecalcTrigger,Trigger1M)),NA())</f>
        <v>5.448378255358266E-3</v>
      </c>
      <c r="O2543" s="44">
        <f>IFERROR(_xll.qlIndexFixing(ONIndex3M,I2543,TRUE,_xll.ohTrigger(RecalcTrigger,Trigger3M)),NA())</f>
        <v>5.6562941677229528E-3</v>
      </c>
      <c r="P2543" s="44">
        <f>IFERROR(_xll.qlIndexFixing(ONIndex6M,I2543,TRUE,_xll.ohTrigger(RecalcTrigger,Trigger6M)),NA())</f>
        <v>5.5974256537116851E-3</v>
      </c>
      <c r="Q2543" s="146">
        <f>IFERROR(_xll.qlIndexFixing(ONIndex1Y,I2543,TRUE,_xll.ohTrigger(RecalcTrigger,Trigger1Y)),NA())</f>
        <v>5.8135321019170405E-3</v>
      </c>
    </row>
    <row r="2544" spans="2:17" x14ac:dyDescent="0.2">
      <c r="B2544" s="39" t="s">
        <v>42</v>
      </c>
      <c r="D2544" s="42">
        <f>_xll.qlCalendarAdvance(Calendar,$D2543,B2544,"f",FALSE)</f>
        <v>57593</v>
      </c>
      <c r="E2544" s="140">
        <f>_xll.qlInterestRateIndexValueDate(IndexON,D2544)</f>
        <v>57593</v>
      </c>
      <c r="F2544" s="156">
        <f>IFERROR(_xll.qlIndexFixing(IndexON,D2544,TRUE,_xll.ohTrigger(RecalcTrigger,TriggerON)),NA())</f>
        <v>4.7087094058340107E-3</v>
      </c>
      <c r="H2544" s="42">
        <f>_xll.qlCalendarAdvance(Calendar,$H2543,B2544,"f",FALSE)</f>
        <v>57593</v>
      </c>
      <c r="I2544" s="140">
        <f>_xll.qlInterestRateIndexValueDate(Index1M,$H2544)</f>
        <v>57593</v>
      </c>
      <c r="J2544" s="145">
        <f>IFERROR(_xll.qlIndexFixing(Index1M,$H2544,TRUE,_xll.ohTrigger(RecalcTrigger,Trigger1M)),NA())</f>
        <v>5.4520578597216192E-3</v>
      </c>
      <c r="K2544" s="44">
        <f>IFERROR(_xll.qlIndexFixing(Index3M,H2544,TRUE,_xll.ohTrigger(RecalcTrigger,Trigger3M)),NA())</f>
        <v>5.6687146959215323E-3</v>
      </c>
      <c r="L2544" s="44">
        <f>IFERROR(_xll.qlIndexFixing(Index6M,$H2544,TRUE,_xll.ohTrigger(RecalcTrigger,Trigger6M)),NA())</f>
        <v>5.6169375977513968E-3</v>
      </c>
      <c r="M2544" s="146">
        <f>IFERROR(_xll.qlIndexFixing(Index1Y,$H2544,TRUE,_xll.ohTrigger(RecalcTrigger,Trigger1Y)),NA())</f>
        <v>5.8468091439116687E-3</v>
      </c>
      <c r="N2544" s="145">
        <f>IFERROR(_xll.qlIndexFixing(ONIndex1M,I2544,TRUE,_xll.ohTrigger(RecalcTrigger,Trigger1M)),NA())</f>
        <v>5.4491828963687539E-3</v>
      </c>
      <c r="O2544" s="44">
        <f>IFERROR(_xll.qlIndexFixing(ONIndex3M,I2544,TRUE,_xll.ohTrigger(RecalcTrigger,Trigger3M)),NA())</f>
        <v>5.6574119240693221E-3</v>
      </c>
      <c r="P2544" s="44">
        <f>IFERROR(_xll.qlIndexFixing(ONIndex6M,I2544,TRUE,_xll.ohTrigger(RecalcTrigger,Trigger6M)),NA())</f>
        <v>5.5982124732123495E-3</v>
      </c>
      <c r="Q2544" s="146">
        <f>IFERROR(_xll.qlIndexFixing(ONIndex1Y,I2544,TRUE,_xll.ohTrigger(RecalcTrigger,Trigger1Y)),NA())</f>
        <v>5.8139939878321112E-3</v>
      </c>
    </row>
    <row r="2545" spans="2:17" x14ac:dyDescent="0.2">
      <c r="B2545" s="39" t="s">
        <v>42</v>
      </c>
      <c r="D2545" s="42">
        <f>_xll.qlCalendarAdvance(Calendar,$D2544,B2545,"f",FALSE)</f>
        <v>57600</v>
      </c>
      <c r="E2545" s="140">
        <f>_xll.qlInterestRateIndexValueDate(IndexON,D2545)</f>
        <v>57600</v>
      </c>
      <c r="F2545" s="156">
        <f>IFERROR(_xll.qlIndexFixing(IndexON,D2545,TRUE,_xll.ohTrigger(RecalcTrigger,TriggerON)),NA())</f>
        <v>4.7100293005197802E-3</v>
      </c>
      <c r="H2545" s="42">
        <f>_xll.qlCalendarAdvance(Calendar,$H2544,B2545,"f",FALSE)</f>
        <v>57600</v>
      </c>
      <c r="I2545" s="140">
        <f>_xll.qlInterestRateIndexValueDate(Index1M,$H2545)</f>
        <v>57600</v>
      </c>
      <c r="J2545" s="145">
        <f>IFERROR(_xll.qlIndexFixing(Index1M,$H2545,TRUE,_xll.ohTrigger(RecalcTrigger,Trigger1M)),NA())</f>
        <v>5.4528844218680872E-3</v>
      </c>
      <c r="K2545" s="44">
        <f>IFERROR(_xll.qlIndexFixing(Index3M,H2545,TRUE,_xll.ohTrigger(RecalcTrigger,Trigger3M)),NA())</f>
        <v>5.6698723032131198E-3</v>
      </c>
      <c r="L2545" s="44">
        <f>IFERROR(_xll.qlIndexFixing(Index6M,$H2545,TRUE,_xll.ohTrigger(RecalcTrigger,Trigger6M)),NA())</f>
        <v>5.6178268635256861E-3</v>
      </c>
      <c r="M2545" s="146">
        <f>IFERROR(_xll.qlIndexFixing(Index1Y,$H2545,TRUE,_xll.ohTrigger(RecalcTrigger,Trigger1Y)),NA())</f>
        <v>5.8474975419648967E-3</v>
      </c>
      <c r="N2545" s="145">
        <f>IFERROR(_xll.qlIndexFixing(ONIndex1M,I2545,TRUE,_xll.ohTrigger(RecalcTrigger,Trigger1M)),NA())</f>
        <v>5.4499945579322695E-3</v>
      </c>
      <c r="O2545" s="44">
        <f>IFERROR(_xll.qlIndexFixing(ONIndex3M,I2545,TRUE,_xll.ohTrigger(RecalcTrigger,Trigger3M)),NA())</f>
        <v>5.6585348275028924E-3</v>
      </c>
      <c r="P2545" s="44">
        <f>IFERROR(_xll.qlIndexFixing(ONIndex6M,I2545,TRUE,_xll.ohTrigger(RecalcTrigger,Trigger6M)),NA())</f>
        <v>5.5990065085065321E-3</v>
      </c>
      <c r="Q2545" s="146">
        <f>IFERROR(_xll.qlIndexFixing(ONIndex1Y,I2545,TRUE,_xll.ohTrigger(RecalcTrigger,Trigger1Y)),NA())</f>
        <v>5.8144641153434762E-3</v>
      </c>
    </row>
    <row r="2546" spans="2:17" x14ac:dyDescent="0.2">
      <c r="B2546" s="39" t="s">
        <v>42</v>
      </c>
      <c r="D2546" s="42">
        <f>_xll.qlCalendarAdvance(Calendar,$D2545,B2546,"f",FALSE)</f>
        <v>57607</v>
      </c>
      <c r="E2546" s="140">
        <f>_xll.qlInterestRateIndexValueDate(IndexON,D2546)</f>
        <v>57607</v>
      </c>
      <c r="F2546" s="156">
        <f>IFERROR(_xll.qlIndexFixing(IndexON,D2546,TRUE,_xll.ohTrigger(RecalcTrigger,TriggerON)),NA())</f>
        <v>4.711354218291941E-3</v>
      </c>
      <c r="H2546" s="42">
        <f>_xll.qlCalendarAdvance(Calendar,$H2545,B2546,"f",FALSE)</f>
        <v>57607</v>
      </c>
      <c r="I2546" s="140">
        <f>_xll.qlInterestRateIndexValueDate(Index1M,$H2546)</f>
        <v>57607</v>
      </c>
      <c r="J2546" s="145">
        <f>IFERROR(_xll.qlIndexFixing(Index1M,$H2546,TRUE,_xll.ohTrigger(RecalcTrigger,Trigger1M)),NA())</f>
        <v>5.4537180077175824E-3</v>
      </c>
      <c r="K2546" s="44">
        <f>IFERROR(_xll.qlIndexFixing(Index3M,H2546,TRUE,_xll.ohTrigger(RecalcTrigger,Trigger3M)),NA())</f>
        <v>5.6710350650463837E-3</v>
      </c>
      <c r="L2546" s="44">
        <f>IFERROR(_xll.qlIndexFixing(Index6M,$H2546,TRUE,_xll.ohTrigger(RecalcTrigger,Trigger6M)),NA())</f>
        <v>5.6187233654276031E-3</v>
      </c>
      <c r="M2546" s="146">
        <f>IFERROR(_xll.qlIndexFixing(Index1Y,$H2546,TRUE,_xll.ohTrigger(RecalcTrigger,Trigger1Y)),NA())</f>
        <v>5.8481942300827594E-3</v>
      </c>
      <c r="N2546" s="145">
        <f>IFERROR(_xll.qlIndexFixing(ONIndex1M,I2546,TRUE,_xll.ohTrigger(RecalcTrigger,Trigger1M)),NA())</f>
        <v>5.450813240048813E-3</v>
      </c>
      <c r="O2546" s="44">
        <f>IFERROR(_xll.qlIndexFixing(ONIndex3M,I2546,TRUE,_xll.ohTrigger(RecalcTrigger,Trigger3M)),NA())</f>
        <v>5.659662877861571E-3</v>
      </c>
      <c r="P2546" s="44">
        <f>IFERROR(_xll.qlIndexFixing(ONIndex6M,I2546,TRUE,_xll.ohTrigger(RecalcTrigger,Trigger6M)),NA())</f>
        <v>5.5998077594321405E-3</v>
      </c>
      <c r="Q2546" s="146">
        <f>IFERROR(_xll.qlIndexFixing(ONIndex1Y,I2546,TRUE,_xll.ohTrigger(RecalcTrigger,Trigger1Y)),NA())</f>
        <v>5.8149424842890429E-3</v>
      </c>
    </row>
    <row r="2547" spans="2:17" x14ac:dyDescent="0.2">
      <c r="B2547" s="39" t="s">
        <v>42</v>
      </c>
      <c r="D2547" s="42">
        <f>_xll.qlCalendarAdvance(Calendar,$D2546,B2547,"f",FALSE)</f>
        <v>57614</v>
      </c>
      <c r="E2547" s="140">
        <f>_xll.qlInterestRateIndexValueDate(IndexON,D2547)</f>
        <v>57614</v>
      </c>
      <c r="F2547" s="156">
        <f>IFERROR(_xll.qlIndexFixing(IndexON,D2547,TRUE,_xll.ohTrigger(RecalcTrigger,TriggerON)),NA())</f>
        <v>4.7126841590694468E-3</v>
      </c>
      <c r="H2547" s="42">
        <f>_xll.qlCalendarAdvance(Calendar,$H2546,B2547,"f",FALSE)</f>
        <v>57614</v>
      </c>
      <c r="I2547" s="140">
        <f>_xll.qlInterestRateIndexValueDate(Index1M,$H2547)</f>
        <v>57614</v>
      </c>
      <c r="J2547" s="145">
        <f>IFERROR(_xll.qlIndexFixing(Index1M,$H2547,TRUE,_xll.ohTrigger(RecalcTrigger,Trigger1M)),NA())</f>
        <v>5.4545586172728058E-3</v>
      </c>
      <c r="K2547" s="44">
        <f>IFERROR(_xll.qlIndexFixing(Index3M,H2547,TRUE,_xll.ohTrigger(RecalcTrigger,Trigger3M)),NA())</f>
        <v>5.6723314579185105E-3</v>
      </c>
      <c r="L2547" s="44">
        <f>IFERROR(_xll.qlIndexFixing(Index6M,$H2547,TRUE,_xll.ohTrigger(RecalcTrigger,Trigger6M)),NA())</f>
        <v>5.619627103467445E-3</v>
      </c>
      <c r="M2547" s="146">
        <f>IFERROR(_xll.qlIndexFixing(Index1Y,$H2547,TRUE,_xll.ohTrigger(RecalcTrigger,Trigger1Y)),NA())</f>
        <v>5.8488992082823543E-3</v>
      </c>
      <c r="N2547" s="145">
        <f>IFERROR(_xll.qlIndexFixing(ONIndex1M,I2547,TRUE,_xll.ohTrigger(RecalcTrigger,Trigger1M)),NA())</f>
        <v>5.4516389427994305E-3</v>
      </c>
      <c r="O2547" s="44">
        <f>IFERROR(_xll.qlIndexFixing(ONIndex3M,I2547,TRUE,_xll.ohTrigger(RecalcTrigger,Trigger3M)),NA())</f>
        <v>5.6607960753074504E-3</v>
      </c>
      <c r="P2547" s="44">
        <f>IFERROR(_xll.qlIndexFixing(ONIndex6M,I2547,TRUE,_xll.ohTrigger(RecalcTrigger,Trigger6M)),NA())</f>
        <v>5.6006162262323134E-3</v>
      </c>
      <c r="Q2547" s="146">
        <f>IFERROR(_xll.qlIndexFixing(ONIndex1Y,I2547,TRUE,_xll.ohTrigger(RecalcTrigger,Trigger1Y)),NA())</f>
        <v>5.815429094830904E-3</v>
      </c>
    </row>
    <row r="2548" spans="2:17" x14ac:dyDescent="0.2">
      <c r="B2548" s="39" t="s">
        <v>42</v>
      </c>
      <c r="D2548" s="42">
        <f>_xll.qlCalendarAdvance(Calendar,$D2547,B2548,"f",FALSE)</f>
        <v>57621</v>
      </c>
      <c r="E2548" s="140">
        <f>_xll.qlInterestRateIndexValueDate(IndexON,D2548)</f>
        <v>57621</v>
      </c>
      <c r="F2548" s="156">
        <f>IFERROR(_xll.qlIndexFixing(IndexON,D2548,TRUE,_xll.ohTrigger(RecalcTrigger,TriggerON)),NA())</f>
        <v>4.7140191228522976E-3</v>
      </c>
      <c r="H2548" s="42">
        <f>_xll.qlCalendarAdvance(Calendar,$H2547,B2548,"f",FALSE)</f>
        <v>57621</v>
      </c>
      <c r="I2548" s="140">
        <f>_xll.qlInterestRateIndexValueDate(Index1M,$H2548)</f>
        <v>57621</v>
      </c>
      <c r="J2548" s="145">
        <f>IFERROR(_xll.qlIndexFixing(Index1M,$H2548,TRUE,_xll.ohTrigger(RecalcTrigger,Trigger1M)),NA())</f>
        <v>5.455712227974612E-3</v>
      </c>
      <c r="K2548" s="44">
        <f>IFERROR(_xll.qlIndexFixing(Index3M,H2548,TRUE,_xll.ohTrigger(RecalcTrigger,Trigger3M)),NA())</f>
        <v>5.6735049152585411E-3</v>
      </c>
      <c r="L2548" s="44">
        <f>IFERROR(_xll.qlIndexFixing(Index6M,$H2548,TRUE,_xll.ohTrigger(RecalcTrigger,Trigger6M)),NA())</f>
        <v>5.6206488933128879E-3</v>
      </c>
      <c r="M2548" s="146">
        <f>IFERROR(_xll.qlIndexFixing(Index1Y,$H2548,TRUE,_xll.ohTrigger(RecalcTrigger,Trigger1Y)),NA())</f>
        <v>5.849612476581445E-3</v>
      </c>
      <c r="N2548" s="145">
        <f>IFERROR(_xll.qlIndexFixing(ONIndex1M,I2548,TRUE,_xll.ohTrigger(RecalcTrigger,Trigger1M)),NA())</f>
        <v>5.4524716661841222E-3</v>
      </c>
      <c r="O2548" s="44">
        <f>IFERROR(_xll.qlIndexFixing(ONIndex3M,I2548,TRUE,_xll.ohTrigger(RecalcTrigger,Trigger3M)),NA())</f>
        <v>5.6619344196784382E-3</v>
      </c>
      <c r="P2548" s="44">
        <f>IFERROR(_xll.qlIndexFixing(ONIndex6M,I2548,TRUE,_xll.ohTrigger(RecalcTrigger,Trigger6M)),NA())</f>
        <v>5.6014319087449582E-3</v>
      </c>
      <c r="Q2548" s="146">
        <f>IFERROR(_xll.qlIndexFixing(ONIndex1Y,I2548,TRUE,_xll.ohTrigger(RecalcTrigger,Trigger1Y)),NA())</f>
        <v>5.8159239469690593E-3</v>
      </c>
    </row>
    <row r="2549" spans="2:17" x14ac:dyDescent="0.2">
      <c r="B2549" s="39" t="s">
        <v>42</v>
      </c>
      <c r="D2549" s="42">
        <f>_xll.qlCalendarAdvance(Calendar,$D2548,B2549,"f",FALSE)</f>
        <v>57628</v>
      </c>
      <c r="E2549" s="140">
        <f>_xll.qlInterestRateIndexValueDate(IndexON,D2549)</f>
        <v>57628</v>
      </c>
      <c r="F2549" s="156">
        <f>IFERROR(_xll.qlIndexFixing(IndexON,D2549,TRUE,_xll.ohTrigger(RecalcTrigger,TriggerON)),NA())</f>
        <v>4.7153591096404934E-3</v>
      </c>
      <c r="H2549" s="42">
        <f>_xll.qlCalendarAdvance(Calendar,$H2548,B2549,"f",FALSE)</f>
        <v>57628</v>
      </c>
      <c r="I2549" s="140">
        <f>_xll.qlInterestRateIndexValueDate(Index1M,$H2549)</f>
        <v>57628</v>
      </c>
      <c r="J2549" s="145">
        <f>IFERROR(_xll.qlIndexFixing(Index1M,$H2549,TRUE,_xll.ohTrigger(RecalcTrigger,Trigger1M)),NA())</f>
        <v>5.4565684284063106E-3</v>
      </c>
      <c r="K2549" s="44">
        <f>IFERROR(_xll.qlIndexFixing(Index3M,H2549,TRUE,_xll.ohTrigger(RecalcTrigger,Trigger3M)),NA())</f>
        <v>5.6746835272380516E-3</v>
      </c>
      <c r="L2549" s="44">
        <f>IFERROR(_xll.qlIndexFixing(Index6M,$H2549,TRUE,_xll.ohTrigger(RecalcTrigger,Trigger6M)),NA())</f>
        <v>5.6215676346542624E-3</v>
      </c>
      <c r="M2549" s="146">
        <f>IFERROR(_xll.qlIndexFixing(Index1Y,$H2549,TRUE,_xll.ohTrigger(RecalcTrigger,Trigger1Y)),NA())</f>
        <v>5.8503340349973509E-3</v>
      </c>
      <c r="N2549" s="145">
        <f>IFERROR(_xll.qlIndexFixing(ONIndex1M,I2549,TRUE,_xll.ohTrigger(RecalcTrigger,Trigger1M)),NA())</f>
        <v>5.4533114101218416E-3</v>
      </c>
      <c r="O2549" s="44">
        <f>IFERROR(_xll.qlIndexFixing(ONIndex3M,I2549,TRUE,_xll.ohTrigger(RecalcTrigger,Trigger3M)),NA())</f>
        <v>5.663077911136627E-3</v>
      </c>
      <c r="P2549" s="44">
        <f>IFERROR(_xll.qlIndexFixing(ONIndex6M,I2549,TRUE,_xll.ohTrigger(RecalcTrigger,Trigger6M)),NA())</f>
        <v>5.6022548069700751E-3</v>
      </c>
      <c r="Q2549" s="146">
        <f>IFERROR(_xll.qlIndexFixing(ONIndex1Y,I2549,TRUE,_xll.ohTrigger(RecalcTrigger,Trigger1Y)),NA())</f>
        <v>5.8164270405414165E-3</v>
      </c>
    </row>
    <row r="2550" spans="2:17" x14ac:dyDescent="0.2">
      <c r="B2550" s="39" t="s">
        <v>42</v>
      </c>
      <c r="D2550" s="42">
        <f>_xll.qlCalendarAdvance(Calendar,$D2549,B2550,"f",FALSE)</f>
        <v>57635</v>
      </c>
      <c r="E2550" s="140">
        <f>_xll.qlInterestRateIndexValueDate(IndexON,D2550)</f>
        <v>57635</v>
      </c>
      <c r="F2550" s="156">
        <f>IFERROR(_xll.qlIndexFixing(IndexON,D2550,TRUE,_xll.ohTrigger(RecalcTrigger,TriggerON)),NA())</f>
        <v>4.7167041193529879E-3</v>
      </c>
      <c r="H2550" s="42">
        <f>_xll.qlCalendarAdvance(Calendar,$H2549,B2550,"f",FALSE)</f>
        <v>57635</v>
      </c>
      <c r="I2550" s="140">
        <f>_xll.qlInterestRateIndexValueDate(Index1M,$H2550)</f>
        <v>57635</v>
      </c>
      <c r="J2550" s="145">
        <f>IFERROR(_xll.qlIndexFixing(Index1M,$H2550,TRUE,_xll.ohTrigger(RecalcTrigger,Trigger1M)),NA())</f>
        <v>5.4574316528686589E-3</v>
      </c>
      <c r="K2550" s="44">
        <f>IFERROR(_xll.qlIndexFixing(Index3M,H2550,TRUE,_xll.ohTrigger(RecalcTrigger,Trigger3M)),NA())</f>
        <v>5.6758672938614476E-3</v>
      </c>
      <c r="L2550" s="44">
        <f>IFERROR(_xll.qlIndexFixing(Index6M,$H2550,TRUE,_xll.ohTrigger(RecalcTrigger,Trigger6M)),NA())</f>
        <v>5.6224936122773878E-3</v>
      </c>
      <c r="M2550" s="146">
        <f>IFERROR(_xll.qlIndexFixing(Index1Y,$H2550,TRUE,_xll.ohTrigger(RecalcTrigger,Trigger1Y)),NA())</f>
        <v>5.8510638835480577E-3</v>
      </c>
      <c r="N2550" s="145">
        <f>IFERROR(_xll.qlIndexFixing(ONIndex1M,I2550,TRUE,_xll.ohTrigger(RecalcTrigger,Trigger1M)),NA())</f>
        <v>5.4541581746936352E-3</v>
      </c>
      <c r="O2550" s="44">
        <f>IFERROR(_xll.qlIndexFixing(ONIndex3M,I2550,TRUE,_xll.ohTrigger(RecalcTrigger,Trigger3M)),NA())</f>
        <v>5.6642265496009703E-3</v>
      </c>
      <c r="P2550" s="44">
        <f>IFERROR(_xll.qlIndexFixing(ONIndex6M,I2550,TRUE,_xll.ohTrigger(RecalcTrigger,Trigger6M)),NA())</f>
        <v>5.6030849210697564E-3</v>
      </c>
      <c r="Q2550" s="146">
        <f>IFERROR(_xll.qlIndexFixing(ONIndex1Y,I2550,TRUE,_xll.ohTrigger(RecalcTrigger,Trigger1Y)),NA())</f>
        <v>5.8169383756290216E-3</v>
      </c>
    </row>
    <row r="2551" spans="2:17" x14ac:dyDescent="0.2">
      <c r="B2551" s="39" t="s">
        <v>42</v>
      </c>
      <c r="D2551" s="42">
        <f>_xll.qlCalendarAdvance(Calendar,$D2550,B2551,"f",FALSE)</f>
        <v>57642</v>
      </c>
      <c r="E2551" s="140">
        <f>_xll.qlInterestRateIndexValueDate(IndexON,D2551)</f>
        <v>57642</v>
      </c>
      <c r="F2551" s="156">
        <f>IFERROR(_xll.qlIndexFixing(IndexON,D2551,TRUE,_xll.ohTrigger(RecalcTrigger,TriggerON)),NA())</f>
        <v>4.71805415223292E-3</v>
      </c>
      <c r="H2551" s="42">
        <f>_xll.qlCalendarAdvance(Calendar,$H2550,B2551,"f",FALSE)</f>
        <v>57642</v>
      </c>
      <c r="I2551" s="140">
        <f>_xll.qlInterestRateIndexValueDate(Index1M,$H2551)</f>
        <v>57642</v>
      </c>
      <c r="J2551" s="145">
        <f>IFERROR(_xll.qlIndexFixing(Index1M,$H2551,TRUE,_xll.ohTrigger(RecalcTrigger,Trigger1M)),NA())</f>
        <v>5.4583019013616577E-3</v>
      </c>
      <c r="K2551" s="44">
        <f>IFERROR(_xll.qlIndexFixing(Index3M,H2551,TRUE,_xll.ohTrigger(RecalcTrigger,Trigger3M)),NA())</f>
        <v>5.6770562151348966E-3</v>
      </c>
      <c r="L2551" s="44">
        <f>IFERROR(_xll.qlIndexFixing(Index6M,$H2551,TRUE,_xll.ohTrigger(RecalcTrigger,Trigger6M)),NA())</f>
        <v>5.623426826191171E-3</v>
      </c>
      <c r="M2551" s="146">
        <f>IFERROR(_xll.qlIndexFixing(Index1Y,$H2551,TRUE,_xll.ohTrigger(RecalcTrigger,Trigger1Y)),NA())</f>
        <v>5.851802022251551E-3</v>
      </c>
      <c r="N2551" s="145">
        <f>IFERROR(_xll.qlIndexFixing(ONIndex1M,I2551,TRUE,_xll.ohTrigger(RecalcTrigger,Trigger1M)),NA())</f>
        <v>5.4550119598995028E-3</v>
      </c>
      <c r="O2551" s="44">
        <f>IFERROR(_xll.qlIndexFixing(ONIndex3M,I2551,TRUE,_xll.ohTrigger(RecalcTrigger,Trigger3M)),NA())</f>
        <v>5.6653803350714682E-3</v>
      </c>
      <c r="P2551" s="44">
        <f>IFERROR(_xll.qlIndexFixing(ONIndex6M,I2551,TRUE,_xll.ohTrigger(RecalcTrigger,Trigger6M)),NA())</f>
        <v>5.6039222508008635E-3</v>
      </c>
      <c r="Q2551" s="146">
        <f>IFERROR(_xll.qlIndexFixing(ONIndex1Y,I2551,TRUE,_xll.ohTrigger(RecalcTrigger,Trigger1Y)),NA())</f>
        <v>5.8174579523129211E-3</v>
      </c>
    </row>
    <row r="2552" spans="2:17" x14ac:dyDescent="0.2">
      <c r="B2552" s="39" t="s">
        <v>42</v>
      </c>
      <c r="D2552" s="42">
        <f>_xll.qlCalendarAdvance(Calendar,$D2551,B2552,"f",FALSE)</f>
        <v>57649</v>
      </c>
      <c r="E2552" s="140">
        <f>_xll.qlInterestRateIndexValueDate(IndexON,D2552)</f>
        <v>57649</v>
      </c>
      <c r="F2552" s="156">
        <f>IFERROR(_xll.qlIndexFixing(IndexON,D2552,TRUE,_xll.ohTrigger(RecalcTrigger,TriggerON)),NA())</f>
        <v>4.7194092080371508E-3</v>
      </c>
      <c r="H2552" s="42">
        <f>_xll.qlCalendarAdvance(Calendar,$H2551,B2552,"f",FALSE)</f>
        <v>57649</v>
      </c>
      <c r="I2552" s="140">
        <f>_xll.qlInterestRateIndexValueDate(Index1M,$H2552)</f>
        <v>57649</v>
      </c>
      <c r="J2552" s="145">
        <f>IFERROR(_xll.qlIndexFixing(Index1M,$H2552,TRUE,_xll.ohTrigger(RecalcTrigger,Trigger1M)),NA())</f>
        <v>5.4588670206537539E-3</v>
      </c>
      <c r="K2552" s="44">
        <f>IFERROR(_xll.qlIndexFixing(Index3M,H2552,TRUE,_xll.ohTrigger(RecalcTrigger,Trigger3M)),NA())</f>
        <v>5.6782502910619212E-3</v>
      </c>
      <c r="L2552" s="44">
        <f>IFERROR(_xll.qlIndexFixing(Index6M,$H2552,TRUE,_xll.ohTrigger(RecalcTrigger,Trigger6M)),NA())</f>
        <v>5.6242543360651032E-3</v>
      </c>
      <c r="M2552" s="146">
        <f>IFERROR(_xll.qlIndexFixing(Index1Y,$H2552,TRUE,_xll.ohTrigger(RecalcTrigger,Trigger1Y)),NA())</f>
        <v>5.8525484511262604E-3</v>
      </c>
      <c r="N2552" s="145">
        <f>IFERROR(_xll.qlIndexFixing(ONIndex1M,I2552,TRUE,_xll.ohTrigger(RecalcTrigger,Trigger1M)),NA())</f>
        <v>5.4558727656583983E-3</v>
      </c>
      <c r="O2552" s="44">
        <f>IFERROR(_xll.qlIndexFixing(ONIndex3M,I2552,TRUE,_xll.ohTrigger(RecalcTrigger,Trigger3M)),NA())</f>
        <v>5.6665392675481208E-3</v>
      </c>
      <c r="P2552" s="44">
        <f>IFERROR(_xll.qlIndexFixing(ONIndex6M,I2552,TRUE,_xll.ohTrigger(RecalcTrigger,Trigger6M)),NA())</f>
        <v>5.6047667962444425E-3</v>
      </c>
      <c r="Q2552" s="146">
        <f>IFERROR(_xll.qlIndexFixing(ONIndex1Y,I2552,TRUE,_xll.ohTrigger(RecalcTrigger,Trigger1Y)),NA())</f>
        <v>5.8179857704310223E-3</v>
      </c>
    </row>
    <row r="2553" spans="2:17" x14ac:dyDescent="0.2">
      <c r="B2553" s="39" t="s">
        <v>42</v>
      </c>
      <c r="D2553" s="42">
        <f>_xll.qlCalendarAdvance(Calendar,$D2552,B2553,"f",FALSE)</f>
        <v>57656</v>
      </c>
      <c r="E2553" s="140">
        <f>_xll.qlInterestRateIndexValueDate(IndexON,D2553)</f>
        <v>57656</v>
      </c>
      <c r="F2553" s="156">
        <f>IFERROR(_xll.qlIndexFixing(IndexON,D2553,TRUE,_xll.ohTrigger(RecalcTrigger,TriggerON)),NA())</f>
        <v>4.7207692867656803E-3</v>
      </c>
      <c r="H2553" s="42">
        <f>_xll.qlCalendarAdvance(Calendar,$H2552,B2553,"f",FALSE)</f>
        <v>57656</v>
      </c>
      <c r="I2553" s="140">
        <f>_xll.qlInterestRateIndexValueDate(Index1M,$H2553)</f>
        <v>57656</v>
      </c>
      <c r="J2553" s="145">
        <f>IFERROR(_xll.qlIndexFixing(Index1M,$H2553,TRUE,_xll.ohTrigger(RecalcTrigger,Trigger1M)),NA())</f>
        <v>5.4597497724622563E-3</v>
      </c>
      <c r="K2553" s="44">
        <f>IFERROR(_xll.qlIndexFixing(Index3M,H2553,TRUE,_xll.ohTrigger(RecalcTrigger,Trigger3M)),NA())</f>
        <v>5.6794495216469267E-3</v>
      </c>
      <c r="L2553" s="44">
        <f>IFERROR(_xll.qlIndexFixing(Index6M,$H2553,TRUE,_xll.ohTrigger(RecalcTrigger,Trigger6M)),NA())</f>
        <v>5.6252014911348921E-3</v>
      </c>
      <c r="M2553" s="146">
        <f>IFERROR(_xll.qlIndexFixing(Index1Y,$H2553,TRUE,_xll.ohTrigger(RecalcTrigger,Trigger1Y)),NA())</f>
        <v>5.8533031701901717E-3</v>
      </c>
      <c r="N2553" s="145">
        <f>IFERROR(_xll.qlIndexFixing(ONIndex1M,I2553,TRUE,_xll.ohTrigger(RecalcTrigger,Trigger1M)),NA())</f>
        <v>5.4567405920513679E-3</v>
      </c>
      <c r="O2553" s="44">
        <f>IFERROR(_xll.qlIndexFixing(ONIndex3M,I2553,TRUE,_xll.ohTrigger(RecalcTrigger,Trigger3M)),NA())</f>
        <v>5.6677033470309279E-3</v>
      </c>
      <c r="P2553" s="44">
        <f>IFERROR(_xll.qlIndexFixing(ONIndex6M,I2553,TRUE,_xll.ohTrigger(RecalcTrigger,Trigger6M)),NA())</f>
        <v>5.6056185574815398E-3</v>
      </c>
      <c r="Q2553" s="146">
        <f>IFERROR(_xll.qlIndexFixing(ONIndex1Y,I2553,TRUE,_xll.ohTrigger(RecalcTrigger,Trigger1Y)),NA())</f>
        <v>5.8185218300643715E-3</v>
      </c>
    </row>
    <row r="2554" spans="2:17" x14ac:dyDescent="0.2">
      <c r="B2554" s="39" t="s">
        <v>42</v>
      </c>
      <c r="D2554" s="42">
        <f>_xll.qlCalendarAdvance(Calendar,$D2553,B2554,"f",FALSE)</f>
        <v>57663</v>
      </c>
      <c r="E2554" s="140">
        <f>_xll.qlInterestRateIndexValueDate(IndexON,D2554)</f>
        <v>57663</v>
      </c>
      <c r="F2554" s="156">
        <f>IFERROR(_xll.qlIndexFixing(IndexON,D2554,TRUE,_xll.ohTrigger(RecalcTrigger,TriggerON)),NA())</f>
        <v>4.7221343886616474E-3</v>
      </c>
      <c r="H2554" s="42">
        <f>_xll.qlCalendarAdvance(Calendar,$H2553,B2554,"f",FALSE)</f>
        <v>57663</v>
      </c>
      <c r="I2554" s="140">
        <f>_xll.qlInterestRateIndexValueDate(Index1M,$H2554)</f>
        <v>57663</v>
      </c>
      <c r="J2554" s="145">
        <f>IFERROR(_xll.qlIndexFixing(Index1M,$H2554,TRUE,_xll.ohTrigger(RecalcTrigger,Trigger1M)),NA())</f>
        <v>5.4606395479818905E-3</v>
      </c>
      <c r="K2554" s="44">
        <f>IFERROR(_xll.qlIndexFixing(Index3M,H2554,TRUE,_xll.ohTrigger(RecalcTrigger,Trigger3M)),NA())</f>
        <v>5.680653906896079E-3</v>
      </c>
      <c r="L2554" s="44">
        <f>IFERROR(_xll.qlIndexFixing(Index6M,$H2554,TRUE,_xll.ohTrigger(RecalcTrigger,Trigger6M)),NA())</f>
        <v>5.6261558824111163E-3</v>
      </c>
      <c r="M2554" s="146">
        <f>IFERROR(_xll.qlIndexFixing(Index1Y,$H2554,TRUE,_xll.ohTrigger(RecalcTrigger,Trigger1Y)),NA())</f>
        <v>5.8540661794628246E-3</v>
      </c>
      <c r="N2554" s="145">
        <f>IFERROR(_xll.qlIndexFixing(ONIndex1M,I2554,TRUE,_xll.ohTrigger(RecalcTrigger,Trigger1M)),NA())</f>
        <v>5.4576154390784115E-3</v>
      </c>
      <c r="O2554" s="44">
        <f>IFERROR(_xll.qlIndexFixing(ONIndex3M,I2554,TRUE,_xll.ohTrigger(RecalcTrigger,Trigger3M)),NA())</f>
        <v>5.6688725735198897E-3</v>
      </c>
      <c r="P2554" s="44">
        <f>IFERROR(_xll.qlIndexFixing(ONIndex6M,I2554,TRUE,_xll.ohTrigger(RecalcTrigger,Trigger6M)),NA())</f>
        <v>5.6064775344311091E-3</v>
      </c>
      <c r="Q2554" s="146">
        <f>IFERROR(_xll.qlIndexFixing(ONIndex1Y,I2554,TRUE,_xll.ohTrigger(RecalcTrigger,Trigger1Y)),NA())</f>
        <v>5.8190661313750613E-3</v>
      </c>
    </row>
    <row r="2555" spans="2:17" x14ac:dyDescent="0.2">
      <c r="B2555" s="39" t="s">
        <v>42</v>
      </c>
      <c r="D2555" s="42">
        <f>_xll.qlCalendarAdvance(Calendar,$D2554,B2555,"f",FALSE)</f>
        <v>57670</v>
      </c>
      <c r="E2555" s="140">
        <f>_xll.qlInterestRateIndexValueDate(IndexON,D2555)</f>
        <v>57670</v>
      </c>
      <c r="F2555" s="156">
        <f>IFERROR(_xll.qlIndexFixing(IndexON,D2555,TRUE,_xll.ohTrigger(RecalcTrigger,TriggerON)),NA())</f>
        <v>4.7235045134819131E-3</v>
      </c>
      <c r="H2555" s="42">
        <f>_xll.qlCalendarAdvance(Calendar,$H2554,B2555,"f",FALSE)</f>
        <v>57670</v>
      </c>
      <c r="I2555" s="140">
        <f>_xll.qlInterestRateIndexValueDate(Index1M,$H2555)</f>
        <v>57670</v>
      </c>
      <c r="J2555" s="145">
        <f>IFERROR(_xll.qlIndexFixing(Index1M,$H2555,TRUE,_xll.ohTrigger(RecalcTrigger,Trigger1M)),NA())</f>
        <v>5.4615363472207603E-3</v>
      </c>
      <c r="K2555" s="44">
        <f>IFERROR(_xll.qlIndexFixing(Index3M,H2555,TRUE,_xll.ohTrigger(RecalcTrigger,Trigger3M)),NA())</f>
        <v>5.6818634468129023E-3</v>
      </c>
      <c r="L2555" s="44">
        <f>IFERROR(_xll.qlIndexFixing(Index6M,$H2555,TRUE,_xll.ohTrigger(RecalcTrigger,Trigger6M)),NA())</f>
        <v>5.6271175099045206E-3</v>
      </c>
      <c r="M2555" s="146">
        <f>IFERROR(_xll.qlIndexFixing(Index1Y,$H2555,TRUE,_xll.ohTrigger(RecalcTrigger,Trigger1Y)),NA())</f>
        <v>5.8548374789622049E-3</v>
      </c>
      <c r="N2555" s="145">
        <f>IFERROR(_xll.qlIndexFixing(ONIndex1M,I2555,TRUE,_xll.ohTrigger(RecalcTrigger,Trigger1M)),NA())</f>
        <v>5.458497306658483E-3</v>
      </c>
      <c r="O2555" s="44">
        <f>IFERROR(_xll.qlIndexFixing(ONIndex3M,I2555,TRUE,_xll.ohTrigger(RecalcTrigger,Trigger3M)),NA())</f>
        <v>5.6700469470960524E-3</v>
      </c>
      <c r="P2555" s="44">
        <f>IFERROR(_xll.qlIndexFixing(ONIndex6M,I2555,TRUE,_xll.ohTrigger(RecalcTrigger,Trigger6M)),NA())</f>
        <v>5.6073437271741966E-3</v>
      </c>
      <c r="Q2555" s="146">
        <f>IFERROR(_xll.qlIndexFixing(ONIndex1Y,I2555,TRUE,_xll.ohTrigger(RecalcTrigger,Trigger1Y)),NA())</f>
        <v>5.8196186740389066E-3</v>
      </c>
    </row>
    <row r="2556" spans="2:17" x14ac:dyDescent="0.2">
      <c r="B2556" s="39" t="s">
        <v>42</v>
      </c>
      <c r="D2556" s="42">
        <f>_xll.qlCalendarAdvance(Calendar,$D2555,B2556,"f",FALSE)</f>
        <v>57677</v>
      </c>
      <c r="E2556" s="140">
        <f>_xll.qlInterestRateIndexValueDate(IndexON,D2556)</f>
        <v>57677</v>
      </c>
      <c r="F2556" s="156">
        <f>IFERROR(_xll.qlIndexFixing(IndexON,D2556,TRUE,_xll.ohTrigger(RecalcTrigger,TriggerON)),NA())</f>
        <v>4.7248796613885702E-3</v>
      </c>
      <c r="H2556" s="42">
        <f>_xll.qlCalendarAdvance(Calendar,$H2555,B2556,"f",FALSE)</f>
        <v>57677</v>
      </c>
      <c r="I2556" s="140">
        <f>_xll.qlInterestRateIndexValueDate(Index1M,$H2556)</f>
        <v>57677</v>
      </c>
      <c r="J2556" s="145">
        <f>IFERROR(_xll.qlIndexFixing(Index1M,$H2556,TRUE,_xll.ohTrigger(RecalcTrigger,Trigger1M)),NA())</f>
        <v>5.4624401701788656E-3</v>
      </c>
      <c r="K2556" s="44">
        <f>IFERROR(_xll.qlIndexFixing(Index3M,H2556,TRUE,_xll.ohTrigger(RecalcTrigger,Trigger3M)),NA())</f>
        <v>5.6830781414018011E-3</v>
      </c>
      <c r="L2556" s="44">
        <f>IFERROR(_xll.qlIndexFixing(Index6M,$H2556,TRUE,_xll.ohTrigger(RecalcTrigger,Trigger6M)),NA())</f>
        <v>5.6280863736249574E-3</v>
      </c>
      <c r="M2556" s="146">
        <f>IFERROR(_xll.qlIndexFixing(Index1Y,$H2556,TRUE,_xll.ohTrigger(RecalcTrigger,Trigger1Y)),NA())</f>
        <v>5.8556170687076303E-3</v>
      </c>
      <c r="N2556" s="145">
        <f>IFERROR(_xll.qlIndexFixing(ONIndex1M,I2556,TRUE,_xll.ohTrigger(RecalcTrigger,Trigger1M)),NA())</f>
        <v>5.4593861949536748E-3</v>
      </c>
      <c r="O2556" s="44">
        <f>IFERROR(_xll.qlIndexFixing(ONIndex3M,I2556,TRUE,_xll.ohTrigger(RecalcTrigger,Trigger3M)),NA())</f>
        <v>5.6712264676783697E-3</v>
      </c>
      <c r="P2556" s="44">
        <f>IFERROR(_xll.qlIndexFixing(ONIndex6M,I2556,TRUE,_xll.ohTrigger(RecalcTrigger,Trigger6M)),NA())</f>
        <v>5.6082171357108024E-3</v>
      </c>
      <c r="Q2556" s="146">
        <f>IFERROR(_xll.qlIndexFixing(ONIndex1Y,I2556,TRUE,_xll.ohTrigger(RecalcTrigger,Trigger1Y)),NA())</f>
        <v>5.8201794583800925E-3</v>
      </c>
    </row>
    <row r="2557" spans="2:17" x14ac:dyDescent="0.2">
      <c r="B2557" s="39" t="s">
        <v>42</v>
      </c>
      <c r="D2557" s="42">
        <f>_xll.qlCalendarAdvance(Calendar,$D2556,B2557,"f",FALSE)</f>
        <v>57684</v>
      </c>
      <c r="E2557" s="140">
        <f>_xll.qlInterestRateIndexValueDate(IndexON,D2557)</f>
        <v>57684</v>
      </c>
      <c r="F2557" s="156">
        <f>IFERROR(_xll.qlIndexFixing(IndexON,D2557,TRUE,_xll.ohTrigger(RecalcTrigger,TriggerON)),NA())</f>
        <v>4.7262598323005722E-3</v>
      </c>
      <c r="H2557" s="42">
        <f>_xll.qlCalendarAdvance(Calendar,$H2556,B2557,"f",FALSE)</f>
        <v>57684</v>
      </c>
      <c r="I2557" s="140">
        <f>_xll.qlInterestRateIndexValueDate(Index1M,$H2557)</f>
        <v>57684</v>
      </c>
      <c r="J2557" s="145">
        <f>IFERROR(_xll.qlIndexFixing(Index1M,$H2557,TRUE,_xll.ohTrigger(RecalcTrigger,Trigger1M)),NA())</f>
        <v>5.4636708970689047E-3</v>
      </c>
      <c r="K2557" s="44">
        <f>IFERROR(_xll.qlIndexFixing(Index3M,H2557,TRUE,_xll.ohTrigger(RecalcTrigger,Trigger3M)),NA())</f>
        <v>5.6840333402087152E-3</v>
      </c>
      <c r="L2557" s="44">
        <f>IFERROR(_xll.qlIndexFixing(Index6M,$H2557,TRUE,_xll.ohTrigger(RecalcTrigger,Trigger6M)),NA())</f>
        <v>5.6291780723525583E-3</v>
      </c>
      <c r="M2557" s="146">
        <f>IFERROR(_xll.qlIndexFixing(Index1Y,$H2557,TRUE,_xll.ohTrigger(RecalcTrigger,Trigger1Y)),NA())</f>
        <v>5.8564049487186409E-3</v>
      </c>
      <c r="N2557" s="145">
        <f>IFERROR(_xll.qlIndexFixing(ONIndex1M,I2557,TRUE,_xll.ohTrigger(RecalcTrigger,Trigger1M)),NA())</f>
        <v>5.4602821037208482E-3</v>
      </c>
      <c r="O2557" s="44">
        <f>IFERROR(_xll.qlIndexFixing(ONIndex3M,I2557,TRUE,_xll.ohTrigger(RecalcTrigger,Trigger3M)),NA())</f>
        <v>5.6724111351857953E-3</v>
      </c>
      <c r="P2557" s="44">
        <f>IFERROR(_xll.qlIndexFixing(ONIndex6M,I2557,TRUE,_xll.ohTrigger(RecalcTrigger,Trigger6M)),NA())</f>
        <v>5.6090977598788339E-3</v>
      </c>
      <c r="Q2557" s="146">
        <f>IFERROR(_xll.qlIndexFixing(ONIndex1Y,I2557,TRUE,_xll.ohTrigger(RecalcTrigger,Trigger1Y)),NA())</f>
        <v>5.8207484841554802E-3</v>
      </c>
    </row>
    <row r="2558" spans="2:17" x14ac:dyDescent="0.2">
      <c r="B2558" s="39" t="s">
        <v>42</v>
      </c>
      <c r="D2558" s="42">
        <f>_xll.qlCalendarAdvance(Calendar,$D2557,B2558,"f",FALSE)</f>
        <v>57691</v>
      </c>
      <c r="E2558" s="140">
        <f>_xll.qlInterestRateIndexValueDate(IndexON,D2558)</f>
        <v>57691</v>
      </c>
      <c r="F2558" s="156">
        <f>IFERROR(_xll.qlIndexFixing(IndexON,D2558,TRUE,_xll.ohTrigger(RecalcTrigger,TriggerON)),NA())</f>
        <v>4.727645026136873E-3</v>
      </c>
      <c r="H2558" s="42">
        <f>_xll.qlCalendarAdvance(Calendar,$H2557,B2558,"f",FALSE)</f>
        <v>57691</v>
      </c>
      <c r="I2558" s="140">
        <f>_xll.qlInterestRateIndexValueDate(Index1M,$H2558)</f>
        <v>57691</v>
      </c>
      <c r="J2558" s="145">
        <f>IFERROR(_xll.qlIndexFixing(Index1M,$H2558,TRUE,_xll.ohTrigger(RecalcTrigger,Trigger1M)),NA())</f>
        <v>5.4645903138280287E-3</v>
      </c>
      <c r="K2558" s="44">
        <f>IFERROR(_xll.qlIndexFixing(Index3M,H2558,TRUE,_xll.ohTrigger(RecalcTrigger,Trigger3M)),NA())</f>
        <v>5.6852575696647589E-3</v>
      </c>
      <c r="L2558" s="44">
        <f>IFERROR(_xll.qlIndexFixing(Index6M,$H2558,TRUE,_xll.ohTrigger(RecalcTrigger,Trigger6M)),NA())</f>
        <v>5.6301619405890553E-3</v>
      </c>
      <c r="M2558" s="146">
        <f>IFERROR(_xll.qlIndexFixing(Index1Y,$H2558,TRUE,_xll.ohTrigger(RecalcTrigger,Trigger1Y)),NA())</f>
        <v>5.8572011190145545E-3</v>
      </c>
      <c r="N2558" s="145">
        <f>IFERROR(_xll.qlIndexFixing(ONIndex1M,I2558,TRUE,_xll.ohTrigger(RecalcTrigger,Trigger1M)),NA())</f>
        <v>5.4611850331220957E-3</v>
      </c>
      <c r="O2558" s="44">
        <f>IFERROR(_xll.qlIndexFixing(ONIndex3M,I2558,TRUE,_xll.ohTrigger(RecalcTrigger,Trigger3M)),NA())</f>
        <v>5.6736009497804218E-3</v>
      </c>
      <c r="P2558" s="44">
        <f>IFERROR(_xll.qlIndexFixing(ONIndex6M,I2558,TRUE,_xll.ohTrigger(RecalcTrigger,Trigger6M)),NA())</f>
        <v>5.6099855998403836E-3</v>
      </c>
      <c r="Q2558" s="146">
        <f>IFERROR(_xll.qlIndexFixing(ONIndex1Y,I2558,TRUE,_xll.ohTrigger(RecalcTrigger,Trigger1Y)),NA())</f>
        <v>5.8213257514461159E-3</v>
      </c>
    </row>
    <row r="2559" spans="2:17" x14ac:dyDescent="0.2">
      <c r="B2559" s="39" t="s">
        <v>42</v>
      </c>
      <c r="D2559" s="42">
        <f>_xll.qlCalendarAdvance(Calendar,$D2558,B2559,"f",FALSE)</f>
        <v>57698</v>
      </c>
      <c r="E2559" s="140">
        <f>_xll.qlInterestRateIndexValueDate(IndexON,D2559)</f>
        <v>57698</v>
      </c>
      <c r="F2559" s="156">
        <f>IFERROR(_xll.qlIndexFixing(IndexON,D2559,TRUE,_xll.ohTrigger(RecalcTrigger,TriggerON)),NA())</f>
        <v>4.729035243059565E-3</v>
      </c>
      <c r="H2559" s="42">
        <f>_xll.qlCalendarAdvance(Calendar,$H2558,B2559,"f",FALSE)</f>
        <v>57698</v>
      </c>
      <c r="I2559" s="140">
        <f>_xll.qlInterestRateIndexValueDate(Index1M,$H2559)</f>
        <v>57698</v>
      </c>
      <c r="J2559" s="145">
        <f>IFERROR(_xll.qlIndexFixing(Index1M,$H2559,TRUE,_xll.ohTrigger(RecalcTrigger,Trigger1M)),NA())</f>
        <v>5.4655167546300825E-3</v>
      </c>
      <c r="K2559" s="44">
        <f>IFERROR(_xll.qlIndexFixing(Index3M,H2559,TRUE,_xll.ohTrigger(RecalcTrigger,Trigger3M)),NA())</f>
        <v>5.6864869536399484E-3</v>
      </c>
      <c r="L2559" s="44">
        <f>IFERROR(_xll.qlIndexFixing(Index6M,$H2559,TRUE,_xll.ohTrigger(RecalcTrigger,Trigger6M)),NA())</f>
        <v>5.631153045199482E-3</v>
      </c>
      <c r="M2559" s="146">
        <f>IFERROR(_xll.qlIndexFixing(Index1Y,$H2559,TRUE,_xll.ohTrigger(RecalcTrigger,Trigger1Y)),NA())</f>
        <v>5.8580055796151331E-3</v>
      </c>
      <c r="N2559" s="145">
        <f>IFERROR(_xll.qlIndexFixing(ONIndex1M,I2559,TRUE,_xll.ohTrigger(RecalcTrigger,Trigger1M)),NA())</f>
        <v>5.4620949831574173E-3</v>
      </c>
      <c r="O2559" s="44">
        <f>IFERROR(_xll.qlIndexFixing(ONIndex3M,I2559,TRUE,_xll.ohTrigger(RecalcTrigger,Trigger3M)),NA())</f>
        <v>5.674795911381203E-3</v>
      </c>
      <c r="P2559" s="44">
        <f>IFERROR(_xll.qlIndexFixing(ONIndex6M,I2559,TRUE,_xll.ohTrigger(RecalcTrigger,Trigger6M)),NA())</f>
        <v>5.6108806555954516E-3</v>
      </c>
      <c r="Q2559" s="146">
        <f>IFERROR(_xll.qlIndexFixing(ONIndex1Y,I2559,TRUE,_xll.ohTrigger(RecalcTrigger,Trigger1Y)),NA())</f>
        <v>5.8219112603330458E-3</v>
      </c>
    </row>
    <row r="2560" spans="2:17" x14ac:dyDescent="0.2">
      <c r="B2560" s="39" t="s">
        <v>42</v>
      </c>
      <c r="D2560" s="42">
        <f>_xll.qlCalendarAdvance(Calendar,$D2559,B2560,"f",FALSE)</f>
        <v>57706</v>
      </c>
      <c r="E2560" s="140">
        <f>_xll.qlInterestRateIndexValueDate(IndexON,D2560)</f>
        <v>57706</v>
      </c>
      <c r="F2560" s="156">
        <f>IFERROR(_xll.qlIndexFixing(IndexON,D2560,TRUE,_xll.ohTrigger(RecalcTrigger,TriggerON)),NA())</f>
        <v>4.7306302129557221E-3</v>
      </c>
      <c r="H2560" s="42">
        <f>_xll.qlCalendarAdvance(Calendar,$H2559,B2560,"f",FALSE)</f>
        <v>57706</v>
      </c>
      <c r="I2560" s="140">
        <f>_xll.qlInterestRateIndexValueDate(Index1M,$H2560)</f>
        <v>57706</v>
      </c>
      <c r="J2560" s="145">
        <f>IFERROR(_xll.qlIndexFixing(Index1M,$H2560,TRUE,_xll.ohTrigger(RecalcTrigger,Trigger1M)),NA())</f>
        <v>5.4664758476833872E-3</v>
      </c>
      <c r="K2560" s="44">
        <f>IFERROR(_xll.qlIndexFixing(Index3M,H2560,TRUE,_xll.ohTrigger(RecalcTrigger,Trigger3M)),NA())</f>
        <v>5.6878982755571702E-3</v>
      </c>
      <c r="L2560" s="44">
        <f>IFERROR(_xll.qlIndexFixing(Index6M,$H2560,TRUE,_xll.ohTrigger(RecalcTrigger,Trigger6M)),NA())</f>
        <v>5.6322945970625317E-3</v>
      </c>
      <c r="M2560" s="146">
        <f>IFERROR(_xll.qlIndexFixing(Index1Y,$H2560,TRUE,_xll.ohTrigger(RecalcTrigger,Trigger1Y)),NA())</f>
        <v>5.8589351145774682E-3</v>
      </c>
      <c r="N2560" s="145">
        <f>IFERROR(_xll.qlIndexFixing(ONIndex1M,I2560,TRUE,_xll.ohTrigger(RecalcTrigger,Trigger1M)),NA())</f>
        <v>5.4631435227381342E-3</v>
      </c>
      <c r="O2560" s="44">
        <f>IFERROR(_xll.qlIndexFixing(ONIndex3M,I2560,TRUE,_xll.ohTrigger(RecalcTrigger,Trigger3M)),NA())</f>
        <v>5.6761678842187635E-3</v>
      </c>
      <c r="P2560" s="44">
        <f>IFERROR(_xll.qlIndexFixing(ONIndex6M,I2560,TRUE,_xll.ohTrigger(RecalcTrigger,Trigger6M)),NA())</f>
        <v>5.6119124119502484E-3</v>
      </c>
      <c r="Q2560" s="146">
        <f>IFERROR(_xll.qlIndexFixing(ONIndex1Y,I2560,TRUE,_xll.ohTrigger(RecalcTrigger,Trigger1Y)),NA())</f>
        <v>5.8225905050790505E-3</v>
      </c>
    </row>
    <row r="2561" spans="2:17" x14ac:dyDescent="0.2">
      <c r="B2561" s="39" t="s">
        <v>42</v>
      </c>
      <c r="D2561" s="42">
        <f>_xll.qlCalendarAdvance(Calendar,$D2560,B2561,"f",FALSE)</f>
        <v>57713</v>
      </c>
      <c r="E2561" s="140">
        <f>_xll.qlInterestRateIndexValueDate(IndexON,D2561)</f>
        <v>57713</v>
      </c>
      <c r="F2561" s="156">
        <f>IFERROR(_xll.qlIndexFixing(IndexON,D2561,TRUE,_xll.ohTrigger(RecalcTrigger,TriggerON)),NA())</f>
        <v>4.7320311934728743E-3</v>
      </c>
      <c r="H2561" s="42">
        <f>_xll.qlCalendarAdvance(Calendar,$H2560,B2561,"f",FALSE)</f>
        <v>57713</v>
      </c>
      <c r="I2561" s="140">
        <f>_xll.qlInterestRateIndexValueDate(Index1M,$H2561)</f>
        <v>57713</v>
      </c>
      <c r="J2561" s="145">
        <f>IFERROR(_xll.qlIndexFixing(Index1M,$H2561,TRUE,_xll.ohTrigger(RecalcTrigger,Trigger1M)),NA())</f>
        <v>5.4674168242105012E-3</v>
      </c>
      <c r="K2561" s="44">
        <f>IFERROR(_xll.qlIndexFixing(Index3M,H2561,TRUE,_xll.ohTrigger(RecalcTrigger,Trigger3M)),NA())</f>
        <v>5.6891387049418469E-3</v>
      </c>
      <c r="L2561" s="44">
        <f>IFERROR(_xll.qlIndexFixing(Index6M,$H2561,TRUE,_xll.ohTrigger(RecalcTrigger,Trigger6M)),NA())</f>
        <v>5.633183404582646E-3</v>
      </c>
      <c r="M2561" s="146">
        <f>IFERROR(_xll.qlIndexFixing(Index1Y,$H2561,TRUE,_xll.ohTrigger(RecalcTrigger,Trigger1Y)),NA())</f>
        <v>5.8597573401835135E-3</v>
      </c>
      <c r="N2561" s="145">
        <f>IFERROR(_xll.qlIndexFixing(ONIndex1M,I2561,TRUE,_xll.ohTrigger(RecalcTrigger,Trigger1M)),NA())</f>
        <v>5.4640685169082825E-3</v>
      </c>
      <c r="O2561" s="44">
        <f>IFERROR(_xll.qlIndexFixing(ONIndex3M,I2561,TRUE,_xll.ohTrigger(RecalcTrigger,Trigger3M)),NA())</f>
        <v>5.6773738750837133E-3</v>
      </c>
      <c r="P2561" s="44">
        <f>IFERROR(_xll.qlIndexFixing(ONIndex6M,I2561,TRUE,_xll.ohTrigger(RecalcTrigger,Trigger6M)),NA())</f>
        <v>5.6128229299579058E-3</v>
      </c>
      <c r="Q2561" s="146">
        <f>IFERROR(_xll.qlIndexFixing(ONIndex1Y,I2561,TRUE,_xll.ohTrigger(RecalcTrigger,Trigger1Y)),NA())</f>
        <v>5.8231936742747514E-3</v>
      </c>
    </row>
    <row r="2562" spans="2:17" x14ac:dyDescent="0.2">
      <c r="B2562" s="39" t="s">
        <v>42</v>
      </c>
      <c r="D2562" s="42">
        <f>_xll.qlCalendarAdvance(Calendar,$D2561,B2562,"f",FALSE)</f>
        <v>57720</v>
      </c>
      <c r="E2562" s="140">
        <f>_xll.qlInterestRateIndexValueDate(IndexON,D2562)</f>
        <v>57720</v>
      </c>
      <c r="F2562" s="156">
        <f>IFERROR(_xll.qlIndexFixing(IndexON,D2562,TRUE,_xll.ohTrigger(RecalcTrigger,TriggerON)),NA())</f>
        <v>4.7334371969953715E-3</v>
      </c>
      <c r="H2562" s="42">
        <f>_xll.qlCalendarAdvance(Calendar,$H2561,B2562,"f",FALSE)</f>
        <v>57720</v>
      </c>
      <c r="I2562" s="140">
        <f>_xll.qlInterestRateIndexValueDate(Index1M,$H2562)</f>
        <v>57720</v>
      </c>
      <c r="J2562" s="145">
        <f>IFERROR(_xll.qlIndexFixing(Index1M,$H2562,TRUE,_xll.ohTrigger(RecalcTrigger,Trigger1M)),NA())</f>
        <v>5.4683648246768579E-3</v>
      </c>
      <c r="K2562" s="44">
        <f>IFERROR(_xll.qlIndexFixing(Index3M,H2562,TRUE,_xll.ohTrigger(RecalcTrigger,Trigger3M)),NA())</f>
        <v>5.6903842888600771E-3</v>
      </c>
      <c r="L2562" s="44">
        <f>IFERROR(_xll.qlIndexFixing(Index6M,$H2562,TRUE,_xll.ohTrigger(RecalcTrigger,Trigger6M)),NA())</f>
        <v>5.6341967196456644E-3</v>
      </c>
      <c r="M2562" s="146">
        <f>IFERROR(_xll.qlIndexFixing(Index1Y,$H2562,TRUE,_xll.ohTrigger(RecalcTrigger,Trigger1Y)),NA())</f>
        <v>5.8605878561575064E-3</v>
      </c>
      <c r="N2562" s="145">
        <f>IFERROR(_xll.qlIndexFixing(ONIndex1M,I2562,TRUE,_xll.ohTrigger(RecalcTrigger,Trigger1M)),NA())</f>
        <v>5.465000531712505E-3</v>
      </c>
      <c r="O2562" s="44">
        <f>IFERROR(_xll.qlIndexFixing(ONIndex3M,I2562,TRUE,_xll.ohTrigger(RecalcTrigger,Trigger3M)),NA())</f>
        <v>5.6785850130358639E-3</v>
      </c>
      <c r="P2562" s="44">
        <f>IFERROR(_xll.qlIndexFixing(ONIndex6M,I2562,TRUE,_xll.ohTrigger(RecalcTrigger,Trigger6M)),NA())</f>
        <v>5.6137406637590814E-3</v>
      </c>
      <c r="Q2562" s="146">
        <f>IFERROR(_xll.qlIndexFixing(ONIndex1Y,I2562,TRUE,_xll.ohTrigger(RecalcTrigger,Trigger1Y)),NA())</f>
        <v>5.8238050851477929E-3</v>
      </c>
    </row>
    <row r="2563" spans="2:17" x14ac:dyDescent="0.2">
      <c r="B2563" s="39" t="s">
        <v>42</v>
      </c>
      <c r="D2563" s="42">
        <f>_xll.qlCalendarAdvance(Calendar,$D2562,B2563,"f",FALSE)</f>
        <v>57727</v>
      </c>
      <c r="E2563" s="140">
        <f>_xll.qlInterestRateIndexValueDate(IndexON,D2563)</f>
        <v>57727</v>
      </c>
      <c r="F2563" s="156">
        <f>IFERROR(_xll.qlIndexFixing(IndexON,D2563,TRUE,_xll.ohTrigger(RecalcTrigger,TriggerON)),NA())</f>
        <v>4.7348482235232137E-3</v>
      </c>
      <c r="H2563" s="42">
        <f>_xll.qlCalendarAdvance(Calendar,$H2562,B2563,"f",FALSE)</f>
        <v>57727</v>
      </c>
      <c r="I2563" s="140">
        <f>_xll.qlInterestRateIndexValueDate(Index1M,$H2563)</f>
        <v>57727</v>
      </c>
      <c r="J2563" s="145">
        <f>IFERROR(_xll.qlIndexFixing(Index1M,$H2563,TRUE,_xll.ohTrigger(RecalcTrigger,Trigger1M)),NA())</f>
        <v>5.4693198490875228E-3</v>
      </c>
      <c r="K2563" s="44">
        <f>IFERROR(_xll.qlIndexFixing(Index3M,H2563,TRUE,_xll.ohTrigger(RecalcTrigger,Trigger3M)),NA())</f>
        <v>5.6916350273136613E-3</v>
      </c>
      <c r="L2563" s="44">
        <f>IFERROR(_xll.qlIndexFixing(Index6M,$H2563,TRUE,_xll.ohTrigger(RecalcTrigger,Trigger6M)),NA())</f>
        <v>5.6352172710118368E-3</v>
      </c>
      <c r="M2563" s="146">
        <f>IFERROR(_xll.qlIndexFixing(Index1Y,$H2563,TRUE,_xll.ohTrigger(RecalcTrigger,Trigger1Y)),NA())</f>
        <v>5.8614266625196532E-3</v>
      </c>
      <c r="N2563" s="145">
        <f>IFERROR(_xll.qlIndexFixing(ONIndex1M,I2563,TRUE,_xll.ohTrigger(RecalcTrigger,Trigger1M)),NA())</f>
        <v>5.4659395671508015E-3</v>
      </c>
      <c r="O2563" s="44">
        <f>IFERROR(_xll.qlIndexFixing(ONIndex3M,I2563,TRUE,_xll.ohTrigger(RecalcTrigger,Trigger3M)),NA())</f>
        <v>5.6798012979941692E-3</v>
      </c>
      <c r="P2563" s="44">
        <f>IFERROR(_xll.qlIndexFixing(ONIndex6M,I2563,TRUE,_xll.ohTrigger(RecalcTrigger,Trigger6M)),NA())</f>
        <v>5.6146656132727291E-3</v>
      </c>
      <c r="Q2563" s="146">
        <f>IFERROR(_xll.qlIndexFixing(ONIndex1Y,I2563,TRUE,_xll.ohTrigger(RecalcTrigger,Trigger1Y)),NA())</f>
        <v>5.8244247375360825E-3</v>
      </c>
    </row>
    <row r="2564" spans="2:17" x14ac:dyDescent="0.2">
      <c r="B2564" s="39" t="s">
        <v>42</v>
      </c>
      <c r="D2564" s="42">
        <f>_xll.qlCalendarAdvance(Calendar,$D2563,B2564,"f",FALSE)</f>
        <v>57734</v>
      </c>
      <c r="E2564" s="140">
        <f>_xll.qlInterestRateIndexValueDate(IndexON,D2564)</f>
        <v>57734</v>
      </c>
      <c r="F2564" s="156">
        <f>IFERROR(_xll.qlIndexFixing(IndexON,D2564,TRUE,_xll.ohTrigger(RecalcTrigger,TriggerON)),NA())</f>
        <v>4.7362642730564009E-3</v>
      </c>
      <c r="H2564" s="42">
        <f>_xll.qlCalendarAdvance(Calendar,$H2563,B2564,"f",FALSE)</f>
        <v>57734</v>
      </c>
      <c r="I2564" s="140">
        <f>_xll.qlInterestRateIndexValueDate(Index1M,$H2564)</f>
        <v>57734</v>
      </c>
      <c r="J2564" s="145">
        <f>IFERROR(_xll.qlIndexFixing(Index1M,$H2564,TRUE,_xll.ohTrigger(RecalcTrigger,Trigger1M)),NA())</f>
        <v>5.4702818974475612E-3</v>
      </c>
      <c r="K2564" s="44">
        <f>IFERROR(_xll.qlIndexFixing(Index3M,H2564,TRUE,_xll.ohTrigger(RecalcTrigger,Trigger3M)),NA())</f>
        <v>5.692890920309804E-3</v>
      </c>
      <c r="L2564" s="44">
        <f>IFERROR(_xll.qlIndexFixing(Index6M,$H2564,TRUE,_xll.ohTrigger(RecalcTrigger,Trigger6M)),NA())</f>
        <v>5.6362450586923555E-3</v>
      </c>
      <c r="M2564" s="146">
        <f>IFERROR(_xll.qlIndexFixing(Index1Y,$H2564,TRUE,_xll.ohTrigger(RecalcTrigger,Trigger1Y)),NA())</f>
        <v>5.8622737592908258E-3</v>
      </c>
      <c r="N2564" s="145">
        <f>IFERROR(_xll.qlIndexFixing(ONIndex1M,I2564,TRUE,_xll.ohTrigger(RecalcTrigger,Trigger1M)),NA())</f>
        <v>5.4668856232231722E-3</v>
      </c>
      <c r="O2564" s="44">
        <f>IFERROR(_xll.qlIndexFixing(ONIndex3M,I2564,TRUE,_xll.ohTrigger(RecalcTrigger,Trigger3M)),NA())</f>
        <v>5.6810227300396754E-3</v>
      </c>
      <c r="P2564" s="44">
        <f>IFERROR(_xll.qlIndexFixing(ONIndex6M,I2564,TRUE,_xll.ohTrigger(RecalcTrigger,Trigger6M)),NA())</f>
        <v>5.6155977784988487E-3</v>
      </c>
      <c r="Q2564" s="146">
        <f>IFERROR(_xll.qlIndexFixing(ONIndex1Y,I2564,TRUE,_xll.ohTrigger(RecalcTrigger,Trigger1Y)),NA())</f>
        <v>5.8250526313585738E-3</v>
      </c>
    </row>
    <row r="2565" spans="2:17" x14ac:dyDescent="0.2">
      <c r="B2565" s="39" t="s">
        <v>42</v>
      </c>
      <c r="D2565" s="42">
        <f>_xll.qlCalendarAdvance(Calendar,$D2564,B2565,"f",FALSE)</f>
        <v>57741</v>
      </c>
      <c r="E2565" s="140">
        <f>_xll.qlInterestRateIndexValueDate(IndexON,D2565)</f>
        <v>57741</v>
      </c>
      <c r="F2565" s="156">
        <f>IFERROR(_xll.qlIndexFixing(IndexON,D2565,TRUE,_xll.ohTrigger(RecalcTrigger,TriggerON)),NA())</f>
        <v>4.737685345594933E-3</v>
      </c>
      <c r="H2565" s="42">
        <f>_xll.qlCalendarAdvance(Calendar,$H2564,B2565,"f",FALSE)</f>
        <v>57741</v>
      </c>
      <c r="I2565" s="140">
        <f>_xll.qlInterestRateIndexValueDate(Index1M,$H2565)</f>
        <v>57741</v>
      </c>
      <c r="J2565" s="145">
        <f>IFERROR(_xll.qlIndexFixing(Index1M,$H2565,TRUE,_xll.ohTrigger(RecalcTrigger,Trigger1M)),NA())</f>
        <v>5.4708079628649443E-3</v>
      </c>
      <c r="K2565" s="44">
        <f>IFERROR(_xll.qlIndexFixing(Index3M,H2565,TRUE,_xll.ohTrigger(RecalcTrigger,Trigger3M)),NA())</f>
        <v>5.6940165444187771E-3</v>
      </c>
      <c r="L2565" s="44">
        <f>IFERROR(_xll.qlIndexFixing(Index6M,$H2565,TRUE,_xll.ohTrigger(RecalcTrigger,Trigger6M)),NA())</f>
        <v>5.6372800826984147E-3</v>
      </c>
      <c r="M2565" s="146">
        <f>IFERROR(_xll.qlIndexFixing(Index1Y,$H2565,TRUE,_xll.ohTrigger(RecalcTrigger,Trigger1Y)),NA())</f>
        <v>5.8631291464921187E-3</v>
      </c>
      <c r="N2565" s="145">
        <f>IFERROR(_xll.qlIndexFixing(ONIndex1M,I2565,TRUE,_xll.ohTrigger(RecalcTrigger,Trigger1M)),NA())</f>
        <v>5.4678386997675243E-3</v>
      </c>
      <c r="O2565" s="44">
        <f>IFERROR(_xll.qlIndexFixing(ONIndex3M,I2565,TRUE,_xll.ohTrigger(RecalcTrigger,Trigger3M)),NA())</f>
        <v>5.6822493089292436E-3</v>
      </c>
      <c r="P2565" s="44">
        <f>IFERROR(_xll.qlIndexFixing(ONIndex6M,I2565,TRUE,_xll.ohTrigger(RecalcTrigger,Trigger6M)),NA())</f>
        <v>5.6165371594374403E-3</v>
      </c>
      <c r="Q2565" s="146">
        <f>IFERROR(_xll.qlIndexFixing(ONIndex1Y,I2565,TRUE,_xll.ohTrigger(RecalcTrigger,Trigger1Y)),NA())</f>
        <v>5.8256887667773594E-3</v>
      </c>
    </row>
    <row r="2566" spans="2:17" x14ac:dyDescent="0.2">
      <c r="B2566" s="39" t="s">
        <v>42</v>
      </c>
      <c r="D2566" s="42">
        <f>_xll.qlCalendarAdvance(Calendar,$D2565,B2566,"f",FALSE)</f>
        <v>57748</v>
      </c>
      <c r="E2566" s="140">
        <f>_xll.qlInterestRateIndexValueDate(IndexON,D2566)</f>
        <v>57748</v>
      </c>
      <c r="F2566" s="156">
        <f>IFERROR(_xll.qlIndexFixing(IndexON,D2566,TRUE,_xll.ohTrigger(RecalcTrigger,TriggerON)),NA())</f>
        <v>4.7391114411388102E-3</v>
      </c>
      <c r="H2566" s="42">
        <f>_xll.qlCalendarAdvance(Calendar,$H2565,B2566,"f",FALSE)</f>
        <v>57748</v>
      </c>
      <c r="I2566" s="140">
        <f>_xll.qlInterestRateIndexValueDate(Index1M,$H2566)</f>
        <v>57748</v>
      </c>
      <c r="J2566" s="145">
        <f>IFERROR(_xll.qlIndexFixing(Index1M,$H2566,TRUE,_xll.ohTrigger(RecalcTrigger,Trigger1M)),NA())</f>
        <v>5.4717819938875679E-3</v>
      </c>
      <c r="K2566" s="44">
        <f>IFERROR(_xll.qlIndexFixing(Index3M,H2566,TRUE,_xll.ohTrigger(RecalcTrigger,Trigger3M)),NA())</f>
        <v>5.6952823585942015E-3</v>
      </c>
      <c r="L2566" s="44">
        <f>IFERROR(_xll.qlIndexFixing(Index6M,$H2566,TRUE,_xll.ohTrigger(RecalcTrigger,Trigger6M)),NA())</f>
        <v>5.6383223430407628E-3</v>
      </c>
      <c r="M2566" s="146">
        <f>IFERROR(_xll.qlIndexFixing(Index1Y,$H2566,TRUE,_xll.ohTrigger(RecalcTrigger,Trigger1Y)),NA())</f>
        <v>5.863992824144626E-3</v>
      </c>
      <c r="N2566" s="145">
        <f>IFERROR(_xll.qlIndexFixing(ONIndex1M,I2566,TRUE,_xll.ohTrigger(RecalcTrigger,Trigger1M)),NA())</f>
        <v>5.4687987970269969E-3</v>
      </c>
      <c r="O2566" s="44">
        <f>IFERROR(_xll.qlIndexFixing(ONIndex3M,I2566,TRUE,_xll.ohTrigger(RecalcTrigger,Trigger3M)),NA())</f>
        <v>5.6834810349060128E-3</v>
      </c>
      <c r="P2566" s="44">
        <f>IFERROR(_xll.qlIndexFixing(ONIndex6M,I2566,TRUE,_xll.ohTrigger(RecalcTrigger,Trigger6M)),NA())</f>
        <v>5.6174837562505964E-3</v>
      </c>
      <c r="Q2566" s="146">
        <f>IFERROR(_xll.qlIndexFixing(ONIndex1Y,I2566,TRUE,_xll.ohTrigger(RecalcTrigger,Trigger1Y)),NA())</f>
        <v>5.826333143711393E-3</v>
      </c>
    </row>
    <row r="2567" spans="2:17" x14ac:dyDescent="0.2">
      <c r="B2567" s="39" t="s">
        <v>42</v>
      </c>
      <c r="D2567" s="42">
        <f>_xll.qlCalendarAdvance(Calendar,$D2566,B2567,"f",FALSE)</f>
        <v>57755</v>
      </c>
      <c r="E2567" s="140">
        <f>_xll.qlInterestRateIndexValueDate(IndexON,D2567)</f>
        <v>57755</v>
      </c>
      <c r="F2567" s="156">
        <f>IFERROR(_xll.qlIndexFixing(IndexON,D2567,TRUE,_xll.ohTrigger(RecalcTrigger,TriggerON)),NA())</f>
        <v>4.7405425597690787E-3</v>
      </c>
      <c r="H2567" s="42">
        <f>_xll.qlCalendarAdvance(Calendar,$H2566,B2567,"f",FALSE)</f>
        <v>57755</v>
      </c>
      <c r="I2567" s="140">
        <f>_xll.qlInterestRateIndexValueDate(Index1M,$H2567)</f>
        <v>57755</v>
      </c>
      <c r="J2567" s="145">
        <f>IFERROR(_xll.qlIndexFixing(Index1M,$H2567,TRUE,_xll.ohTrigger(RecalcTrigger,Trigger1M)),NA())</f>
        <v>5.4727630484271983E-3</v>
      </c>
      <c r="K2567" s="44">
        <f>IFERROR(_xll.qlIndexFixing(Index3M,H2567,TRUE,_xll.ohTrigger(RecalcTrigger,Trigger3M)),NA())</f>
        <v>5.6965533272411457E-3</v>
      </c>
      <c r="L2567" s="44">
        <f>IFERROR(_xll.qlIndexFixing(Index6M,$H2567,TRUE,_xll.ohTrigger(RecalcTrigger,Trigger6M)),NA())</f>
        <v>5.6393718397305921E-3</v>
      </c>
      <c r="M2567" s="146">
        <f>IFERROR(_xll.qlIndexFixing(Index1Y,$H2567,TRUE,_xll.ohTrigger(RecalcTrigger,Trigger1Y)),NA())</f>
        <v>5.8648647922694419E-3</v>
      </c>
      <c r="N2567" s="145">
        <f>IFERROR(_xll.qlIndexFixing(ONIndex1M,I2567,TRUE,_xll.ohTrigger(RecalcTrigger,Trigger1M)),NA())</f>
        <v>5.4697659148394973E-3</v>
      </c>
      <c r="O2567" s="44">
        <f>IFERROR(_xll.qlIndexFixing(ONIndex3M,I2567,TRUE,_xll.ohTrigger(RecalcTrigger,Trigger3M)),NA())</f>
        <v>5.6847179079699828E-3</v>
      </c>
      <c r="P2567" s="44">
        <f>IFERROR(_xll.qlIndexFixing(ONIndex6M,I2567,TRUE,_xll.ohTrigger(RecalcTrigger,Trigger6M)),NA())</f>
        <v>5.6184375686951782E-3</v>
      </c>
      <c r="Q2567" s="146">
        <f>IFERROR(_xll.qlIndexFixing(ONIndex1Y,I2567,TRUE,_xll.ohTrigger(RecalcTrigger,Trigger1Y)),NA())</f>
        <v>5.8269857621606747E-3</v>
      </c>
    </row>
    <row r="2568" spans="2:17" x14ac:dyDescent="0.2">
      <c r="B2568" s="39" t="s">
        <v>42</v>
      </c>
      <c r="D2568" s="42">
        <f>_xll.qlCalendarAdvance(Calendar,$D2567,B2568,"f",FALSE)</f>
        <v>57762</v>
      </c>
      <c r="E2568" s="140">
        <f>_xll.qlInterestRateIndexValueDate(IndexON,D2568)</f>
        <v>57762</v>
      </c>
      <c r="F2568" s="156">
        <f>IFERROR(_xll.qlIndexFixing(IndexON,D2568,TRUE,_xll.ohTrigger(RecalcTrigger,TriggerON)),NA())</f>
        <v>4.7419787013236459E-3</v>
      </c>
      <c r="H2568" s="42">
        <f>_xll.qlCalendarAdvance(Calendar,$H2567,B2568,"f",FALSE)</f>
        <v>57762</v>
      </c>
      <c r="I2568" s="140">
        <f>_xll.qlInterestRateIndexValueDate(Index1M,$H2568)</f>
        <v>57762</v>
      </c>
      <c r="J2568" s="145">
        <f>IFERROR(_xll.qlIndexFixing(Index1M,$H2568,TRUE,_xll.ohTrigger(RecalcTrigger,Trigger1M)),NA())</f>
        <v>5.4737511264867289E-3</v>
      </c>
      <c r="K2568" s="44">
        <f>IFERROR(_xll.qlIndexFixing(Index3M,H2568,TRUE,_xll.ohTrigger(RecalcTrigger,Trigger3M)),NA())</f>
        <v>5.6978294503641615E-3</v>
      </c>
      <c r="L2568" s="44">
        <f>IFERROR(_xll.qlIndexFixing(Index6M,$H2568,TRUE,_xll.ohTrigger(RecalcTrigger,Trigger6M)),NA())</f>
        <v>5.6404285727795454E-3</v>
      </c>
      <c r="M2568" s="146">
        <f>IFERROR(_xll.qlIndexFixing(Index1Y,$H2568,TRUE,_xll.ohTrigger(RecalcTrigger,Trigger1Y)),NA())</f>
        <v>5.8657450508883269E-3</v>
      </c>
      <c r="N2568" s="145">
        <f>IFERROR(_xll.qlIndexFixing(ONIndex1M,I2568,TRUE,_xll.ohTrigger(RecalcTrigger,Trigger1M)),NA())</f>
        <v>5.4707400532050254E-3</v>
      </c>
      <c r="O2568" s="44">
        <f>IFERROR(_xll.qlIndexFixing(ONIndex3M,I2568,TRUE,_xll.ohTrigger(RecalcTrigger,Trigger3M)),NA())</f>
        <v>5.6859599280401074E-3</v>
      </c>
      <c r="P2568" s="44">
        <f>IFERROR(_xll.qlIndexFixing(ONIndex6M,I2568,TRUE,_xll.ohTrigger(RecalcTrigger,Trigger6M)),NA())</f>
        <v>5.6193985970143245E-3</v>
      </c>
      <c r="Q2568" s="146">
        <f>IFERROR(_xll.qlIndexFixing(ONIndex1Y,I2568,TRUE,_xll.ohTrigger(RecalcTrigger,Trigger1Y)),NA())</f>
        <v>5.8276466221252043E-3</v>
      </c>
    </row>
    <row r="2569" spans="2:17" x14ac:dyDescent="0.2">
      <c r="B2569" s="39" t="s">
        <v>42</v>
      </c>
      <c r="D2569" s="42">
        <f>_xll.qlCalendarAdvance(Calendar,$D2568,B2569,"f",FALSE)</f>
        <v>57769</v>
      </c>
      <c r="E2569" s="140">
        <f>_xll.qlInterestRateIndexValueDate(IndexON,D2569)</f>
        <v>57769</v>
      </c>
      <c r="F2569" s="156">
        <f>IFERROR(_xll.qlIndexFixing(IndexON,D2569,TRUE,_xll.ohTrigger(RecalcTrigger,TriggerON)),NA())</f>
        <v>4.7434198659646043E-3</v>
      </c>
      <c r="H2569" s="42">
        <f>_xll.qlCalendarAdvance(Calendar,$H2568,B2569,"f",FALSE)</f>
        <v>57769</v>
      </c>
      <c r="I2569" s="140">
        <f>_xll.qlInterestRateIndexValueDate(Index1M,$H2569)</f>
        <v>57769</v>
      </c>
      <c r="J2569" s="145">
        <f>IFERROR(_xll.qlIndexFixing(Index1M,$H2569,TRUE,_xll.ohTrigger(RecalcTrigger,Trigger1M)),NA())</f>
        <v>5.474858970161805E-3</v>
      </c>
      <c r="K2569" s="44">
        <f>IFERROR(_xll.qlIndexFixing(Index3M,H2569,TRUE,_xll.ohTrigger(RecalcTrigger,Trigger3M)),NA())</f>
        <v>5.699521770060949E-3</v>
      </c>
      <c r="L2569" s="44">
        <f>IFERROR(_xll.qlIndexFixing(Index6M,$H2569,TRUE,_xll.ohTrigger(RecalcTrigger,Trigger6M)),NA())</f>
        <v>5.6417367281389255E-3</v>
      </c>
      <c r="M2569" s="146">
        <f>IFERROR(_xll.qlIndexFixing(Index1Y,$H2569,TRUE,_xll.ohTrigger(RecalcTrigger,Trigger1Y)),NA())</f>
        <v>5.8666336000230412E-3</v>
      </c>
      <c r="N2569" s="145">
        <f>IFERROR(_xll.qlIndexFixing(ONIndex1M,I2569,TRUE,_xll.ohTrigger(RecalcTrigger,Trigger1M)),NA())</f>
        <v>5.4717212123667203E-3</v>
      </c>
      <c r="O2569" s="44">
        <f>IFERROR(_xll.qlIndexFixing(ONIndex3M,I2569,TRUE,_xll.ohTrigger(RecalcTrigger,Trigger3M)),NA())</f>
        <v>5.6872070949542941E-3</v>
      </c>
      <c r="P2569" s="44">
        <f>IFERROR(_xll.qlIndexFixing(ONIndex6M,I2569,TRUE,_xll.ohTrigger(RecalcTrigger,Trigger6M)),NA())</f>
        <v>5.6203668408838503E-3</v>
      </c>
      <c r="Q2569" s="146">
        <f>IFERROR(_xll.qlIndexFixing(ONIndex1Y,I2569,TRUE,_xll.ohTrigger(RecalcTrigger,Trigger1Y)),NA())</f>
        <v>5.8283157236049821E-3</v>
      </c>
    </row>
    <row r="2570" spans="2:17" x14ac:dyDescent="0.2">
      <c r="B2570" s="39" t="s">
        <v>42</v>
      </c>
      <c r="D2570" s="42">
        <f>_xll.qlCalendarAdvance(Calendar,$D2569,B2570,"f",FALSE)</f>
        <v>57776</v>
      </c>
      <c r="E2570" s="140">
        <f>_xll.qlInterestRateIndexValueDate(IndexON,D2570)</f>
        <v>57776</v>
      </c>
      <c r="F2570" s="156">
        <f>IFERROR(_xll.qlIndexFixing(IndexON,D2570,TRUE,_xll.ohTrigger(RecalcTrigger,TriggerON)),NA())</f>
        <v>4.7448660535298615E-3</v>
      </c>
      <c r="H2570" s="42">
        <f>_xll.qlCalendarAdvance(Calendar,$H2569,B2570,"f",FALSE)</f>
        <v>57776</v>
      </c>
      <c r="I2570" s="140">
        <f>_xll.qlInterestRateIndexValueDate(Index1M,$H2570)</f>
        <v>57776</v>
      </c>
      <c r="J2570" s="145">
        <f>IFERROR(_xll.qlIndexFixing(Index1M,$H2570,TRUE,_xll.ohTrigger(RecalcTrigger,Trigger1M)),NA())</f>
        <v>5.4762016905623642E-3</v>
      </c>
      <c r="K2570" s="44">
        <f>IFERROR(_xll.qlIndexFixing(Index3M,H2570,TRUE,_xll.ohTrigger(RecalcTrigger,Trigger3M)),NA())</f>
        <v>5.7008093669634061E-3</v>
      </c>
      <c r="L2570" s="44">
        <f>IFERROR(_xll.qlIndexFixing(Index6M,$H2570,TRUE,_xll.ohTrigger(RecalcTrigger,Trigger6M)),NA())</f>
        <v>5.6431772709373586E-3</v>
      </c>
      <c r="M2570" s="146">
        <f>IFERROR(_xll.qlIndexFixing(Index1Y,$H2570,TRUE,_xll.ohTrigger(RecalcTrigger,Trigger1Y)),NA())</f>
        <v>5.8675304396957895E-3</v>
      </c>
      <c r="N2570" s="145">
        <f>IFERROR(_xll.qlIndexFixing(ONIndex1M,I2570,TRUE,_xll.ohTrigger(RecalcTrigger,Trigger1M)),NA())</f>
        <v>5.4727093919193504E-3</v>
      </c>
      <c r="O2570" s="44">
        <f>IFERROR(_xll.qlIndexFixing(ONIndex3M,I2570,TRUE,_xll.ohTrigger(RecalcTrigger,Trigger3M)),NA())</f>
        <v>5.6884594091177743E-3</v>
      </c>
      <c r="P2570" s="44">
        <f>IFERROR(_xll.qlIndexFixing(ONIndex6M,I2570,TRUE,_xll.ohTrigger(RecalcTrigger,Trigger6M)),NA())</f>
        <v>5.6213423007089869E-3</v>
      </c>
      <c r="Q2570" s="146">
        <f>IFERROR(_xll.qlIndexFixing(ONIndex1Y,I2570,TRUE,_xll.ohTrigger(RecalcTrigger,Trigger1Y)),NA())</f>
        <v>5.8289930666810541E-3</v>
      </c>
    </row>
    <row r="2571" spans="2:17" x14ac:dyDescent="0.2">
      <c r="B2571" s="39" t="s">
        <v>42</v>
      </c>
      <c r="D2571" s="42">
        <f>_xll.qlCalendarAdvance(Calendar,$D2570,B2571,"f",FALSE)</f>
        <v>57783</v>
      </c>
      <c r="E2571" s="140">
        <f>_xll.qlInterestRateIndexValueDate(IndexON,D2571)</f>
        <v>57783</v>
      </c>
      <c r="F2571" s="156">
        <f>IFERROR(_xll.qlIndexFixing(IndexON,D2571,TRUE,_xll.ohTrigger(RecalcTrigger,TriggerON)),NA())</f>
        <v>4.7463172641815099E-3</v>
      </c>
      <c r="H2571" s="42">
        <f>_xll.qlCalendarAdvance(Calendar,$H2570,B2571,"f",FALSE)</f>
        <v>57783</v>
      </c>
      <c r="I2571" s="140">
        <f>_xll.qlInterestRateIndexValueDate(Index1M,$H2571)</f>
        <v>57783</v>
      </c>
      <c r="J2571" s="145">
        <f>IFERROR(_xll.qlIndexFixing(Index1M,$H2571,TRUE,_xll.ohTrigger(RecalcTrigger,Trigger1M)),NA())</f>
        <v>5.4773268837308856E-3</v>
      </c>
      <c r="K2571" s="44">
        <f>IFERROR(_xll.qlIndexFixing(Index3M,H2571,TRUE,_xll.ohTrigger(RecalcTrigger,Trigger3M)),NA())</f>
        <v>5.7021021186119377E-3</v>
      </c>
      <c r="L2571" s="44">
        <f>IFERROR(_xll.qlIndexFixing(Index6M,$H2571,TRUE,_xll.ohTrigger(RecalcTrigger,Trigger6M)),NA())</f>
        <v>5.6442583810252861E-3</v>
      </c>
      <c r="M2571" s="146">
        <f>IFERROR(_xll.qlIndexFixing(Index1Y,$H2571,TRUE,_xll.ohTrigger(RecalcTrigger,Trigger1Y)),NA())</f>
        <v>5.8684355699281099E-3</v>
      </c>
      <c r="N2571" s="145">
        <f>IFERROR(_xll.qlIndexFixing(ONIndex1M,I2571,TRUE,_xll.ohTrigger(RecalcTrigger,Trigger1M)),NA())</f>
        <v>5.4737045921871008E-3</v>
      </c>
      <c r="O2571" s="44">
        <f>IFERROR(_xll.qlIndexFixing(ONIndex3M,I2571,TRUE,_xll.ohTrigger(RecalcTrigger,Trigger3M)),NA())</f>
        <v>5.6897168701253165E-3</v>
      </c>
      <c r="P2571" s="44">
        <f>IFERROR(_xll.qlIndexFixing(ONIndex6M,I2571,TRUE,_xll.ohTrigger(RecalcTrigger,Trigger6M)),NA())</f>
        <v>5.6223249761655492E-3</v>
      </c>
      <c r="Q2571" s="146">
        <f>IFERROR(_xll.qlIndexFixing(ONIndex1Y,I2571,TRUE,_xll.ohTrigger(RecalcTrigger,Trigger1Y)),NA())</f>
        <v>5.8296786512723742E-3</v>
      </c>
    </row>
    <row r="2572" spans="2:17" x14ac:dyDescent="0.2">
      <c r="B2572" s="39" t="s">
        <v>42</v>
      </c>
      <c r="D2572" s="42">
        <f>_xll.qlCalendarAdvance(Calendar,$D2571,B2572,"f",FALSE)</f>
        <v>57790</v>
      </c>
      <c r="E2572" s="140">
        <f>_xll.qlInterestRateIndexValueDate(IndexON,D2572)</f>
        <v>57790</v>
      </c>
      <c r="F2572" s="156">
        <f>IFERROR(_xll.qlIndexFixing(IndexON,D2572,TRUE,_xll.ohTrigger(RecalcTrigger,TriggerON)),NA())</f>
        <v>4.7477734977574571E-3</v>
      </c>
      <c r="H2572" s="42">
        <f>_xll.qlCalendarAdvance(Calendar,$H2571,B2572,"f",FALSE)</f>
        <v>57790</v>
      </c>
      <c r="I2572" s="140">
        <f>_xll.qlInterestRateIndexValueDate(Index1M,$H2572)</f>
        <v>57790</v>
      </c>
      <c r="J2572" s="145">
        <f>IFERROR(_xll.qlIndexFixing(Index1M,$H2572,TRUE,_xll.ohTrigger(RecalcTrigger,Trigger1M)),NA())</f>
        <v>5.4782311465838285E-3</v>
      </c>
      <c r="K2572" s="44">
        <f>IFERROR(_xll.qlIndexFixing(Index3M,H2572,TRUE,_xll.ohTrigger(RecalcTrigger,Trigger3M)),NA())</f>
        <v>5.7034000250127097E-3</v>
      </c>
      <c r="L2572" s="44">
        <f>IFERROR(_xll.qlIndexFixing(Index6M,$H2572,TRUE,_xll.ohTrigger(RecalcTrigger,Trigger6M)),NA())</f>
        <v>5.6453467280968492E-3</v>
      </c>
      <c r="M2572" s="146">
        <f>IFERROR(_xll.qlIndexFixing(Index1Y,$H2572,TRUE,_xll.ohTrigger(RecalcTrigger,Trigger1Y)),NA())</f>
        <v>5.8693489907430951E-3</v>
      </c>
      <c r="N2572" s="145">
        <f>IFERROR(_xll.qlIndexFixing(ONIndex1M,I2572,TRUE,_xll.ohTrigger(RecalcTrigger,Trigger1M)),NA())</f>
        <v>5.4747068130889254E-3</v>
      </c>
      <c r="O2572" s="44">
        <f>IFERROR(_xll.qlIndexFixing(ONIndex3M,I2572,TRUE,_xll.ohTrigger(RecalcTrigger,Trigger3M)),NA())</f>
        <v>5.6909794783011058E-3</v>
      </c>
      <c r="P2572" s="44">
        <f>IFERROR(_xll.qlIndexFixing(ONIndex6M,I2572,TRUE,_xll.ohTrigger(RecalcTrigger,Trigger6M)),NA())</f>
        <v>5.6233148674156297E-3</v>
      </c>
      <c r="Q2572" s="146">
        <f>IFERROR(_xll.qlIndexFixing(ONIndex1Y,I2572,TRUE,_xll.ohTrigger(RecalcTrigger,Trigger1Y)),NA())</f>
        <v>5.8303724773789423E-3</v>
      </c>
    </row>
    <row r="2573" spans="2:17" x14ac:dyDescent="0.2">
      <c r="B2573" s="39" t="s">
        <v>42</v>
      </c>
      <c r="D2573" s="42">
        <f>_xll.qlCalendarAdvance(Calendar,$D2572,B2573,"f",FALSE)</f>
        <v>57797</v>
      </c>
      <c r="E2573" s="140">
        <f>_xll.qlInterestRateIndexValueDate(IndexON,D2573)</f>
        <v>57797</v>
      </c>
      <c r="F2573" s="156">
        <f>IFERROR(_xll.qlIndexFixing(IndexON,D2573,TRUE,_xll.ohTrigger(RecalcTrigger,TriggerON)),NA())</f>
        <v>4.7492347545008418E-3</v>
      </c>
      <c r="H2573" s="42">
        <f>_xll.qlCalendarAdvance(Calendar,$H2572,B2573,"f",FALSE)</f>
        <v>57797</v>
      </c>
      <c r="I2573" s="140">
        <f>_xll.qlInterestRateIndexValueDate(Index1M,$H2573)</f>
        <v>57797</v>
      </c>
      <c r="J2573" s="145">
        <f>IFERROR(_xll.qlIndexFixing(Index1M,$H2573,TRUE,_xll.ohTrigger(RecalcTrigger,Trigger1M)),NA())</f>
        <v>5.4792564105388825E-3</v>
      </c>
      <c r="K2573" s="44">
        <f>IFERROR(_xll.qlIndexFixing(Index3M,H2573,TRUE,_xll.ohTrigger(RecalcTrigger,Trigger3M)),NA())</f>
        <v>5.704703086168366E-3</v>
      </c>
      <c r="L2573" s="44">
        <f>IFERROR(_xll.qlIndexFixing(Index6M,$H2573,TRUE,_xll.ohTrigger(RecalcTrigger,Trigger6M)),NA())</f>
        <v>5.6464423121638119E-3</v>
      </c>
      <c r="M2573" s="146">
        <f>IFERROR(_xll.qlIndexFixing(Index1Y,$H2573,TRUE,_xll.ohTrigger(RecalcTrigger,Trigger1Y)),NA())</f>
        <v>5.8701523397820489E-3</v>
      </c>
      <c r="N2573" s="145">
        <f>IFERROR(_xll.qlIndexFixing(ONIndex1M,I2573,TRUE,_xll.ohTrigger(RecalcTrigger,Trigger1M)),NA())</f>
        <v>5.4757160545437777E-3</v>
      </c>
      <c r="O2573" s="44">
        <f>IFERROR(_xll.qlIndexFixing(ONIndex3M,I2573,TRUE,_xll.ohTrigger(RecalcTrigger,Trigger3M)),NA())</f>
        <v>5.6922472333209573E-3</v>
      </c>
      <c r="P2573" s="44">
        <f>IFERROR(_xll.qlIndexFixing(ONIndex6M,I2573,TRUE,_xll.ohTrigger(RecalcTrigger,Trigger6M)),NA())</f>
        <v>5.6243119742971359E-3</v>
      </c>
      <c r="Q2573" s="146">
        <f>IFERROR(_xll.qlIndexFixing(ONIndex1Y,I2573,TRUE,_xll.ohTrigger(RecalcTrigger,Trigger1Y)),NA())</f>
        <v>5.8310745450007584E-3</v>
      </c>
    </row>
    <row r="2574" spans="2:17" x14ac:dyDescent="0.2">
      <c r="B2574" s="39" t="s">
        <v>42</v>
      </c>
      <c r="D2574" s="42">
        <f>_xll.qlCalendarAdvance(Calendar,$D2573,B2574,"f",FALSE)</f>
        <v>57804</v>
      </c>
      <c r="E2574" s="140">
        <f>_xll.qlInterestRateIndexValueDate(IndexON,D2574)</f>
        <v>57804</v>
      </c>
      <c r="F2574" s="156">
        <f>IFERROR(_xll.qlIndexFixing(IndexON,D2574,TRUE,_xll.ohTrigger(RecalcTrigger,TriggerON)),NA())</f>
        <v>4.7507010340874789E-3</v>
      </c>
      <c r="H2574" s="42">
        <f>_xll.qlCalendarAdvance(Calendar,$H2573,B2574,"f",FALSE)</f>
        <v>57804</v>
      </c>
      <c r="I2574" s="140">
        <f>_xll.qlInterestRateIndexValueDate(Index1M,$H2574)</f>
        <v>57804</v>
      </c>
      <c r="J2574" s="145">
        <f>IFERROR(_xll.qlIndexFixing(Index1M,$H2574,TRUE,_xll.ohTrigger(RecalcTrigger,Trigger1M)),NA())</f>
        <v>5.4804042269125785E-3</v>
      </c>
      <c r="K2574" s="44">
        <f>IFERROR(_xll.qlIndexFixing(Index3M,H2574,TRUE,_xll.ohTrigger(RecalcTrigger,Trigger3M)),NA())</f>
        <v>5.7058723073667057E-3</v>
      </c>
      <c r="L2574" s="44">
        <f>IFERROR(_xll.qlIndexFixing(Index6M,$H2574,TRUE,_xll.ohTrigger(RecalcTrigger,Trigger6M)),NA())</f>
        <v>5.6471704578863928E-3</v>
      </c>
      <c r="M2574" s="146">
        <f>IFERROR(_xll.qlIndexFixing(Index1Y,$H2574,TRUE,_xll.ohTrigger(RecalcTrigger,Trigger1Y)),NA())</f>
        <v>5.8712007042105441E-3</v>
      </c>
      <c r="N2574" s="145">
        <f>IFERROR(_xll.qlIndexFixing(ONIndex1M,I2574,TRUE,_xll.ohTrigger(RecalcTrigger,Trigger1M)),NA())</f>
        <v>5.4767323166327042E-3</v>
      </c>
      <c r="O2574" s="44">
        <f>IFERROR(_xll.qlIndexFixing(ONIndex3M,I2574,TRUE,_xll.ohTrigger(RecalcTrigger,Trigger3M)),NA())</f>
        <v>5.6935201355090559E-3</v>
      </c>
      <c r="P2574" s="44">
        <f>IFERROR(_xll.qlIndexFixing(ONIndex6M,I2574,TRUE,_xll.ohTrigger(RecalcTrigger,Trigger6M)),NA())</f>
        <v>5.6253162970532067E-3</v>
      </c>
      <c r="Q2574" s="146">
        <f>IFERROR(_xll.qlIndexFixing(ONIndex1Y,I2574,TRUE,_xll.ohTrigger(RecalcTrigger,Trigger1Y)),NA())</f>
        <v>5.8317848542188688E-3</v>
      </c>
    </row>
    <row r="2575" spans="2:17" x14ac:dyDescent="0.2">
      <c r="B2575" s="39" t="s">
        <v>42</v>
      </c>
      <c r="D2575" s="42">
        <f>_xll.qlCalendarAdvance(Calendar,$D2574,B2575,"f",FALSE)</f>
        <v>57811</v>
      </c>
      <c r="E2575" s="140">
        <f>_xll.qlInterestRateIndexValueDate(IndexON,D2575)</f>
        <v>57811</v>
      </c>
      <c r="F2575" s="156">
        <f>IFERROR(_xll.qlIndexFixing(IndexON,D2575,TRUE,_xll.ohTrigger(RecalcTrigger,TriggerON)),NA())</f>
        <v>4.7527175009061118E-3</v>
      </c>
      <c r="H2575" s="42">
        <f>_xll.qlCalendarAdvance(Calendar,$H2574,B2575,"f",FALSE)</f>
        <v>57811</v>
      </c>
      <c r="I2575" s="140">
        <f>_xll.qlInterestRateIndexValueDate(Index1M,$H2575)</f>
        <v>57811</v>
      </c>
      <c r="J2575" s="145">
        <f>IFERROR(_xll.qlIndexFixing(Index1M,$H2575,TRUE,_xll.ohTrigger(RecalcTrigger,Trigger1M)),NA())</f>
        <v>5.4813280103426995E-3</v>
      </c>
      <c r="K2575" s="44">
        <f>IFERROR(_xll.qlIndexFixing(Index3M,H2575,TRUE,_xll.ohTrigger(RecalcTrigger,Trigger3M)),NA())</f>
        <v>5.7071852893390944E-3</v>
      </c>
      <c r="L2575" s="44">
        <f>IFERROR(_xll.qlIndexFixing(Index6M,$H2575,TRUE,_xll.ohTrigger(RecalcTrigger,Trigger6M)),NA())</f>
        <v>5.6482789138040113E-3</v>
      </c>
      <c r="M2575" s="146">
        <f>IFERROR(_xll.qlIndexFixing(Index1Y,$H2575,TRUE,_xll.ohTrigger(RecalcTrigger,Trigger1Y)),NA())</f>
        <v>5.872138996908971E-3</v>
      </c>
      <c r="N2575" s="145">
        <f>IFERROR(_xll.qlIndexFixing(ONIndex1M,I2575,TRUE,_xll.ohTrigger(RecalcTrigger,Trigger1M)),NA())</f>
        <v>5.4782138340871978E-3</v>
      </c>
      <c r="O2575" s="44">
        <f>IFERROR(_xll.qlIndexFixing(ONIndex3M,I2575,TRUE,_xll.ohTrigger(RecalcTrigger,Trigger3M)),NA())</f>
        <v>5.6953421201548782E-3</v>
      </c>
      <c r="P2575" s="44">
        <f>IFERROR(_xll.qlIndexFixing(ONIndex6M,I2575,TRUE,_xll.ohTrigger(RecalcTrigger,Trigger6M)),NA())</f>
        <v>5.626791794795194E-3</v>
      </c>
      <c r="Q2575" s="146">
        <f>IFERROR(_xll.qlIndexFixing(ONIndex1Y,I2575,TRUE,_xll.ohTrigger(RecalcTrigger,Trigger1Y)),NA())</f>
        <v>5.8328968037288931E-3</v>
      </c>
    </row>
    <row r="2576" spans="2:17" x14ac:dyDescent="0.2">
      <c r="B2576" s="39" t="s">
        <v>42</v>
      </c>
      <c r="D2576" s="42">
        <f>_xll.qlCalendarAdvance(Calendar,$D2575,B2576,"f",FALSE)</f>
        <v>57818</v>
      </c>
      <c r="E2576" s="140">
        <f>_xll.qlInterestRateIndexValueDate(IndexON,D2576)</f>
        <v>57818</v>
      </c>
      <c r="F2576" s="156">
        <f>IFERROR(_xll.qlIndexFixing(IndexON,D2576,TRUE,_xll.ohTrigger(RecalcTrigger,TriggerON)),NA())</f>
        <v>4.7536486624388807E-3</v>
      </c>
      <c r="H2576" s="42">
        <f>_xll.qlCalendarAdvance(Calendar,$H2575,B2576,"f",FALSE)</f>
        <v>57818</v>
      </c>
      <c r="I2576" s="140">
        <f>_xll.qlInterestRateIndexValueDate(Index1M,$H2576)</f>
        <v>57818</v>
      </c>
      <c r="J2576" s="145">
        <f>IFERROR(_xll.qlIndexFixing(Index1M,$H2576,TRUE,_xll.ohTrigger(RecalcTrigger,Trigger1M)),NA())</f>
        <v>5.482374346196528E-3</v>
      </c>
      <c r="K2576" s="44">
        <f>IFERROR(_xll.qlIndexFixing(Index3M,H2576,TRUE,_xll.ohTrigger(RecalcTrigger,Trigger3M)),NA())</f>
        <v>5.7085034259983314E-3</v>
      </c>
      <c r="L2576" s="44">
        <f>IFERROR(_xll.qlIndexFixing(Index6M,$H2576,TRUE,_xll.ohTrigger(RecalcTrigger,Trigger6M)),NA())</f>
        <v>5.6493946064060446E-3</v>
      </c>
      <c r="M2576" s="146">
        <f>IFERROR(_xll.qlIndexFixing(Index1Y,$H2576,TRUE,_xll.ohTrigger(RecalcTrigger,Trigger1Y)),NA())</f>
        <v>5.8730855802811011E-3</v>
      </c>
      <c r="N2576" s="145">
        <f>IFERROR(_xll.qlIndexFixing(ONIndex1M,I2576,TRUE,_xll.ohTrigger(RecalcTrigger,Trigger1M)),NA())</f>
        <v>5.4787859026317332E-3</v>
      </c>
      <c r="O2576" s="44">
        <f>IFERROR(_xll.qlIndexFixing(ONIndex3M,I2576,TRUE,_xll.ohTrigger(RecalcTrigger,Trigger3M)),NA())</f>
        <v>5.6960813807416244E-3</v>
      </c>
      <c r="P2576" s="44">
        <f>IFERROR(_xll.qlIndexFixing(ONIndex6M,I2576,TRUE,_xll.ohTrigger(RecalcTrigger,Trigger6M)),NA())</f>
        <v>5.6273465897027641E-3</v>
      </c>
      <c r="Q2576" s="146">
        <f>IFERROR(_xll.qlIndexFixing(ONIndex1Y,I2576,TRUE,_xll.ohTrigger(RecalcTrigger,Trigger1Y)),NA())</f>
        <v>5.8332301971197875E-3</v>
      </c>
    </row>
    <row r="2577" spans="2:17" x14ac:dyDescent="0.2">
      <c r="B2577" s="39" t="s">
        <v>42</v>
      </c>
      <c r="D2577" s="42">
        <f>_xll.qlCalendarAdvance(Calendar,$D2576,B2577,"f",FALSE)</f>
        <v>57825</v>
      </c>
      <c r="E2577" s="140">
        <f>_xll.qlInterestRateIndexValueDate(IndexON,D2577)</f>
        <v>57825</v>
      </c>
      <c r="F2577" s="156">
        <f>IFERROR(_xll.qlIndexFixing(IndexON,D2577,TRUE,_xll.ohTrigger(RecalcTrigger,TriggerON)),NA())</f>
        <v>4.7551300112036454E-3</v>
      </c>
      <c r="H2577" s="42">
        <f>_xll.qlCalendarAdvance(Calendar,$H2576,B2577,"f",FALSE)</f>
        <v>57825</v>
      </c>
      <c r="I2577" s="140">
        <f>_xll.qlInterestRateIndexValueDate(Index1M,$H2577)</f>
        <v>57825</v>
      </c>
      <c r="J2577" s="145">
        <f>IFERROR(_xll.qlIndexFixing(Index1M,$H2577,TRUE,_xll.ohTrigger(RecalcTrigger,Trigger1M)),NA())</f>
        <v>5.4835447867655294E-3</v>
      </c>
      <c r="K2577" s="44">
        <f>IFERROR(_xll.qlIndexFixing(Index3M,H2577,TRUE,_xll.ohTrigger(RecalcTrigger,Trigger3M)),NA())</f>
        <v>5.7098267173488699E-3</v>
      </c>
      <c r="L2577" s="44">
        <f>IFERROR(_xll.qlIndexFixing(Index6M,$H2577,TRUE,_xll.ohTrigger(RecalcTrigger,Trigger6M)),NA())</f>
        <v>5.6505175357035638E-3</v>
      </c>
      <c r="M2577" s="146">
        <f>IFERROR(_xll.qlIndexFixing(Index1Y,$H2577,TRUE,_xll.ohTrigger(RecalcTrigger,Trigger1Y)),NA())</f>
        <v>5.874040454350471E-3</v>
      </c>
      <c r="N2577" s="145">
        <f>IFERROR(_xll.qlIndexFixing(ONIndex1M,I2577,TRUE,_xll.ohTrigger(RecalcTrigger,Trigger1M)),NA())</f>
        <v>5.4798232265418356E-3</v>
      </c>
      <c r="O2577" s="44">
        <f>IFERROR(_xll.qlIndexFixing(ONIndex3M,I2577,TRUE,_xll.ohTrigger(RecalcTrigger,Trigger3M)),NA())</f>
        <v>5.6973697239481869E-3</v>
      </c>
      <c r="P2577" s="44">
        <f>IFERROR(_xll.qlIndexFixing(ONIndex6M,I2577,TRUE,_xll.ohTrigger(RecalcTrigger,Trigger6M)),NA())</f>
        <v>5.6283725595962508E-3</v>
      </c>
      <c r="Q2577" s="146">
        <f>IFERROR(_xll.qlIndexFixing(ONIndex1Y,I2577,TRUE,_xll.ohTrigger(RecalcTrigger,Trigger1Y)),NA())</f>
        <v>5.8339652308025958E-3</v>
      </c>
    </row>
    <row r="2578" spans="2:17" x14ac:dyDescent="0.2">
      <c r="B2578" s="39" t="s">
        <v>42</v>
      </c>
      <c r="D2578" s="42">
        <f>_xll.qlCalendarAdvance(Calendar,$D2577,B2578,"f",FALSE)</f>
        <v>57832</v>
      </c>
      <c r="E2578" s="140">
        <f>_xll.qlInterestRateIndexValueDate(IndexON,D2578)</f>
        <v>57832</v>
      </c>
      <c r="F2578" s="156">
        <f>IFERROR(_xll.qlIndexFixing(IndexON,D2578,TRUE,_xll.ohTrigger(RecalcTrigger,TriggerON)),NA())</f>
        <v>4.7566163829737551E-3</v>
      </c>
      <c r="H2578" s="42">
        <f>_xll.qlCalendarAdvance(Calendar,$H2577,B2578,"f",FALSE)</f>
        <v>57832</v>
      </c>
      <c r="I2578" s="140">
        <f>_xll.qlInterestRateIndexValueDate(Index1M,$H2578)</f>
        <v>57832</v>
      </c>
      <c r="J2578" s="145">
        <f>IFERROR(_xll.qlIndexFixing(Index1M,$H2578,TRUE,_xll.ohTrigger(RecalcTrigger,Trigger1M)),NA())</f>
        <v>5.4844880898156229E-3</v>
      </c>
      <c r="K2578" s="44">
        <f>IFERROR(_xll.qlIndexFixing(Index3M,H2578,TRUE,_xll.ohTrigger(RecalcTrigger,Trigger3M)),NA())</f>
        <v>5.7112957134751625E-3</v>
      </c>
      <c r="L2578" s="44">
        <f>IFERROR(_xll.qlIndexFixing(Index6M,$H2578,TRUE,_xll.ohTrigger(RecalcTrigger,Trigger6M)),NA())</f>
        <v>5.6520287878631731E-3</v>
      </c>
      <c r="M2578" s="146">
        <f>IFERROR(_xll.qlIndexFixing(Index1Y,$H2578,TRUE,_xll.ohTrigger(RecalcTrigger,Trigger1Y)),NA())</f>
        <v>5.8750036191410615E-3</v>
      </c>
      <c r="N2578" s="145">
        <f>IFERROR(_xll.qlIndexFixing(ONIndex1M,I2578,TRUE,_xll.ohTrigger(RecalcTrigger,Trigger1M)),NA())</f>
        <v>5.4808675710860122E-3</v>
      </c>
      <c r="O2578" s="44">
        <f>IFERROR(_xll.qlIndexFixing(ONIndex3M,I2578,TRUE,_xll.ohTrigger(RecalcTrigger,Trigger3M)),NA())</f>
        <v>5.6986632141609039E-3</v>
      </c>
      <c r="P2578" s="44">
        <f>IFERROR(_xll.qlIndexFixing(ONIndex6M,I2578,TRUE,_xll.ohTrigger(RecalcTrigger,Trigger6M)),NA())</f>
        <v>5.6294057452832558E-3</v>
      </c>
      <c r="Q2578" s="146">
        <f>IFERROR(_xll.qlIndexFixing(ONIndex1Y,I2578,TRUE,_xll.ohTrigger(RecalcTrigger,Trigger1Y)),NA())</f>
        <v>5.8347085061627446E-3</v>
      </c>
    </row>
    <row r="2579" spans="2:17" x14ac:dyDescent="0.2">
      <c r="B2579" s="39" t="s">
        <v>42</v>
      </c>
      <c r="D2579" s="42">
        <f>_xll.qlCalendarAdvance(Calendar,$D2578,B2579,"f",FALSE)</f>
        <v>57839</v>
      </c>
      <c r="E2579" s="140">
        <f>_xll.qlInterestRateIndexValueDate(IndexON,D2579)</f>
        <v>57839</v>
      </c>
      <c r="F2579" s="156">
        <f>IFERROR(_xll.qlIndexFixing(IndexON,D2579,TRUE,_xll.ohTrigger(RecalcTrigger,TriggerON)),NA())</f>
        <v>4.7581077775871172E-3</v>
      </c>
      <c r="H2579" s="42">
        <f>_xll.qlCalendarAdvance(Calendar,$H2578,B2579,"f",FALSE)</f>
        <v>57839</v>
      </c>
      <c r="I2579" s="140">
        <f>_xll.qlInterestRateIndexValueDate(Index1M,$H2579)</f>
        <v>57839</v>
      </c>
      <c r="J2579" s="145">
        <f>IFERROR(_xll.qlIndexFixing(Index1M,$H2579,TRUE,_xll.ohTrigger(RecalcTrigger,Trigger1M)),NA())</f>
        <v>5.4855554975859547E-3</v>
      </c>
      <c r="K2579" s="44">
        <f>IFERROR(_xll.qlIndexFixing(Index3M,H2579,TRUE,_xll.ohTrigger(RecalcTrigger,Trigger3M)),NA())</f>
        <v>5.7126297032772866E-3</v>
      </c>
      <c r="L2579" s="44">
        <f>IFERROR(_xll.qlIndexFixing(Index6M,$H2579,TRUE,_xll.ohTrigger(RecalcTrigger,Trigger6M)),NA())</f>
        <v>5.6531677941622296E-3</v>
      </c>
      <c r="M2579" s="146">
        <f>IFERROR(_xll.qlIndexFixing(Index1Y,$H2579,TRUE,_xll.ohTrigger(RecalcTrigger,Trigger1Y)),NA())</f>
        <v>5.8759750746761874E-3</v>
      </c>
      <c r="N2579" s="145">
        <f>IFERROR(_xll.qlIndexFixing(ONIndex1M,I2579,TRUE,_xll.ohTrigger(RecalcTrigger,Trigger1M)),NA())</f>
        <v>5.4819189361832166E-3</v>
      </c>
      <c r="O2579" s="44">
        <f>IFERROR(_xll.qlIndexFixing(ONIndex3M,I2579,TRUE,_xll.ohTrigger(RecalcTrigger,Trigger3M)),NA())</f>
        <v>5.6999618512987293E-3</v>
      </c>
      <c r="P2579" s="44">
        <f>IFERROR(_xll.qlIndexFixing(ONIndex6M,I2579,TRUE,_xll.ohTrigger(RecalcTrigger,Trigger6M)),NA())</f>
        <v>5.630446146763779E-3</v>
      </c>
      <c r="Q2579" s="146">
        <f>IFERROR(_xll.qlIndexFixing(ONIndex1Y,I2579,TRUE,_xll.ohTrigger(RecalcTrigger,Trigger1Y)),NA())</f>
        <v>5.8354600228760489E-3</v>
      </c>
    </row>
    <row r="2580" spans="2:17" x14ac:dyDescent="0.2">
      <c r="B2580" s="39" t="s">
        <v>42</v>
      </c>
      <c r="D2580" s="42">
        <f>_xll.qlCalendarAdvance(Calendar,$D2579,B2580,"f",FALSE)</f>
        <v>57846</v>
      </c>
      <c r="E2580" s="140">
        <f>_xll.qlInterestRateIndexValueDate(IndexON,D2580)</f>
        <v>57846</v>
      </c>
      <c r="F2580" s="156">
        <f>IFERROR(_xll.qlIndexFixing(IndexON,D2580,TRUE,_xll.ohTrigger(RecalcTrigger,TriggerON)),NA())</f>
        <v>4.7596041953679169E-3</v>
      </c>
      <c r="H2580" s="42">
        <f>_xll.qlCalendarAdvance(Calendar,$H2579,B2580,"f",FALSE)</f>
        <v>57846</v>
      </c>
      <c r="I2580" s="140">
        <f>_xll.qlInterestRateIndexValueDate(Index1M,$H2580)</f>
        <v>57846</v>
      </c>
      <c r="J2580" s="145">
        <f>IFERROR(_xll.qlIndexFixing(Index1M,$H2580,TRUE,_xll.ohTrigger(RecalcTrigger,Trigger1M)),NA())</f>
        <v>5.486629929330987E-3</v>
      </c>
      <c r="K2580" s="44">
        <f>IFERROR(_xll.qlIndexFixing(Index3M,H2580,TRUE,_xll.ohTrigger(RecalcTrigger,Trigger3M)),NA())</f>
        <v>5.7139688478712938E-3</v>
      </c>
      <c r="L2580" s="44">
        <f>IFERROR(_xll.qlIndexFixing(Index6M,$H2580,TRUE,_xll.ohTrigger(RecalcTrigger,Trigger6M)),NA())</f>
        <v>5.6543140375425261E-3</v>
      </c>
      <c r="M2580" s="146">
        <f>IFERROR(_xll.qlIndexFixing(Index1Y,$H2580,TRUE,_xll.ohTrigger(RecalcTrigger,Trigger1Y)),NA())</f>
        <v>5.8769548209800515E-3</v>
      </c>
      <c r="N2580" s="145">
        <f>IFERROR(_xll.qlIndexFixing(ONIndex1M,I2580,TRUE,_xll.ohTrigger(RecalcTrigger,Trigger1M)),NA())</f>
        <v>5.4829773218334488E-3</v>
      </c>
      <c r="O2580" s="44">
        <f>IFERROR(_xll.qlIndexFixing(ONIndex3M,I2580,TRUE,_xll.ohTrigger(RecalcTrigger,Trigger3M)),NA())</f>
        <v>5.7012656355237556E-3</v>
      </c>
      <c r="P2580" s="44">
        <f>IFERROR(_xll.qlIndexFixing(ONIndex6M,I2580,TRUE,_xll.ohTrigger(RecalcTrigger,Trigger6M)),NA())</f>
        <v>5.6314937639567741E-3</v>
      </c>
      <c r="Q2580" s="146">
        <f>IFERROR(_xll.qlIndexFixing(ONIndex1Y,I2580,TRUE,_xll.ohTrigger(RecalcTrigger,Trigger1Y)),NA())</f>
        <v>5.8362197811856475E-3</v>
      </c>
    </row>
    <row r="2581" spans="2:17" x14ac:dyDescent="0.2">
      <c r="B2581" s="39" t="s">
        <v>42</v>
      </c>
      <c r="D2581" s="42">
        <f>_xll.qlCalendarAdvance(Calendar,$D2580,B2581,"f",FALSE)</f>
        <v>57853</v>
      </c>
      <c r="E2581" s="140">
        <f>_xll.qlInterestRateIndexValueDate(IndexON,D2581)</f>
        <v>57853</v>
      </c>
      <c r="F2581" s="156">
        <f>IFERROR(_xll.qlIndexFixing(IndexON,D2581,TRUE,_xll.ohTrigger(RecalcTrigger,TriggerON)),NA())</f>
        <v>4.7611056361540616E-3</v>
      </c>
      <c r="H2581" s="42">
        <f>_xll.qlCalendarAdvance(Calendar,$H2580,B2581,"f",FALSE)</f>
        <v>57853</v>
      </c>
      <c r="I2581" s="140">
        <f>_xll.qlInterestRateIndexValueDate(Index1M,$H2581)</f>
        <v>57853</v>
      </c>
      <c r="J2581" s="145">
        <f>IFERROR(_xll.qlIndexFixing(Index1M,$H2581,TRUE,_xll.ohTrigger(RecalcTrigger,Trigger1M)),NA())</f>
        <v>5.4877113850557852E-3</v>
      </c>
      <c r="K2581" s="44">
        <f>IFERROR(_xll.qlIndexFixing(Index3M,H2581,TRUE,_xll.ohTrigger(RecalcTrigger,Trigger3M)),NA())</f>
        <v>5.7153131472624692E-3</v>
      </c>
      <c r="L2581" s="44">
        <f>IFERROR(_xll.qlIndexFixing(Index6M,$H2581,TRUE,_xll.ohTrigger(RecalcTrigger,Trigger6M)),NA())</f>
        <v>5.655467518017568E-3</v>
      </c>
      <c r="M2581" s="146">
        <f>IFERROR(_xll.qlIndexFixing(Index1Y,$H2581,TRUE,_xll.ohTrigger(RecalcTrigger,Trigger1Y)),NA())</f>
        <v>5.8779428580770787E-3</v>
      </c>
      <c r="N2581" s="145">
        <f>IFERROR(_xll.qlIndexFixing(ONIndex1M,I2581,TRUE,_xll.ohTrigger(RecalcTrigger,Trigger1M)),NA())</f>
        <v>5.4840427282798476E-3</v>
      </c>
      <c r="O2581" s="44">
        <f>IFERROR(_xll.qlIndexFixing(ONIndex3M,I2581,TRUE,_xll.ohTrigger(RecalcTrigger,Trigger3M)),NA())</f>
        <v>5.7025745667549366E-3</v>
      </c>
      <c r="P2581" s="44">
        <f>IFERROR(_xll.qlIndexFixing(ONIndex6M,I2581,TRUE,_xll.ohTrigger(RecalcTrigger,Trigger6M)),NA())</f>
        <v>5.6325485968622413E-3</v>
      </c>
      <c r="Q2581" s="146">
        <f>IFERROR(_xll.qlIndexFixing(ONIndex1Y,I2581,TRUE,_xll.ohTrigger(RecalcTrigger,Trigger1Y)),NA())</f>
        <v>5.8369877810915405E-3</v>
      </c>
    </row>
    <row r="2582" spans="2:17" x14ac:dyDescent="0.2">
      <c r="B2582" s="39" t="s">
        <v>42</v>
      </c>
      <c r="D2582" s="42">
        <f>_xll.qlCalendarAdvance(Calendar,$D2581,B2582,"f",FALSE)</f>
        <v>57860</v>
      </c>
      <c r="E2582" s="140">
        <f>_xll.qlInterestRateIndexValueDate(IndexON,D2582)</f>
        <v>57860</v>
      </c>
      <c r="F2582" s="156">
        <f>IFERROR(_xll.qlIndexFixing(IndexON,D2582,TRUE,_xll.ohTrigger(RecalcTrigger,TriggerON)),NA())</f>
        <v>4.7626120999455512E-3</v>
      </c>
      <c r="H2582" s="42">
        <f>_xll.qlCalendarAdvance(Calendar,$H2581,B2582,"f",FALSE)</f>
        <v>57860</v>
      </c>
      <c r="I2582" s="140">
        <f>_xll.qlInterestRateIndexValueDate(Index1M,$H2582)</f>
        <v>57860</v>
      </c>
      <c r="J2582" s="145">
        <f>IFERROR(_xll.qlIndexFixing(Index1M,$H2582,TRUE,_xll.ohTrigger(RecalcTrigger,Trigger1M)),NA())</f>
        <v>5.4884411578370864E-3</v>
      </c>
      <c r="K2582" s="44">
        <f>IFERROR(_xll.qlIndexFixing(Index3M,H2582,TRUE,_xll.ohTrigger(RecalcTrigger,Trigger3M)),NA())</f>
        <v>5.7166626014569805E-3</v>
      </c>
      <c r="L2582" s="44">
        <f>IFERROR(_xll.qlIndexFixing(Index6M,$H2582,TRUE,_xll.ohTrigger(RecalcTrigger,Trigger6M)),NA())</f>
        <v>5.6562407330636869E-3</v>
      </c>
      <c r="M2582" s="146">
        <f>IFERROR(_xll.qlIndexFixing(Index1Y,$H2582,TRUE,_xll.ohTrigger(RecalcTrigger,Trigger1Y)),NA())</f>
        <v>5.8789391859914719E-3</v>
      </c>
      <c r="N2582" s="145">
        <f>IFERROR(_xll.qlIndexFixing(ONIndex1M,I2582,TRUE,_xll.ohTrigger(RecalcTrigger,Trigger1M)),NA())</f>
        <v>5.485115155198228E-3</v>
      </c>
      <c r="O2582" s="44">
        <f>IFERROR(_xll.qlIndexFixing(ONIndex3M,I2582,TRUE,_xll.ohTrigger(RecalcTrigger,Trigger3M)),NA())</f>
        <v>5.7038886449922721E-3</v>
      </c>
      <c r="P2582" s="44">
        <f>IFERROR(_xll.qlIndexFixing(ONIndex6M,I2582,TRUE,_xll.ohTrigger(RecalcTrigger,Trigger6M)),NA())</f>
        <v>5.6336106455612267E-3</v>
      </c>
      <c r="Q2582" s="146">
        <f>IFERROR(_xll.qlIndexFixing(ONIndex1Y,I2582,TRUE,_xll.ohTrigger(RecalcTrigger,Trigger1Y)),NA())</f>
        <v>5.8377640225126814E-3</v>
      </c>
    </row>
    <row r="2583" spans="2:17" x14ac:dyDescent="0.2">
      <c r="B2583" s="39" t="s">
        <v>42</v>
      </c>
      <c r="D2583" s="42">
        <f>_xll.qlCalendarAdvance(Calendar,$D2582,B2583,"f",FALSE)</f>
        <v>57867</v>
      </c>
      <c r="E2583" s="140">
        <f>_xll.qlInterestRateIndexValueDate(IndexON,D2583)</f>
        <v>57867</v>
      </c>
      <c r="F2583" s="156">
        <f>IFERROR(_xll.qlIndexFixing(IndexON,D2583,TRUE,_xll.ohTrigger(RecalcTrigger,TriggerON)),NA())</f>
        <v>4.7641235867423859E-3</v>
      </c>
      <c r="H2583" s="42">
        <f>_xll.qlCalendarAdvance(Calendar,$H2582,B2583,"f",FALSE)</f>
        <v>57867</v>
      </c>
      <c r="I2583" s="140">
        <f>_xll.qlInterestRateIndexValueDate(Index1M,$H2583)</f>
        <v>57867</v>
      </c>
      <c r="J2583" s="145">
        <f>IFERROR(_xll.qlIndexFixing(Index1M,$H2583,TRUE,_xll.ohTrigger(RecalcTrigger,Trigger1M)),NA())</f>
        <v>5.4898953684446791E-3</v>
      </c>
      <c r="K2583" s="44">
        <f>IFERROR(_xll.qlIndexFixing(Index3M,H2583,TRUE,_xll.ohTrigger(RecalcTrigger,Trigger3M)),NA())</f>
        <v>5.7180172104592322E-3</v>
      </c>
      <c r="L2583" s="44">
        <f>IFERROR(_xll.qlIndexFixing(Index6M,$H2583,TRUE,_xll.ohTrigger(RecalcTrigger,Trigger6M)),NA())</f>
        <v>5.6574070827967535E-3</v>
      </c>
      <c r="M2583" s="146">
        <f>IFERROR(_xll.qlIndexFixing(Index1Y,$H2583,TRUE,_xll.ohTrigger(RecalcTrigger,Trigger1Y)),NA())</f>
        <v>5.879943804747878E-3</v>
      </c>
      <c r="N2583" s="145">
        <f>IFERROR(_xll.qlIndexFixing(ONIndex1M,I2583,TRUE,_xll.ohTrigger(RecalcTrigger,Trigger1M)),NA())</f>
        <v>5.4861946026696362E-3</v>
      </c>
      <c r="O2583" s="44">
        <f>IFERROR(_xll.qlIndexFixing(ONIndex3M,I2583,TRUE,_xll.ohTrigger(RecalcTrigger,Trigger3M)),NA())</f>
        <v>5.7052078702357623E-3</v>
      </c>
      <c r="P2583" s="44">
        <f>IFERROR(_xll.qlIndexFixing(ONIndex6M,I2583,TRUE,_xll.ohTrigger(RecalcTrigger,Trigger6M)),NA())</f>
        <v>5.6346799099726841E-3</v>
      </c>
      <c r="Q2583" s="146">
        <f>IFERROR(_xll.qlIndexFixing(ONIndex1Y,I2583,TRUE,_xll.ohTrigger(RecalcTrigger,Trigger1Y)),NA())</f>
        <v>5.8385485054490704E-3</v>
      </c>
    </row>
    <row r="2584" spans="2:17" x14ac:dyDescent="0.2">
      <c r="B2584" s="39" t="s">
        <v>42</v>
      </c>
      <c r="D2584" s="42">
        <f>_xll.qlCalendarAdvance(Calendar,$D2583,B2584,"f",FALSE)</f>
        <v>57874</v>
      </c>
      <c r="E2584" s="140">
        <f>_xll.qlInterestRateIndexValueDate(IndexON,D2584)</f>
        <v>57874</v>
      </c>
      <c r="F2584" s="156">
        <f>IFERROR(_xll.qlIndexFixing(IndexON,D2584,TRUE,_xll.ohTrigger(RecalcTrigger,TriggerON)),NA())</f>
        <v>4.7656400965445656E-3</v>
      </c>
      <c r="H2584" s="42">
        <f>_xll.qlCalendarAdvance(Calendar,$H2583,B2584,"f",FALSE)</f>
        <v>57874</v>
      </c>
      <c r="I2584" s="140">
        <f>_xll.qlInterestRateIndexValueDate(Index1M,$H2584)</f>
        <v>57874</v>
      </c>
      <c r="J2584" s="145">
        <f>IFERROR(_xll.qlIndexFixing(Index1M,$H2584,TRUE,_xll.ohTrigger(RecalcTrigger,Trigger1M)),NA())</f>
        <v>5.4909978961138403E-3</v>
      </c>
      <c r="K2584" s="44">
        <f>IFERROR(_xll.qlIndexFixing(Index3M,H2584,TRUE,_xll.ohTrigger(RecalcTrigger,Trigger3M)),NA())</f>
        <v>5.7193769742753904E-3</v>
      </c>
      <c r="L2584" s="44">
        <f>IFERROR(_xll.qlIndexFixing(Index6M,$H2584,TRUE,_xll.ohTrigger(RecalcTrigger,Trigger6M)),NA())</f>
        <v>5.6585806693129972E-3</v>
      </c>
      <c r="M2584" s="146">
        <f>IFERROR(_xll.qlIndexFixing(Index1Y,$H2584,TRUE,_xll.ohTrigger(RecalcTrigger,Trigger1Y)),NA())</f>
        <v>5.8809567143711661E-3</v>
      </c>
      <c r="N2584" s="145">
        <f>IFERROR(_xll.qlIndexFixing(ONIndex1M,I2584,TRUE,_xll.ohTrigger(RecalcTrigger,Trigger1M)),NA())</f>
        <v>5.4872810709372111E-3</v>
      </c>
      <c r="O2584" s="44">
        <f>IFERROR(_xll.qlIndexFixing(ONIndex3M,I2584,TRUE,_xll.ohTrigger(RecalcTrigger,Trigger3M)),NA())</f>
        <v>5.7065322425664533E-3</v>
      </c>
      <c r="P2584" s="44">
        <f>IFERROR(_xll.qlIndexFixing(ONIndex6M,I2584,TRUE,_xll.ohTrigger(RecalcTrigger,Trigger6M)),NA())</f>
        <v>5.6357563901776597E-3</v>
      </c>
      <c r="Q2584" s="146">
        <f>IFERROR(_xll.qlIndexFixing(ONIndex1Y,I2584,TRUE,_xll.ohTrigger(RecalcTrigger,Trigger1Y)),NA())</f>
        <v>5.8393412299007075E-3</v>
      </c>
    </row>
    <row r="2585" spans="2:17" x14ac:dyDescent="0.2">
      <c r="B2585" s="39" t="s">
        <v>42</v>
      </c>
      <c r="D2585" s="42">
        <f>_xll.qlCalendarAdvance(Calendar,$D2584,B2585,"f",FALSE)</f>
        <v>57881</v>
      </c>
      <c r="E2585" s="140">
        <f>_xll.qlInterestRateIndexValueDate(IndexON,D2585)</f>
        <v>57881</v>
      </c>
      <c r="F2585" s="156">
        <f>IFERROR(_xll.qlIndexFixing(IndexON,D2585,TRUE,_xll.ohTrigger(RecalcTrigger,TriggerON)),NA())</f>
        <v>4.7671616293520902E-3</v>
      </c>
      <c r="H2585" s="42">
        <f>_xll.qlCalendarAdvance(Calendar,$H2584,B2585,"f",FALSE)</f>
        <v>57881</v>
      </c>
      <c r="I2585" s="140">
        <f>_xll.qlInterestRateIndexValueDate(Index1M,$H2585)</f>
        <v>57881</v>
      </c>
      <c r="J2585" s="145">
        <f>IFERROR(_xll.qlIndexFixing(Index1M,$H2585,TRUE,_xll.ohTrigger(RecalcTrigger,Trigger1M)),NA())</f>
        <v>5.4921074477728982E-3</v>
      </c>
      <c r="K2585" s="44">
        <f>IFERROR(_xll.qlIndexFixing(Index3M,H2585,TRUE,_xll.ohTrigger(RecalcTrigger,Trigger3M)),NA())</f>
        <v>5.7207418929098594E-3</v>
      </c>
      <c r="L2585" s="44">
        <f>IFERROR(_xll.qlIndexFixing(Index6M,$H2585,TRUE,_xll.ohTrigger(RecalcTrigger,Trigger6M)),NA())</f>
        <v>5.6597614926248169E-3</v>
      </c>
      <c r="M2585" s="146">
        <f>IFERROR(_xll.qlIndexFixing(Index1Y,$H2585,TRUE,_xll.ohTrigger(RecalcTrigger,Trigger1Y)),NA())</f>
        <v>5.881977914886205E-3</v>
      </c>
      <c r="N2585" s="145">
        <f>IFERROR(_xll.qlIndexFixing(ONIndex1M,I2585,TRUE,_xll.ohTrigger(RecalcTrigger,Trigger1M)),NA())</f>
        <v>5.4883745596767675E-3</v>
      </c>
      <c r="O2585" s="44">
        <f>IFERROR(_xll.qlIndexFixing(ONIndex3M,I2585,TRUE,_xll.ohTrigger(RecalcTrigger,Trigger3M)),NA())</f>
        <v>5.7078617618222527E-3</v>
      </c>
      <c r="P2585" s="44">
        <f>IFERROR(_xll.qlIndexFixing(ONIndex6M,I2585,TRUE,_xll.ohTrigger(RecalcTrigger,Trigger6M)),NA())</f>
        <v>5.6368400860951073E-3</v>
      </c>
      <c r="Q2585" s="146">
        <f>IFERROR(_xll.qlIndexFixing(ONIndex1Y,I2585,TRUE,_xll.ohTrigger(RecalcTrigger,Trigger1Y)),NA())</f>
        <v>5.8401421958675925E-3</v>
      </c>
    </row>
    <row r="2586" spans="2:17" x14ac:dyDescent="0.2">
      <c r="B2586" s="39" t="s">
        <v>42</v>
      </c>
      <c r="D2586" s="42">
        <f>_xll.qlCalendarAdvance(Calendar,$D2585,B2586,"f",FALSE)</f>
        <v>57888</v>
      </c>
      <c r="E2586" s="140">
        <f>_xll.qlInterestRateIndexValueDate(IndexON,D2586)</f>
        <v>57888</v>
      </c>
      <c r="F2586" s="156">
        <f>IFERROR(_xll.qlIndexFixing(IndexON,D2586,TRUE,_xll.ohTrigger(RecalcTrigger,TriggerON)),NA())</f>
        <v>4.7686881851649598E-3</v>
      </c>
      <c r="H2586" s="42">
        <f>_xll.qlCalendarAdvance(Calendar,$H2585,B2586,"f",FALSE)</f>
        <v>57888</v>
      </c>
      <c r="I2586" s="140">
        <f>_xll.qlInterestRateIndexValueDate(Index1M,$H2586)</f>
        <v>57888</v>
      </c>
      <c r="J2586" s="145">
        <f>IFERROR(_xll.qlIndexFixing(Index1M,$H2586,TRUE,_xll.ohTrigger(RecalcTrigger,Trigger1M)),NA())</f>
        <v>5.4932240234142546E-3</v>
      </c>
      <c r="K2586" s="44">
        <f>IFERROR(_xll.qlIndexFixing(Index3M,H2586,TRUE,_xll.ohTrigger(RecalcTrigger,Trigger3M)),NA())</f>
        <v>5.722111966367926E-3</v>
      </c>
      <c r="L2586" s="44">
        <f>IFERROR(_xll.qlIndexFixing(Index6M,$H2586,TRUE,_xll.ohTrigger(RecalcTrigger,Trigger6M)),NA())</f>
        <v>5.6609495527450574E-3</v>
      </c>
      <c r="M2586" s="146">
        <f>IFERROR(_xll.qlIndexFixing(Index1Y,$H2586,TRUE,_xll.ohTrigger(RecalcTrigger,Trigger1Y)),NA())</f>
        <v>5.8830074063187521E-3</v>
      </c>
      <c r="N2586" s="145">
        <f>IFERROR(_xll.qlIndexFixing(ONIndex1M,I2586,TRUE,_xll.ohTrigger(RecalcTrigger,Trigger1M)),NA())</f>
        <v>5.4894750690503979E-3</v>
      </c>
      <c r="O2586" s="44">
        <f>IFERROR(_xll.qlIndexFixing(ONIndex3M,I2586,TRUE,_xll.ohTrigger(RecalcTrigger,Trigger3M)),NA())</f>
        <v>5.7091964282462992E-3</v>
      </c>
      <c r="P2586" s="44">
        <f>IFERROR(_xll.qlIndexFixing(ONIndex6M,I2586,TRUE,_xll.ohTrigger(RecalcTrigger,Trigger6M)),NA())</f>
        <v>5.6379309977250269E-3</v>
      </c>
      <c r="Q2586" s="146">
        <f>IFERROR(_xll.qlIndexFixing(ONIndex1Y,I2586,TRUE,_xll.ohTrigger(RecalcTrigger,Trigger1Y)),NA())</f>
        <v>5.8409514034307719E-3</v>
      </c>
    </row>
    <row r="2587" spans="2:17" x14ac:dyDescent="0.2">
      <c r="B2587" s="39" t="s">
        <v>42</v>
      </c>
      <c r="D2587" s="42">
        <f>_xll.qlCalendarAdvance(Calendar,$D2586,B2587,"f",FALSE)</f>
        <v>57895</v>
      </c>
      <c r="E2587" s="140">
        <f>_xll.qlInterestRateIndexValueDate(IndexON,D2587)</f>
        <v>57895</v>
      </c>
      <c r="F2587" s="156">
        <f>IFERROR(_xll.qlIndexFixing(IndexON,D2587,TRUE,_xll.ohTrigger(RecalcTrigger,TriggerON)),NA())</f>
        <v>4.7702197640642208E-3</v>
      </c>
      <c r="H2587" s="42">
        <f>_xll.qlCalendarAdvance(Calendar,$H2586,B2587,"f",FALSE)</f>
        <v>57895</v>
      </c>
      <c r="I2587" s="140">
        <f>_xll.qlInterestRateIndexValueDate(Index1M,$H2587)</f>
        <v>57895</v>
      </c>
      <c r="J2587" s="145">
        <f>IFERROR(_xll.qlIndexFixing(Index1M,$H2587,TRUE,_xll.ohTrigger(RecalcTrigger,Trigger1M)),NA())</f>
        <v>5.4943476230480404E-3</v>
      </c>
      <c r="K2587" s="44">
        <f>IFERROR(_xll.qlIndexFixing(Index3M,H2587,TRUE,_xll.ohTrigger(RecalcTrigger,Trigger3M)),NA())</f>
        <v>5.723487194654874E-3</v>
      </c>
      <c r="L2587" s="44">
        <f>IFERROR(_xll.qlIndexFixing(Index6M,$H2587,TRUE,_xll.ohTrigger(RecalcTrigger,Trigger6M)),NA())</f>
        <v>5.6625403805760262E-3</v>
      </c>
      <c r="M2587" s="146">
        <f>IFERROR(_xll.qlIndexFixing(Index1Y,$H2587,TRUE,_xll.ohTrigger(RecalcTrigger,Trigger1Y)),NA())</f>
        <v>5.8840451886938983E-3</v>
      </c>
      <c r="N2587" s="145">
        <f>IFERROR(_xll.qlIndexFixing(ONIndex1M,I2587,TRUE,_xll.ohTrigger(RecalcTrigger,Trigger1M)),NA())</f>
        <v>5.4905825990581025E-3</v>
      </c>
      <c r="O2587" s="44">
        <f>IFERROR(_xll.qlIndexFixing(ONIndex3M,I2587,TRUE,_xll.ohTrigger(RecalcTrigger,Trigger3M)),NA())</f>
        <v>5.7105362415144079E-3</v>
      </c>
      <c r="P2587" s="44">
        <f>IFERROR(_xll.qlIndexFixing(ONIndex6M,I2587,TRUE,_xll.ohTrigger(RecalcTrigger,Trigger6M)),NA())</f>
        <v>5.6390291250674185E-3</v>
      </c>
      <c r="Q2587" s="146">
        <f>IFERROR(_xll.qlIndexFixing(ONIndex1Y,I2587,TRUE,_xll.ohTrigger(RecalcTrigger,Trigger1Y)),NA())</f>
        <v>5.841768852428153E-3</v>
      </c>
    </row>
    <row r="2588" spans="2:17" x14ac:dyDescent="0.2">
      <c r="B2588" s="39" t="s">
        <v>42</v>
      </c>
      <c r="D2588" s="42">
        <f>_xll.qlCalendarAdvance(Calendar,$D2587,B2588,"f",FALSE)</f>
        <v>57902</v>
      </c>
      <c r="E2588" s="140">
        <f>_xll.qlInterestRateIndexValueDate(IndexON,D2588)</f>
        <v>57902</v>
      </c>
      <c r="F2588" s="156">
        <f>IFERROR(_xll.qlIndexFixing(IndexON,D2588,TRUE,_xll.ohTrigger(RecalcTrigger,TriggerON)),NA())</f>
        <v>4.7717563658877804E-3</v>
      </c>
      <c r="H2588" s="42">
        <f>_xll.qlCalendarAdvance(Calendar,$H2587,B2588,"f",FALSE)</f>
        <v>57902</v>
      </c>
      <c r="I2588" s="140">
        <f>_xll.qlInterestRateIndexValueDate(Index1M,$H2588)</f>
        <v>57902</v>
      </c>
      <c r="J2588" s="145">
        <f>IFERROR(_xll.qlIndexFixing(Index1M,$H2588,TRUE,_xll.ohTrigger(RecalcTrigger,Trigger1M)),NA())</f>
        <v>5.4954782466767882E-3</v>
      </c>
      <c r="K2588" s="44">
        <f>IFERROR(_xll.qlIndexFixing(Index3M,H2588,TRUE,_xll.ohTrigger(RecalcTrigger,Trigger3M)),NA())</f>
        <v>5.7248675777768722E-3</v>
      </c>
      <c r="L2588" s="44">
        <f>IFERROR(_xll.qlIndexFixing(Index6M,$H2588,TRUE,_xll.ohTrigger(RecalcTrigger,Trigger6M)),NA())</f>
        <v>5.6637445210750825E-3</v>
      </c>
      <c r="M2588" s="146">
        <f>IFERROR(_xll.qlIndexFixing(Index1Y,$H2588,TRUE,_xll.ohTrigger(RecalcTrigger,Trigger1Y)),NA())</f>
        <v>5.8850912620371787E-3</v>
      </c>
      <c r="N2588" s="145">
        <f>IFERROR(_xll.qlIndexFixing(ONIndex1M,I2588,TRUE,_xll.ohTrigger(RecalcTrigger,Trigger1M)),NA())</f>
        <v>5.4916971496188349E-3</v>
      </c>
      <c r="O2588" s="44">
        <f>IFERROR(_xll.qlIndexFixing(ONIndex3M,I2588,TRUE,_xll.ohTrigger(RecalcTrigger,Trigger3M)),NA())</f>
        <v>5.7118812018697174E-3</v>
      </c>
      <c r="P2588" s="44">
        <f>IFERROR(_xll.qlIndexFixing(ONIndex6M,I2588,TRUE,_xll.ohTrigger(RecalcTrigger,Trigger6M)),NA())</f>
        <v>5.6401344682843746E-3</v>
      </c>
      <c r="Q2588" s="146">
        <f>IFERROR(_xll.qlIndexFixing(ONIndex1Y,I2588,TRUE,_xll.ohTrigger(RecalcTrigger,Trigger1Y)),NA())</f>
        <v>5.8425945430218285E-3</v>
      </c>
    </row>
    <row r="2589" spans="2:17" x14ac:dyDescent="0.2">
      <c r="B2589" s="39" t="s">
        <v>42</v>
      </c>
      <c r="D2589" s="42">
        <f>_xll.qlCalendarAdvance(Calendar,$D2588,B2589,"f",FALSE)</f>
        <v>57909</v>
      </c>
      <c r="E2589" s="140">
        <f>_xll.qlInterestRateIndexValueDate(IndexON,D2589)</f>
        <v>57909</v>
      </c>
      <c r="F2589" s="156">
        <f>IFERROR(_xll.qlIndexFixing(IndexON,D2589,TRUE,_xll.ohTrigger(RecalcTrigger,TriggerON)),NA())</f>
        <v>4.773297990716685E-3</v>
      </c>
      <c r="H2589" s="42">
        <f>_xll.qlCalendarAdvance(Calendar,$H2588,B2589,"f",FALSE)</f>
        <v>57909</v>
      </c>
      <c r="I2589" s="140">
        <f>_xll.qlInterestRateIndexValueDate(Index1M,$H2589)</f>
        <v>57909</v>
      </c>
      <c r="J2589" s="145">
        <f>IFERROR(_xll.qlIndexFixing(Index1M,$H2589,TRUE,_xll.ohTrigger(RecalcTrigger,Trigger1M)),NA())</f>
        <v>5.4966158942979654E-3</v>
      </c>
      <c r="K2589" s="44">
        <f>IFERROR(_xll.qlIndexFixing(Index3M,H2589,TRUE,_xll.ohTrigger(RecalcTrigger,Trigger3M)),NA())</f>
        <v>5.7262531157392053E-3</v>
      </c>
      <c r="L2589" s="44">
        <f>IFERROR(_xll.qlIndexFixing(Index6M,$H2589,TRUE,_xll.ohTrigger(RecalcTrigger,Trigger6M)),NA())</f>
        <v>5.6649558987725895E-3</v>
      </c>
      <c r="M2589" s="146">
        <f>IFERROR(_xll.qlIndexFixing(Index1Y,$H2589,TRUE,_xll.ohTrigger(RecalcTrigger,Trigger1Y)),NA())</f>
        <v>5.8861456263747947E-3</v>
      </c>
      <c r="N2589" s="145">
        <f>IFERROR(_xll.qlIndexFixing(ONIndex1M,I2589,TRUE,_xll.ohTrigger(RecalcTrigger,Trigger1M)),NA())</f>
        <v>5.4928187208136414E-3</v>
      </c>
      <c r="O2589" s="44">
        <f>IFERROR(_xll.qlIndexFixing(ONIndex3M,I2589,TRUE,_xll.ohTrigger(RecalcTrigger,Trigger3M)),NA())</f>
        <v>5.7132313092311815E-3</v>
      </c>
      <c r="P2589" s="44">
        <f>IFERROR(_xll.qlIndexFixing(ONIndex6M,I2589,TRUE,_xll.ohTrigger(RecalcTrigger,Trigger6M)),NA())</f>
        <v>5.6412470272138027E-3</v>
      </c>
      <c r="Q2589" s="146">
        <f>IFERROR(_xll.qlIndexFixing(ONIndex1Y,I2589,TRUE,_xll.ohTrigger(RecalcTrigger,Trigger1Y)),NA())</f>
        <v>5.8434284751307519E-3</v>
      </c>
    </row>
    <row r="2590" spans="2:17" x14ac:dyDescent="0.2">
      <c r="B2590" s="39" t="s">
        <v>42</v>
      </c>
      <c r="D2590" s="42">
        <f>_xll.qlCalendarAdvance(Calendar,$D2589,B2590,"f",FALSE)</f>
        <v>57916</v>
      </c>
      <c r="E2590" s="140">
        <f>_xll.qlInterestRateIndexValueDate(IndexON,D2590)</f>
        <v>57916</v>
      </c>
      <c r="F2590" s="156">
        <f>IFERROR(_xll.qlIndexFixing(IndexON,D2590,TRUE,_xll.ohTrigger(RecalcTrigger,TriggerON)),NA())</f>
        <v>4.7748446386319809E-3</v>
      </c>
      <c r="H2590" s="42">
        <f>_xll.qlCalendarAdvance(Calendar,$H2589,B2590,"f",FALSE)</f>
        <v>57916</v>
      </c>
      <c r="I2590" s="140">
        <f>_xll.qlInterestRateIndexValueDate(Index1M,$H2590)</f>
        <v>57916</v>
      </c>
      <c r="J2590" s="145">
        <f>IFERROR(_xll.qlIndexFixing(Index1M,$H2590,TRUE,_xll.ohTrigger(RecalcTrigger,Trigger1M)),NA())</f>
        <v>5.4978843845910124E-3</v>
      </c>
      <c r="K2590" s="44">
        <f>IFERROR(_xll.qlIndexFixing(Index3M,H2590,TRUE,_xll.ohTrigger(RecalcTrigger,Trigger3M)),NA())</f>
        <v>5.7276438085462778E-3</v>
      </c>
      <c r="L2590" s="44">
        <f>IFERROR(_xll.qlIndexFixing(Index6M,$H2590,TRUE,_xll.ohTrigger(RecalcTrigger,Trigger6M)),NA())</f>
        <v>5.6661745136829264E-3</v>
      </c>
      <c r="M2590" s="146">
        <f>IFERROR(_xll.qlIndexFixing(Index1Y,$H2590,TRUE,_xll.ohTrigger(RecalcTrigger,Trigger1Y)),NA())</f>
        <v>5.8872082817325033E-3</v>
      </c>
      <c r="N2590" s="145">
        <f>IFERROR(_xll.qlIndexFixing(ONIndex1M,I2590,TRUE,_xll.ohTrigger(RecalcTrigger,Trigger1M)),NA())</f>
        <v>5.493947312642522E-3</v>
      </c>
      <c r="O2590" s="44">
        <f>IFERROR(_xll.qlIndexFixing(ONIndex3M,I2590,TRUE,_xll.ohTrigger(RecalcTrigger,Trigger3M)),NA())</f>
        <v>5.7145865636798465E-3</v>
      </c>
      <c r="P2590" s="44">
        <f>IFERROR(_xll.qlIndexFixing(ONIndex6M,I2590,TRUE,_xll.ohTrigger(RecalcTrigger,Trigger6M)),NA())</f>
        <v>5.6423668018557027E-3</v>
      </c>
      <c r="Q2590" s="146">
        <f>IFERROR(_xll.qlIndexFixing(ONIndex1Y,I2590,TRUE,_xll.ohTrigger(RecalcTrigger,Trigger1Y)),NA())</f>
        <v>5.8442706487549234E-3</v>
      </c>
    </row>
    <row r="2591" spans="2:17" x14ac:dyDescent="0.2">
      <c r="B2591" s="39" t="s">
        <v>42</v>
      </c>
      <c r="D2591" s="42">
        <f>_xll.qlCalendarAdvance(Calendar,$D2590,B2591,"f",FALSE)</f>
        <v>57923</v>
      </c>
      <c r="E2591" s="140">
        <f>_xll.qlInterestRateIndexValueDate(IndexON,D2591)</f>
        <v>57923</v>
      </c>
      <c r="F2591" s="156">
        <f>IFERROR(_xll.qlIndexFixing(IndexON,D2591,TRUE,_xll.ohTrigger(RecalcTrigger,TriggerON)),NA())</f>
        <v>4.7763963095526218E-3</v>
      </c>
      <c r="H2591" s="42">
        <f>_xll.qlCalendarAdvance(Calendar,$H2590,B2591,"f",FALSE)</f>
        <v>57923</v>
      </c>
      <c r="I2591" s="140">
        <f>_xll.qlInterestRateIndexValueDate(Index1M,$H2591)</f>
        <v>57923</v>
      </c>
      <c r="J2591" s="145">
        <f>IFERROR(_xll.qlIndexFixing(Index1M,$H2591,TRUE,_xll.ohTrigger(RecalcTrigger,Trigger1M)),NA())</f>
        <v>5.498912261532804E-3</v>
      </c>
      <c r="K2591" s="44">
        <f>IFERROR(_xll.qlIndexFixing(Index3M,H2591,TRUE,_xll.ohTrigger(RecalcTrigger,Trigger3M)),NA())</f>
        <v>5.7290396562042559E-3</v>
      </c>
      <c r="L2591" s="44">
        <f>IFERROR(_xll.qlIndexFixing(Index6M,$H2591,TRUE,_xll.ohTrigger(RecalcTrigger,Trigger6M)),NA())</f>
        <v>5.6674003658174227E-3</v>
      </c>
      <c r="M2591" s="146">
        <f>IFERROR(_xll.qlIndexFixing(Index1Y,$H2591,TRUE,_xll.ohTrigger(RecalcTrigger,Trigger1Y)),NA())</f>
        <v>5.88827922813695E-3</v>
      </c>
      <c r="N2591" s="145">
        <f>IFERROR(_xll.qlIndexFixing(ONIndex1M,I2591,TRUE,_xll.ohTrigger(RecalcTrigger,Trigger1M)),NA())</f>
        <v>5.4950829250244304E-3</v>
      </c>
      <c r="O2591" s="44">
        <f>IFERROR(_xll.qlIndexFixing(ONIndex3M,I2591,TRUE,_xll.ohTrigger(RecalcTrigger,Trigger3M)),NA())</f>
        <v>5.7159469650536199E-3</v>
      </c>
      <c r="P2591" s="44">
        <f>IFERROR(_xll.qlIndexFixing(ONIndex6M,I2591,TRUE,_xll.ohTrigger(RecalcTrigger,Trigger6M)),NA())</f>
        <v>5.6434937922100747E-3</v>
      </c>
      <c r="Q2591" s="146">
        <f>IFERROR(_xll.qlIndexFixing(ONIndex1Y,I2591,TRUE,_xll.ohTrigger(RecalcTrigger,Trigger1Y)),NA())</f>
        <v>5.8451210639753892E-3</v>
      </c>
    </row>
    <row r="2592" spans="2:17" x14ac:dyDescent="0.2">
      <c r="B2592" s="39" t="s">
        <v>42</v>
      </c>
      <c r="D2592" s="42">
        <f>_xll.qlCalendarAdvance(Calendar,$D2591,B2592,"f",FALSE)</f>
        <v>57930</v>
      </c>
      <c r="E2592" s="140">
        <f>_xll.qlInterestRateIndexValueDate(IndexON,D2592)</f>
        <v>57930</v>
      </c>
      <c r="F2592" s="156">
        <f>IFERROR(_xll.qlIndexFixing(IndexON,D2592,TRUE,_xll.ohTrigger(RecalcTrigger,TriggerON)),NA())</f>
        <v>4.7779530034786077E-3</v>
      </c>
      <c r="H2592" s="42">
        <f>_xll.qlCalendarAdvance(Calendar,$H2591,B2592,"f",FALSE)</f>
        <v>57930</v>
      </c>
      <c r="I2592" s="140">
        <f>_xll.qlInterestRateIndexValueDate(Index1M,$H2592)</f>
        <v>57930</v>
      </c>
      <c r="J2592" s="145">
        <f>IFERROR(_xll.qlIndexFixing(Index1M,$H2592,TRUE,_xll.ohTrigger(RecalcTrigger,Trigger1M)),NA())</f>
        <v>5.5000709811489981E-3</v>
      </c>
      <c r="K2592" s="44">
        <f>IFERROR(_xll.qlIndexFixing(Index3M,H2592,TRUE,_xll.ohTrigger(RecalcTrigger,Trigger3M)),NA())</f>
        <v>5.730440658718426E-3</v>
      </c>
      <c r="L2592" s="44">
        <f>IFERROR(_xll.qlIndexFixing(Index6M,$H2592,TRUE,_xll.ohTrigger(RecalcTrigger,Trigger6M)),NA())</f>
        <v>5.6686334551917647E-3</v>
      </c>
      <c r="M2592" s="146">
        <f>IFERROR(_xll.qlIndexFixing(Index1Y,$H2592,TRUE,_xll.ohTrigger(RecalcTrigger,Trigger1Y)),NA())</f>
        <v>5.889358465613892E-3</v>
      </c>
      <c r="N2592" s="145">
        <f>IFERROR(_xll.qlIndexFixing(ONIndex1M,I2592,TRUE,_xll.ohTrigger(RecalcTrigger,Trigger1M)),NA())</f>
        <v>5.4962255581214592E-3</v>
      </c>
      <c r="O2592" s="44">
        <f>IFERROR(_xll.qlIndexFixing(ONIndex3M,I2592,TRUE,_xll.ohTrigger(RecalcTrigger,Trigger3M)),NA())</f>
        <v>5.7173125135145941E-3</v>
      </c>
      <c r="P2592" s="44">
        <f>IFERROR(_xll.qlIndexFixing(ONIndex6M,I2592,TRUE,_xll.ohTrigger(RecalcTrigger,Trigger6M)),NA())</f>
        <v>5.644627998357965E-3</v>
      </c>
      <c r="Q2592" s="146">
        <f>IFERROR(_xll.qlIndexFixing(ONIndex1Y,I2592,TRUE,_xll.ohTrigger(RecalcTrigger,Trigger1Y)),NA())</f>
        <v>5.8459797206300568E-3</v>
      </c>
    </row>
    <row r="2593" spans="2:17" x14ac:dyDescent="0.2">
      <c r="B2593" s="39" t="s">
        <v>42</v>
      </c>
      <c r="D2593" s="42">
        <f>_xll.qlCalendarAdvance(Calendar,$D2592,B2593,"f",FALSE)</f>
        <v>57937</v>
      </c>
      <c r="E2593" s="140">
        <f>_xll.qlInterestRateIndexValueDate(IndexON,D2593)</f>
        <v>57937</v>
      </c>
      <c r="F2593" s="156">
        <f>IFERROR(_xll.qlIndexFixing(IndexON,D2593,TRUE,_xll.ohTrigger(RecalcTrigger,TriggerON)),NA())</f>
        <v>4.7795147203288924E-3</v>
      </c>
      <c r="H2593" s="42">
        <f>_xll.qlCalendarAdvance(Calendar,$H2592,B2593,"f",FALSE)</f>
        <v>57937</v>
      </c>
      <c r="I2593" s="140">
        <f>_xll.qlInterestRateIndexValueDate(Index1M,$H2593)</f>
        <v>57937</v>
      </c>
      <c r="J2593" s="145">
        <f>IFERROR(_xll.qlIndexFixing(Index1M,$H2593,TRUE,_xll.ohTrigger(RecalcTrigger,Trigger1M)),NA())</f>
        <v>5.5012367247702851E-3</v>
      </c>
      <c r="K2593" s="44">
        <f>IFERROR(_xll.qlIndexFixing(Index3M,H2593,TRUE,_xll.ohTrigger(RecalcTrigger,Trigger3M)),NA())</f>
        <v>5.731846816094073E-3</v>
      </c>
      <c r="L2593" s="44">
        <f>IFERROR(_xll.qlIndexFixing(Index6M,$H2593,TRUE,_xll.ohTrigger(RecalcTrigger,Trigger6M)),NA())</f>
        <v>5.6698737818190242E-3</v>
      </c>
      <c r="M2593" s="146">
        <f>IFERROR(_xll.qlIndexFixing(Index1Y,$H2593,TRUE,_xll.ohTrigger(RecalcTrigger,Trigger1Y)),NA())</f>
        <v>5.8904459941908627E-3</v>
      </c>
      <c r="N2593" s="145">
        <f>IFERROR(_xll.qlIndexFixing(ONIndex1M,I2593,TRUE,_xll.ohTrigger(RecalcTrigger,Trigger1M)),NA())</f>
        <v>5.4973752117715158E-3</v>
      </c>
      <c r="O2593" s="44">
        <f>IFERROR(_xll.qlIndexFixing(ONIndex3M,I2593,TRUE,_xll.ohTrigger(RecalcTrigger,Trigger3M)),NA())</f>
        <v>5.718683208981723E-3</v>
      </c>
      <c r="P2593" s="44">
        <f>IFERROR(_xll.qlIndexFixing(ONIndex6M,I2593,TRUE,_xll.ohTrigger(RecalcTrigger,Trigger6M)),NA())</f>
        <v>5.6457694202993736E-3</v>
      </c>
      <c r="Q2593" s="146">
        <f>IFERROR(_xll.qlIndexFixing(ONIndex1Y,I2593,TRUE,_xll.ohTrigger(RecalcTrigger,Trigger1Y)),NA())</f>
        <v>5.8468466188810186E-3</v>
      </c>
    </row>
    <row r="2594" spans="2:17" x14ac:dyDescent="0.2">
      <c r="B2594" s="39" t="s">
        <v>42</v>
      </c>
      <c r="D2594" s="42">
        <f>_xll.qlCalendarAdvance(Calendar,$D2593,B2594,"f",FALSE)</f>
        <v>57944</v>
      </c>
      <c r="E2594" s="140">
        <f>_xll.qlInterestRateIndexValueDate(IndexON,D2594)</f>
        <v>57944</v>
      </c>
      <c r="F2594" s="156">
        <f>IFERROR(_xll.qlIndexFixing(IndexON,D2594,TRUE,_xll.ohTrigger(RecalcTrigger,TriggerON)),NA())</f>
        <v>4.7810814602655682E-3</v>
      </c>
      <c r="H2594" s="42">
        <f>_xll.qlCalendarAdvance(Calendar,$H2593,B2594,"f",FALSE)</f>
        <v>57944</v>
      </c>
      <c r="I2594" s="140">
        <f>_xll.qlInterestRateIndexValueDate(Index1M,$H2594)</f>
        <v>57944</v>
      </c>
      <c r="J2594" s="145">
        <f>IFERROR(_xll.qlIndexFixing(Index1M,$H2594,TRUE,_xll.ohTrigger(RecalcTrigger,Trigger1M)),NA())</f>
        <v>5.5024094923966649E-3</v>
      </c>
      <c r="K2594" s="44">
        <f>IFERROR(_xll.qlIndexFixing(Index3M,H2594,TRUE,_xll.ohTrigger(RecalcTrigger,Trigger3M)),NA())</f>
        <v>5.7332581283373639E-3</v>
      </c>
      <c r="L2594" s="44">
        <f>IFERROR(_xll.qlIndexFixing(Index6M,$H2594,TRUE,_xll.ohTrigger(RecalcTrigger,Trigger6M)),NA())</f>
        <v>5.671121345711838E-3</v>
      </c>
      <c r="M2594" s="146">
        <f>IFERROR(_xll.qlIndexFixing(Index1Y,$H2594,TRUE,_xll.ohTrigger(RecalcTrigger,Trigger1Y)),NA())</f>
        <v>5.8915418138942854E-3</v>
      </c>
      <c r="N2594" s="145">
        <f>IFERROR(_xll.qlIndexFixing(ONIndex1M,I2594,TRUE,_xll.ohTrigger(RecalcTrigger,Trigger1M)),NA())</f>
        <v>5.4985318859746002E-3</v>
      </c>
      <c r="O2594" s="44">
        <f>IFERROR(_xll.qlIndexFixing(ONIndex3M,I2594,TRUE,_xll.ohTrigger(RecalcTrigger,Trigger3M)),NA())</f>
        <v>5.7200590513739602E-3</v>
      </c>
      <c r="P2594" s="44">
        <f>IFERROR(_xll.qlIndexFixing(ONIndex6M,I2594,TRUE,_xll.ohTrigger(RecalcTrigger,Trigger6M)),NA())</f>
        <v>5.6469180578722078E-3</v>
      </c>
      <c r="Q2594" s="146">
        <f>IFERROR(_xll.qlIndexFixing(ONIndex1Y,I2594,TRUE,_xll.ohTrigger(RecalcTrigger,Trigger1Y)),NA())</f>
        <v>5.8477217585661823E-3</v>
      </c>
    </row>
    <row r="2595" spans="2:17" x14ac:dyDescent="0.2">
      <c r="B2595" s="39" t="s">
        <v>42</v>
      </c>
      <c r="D2595" s="42">
        <f>_xll.qlCalendarAdvance(Calendar,$D2594,B2595,"f",FALSE)</f>
        <v>57951</v>
      </c>
      <c r="E2595" s="140">
        <f>_xll.qlInterestRateIndexValueDate(IndexON,D2595)</f>
        <v>57951</v>
      </c>
      <c r="F2595" s="156">
        <f>IFERROR(_xll.qlIndexFixing(IndexON,D2595,TRUE,_xll.ohTrigger(RecalcTrigger,TriggerON)),NA())</f>
        <v>4.7826532232886354E-3</v>
      </c>
      <c r="H2595" s="42">
        <f>_xll.qlCalendarAdvance(Calendar,$H2594,B2595,"f",FALSE)</f>
        <v>57951</v>
      </c>
      <c r="I2595" s="140">
        <f>_xll.qlInterestRateIndexValueDate(Index1M,$H2595)</f>
        <v>57951</v>
      </c>
      <c r="J2595" s="145">
        <f>IFERROR(_xll.qlIndexFixing(Index1M,$H2595,TRUE,_xll.ohTrigger(RecalcTrigger,Trigger1M)),NA())</f>
        <v>5.5035892840256048E-3</v>
      </c>
      <c r="K2595" s="44">
        <f>IFERROR(_xll.qlIndexFixing(Index3M,H2595,TRUE,_xll.ohTrigger(RecalcTrigger,Trigger3M)),NA())</f>
        <v>5.7346745954518228E-3</v>
      </c>
      <c r="L2595" s="44">
        <f>IFERROR(_xll.qlIndexFixing(Index6M,$H2595,TRUE,_xll.ohTrigger(RecalcTrigger,Trigger6M)),NA())</f>
        <v>5.6719677523709112E-3</v>
      </c>
      <c r="M2595" s="146">
        <f>IFERROR(_xll.qlIndexFixing(Index1Y,$H2595,TRUE,_xll.ohTrigger(RecalcTrigger,Trigger1Y)),NA())</f>
        <v>5.8926459247514718E-3</v>
      </c>
      <c r="N2595" s="145">
        <f>IFERROR(_xll.qlIndexFixing(ONIndex1M,I2595,TRUE,_xll.ohTrigger(RecalcTrigger,Trigger1M)),NA())</f>
        <v>5.4996955808117587E-3</v>
      </c>
      <c r="O2595" s="44">
        <f>IFERROR(_xll.qlIndexFixing(ONIndex3M,I2595,TRUE,_xll.ohTrigger(RecalcTrigger,Trigger3M)),NA())</f>
        <v>5.7214400408533983E-3</v>
      </c>
      <c r="P2595" s="44">
        <f>IFERROR(_xll.qlIndexFixing(ONIndex6M,I2595,TRUE,_xll.ohTrigger(RecalcTrigger,Trigger6M)),NA())</f>
        <v>5.6480739113196066E-3</v>
      </c>
      <c r="Q2595" s="146">
        <f>IFERROR(_xll.qlIndexFixing(ONIndex1Y,I2595,TRUE,_xll.ohTrigger(RecalcTrigger,Trigger1Y)),NA())</f>
        <v>5.8486051399286865E-3</v>
      </c>
    </row>
    <row r="2596" spans="2:17" x14ac:dyDescent="0.2">
      <c r="B2596" s="39" t="s">
        <v>42</v>
      </c>
      <c r="D2596" s="42">
        <f>_xll.qlCalendarAdvance(Calendar,$D2595,B2596,"f",FALSE)</f>
        <v>57958</v>
      </c>
      <c r="E2596" s="140">
        <f>_xll.qlInterestRateIndexValueDate(IndexON,D2596)</f>
        <v>57958</v>
      </c>
      <c r="F2596" s="156">
        <f>IFERROR(_xll.qlIndexFixing(IndexON,D2596,TRUE,_xll.ohTrigger(RecalcTrigger,TriggerON)),NA())</f>
        <v>4.7842300092360013E-3</v>
      </c>
      <c r="H2596" s="42">
        <f>_xll.qlCalendarAdvance(Calendar,$H2595,B2596,"f",FALSE)</f>
        <v>57958</v>
      </c>
      <c r="I2596" s="140">
        <f>_xll.qlInterestRateIndexValueDate(Index1M,$H2596)</f>
        <v>57958</v>
      </c>
      <c r="J2596" s="145">
        <f>IFERROR(_xll.qlIndexFixing(Index1M,$H2596,TRUE,_xll.ohTrigger(RecalcTrigger,Trigger1M)),NA())</f>
        <v>5.5047760996672357E-3</v>
      </c>
      <c r="K2596" s="44">
        <f>IFERROR(_xll.qlIndexFixing(Index3M,H2596,TRUE,_xll.ohTrigger(RecalcTrigger,Trigger3M)),NA())</f>
        <v>5.7359486512052185E-3</v>
      </c>
      <c r="L2596" s="44">
        <f>IFERROR(_xll.qlIndexFixing(Index6M,$H2596,TRUE,_xll.ohTrigger(RecalcTrigger,Trigger6M)),NA())</f>
        <v>5.6729551080602382E-3</v>
      </c>
      <c r="M2596" s="146">
        <f>IFERROR(_xll.qlIndexFixing(Index1Y,$H2596,TRUE,_xll.ohTrigger(RecalcTrigger,Trigger1Y)),NA())</f>
        <v>5.8937583267897331E-3</v>
      </c>
      <c r="N2596" s="145">
        <f>IFERROR(_xll.qlIndexFixing(ONIndex1M,I2596,TRUE,_xll.ohTrigger(RecalcTrigger,Trigger1M)),NA())</f>
        <v>5.500866296201945E-3</v>
      </c>
      <c r="O2596" s="44">
        <f>IFERROR(_xll.qlIndexFixing(ONIndex3M,I2596,TRUE,_xll.ohTrigger(RecalcTrigger,Trigger3M)),NA())</f>
        <v>5.722826177338991E-3</v>
      </c>
      <c r="P2596" s="44">
        <f>IFERROR(_xll.qlIndexFixing(ONIndex6M,I2596,TRUE,_xll.ohTrigger(RecalcTrigger,Trigger6M)),NA())</f>
        <v>5.649236980398431E-3</v>
      </c>
      <c r="Q2596" s="146">
        <f>IFERROR(_xll.qlIndexFixing(ONIndex1Y,I2596,TRUE,_xll.ohTrigger(RecalcTrigger,Trigger1Y)),NA())</f>
        <v>5.8494967627253924E-3</v>
      </c>
    </row>
    <row r="2597" spans="2:17" x14ac:dyDescent="0.2">
      <c r="B2597" s="39" t="s">
        <v>42</v>
      </c>
      <c r="D2597" s="42">
        <f>_xll.qlCalendarAdvance(Calendar,$D2596,B2597,"f",FALSE)</f>
        <v>57965</v>
      </c>
      <c r="E2597" s="140">
        <f>_xll.qlInterestRateIndexValueDate(IndexON,D2597)</f>
        <v>57965</v>
      </c>
      <c r="F2597" s="156">
        <f>IFERROR(_xll.qlIndexFixing(IndexON,D2597,TRUE,_xll.ohTrigger(RecalcTrigger,TriggerON)),NA())</f>
        <v>4.7858118182697584E-3</v>
      </c>
      <c r="H2597" s="42">
        <f>_xll.qlCalendarAdvance(Calendar,$H2596,B2597,"f",FALSE)</f>
        <v>57965</v>
      </c>
      <c r="I2597" s="140">
        <f>_xll.qlInterestRateIndexValueDate(Index1M,$H2597)</f>
        <v>57965</v>
      </c>
      <c r="J2597" s="145">
        <f>IFERROR(_xll.qlIndexFixing(Index1M,$H2597,TRUE,_xll.ohTrigger(RecalcTrigger,Trigger1M)),NA())</f>
        <v>5.5059699393215575E-3</v>
      </c>
      <c r="K2597" s="44">
        <f>IFERROR(_xll.qlIndexFixing(Index3M,H2597,TRUE,_xll.ohTrigger(RecalcTrigger,Trigger3M)),NA())</f>
        <v>5.7373750374736824E-3</v>
      </c>
      <c r="L2597" s="44">
        <f>IFERROR(_xll.qlIndexFixing(Index6M,$H2597,TRUE,_xll.ohTrigger(RecalcTrigger,Trigger6M)),NA())</f>
        <v>5.6742217007680626E-3</v>
      </c>
      <c r="M2597" s="146">
        <f>IFERROR(_xll.qlIndexFixing(Index1Y,$H2597,TRUE,_xll.ohTrigger(RecalcTrigger,Trigger1Y)),NA())</f>
        <v>5.8948790200361589E-3</v>
      </c>
      <c r="N2597" s="145">
        <f>IFERROR(_xll.qlIndexFixing(ONIndex1M,I2597,TRUE,_xll.ohTrigger(RecalcTrigger,Trigger1M)),NA())</f>
        <v>5.5020440323072517E-3</v>
      </c>
      <c r="O2597" s="44">
        <f>IFERROR(_xll.qlIndexFixing(ONIndex3M,I2597,TRUE,_xll.ohTrigger(RecalcTrigger,Trigger3M)),NA())</f>
        <v>5.7242174609117846E-3</v>
      </c>
      <c r="P2597" s="44">
        <f>IFERROR(_xll.qlIndexFixing(ONIndex6M,I2597,TRUE,_xll.ohTrigger(RecalcTrigger,Trigger6M)),NA())</f>
        <v>5.65040726535182E-3</v>
      </c>
      <c r="Q2597" s="146">
        <f>IFERROR(_xll.qlIndexFixing(ONIndex1Y,I2597,TRUE,_xll.ohTrigger(RecalcTrigger,Trigger1Y)),NA())</f>
        <v>5.8503966271183927E-3</v>
      </c>
    </row>
    <row r="2598" spans="2:17" x14ac:dyDescent="0.2">
      <c r="B2598" s="39" t="s">
        <v>42</v>
      </c>
      <c r="D2598" s="42">
        <f>_xll.qlCalendarAdvance(Calendar,$D2597,B2598,"f",FALSE)</f>
        <v>57972</v>
      </c>
      <c r="E2598" s="140">
        <f>_xll.qlInterestRateIndexValueDate(IndexON,D2598)</f>
        <v>57972</v>
      </c>
      <c r="F2598" s="156">
        <f>IFERROR(_xll.qlIndexFixing(IndexON,D2598,TRUE,_xll.ohTrigger(RecalcTrigger,TriggerON)),NA())</f>
        <v>4.7873986502278143E-3</v>
      </c>
      <c r="H2598" s="42">
        <f>_xll.qlCalendarAdvance(Calendar,$H2597,B2598,"f",FALSE)</f>
        <v>57972</v>
      </c>
      <c r="I2598" s="140">
        <f>_xll.qlInterestRateIndexValueDate(Index1M,$H2598)</f>
        <v>57972</v>
      </c>
      <c r="J2598" s="145">
        <f>IFERROR(_xll.qlIndexFixing(Index1M,$H2598,TRUE,_xll.ohTrigger(RecalcTrigger,Trigger1M)),NA())</f>
        <v>5.5071708029885702E-3</v>
      </c>
      <c r="K2598" s="44">
        <f>IFERROR(_xll.qlIndexFixing(Index3M,H2598,TRUE,_xll.ohTrigger(RecalcTrigger,Trigger3M)),NA())</f>
        <v>5.7388065785438855E-3</v>
      </c>
      <c r="L2598" s="44">
        <f>IFERROR(_xll.qlIndexFixing(Index6M,$H2598,TRUE,_xll.ohTrigger(RecalcTrigger,Trigger6M)),NA())</f>
        <v>5.6754955302088985E-3</v>
      </c>
      <c r="M2598" s="146">
        <f>IFERROR(_xll.qlIndexFixing(Index1Y,$H2598,TRUE,_xll.ohTrigger(RecalcTrigger,Trigger1Y)),NA())</f>
        <v>5.8960080045187269E-3</v>
      </c>
      <c r="N2598" s="145">
        <f>IFERROR(_xll.qlIndexFixing(ONIndex1M,I2598,TRUE,_xll.ohTrigger(RecalcTrigger,Trigger1M)),NA())</f>
        <v>5.5032287889655862E-3</v>
      </c>
      <c r="O2598" s="44">
        <f>IFERROR(_xll.qlIndexFixing(ONIndex3M,I2598,TRUE,_xll.ohTrigger(RecalcTrigger,Trigger3M)),NA())</f>
        <v>5.7256138914096866E-3</v>
      </c>
      <c r="P2598" s="44">
        <f>IFERROR(_xll.qlIndexFixing(ONIndex6M,I2598,TRUE,_xll.ohTrigger(RecalcTrigger,Trigger6M)),NA())</f>
        <v>5.6515847658555884E-3</v>
      </c>
      <c r="Q2598" s="146">
        <f>IFERROR(_xll.qlIndexFixing(ONIndex1Y,I2598,TRUE,_xll.ohTrigger(RecalcTrigger,Trigger1Y)),NA())</f>
        <v>5.8513047329455947E-3</v>
      </c>
    </row>
    <row r="2599" spans="2:17" x14ac:dyDescent="0.2">
      <c r="B2599" s="39" t="s">
        <v>42</v>
      </c>
      <c r="D2599" s="42">
        <f>_xll.qlCalendarAdvance(Calendar,$D2598,B2599,"f",FALSE)</f>
        <v>57979</v>
      </c>
      <c r="E2599" s="140">
        <f>_xll.qlInterestRateIndexValueDate(IndexON,D2599)</f>
        <v>57979</v>
      </c>
      <c r="F2599" s="156">
        <f>IFERROR(_xll.qlIndexFixing(IndexON,D2599,TRUE,_xll.ohTrigger(RecalcTrigger,TriggerON)),NA())</f>
        <v>4.7889905051912152E-3</v>
      </c>
      <c r="H2599" s="42">
        <f>_xll.qlCalendarAdvance(Calendar,$H2598,B2599,"f",FALSE)</f>
        <v>57979</v>
      </c>
      <c r="I2599" s="140">
        <f>_xll.qlInterestRateIndexValueDate(Index1M,$H2599)</f>
        <v>57979</v>
      </c>
      <c r="J2599" s="145">
        <f>IFERROR(_xll.qlIndexFixing(Index1M,$H2599,TRUE,_xll.ohTrigger(RecalcTrigger,Trigger1M)),NA())</f>
        <v>5.5083786906708065E-3</v>
      </c>
      <c r="K2599" s="44">
        <f>IFERROR(_xll.qlIndexFixing(Index3M,H2599,TRUE,_xll.ohTrigger(RecalcTrigger,Trigger3M)),NA())</f>
        <v>5.7403920127508312E-3</v>
      </c>
      <c r="L2599" s="44">
        <f>IFERROR(_xll.qlIndexFixing(Index6M,$H2599,TRUE,_xll.ohTrigger(RecalcTrigger,Trigger6M)),NA())</f>
        <v>5.6767765963961795E-3</v>
      </c>
      <c r="M2599" s="146">
        <f>IFERROR(_xll.qlIndexFixing(Index1Y,$H2599,TRUE,_xll.ohTrigger(RecalcTrigger,Trigger1Y)),NA())</f>
        <v>5.8971452802656366E-3</v>
      </c>
      <c r="N2599" s="145">
        <f>IFERROR(_xll.qlIndexFixing(ONIndex1M,I2599,TRUE,_xll.ohTrigger(RecalcTrigger,Trigger1M)),NA())</f>
        <v>5.5044205662579948E-3</v>
      </c>
      <c r="O2599" s="44">
        <f>IFERROR(_xll.qlIndexFixing(ONIndex3M,I2599,TRUE,_xll.ohTrigger(RecalcTrigger,Trigger3M)),NA())</f>
        <v>5.7270154689947894E-3</v>
      </c>
      <c r="P2599" s="44">
        <f>IFERROR(_xll.qlIndexFixing(ONIndex6M,I2599,TRUE,_xll.ohTrigger(RecalcTrigger,Trigger6M)),NA())</f>
        <v>5.6527694822339214E-3</v>
      </c>
      <c r="Q2599" s="146">
        <f>IFERROR(_xll.qlIndexFixing(ONIndex1Y,I2599,TRUE,_xll.ohTrigger(RecalcTrigger,Trigger1Y)),NA())</f>
        <v>5.8522210803690911E-3</v>
      </c>
    </row>
    <row r="2600" spans="2:17" x14ac:dyDescent="0.2">
      <c r="B2600" s="39" t="s">
        <v>42</v>
      </c>
      <c r="D2600" s="42">
        <f>_xll.qlCalendarAdvance(Calendar,$D2599,B2600,"f",FALSE)</f>
        <v>57986</v>
      </c>
      <c r="E2600" s="140">
        <f>_xll.qlInterestRateIndexValueDate(IndexON,D2600)</f>
        <v>57986</v>
      </c>
      <c r="F2600" s="156">
        <f>IFERROR(_xll.qlIndexFixing(IndexON,D2600,TRUE,_xll.ohTrigger(RecalcTrigger,TriggerON)),NA())</f>
        <v>4.7905873833220536E-3</v>
      </c>
      <c r="H2600" s="42">
        <f>_xll.qlCalendarAdvance(Calendar,$H2599,B2600,"f",FALSE)</f>
        <v>57986</v>
      </c>
      <c r="I2600" s="140">
        <f>_xll.qlInterestRateIndexValueDate(Index1M,$H2600)</f>
        <v>57986</v>
      </c>
      <c r="J2600" s="145">
        <f>IFERROR(_xll.qlIndexFixing(Index1M,$H2600,TRUE,_xll.ohTrigger(RecalcTrigger,Trigger1M)),NA())</f>
        <v>5.5095936023707992E-3</v>
      </c>
      <c r="K2600" s="44">
        <f>IFERROR(_xll.qlIndexFixing(Index3M,H2600,TRUE,_xll.ohTrigger(RecalcTrigger,Trigger3M)),NA())</f>
        <v>5.7418342543118644E-3</v>
      </c>
      <c r="L2600" s="44">
        <f>IFERROR(_xll.qlIndexFixing(Index6M,$H2600,TRUE,_xll.ohTrigger(RecalcTrigger,Trigger6M)),NA())</f>
        <v>5.6782035567101985E-3</v>
      </c>
      <c r="M2600" s="146">
        <f>IFERROR(_xll.qlIndexFixing(Index1Y,$H2600,TRUE,_xll.ohTrigger(RecalcTrigger,Trigger1Y)),NA())</f>
        <v>5.8982908473046436E-3</v>
      </c>
      <c r="N2600" s="145">
        <f>IFERROR(_xll.qlIndexFixing(ONIndex1M,I2600,TRUE,_xll.ohTrigger(RecalcTrigger,Trigger1M)),NA())</f>
        <v>5.5056193641844775E-3</v>
      </c>
      <c r="O2600" s="44">
        <f>IFERROR(_xll.qlIndexFixing(ONIndex3M,I2600,TRUE,_xll.ohTrigger(RecalcTrigger,Trigger3M)),NA())</f>
        <v>5.7284221935050006E-3</v>
      </c>
      <c r="P2600" s="44">
        <f>IFERROR(_xll.qlIndexFixing(ONIndex6M,I2600,TRUE,_xll.ohTrigger(RecalcTrigger,Trigger6M)),NA())</f>
        <v>5.6539614144057726E-3</v>
      </c>
      <c r="Q2600" s="146">
        <f>IFERROR(_xll.qlIndexFixing(ONIndex1Y,I2600,TRUE,_xll.ohTrigger(RecalcTrigger,Trigger1Y)),NA())</f>
        <v>5.8531456693888817E-3</v>
      </c>
    </row>
    <row r="2601" spans="2:17" x14ac:dyDescent="0.2">
      <c r="B2601" s="39" t="s">
        <v>42</v>
      </c>
      <c r="D2601" s="42">
        <f>_xll.qlCalendarAdvance(Calendar,$D2600,B2601,"f",FALSE)</f>
        <v>57993</v>
      </c>
      <c r="E2601" s="140">
        <f>_xll.qlInterestRateIndexValueDate(IndexON,D2601)</f>
        <v>57993</v>
      </c>
      <c r="F2601" s="156">
        <f>IFERROR(_xll.qlIndexFixing(IndexON,D2601,TRUE,_xll.ohTrigger(RecalcTrigger,TriggerON)),NA())</f>
        <v>4.7921892842961444E-3</v>
      </c>
      <c r="H2601" s="42">
        <f>_xll.qlCalendarAdvance(Calendar,$H2600,B2601,"f",FALSE)</f>
        <v>57993</v>
      </c>
      <c r="I2601" s="140">
        <f>_xll.qlInterestRateIndexValueDate(Index1M,$H2601)</f>
        <v>57993</v>
      </c>
      <c r="J2601" s="145">
        <f>IFERROR(_xll.qlIndexFixing(Index1M,$H2601,TRUE,_xll.ohTrigger(RecalcTrigger,Trigger1M)),NA())</f>
        <v>5.5108155380936136E-3</v>
      </c>
      <c r="K2601" s="44">
        <f>IFERROR(_xll.qlIndexFixing(Index3M,H2601,TRUE,_xll.ohTrigger(RecalcTrigger,Trigger3M)),NA())</f>
        <v>5.7432816507801843E-3</v>
      </c>
      <c r="L2601" s="44">
        <f>IFERROR(_xll.qlIndexFixing(Index6M,$H2601,TRUE,_xll.ohTrigger(RecalcTrigger,Trigger6M)),NA())</f>
        <v>5.6794996334833502E-3</v>
      </c>
      <c r="M2601" s="146">
        <f>IFERROR(_xll.qlIndexFixing(Index1Y,$H2601,TRUE,_xll.ohTrigger(RecalcTrigger,Trigger1Y)),NA())</f>
        <v>5.8994447056641697E-3</v>
      </c>
      <c r="N2601" s="145">
        <f>IFERROR(_xll.qlIndexFixing(ONIndex1M,I2601,TRUE,_xll.ohTrigger(RecalcTrigger,Trigger1M)),NA())</f>
        <v>5.506825182663988E-3</v>
      </c>
      <c r="O2601" s="44">
        <f>IFERROR(_xll.qlIndexFixing(ONIndex3M,I2601,TRUE,_xll.ohTrigger(RecalcTrigger,Trigger3M)),NA())</f>
        <v>5.7298340651024127E-3</v>
      </c>
      <c r="P2601" s="44">
        <f>IFERROR(_xll.qlIndexFixing(ONIndex6M,I2601,TRUE,_xll.ohTrigger(RecalcTrigger,Trigger6M)),NA())</f>
        <v>5.6551605622900958E-3</v>
      </c>
      <c r="Q2601" s="146">
        <f>IFERROR(_xll.qlIndexFixing(ONIndex1Y,I2601,TRUE,_xll.ohTrigger(RecalcTrigger,Trigger1Y)),NA())</f>
        <v>5.8540784998428741E-3</v>
      </c>
    </row>
    <row r="2602" spans="2:17" x14ac:dyDescent="0.2">
      <c r="B2602" s="39" t="s">
        <v>42</v>
      </c>
      <c r="D2602" s="42">
        <f>_xll.qlCalendarAdvance(Calendar,$D2601,B2602,"f",FALSE)</f>
        <v>58000</v>
      </c>
      <c r="E2602" s="140">
        <f>_xll.qlInterestRateIndexValueDate(IndexON,D2602)</f>
        <v>58000</v>
      </c>
      <c r="F2602" s="156">
        <f>IFERROR(_xll.qlIndexFixing(IndexON,D2602,TRUE,_xll.ohTrigger(RecalcTrigger,TriggerON)),NA())</f>
        <v>4.7937962083566266E-3</v>
      </c>
      <c r="H2602" s="42">
        <f>_xll.qlCalendarAdvance(Calendar,$H2601,B2602,"f",FALSE)</f>
        <v>58000</v>
      </c>
      <c r="I2602" s="140">
        <f>_xll.qlInterestRateIndexValueDate(Index1M,$H2602)</f>
        <v>58000</v>
      </c>
      <c r="J2602" s="145">
        <f>IFERROR(_xll.qlIndexFixing(Index1M,$H2602,TRUE,_xll.ohTrigger(RecalcTrigger,Trigger1M)),NA())</f>
        <v>5.512044497836717E-3</v>
      </c>
      <c r="K2602" s="44">
        <f>IFERROR(_xll.qlIndexFixing(Index3M,H2602,TRUE,_xll.ohTrigger(RecalcTrigger,Trigger3M)),NA())</f>
        <v>5.7447342021575516E-3</v>
      </c>
      <c r="L2602" s="44">
        <f>IFERROR(_xll.qlIndexFixing(Index6M,$H2602,TRUE,_xll.ohTrigger(RecalcTrigger,Trigger6M)),NA())</f>
        <v>5.6808029471625762E-3</v>
      </c>
      <c r="M2602" s="146">
        <f>IFERROR(_xll.qlIndexFixing(Index1Y,$H2602,TRUE,_xll.ohTrigger(RecalcTrigger,Trigger1Y)),NA())</f>
        <v>5.9006068553728586E-3</v>
      </c>
      <c r="N2602" s="145">
        <f>IFERROR(_xll.qlIndexFixing(ONIndex1M,I2602,TRUE,_xll.ohTrigger(RecalcTrigger,Trigger1M)),NA())</f>
        <v>5.5080380217775726E-3</v>
      </c>
      <c r="O2602" s="44">
        <f>IFERROR(_xll.qlIndexFixing(ONIndex3M,I2602,TRUE,_xll.ohTrigger(RecalcTrigger,Trigger3M)),NA())</f>
        <v>5.7312510836249331E-3</v>
      </c>
      <c r="P2602" s="44">
        <f>IFERROR(_xll.qlIndexFixing(ONIndex6M,I2602,TRUE,_xll.ohTrigger(RecalcTrigger,Trigger6M)),NA())</f>
        <v>5.6563669258868909E-3</v>
      </c>
      <c r="Q2602" s="146">
        <f>IFERROR(_xll.qlIndexFixing(ONIndex1Y,I2602,TRUE,_xll.ohTrigger(RecalcTrigger,Trigger1Y)),NA())</f>
        <v>5.8550195718121145E-3</v>
      </c>
    </row>
    <row r="2603" spans="2:17" x14ac:dyDescent="0.2">
      <c r="B2603" s="39" t="s">
        <v>42</v>
      </c>
      <c r="D2603" s="42">
        <f>_xll.qlCalendarAdvance(Calendar,$D2602,B2603,"f",FALSE)</f>
        <v>58007</v>
      </c>
      <c r="E2603" s="140">
        <f>_xll.qlInterestRateIndexValueDate(IndexON,D2603)</f>
        <v>58007</v>
      </c>
      <c r="F2603" s="156">
        <f>IFERROR(_xll.qlIndexFixing(IndexON,D2603,TRUE,_xll.ohTrigger(RecalcTrigger,TriggerON)),NA())</f>
        <v>4.7954081554224537E-3</v>
      </c>
      <c r="H2603" s="42">
        <f>_xll.qlCalendarAdvance(Calendar,$H2602,B2603,"f",FALSE)</f>
        <v>58007</v>
      </c>
      <c r="I2603" s="140">
        <f>_xll.qlInterestRateIndexValueDate(Index1M,$H2603)</f>
        <v>58007</v>
      </c>
      <c r="J2603" s="145">
        <f>IFERROR(_xll.qlIndexFixing(Index1M,$H2603,TRUE,_xll.ohTrigger(RecalcTrigger,Trigger1M)),NA())</f>
        <v>5.5132804816051748E-3</v>
      </c>
      <c r="K2603" s="44">
        <f>IFERROR(_xll.qlIndexFixing(Index3M,H2603,TRUE,_xll.ohTrigger(RecalcTrigger,Trigger3M)),NA())</f>
        <v>5.7461919084545376E-3</v>
      </c>
      <c r="L2603" s="44">
        <f>IFERROR(_xll.qlIndexFixing(Index6M,$H2603,TRUE,_xll.ohTrigger(RecalcTrigger,Trigger6M)),NA())</f>
        <v>5.6821134977621266E-3</v>
      </c>
      <c r="M2603" s="146">
        <f>IFERROR(_xll.qlIndexFixing(Index1Y,$H2603,TRUE,_xll.ohTrigger(RecalcTrigger,Trigger1Y)),NA())</f>
        <v>5.901777296459132E-3</v>
      </c>
      <c r="N2603" s="145">
        <f>IFERROR(_xll.qlIndexFixing(ONIndex1M,I2603,TRUE,_xll.ohTrigger(RecalcTrigger,Trigger1M)),NA())</f>
        <v>5.5092578815252313E-3</v>
      </c>
      <c r="O2603" s="44">
        <f>IFERROR(_xll.qlIndexFixing(ONIndex3M,I2603,TRUE,_xll.ohTrigger(RecalcTrigger,Trigger3M)),NA())</f>
        <v>5.7326732493157007E-3</v>
      </c>
      <c r="P2603" s="44">
        <f>IFERROR(_xll.qlIndexFixing(ONIndex6M,I2603,TRUE,_xll.ohTrigger(RecalcTrigger,Trigger6M)),NA())</f>
        <v>5.6575805052772044E-3</v>
      </c>
      <c r="Q2603" s="146">
        <f>IFERROR(_xll.qlIndexFixing(ONIndex1Y,I2603,TRUE,_xll.ohTrigger(RecalcTrigger,Trigger1Y)),NA())</f>
        <v>5.855968885296603E-3</v>
      </c>
    </row>
    <row r="2604" spans="2:17" x14ac:dyDescent="0.2">
      <c r="B2604" s="39" t="s">
        <v>42</v>
      </c>
      <c r="D2604" s="42">
        <f>_xll.qlCalendarAdvance(Calendar,$D2603,B2604,"f",FALSE)</f>
        <v>58014</v>
      </c>
      <c r="E2604" s="140">
        <f>_xll.qlInterestRateIndexValueDate(IndexON,D2604)</f>
        <v>58014</v>
      </c>
      <c r="F2604" s="156">
        <f>IFERROR(_xll.qlIndexFixing(IndexON,D2604,TRUE,_xll.ohTrigger(RecalcTrigger,TriggerON)),NA())</f>
        <v>4.7970251255746721E-3</v>
      </c>
      <c r="H2604" s="42">
        <f>_xll.qlCalendarAdvance(Calendar,$H2603,B2604,"f",FALSE)</f>
        <v>58014</v>
      </c>
      <c r="I2604" s="140">
        <f>_xll.qlInterestRateIndexValueDate(Index1M,$H2604)</f>
        <v>58014</v>
      </c>
      <c r="J2604" s="145">
        <f>IFERROR(_xll.qlIndexFixing(Index1M,$H2604,TRUE,_xll.ohTrigger(RecalcTrigger,Trigger1M)),NA())</f>
        <v>5.5141305079667198E-3</v>
      </c>
      <c r="K2604" s="44">
        <f>IFERROR(_xll.qlIndexFixing(Index3M,H2604,TRUE,_xll.ohTrigger(RecalcTrigger,Trigger3M)),NA())</f>
        <v>5.7476547696737861E-3</v>
      </c>
      <c r="L2604" s="44">
        <f>IFERROR(_xll.qlIndexFixing(Index6M,$H2604,TRUE,_xll.ohTrigger(RecalcTrigger,Trigger6M)),NA())</f>
        <v>5.6832904790191114E-3</v>
      </c>
      <c r="M2604" s="146">
        <f>IFERROR(_xll.qlIndexFixing(Index1Y,$H2604,TRUE,_xll.ohTrigger(RecalcTrigger,Trigger1Y)),NA())</f>
        <v>5.9029560289522998E-3</v>
      </c>
      <c r="N2604" s="145">
        <f>IFERROR(_xll.qlIndexFixing(ONIndex1M,I2604,TRUE,_xll.ohTrigger(RecalcTrigger,Trigger1M)),NA())</f>
        <v>5.5104847618259178E-3</v>
      </c>
      <c r="O2604" s="44">
        <f>IFERROR(_xll.qlIndexFixing(ONIndex3M,I2604,TRUE,_xll.ohTrigger(RecalcTrigger,Trigger3M)),NA())</f>
        <v>5.7341005619315766E-3</v>
      </c>
      <c r="P2604" s="44">
        <f>IFERROR(_xll.qlIndexFixing(ONIndex6M,I2604,TRUE,_xll.ohTrigger(RecalcTrigger,Trigger6M)),NA())</f>
        <v>5.6588013003799897E-3</v>
      </c>
      <c r="Q2604" s="146">
        <f>IFERROR(_xll.qlIndexFixing(ONIndex1Y,I2604,TRUE,_xll.ohTrigger(RecalcTrigger,Trigger1Y)),NA())</f>
        <v>5.856926440458432E-3</v>
      </c>
    </row>
    <row r="2605" spans="2:17" x14ac:dyDescent="0.2">
      <c r="B2605" s="39" t="s">
        <v>42</v>
      </c>
      <c r="D2605" s="42">
        <f>_xll.qlCalendarAdvance(Calendar,$D2604,B2605,"f",FALSE)</f>
        <v>58021</v>
      </c>
      <c r="E2605" s="140">
        <f>_xll.qlInterestRateIndexValueDate(IndexON,D2605)</f>
        <v>58021</v>
      </c>
      <c r="F2605" s="156">
        <f>IFERROR(_xll.qlIndexFixing(IndexON,D2605,TRUE,_xll.ohTrigger(RecalcTrigger,TriggerON)),NA())</f>
        <v>4.7986471186511892E-3</v>
      </c>
      <c r="H2605" s="42">
        <f>_xll.qlCalendarAdvance(Calendar,$H2604,B2605,"f",FALSE)</f>
        <v>58021</v>
      </c>
      <c r="I2605" s="140">
        <f>_xll.qlInterestRateIndexValueDate(Index1M,$H2605)</f>
        <v>58021</v>
      </c>
      <c r="J2605" s="145">
        <f>IFERROR(_xll.qlIndexFixing(Index1M,$H2605,TRUE,_xll.ohTrigger(RecalcTrigger,Trigger1M)),NA())</f>
        <v>5.5157735212282843E-3</v>
      </c>
      <c r="K2605" s="44">
        <f>IFERROR(_xll.qlIndexFixing(Index3M,H2605,TRUE,_xll.ohTrigger(RecalcTrigger,Trigger3M)),NA())</f>
        <v>5.7491227858223444E-3</v>
      </c>
      <c r="L2605" s="44">
        <f>IFERROR(_xll.qlIndexFixing(Index6M,$H2605,TRUE,_xll.ohTrigger(RecalcTrigger,Trigger6M)),NA())</f>
        <v>5.6846149659779003E-3</v>
      </c>
      <c r="M2605" s="146">
        <f>IFERROR(_xll.qlIndexFixing(Index1Y,$H2605,TRUE,_xll.ohTrigger(RecalcTrigger,Trigger1Y)),NA())</f>
        <v>5.9041430528814498E-3</v>
      </c>
      <c r="N2605" s="145">
        <f>IFERROR(_xll.qlIndexFixing(ONIndex1M,I2605,TRUE,_xll.ohTrigger(RecalcTrigger,Trigger1M)),NA())</f>
        <v>5.5117186627606785E-3</v>
      </c>
      <c r="O2605" s="44">
        <f>IFERROR(_xll.qlIndexFixing(ONIndex3M,I2605,TRUE,_xll.ohTrigger(RecalcTrigger,Trigger3M)),NA())</f>
        <v>5.7355330215536071E-3</v>
      </c>
      <c r="P2605" s="44">
        <f>IFERROR(_xll.qlIndexFixing(ONIndex6M,I2605,TRUE,_xll.ohTrigger(RecalcTrigger,Trigger6M)),NA())</f>
        <v>5.6600293111952471E-3</v>
      </c>
      <c r="Q2605" s="146">
        <f>IFERROR(_xll.qlIndexFixing(ONIndex1Y,I2605,TRUE,_xll.ohTrigger(RecalcTrigger,Trigger1Y)),NA())</f>
        <v>5.8578922370544628E-3</v>
      </c>
    </row>
    <row r="2606" spans="2:17" x14ac:dyDescent="0.2">
      <c r="B2606" s="39" t="s">
        <v>42</v>
      </c>
      <c r="D2606" s="42">
        <f>_xll.qlCalendarAdvance(Calendar,$D2605,B2606,"f",FALSE)</f>
        <v>58028</v>
      </c>
      <c r="E2606" s="140">
        <f>_xll.qlInterestRateIndexValueDate(IndexON,D2606)</f>
        <v>58028</v>
      </c>
      <c r="F2606" s="156">
        <f>IFERROR(_xll.qlIndexFixing(IndexON,D2606,TRUE,_xll.ohTrigger(RecalcTrigger,TriggerON)),NA())</f>
        <v>4.8002741348140976E-3</v>
      </c>
      <c r="H2606" s="42">
        <f>_xll.qlCalendarAdvance(Calendar,$H2605,B2606,"f",FALSE)</f>
        <v>58028</v>
      </c>
      <c r="I2606" s="140">
        <f>_xll.qlInterestRateIndexValueDate(Index1M,$H2606)</f>
        <v>58028</v>
      </c>
      <c r="J2606" s="145">
        <f>IFERROR(_xll.qlIndexFixing(Index1M,$H2606,TRUE,_xll.ohTrigger(RecalcTrigger,Trigger1M)),NA())</f>
        <v>5.5170305770880015E-3</v>
      </c>
      <c r="K2606" s="44">
        <f>IFERROR(_xll.qlIndexFixing(Index3M,H2606,TRUE,_xll.ohTrigger(RecalcTrigger,Trigger3M)),NA())</f>
        <v>5.7505959569037358E-3</v>
      </c>
      <c r="L2606" s="44">
        <f>IFERROR(_xll.qlIndexFixing(Index6M,$H2606,TRUE,_xll.ohTrigger(RecalcTrigger,Trigger6M)),NA())</f>
        <v>5.6859466897820916E-3</v>
      </c>
      <c r="M2606" s="146">
        <f>IFERROR(_xll.qlIndexFixing(Index1Y,$H2606,TRUE,_xll.ohTrigger(RecalcTrigger,Trigger1Y)),NA())</f>
        <v>5.9053383682754479E-3</v>
      </c>
      <c r="N2606" s="145">
        <f>IFERROR(_xll.qlIndexFixing(ONIndex1M,I2606,TRUE,_xll.ohTrigger(RecalcTrigger,Trigger1M)),NA())</f>
        <v>5.5129595843295132E-3</v>
      </c>
      <c r="O2606" s="44">
        <f>IFERROR(_xll.qlIndexFixing(ONIndex3M,I2606,TRUE,_xll.ohTrigger(RecalcTrigger,Trigger3M)),NA())</f>
        <v>5.7369706281817923E-3</v>
      </c>
      <c r="P2606" s="44">
        <f>IFERROR(_xll.qlIndexFixing(ONIndex6M,I2606,TRUE,_xll.ohTrigger(RecalcTrigger,Trigger6M)),NA())</f>
        <v>5.661264537885069E-3</v>
      </c>
      <c r="Q2606" s="146">
        <f>IFERROR(_xll.qlIndexFixing(ONIndex1Y,I2606,TRUE,_xll.ohTrigger(RecalcTrigger,Trigger1Y)),NA())</f>
        <v>5.8588662750846954E-3</v>
      </c>
    </row>
    <row r="2607" spans="2:17" x14ac:dyDescent="0.2">
      <c r="B2607" s="39" t="s">
        <v>42</v>
      </c>
      <c r="D2607" s="42">
        <f>_xll.qlCalendarAdvance(Calendar,$D2606,B2607,"f",FALSE)</f>
        <v>58035</v>
      </c>
      <c r="E2607" s="140">
        <f>_xll.qlInterestRateIndexValueDate(IndexON,D2607)</f>
        <v>58035</v>
      </c>
      <c r="F2607" s="156">
        <f>IFERROR(_xll.qlIndexFixing(IndexON,D2607,TRUE,_xll.ohTrigger(RecalcTrigger,TriggerON)),NA())</f>
        <v>4.8019061739013047E-3</v>
      </c>
      <c r="H2607" s="42">
        <f>_xll.qlCalendarAdvance(Calendar,$H2606,B2607,"f",FALSE)</f>
        <v>58035</v>
      </c>
      <c r="I2607" s="140">
        <f>_xll.qlInterestRateIndexValueDate(Index1M,$H2607)</f>
        <v>58035</v>
      </c>
      <c r="J2607" s="145">
        <f>IFERROR(_xll.qlIndexFixing(Index1M,$H2607,TRUE,_xll.ohTrigger(RecalcTrigger,Trigger1M)),NA())</f>
        <v>5.5182946569781385E-3</v>
      </c>
      <c r="K2607" s="44">
        <f>IFERROR(_xll.qlIndexFixing(Index3M,H2607,TRUE,_xll.ohTrigger(RecalcTrigger,Trigger3M)),NA())</f>
        <v>5.7520742829258887E-3</v>
      </c>
      <c r="L2607" s="44">
        <f>IFERROR(_xll.qlIndexFixing(Index6M,$H2607,TRUE,_xll.ohTrigger(RecalcTrigger,Trigger6M)),NA())</f>
        <v>5.6872856504455649E-3</v>
      </c>
      <c r="M2607" s="146">
        <f>IFERROR(_xll.qlIndexFixing(Index1Y,$H2607,TRUE,_xll.ohTrigger(RecalcTrigger,Trigger1Y)),NA())</f>
        <v>5.9065419751647141E-3</v>
      </c>
      <c r="N2607" s="145">
        <f>IFERROR(_xll.qlIndexFixing(ONIndex1M,I2607,TRUE,_xll.ohTrigger(RecalcTrigger,Trigger1M)),NA())</f>
        <v>5.514207526532422E-3</v>
      </c>
      <c r="O2607" s="44">
        <f>IFERROR(_xll.qlIndexFixing(ONIndex3M,I2607,TRUE,_xll.ohTrigger(RecalcTrigger,Trigger3M)),NA())</f>
        <v>5.7384133819782246E-3</v>
      </c>
      <c r="P2607" s="44">
        <f>IFERROR(_xll.qlIndexFixing(ONIndex6M,I2607,TRUE,_xll.ohTrigger(RecalcTrigger,Trigger6M)),NA())</f>
        <v>5.6625069802873629E-3</v>
      </c>
      <c r="Q2607" s="146">
        <f>IFERROR(_xll.qlIndexFixing(ONIndex1Y,I2607,TRUE,_xll.ohTrigger(RecalcTrigger,Trigger1Y)),NA())</f>
        <v>5.8598485547922685E-3</v>
      </c>
    </row>
    <row r="2608" spans="2:17" x14ac:dyDescent="0.2">
      <c r="B2608" s="39" t="s">
        <v>42</v>
      </c>
      <c r="D2608" s="42">
        <f>_xll.qlCalendarAdvance(Calendar,$D2607,B2608,"f",FALSE)</f>
        <v>58042</v>
      </c>
      <c r="E2608" s="140">
        <f>_xll.qlInterestRateIndexValueDate(IndexON,D2608)</f>
        <v>58042</v>
      </c>
      <c r="F2608" s="156">
        <f>IFERROR(_xll.qlIndexFixing(IndexON,D2608,TRUE,_xll.ohTrigger(RecalcTrigger,TriggerON)),NA())</f>
        <v>4.8035432360749031E-3</v>
      </c>
      <c r="H2608" s="42">
        <f>_xll.qlCalendarAdvance(Calendar,$H2607,B2608,"f",FALSE)</f>
        <v>58042</v>
      </c>
      <c r="I2608" s="140">
        <f>_xll.qlInterestRateIndexValueDate(Index1M,$H2608)</f>
        <v>58042</v>
      </c>
      <c r="J2608" s="145">
        <f>IFERROR(_xll.qlIndexFixing(Index1M,$H2608,TRUE,_xll.ohTrigger(RecalcTrigger,Trigger1M)),NA())</f>
        <v>5.5195657609088261E-3</v>
      </c>
      <c r="K2608" s="44">
        <f>IFERROR(_xll.qlIndexFixing(Index3M,H2608,TRUE,_xll.ohTrigger(RecalcTrigger,Trigger3M)),NA())</f>
        <v>5.7535577638940889E-3</v>
      </c>
      <c r="L2608" s="44">
        <f>IFERROR(_xll.qlIndexFixing(Index6M,$H2608,TRUE,_xll.ohTrigger(RecalcTrigger,Trigger6M)),NA())</f>
        <v>5.6886318479813062E-3</v>
      </c>
      <c r="M2608" s="146">
        <f>IFERROR(_xll.qlIndexFixing(Index1Y,$H2608,TRUE,_xll.ohTrigger(RecalcTrigger,Trigger1Y)),NA())</f>
        <v>5.9077538735781143E-3</v>
      </c>
      <c r="N2608" s="145">
        <f>IFERROR(_xll.qlIndexFixing(ONIndex1M,I2608,TRUE,_xll.ohTrigger(RecalcTrigger,Trigger1M)),NA())</f>
        <v>5.5154624892073123E-3</v>
      </c>
      <c r="O2608" s="44">
        <f>IFERROR(_xll.qlIndexFixing(ONIndex3M,I2608,TRUE,_xll.ohTrigger(RecalcTrigger,Trigger3M)),NA())</f>
        <v>5.7398612826997653E-3</v>
      </c>
      <c r="P2608" s="44">
        <f>IFERROR(_xll.qlIndexFixing(ONIndex6M,I2608,TRUE,_xll.ohTrigger(RecalcTrigger,Trigger6M)),NA())</f>
        <v>5.6637566383210824E-3</v>
      </c>
      <c r="Q2608" s="146">
        <f>IFERROR(_xll.qlIndexFixing(ONIndex1Y,I2608,TRUE,_xll.ohTrigger(RecalcTrigger,Trigger1Y)),NA())</f>
        <v>5.8608390760150897E-3</v>
      </c>
    </row>
    <row r="2609" spans="2:17" x14ac:dyDescent="0.2">
      <c r="B2609" s="39" t="s">
        <v>42</v>
      </c>
      <c r="D2609" s="42">
        <f>_xll.qlCalendarAdvance(Calendar,$D2608,B2609,"f",FALSE)</f>
        <v>58049</v>
      </c>
      <c r="E2609" s="140">
        <f>_xll.qlInterestRateIndexValueDate(IndexON,D2609)</f>
        <v>58049</v>
      </c>
      <c r="F2609" s="156">
        <f>IFERROR(_xll.qlIndexFixing(IndexON,D2609,TRUE,_xll.ohTrigger(RecalcTrigger,TriggerON)),NA())</f>
        <v>4.8051853211728002E-3</v>
      </c>
      <c r="H2609" s="42">
        <f>_xll.qlCalendarAdvance(Calendar,$H2608,B2609,"f",FALSE)</f>
        <v>58049</v>
      </c>
      <c r="I2609" s="140">
        <f>_xll.qlInterestRateIndexValueDate(Index1M,$H2609)</f>
        <v>58049</v>
      </c>
      <c r="J2609" s="145">
        <f>IFERROR(_xll.qlIndexFixing(Index1M,$H2609,TRUE,_xll.ohTrigger(RecalcTrigger,Trigger1M)),NA())</f>
        <v>5.5208438888749989E-3</v>
      </c>
      <c r="K2609" s="44">
        <f>IFERROR(_xll.qlIndexFixing(Index3M,H2609,TRUE,_xll.ohTrigger(RecalcTrigger,Trigger3M)),NA())</f>
        <v>5.7547411368225306E-3</v>
      </c>
      <c r="L2609" s="44">
        <f>IFERROR(_xll.qlIndexFixing(Index6M,$H2609,TRUE,_xll.ohTrigger(RecalcTrigger,Trigger6M)),NA())</f>
        <v>5.6901287774851241E-3</v>
      </c>
      <c r="M2609" s="146">
        <f>IFERROR(_xll.qlIndexFixing(Index1Y,$H2609,TRUE,_xll.ohTrigger(RecalcTrigger,Trigger1Y)),NA())</f>
        <v>5.9089740635462906E-3</v>
      </c>
      <c r="N2609" s="145">
        <f>IFERROR(_xll.qlIndexFixing(ONIndex1M,I2609,TRUE,_xll.ohTrigger(RecalcTrigger,Trigger1M)),NA())</f>
        <v>5.5167244726783693E-3</v>
      </c>
      <c r="O2609" s="44">
        <f>IFERROR(_xll.qlIndexFixing(ONIndex3M,I2609,TRUE,_xll.ohTrigger(RecalcTrigger,Trigger3M)),NA())</f>
        <v>5.7413143304274605E-3</v>
      </c>
      <c r="P2609" s="44">
        <f>IFERROR(_xll.qlIndexFixing(ONIndex6M,I2609,TRUE,_xll.ohTrigger(RecalcTrigger,Trigger6M)),NA())</f>
        <v>5.6650135121483203E-3</v>
      </c>
      <c r="Q2609" s="146">
        <f>IFERROR(_xll.qlIndexFixing(ONIndex1Y,I2609,TRUE,_xll.ohTrigger(RecalcTrigger,Trigger1Y)),NA())</f>
        <v>5.8618378386721126E-3</v>
      </c>
    </row>
    <row r="2610" spans="2:17" x14ac:dyDescent="0.2">
      <c r="B2610" s="39" t="s">
        <v>42</v>
      </c>
      <c r="D2610" s="42">
        <f>_xll.qlCalendarAdvance(Calendar,$D2609,B2610,"f",FALSE)</f>
        <v>58056</v>
      </c>
      <c r="E2610" s="140">
        <f>_xll.qlInterestRateIndexValueDate(IndexON,D2610)</f>
        <v>58056</v>
      </c>
      <c r="F2610" s="156">
        <f>IFERROR(_xll.qlIndexFixing(IndexON,D2610,TRUE,_xll.ohTrigger(RecalcTrigger,TriggerON)),NA())</f>
        <v>4.8068324293570885E-3</v>
      </c>
      <c r="H2610" s="42">
        <f>_xll.qlCalendarAdvance(Calendar,$H2609,B2610,"f",FALSE)</f>
        <v>58056</v>
      </c>
      <c r="I2610" s="140">
        <f>_xll.qlInterestRateIndexValueDate(Index1M,$H2610)</f>
        <v>58056</v>
      </c>
      <c r="J2610" s="145">
        <f>IFERROR(_xll.qlIndexFixing(Index1M,$H2610,TRUE,_xll.ohTrigger(RecalcTrigger,Trigger1M)),NA())</f>
        <v>5.5221290408842549E-3</v>
      </c>
      <c r="K2610" s="44">
        <f>IFERROR(_xll.qlIndexFixing(Index3M,H2610,TRUE,_xll.ohTrigger(RecalcTrigger,Trigger3M)),NA())</f>
        <v>5.7562341442235617E-3</v>
      </c>
      <c r="L2610" s="44">
        <f>IFERROR(_xll.qlIndexFixing(Index6M,$H2610,TRUE,_xll.ohTrigger(RecalcTrigger,Trigger6M)),NA())</f>
        <v>5.6914899869277237E-3</v>
      </c>
      <c r="M2610" s="146">
        <f>IFERROR(_xll.qlIndexFixing(Index1Y,$H2610,TRUE,_xll.ohTrigger(RecalcTrigger,Trigger1Y)),NA())</f>
        <v>5.910202545098997E-3</v>
      </c>
      <c r="N2610" s="145">
        <f>IFERROR(_xll.qlIndexFixing(ONIndex1M,I2610,TRUE,_xll.ohTrigger(RecalcTrigger,Trigger1M)),NA())</f>
        <v>5.5179934766214078E-3</v>
      </c>
      <c r="O2610" s="44">
        <f>IFERROR(_xll.qlIndexFixing(ONIndex3M,I2610,TRUE,_xll.ohTrigger(RecalcTrigger,Trigger3M)),NA())</f>
        <v>5.7427725251613104E-3</v>
      </c>
      <c r="P2610" s="44">
        <f>IFERROR(_xll.qlIndexFixing(ONIndex6M,I2610,TRUE,_xll.ohTrigger(RecalcTrigger,Trigger6M)),NA())</f>
        <v>5.6662776017690764E-3</v>
      </c>
      <c r="Q2610" s="146">
        <f>IFERROR(_xll.qlIndexFixing(ONIndex1Y,I2610,TRUE,_xll.ohTrigger(RecalcTrigger,Trigger1Y)),NA())</f>
        <v>5.8628448430064761E-3</v>
      </c>
    </row>
    <row r="2611" spans="2:17" x14ac:dyDescent="0.2">
      <c r="B2611" s="39" t="s">
        <v>42</v>
      </c>
      <c r="D2611" s="42">
        <f>_xll.qlCalendarAdvance(Calendar,$D2610,B2611,"f",FALSE)</f>
        <v>58063</v>
      </c>
      <c r="E2611" s="140">
        <f>_xll.qlInterestRateIndexValueDate(IndexON,D2611)</f>
        <v>58063</v>
      </c>
      <c r="F2611" s="156">
        <f>IFERROR(_xll.qlIndexFixing(IndexON,D2611,TRUE,_xll.ohTrigger(RecalcTrigger,TriggerON)),NA())</f>
        <v>4.8084845606277682E-3</v>
      </c>
      <c r="H2611" s="42">
        <f>_xll.qlCalendarAdvance(Calendar,$H2610,B2611,"f",FALSE)</f>
        <v>58063</v>
      </c>
      <c r="I2611" s="140">
        <f>_xll.qlInterestRateIndexValueDate(Index1M,$H2611)</f>
        <v>58063</v>
      </c>
      <c r="J2611" s="145">
        <f>IFERROR(_xll.qlIndexFixing(Index1M,$H2611,TRUE,_xll.ohTrigger(RecalcTrigger,Trigger1M)),NA())</f>
        <v>5.5234212169365943E-3</v>
      </c>
      <c r="K2611" s="44">
        <f>IFERROR(_xll.qlIndexFixing(Index3M,H2611,TRUE,_xll.ohTrigger(RecalcTrigger,Trigger3M)),NA())</f>
        <v>5.7577323064129911E-3</v>
      </c>
      <c r="L2611" s="44">
        <f>IFERROR(_xll.qlIndexFixing(Index6M,$H2611,TRUE,_xll.ohTrigger(RecalcTrigger,Trigger6M)),NA())</f>
        <v>5.6928584334055366E-3</v>
      </c>
      <c r="M2611" s="146">
        <f>IFERROR(_xll.qlIndexFixing(Index1Y,$H2611,TRUE,_xll.ohTrigger(RecalcTrigger,Trigger1Y)),NA())</f>
        <v>5.9114393182666536E-3</v>
      </c>
      <c r="N2611" s="145">
        <f>IFERROR(_xll.qlIndexFixing(ONIndex1M,I2611,TRUE,_xll.ohTrigger(RecalcTrigger,Trigger1M)),NA())</f>
        <v>5.5192695012795667E-3</v>
      </c>
      <c r="O2611" s="44">
        <f>IFERROR(_xll.qlIndexFixing(ONIndex3M,I2611,TRUE,_xll.ohTrigger(RecalcTrigger,Trigger3M)),NA())</f>
        <v>5.7442358669013149E-3</v>
      </c>
      <c r="P2611" s="44">
        <f>IFERROR(_xll.qlIndexFixing(ONIndex6M,I2611,TRUE,_xll.ohTrigger(RecalcTrigger,Trigger6M)),NA())</f>
        <v>5.6675489071023044E-3</v>
      </c>
      <c r="Q2611" s="146">
        <f>IFERROR(_xll.qlIndexFixing(ONIndex1Y,I2611,TRUE,_xll.ohTrigger(RecalcTrigger,Trigger1Y)),NA())</f>
        <v>5.8638600887750414E-3</v>
      </c>
    </row>
    <row r="2612" spans="2:17" x14ac:dyDescent="0.2">
      <c r="B2612" s="39" t="s">
        <v>42</v>
      </c>
      <c r="D2612" s="42">
        <f>_xll.qlCalendarAdvance(Calendar,$D2611,B2612,"f",FALSE)</f>
        <v>58071</v>
      </c>
      <c r="E2612" s="140">
        <f>_xll.qlInterestRateIndexValueDate(IndexON,D2612)</f>
        <v>58071</v>
      </c>
      <c r="F2612" s="156">
        <f>IFERROR(_xll.qlIndexFixing(IndexON,D2612,TRUE,_xll.ohTrigger(RecalcTrigger,TriggerON)),NA())</f>
        <v>4.8106795473164734E-3</v>
      </c>
      <c r="H2612" s="42">
        <f>_xll.qlCalendarAdvance(Calendar,$H2611,B2612,"f",FALSE)</f>
        <v>58071</v>
      </c>
      <c r="I2612" s="140">
        <f>_xll.qlInterestRateIndexValueDate(Index1M,$H2612)</f>
        <v>58071</v>
      </c>
      <c r="J2612" s="145">
        <f>IFERROR(_xll.qlIndexFixing(Index1M,$H2612,TRUE,_xll.ohTrigger(RecalcTrigger,Trigger1M)),NA())</f>
        <v>5.5247713034056022E-3</v>
      </c>
      <c r="K2612" s="44">
        <f>IFERROR(_xll.qlIndexFixing(Index3M,H2612,TRUE,_xll.ohTrigger(RecalcTrigger,Trigger3M)),NA())</f>
        <v>5.7594508037643634E-3</v>
      </c>
      <c r="L2612" s="44">
        <f>IFERROR(_xll.qlIndexFixing(Index6M,$H2612,TRUE,_xll.ohTrigger(RecalcTrigger,Trigger6M)),NA())</f>
        <v>5.6944312339332155E-3</v>
      </c>
      <c r="M2612" s="146">
        <f>IFERROR(_xll.qlIndexFixing(Index1Y,$H2612,TRUE,_xll.ohTrigger(RecalcTrigger,Trigger1Y)),NA())</f>
        <v>5.9131475642685586E-3</v>
      </c>
      <c r="N2612" s="145">
        <f>IFERROR(_xll.qlIndexFixing(ONIndex1M,I2612,TRUE,_xll.ohTrigger(RecalcTrigger,Trigger1M)),NA())</f>
        <v>5.521003976895293E-3</v>
      </c>
      <c r="O2612" s="44">
        <f>IFERROR(_xll.qlIndexFixing(ONIndex3M,I2612,TRUE,_xll.ohTrigger(RecalcTrigger,Trigger3M)),NA())</f>
        <v>5.7462153649290313E-3</v>
      </c>
      <c r="P2612" s="44">
        <f>IFERROR(_xll.qlIndexFixing(ONIndex6M,I2612,TRUE,_xll.ohTrigger(RecalcTrigger,Trigger6M)),NA())</f>
        <v>5.6692821489775138E-3</v>
      </c>
      <c r="Q2612" s="146">
        <f>IFERROR(_xll.qlIndexFixing(ONIndex1Y,I2612,TRUE,_xll.ohTrigger(RecalcTrigger,Trigger1Y)),NA())</f>
        <v>5.8652718187305703E-3</v>
      </c>
    </row>
    <row r="2613" spans="2:17" x14ac:dyDescent="0.2">
      <c r="B2613" s="39" t="s">
        <v>42</v>
      </c>
      <c r="D2613" s="42">
        <f>_xll.qlCalendarAdvance(Calendar,$D2612,B2613,"f",FALSE)</f>
        <v>58078</v>
      </c>
      <c r="E2613" s="140">
        <f>_xll.qlInterestRateIndexValueDate(IndexON,D2613)</f>
        <v>58078</v>
      </c>
      <c r="F2613" s="156">
        <f>IFERROR(_xll.qlIndexFixing(IndexON,D2613,TRUE,_xll.ohTrigger(RecalcTrigger,TriggerON)),NA())</f>
        <v>4.8123432035573907E-3</v>
      </c>
      <c r="H2613" s="42">
        <f>_xll.qlCalendarAdvance(Calendar,$H2612,B2613,"f",FALSE)</f>
        <v>58078</v>
      </c>
      <c r="I2613" s="140">
        <f>_xll.qlInterestRateIndexValueDate(Index1M,$H2613)</f>
        <v>58078</v>
      </c>
      <c r="J2613" s="145">
        <f>IFERROR(_xll.qlIndexFixing(Index1M,$H2613,TRUE,_xll.ohTrigger(RecalcTrigger,Trigger1M)),NA())</f>
        <v>5.5260780094902283E-3</v>
      </c>
      <c r="K2613" s="44">
        <f>IFERROR(_xll.qlIndexFixing(Index3M,H2613,TRUE,_xll.ohTrigger(RecalcTrigger,Trigger3M)),NA())</f>
        <v>5.7609600119459137E-3</v>
      </c>
      <c r="L2613" s="44">
        <f>IFERROR(_xll.qlIndexFixing(Index6M,$H2613,TRUE,_xll.ohTrigger(RecalcTrigger,Trigger6M)),NA())</f>
        <v>5.6956694632017127E-3</v>
      </c>
      <c r="M2613" s="146">
        <f>IFERROR(_xll.qlIndexFixing(Index1Y,$H2613,TRUE,_xll.ohTrigger(RecalcTrigger,Trigger1Y)),NA())</f>
        <v>5.9144033303985136E-3</v>
      </c>
      <c r="N2613" s="145">
        <f>IFERROR(_xll.qlIndexFixing(ONIndex1M,I2613,TRUE,_xll.ohTrigger(RecalcTrigger,Trigger1M)),NA())</f>
        <v>5.522296087673296E-3</v>
      </c>
      <c r="O2613" s="44">
        <f>IFERROR(_xll.qlIndexFixing(ONIndex3M,I2613,TRUE,_xll.ohTrigger(RecalcTrigger,Trigger3M)),NA())</f>
        <v>5.7476905177326438E-3</v>
      </c>
      <c r="P2613" s="44">
        <f>IFERROR(_xll.qlIndexFixing(ONIndex6M,I2613,TRUE,_xll.ohTrigger(RecalcTrigger,Trigger6M)),NA())</f>
        <v>5.67056998748187E-3</v>
      </c>
      <c r="Q2613" s="146">
        <f>IFERROR(_xll.qlIndexFixing(ONIndex1Y,I2613,TRUE,_xll.ohTrigger(RecalcTrigger,Trigger1Y)),NA())</f>
        <v>5.8663059355582954E-3</v>
      </c>
    </row>
    <row r="2614" spans="2:17" x14ac:dyDescent="0.2">
      <c r="B2614" s="39" t="s">
        <v>42</v>
      </c>
      <c r="D2614" s="42">
        <f>_xll.qlCalendarAdvance(Calendar,$D2613,B2614,"f",FALSE)</f>
        <v>58085</v>
      </c>
      <c r="E2614" s="140">
        <f>_xll.qlInterestRateIndexValueDate(IndexON,D2614)</f>
        <v>58085</v>
      </c>
      <c r="F2614" s="156">
        <f>IFERROR(_xll.qlIndexFixing(IndexON,D2614,TRUE,_xll.ohTrigger(RecalcTrigger,TriggerON)),NA())</f>
        <v>4.8140118829657448E-3</v>
      </c>
      <c r="H2614" s="42">
        <f>_xll.qlCalendarAdvance(Calendar,$H2613,B2614,"f",FALSE)</f>
        <v>58085</v>
      </c>
      <c r="I2614" s="140">
        <f>_xll.qlInterestRateIndexValueDate(Index1M,$H2614)</f>
        <v>58085</v>
      </c>
      <c r="J2614" s="145">
        <f>IFERROR(_xll.qlIndexFixing(Index1M,$H2614,TRUE,_xll.ohTrigger(RecalcTrigger,Trigger1M)),NA())</f>
        <v>5.527391739521369E-3</v>
      </c>
      <c r="K2614" s="44">
        <f>IFERROR(_xll.qlIndexFixing(Index3M,H2614,TRUE,_xll.ohTrigger(RecalcTrigger,Trigger3M)),NA())</f>
        <v>5.7624743749338731E-3</v>
      </c>
      <c r="L2614" s="44">
        <f>IFERROR(_xll.qlIndexFixing(Index6M,$H2614,TRUE,_xll.ohTrigger(RecalcTrigger,Trigger6M)),NA())</f>
        <v>5.6970601161359319E-3</v>
      </c>
      <c r="M2614" s="146">
        <f>IFERROR(_xll.qlIndexFixing(Index1Y,$H2614,TRUE,_xll.ohTrigger(RecalcTrigger,Trigger1Y)),NA())</f>
        <v>5.9156673885211956E-3</v>
      </c>
      <c r="N2614" s="145">
        <f>IFERROR(_xll.qlIndexFixing(ONIndex1M,I2614,TRUE,_xll.ohTrigger(RecalcTrigger,Trigger1M)),NA())</f>
        <v>5.5235952193285111E-3</v>
      </c>
      <c r="O2614" s="44">
        <f>IFERROR(_xll.qlIndexFixing(ONIndex3M,I2614,TRUE,_xll.ohTrigger(RecalcTrigger,Trigger3M)),NA())</f>
        <v>5.749170817758535E-3</v>
      </c>
      <c r="P2614" s="44">
        <f>IFERROR(_xll.qlIndexFixing(ONIndex6M,I2614,TRUE,_xll.ohTrigger(RecalcTrigger,Trigger6M)),NA())</f>
        <v>5.6718650419418379E-3</v>
      </c>
      <c r="Q2614" s="146">
        <f>IFERROR(_xll.qlIndexFixing(ONIndex1Y,I2614,TRUE,_xll.ohTrigger(RecalcTrigger,Trigger1Y)),NA())</f>
        <v>5.867348294171423E-3</v>
      </c>
    </row>
    <row r="2615" spans="2:17" x14ac:dyDescent="0.2">
      <c r="B2615" s="39" t="s">
        <v>42</v>
      </c>
      <c r="D2615" s="42">
        <f>_xll.qlCalendarAdvance(Calendar,$D2614,B2615,"f",FALSE)</f>
        <v>58092</v>
      </c>
      <c r="E2615" s="140">
        <f>_xll.qlInterestRateIndexValueDate(IndexON,D2615)</f>
        <v>58092</v>
      </c>
      <c r="F2615" s="156">
        <f>IFERROR(_xll.qlIndexFixing(IndexON,D2615,TRUE,_xll.ohTrigger(RecalcTrigger,TriggerON)),NA())</f>
        <v>4.8156855855415372E-3</v>
      </c>
      <c r="H2615" s="42">
        <f>_xll.qlCalendarAdvance(Calendar,$H2614,B2615,"f",FALSE)</f>
        <v>58092</v>
      </c>
      <c r="I2615" s="140">
        <f>_xll.qlInterestRateIndexValueDate(Index1M,$H2615)</f>
        <v>58092</v>
      </c>
      <c r="J2615" s="145">
        <f>IFERROR(_xll.qlIndexFixing(Index1M,$H2615,TRUE,_xll.ohTrigger(RecalcTrigger,Trigger1M)),NA())</f>
        <v>5.5287124934911801E-3</v>
      </c>
      <c r="K2615" s="44">
        <f>IFERROR(_xll.qlIndexFixing(Index3M,H2615,TRUE,_xll.ohTrigger(RecalcTrigger,Trigger3M)),NA())</f>
        <v>5.7639938927327439E-3</v>
      </c>
      <c r="L2615" s="44">
        <f>IFERROR(_xll.qlIndexFixing(Index6M,$H2615,TRUE,_xll.ohTrigger(RecalcTrigger,Trigger6M)),NA())</f>
        <v>5.698458006049437E-3</v>
      </c>
      <c r="M2615" s="146">
        <f>IFERROR(_xll.qlIndexFixing(Index1Y,$H2615,TRUE,_xll.ohTrigger(RecalcTrigger,Trigger1Y)),NA())</f>
        <v>5.9169397386681843E-3</v>
      </c>
      <c r="N2615" s="145">
        <f>IFERROR(_xll.qlIndexFixing(ONIndex1M,I2615,TRUE,_xll.ohTrigger(RecalcTrigger,Trigger1M)),NA())</f>
        <v>5.5249013717798929E-3</v>
      </c>
      <c r="O2615" s="44">
        <f>IFERROR(_xll.qlIndexFixing(ONIndex3M,I2615,TRUE,_xll.ohTrigger(RecalcTrigger,Trigger3M)),NA())</f>
        <v>5.7506562649796891E-3</v>
      </c>
      <c r="P2615" s="44">
        <f>IFERROR(_xll.qlIndexFixing(ONIndex6M,I2615,TRUE,_xll.ohTrigger(RecalcTrigger,Trigger6M)),NA())</f>
        <v>5.6731673124114463E-3</v>
      </c>
      <c r="Q2615" s="146">
        <f>IFERROR(_xll.qlIndexFixing(ONIndex1Y,I2615,TRUE,_xll.ohTrigger(RecalcTrigger,Trigger1Y)),NA())</f>
        <v>5.8683988945699523E-3</v>
      </c>
    </row>
    <row r="2616" spans="2:17" x14ac:dyDescent="0.2">
      <c r="B2616" s="39" t="s">
        <v>42</v>
      </c>
      <c r="D2616" s="42">
        <f>_xll.qlCalendarAdvance(Calendar,$D2615,B2616,"f",FALSE)</f>
        <v>58099</v>
      </c>
      <c r="E2616" s="140">
        <f>_xll.qlInterestRateIndexValueDate(IndexON,D2616)</f>
        <v>58099</v>
      </c>
      <c r="F2616" s="156">
        <f>IFERROR(_xll.qlIndexFixing(IndexON,D2616,TRUE,_xll.ohTrigger(RecalcTrigger,TriggerON)),NA())</f>
        <v>4.8173643112577515E-3</v>
      </c>
      <c r="H2616" s="42">
        <f>_xll.qlCalendarAdvance(Calendar,$H2615,B2616,"f",FALSE)</f>
        <v>58099</v>
      </c>
      <c r="I2616" s="140">
        <f>_xll.qlInterestRateIndexValueDate(Index1M,$H2616)</f>
        <v>58099</v>
      </c>
      <c r="J2616" s="145">
        <f>IFERROR(_xll.qlIndexFixing(Index1M,$H2616,TRUE,_xll.ohTrigger(RecalcTrigger,Trigger1M)),NA())</f>
        <v>5.5300402714048907E-3</v>
      </c>
      <c r="K2616" s="44">
        <f>IFERROR(_xll.qlIndexFixing(Index3M,H2616,TRUE,_xll.ohTrigger(RecalcTrigger,Trigger3M)),NA())</f>
        <v>5.7655185653479298E-3</v>
      </c>
      <c r="L2616" s="44">
        <f>IFERROR(_xll.qlIndexFixing(Index6M,$H2616,TRUE,_xll.ohTrigger(RecalcTrigger,Trigger6M)),NA())</f>
        <v>5.6998631329552114E-3</v>
      </c>
      <c r="M2616" s="146">
        <f>IFERROR(_xll.qlIndexFixing(Index1Y,$H2616,TRUE,_xll.ohTrigger(RecalcTrigger,Trigger1Y)),NA())</f>
        <v>5.9182203808714993E-3</v>
      </c>
      <c r="N2616" s="145">
        <f>IFERROR(_xll.qlIndexFixing(ONIndex1M,I2616,TRUE,_xll.ohTrigger(RecalcTrigger,Trigger1M)),NA())</f>
        <v>5.5262145450814728E-3</v>
      </c>
      <c r="O2616" s="44">
        <f>IFERROR(_xll.qlIndexFixing(ONIndex3M,I2616,TRUE,_xll.ohTrigger(RecalcTrigger,Trigger3M)),NA())</f>
        <v>5.7521468593961051E-3</v>
      </c>
      <c r="P2616" s="44">
        <f>IFERROR(_xll.qlIndexFixing(ONIndex6M,I2616,TRUE,_xll.ohTrigger(RecalcTrigger,Trigger6M)),NA())</f>
        <v>5.6744767988636821E-3</v>
      </c>
      <c r="Q2616" s="146">
        <f>IFERROR(_xll.qlIndexFixing(ONIndex1Y,I2616,TRUE,_xll.ohTrigger(RecalcTrigger,Trigger1Y)),NA())</f>
        <v>5.8694577368079157E-3</v>
      </c>
    </row>
    <row r="2617" spans="2:17" x14ac:dyDescent="0.2">
      <c r="B2617" s="39" t="s">
        <v>42</v>
      </c>
      <c r="D2617" s="42">
        <f>_xll.qlCalendarAdvance(Calendar,$D2616,B2617,"f",FALSE)</f>
        <v>58106</v>
      </c>
      <c r="E2617" s="140">
        <f>_xll.qlInterestRateIndexValueDate(IndexON,D2617)</f>
        <v>58106</v>
      </c>
      <c r="F2617" s="156">
        <f>IFERROR(_xll.qlIndexFixing(IndexON,D2617,TRUE,_xll.ohTrigger(RecalcTrigger,TriggerON)),NA())</f>
        <v>4.8190480601684191E-3</v>
      </c>
      <c r="H2617" s="42">
        <f>_xll.qlCalendarAdvance(Calendar,$H2616,B2617,"f",FALSE)</f>
        <v>58106</v>
      </c>
      <c r="I2617" s="140">
        <f>_xll.qlInterestRateIndexValueDate(Index1M,$H2617)</f>
        <v>58106</v>
      </c>
      <c r="J2617" s="145">
        <f>IFERROR(_xll.qlIndexFixing(Index1M,$H2617,TRUE,_xll.ohTrigger(RecalcTrigger,Trigger1M)),NA())</f>
        <v>5.5309616930683337E-3</v>
      </c>
      <c r="K2617" s="44">
        <f>IFERROR(_xll.qlIndexFixing(Index3M,H2617,TRUE,_xll.ohTrigger(RecalcTrigger,Trigger3M)),NA())</f>
        <v>5.7668926274108334E-3</v>
      </c>
      <c r="L2617" s="44">
        <f>IFERROR(_xll.qlIndexFixing(Index6M,$H2617,TRUE,_xll.ohTrigger(RecalcTrigger,Trigger6M)),NA())</f>
        <v>5.7012754968698226E-3</v>
      </c>
      <c r="M2617" s="146">
        <f>IFERROR(_xll.qlIndexFixing(Index1Y,$H2617,TRUE,_xll.ohTrigger(RecalcTrigger,Trigger1Y)),NA())</f>
        <v>5.9190732558373387E-3</v>
      </c>
      <c r="N2617" s="145">
        <f>IFERROR(_xll.qlIndexFixing(ONIndex1M,I2617,TRUE,_xll.ohTrigger(RecalcTrigger,Trigger1M)),NA())</f>
        <v>5.5275347392062342E-3</v>
      </c>
      <c r="O2617" s="44">
        <f>IFERROR(_xll.qlIndexFixing(ONIndex3M,I2617,TRUE,_xll.ohTrigger(RecalcTrigger,Trigger3M)),NA())</f>
        <v>5.7536426009807693E-3</v>
      </c>
      <c r="P2617" s="44">
        <f>IFERROR(_xll.qlIndexFixing(ONIndex6M,I2617,TRUE,_xll.ohTrigger(RecalcTrigger,Trigger6M)),NA())</f>
        <v>5.6757935012715279E-3</v>
      </c>
      <c r="Q2617" s="146">
        <f>IFERROR(_xll.qlIndexFixing(ONIndex1Y,I2617,TRUE,_xll.ohTrigger(RecalcTrigger,Trigger1Y)),NA())</f>
        <v>5.8705248208312808E-3</v>
      </c>
    </row>
    <row r="2618" spans="2:17" x14ac:dyDescent="0.2">
      <c r="B2618" s="39" t="s">
        <v>42</v>
      </c>
      <c r="D2618" s="42">
        <f>_xll.qlCalendarAdvance(Calendar,$D2617,B2618,"f",FALSE)</f>
        <v>58113</v>
      </c>
      <c r="E2618" s="140">
        <f>_xll.qlInterestRateIndexValueDate(IndexON,D2618)</f>
        <v>58113</v>
      </c>
      <c r="F2618" s="156">
        <f>IFERROR(_xll.qlIndexFixing(IndexON,D2618,TRUE,_xll.ohTrigger(RecalcTrigger,TriggerON)),NA())</f>
        <v>4.8207368322195085E-3</v>
      </c>
      <c r="H2618" s="42">
        <f>_xll.qlCalendarAdvance(Calendar,$H2617,B2618,"f",FALSE)</f>
        <v>58113</v>
      </c>
      <c r="I2618" s="140">
        <f>_xll.qlInterestRateIndexValueDate(Index1M,$H2618)</f>
        <v>58113</v>
      </c>
      <c r="J2618" s="145">
        <f>IFERROR(_xll.qlIndexFixing(Index1M,$H2618,TRUE,_xll.ohTrigger(RecalcTrigger,Trigger1M)),NA())</f>
        <v>5.5323019528232976E-3</v>
      </c>
      <c r="K2618" s="44">
        <f>IFERROR(_xll.qlIndexFixing(Index3M,H2618,TRUE,_xll.ohTrigger(RecalcTrigger,Trigger3M)),NA())</f>
        <v>5.7684272172440808E-3</v>
      </c>
      <c r="L2618" s="44">
        <f>IFERROR(_xll.qlIndexFixing(Index6M,$H2618,TRUE,_xll.ohTrigger(RecalcTrigger,Trigger6M)),NA())</f>
        <v>5.7026950978076012E-3</v>
      </c>
      <c r="M2618" s="146">
        <f>IFERROR(_xll.qlIndexFixing(Index1Y,$H2618,TRUE,_xll.ohTrigger(RecalcTrigger,Trigger1Y)),NA())</f>
        <v>5.920806541573208E-3</v>
      </c>
      <c r="N2618" s="145">
        <f>IFERROR(_xll.qlIndexFixing(ONIndex1M,I2618,TRUE,_xll.ohTrigger(RecalcTrigger,Trigger1M)),NA())</f>
        <v>5.5288619541811936E-3</v>
      </c>
      <c r="O2618" s="44">
        <f>IFERROR(_xll.qlIndexFixing(ONIndex3M,I2618,TRUE,_xll.ohTrigger(RecalcTrigger,Trigger3M)),NA())</f>
        <v>5.7551434897877103E-3</v>
      </c>
      <c r="P2618" s="44">
        <f>IFERROR(_xll.qlIndexFixing(ONIndex6M,I2618,TRUE,_xll.ohTrigger(RecalcTrigger,Trigger6M)),NA())</f>
        <v>5.6771174196890159E-3</v>
      </c>
      <c r="Q2618" s="146">
        <f>IFERROR(_xll.qlIndexFixing(ONIndex1Y,I2618,TRUE,_xll.ohTrigger(RecalcTrigger,Trigger1Y)),NA())</f>
        <v>5.8716001466400476E-3</v>
      </c>
    </row>
    <row r="2619" spans="2:17" x14ac:dyDescent="0.2">
      <c r="B2619" s="39" t="s">
        <v>42</v>
      </c>
      <c r="D2619" s="42">
        <f>_xll.qlCalendarAdvance(Calendar,$D2618,B2619,"f",FALSE)</f>
        <v>58120</v>
      </c>
      <c r="E2619" s="140">
        <f>_xll.qlInterestRateIndexValueDate(IndexON,D2619)</f>
        <v>58120</v>
      </c>
      <c r="F2619" s="156">
        <f>IFERROR(_xll.qlIndexFixing(IndexON,D2619,TRUE,_xll.ohTrigger(RecalcTrigger,TriggerON)),NA())</f>
        <v>4.8224306274380355E-3</v>
      </c>
      <c r="H2619" s="42">
        <f>_xll.qlCalendarAdvance(Calendar,$H2618,B2619,"f",FALSE)</f>
        <v>58120</v>
      </c>
      <c r="I2619" s="140">
        <f>_xll.qlInterestRateIndexValueDate(Index1M,$H2619)</f>
        <v>58120</v>
      </c>
      <c r="J2619" s="145">
        <f>IFERROR(_xll.qlIndexFixing(Index1M,$H2619,TRUE,_xll.ohTrigger(RecalcTrigger,Trigger1M)),NA())</f>
        <v>5.5336492361936808E-3</v>
      </c>
      <c r="K2619" s="44">
        <f>IFERROR(_xll.qlIndexFixing(Index3M,H2619,TRUE,_xll.ohTrigger(RecalcTrigger,Trigger3M)),NA())</f>
        <v>5.769966961823858E-3</v>
      </c>
      <c r="L2619" s="44">
        <f>IFERROR(_xll.qlIndexFixing(Index6M,$H2619,TRUE,_xll.ohTrigger(RecalcTrigger,Trigger6M)),NA())</f>
        <v>5.704121935784217E-3</v>
      </c>
      <c r="M2619" s="146">
        <f>IFERROR(_xll.qlIndexFixing(Index1Y,$H2619,TRUE,_xll.ohTrigger(RecalcTrigger,Trigger1Y)),NA())</f>
        <v>5.9221120601363059E-3</v>
      </c>
      <c r="N2619" s="145">
        <f>IFERROR(_xll.qlIndexFixing(ONIndex1M,I2619,TRUE,_xll.ohTrigger(RecalcTrigger,Trigger1M)),NA())</f>
        <v>5.5301961899523197E-3</v>
      </c>
      <c r="O2619" s="44">
        <f>IFERROR(_xll.qlIndexFixing(ONIndex3M,I2619,TRUE,_xll.ohTrigger(RecalcTrigger,Trigger3M)),NA())</f>
        <v>5.756649525789915E-3</v>
      </c>
      <c r="P2619" s="44">
        <f>IFERROR(_xll.qlIndexFixing(ONIndex6M,I2619,TRUE,_xll.ohTrigger(RecalcTrigger,Trigger6M)),NA())</f>
        <v>5.6784485540891296E-3</v>
      </c>
      <c r="Q2619" s="146">
        <f>IFERROR(_xll.qlIndexFixing(ONIndex1Y,I2619,TRUE,_xll.ohTrigger(RecalcTrigger,Trigger1Y)),NA())</f>
        <v>5.8726837142882484E-3</v>
      </c>
    </row>
    <row r="2620" spans="2:17" x14ac:dyDescent="0.2">
      <c r="B2620" s="39" t="s">
        <v>42</v>
      </c>
      <c r="D2620" s="42">
        <f>_xll.qlCalendarAdvance(Calendar,$D2619,B2620,"f",FALSE)</f>
        <v>58127</v>
      </c>
      <c r="E2620" s="140">
        <f>_xll.qlInterestRateIndexValueDate(IndexON,D2620)</f>
        <v>58127</v>
      </c>
      <c r="F2620" s="156">
        <f>IFERROR(_xll.qlIndexFixing(IndexON,D2620,TRUE,_xll.ohTrigger(RecalcTrigger,TriggerON)),NA())</f>
        <v>4.824129445824E-3</v>
      </c>
      <c r="H2620" s="42">
        <f>_xll.qlCalendarAdvance(Calendar,$H2619,B2620,"f",FALSE)</f>
        <v>58127</v>
      </c>
      <c r="I2620" s="140">
        <f>_xll.qlInterestRateIndexValueDate(Index1M,$H2620)</f>
        <v>58127</v>
      </c>
      <c r="J2620" s="145">
        <f>IFERROR(_xll.qlIndexFixing(Index1M,$H2620,TRUE,_xll.ohTrigger(RecalcTrigger,Trigger1M)),NA())</f>
        <v>5.5350035431852729E-3</v>
      </c>
      <c r="K2620" s="44">
        <f>IFERROR(_xll.qlIndexFixing(Index3M,H2620,TRUE,_xll.ohTrigger(RecalcTrigger,Trigger3M)),NA())</f>
        <v>5.7715118611556286E-3</v>
      </c>
      <c r="L2620" s="44">
        <f>IFERROR(_xll.qlIndexFixing(Index6M,$H2620,TRUE,_xll.ohTrigger(RecalcTrigger,Trigger6M)),NA())</f>
        <v>5.7055560108148955E-3</v>
      </c>
      <c r="M2620" s="146">
        <f>IFERROR(_xll.qlIndexFixing(Index1Y,$H2620,TRUE,_xll.ohTrigger(RecalcTrigger,Trigger1Y)),NA())</f>
        <v>5.9234258708840354E-3</v>
      </c>
      <c r="N2620" s="145">
        <f>IFERROR(_xll.qlIndexFixing(ONIndex1M,I2620,TRUE,_xll.ohTrigger(RecalcTrigger,Trigger1M)),NA())</f>
        <v>5.5315374465736431E-3</v>
      </c>
      <c r="O2620" s="44">
        <f>IFERROR(_xll.qlIndexFixing(ONIndex3M,I2620,TRUE,_xll.ohTrigger(RecalcTrigger,Trigger3M)),NA())</f>
        <v>5.7581607089603661E-3</v>
      </c>
      <c r="P2620" s="44">
        <f>IFERROR(_xll.qlIndexFixing(ONIndex6M,I2620,TRUE,_xll.ohTrigger(RecalcTrigger,Trigger6M)),NA())</f>
        <v>5.6797869044718698E-3</v>
      </c>
      <c r="Q2620" s="146">
        <f>IFERROR(_xll.qlIndexFixing(ONIndex1Y,I2620,TRUE,_xll.ohTrigger(RecalcTrigger,Trigger1Y)),NA())</f>
        <v>5.8737755236948361E-3</v>
      </c>
    </row>
    <row r="2621" spans="2:17" x14ac:dyDescent="0.2">
      <c r="B2621" s="39" t="s">
        <v>42</v>
      </c>
      <c r="D2621" s="42">
        <f>_xll.qlCalendarAdvance(Calendar,$D2620,B2621,"f",FALSE)</f>
        <v>58134</v>
      </c>
      <c r="E2621" s="140">
        <f>_xll.qlInterestRateIndexValueDate(IndexON,D2621)</f>
        <v>58134</v>
      </c>
      <c r="F2621" s="156">
        <f>IFERROR(_xll.qlIndexFixing(IndexON,D2621,TRUE,_xll.ohTrigger(RecalcTrigger,TriggerON)),NA())</f>
        <v>4.8258332873774021E-3</v>
      </c>
      <c r="H2621" s="42">
        <f>_xll.qlCalendarAdvance(Calendar,$H2620,B2621,"f",FALSE)</f>
        <v>58134</v>
      </c>
      <c r="I2621" s="140">
        <f>_xll.qlInterestRateIndexValueDate(Index1M,$H2621)</f>
        <v>58134</v>
      </c>
      <c r="J2621" s="145">
        <f>IFERROR(_xll.qlIndexFixing(Index1M,$H2621,TRUE,_xll.ohTrigger(RecalcTrigger,Trigger1M)),NA())</f>
        <v>5.5362250939983149E-3</v>
      </c>
      <c r="K2621" s="44">
        <f>IFERROR(_xll.qlIndexFixing(Index3M,H2621,TRUE,_xll.ohTrigger(RecalcTrigger,Trigger3M)),NA())</f>
        <v>5.7733766256162656E-3</v>
      </c>
      <c r="L2621" s="44">
        <f>IFERROR(_xll.qlIndexFixing(Index6M,$H2621,TRUE,_xll.ohTrigger(RecalcTrigger,Trigger6M)),NA())</f>
        <v>5.707147360324934E-3</v>
      </c>
      <c r="M2621" s="146">
        <f>IFERROR(_xll.qlIndexFixing(Index1Y,$H2621,TRUE,_xll.ohTrigger(RecalcTrigger,Trigger1Y)),NA())</f>
        <v>5.9243045529873218E-3</v>
      </c>
      <c r="N2621" s="145">
        <f>IFERROR(_xll.qlIndexFixing(ONIndex1M,I2621,TRUE,_xll.ohTrigger(RecalcTrigger,Trigger1M)),NA())</f>
        <v>5.5328857240451636E-3</v>
      </c>
      <c r="O2621" s="44">
        <f>IFERROR(_xll.qlIndexFixing(ONIndex3M,I2621,TRUE,_xll.ohTrigger(RecalcTrigger,Trigger3M)),NA())</f>
        <v>5.7596770393260801E-3</v>
      </c>
      <c r="P2621" s="44">
        <f>IFERROR(_xll.qlIndexFixing(ONIndex6M,I2621,TRUE,_xll.ohTrigger(RecalcTrigger,Trigger6M)),NA())</f>
        <v>5.6811324708102209E-3</v>
      </c>
      <c r="Q2621" s="146">
        <f>IFERROR(_xll.qlIndexFixing(ONIndex1Y,I2621,TRUE,_xll.ohTrigger(RecalcTrigger,Trigger1Y)),NA())</f>
        <v>5.8748755749408561E-3</v>
      </c>
    </row>
    <row r="2622" spans="2:17" x14ac:dyDescent="0.2">
      <c r="B2622" s="39" t="s">
        <v>42</v>
      </c>
      <c r="D2622" s="42">
        <f>_xll.qlCalendarAdvance(Calendar,$D2621,B2622,"f",FALSE)</f>
        <v>58141</v>
      </c>
      <c r="E2622" s="140">
        <f>_xll.qlInterestRateIndexValueDate(IndexON,D2622)</f>
        <v>58141</v>
      </c>
      <c r="F2622" s="156">
        <f>IFERROR(_xll.qlIndexFixing(IndexON,D2622,TRUE,_xll.ohTrigger(RecalcTrigger,TriggerON)),NA())</f>
        <v>4.827542152071226E-3</v>
      </c>
      <c r="H2622" s="42">
        <f>_xll.qlCalendarAdvance(Calendar,$H2621,B2622,"f",FALSE)</f>
        <v>58141</v>
      </c>
      <c r="I2622" s="140">
        <f>_xll.qlInterestRateIndexValueDate(Index1M,$H2622)</f>
        <v>58141</v>
      </c>
      <c r="J2622" s="145">
        <f>IFERROR(_xll.qlIndexFixing(Index1M,$H2622,TRUE,_xll.ohTrigger(RecalcTrigger,Trigger1M)),NA())</f>
        <v>5.5381544418659128E-3</v>
      </c>
      <c r="K2622" s="44">
        <f>IFERROR(_xll.qlIndexFixing(Index3M,H2622,TRUE,_xll.ohTrigger(RecalcTrigger,Trigger3M)),NA())</f>
        <v>5.7754061572086249E-3</v>
      </c>
      <c r="L2622" s="44">
        <f>IFERROR(_xll.qlIndexFixing(Index6M,$H2622,TRUE,_xll.ohTrigger(RecalcTrigger,Trigger6M)),NA())</f>
        <v>5.709048498052643E-3</v>
      </c>
      <c r="M2622" s="146">
        <f>IFERROR(_xll.qlIndexFixing(Index1Y,$H2622,TRUE,_xll.ohTrigger(RecalcTrigger,Trigger1Y)),NA())</f>
        <v>5.9260783690639031E-3</v>
      </c>
      <c r="N2622" s="145">
        <f>IFERROR(_xll.qlIndexFixing(ONIndex1M,I2622,TRUE,_xll.ohTrigger(RecalcTrigger,Trigger1M)),NA())</f>
        <v>5.5342410223398666E-3</v>
      </c>
      <c r="O2622" s="44">
        <f>IFERROR(_xll.qlIndexFixing(ONIndex3M,I2622,TRUE,_xll.ohTrigger(RecalcTrigger,Trigger3M)),NA())</f>
        <v>5.761198516887057E-3</v>
      </c>
      <c r="P2622" s="44">
        <f>IFERROR(_xll.qlIndexFixing(ONIndex6M,I2622,TRUE,_xll.ohTrigger(RecalcTrigger,Trigger6M)),NA())</f>
        <v>5.6824852531582133E-3</v>
      </c>
      <c r="Q2622" s="146">
        <f>IFERROR(_xll.qlIndexFixing(ONIndex1Y,I2622,TRUE,_xll.ohTrigger(RecalcTrigger,Trigger1Y)),NA())</f>
        <v>5.8759838679722795E-3</v>
      </c>
    </row>
    <row r="2623" spans="2:17" x14ac:dyDescent="0.2">
      <c r="B2623" s="39" t="s">
        <v>42</v>
      </c>
      <c r="D2623" s="42">
        <f>_xll.qlCalendarAdvance(Calendar,$D2622,B2623,"f",FALSE)</f>
        <v>58148</v>
      </c>
      <c r="E2623" s="140">
        <f>_xll.qlInterestRateIndexValueDate(IndexON,D2623)</f>
        <v>58148</v>
      </c>
      <c r="F2623" s="156">
        <f>IFERROR(_xll.qlIndexFixing(IndexON,D2623,TRUE,_xll.ohTrigger(RecalcTrigger,TriggerON)),NA())</f>
        <v>4.829256039986519E-3</v>
      </c>
      <c r="H2623" s="42">
        <f>_xll.qlCalendarAdvance(Calendar,$H2622,B2623,"f",FALSE)</f>
        <v>58148</v>
      </c>
      <c r="I2623" s="140">
        <f>_xll.qlInterestRateIndexValueDate(Index1M,$H2623)</f>
        <v>58148</v>
      </c>
      <c r="J2623" s="145">
        <f>IFERROR(_xll.qlIndexFixing(Index1M,$H2623,TRUE,_xll.ohTrigger(RecalcTrigger,Trigger1M)),NA())</f>
        <v>5.5395313874601242E-3</v>
      </c>
      <c r="K2623" s="44">
        <f>IFERROR(_xll.qlIndexFixing(Index3M,H2623,TRUE,_xll.ohTrigger(RecalcTrigger,Trigger3M)),NA())</f>
        <v>5.7769684853478959E-3</v>
      </c>
      <c r="L2623" s="44">
        <f>IFERROR(_xll.qlIndexFixing(Index6M,$H2623,TRUE,_xll.ohTrigger(RecalcTrigger,Trigger6M)),NA())</f>
        <v>5.7105064431836614E-3</v>
      </c>
      <c r="M2623" s="146">
        <f>IFERROR(_xll.qlIndexFixing(Index1Y,$H2623,TRUE,_xll.ohTrigger(RecalcTrigger,Trigger1Y)),NA())</f>
        <v>5.9274170565622921E-3</v>
      </c>
      <c r="N2623" s="145">
        <f>IFERROR(_xll.qlIndexFixing(ONIndex1M,I2623,TRUE,_xll.ohTrigger(RecalcTrigger,Trigger1M)),NA())</f>
        <v>5.5356033414577519E-3</v>
      </c>
      <c r="O2623" s="44">
        <f>IFERROR(_xll.qlIndexFixing(ONIndex3M,I2623,TRUE,_xll.ohTrigger(RecalcTrigger,Trigger3M)),NA())</f>
        <v>5.7627251416703116E-3</v>
      </c>
      <c r="P2623" s="44">
        <f>IFERROR(_xll.qlIndexFixing(ONIndex6M,I2623,TRUE,_xll.ohTrigger(RecalcTrigger,Trigger6M)),NA())</f>
        <v>5.6838452515158479E-3</v>
      </c>
      <c r="Q2623" s="146">
        <f>IFERROR(_xll.qlIndexFixing(ONIndex1Y,I2623,TRUE,_xll.ohTrigger(RecalcTrigger,Trigger1Y)),NA())</f>
        <v>5.8771004028161196E-3</v>
      </c>
    </row>
    <row r="2624" spans="2:17" x14ac:dyDescent="0.2">
      <c r="B2624" s="39" t="s">
        <v>42</v>
      </c>
      <c r="D2624" s="42">
        <f>_xll.qlCalendarAdvance(Calendar,$D2623,B2624,"f",FALSE)</f>
        <v>58155</v>
      </c>
      <c r="E2624" s="140">
        <f>_xll.qlInterestRateIndexValueDate(IndexON,D2624)</f>
        <v>58155</v>
      </c>
      <c r="F2624" s="156">
        <f>IFERROR(_xll.qlIndexFixing(IndexON,D2624,TRUE,_xll.ohTrigger(RecalcTrigger,TriggerON)),NA())</f>
        <v>4.830974951015218E-3</v>
      </c>
      <c r="H2624" s="42">
        <f>_xll.qlCalendarAdvance(Calendar,$H2623,B2624,"f",FALSE)</f>
        <v>58155</v>
      </c>
      <c r="I2624" s="140">
        <f>_xll.qlInterestRateIndexValueDate(Index1M,$H2624)</f>
        <v>58155</v>
      </c>
      <c r="J2624" s="145">
        <f>IFERROR(_xll.qlIndexFixing(Index1M,$H2624,TRUE,_xll.ohTrigger(RecalcTrigger,Trigger1M)),NA())</f>
        <v>5.5409153570191499E-3</v>
      </c>
      <c r="K2624" s="44">
        <f>IFERROR(_xll.qlIndexFixing(Index3M,H2624,TRUE,_xll.ohTrigger(RecalcTrigger,Trigger3M)),NA())</f>
        <v>5.7785359687057237E-3</v>
      </c>
      <c r="L2624" s="44">
        <f>IFERROR(_xll.qlIndexFixing(Index6M,$H2624,TRUE,_xll.ohTrigger(RecalcTrigger,Trigger6M)),NA())</f>
        <v>5.7119716259105245E-3</v>
      </c>
      <c r="M2624" s="146">
        <f>IFERROR(_xll.qlIndexFixing(Index1Y,$H2624,TRUE,_xll.ohTrigger(RecalcTrigger,Trigger1Y)),NA())</f>
        <v>5.9287640363771509E-3</v>
      </c>
      <c r="N2624" s="145">
        <f>IFERROR(_xll.qlIndexFixing(ONIndex1M,I2624,TRUE,_xll.ohTrigger(RecalcTrigger,Trigger1M)),NA())</f>
        <v>5.5369726814258344E-3</v>
      </c>
      <c r="O2624" s="44">
        <f>IFERROR(_xll.qlIndexFixing(ONIndex3M,I2624,TRUE,_xll.ohTrigger(RecalcTrigger,Trigger3M)),NA())</f>
        <v>5.7642569136218133E-3</v>
      </c>
      <c r="P2624" s="44">
        <f>IFERROR(_xll.qlIndexFixing(ONIndex6M,I2624,TRUE,_xll.ohTrigger(RecalcTrigger,Trigger6M)),NA())</f>
        <v>5.6852124658020777E-3</v>
      </c>
      <c r="Q2624" s="146">
        <f>IFERROR(_xll.qlIndexFixing(ONIndex1Y,I2624,TRUE,_xll.ohTrigger(RecalcTrigger,Trigger1Y)),NA())</f>
        <v>5.878225179445363E-3</v>
      </c>
    </row>
    <row r="2625" spans="2:17" x14ac:dyDescent="0.2">
      <c r="B2625" s="39" t="s">
        <v>42</v>
      </c>
      <c r="D2625" s="42">
        <f>_xll.qlCalendarAdvance(Calendar,$D2624,B2625,"f",FALSE)</f>
        <v>58166</v>
      </c>
      <c r="E2625" s="140">
        <f>_xll.qlInterestRateIndexValueDate(IndexON,D2625)</f>
        <v>58166</v>
      </c>
      <c r="F2625" s="156">
        <f>IFERROR(_xll.qlIndexFixing(IndexON,D2625,TRUE,_xll.ohTrigger(RecalcTrigger,TriggerON)),NA())</f>
        <v>4.8333752133178365E-3</v>
      </c>
      <c r="H2625" s="42">
        <f>_xll.qlCalendarAdvance(Calendar,$H2624,B2625,"f",FALSE)</f>
        <v>58166</v>
      </c>
      <c r="I2625" s="140">
        <f>_xll.qlInterestRateIndexValueDate(Index1M,$H2625)</f>
        <v>58166</v>
      </c>
      <c r="J2625" s="145">
        <f>IFERROR(_xll.qlIndexFixing(Index1M,$H2625,TRUE,_xll.ohTrigger(RecalcTrigger,Trigger1M)),NA())</f>
        <v>5.5429620348840993E-3</v>
      </c>
      <c r="K2625" s="44">
        <f>IFERROR(_xll.qlIndexFixing(Index3M,H2625,TRUE,_xll.ohTrigger(RecalcTrigger,Trigger3M)),NA())</f>
        <v>5.7805318243126869E-3</v>
      </c>
      <c r="L2625" s="44">
        <f>IFERROR(_xll.qlIndexFixing(Index6M,$H2625,TRUE,_xll.ohTrigger(RecalcTrigger,Trigger6M)),NA())</f>
        <v>5.7139834035436132E-3</v>
      </c>
      <c r="M2625" s="146">
        <f>IFERROR(_xll.qlIndexFixing(Index1Y,$H2625,TRUE,_xll.ohTrigger(RecalcTrigger,Trigger1Y)),NA())</f>
        <v>5.930746798519607E-3</v>
      </c>
      <c r="N2625" s="145">
        <f>IFERROR(_xll.qlIndexFixing(ONIndex1M,I2625,TRUE,_xll.ohTrigger(RecalcTrigger,Trigger1M)),NA())</f>
        <v>5.5388569603664894E-3</v>
      </c>
      <c r="O2625" s="44">
        <f>IFERROR(_xll.qlIndexFixing(ONIndex3M,I2625,TRUE,_xll.ohTrigger(RecalcTrigger,Trigger3M)),NA())</f>
        <v>5.7663629540705141E-3</v>
      </c>
      <c r="P2625" s="44">
        <f>IFERROR(_xll.qlIndexFixing(ONIndex6M,I2625,TRUE,_xll.ohTrigger(RecalcTrigger,Trigger6M)),NA())</f>
        <v>5.6870894861027477E-3</v>
      </c>
      <c r="Q2625" s="146">
        <f>IFERROR(_xll.qlIndexFixing(ONIndex1Y,I2625,TRUE,_xll.ohTrigger(RecalcTrigger,Trigger1Y)),NA())</f>
        <v>5.8797515272934753E-3</v>
      </c>
    </row>
    <row r="2626" spans="2:17" x14ac:dyDescent="0.2">
      <c r="B2626" s="39" t="s">
        <v>42</v>
      </c>
      <c r="D2626" s="42">
        <f>_xll.qlCalendarAdvance(Calendar,$D2625,B2626,"f",FALSE)</f>
        <v>58173</v>
      </c>
      <c r="E2626" s="140">
        <f>_xll.qlInterestRateIndexValueDate(IndexON,D2626)</f>
        <v>58173</v>
      </c>
      <c r="F2626" s="156">
        <f>IFERROR(_xll.qlIndexFixing(IndexON,D2626,TRUE,_xll.ohTrigger(RecalcTrigger,TriggerON)),NA())</f>
        <v>4.835106277587542E-3</v>
      </c>
      <c r="H2626" s="42">
        <f>_xll.qlCalendarAdvance(Calendar,$H2625,B2626,"f",FALSE)</f>
        <v>58173</v>
      </c>
      <c r="I2626" s="140">
        <f>_xll.qlInterestRateIndexValueDate(Index1M,$H2626)</f>
        <v>58173</v>
      </c>
      <c r="J2626" s="145">
        <f>IFERROR(_xll.qlIndexFixing(Index1M,$H2626,TRUE,_xll.ohTrigger(RecalcTrigger,Trigger1M)),NA())</f>
        <v>5.5443635430827793E-3</v>
      </c>
      <c r="K2626" s="44">
        <f>IFERROR(_xll.qlIndexFixing(Index3M,H2626,TRUE,_xll.ohTrigger(RecalcTrigger,Trigger3M)),NA())</f>
        <v>5.7821113842765276E-3</v>
      </c>
      <c r="L2626" s="44">
        <f>IFERROR(_xll.qlIndexFixing(Index6M,$H2626,TRUE,_xll.ohTrigger(RecalcTrigger,Trigger6M)),NA())</f>
        <v>5.7154661169904553E-3</v>
      </c>
      <c r="M2626" s="146">
        <f>IFERROR(_xll.qlIndexFixing(Index1Y,$H2626,TRUE,_xll.ohTrigger(RecalcTrigger,Trigger1Y)),NA())</f>
        <v>5.9321144871052802E-3</v>
      </c>
      <c r="N2626" s="145">
        <f>IFERROR(_xll.qlIndexFixing(ONIndex1M,I2626,TRUE,_xll.ohTrigger(RecalcTrigger,Trigger1M)),NA())</f>
        <v>5.5402433087881064E-3</v>
      </c>
      <c r="O2626" s="44">
        <f>IFERROR(_xll.qlIndexFixing(ONIndex3M,I2626,TRUE,_xll.ohTrigger(RecalcTrigger,Trigger3M)),NA())</f>
        <v>5.7679071775673663E-3</v>
      </c>
      <c r="P2626" s="44">
        <f>IFERROR(_xll.qlIndexFixing(ONIndex6M,I2626,TRUE,_xll.ohTrigger(RecalcTrigger,Trigger6M)),NA())</f>
        <v>5.6884741818286066E-3</v>
      </c>
      <c r="Q2626" s="146">
        <f>IFERROR(_xll.qlIndexFixing(ONIndex1Y,I2626,TRUE,_xll.ohTrigger(RecalcTrigger,Trigger1Y)),NA())</f>
        <v>5.8808962829115519E-3</v>
      </c>
    </row>
    <row r="2627" spans="2:17" x14ac:dyDescent="0.2">
      <c r="B2627" s="39" t="s">
        <v>42</v>
      </c>
      <c r="D2627" s="42">
        <f>_xll.qlCalendarAdvance(Calendar,$D2626,B2627,"f",FALSE)</f>
        <v>58180</v>
      </c>
      <c r="E2627" s="140">
        <f>_xll.qlInterestRateIndexValueDate(IndexON,D2627)</f>
        <v>58180</v>
      </c>
      <c r="F2627" s="156">
        <f>IFERROR(_xll.qlIndexFixing(IndexON,D2627,TRUE,_xll.ohTrigger(RecalcTrigger,TriggerON)),NA())</f>
        <v>4.8368423649436387E-3</v>
      </c>
      <c r="H2627" s="42">
        <f>_xll.qlCalendarAdvance(Calendar,$H2626,B2627,"f",FALSE)</f>
        <v>58180</v>
      </c>
      <c r="I2627" s="140">
        <f>_xll.qlInterestRateIndexValueDate(Index1M,$H2627)</f>
        <v>58180</v>
      </c>
      <c r="J2627" s="145">
        <f>IFERROR(_xll.qlIndexFixing(Index1M,$H2627,TRUE,_xll.ohTrigger(RecalcTrigger,Trigger1M)),NA())</f>
        <v>5.5457720751411754E-3</v>
      </c>
      <c r="K2627" s="44">
        <f>IFERROR(_xll.qlIndexFixing(Index3M,H2627,TRUE,_xll.ohTrigger(RecalcTrigger,Trigger3M)),NA())</f>
        <v>5.7836960992148859E-3</v>
      </c>
      <c r="L2627" s="44">
        <f>IFERROR(_xll.qlIndexFixing(Index6M,$H2627,TRUE,_xll.ohTrigger(RecalcTrigger,Trigger6M)),NA())</f>
        <v>5.7169560678498E-3</v>
      </c>
      <c r="M2627" s="146">
        <f>IFERROR(_xll.qlIndexFixing(Index1Y,$H2627,TRUE,_xll.ohTrigger(RecalcTrigger,Trigger1Y)),NA())</f>
        <v>5.9334904679863455E-3</v>
      </c>
      <c r="N2627" s="145">
        <f>IFERROR(_xll.qlIndexFixing(ONIndex1M,I2627,TRUE,_xll.ohTrigger(RecalcTrigger,Trigger1M)),NA())</f>
        <v>5.5416366778437975E-3</v>
      </c>
      <c r="O2627" s="44">
        <f>IFERROR(_xll.qlIndexFixing(ONIndex3M,I2627,TRUE,_xll.ohTrigger(RecalcTrigger,Trigger3M)),NA())</f>
        <v>5.769456548070373E-3</v>
      </c>
      <c r="P2627" s="44">
        <f>IFERROR(_xll.qlIndexFixing(ONIndex6M,I2627,TRUE,_xll.ohTrigger(RecalcTrigger,Trigger6M)),NA())</f>
        <v>5.6898660932669376E-3</v>
      </c>
      <c r="Q2627" s="146">
        <f>IFERROR(_xll.qlIndexFixing(ONIndex1Y,I2627,TRUE,_xll.ohTrigger(RecalcTrigger,Trigger1Y)),NA())</f>
        <v>5.8820492799638302E-3</v>
      </c>
    </row>
    <row r="2628" spans="2:17" x14ac:dyDescent="0.2">
      <c r="B2628" s="39" t="s">
        <v>42</v>
      </c>
      <c r="D2628" s="42">
        <f>_xll.qlCalendarAdvance(Calendar,$D2627,B2628,"f",FALSE)</f>
        <v>58187</v>
      </c>
      <c r="E2628" s="140">
        <f>_xll.qlInterestRateIndexValueDate(IndexON,D2628)</f>
        <v>58187</v>
      </c>
      <c r="F2628" s="156">
        <f>IFERROR(_xll.qlIndexFixing(IndexON,D2628,TRUE,_xll.ohTrigger(RecalcTrigger,TriggerON)),NA())</f>
        <v>4.8385834753050805E-3</v>
      </c>
      <c r="H2628" s="42">
        <f>_xll.qlCalendarAdvance(Calendar,$H2627,B2628,"f",FALSE)</f>
        <v>58187</v>
      </c>
      <c r="I2628" s="140">
        <f>_xll.qlInterestRateIndexValueDate(Index1M,$H2628)</f>
        <v>58187</v>
      </c>
      <c r="J2628" s="145">
        <f>IFERROR(_xll.qlIndexFixing(Index1M,$H2628,TRUE,_xll.ohTrigger(RecalcTrigger,Trigger1M)),NA())</f>
        <v>5.5471876310646913E-3</v>
      </c>
      <c r="K2628" s="44">
        <f>IFERROR(_xll.qlIndexFixing(Index3M,H2628,TRUE,_xll.ohTrigger(RecalcTrigger,Trigger3M)),NA())</f>
        <v>5.7852859691339964E-3</v>
      </c>
      <c r="L2628" s="44">
        <f>IFERROR(_xll.qlIndexFixing(Index6M,$H2628,TRUE,_xll.ohTrigger(RecalcTrigger,Trigger6M)),NA())</f>
        <v>5.7184532561393624E-3</v>
      </c>
      <c r="M2628" s="146">
        <f>IFERROR(_xll.qlIndexFixing(Index1Y,$H2628,TRUE,_xll.ohTrigger(RecalcTrigger,Trigger1Y)),NA())</f>
        <v>5.9348747411964633E-3</v>
      </c>
      <c r="N2628" s="145">
        <f>IFERROR(_xll.qlIndexFixing(ONIndex1M,I2628,TRUE,_xll.ohTrigger(RecalcTrigger,Trigger1M)),NA())</f>
        <v>5.543037067614609E-3</v>
      </c>
      <c r="O2628" s="44">
        <f>IFERROR(_xll.qlIndexFixing(ONIndex3M,I2628,TRUE,_xll.ohTrigger(RecalcTrigger,Trigger3M)),NA())</f>
        <v>5.7710110656605806E-3</v>
      </c>
      <c r="P2628" s="44">
        <f>IFERROR(_xll.qlIndexFixing(ONIndex6M,I2628,TRUE,_xll.ohTrigger(RecalcTrigger,Trigger6M)),NA())</f>
        <v>5.6912652204987868E-3</v>
      </c>
      <c r="Q2628" s="146">
        <f>IFERROR(_xll.qlIndexFixing(ONIndex1Y,I2628,TRUE,_xll.ohTrigger(RecalcTrigger,Trigger1Y)),NA())</f>
        <v>5.8832105186124029E-3</v>
      </c>
    </row>
    <row r="2629" spans="2:17" x14ac:dyDescent="0.2">
      <c r="B2629" s="39" t="s">
        <v>42</v>
      </c>
      <c r="D2629" s="42">
        <f>_xll.qlCalendarAdvance(Calendar,$D2628,B2629,"f",FALSE)</f>
        <v>58194</v>
      </c>
      <c r="E2629" s="140">
        <f>_xll.qlInterestRateIndexValueDate(IndexON,D2629)</f>
        <v>58194</v>
      </c>
      <c r="F2629" s="156">
        <f>IFERROR(_xll.qlIndexFixing(IndexON,D2629,TRUE,_xll.ohTrigger(RecalcTrigger,TriggerON)),NA())</f>
        <v>4.840329608590821E-3</v>
      </c>
      <c r="H2629" s="42">
        <f>_xll.qlCalendarAdvance(Calendar,$H2628,B2629,"f",FALSE)</f>
        <v>58194</v>
      </c>
      <c r="I2629" s="140">
        <f>_xll.qlInterestRateIndexValueDate(Index1M,$H2629)</f>
        <v>58194</v>
      </c>
      <c r="J2629" s="145">
        <f>IFERROR(_xll.qlIndexFixing(Index1M,$H2629,TRUE,_xll.ohTrigger(RecalcTrigger,Trigger1M)),NA())</f>
        <v>5.5486102108506241E-3</v>
      </c>
      <c r="K2629" s="44">
        <f>IFERROR(_xll.qlIndexFixing(Index3M,H2629,TRUE,_xll.ohTrigger(RecalcTrigger,Trigger3M)),NA())</f>
        <v>5.7868809940400945E-3</v>
      </c>
      <c r="L2629" s="44">
        <f>IFERROR(_xll.qlIndexFixing(Index6M,$H2629,TRUE,_xll.ohTrigger(RecalcTrigger,Trigger6M)),NA())</f>
        <v>5.7199576818742015E-3</v>
      </c>
      <c r="M2629" s="146">
        <f>IFERROR(_xll.qlIndexFixing(Index1Y,$H2629,TRUE,_xll.ohTrigger(RecalcTrigger,Trigger1Y)),NA())</f>
        <v>5.9362673067701772E-3</v>
      </c>
      <c r="N2629" s="145">
        <f>IFERROR(_xll.qlIndexFixing(ONIndex1M,I2629,TRUE,_xll.ohTrigger(RecalcTrigger,Trigger1M)),NA())</f>
        <v>5.544444477857402E-3</v>
      </c>
      <c r="O2629" s="44">
        <f>IFERROR(_xll.qlIndexFixing(ONIndex3M,I2629,TRUE,_xll.ohTrigger(RecalcTrigger,Trigger3M)),NA())</f>
        <v>5.7725707301758966E-3</v>
      </c>
      <c r="P2629" s="44">
        <f>IFERROR(_xll.qlIndexFixing(ONIndex6M,I2629,TRUE,_xll.ohTrigger(RecalcTrigger,Trigger6M)),NA())</f>
        <v>5.692671563443108E-3</v>
      </c>
      <c r="Q2629" s="146">
        <f>IFERROR(_xll.qlIndexFixing(ONIndex1Y,I2629,TRUE,_xll.ohTrigger(RecalcTrigger,Trigger1Y)),NA())</f>
        <v>5.8843799987762235E-3</v>
      </c>
    </row>
    <row r="2630" spans="2:17" x14ac:dyDescent="0.2">
      <c r="B2630" s="39" t="s">
        <v>42</v>
      </c>
      <c r="D2630" s="42">
        <f>_xll.qlCalendarAdvance(Calendar,$D2629,B2630,"f",FALSE)</f>
        <v>58201</v>
      </c>
      <c r="E2630" s="140">
        <f>_xll.qlInterestRateIndexValueDate(IndexON,D2630)</f>
        <v>58201</v>
      </c>
      <c r="F2630" s="156">
        <f>IFERROR(_xll.qlIndexFixing(IndexON,D2630,TRUE,_xll.ohTrigger(RecalcTrigger,TriggerON)),NA())</f>
        <v>4.842080765043999E-3</v>
      </c>
      <c r="H2630" s="42">
        <f>_xll.qlCalendarAdvance(Calendar,$H2629,B2630,"f",FALSE)</f>
        <v>58201</v>
      </c>
      <c r="I2630" s="140">
        <f>_xll.qlInterestRateIndexValueDate(Index1M,$H2630)</f>
        <v>58201</v>
      </c>
      <c r="J2630" s="145">
        <f>IFERROR(_xll.qlIndexFixing(Index1M,$H2630,TRUE,_xll.ohTrigger(RecalcTrigger,Trigger1M)),NA())</f>
        <v>5.5501847533208585E-3</v>
      </c>
      <c r="K2630" s="44">
        <f>IFERROR(_xll.qlIndexFixing(Index3M,H2630,TRUE,_xll.ohTrigger(RecalcTrigger,Trigger3M)),NA())</f>
        <v>5.7886423511813402E-3</v>
      </c>
      <c r="L2630" s="44">
        <f>IFERROR(_xll.qlIndexFixing(Index6M,$H2630,TRUE,_xll.ohTrigger(RecalcTrigger,Trigger6M)),NA())</f>
        <v>5.7216246581369536E-3</v>
      </c>
      <c r="M2630" s="146">
        <f>IFERROR(_xll.qlIndexFixing(Index1Y,$H2630,TRUE,_xll.ohTrigger(RecalcTrigger,Trigger1Y)),NA())</f>
        <v>5.9376681647418097E-3</v>
      </c>
      <c r="N2630" s="145">
        <f>IFERROR(_xll.qlIndexFixing(ONIndex1M,I2630,TRUE,_xll.ohTrigger(RecalcTrigger,Trigger1M)),NA())</f>
        <v>5.5458589088153154E-3</v>
      </c>
      <c r="O2630" s="44">
        <f>IFERROR(_xll.qlIndexFixing(ONIndex3M,I2630,TRUE,_xll.ohTrigger(RecalcTrigger,Trigger3M)),NA())</f>
        <v>5.7741355417784135E-3</v>
      </c>
      <c r="P2630" s="44">
        <f>IFERROR(_xll.qlIndexFixing(ONIndex6M,I2630,TRUE,_xll.ohTrigger(RecalcTrigger,Trigger6M)),NA())</f>
        <v>5.6940851220999011E-3</v>
      </c>
      <c r="Q2630" s="146">
        <f>IFERROR(_xll.qlIndexFixing(ONIndex1Y,I2630,TRUE,_xll.ohTrigger(RecalcTrigger,Trigger1Y)),NA())</f>
        <v>5.8855577204552922E-3</v>
      </c>
    </row>
    <row r="2631" spans="2:17" x14ac:dyDescent="0.2">
      <c r="B2631" s="39" t="s">
        <v>42</v>
      </c>
      <c r="D2631" s="42">
        <f>_xll.qlCalendarAdvance(Calendar,$D2630,B2631,"f",FALSE)</f>
        <v>58208</v>
      </c>
      <c r="E2631" s="140">
        <f>_xll.qlInterestRateIndexValueDate(IndexON,D2631)</f>
        <v>58208</v>
      </c>
      <c r="F2631" s="156">
        <f>IFERROR(_xll.qlIndexFixing(IndexON,D2631,TRUE,_xll.ohTrigger(RecalcTrigger,TriggerON)),NA())</f>
        <v>4.8438369444214757E-3</v>
      </c>
      <c r="H2631" s="42">
        <f>_xll.qlCalendarAdvance(Calendar,$H2630,B2631,"f",FALSE)</f>
        <v>58208</v>
      </c>
      <c r="I2631" s="140">
        <f>_xll.qlInterestRateIndexValueDate(Index1M,$H2631)</f>
        <v>58208</v>
      </c>
      <c r="J2631" s="145">
        <f>IFERROR(_xll.qlIndexFixing(Index1M,$H2631,TRUE,_xll.ohTrigger(RecalcTrigger,Trigger1M)),NA())</f>
        <v>5.5516219044035855E-3</v>
      </c>
      <c r="K2631" s="44">
        <f>IFERROR(_xll.qlIndexFixing(Index3M,H2631,TRUE,_xll.ohTrigger(RecalcTrigger,Trigger3M)),NA())</f>
        <v>5.7902480797448726E-3</v>
      </c>
      <c r="L2631" s="44">
        <f>IFERROR(_xll.qlIndexFixing(Index6M,$H2631,TRUE,_xll.ohTrigger(RecalcTrigger,Trigger6M)),NA())</f>
        <v>5.7231440995641428E-3</v>
      </c>
      <c r="M2631" s="146">
        <f>IFERROR(_xll.qlIndexFixing(Index1Y,$H2631,TRUE,_xll.ohTrigger(RecalcTrigger,Trigger1Y)),NA())</f>
        <v>5.9390773151465704E-3</v>
      </c>
      <c r="N2631" s="145">
        <f>IFERROR(_xll.qlIndexFixing(ONIndex1M,I2631,TRUE,_xll.ohTrigger(RecalcTrigger,Trigger1M)),NA())</f>
        <v>5.5472803603262566E-3</v>
      </c>
      <c r="O2631" s="44">
        <f>IFERROR(_xll.qlIndexFixing(ONIndex3M,I2631,TRUE,_xll.ohTrigger(RecalcTrigger,Trigger3M)),NA())</f>
        <v>5.775705500387085E-3</v>
      </c>
      <c r="P2631" s="44">
        <f>IFERROR(_xll.qlIndexFixing(ONIndex6M,I2631,TRUE,_xll.ohTrigger(RecalcTrigger,Trigger6M)),NA())</f>
        <v>5.6955058965502126E-3</v>
      </c>
      <c r="Q2631" s="146">
        <f>IFERROR(_xll.qlIndexFixing(ONIndex1Y,I2631,TRUE,_xll.ohTrigger(RecalcTrigger,Trigger1Y)),NA())</f>
        <v>5.8867436837306553E-3</v>
      </c>
    </row>
    <row r="2632" spans="2:17" x14ac:dyDescent="0.2">
      <c r="B2632" s="39" t="s">
        <v>42</v>
      </c>
      <c r="D2632" s="42">
        <f>_xll.qlCalendarAdvance(Calendar,$D2631,B2632,"f",FALSE)</f>
        <v>58215</v>
      </c>
      <c r="E2632" s="140">
        <f>_xll.qlInterestRateIndexValueDate(IndexON,D2632)</f>
        <v>58215</v>
      </c>
      <c r="F2632" s="156">
        <f>IFERROR(_xll.qlIndexFixing(IndexON,D2632,TRUE,_xll.ohTrigger(RecalcTrigger,TriggerON)),NA())</f>
        <v>4.8455981468042975E-3</v>
      </c>
      <c r="H2632" s="42">
        <f>_xll.qlCalendarAdvance(Calendar,$H2631,B2632,"f",FALSE)</f>
        <v>58215</v>
      </c>
      <c r="I2632" s="140">
        <f>_xll.qlInterestRateIndexValueDate(Index1M,$H2632)</f>
        <v>58215</v>
      </c>
      <c r="J2632" s="145">
        <f>IFERROR(_xll.qlIndexFixing(Index1M,$H2632,TRUE,_xll.ohTrigger(RecalcTrigger,Trigger1M)),NA())</f>
        <v>5.5530660794668139E-3</v>
      </c>
      <c r="K2632" s="44">
        <f>IFERROR(_xll.qlIndexFixing(Index3M,H2632,TRUE,_xll.ohTrigger(RecalcTrigger,Trigger3M)),NA())</f>
        <v>5.7918589634015681E-3</v>
      </c>
      <c r="L2632" s="44">
        <f>IFERROR(_xll.qlIndexFixing(Index6M,$H2632,TRUE,_xll.ohTrigger(RecalcTrigger,Trigger6M)),NA())</f>
        <v>5.7246707786074418E-3</v>
      </c>
      <c r="M2632" s="146">
        <f>IFERROR(_xll.qlIndexFixing(Index1Y,$H2632,TRUE,_xll.ohTrigger(RecalcTrigger,Trigger1Y)),NA())</f>
        <v>5.9404947580185595E-3</v>
      </c>
      <c r="N2632" s="145">
        <f>IFERROR(_xll.qlIndexFixing(ONIndex1M,I2632,TRUE,_xll.ohTrigger(RecalcTrigger,Trigger1M)),NA())</f>
        <v>5.5487088324712719E-3</v>
      </c>
      <c r="O2632" s="44">
        <f>IFERROR(_xll.qlIndexFixing(ONIndex3M,I2632,TRUE,_xll.ohTrigger(RecalcTrigger,Trigger3M)),NA())</f>
        <v>5.7772806060019111E-3</v>
      </c>
      <c r="P2632" s="44">
        <f>IFERROR(_xll.qlIndexFixing(ONIndex6M,I2632,TRUE,_xll.ohTrigger(RecalcTrigger,Trigger6M)),NA())</f>
        <v>5.6969338867940422E-3</v>
      </c>
      <c r="Q2632" s="146">
        <f>IFERROR(_xll.qlIndexFixing(ONIndex1Y,I2632,TRUE,_xll.ohTrigger(RecalcTrigger,Trigger1Y)),NA())</f>
        <v>5.8879378885212663E-3</v>
      </c>
    </row>
    <row r="2633" spans="2:17" x14ac:dyDescent="0.2">
      <c r="B2633" s="39" t="s">
        <v>42</v>
      </c>
      <c r="D2633" s="42">
        <f>_xll.qlCalendarAdvance(Calendar,$D2632,B2633,"f",FALSE)</f>
        <v>58222</v>
      </c>
      <c r="E2633" s="140">
        <f>_xll.qlInterestRateIndexValueDate(IndexON,D2633)</f>
        <v>58222</v>
      </c>
      <c r="F2633" s="156">
        <f>IFERROR(_xll.qlIndexFixing(IndexON,D2633,TRUE,_xll.ohTrigger(RecalcTrigger,TriggerON)),NA())</f>
        <v>4.8473643722735105E-3</v>
      </c>
      <c r="H2633" s="42">
        <f>_xll.qlCalendarAdvance(Calendar,$H2632,B2633,"f",FALSE)</f>
        <v>58222</v>
      </c>
      <c r="I2633" s="140">
        <f>_xll.qlInterestRateIndexValueDate(Index1M,$H2633)</f>
        <v>58222</v>
      </c>
      <c r="J2633" s="145">
        <f>IFERROR(_xll.qlIndexFixing(Index1M,$H2633,TRUE,_xll.ohTrigger(RecalcTrigger,Trigger1M)),NA())</f>
        <v>5.55451727852623E-3</v>
      </c>
      <c r="K2633" s="44">
        <f>IFERROR(_xll.qlIndexFixing(Index3M,H2633,TRUE,_xll.ohTrigger(RecalcTrigger,Trigger3M)),NA())</f>
        <v>5.7934750021584758E-3</v>
      </c>
      <c r="L2633" s="44">
        <f>IFERROR(_xll.qlIndexFixing(Index6M,$H2633,TRUE,_xll.ohTrigger(RecalcTrigger,Trigger6M)),NA())</f>
        <v>5.7262046952827085E-3</v>
      </c>
      <c r="M2633" s="146">
        <f>IFERROR(_xll.qlIndexFixing(Index1Y,$H2633,TRUE,_xll.ohTrigger(RecalcTrigger,Trigger1Y)),NA())</f>
        <v>5.9419204933934284E-3</v>
      </c>
      <c r="N2633" s="145">
        <f>IFERROR(_xll.qlIndexFixing(ONIndex1M,I2633,TRUE,_xll.ohTrigger(RecalcTrigger,Trigger1M)),NA())</f>
        <v>5.5501443252503613E-3</v>
      </c>
      <c r="O2633" s="44">
        <f>IFERROR(_xll.qlIndexFixing(ONIndex3M,I2633,TRUE,_xll.ohTrigger(RecalcTrigger,Trigger3M)),NA())</f>
        <v>5.7788608586228918E-3</v>
      </c>
      <c r="P2633" s="44">
        <f>IFERROR(_xll.qlIndexFixing(ONIndex6M,I2633,TRUE,_xll.ohTrigger(RecalcTrigger,Trigger6M)),NA())</f>
        <v>5.6983690927503439E-3</v>
      </c>
      <c r="Q2633" s="146">
        <f>IFERROR(_xll.qlIndexFixing(ONIndex1Y,I2633,TRUE,_xll.ohTrigger(RecalcTrigger,Trigger1Y)),NA())</f>
        <v>5.8891403347460791E-3</v>
      </c>
    </row>
    <row r="2634" spans="2:17" x14ac:dyDescent="0.2">
      <c r="B2634" s="39" t="s">
        <v>42</v>
      </c>
      <c r="D2634" s="42">
        <f>_xll.qlCalendarAdvance(Calendar,$D2633,B2634,"f",FALSE)</f>
        <v>58229</v>
      </c>
      <c r="E2634" s="140">
        <f>_xll.qlInterestRateIndexValueDate(IndexON,D2634)</f>
        <v>58229</v>
      </c>
      <c r="F2634" s="156">
        <f>IFERROR(_xll.qlIndexFixing(IndexON,D2634,TRUE,_xll.ohTrigger(RecalcTrigger,TriggerON)),NA())</f>
        <v>4.8491356206670222E-3</v>
      </c>
      <c r="H2634" s="42">
        <f>_xll.qlCalendarAdvance(Calendar,$H2633,B2634,"f",FALSE)</f>
        <v>58229</v>
      </c>
      <c r="I2634" s="140">
        <f>_xll.qlInterestRateIndexValueDate(Index1M,$H2634)</f>
        <v>58229</v>
      </c>
      <c r="J2634" s="145">
        <f>IFERROR(_xll.qlIndexFixing(Index1M,$H2634,TRUE,_xll.ohTrigger(RecalcTrigger,Trigger1M)),NA())</f>
        <v>5.5558284678570349E-3</v>
      </c>
      <c r="K2634" s="44">
        <f>IFERROR(_xll.qlIndexFixing(Index3M,H2634,TRUE,_xll.ohTrigger(RecalcTrigger,Trigger3M)),NA())</f>
        <v>5.7950961960235225E-3</v>
      </c>
      <c r="L2634" s="44">
        <f>IFERROR(_xll.qlIndexFixing(Index6M,$H2634,TRUE,_xll.ohTrigger(RecalcTrigger,Trigger6M)),NA())</f>
        <v>5.7275883728072543E-3</v>
      </c>
      <c r="M2634" s="146">
        <f>IFERROR(_xll.qlIndexFixing(Index1Y,$H2634,TRUE,_xll.ohTrigger(RecalcTrigger,Trigger1Y)),NA())</f>
        <v>5.9433545213068307E-3</v>
      </c>
      <c r="N2634" s="145">
        <f>IFERROR(_xll.qlIndexFixing(ONIndex1M,I2634,TRUE,_xll.ohTrigger(RecalcTrigger,Trigger1M)),NA())</f>
        <v>5.5515868386635248E-3</v>
      </c>
      <c r="O2634" s="44">
        <f>IFERROR(_xll.qlIndexFixing(ONIndex3M,I2634,TRUE,_xll.ohTrigger(RecalcTrigger,Trigger3M)),NA())</f>
        <v>5.7804462581689808E-3</v>
      </c>
      <c r="P2634" s="44">
        <f>IFERROR(_xll.qlIndexFixing(ONIndex6M,I2634,TRUE,_xll.ohTrigger(RecalcTrigger,Trigger6M)),NA())</f>
        <v>5.6998115143380712E-3</v>
      </c>
      <c r="Q2634" s="146">
        <f>IFERROR(_xll.qlIndexFixing(ONIndex1Y,I2634,TRUE,_xll.ohTrigger(RecalcTrigger,Trigger1Y)),NA())</f>
        <v>5.8903510226482325E-3</v>
      </c>
    </row>
    <row r="2635" spans="2:17" x14ac:dyDescent="0.2">
      <c r="B2635" s="39" t="s">
        <v>42</v>
      </c>
      <c r="D2635" s="42">
        <f>_xll.qlCalendarAdvance(Calendar,$D2634,B2635,"f",FALSE)</f>
        <v>58236</v>
      </c>
      <c r="E2635" s="140">
        <f>_xll.qlInterestRateIndexValueDate(IndexON,D2635)</f>
        <v>58236</v>
      </c>
      <c r="F2635" s="156">
        <f>IFERROR(_xll.qlIndexFixing(IndexON,D2635,TRUE,_xll.ohTrigger(RecalcTrigger,TriggerON)),NA())</f>
        <v>4.8509118921469252E-3</v>
      </c>
      <c r="H2635" s="42">
        <f>_xll.qlCalendarAdvance(Calendar,$H2634,B2635,"f",FALSE)</f>
        <v>58236</v>
      </c>
      <c r="I2635" s="140">
        <f>_xll.qlInterestRateIndexValueDate(Index1M,$H2635)</f>
        <v>58236</v>
      </c>
      <c r="J2635" s="145">
        <f>IFERROR(_xll.qlIndexFixing(Index1M,$H2635,TRUE,_xll.ohTrigger(RecalcTrigger,Trigger1M)),NA())</f>
        <v>5.5572931908904151E-3</v>
      </c>
      <c r="K2635" s="44">
        <f>IFERROR(_xll.qlIndexFixing(Index3M,H2635,TRUE,_xll.ohTrigger(RecalcTrigger,Trigger3M)),NA())</f>
        <v>5.7967225450019956E-3</v>
      </c>
      <c r="L2635" s="44">
        <f>IFERROR(_xll.qlIndexFixing(Index6M,$H2635,TRUE,_xll.ohTrigger(RecalcTrigger,Trigger6M)),NA())</f>
        <v>5.729136223561848E-3</v>
      </c>
      <c r="M2635" s="146">
        <f>IFERROR(_xll.qlIndexFixing(Index1Y,$H2635,TRUE,_xll.ohTrigger(RecalcTrigger,Trigger1Y)),NA())</f>
        <v>5.9447968417937515E-3</v>
      </c>
      <c r="N2635" s="145">
        <f>IFERROR(_xll.qlIndexFixing(ONIndex1M,I2635,TRUE,_xll.ohTrigger(RecalcTrigger,Trigger1M)),NA())</f>
        <v>5.5530363726297161E-3</v>
      </c>
      <c r="O2635" s="44">
        <f>IFERROR(_xll.qlIndexFixing(ONIndex3M,I2635,TRUE,_xll.ohTrigger(RecalcTrigger,Trigger3M)),NA())</f>
        <v>5.7820368048833171E-3</v>
      </c>
      <c r="P2635" s="44">
        <f>IFERROR(_xll.qlIndexFixing(ONIndex6M,I2635,TRUE,_xll.ohTrigger(RecalcTrigger,Trigger6M)),NA())</f>
        <v>5.7012611518003631E-3</v>
      </c>
      <c r="Q2635" s="146">
        <f>IFERROR(_xll.qlIndexFixing(ONIndex1Y,I2635,TRUE,_xll.ohTrigger(RecalcTrigger,Trigger1Y)),NA())</f>
        <v>5.8915699519845877E-3</v>
      </c>
    </row>
    <row r="2636" spans="2:17" x14ac:dyDescent="0.2">
      <c r="B2636" s="39" t="s">
        <v>42</v>
      </c>
      <c r="D2636" s="42">
        <f>_xll.qlCalendarAdvance(Calendar,$D2635,B2636,"f",FALSE)</f>
        <v>58243</v>
      </c>
      <c r="E2636" s="140">
        <f>_xll.qlInterestRateIndexValueDate(IndexON,D2636)</f>
        <v>58243</v>
      </c>
      <c r="F2636" s="156">
        <f>IFERROR(_xll.qlIndexFixing(IndexON,D2636,TRUE,_xll.ohTrigger(RecalcTrigger,TriggerON)),NA())</f>
        <v>4.8526931867132195E-3</v>
      </c>
      <c r="H2636" s="42">
        <f>_xll.qlCalendarAdvance(Calendar,$H2635,B2636,"f",FALSE)</f>
        <v>58243</v>
      </c>
      <c r="I2636" s="140">
        <f>_xll.qlInterestRateIndexValueDate(Index1M,$H2636)</f>
        <v>58243</v>
      </c>
      <c r="J2636" s="145">
        <f>IFERROR(_xll.qlIndexFixing(Index1M,$H2636,TRUE,_xll.ohTrigger(RecalcTrigger,Trigger1M)),NA())</f>
        <v>5.5587649378078252E-3</v>
      </c>
      <c r="K2636" s="44">
        <f>IFERROR(_xll.qlIndexFixing(Index3M,H2636,TRUE,_xll.ohTrigger(RecalcTrigger,Trigger3M)),NA())</f>
        <v>5.7983540491000603E-3</v>
      </c>
      <c r="L2636" s="44">
        <f>IFERROR(_xll.qlIndexFixing(Index6M,$H2636,TRUE,_xll.ohTrigger(RecalcTrigger,Trigger6M)),NA())</f>
        <v>5.7306913118777506E-3</v>
      </c>
      <c r="M2636" s="146">
        <f>IFERROR(_xll.qlIndexFixing(Index1Y,$H2636,TRUE,_xll.ohTrigger(RecalcTrigger,Trigger1Y)),NA())</f>
        <v>5.946247454890064E-3</v>
      </c>
      <c r="N2636" s="145">
        <f>IFERROR(_xll.qlIndexFixing(ONIndex1M,I2636,TRUE,_xll.ohTrigger(RecalcTrigger,Trigger1M)),NA())</f>
        <v>5.5544929272299814E-3</v>
      </c>
      <c r="O2636" s="44">
        <f>IFERROR(_xll.qlIndexFixing(ONIndex3M,I2636,TRUE,_xll.ohTrigger(RecalcTrigger,Trigger3M)),NA())</f>
        <v>5.7836324986038079E-3</v>
      </c>
      <c r="P2636" s="44">
        <f>IFERROR(_xll.qlIndexFixing(ONIndex6M,I2636,TRUE,_xll.ohTrigger(RecalcTrigger,Trigger6M)),NA())</f>
        <v>5.7027180049751269E-3</v>
      </c>
      <c r="Q2636" s="146">
        <f>IFERROR(_xll.qlIndexFixing(ONIndex1Y,I2636,TRUE,_xll.ohTrigger(RecalcTrigger,Trigger1Y)),NA())</f>
        <v>5.8927971229172371E-3</v>
      </c>
    </row>
    <row r="2637" spans="2:17" x14ac:dyDescent="0.2">
      <c r="B2637" s="39" t="s">
        <v>42</v>
      </c>
      <c r="D2637" s="42">
        <f>_xll.qlCalendarAdvance(Calendar,$D2636,B2637,"f",FALSE)</f>
        <v>58250</v>
      </c>
      <c r="E2637" s="140">
        <f>_xll.qlInterestRateIndexValueDate(IndexON,D2637)</f>
        <v>58250</v>
      </c>
      <c r="F2637" s="156">
        <f>IFERROR(_xll.qlIndexFixing(IndexON,D2637,TRUE,_xll.ohTrigger(RecalcTrigger,TriggerON)),NA())</f>
        <v>4.8544795042038125E-3</v>
      </c>
      <c r="H2637" s="42">
        <f>_xll.qlCalendarAdvance(Calendar,$H2636,B2637,"f",FALSE)</f>
        <v>58250</v>
      </c>
      <c r="I2637" s="140">
        <f>_xll.qlInterestRateIndexValueDate(Index1M,$H2637)</f>
        <v>58250</v>
      </c>
      <c r="J2637" s="145">
        <f>IFERROR(_xll.qlIndexFixing(Index1M,$H2637,TRUE,_xll.ohTrigger(RecalcTrigger,Trigger1M)),NA())</f>
        <v>5.5602437086092662E-3</v>
      </c>
      <c r="K2637" s="44">
        <f>IFERROR(_xll.qlIndexFixing(Index3M,H2637,TRUE,_xll.ohTrigger(RecalcTrigger,Trigger3M)),NA())</f>
        <v>5.7999907083230023E-3</v>
      </c>
      <c r="L2637" s="44">
        <f>IFERROR(_xll.qlIndexFixing(Index6M,$H2637,TRUE,_xll.ohTrigger(RecalcTrigger,Trigger6M)),NA())</f>
        <v>5.7322536377722349E-3</v>
      </c>
      <c r="M2637" s="146">
        <f>IFERROR(_xll.qlIndexFixing(Index1Y,$H2637,TRUE,_xll.ohTrigger(RecalcTrigger,Trigger1Y)),NA())</f>
        <v>5.9477063606320846E-3</v>
      </c>
      <c r="N2637" s="145">
        <f>IFERROR(_xll.qlIndexFixing(ONIndex1M,I2637,TRUE,_xll.ohTrigger(RecalcTrigger,Trigger1M)),NA())</f>
        <v>5.5559565023832747E-3</v>
      </c>
      <c r="O2637" s="44">
        <f>IFERROR(_xll.qlIndexFixing(ONIndex3M,I2637,TRUE,_xll.ohTrigger(RecalcTrigger,Trigger3M)),NA())</f>
        <v>5.7852333393304534E-3</v>
      </c>
      <c r="P2637" s="44">
        <f>IFERROR(_xll.qlIndexFixing(ONIndex6M,I2637,TRUE,_xll.ohTrigger(RecalcTrigger,Trigger6M)),NA())</f>
        <v>5.704182073943409E-3</v>
      </c>
      <c r="Q2637" s="146">
        <f>IFERROR(_xll.qlIndexFixing(ONIndex1Y,I2637,TRUE,_xll.ohTrigger(RecalcTrigger,Trigger1Y)),NA())</f>
        <v>5.8940325353651346E-3</v>
      </c>
    </row>
    <row r="2638" spans="2:17" x14ac:dyDescent="0.2">
      <c r="B2638" s="39" t="s">
        <v>42</v>
      </c>
      <c r="D2638" s="42">
        <f>_xll.qlCalendarAdvance(Calendar,$D2637,B2638,"f",FALSE)</f>
        <v>58257</v>
      </c>
      <c r="E2638" s="140">
        <f>_xll.qlInterestRateIndexValueDate(IndexON,D2638)</f>
        <v>58257</v>
      </c>
      <c r="F2638" s="156">
        <f>IFERROR(_xll.qlIndexFixing(IndexON,D2638,TRUE,_xll.ohTrigger(RecalcTrigger,TriggerON)),NA())</f>
        <v>4.8562708446997505E-3</v>
      </c>
      <c r="H2638" s="42">
        <f>_xll.qlCalendarAdvance(Calendar,$H2637,B2638,"f",FALSE)</f>
        <v>58257</v>
      </c>
      <c r="I2638" s="140">
        <f>_xll.qlInterestRateIndexValueDate(Index1M,$H2638)</f>
        <v>58257</v>
      </c>
      <c r="J2638" s="145">
        <f>IFERROR(_xll.qlIndexFixing(Index1M,$H2638,TRUE,_xll.ohTrigger(RecalcTrigger,Trigger1M)),NA())</f>
        <v>5.5618786337164492E-3</v>
      </c>
      <c r="K2638" s="44">
        <f>IFERROR(_xll.qlIndexFixing(Index3M,H2638,TRUE,_xll.ohTrigger(RecalcTrigger,Trigger3M)),NA())</f>
        <v>5.8016325226787511E-3</v>
      </c>
      <c r="L2638" s="44">
        <f>IFERROR(_xll.qlIndexFixing(Index6M,$H2638,TRUE,_xll.ohTrigger(RecalcTrigger,Trigger6M)),NA())</f>
        <v>5.7341425395066262E-3</v>
      </c>
      <c r="M2638" s="146">
        <f>IFERROR(_xll.qlIndexFixing(Index1Y,$H2638,TRUE,_xll.ohTrigger(RecalcTrigger,Trigger1Y)),NA())</f>
        <v>5.9491735590556866E-3</v>
      </c>
      <c r="N2638" s="145">
        <f>IFERROR(_xll.qlIndexFixing(ONIndex1M,I2638,TRUE,_xll.ohTrigger(RecalcTrigger,Trigger1M)),NA())</f>
        <v>5.557427098170642E-3</v>
      </c>
      <c r="O2638" s="44">
        <f>IFERROR(_xll.qlIndexFixing(ONIndex3M,I2638,TRUE,_xll.ohTrigger(RecalcTrigger,Trigger3M)),NA())</f>
        <v>5.7868393269822072E-3</v>
      </c>
      <c r="P2638" s="44">
        <f>IFERROR(_xll.qlIndexFixing(ONIndex6M,I2638,TRUE,_xll.ohTrigger(RecalcTrigger,Trigger6M)),NA())</f>
        <v>5.7056533585431168E-3</v>
      </c>
      <c r="Q2638" s="146">
        <f>IFERROR(_xll.qlIndexFixing(ONIndex1Y,I2638,TRUE,_xll.ohTrigger(RecalcTrigger,Trigger1Y)),NA())</f>
        <v>5.8952761893282801E-3</v>
      </c>
    </row>
    <row r="2639" spans="2:17" x14ac:dyDescent="0.2">
      <c r="B2639" s="39" t="s">
        <v>42</v>
      </c>
      <c r="D2639" s="42">
        <f>_xll.qlCalendarAdvance(Calendar,$D2638,B2639,"f",FALSE)</f>
        <v>58264</v>
      </c>
      <c r="E2639" s="140">
        <f>_xll.qlInterestRateIndexValueDate(IndexON,D2639)</f>
        <v>58264</v>
      </c>
      <c r="F2639" s="156">
        <f>IFERROR(_xll.qlIndexFixing(IndexON,D2639,TRUE,_xll.ohTrigger(RecalcTrigger,TriggerON)),NA())</f>
        <v>4.8580672082820797E-3</v>
      </c>
      <c r="H2639" s="42">
        <f>_xll.qlCalendarAdvance(Calendar,$H2638,B2639,"f",FALSE)</f>
        <v>58264</v>
      </c>
      <c r="I2639" s="140">
        <f>_xll.qlInterestRateIndexValueDate(Index1M,$H2639)</f>
        <v>58264</v>
      </c>
      <c r="J2639" s="145">
        <f>IFERROR(_xll.qlIndexFixing(Index1M,$H2639,TRUE,_xll.ohTrigger(RecalcTrigger,Trigger1M)),NA())</f>
        <v>5.5633719767582187E-3</v>
      </c>
      <c r="K2639" s="44">
        <f>IFERROR(_xll.qlIndexFixing(Index3M,H2639,TRUE,_xll.ohTrigger(RecalcTrigger,Trigger3M)),NA())</f>
        <v>5.8032794921725915E-3</v>
      </c>
      <c r="L2639" s="44">
        <f>IFERROR(_xll.qlIndexFixing(Index6M,$H2639,TRUE,_xll.ohTrigger(RecalcTrigger,Trigger6M)),NA())</f>
        <v>5.7355601865565894E-3</v>
      </c>
      <c r="M2639" s="146">
        <f>IFERROR(_xll.qlIndexFixing(Index1Y,$H2639,TRUE,_xll.ohTrigger(RecalcTrigger,Trigger1Y)),NA())</f>
        <v>5.9506490501974067E-3</v>
      </c>
      <c r="N2639" s="145">
        <f>IFERROR(_xll.qlIndexFixing(ONIndex1M,I2639,TRUE,_xll.ohTrigger(RecalcTrigger,Trigger1M)),NA())</f>
        <v>5.5589047146731296E-3</v>
      </c>
      <c r="O2639" s="44">
        <f>IFERROR(_xll.qlIndexFixing(ONIndex3M,I2639,TRUE,_xll.ohTrigger(RecalcTrigger,Trigger3M)),NA())</f>
        <v>5.7884504618022081E-3</v>
      </c>
      <c r="P2639" s="44">
        <f>IFERROR(_xll.qlIndexFixing(ONIndex6M,I2639,TRUE,_xll.ohTrigger(RecalcTrigger,Trigger6M)),NA())</f>
        <v>5.7071318590173892E-3</v>
      </c>
      <c r="Q2639" s="146">
        <f>IFERROR(_xll.qlIndexFixing(ONIndex1Y,I2639,TRUE,_xll.ohTrigger(RecalcTrigger,Trigger1Y)),NA())</f>
        <v>5.8965280848066737E-3</v>
      </c>
    </row>
    <row r="2640" spans="2:17" x14ac:dyDescent="0.2">
      <c r="B2640" s="39" t="s">
        <v>42</v>
      </c>
      <c r="D2640" s="42">
        <f>_xll.qlCalendarAdvance(Calendar,$D2639,B2640,"f",FALSE)</f>
        <v>58271</v>
      </c>
      <c r="E2640" s="140">
        <f>_xll.qlInterestRateIndexValueDate(IndexON,D2640)</f>
        <v>58271</v>
      </c>
      <c r="F2640" s="156">
        <f>IFERROR(_xll.qlIndexFixing(IndexON,D2640,TRUE,_xll.ohTrigger(RecalcTrigger,TriggerON)),NA())</f>
        <v>4.8598685947076614E-3</v>
      </c>
      <c r="H2640" s="42">
        <f>_xll.qlCalendarAdvance(Calendar,$H2639,B2640,"f",FALSE)</f>
        <v>58271</v>
      </c>
      <c r="I2640" s="140">
        <f>_xll.qlInterestRateIndexValueDate(Index1M,$H2640)</f>
        <v>58271</v>
      </c>
      <c r="J2640" s="145">
        <f>IFERROR(_xll.qlIndexFixing(Index1M,$H2640,TRUE,_xll.ohTrigger(RecalcTrigger,Trigger1M)),NA())</f>
        <v>5.5648723438066344E-3</v>
      </c>
      <c r="K2640" s="44">
        <f>IFERROR(_xll.qlIndexFixing(Index3M,H2640,TRUE,_xll.ohTrigger(RecalcTrigger,Trigger3M)),NA())</f>
        <v>5.804931616812452E-3</v>
      </c>
      <c r="L2640" s="44">
        <f>IFERROR(_xll.qlIndexFixing(Index6M,$H2640,TRUE,_xll.ohTrigger(RecalcTrigger,Trigger6M)),NA())</f>
        <v>5.7371447671317726E-3</v>
      </c>
      <c r="M2640" s="146">
        <f>IFERROR(_xll.qlIndexFixing(Index1Y,$H2640,TRUE,_xll.ohTrigger(RecalcTrigger,Trigger1Y)),NA())</f>
        <v>5.9521328340935604E-3</v>
      </c>
      <c r="N2640" s="145">
        <f>IFERROR(_xll.qlIndexFixing(ONIndex1M,I2640,TRUE,_xll.ohTrigger(RecalcTrigger,Trigger1M)),NA())</f>
        <v>5.5603893517286451E-3</v>
      </c>
      <c r="O2640" s="44">
        <f>IFERROR(_xll.qlIndexFixing(ONIndex3M,I2640,TRUE,_xll.ohTrigger(RecalcTrigger,Trigger3M)),NA())</f>
        <v>5.7900667435473174E-3</v>
      </c>
      <c r="P2640" s="44">
        <f>IFERROR(_xll.qlIndexFixing(ONIndex6M,I2640,TRUE,_xll.ohTrigger(RecalcTrigger,Trigger6M)),NA())</f>
        <v>5.7086175752851798E-3</v>
      </c>
      <c r="Q2640" s="146">
        <f>IFERROR(_xll.qlIndexFixing(ONIndex1Y,I2640,TRUE,_xll.ohTrigger(RecalcTrigger,Trigger1Y)),NA())</f>
        <v>5.8977882218813615E-3</v>
      </c>
    </row>
    <row r="2641" spans="2:17" x14ac:dyDescent="0.2">
      <c r="B2641" s="39" t="s">
        <v>42</v>
      </c>
      <c r="D2641" s="42">
        <f>_xll.qlCalendarAdvance(Calendar,$D2640,B2641,"f",FALSE)</f>
        <v>58278</v>
      </c>
      <c r="E2641" s="140">
        <f>_xll.qlInterestRateIndexValueDate(IndexON,D2641)</f>
        <v>58278</v>
      </c>
      <c r="F2641" s="156">
        <f>IFERROR(_xll.qlIndexFixing(IndexON,D2641,TRUE,_xll.ohTrigger(RecalcTrigger,TriggerON)),NA())</f>
        <v>4.8616750043006807E-3</v>
      </c>
      <c r="H2641" s="42">
        <f>_xll.qlCalendarAdvance(Calendar,$H2640,B2641,"f",FALSE)</f>
        <v>58278</v>
      </c>
      <c r="I2641" s="140">
        <f>_xll.qlInterestRateIndexValueDate(Index1M,$H2641)</f>
        <v>58278</v>
      </c>
      <c r="J2641" s="145">
        <f>IFERROR(_xll.qlIndexFixing(Index1M,$H2641,TRUE,_xll.ohTrigger(RecalcTrigger,Trigger1M)),NA())</f>
        <v>5.5663797348616947E-3</v>
      </c>
      <c r="K2641" s="44">
        <f>IFERROR(_xll.qlIndexFixing(Index3M,H2641,TRUE,_xll.ohTrigger(RecalcTrigger,Trigger3M)),NA())</f>
        <v>5.8065888966036183E-3</v>
      </c>
      <c r="L2641" s="44">
        <f>IFERROR(_xll.qlIndexFixing(Index6M,$H2641,TRUE,_xll.ohTrigger(RecalcTrigger,Trigger6M)),NA())</f>
        <v>5.7387365854750282E-3</v>
      </c>
      <c r="M2641" s="146">
        <f>IFERROR(_xll.qlIndexFixing(Index1Y,$H2641,TRUE,_xll.ohTrigger(RecalcTrigger,Trigger1Y)),NA())</f>
        <v>5.9536249107811287E-3</v>
      </c>
      <c r="N2641" s="145">
        <f>IFERROR(_xll.qlIndexFixing(ONIndex1M,I2641,TRUE,_xll.ohTrigger(RecalcTrigger,Trigger1M)),NA())</f>
        <v>5.5618810092561421E-3</v>
      </c>
      <c r="O2641" s="44">
        <f>IFERROR(_xll.qlIndexFixing(ONIndex3M,I2641,TRUE,_xll.ohTrigger(RecalcTrigger,Trigger3M)),NA())</f>
        <v>5.7916881722985813E-3</v>
      </c>
      <c r="P2641" s="44">
        <f>IFERROR(_xll.qlIndexFixing(ONIndex6M,I2641,TRUE,_xll.ohTrigger(RecalcTrigger,Trigger6M)),NA())</f>
        <v>5.7101105071843961E-3</v>
      </c>
      <c r="Q2641" s="146">
        <f>IFERROR(_xll.qlIndexFixing(ONIndex1Y,I2641,TRUE,_xll.ohTrigger(RecalcTrigger,Trigger1Y)),NA())</f>
        <v>5.8990566004712974E-3</v>
      </c>
    </row>
    <row r="2642" spans="2:17" x14ac:dyDescent="0.2">
      <c r="B2642" s="39" t="s">
        <v>42</v>
      </c>
      <c r="D2642" s="42">
        <f>_xll.qlCalendarAdvance(Calendar,$D2641,B2642,"f",FALSE)</f>
        <v>58285</v>
      </c>
      <c r="E2642" s="140">
        <f>_xll.qlInterestRateIndexValueDate(IndexON,D2642)</f>
        <v>58285</v>
      </c>
      <c r="F2642" s="156">
        <f>IFERROR(_xll.qlIndexFixing(IndexON,D2642,TRUE,_xll.ohTrigger(RecalcTrigger,TriggerON)),NA())</f>
        <v>4.8634864368990449E-3</v>
      </c>
      <c r="H2642" s="42">
        <f>_xll.qlCalendarAdvance(Calendar,$H2641,B2642,"f",FALSE)</f>
        <v>58285</v>
      </c>
      <c r="I2642" s="140">
        <f>_xll.qlInterestRateIndexValueDate(Index1M,$H2642)</f>
        <v>58285</v>
      </c>
      <c r="J2642" s="145">
        <f>IFERROR(_xll.qlIndexFixing(Index1M,$H2642,TRUE,_xll.ohTrigger(RecalcTrigger,Trigger1M)),NA())</f>
        <v>5.5678941499286289E-3</v>
      </c>
      <c r="K2642" s="44">
        <f>IFERROR(_xll.qlIndexFixing(Index3M,H2642,TRUE,_xll.ohTrigger(RecalcTrigger,Trigger3M)),NA())</f>
        <v>5.8082513315531378E-3</v>
      </c>
      <c r="L2642" s="44">
        <f>IFERROR(_xll.qlIndexFixing(Index6M,$H2642,TRUE,_xll.ohTrigger(RecalcTrigger,Trigger6M)),NA())</f>
        <v>5.7403356416044155E-3</v>
      </c>
      <c r="M2642" s="146">
        <f>IFERROR(_xll.qlIndexFixing(Index1Y,$H2642,TRUE,_xll.ohTrigger(RecalcTrigger,Trigger1Y)),NA())</f>
        <v>5.9551252802973118E-3</v>
      </c>
      <c r="N2642" s="145">
        <f>IFERROR(_xll.qlIndexFixing(ONIndex1M,I2642,TRUE,_xll.ohTrigger(RecalcTrigger,Trigger1M)),NA())</f>
        <v>5.5633796875798058E-3</v>
      </c>
      <c r="O2642" s="44">
        <f>IFERROR(_xll.qlIndexFixing(ONIndex3M,I2642,TRUE,_xll.ohTrigger(RecalcTrigger,Trigger3M)),NA())</f>
        <v>5.7933147481370462E-3</v>
      </c>
      <c r="P2642" s="44">
        <f>IFERROR(_xll.qlIndexFixing(ONIndex6M,I2642,TRUE,_xll.ohTrigger(RecalcTrigger,Trigger6M)),NA())</f>
        <v>5.7116106548771306E-3</v>
      </c>
      <c r="Q2642" s="146">
        <f>IFERROR(_xll.qlIndexFixing(ONIndex1Y,I2642,TRUE,_xll.ohTrigger(RecalcTrigger,Trigger1Y)),NA())</f>
        <v>5.9003332205764814E-3</v>
      </c>
    </row>
    <row r="2643" spans="2:17" x14ac:dyDescent="0.2">
      <c r="B2643" s="39" t="s">
        <v>42</v>
      </c>
      <c r="D2643" s="42">
        <f>_xll.qlCalendarAdvance(Calendar,$D2642,B2643,"f",FALSE)</f>
        <v>58292</v>
      </c>
      <c r="E2643" s="140">
        <f>_xll.qlInterestRateIndexValueDate(IndexON,D2643)</f>
        <v>58292</v>
      </c>
      <c r="F2643" s="156">
        <f>IFERROR(_xll.qlIndexFixing(IndexON,D2643,TRUE,_xll.ohTrigger(RecalcTrigger,TriggerON)),NA())</f>
        <v>4.8653028925027542E-3</v>
      </c>
      <c r="H2643" s="42">
        <f>_xll.qlCalendarAdvance(Calendar,$H2642,B2643,"f",FALSE)</f>
        <v>58292</v>
      </c>
      <c r="I2643" s="140">
        <f>_xll.qlInterestRateIndexValueDate(Index1M,$H2643)</f>
        <v>58292</v>
      </c>
      <c r="J2643" s="145">
        <f>IFERROR(_xll.qlIndexFixing(Index1M,$H2643,TRUE,_xll.ohTrigger(RecalcTrigger,Trigger1M)),NA())</f>
        <v>5.5694155890126653E-3</v>
      </c>
      <c r="K2643" s="44">
        <f>IFERROR(_xll.qlIndexFixing(Index3M,H2643,TRUE,_xll.ohTrigger(RecalcTrigger,Trigger3M)),NA())</f>
        <v>5.809918921666297E-3</v>
      </c>
      <c r="L2643" s="44">
        <f>IFERROR(_xll.qlIndexFixing(Index6M,$H2643,TRUE,_xll.ohTrigger(RecalcTrigger,Trigger6M)),NA())</f>
        <v>5.7419419355366711E-3</v>
      </c>
      <c r="M2643" s="146">
        <f>IFERROR(_xll.qlIndexFixing(Index1Y,$H2643,TRUE,_xll.ohTrigger(RecalcTrigger,Trigger1Y)),NA())</f>
        <v>5.9566339426786489E-3</v>
      </c>
      <c r="N2643" s="145">
        <f>IFERROR(_xll.qlIndexFixing(ONIndex1M,I2643,TRUE,_xll.ohTrigger(RecalcTrigger,Trigger1M)),NA())</f>
        <v>5.5648853864564973E-3</v>
      </c>
      <c r="O2643" s="44">
        <f>IFERROR(_xll.qlIndexFixing(ONIndex3M,I2643,TRUE,_xll.ohTrigger(RecalcTrigger,Trigger3M)),NA())</f>
        <v>5.7949464709816656E-3</v>
      </c>
      <c r="P2643" s="44">
        <f>IFERROR(_xll.qlIndexFixing(ONIndex6M,I2643,TRUE,_xll.ohTrigger(RecalcTrigger,Trigger6M)),NA())</f>
        <v>5.7131180183633834E-3</v>
      </c>
      <c r="Q2643" s="146">
        <f>IFERROR(_xll.qlIndexFixing(ONIndex1Y,I2643,TRUE,_xll.ohTrigger(RecalcTrigger,Trigger1Y)),NA())</f>
        <v>5.9016180821969133E-3</v>
      </c>
    </row>
    <row r="2644" spans="2:17" x14ac:dyDescent="0.2">
      <c r="B2644" s="39" t="s">
        <v>42</v>
      </c>
      <c r="D2644" s="42">
        <f>_xll.qlCalendarAdvance(Calendar,$D2643,B2644,"f",FALSE)</f>
        <v>58299</v>
      </c>
      <c r="E2644" s="140">
        <f>_xll.qlInterestRateIndexValueDate(IndexON,D2644)</f>
        <v>58299</v>
      </c>
      <c r="F2644" s="156">
        <f>IFERROR(_xll.qlIndexFixing(IndexON,D2644,TRUE,_xll.ohTrigger(RecalcTrigger,TriggerON)),NA())</f>
        <v>4.8671243711118084E-3</v>
      </c>
      <c r="H2644" s="42">
        <f>_xll.qlCalendarAdvance(Calendar,$H2643,B2644,"f",FALSE)</f>
        <v>58299</v>
      </c>
      <c r="I2644" s="140">
        <f>_xll.qlInterestRateIndexValueDate(Index1M,$H2644)</f>
        <v>58299</v>
      </c>
      <c r="J2644" s="145">
        <f>IFERROR(_xll.qlIndexFixing(Index1M,$H2644,TRUE,_xll.ohTrigger(RecalcTrigger,Trigger1M)),NA())</f>
        <v>5.570944052113805E-3</v>
      </c>
      <c r="K2644" s="44">
        <f>IFERROR(_xll.qlIndexFixing(Index3M,H2644,TRUE,_xll.ohTrigger(RecalcTrigger,Trigger3M)),NA())</f>
        <v>5.8115916669510227E-3</v>
      </c>
      <c r="L2644" s="44">
        <f>IFERROR(_xll.qlIndexFixing(Index6M,$H2644,TRUE,_xll.ohTrigger(RecalcTrigger,Trigger6M)),NA())</f>
        <v>5.7435554672902959E-3</v>
      </c>
      <c r="M2644" s="146">
        <f>IFERROR(_xll.qlIndexFixing(Index1Y,$H2644,TRUE,_xll.ohTrigger(RecalcTrigger,Trigger1Y)),NA())</f>
        <v>5.9581508979634473E-3</v>
      </c>
      <c r="N2644" s="145">
        <f>IFERROR(_xll.qlIndexFixing(ONIndex1M,I2644,TRUE,_xll.ohTrigger(RecalcTrigger,Trigger1M)),NA())</f>
        <v>5.5663981059672629E-3</v>
      </c>
      <c r="O2644" s="44">
        <f>IFERROR(_xll.qlIndexFixing(ONIndex3M,I2644,TRUE,_xll.ohTrigger(RecalcTrigger,Trigger3M)),NA())</f>
        <v>5.7965833408324396E-3</v>
      </c>
      <c r="P2644" s="44">
        <f>IFERROR(_xll.qlIndexFixing(ONIndex6M,I2644,TRUE,_xll.ohTrigger(RecalcTrigger,Trigger6M)),NA())</f>
        <v>5.7146325975621082E-3</v>
      </c>
      <c r="Q2644" s="146">
        <f>IFERROR(_xll.qlIndexFixing(ONIndex1Y,I2644,TRUE,_xll.ohTrigger(RecalcTrigger,Trigger1Y)),NA())</f>
        <v>5.9029111854136396E-3</v>
      </c>
    </row>
    <row r="2645" spans="2:17" x14ac:dyDescent="0.2">
      <c r="B2645" s="39" t="s">
        <v>42</v>
      </c>
      <c r="D2645" s="42">
        <f>_xll.qlCalendarAdvance(Calendar,$D2644,B2645,"f",FALSE)</f>
        <v>58306</v>
      </c>
      <c r="E2645" s="140">
        <f>_xll.qlInterestRateIndexValueDate(IndexON,D2645)</f>
        <v>58306</v>
      </c>
      <c r="F2645" s="156">
        <f>IFERROR(_xll.qlIndexFixing(IndexON,D2645,TRUE,_xll.ohTrigger(RecalcTrigger,TriggerON)),NA())</f>
        <v>4.8689508728072539E-3</v>
      </c>
      <c r="H2645" s="42">
        <f>_xll.qlCalendarAdvance(Calendar,$H2644,B2645,"f",FALSE)</f>
        <v>58306</v>
      </c>
      <c r="I2645" s="140">
        <f>_xll.qlInterestRateIndexValueDate(Index1M,$H2645)</f>
        <v>58306</v>
      </c>
      <c r="J2645" s="145">
        <f>IFERROR(_xll.qlIndexFixing(Index1M,$H2645,TRUE,_xll.ohTrigger(RecalcTrigger,Trigger1M)),NA())</f>
        <v>5.5724795392346621E-3</v>
      </c>
      <c r="K2645" s="44">
        <f>IFERROR(_xll.qlIndexFixing(Index3M,H2645,TRUE,_xll.ohTrigger(RecalcTrigger,Trigger3M)),NA())</f>
        <v>5.8132695674126024E-3</v>
      </c>
      <c r="L2645" s="44">
        <f>IFERROR(_xll.qlIndexFixing(Index6M,$H2645,TRUE,_xll.ohTrigger(RecalcTrigger,Trigger6M)),NA())</f>
        <v>5.7451762368815867E-3</v>
      </c>
      <c r="M2645" s="146">
        <f>IFERROR(_xll.qlIndexFixing(Index1Y,$H2645,TRUE,_xll.ohTrigger(RecalcTrigger,Trigger1Y)),NA())</f>
        <v>5.9596761461884655E-3</v>
      </c>
      <c r="N2645" s="145">
        <f>IFERROR(_xll.qlIndexFixing(ONIndex1M,I2645,TRUE,_xll.ohTrigger(RecalcTrigger,Trigger1M)),NA())</f>
        <v>5.5679178460310563E-3</v>
      </c>
      <c r="O2645" s="44">
        <f>IFERROR(_xll.qlIndexFixing(ONIndex3M,I2645,TRUE,_xll.ohTrigger(RecalcTrigger,Trigger3M)),NA())</f>
        <v>5.7982253576893683E-3</v>
      </c>
      <c r="P2645" s="44">
        <f>IFERROR(_xll.qlIndexFixing(ONIndex6M,I2645,TRUE,_xll.ohTrigger(RecalcTrigger,Trigger6M)),NA())</f>
        <v>5.7161543924733049E-3</v>
      </c>
      <c r="Q2645" s="146">
        <f>IFERROR(_xll.qlIndexFixing(ONIndex1Y,I2645,TRUE,_xll.ohTrigger(RecalcTrigger,Trigger1Y)),NA())</f>
        <v>5.9042125300645676E-3</v>
      </c>
    </row>
    <row r="2646" spans="2:17" x14ac:dyDescent="0.2">
      <c r="B2646" s="39" t="s">
        <v>42</v>
      </c>
      <c r="D2646" s="42">
        <f>_xll.qlCalendarAdvance(Calendar,$D2645,B2646,"f",FALSE)</f>
        <v>58313</v>
      </c>
      <c r="E2646" s="140">
        <f>_xll.qlInterestRateIndexValueDate(IndexON,D2646)</f>
        <v>58313</v>
      </c>
      <c r="F2646" s="156">
        <f>IFERROR(_xll.qlIndexFixing(IndexON,D2646,TRUE,_xll.ohTrigger(RecalcTrigger,TriggerON)),NA())</f>
        <v>4.8707823974269981E-3</v>
      </c>
      <c r="H2646" s="42">
        <f>_xll.qlCalendarAdvance(Calendar,$H2645,B2646,"f",FALSE)</f>
        <v>58313</v>
      </c>
      <c r="I2646" s="140">
        <f>_xll.qlInterestRateIndexValueDate(Index1M,$H2646)</f>
        <v>58313</v>
      </c>
      <c r="J2646" s="145">
        <f>IFERROR(_xll.qlIndexFixing(Index1M,$H2646,TRUE,_xll.ohTrigger(RecalcTrigger,Trigger1M)),NA())</f>
        <v>5.57402205037785E-3</v>
      </c>
      <c r="K2646" s="44">
        <f>IFERROR(_xll.qlIndexFixing(Index3M,H2646,TRUE,_xll.ohTrigger(RecalcTrigger,Trigger3M)),NA())</f>
        <v>5.8149526230589629E-3</v>
      </c>
      <c r="L2646" s="44">
        <f>IFERROR(_xll.qlIndexFixing(Index6M,$H2646,TRUE,_xll.ohTrigger(RecalcTrigger,Trigger6M)),NA())</f>
        <v>5.7468042443299247E-3</v>
      </c>
      <c r="M2646" s="146">
        <f>IFERROR(_xll.qlIndexFixing(Index1Y,$H2646,TRUE,_xll.ohTrigger(RecalcTrigger,Trigger1Y)),NA())</f>
        <v>5.9612096873922346E-3</v>
      </c>
      <c r="N2646" s="145">
        <f>IFERROR(_xll.qlIndexFixing(ONIndex1M,I2646,TRUE,_xll.ohTrigger(RecalcTrigger,Trigger1M)),NA())</f>
        <v>5.5694446068099701E-3</v>
      </c>
      <c r="O2646" s="44">
        <f>IFERROR(_xll.qlIndexFixing(ONIndex3M,I2646,TRUE,_xll.ohTrigger(RecalcTrigger,Trigger3M)),NA())</f>
        <v>5.7998725215524516E-3</v>
      </c>
      <c r="P2646" s="44">
        <f>IFERROR(_xll.qlIndexFixing(ONIndex6M,I2646,TRUE,_xll.ohTrigger(RecalcTrigger,Trigger6M)),NA())</f>
        <v>5.7176834031780199E-3</v>
      </c>
      <c r="Q2646" s="146">
        <f>IFERROR(_xll.qlIndexFixing(ONIndex1Y,I2646,TRUE,_xll.ohTrigger(RecalcTrigger,Trigger1Y)),NA())</f>
        <v>5.9055221163117899E-3</v>
      </c>
    </row>
    <row r="2647" spans="2:17" x14ac:dyDescent="0.2">
      <c r="B2647" s="39" t="s">
        <v>42</v>
      </c>
      <c r="D2647" s="42">
        <f>_xll.qlCalendarAdvance(Calendar,$D2646,B2647,"f",FALSE)</f>
        <v>58320</v>
      </c>
      <c r="E2647" s="140">
        <f>_xll.qlInterestRateIndexValueDate(IndexON,D2647)</f>
        <v>58320</v>
      </c>
      <c r="F2647" s="156">
        <f>IFERROR(_xll.qlIndexFixing(IndexON,D2647,TRUE,_xll.ohTrigger(RecalcTrigger,TriggerON)),NA())</f>
        <v>4.8726189451331336E-3</v>
      </c>
      <c r="H2647" s="42">
        <f>_xll.qlCalendarAdvance(Calendar,$H2646,B2647,"f",FALSE)</f>
        <v>58320</v>
      </c>
      <c r="I2647" s="140">
        <f>_xll.qlInterestRateIndexValueDate(Index1M,$H2647)</f>
        <v>58320</v>
      </c>
      <c r="J2647" s="145">
        <f>IFERROR(_xll.qlIndexFixing(Index1M,$H2647,TRUE,_xll.ohTrigger(RecalcTrigger,Trigger1M)),NA())</f>
        <v>5.5754177308990904E-3</v>
      </c>
      <c r="K2647" s="44">
        <f>IFERROR(_xll.qlIndexFixing(Index3M,H2647,TRUE,_xll.ohTrigger(RecalcTrigger,Trigger3M)),NA())</f>
        <v>5.8164729521595748E-3</v>
      </c>
      <c r="L2647" s="44">
        <f>IFERROR(_xll.qlIndexFixing(Index6M,$H2647,TRUE,_xll.ohTrigger(RecalcTrigger,Trigger6M)),NA())</f>
        <v>5.7481104984069796E-3</v>
      </c>
      <c r="M2647" s="146">
        <f>IFERROR(_xll.qlIndexFixing(Index1Y,$H2647,TRUE,_xll.ohTrigger(RecalcTrigger,Trigger1Y)),NA())</f>
        <v>5.9627515216123996E-3</v>
      </c>
      <c r="N2647" s="145">
        <f>IFERROR(_xll.qlIndexFixing(ONIndex1M,I2647,TRUE,_xll.ohTrigger(RecalcTrigger,Trigger1M)),NA())</f>
        <v>5.5709783880608654E-3</v>
      </c>
      <c r="O2647" s="44">
        <f>IFERROR(_xll.qlIndexFixing(ONIndex3M,I2647,TRUE,_xll.ohTrigger(RecalcTrigger,Trigger3M)),NA())</f>
        <v>5.801524832583782E-3</v>
      </c>
      <c r="P2647" s="44">
        <f>IFERROR(_xll.qlIndexFixing(ONIndex6M,I2647,TRUE,_xll.ohTrigger(RecalcTrigger,Trigger6M)),NA())</f>
        <v>5.7192196295952069E-3</v>
      </c>
      <c r="Q2647" s="146">
        <f>IFERROR(_xll.qlIndexFixing(ONIndex1Y,I2647,TRUE,_xll.ohTrigger(RecalcTrigger,Trigger1Y)),NA())</f>
        <v>5.9068399440742603E-3</v>
      </c>
    </row>
    <row r="2648" spans="2:17" x14ac:dyDescent="0.2">
      <c r="B2648" s="39" t="s">
        <v>42</v>
      </c>
      <c r="D2648" s="42">
        <f>_xll.qlCalendarAdvance(Calendar,$D2647,B2648,"f",FALSE)</f>
        <v>58327</v>
      </c>
      <c r="E2648" s="140">
        <f>_xll.qlInterestRateIndexValueDate(IndexON,D2648)</f>
        <v>58327</v>
      </c>
      <c r="F2648" s="156">
        <f>IFERROR(_xll.qlIndexFixing(IndexON,D2648,TRUE,_xll.ohTrigger(RecalcTrigger,TriggerON)),NA())</f>
        <v>4.8744605157635679E-3</v>
      </c>
      <c r="H2648" s="42">
        <f>_xll.qlCalendarAdvance(Calendar,$H2647,B2648,"f",FALSE)</f>
        <v>58327</v>
      </c>
      <c r="I2648" s="140">
        <f>_xll.qlInterestRateIndexValueDate(Index1M,$H2648)</f>
        <v>58327</v>
      </c>
      <c r="J2648" s="145">
        <f>IFERROR(_xll.qlIndexFixing(Index1M,$H2648,TRUE,_xll.ohTrigger(RecalcTrigger,Trigger1M)),NA())</f>
        <v>5.5769737646112674E-3</v>
      </c>
      <c r="K2648" s="44">
        <f>IFERROR(_xll.qlIndexFixing(Index3M,H2648,TRUE,_xll.ohTrigger(RecalcTrigger,Trigger3M)),NA())</f>
        <v>5.8181659230011609E-3</v>
      </c>
      <c r="L2648" s="44">
        <f>IFERROR(_xll.qlIndexFixing(Index6M,$H2648,TRUE,_xll.ohTrigger(RecalcTrigger,Trigger6M)),NA())</f>
        <v>5.7497518959990735E-3</v>
      </c>
      <c r="M2648" s="146">
        <f>IFERROR(_xll.qlIndexFixing(Index1Y,$H2648,TRUE,_xll.ohTrigger(RecalcTrigger,Trigger1Y)),NA())</f>
        <v>5.9643016488870456E-3</v>
      </c>
      <c r="N2648" s="145">
        <f>IFERROR(_xll.qlIndexFixing(ONIndex1M,I2648,TRUE,_xll.ohTrigger(RecalcTrigger,Trigger1M)),NA())</f>
        <v>5.5725191900268811E-3</v>
      </c>
      <c r="O2648" s="44">
        <f>IFERROR(_xll.qlIndexFixing(ONIndex3M,I2648,TRUE,_xll.ohTrigger(RecalcTrigger,Trigger3M)),NA())</f>
        <v>5.8031822904591746E-3</v>
      </c>
      <c r="P2648" s="44">
        <f>IFERROR(_xll.qlIndexFixing(ONIndex6M,I2648,TRUE,_xll.ohTrigger(RecalcTrigger,Trigger6M)),NA())</f>
        <v>5.7207630718059121E-3</v>
      </c>
      <c r="Q2648" s="146">
        <f>IFERROR(_xll.qlIndexFixing(ONIndex1Y,I2648,TRUE,_xll.ohTrigger(RecalcTrigger,Trigger1Y)),NA())</f>
        <v>5.9081660134330249E-3</v>
      </c>
    </row>
    <row r="2649" spans="2:17" x14ac:dyDescent="0.2">
      <c r="B2649" s="39" t="s">
        <v>42</v>
      </c>
      <c r="D2649" s="42">
        <f>_xll.qlCalendarAdvance(Calendar,$D2648,B2649,"f",FALSE)</f>
        <v>58334</v>
      </c>
      <c r="E2649" s="140">
        <f>_xll.qlInterestRateIndexValueDate(IndexON,D2649)</f>
        <v>58334</v>
      </c>
      <c r="F2649" s="156">
        <f>IFERROR(_xll.qlIndexFixing(IndexON,D2649,TRUE,_xll.ohTrigger(RecalcTrigger,TriggerON)),NA())</f>
        <v>4.8763071095614396E-3</v>
      </c>
      <c r="H2649" s="42">
        <f>_xll.qlCalendarAdvance(Calendar,$H2648,B2649,"f",FALSE)</f>
        <v>58334</v>
      </c>
      <c r="I2649" s="140">
        <f>_xll.qlInterestRateIndexValueDate(Index1M,$H2649)</f>
        <v>58334</v>
      </c>
      <c r="J2649" s="145">
        <f>IFERROR(_xll.qlIndexFixing(Index1M,$H2649,TRUE,_xll.ohTrigger(RecalcTrigger,Trigger1M)),NA())</f>
        <v>5.5785368222452947E-3</v>
      </c>
      <c r="K2649" s="44">
        <f>IFERROR(_xll.qlIndexFixing(Index3M,H2649,TRUE,_xll.ohTrigger(RecalcTrigger,Trigger3M)),NA())</f>
        <v>5.8198640489553113E-3</v>
      </c>
      <c r="L2649" s="44">
        <f>IFERROR(_xll.qlIndexFixing(Index6M,$H2649,TRUE,_xll.ohTrigger(RecalcTrigger,Trigger6M)),NA())</f>
        <v>5.7514005312551582E-3</v>
      </c>
      <c r="M2649" s="146">
        <f>IFERROR(_xll.qlIndexFixing(Index1Y,$H2649,TRUE,_xll.ohTrigger(RecalcTrigger,Trigger1Y)),NA())</f>
        <v>5.9658600692549264E-3</v>
      </c>
      <c r="N2649" s="145">
        <f>IFERROR(_xll.qlIndexFixing(ONIndex1M,I2649,TRUE,_xll.ohTrigger(RecalcTrigger,Trigger1M)),NA())</f>
        <v>5.5740670125459246E-3</v>
      </c>
      <c r="O2649" s="44">
        <f>IFERROR(_xll.qlIndexFixing(ONIndex3M,I2649,TRUE,_xll.ohTrigger(RecalcTrigger,Trigger3M)),NA())</f>
        <v>5.804844895421768E-3</v>
      </c>
      <c r="P2649" s="44">
        <f>IFERROR(_xll.qlIndexFixing(ONIndex6M,I2649,TRUE,_xll.ohTrigger(RecalcTrigger,Trigger6M)),NA())</f>
        <v>5.7223137297290894E-3</v>
      </c>
      <c r="Q2649" s="146">
        <f>IFERROR(_xll.qlIndexFixing(ONIndex1Y,I2649,TRUE,_xll.ohTrigger(RecalcTrigger,Trigger1Y)),NA())</f>
        <v>5.9095003242259914E-3</v>
      </c>
    </row>
    <row r="2650" spans="2:17" x14ac:dyDescent="0.2">
      <c r="B2650" s="39" t="s">
        <v>42</v>
      </c>
      <c r="D2650" s="42">
        <f>_xll.qlCalendarAdvance(Calendar,$D2649,B2650,"f",FALSE)</f>
        <v>58341</v>
      </c>
      <c r="E2650" s="140">
        <f>_xll.qlInterestRateIndexValueDate(IndexON,D2650)</f>
        <v>58341</v>
      </c>
      <c r="F2650" s="156">
        <f>IFERROR(_xll.qlIndexFixing(IndexON,D2650,TRUE,_xll.ohTrigger(RecalcTrigger,TriggerON)),NA())</f>
        <v>4.8781587262836101E-3</v>
      </c>
      <c r="H2650" s="42">
        <f>_xll.qlCalendarAdvance(Calendar,$H2649,B2650,"f",FALSE)</f>
        <v>58341</v>
      </c>
      <c r="I2650" s="140">
        <f>_xll.qlInterestRateIndexValueDate(Index1M,$H2650)</f>
        <v>58341</v>
      </c>
      <c r="J2650" s="145">
        <f>IFERROR(_xll.qlIndexFixing(Index1M,$H2650,TRUE,_xll.ohTrigger(RecalcTrigger,Trigger1M)),NA())</f>
        <v>5.5801069037957713E-3</v>
      </c>
      <c r="K2650" s="44">
        <f>IFERROR(_xll.qlIndexFixing(Index3M,H2650,TRUE,_xll.ohTrigger(RecalcTrigger,Trigger3M)),NA())</f>
        <v>5.821567330030932E-3</v>
      </c>
      <c r="L2650" s="44">
        <f>IFERROR(_xll.qlIndexFixing(Index6M,$H2650,TRUE,_xll.ohTrigger(RecalcTrigger,Trigger6M)),NA())</f>
        <v>5.7530564041939364E-3</v>
      </c>
      <c r="M2650" s="146">
        <f>IFERROR(_xll.qlIndexFixing(Index1Y,$H2650,TRUE,_xll.ohTrigger(RecalcTrigger,Trigger1Y)),NA())</f>
        <v>5.9674267827545709E-3</v>
      </c>
      <c r="N2650" s="145">
        <f>IFERROR(_xll.qlIndexFixing(ONIndex1M,I2650,TRUE,_xll.ohTrigger(RecalcTrigger,Trigger1M)),NA())</f>
        <v>5.5756218557800885E-3</v>
      </c>
      <c r="O2650" s="44">
        <f>IFERROR(_xll.qlIndexFixing(ONIndex3M,I2650,TRUE,_xll.ohTrigger(RecalcTrigger,Trigger3M)),NA())</f>
        <v>5.8065126474715623E-3</v>
      </c>
      <c r="P2650" s="44">
        <f>IFERROR(_xll.qlIndexFixing(ONIndex6M,I2650,TRUE,_xll.ohTrigger(RecalcTrigger,Trigger6M)),NA())</f>
        <v>5.7238716034457848E-3</v>
      </c>
      <c r="Q2650" s="146">
        <f>IFERROR(_xll.qlIndexFixing(ONIndex1Y,I2650,TRUE,_xll.ohTrigger(RecalcTrigger,Trigger1Y)),NA())</f>
        <v>5.9108428766152521E-3</v>
      </c>
    </row>
    <row r="2651" spans="2:17" x14ac:dyDescent="0.2">
      <c r="B2651" s="39" t="s">
        <v>42</v>
      </c>
      <c r="D2651" s="42">
        <f>_xll.qlCalendarAdvance(Calendar,$D2650,B2651,"f",FALSE)</f>
        <v>58348</v>
      </c>
      <c r="E2651" s="140">
        <f>_xll.qlInterestRateIndexValueDate(IndexON,D2651)</f>
        <v>58348</v>
      </c>
      <c r="F2651" s="156">
        <f>IFERROR(_xll.qlIndexFixing(IndexON,D2651,TRUE,_xll.ohTrigger(RecalcTrigger,TriggerON)),NA())</f>
        <v>4.8800153660111256E-3</v>
      </c>
      <c r="H2651" s="42">
        <f>_xll.qlCalendarAdvance(Calendar,$H2650,B2651,"f",FALSE)</f>
        <v>58348</v>
      </c>
      <c r="I2651" s="140">
        <f>_xll.qlInterestRateIndexValueDate(Index1M,$H2651)</f>
        <v>58348</v>
      </c>
      <c r="J2651" s="145">
        <f>IFERROR(_xll.qlIndexFixing(Index1M,$H2651,TRUE,_xll.ohTrigger(RecalcTrigger,Trigger1M)),NA())</f>
        <v>5.5818399665359545E-3</v>
      </c>
      <c r="K2651" s="44">
        <f>IFERROR(_xll.qlIndexFixing(Index3M,H2651,TRUE,_xll.ohTrigger(RecalcTrigger,Trigger3M)),NA())</f>
        <v>5.8234452292791989E-3</v>
      </c>
      <c r="L2651" s="44">
        <f>IFERROR(_xll.qlIndexFixing(Index6M,$H2651,TRUE,_xll.ohTrigger(RecalcTrigger,Trigger6M)),NA())</f>
        <v>5.7548861556688622E-3</v>
      </c>
      <c r="M2651" s="146">
        <f>IFERROR(_xll.qlIndexFixing(Index1Y,$H2651,TRUE,_xll.ohTrigger(RecalcTrigger,Trigger1Y)),NA())</f>
        <v>5.9690017894249532E-3</v>
      </c>
      <c r="N2651" s="145">
        <f>IFERROR(_xll.qlIndexFixing(ONIndex1M,I2651,TRUE,_xll.ohTrigger(RecalcTrigger,Trigger1M)),NA())</f>
        <v>5.5771837194862339E-3</v>
      </c>
      <c r="O2651" s="44">
        <f>IFERROR(_xll.qlIndexFixing(ONIndex3M,I2651,TRUE,_xll.ohTrigger(RecalcTrigger,Trigger3M)),NA())</f>
        <v>5.8081855463654186E-3</v>
      </c>
      <c r="P2651" s="44">
        <f>IFERROR(_xll.qlIndexFixing(ONIndex6M,I2651,TRUE,_xll.ohTrigger(RecalcTrigger,Trigger6M)),NA())</f>
        <v>5.7254366929559986E-3</v>
      </c>
      <c r="Q2651" s="146">
        <f>IFERROR(_xll.qlIndexFixing(ONIndex1Y,I2651,TRUE,_xll.ohTrigger(RecalcTrigger,Trigger1Y)),NA())</f>
        <v>5.9121936706008071E-3</v>
      </c>
    </row>
    <row r="2652" spans="2:17" x14ac:dyDescent="0.2">
      <c r="B2652" s="39" t="s">
        <v>42</v>
      </c>
      <c r="D2652" s="42">
        <f>_xll.qlCalendarAdvance(Calendar,$D2651,B2652,"f",FALSE)</f>
        <v>58355</v>
      </c>
      <c r="E2652" s="140">
        <f>_xll.qlInterestRateIndexValueDate(IndexON,D2652)</f>
        <v>58355</v>
      </c>
      <c r="F2652" s="156">
        <f>IFERROR(_xll.qlIndexFixing(IndexON,D2652,TRUE,_xll.ohTrigger(RecalcTrigger,TriggerON)),NA())</f>
        <v>4.8818770288250324E-3</v>
      </c>
      <c r="H2652" s="42">
        <f>_xll.qlCalendarAdvance(Calendar,$H2651,B2652,"f",FALSE)</f>
        <v>58355</v>
      </c>
      <c r="I2652" s="140">
        <f>_xll.qlInterestRateIndexValueDate(Index1M,$H2652)</f>
        <v>58355</v>
      </c>
      <c r="J2652" s="145">
        <f>IFERROR(_xll.qlIndexFixing(Index1M,$H2652,TRUE,_xll.ohTrigger(RecalcTrigger,Trigger1M)),NA())</f>
        <v>5.5834246218758772E-3</v>
      </c>
      <c r="K2652" s="44">
        <f>IFERROR(_xll.qlIndexFixing(Index3M,H2652,TRUE,_xll.ohTrigger(RecalcTrigger,Trigger3M)),NA())</f>
        <v>5.825159216168151E-3</v>
      </c>
      <c r="L2652" s="44">
        <f>IFERROR(_xll.qlIndexFixing(Index6M,$H2652,TRUE,_xll.ohTrigger(RecalcTrigger,Trigger6M)),NA())</f>
        <v>5.7565570473187121E-3</v>
      </c>
      <c r="M2652" s="146">
        <f>IFERROR(_xll.qlIndexFixing(Index1Y,$H2652,TRUE,_xll.ohTrigger(RecalcTrigger,Trigger1Y)),NA())</f>
        <v>5.9705850893048244E-3</v>
      </c>
      <c r="N2652" s="145">
        <f>IFERROR(_xll.qlIndexFixing(ONIndex1M,I2652,TRUE,_xll.ohTrigger(RecalcTrigger,Trigger1M)),NA())</f>
        <v>5.5787526039074997E-3</v>
      </c>
      <c r="O2652" s="44">
        <f>IFERROR(_xll.qlIndexFixing(ONIndex3M,I2652,TRUE,_xll.ohTrigger(RecalcTrigger,Trigger3M)),NA())</f>
        <v>5.8098635923464759E-3</v>
      </c>
      <c r="P2652" s="44">
        <f>IFERROR(_xll.qlIndexFixing(ONIndex6M,I2652,TRUE,_xll.ohTrigger(RecalcTrigger,Trigger6M)),NA())</f>
        <v>5.7270089981786843E-3</v>
      </c>
      <c r="Q2652" s="146">
        <f>IFERROR(_xll.qlIndexFixing(ONIndex1Y,I2652,TRUE,_xll.ohTrigger(RecalcTrigger,Trigger1Y)),NA())</f>
        <v>5.9135527060205639E-3</v>
      </c>
    </row>
    <row r="2653" spans="2:17" x14ac:dyDescent="0.2">
      <c r="B2653" s="39" t="s">
        <v>42</v>
      </c>
      <c r="D2653" s="42">
        <f>_xll.qlCalendarAdvance(Calendar,$D2652,B2653,"f",FALSE)</f>
        <v>58362</v>
      </c>
      <c r="E2653" s="140">
        <f>_xll.qlInterestRateIndexValueDate(IndexON,D2653)</f>
        <v>58362</v>
      </c>
      <c r="F2653" s="156">
        <f>IFERROR(_xll.qlIndexFixing(IndexON,D2653,TRUE,_xll.ohTrigger(RecalcTrigger,TriggerON)),NA())</f>
        <v>4.8837437145632379E-3</v>
      </c>
      <c r="H2653" s="42">
        <f>_xll.qlCalendarAdvance(Calendar,$H2652,B2653,"f",FALSE)</f>
        <v>58362</v>
      </c>
      <c r="I2653" s="140">
        <f>_xll.qlInterestRateIndexValueDate(Index1M,$H2653)</f>
        <v>58362</v>
      </c>
      <c r="J2653" s="145">
        <f>IFERROR(_xll.qlIndexFixing(Index1M,$H2653,TRUE,_xll.ohTrigger(RecalcTrigger,Trigger1M)),NA())</f>
        <v>5.5850163012590463E-3</v>
      </c>
      <c r="K2653" s="44">
        <f>IFERROR(_xll.qlIndexFixing(Index3M,H2653,TRUE,_xll.ohTrigger(RecalcTrigger,Trigger3M)),NA())</f>
        <v>5.8268783582868123E-3</v>
      </c>
      <c r="L2653" s="44">
        <f>IFERROR(_xll.qlIndexFixing(Index6M,$H2653,TRUE,_xll.ohTrigger(RecalcTrigger,Trigger6M)),NA())</f>
        <v>5.7582351768279269E-3</v>
      </c>
      <c r="M2653" s="146">
        <f>IFERROR(_xll.qlIndexFixing(Index1Y,$H2653,TRUE,_xll.ohTrigger(RecalcTrigger,Trigger1Y)),NA())</f>
        <v>5.972176682433379E-3</v>
      </c>
      <c r="N2653" s="145">
        <f>IFERROR(_xll.qlIndexFixing(ONIndex1M,I2653,TRUE,_xll.ohTrigger(RecalcTrigger,Trigger1M)),NA())</f>
        <v>5.5803285088817933E-3</v>
      </c>
      <c r="O2653" s="44">
        <f>IFERROR(_xll.qlIndexFixing(ONIndex3M,I2653,TRUE,_xll.ohTrigger(RecalcTrigger,Trigger3M)),NA())</f>
        <v>5.811546785414734E-3</v>
      </c>
      <c r="P2653" s="44">
        <f>IFERROR(_xll.qlIndexFixing(ONIndex6M,I2653,TRUE,_xll.ohTrigger(RecalcTrigger,Trigger6M)),NA())</f>
        <v>5.7285885191138419E-3</v>
      </c>
      <c r="Q2653" s="146">
        <f>IFERROR(_xll.qlIndexFixing(ONIndex1Y,I2653,TRUE,_xll.ohTrigger(RecalcTrigger,Trigger1Y)),NA())</f>
        <v>5.9149199829555688E-3</v>
      </c>
    </row>
    <row r="2654" spans="2:17" x14ac:dyDescent="0.2">
      <c r="B2654" s="39" t="s">
        <v>42</v>
      </c>
      <c r="D2654" s="42">
        <f>_xll.qlCalendarAdvance(Calendar,$D2653,B2654,"f",FALSE)</f>
        <v>58369</v>
      </c>
      <c r="E2654" s="140">
        <f>_xll.qlInterestRateIndexValueDate(IndexON,D2654)</f>
        <v>58369</v>
      </c>
      <c r="F2654" s="156">
        <f>IFERROR(_xll.qlIndexFixing(IndexON,D2654,TRUE,_xll.ohTrigger(RecalcTrigger,TriggerON)),NA())</f>
        <v>4.8856154233878346E-3</v>
      </c>
      <c r="H2654" s="42">
        <f>_xll.qlCalendarAdvance(Calendar,$H2653,B2654,"f",FALSE)</f>
        <v>58369</v>
      </c>
      <c r="I2654" s="140">
        <f>_xll.qlInterestRateIndexValueDate(Index1M,$H2654)</f>
        <v>58369</v>
      </c>
      <c r="J2654" s="145">
        <f>IFERROR(_xll.qlIndexFixing(Index1M,$H2654,TRUE,_xll.ohTrigger(RecalcTrigger,Trigger1M)),NA())</f>
        <v>5.5866150046854626E-3</v>
      </c>
      <c r="K2654" s="44">
        <f>IFERROR(_xll.qlIndexFixing(Index3M,H2654,TRUE,_xll.ohTrigger(RecalcTrigger,Trigger3M)),NA())</f>
        <v>5.8286026556422302E-3</v>
      </c>
      <c r="L2654" s="44">
        <f>IFERROR(_xll.qlIndexFixing(Index6M,$H2654,TRUE,_xll.ohTrigger(RecalcTrigger,Trigger6M)),NA())</f>
        <v>5.7599205442142205E-3</v>
      </c>
      <c r="M2654" s="146">
        <f>IFERROR(_xll.qlIndexFixing(Index1Y,$H2654,TRUE,_xll.ohTrigger(RecalcTrigger,Trigger1Y)),NA())</f>
        <v>5.9737765688506967E-3</v>
      </c>
      <c r="N2654" s="145">
        <f>IFERROR(_xll.qlIndexFixing(ONIndex1M,I2654,TRUE,_xll.ohTrigger(RecalcTrigger,Trigger1M)),NA())</f>
        <v>5.5819114345712073E-3</v>
      </c>
      <c r="O2654" s="44">
        <f>IFERROR(_xll.qlIndexFixing(ONIndex3M,I2654,TRUE,_xll.ohTrigger(RecalcTrigger,Trigger3M)),NA())</f>
        <v>5.8132351254891468E-3</v>
      </c>
      <c r="P2654" s="44">
        <f>IFERROR(_xll.qlIndexFixing(ONIndex6M,I2654,TRUE,_xll.ohTrigger(RecalcTrigger,Trigger6M)),NA())</f>
        <v>5.7301752558425179E-3</v>
      </c>
      <c r="Q2654" s="146">
        <f>IFERROR(_xll.qlIndexFixing(ONIndex1Y,I2654,TRUE,_xll.ohTrigger(RecalcTrigger,Trigger1Y)),NA())</f>
        <v>5.9162955014868679E-3</v>
      </c>
    </row>
    <row r="2655" spans="2:17" x14ac:dyDescent="0.2">
      <c r="B2655" s="39" t="s">
        <v>42</v>
      </c>
      <c r="D2655" s="42">
        <f>_xll.qlCalendarAdvance(Calendar,$D2654,B2655,"f",FALSE)</f>
        <v>58376</v>
      </c>
      <c r="E2655" s="140">
        <f>_xll.qlInterestRateIndexValueDate(IndexON,D2655)</f>
        <v>58376</v>
      </c>
      <c r="F2655" s="156">
        <f>IFERROR(_xll.qlIndexFixing(IndexON,D2655,TRUE,_xll.ohTrigger(RecalcTrigger,TriggerON)),NA())</f>
        <v>4.8874921552177764E-3</v>
      </c>
      <c r="H2655" s="42">
        <f>_xll.qlCalendarAdvance(Calendar,$H2654,B2655,"f",FALSE)</f>
        <v>58376</v>
      </c>
      <c r="I2655" s="140">
        <f>_xll.qlInterestRateIndexValueDate(Index1M,$H2655)</f>
        <v>58376</v>
      </c>
      <c r="J2655" s="145">
        <f>IFERROR(_xll.qlIndexFixing(Index1M,$H2655,TRUE,_xll.ohTrigger(RecalcTrigger,Trigger1M)),NA())</f>
        <v>5.5882207321629688E-3</v>
      </c>
      <c r="K2655" s="44">
        <f>IFERROR(_xll.qlIndexFixing(Index3M,H2655,TRUE,_xll.ohTrigger(RecalcTrigger,Trigger3M)),NA())</f>
        <v>5.8303321082423332E-3</v>
      </c>
      <c r="L2655" s="44">
        <f>IFERROR(_xll.qlIndexFixing(Index6M,$H2655,TRUE,_xll.ohTrigger(RecalcTrigger,Trigger6M)),NA())</f>
        <v>5.7616131494966378E-3</v>
      </c>
      <c r="M2655" s="146">
        <f>IFERROR(_xll.qlIndexFixing(Index1Y,$H2655,TRUE,_xll.ohTrigger(RecalcTrigger,Trigger1Y)),NA())</f>
        <v>5.9753847485959728E-3</v>
      </c>
      <c r="N2655" s="145">
        <f>IFERROR(_xll.qlIndexFixing(ONIndex1M,I2655,TRUE,_xll.ohTrigger(RecalcTrigger,Trigger1M)),NA())</f>
        <v>5.5835013808946954E-3</v>
      </c>
      <c r="O2655" s="44">
        <f>IFERROR(_xll.qlIndexFixing(ONIndex3M,I2655,TRUE,_xll.ohTrigger(RecalcTrigger,Trigger3M)),NA())</f>
        <v>5.8149286126507604E-3</v>
      </c>
      <c r="P2655" s="44">
        <f>IFERROR(_xll.qlIndexFixing(ONIndex6M,I2655,TRUE,_xll.ohTrigger(RecalcTrigger,Trigger6M)),NA())</f>
        <v>5.7317692082836658E-3</v>
      </c>
      <c r="Q2655" s="146">
        <f>IFERROR(_xll.qlIndexFixing(ONIndex1Y,I2655,TRUE,_xll.ohTrigger(RecalcTrigger,Trigger1Y)),NA())</f>
        <v>5.9176792616144613E-3</v>
      </c>
    </row>
    <row r="2656" spans="2:17" x14ac:dyDescent="0.2">
      <c r="B2656" s="39" t="s">
        <v>42</v>
      </c>
      <c r="D2656" s="42">
        <f>_xll.qlCalendarAdvance(Calendar,$D2655,B2656,"f",FALSE)</f>
        <v>58383</v>
      </c>
      <c r="E2656" s="140">
        <f>_xll.qlInterestRateIndexValueDate(IndexON,D2656)</f>
        <v>58383</v>
      </c>
      <c r="F2656" s="156">
        <f>IFERROR(_xll.qlIndexFixing(IndexON,D2656,TRUE,_xll.ohTrigger(RecalcTrigger,TriggerON)),NA())</f>
        <v>4.8893739100530631E-3</v>
      </c>
      <c r="H2656" s="42">
        <f>_xll.qlCalendarAdvance(Calendar,$H2655,B2656,"f",FALSE)</f>
        <v>58383</v>
      </c>
      <c r="I2656" s="140">
        <f>_xll.qlInterestRateIndexValueDate(Index1M,$H2656)</f>
        <v>58383</v>
      </c>
      <c r="J2656" s="145">
        <f>IFERROR(_xll.qlIndexFixing(Index1M,$H2656,TRUE,_xll.ohTrigger(RecalcTrigger,Trigger1M)),NA())</f>
        <v>5.5896748955736788E-3</v>
      </c>
      <c r="K2656" s="44">
        <f>IFERROR(_xll.qlIndexFixing(Index3M,H2656,TRUE,_xll.ohTrigger(RecalcTrigger,Trigger3M)),NA())</f>
        <v>5.8320667160915267E-3</v>
      </c>
      <c r="L2656" s="44">
        <f>IFERROR(_xll.qlIndexFixing(Index6M,$H2656,TRUE,_xll.ohTrigger(RecalcTrigger,Trigger6M)),NA())</f>
        <v>5.7631436341624483E-3</v>
      </c>
      <c r="M2656" s="146">
        <f>IFERROR(_xll.qlIndexFixing(Index1Y,$H2656,TRUE,_xll.ohTrigger(RecalcTrigger,Trigger1Y)),NA())</f>
        <v>5.9770012217090661E-3</v>
      </c>
      <c r="N2656" s="145">
        <f>IFERROR(_xll.qlIndexFixing(ONIndex1M,I2656,TRUE,_xll.ohTrigger(RecalcTrigger,Trigger1M)),NA())</f>
        <v>5.585098347690165E-3</v>
      </c>
      <c r="O2656" s="44">
        <f>IFERROR(_xll.qlIndexFixing(ONIndex3M,I2656,TRUE,_xll.ohTrigger(RecalcTrigger,Trigger3M)),NA())</f>
        <v>5.8166272467374824E-3</v>
      </c>
      <c r="P2656" s="44">
        <f>IFERROR(_xll.qlIndexFixing(ONIndex6M,I2656,TRUE,_xll.ohTrigger(RecalcTrigger,Trigger6M)),NA())</f>
        <v>5.7333703764372856E-3</v>
      </c>
      <c r="Q2656" s="146">
        <f>IFERROR(_xll.qlIndexFixing(ONIndex1Y,I2656,TRUE,_xll.ohTrigger(RecalcTrigger,Trigger1Y)),NA())</f>
        <v>5.9190712630952103E-3</v>
      </c>
    </row>
    <row r="2657" spans="2:17" x14ac:dyDescent="0.2">
      <c r="B2657" s="39" t="s">
        <v>42</v>
      </c>
      <c r="D2657" s="42">
        <f>_xll.qlCalendarAdvance(Calendar,$D2656,B2657,"f",FALSE)</f>
        <v>58390</v>
      </c>
      <c r="E2657" s="140">
        <f>_xll.qlInterestRateIndexValueDate(IndexON,D2657)</f>
        <v>58390</v>
      </c>
      <c r="F2657" s="156">
        <f>IFERROR(_xll.qlIndexFixing(IndexON,D2657,TRUE,_xll.ohTrigger(RecalcTrigger,TriggerON)),NA())</f>
        <v>4.8912606879747411E-3</v>
      </c>
      <c r="H2657" s="42">
        <f>_xll.qlCalendarAdvance(Calendar,$H2656,B2657,"f",FALSE)</f>
        <v>58390</v>
      </c>
      <c r="I2657" s="140">
        <f>_xll.qlInterestRateIndexValueDate(Index1M,$H2657)</f>
        <v>58390</v>
      </c>
      <c r="J2657" s="145">
        <f>IFERROR(_xll.qlIndexFixing(Index1M,$H2657,TRUE,_xll.ohTrigger(RecalcTrigger,Trigger1M)),NA())</f>
        <v>5.5912941446419531E-3</v>
      </c>
      <c r="K2657" s="44">
        <f>IFERROR(_xll.qlIndexFixing(Index3M,H2657,TRUE,_xll.ohTrigger(RecalcTrigger,Trigger3M)),NA())</f>
        <v>5.8338064791986196E-3</v>
      </c>
      <c r="L2657" s="44">
        <f>IFERROR(_xll.qlIndexFixing(Index6M,$H2657,TRUE,_xll.ohTrigger(RecalcTrigger,Trigger6M)),NA())</f>
        <v>5.7648501713832819E-3</v>
      </c>
      <c r="M2657" s="146">
        <f>IFERROR(_xll.qlIndexFixing(Index1Y,$H2657,TRUE,_xll.ohTrigger(RecalcTrigger,Trigger1Y)),NA())</f>
        <v>5.9786259882302784E-3</v>
      </c>
      <c r="N2657" s="145">
        <f>IFERROR(_xll.qlIndexFixing(ONIndex1M,I2657,TRUE,_xll.ohTrigger(RecalcTrigger,Trigger1M)),NA())</f>
        <v>5.5867023351197087E-3</v>
      </c>
      <c r="O2657" s="44">
        <f>IFERROR(_xll.qlIndexFixing(ONIndex3M,I2657,TRUE,_xll.ohTrigger(RecalcTrigger,Trigger3M)),NA())</f>
        <v>5.818331027830359E-3</v>
      </c>
      <c r="P2657" s="44">
        <f>IFERROR(_xll.qlIndexFixing(ONIndex6M,I2657,TRUE,_xll.ohTrigger(RecalcTrigger,Trigger6M)),NA())</f>
        <v>5.7349787605465163E-3</v>
      </c>
      <c r="Q2657" s="146">
        <f>IFERROR(_xll.qlIndexFixing(ONIndex1Y,I2657,TRUE,_xll.ohTrigger(RecalcTrigger,Trigger1Y)),NA())</f>
        <v>5.920471506334346E-3</v>
      </c>
    </row>
    <row r="2658" spans="2:17" x14ac:dyDescent="0.2">
      <c r="B2658" s="39" t="s">
        <v>42</v>
      </c>
      <c r="D2658" s="42">
        <f>_xll.qlCalendarAdvance(Calendar,$D2657,B2658,"f",FALSE)</f>
        <v>58397</v>
      </c>
      <c r="E2658" s="140">
        <f>_xll.qlInterestRateIndexValueDate(IndexON,D2658)</f>
        <v>58397</v>
      </c>
      <c r="F2658" s="156">
        <f>IFERROR(_xll.qlIndexFixing(IndexON,D2658,TRUE,_xll.ohTrigger(RecalcTrigger,TriggerON)),NA())</f>
        <v>4.8931524889017641E-3</v>
      </c>
      <c r="H2658" s="42">
        <f>_xll.qlCalendarAdvance(Calendar,$H2657,B2658,"f",FALSE)</f>
        <v>58397</v>
      </c>
      <c r="I2658" s="140">
        <f>_xll.qlInterestRateIndexValueDate(Index1M,$H2658)</f>
        <v>58397</v>
      </c>
      <c r="J2658" s="145">
        <f>IFERROR(_xll.qlIndexFixing(Index1M,$H2658,TRUE,_xll.ohTrigger(RecalcTrigger,Trigger1M)),NA())</f>
        <v>5.5929204176536906E-3</v>
      </c>
      <c r="K2658" s="44">
        <f>IFERROR(_xll.qlIndexFixing(Index3M,H2658,TRUE,_xll.ohTrigger(RecalcTrigger,Trigger3M)),NA())</f>
        <v>5.8355513975688967E-3</v>
      </c>
      <c r="L2658" s="44">
        <f>IFERROR(_xll.qlIndexFixing(Index6M,$H2658,TRUE,_xll.ohTrigger(RecalcTrigger,Trigger6M)),NA())</f>
        <v>5.7665639464310895E-3</v>
      </c>
      <c r="M2658" s="146">
        <f>IFERROR(_xll.qlIndexFixing(Index1Y,$H2658,TRUE,_xll.ohTrigger(RecalcTrigger,Trigger1Y)),NA())</f>
        <v>5.9802590481996898E-3</v>
      </c>
      <c r="N2658" s="145">
        <f>IFERROR(_xll.qlIndexFixing(ONIndex1M,I2658,TRUE,_xll.ohTrigger(RecalcTrigger,Trigger1M)),NA())</f>
        <v>5.5883133431833265E-3</v>
      </c>
      <c r="O2658" s="44">
        <f>IFERROR(_xll.qlIndexFixing(ONIndex3M,I2658,TRUE,_xll.ohTrigger(RecalcTrigger,Trigger3M)),NA())</f>
        <v>5.8200399560104366E-3</v>
      </c>
      <c r="P2658" s="44">
        <f>IFERROR(_xll.qlIndexFixing(ONIndex6M,I2658,TRUE,_xll.ohTrigger(RecalcTrigger,Trigger6M)),NA())</f>
        <v>5.7365943602061265E-3</v>
      </c>
      <c r="Q2658" s="146">
        <f>IFERROR(_xll.qlIndexFixing(ONIndex1Y,I2658,TRUE,_xll.ohTrigger(RecalcTrigger,Trigger1Y)),NA())</f>
        <v>5.9218799910076836E-3</v>
      </c>
    </row>
    <row r="2659" spans="2:17" x14ac:dyDescent="0.2">
      <c r="B2659" s="39" t="s">
        <v>42</v>
      </c>
      <c r="D2659" s="42">
        <f>_xll.qlCalendarAdvance(Calendar,$D2658,B2659,"f",FALSE)</f>
        <v>58404</v>
      </c>
      <c r="E2659" s="140">
        <f>_xll.qlInterestRateIndexValueDate(IndexON,D2659)</f>
        <v>58404</v>
      </c>
      <c r="F2659" s="156">
        <f>IFERROR(_xll.qlIndexFixing(IndexON,D2659,TRUE,_xll.ohTrigger(RecalcTrigger,TriggerON)),NA())</f>
        <v>4.8950493127530859E-3</v>
      </c>
      <c r="H2659" s="42">
        <f>_xll.qlCalendarAdvance(Calendar,$H2658,B2659,"f",FALSE)</f>
        <v>58404</v>
      </c>
      <c r="I2659" s="140">
        <f>_xll.qlInterestRateIndexValueDate(Index1M,$H2659)</f>
        <v>58404</v>
      </c>
      <c r="J2659" s="145">
        <f>IFERROR(_xll.qlIndexFixing(Index1M,$H2659,TRUE,_xll.ohTrigger(RecalcTrigger,Trigger1M)),NA())</f>
        <v>5.5951946975075963E-3</v>
      </c>
      <c r="K2659" s="44">
        <f>IFERROR(_xll.qlIndexFixing(Index3M,H2659,TRUE,_xll.ohTrigger(RecalcTrigger,Trigger3M)),NA())</f>
        <v>5.837301471209407E-3</v>
      </c>
      <c r="L2659" s="44">
        <f>IFERROR(_xll.qlIndexFixing(Index6M,$H2659,TRUE,_xll.ohTrigger(RecalcTrigger,Trigger6M)),NA())</f>
        <v>5.7682849593250199E-3</v>
      </c>
      <c r="M2659" s="146">
        <f>IFERROR(_xll.qlIndexFixing(Index1Y,$H2659,TRUE,_xll.ohTrigger(RecalcTrigger,Trigger1Y)),NA())</f>
        <v>5.9819004016578225E-3</v>
      </c>
      <c r="N2659" s="145">
        <f>IFERROR(_xll.qlIndexFixing(ONIndex1M,I2659,TRUE,_xll.ohTrigger(RecalcTrigger,Trigger1M)),NA())</f>
        <v>5.5899313717999721E-3</v>
      </c>
      <c r="O2659" s="44">
        <f>IFERROR(_xll.qlIndexFixing(ONIndex3M,I2659,TRUE,_xll.ohTrigger(RecalcTrigger,Trigger3M)),NA())</f>
        <v>5.8217540311156224E-3</v>
      </c>
      <c r="P2659" s="44">
        <f>IFERROR(_xll.qlIndexFixing(ONIndex6M,I2659,TRUE,_xll.ohTrigger(RecalcTrigger,Trigger6M)),NA())</f>
        <v>5.7382171756592548E-3</v>
      </c>
      <c r="Q2659" s="146">
        <f>IFERROR(_xll.qlIndexFixing(ONIndex1Y,I2659,TRUE,_xll.ohTrigger(RecalcTrigger,Trigger1Y)),NA())</f>
        <v>5.9232967171152229E-3</v>
      </c>
    </row>
    <row r="2660" spans="2:17" x14ac:dyDescent="0.2">
      <c r="B2660" s="39" t="s">
        <v>42</v>
      </c>
      <c r="D2660" s="42">
        <f>_xll.qlCalendarAdvance(Calendar,$D2659,B2660,"f",FALSE)</f>
        <v>58411</v>
      </c>
      <c r="E2660" s="140">
        <f>_xll.qlInterestRateIndexValueDate(IndexON,D2660)</f>
        <v>58411</v>
      </c>
      <c r="F2660" s="156">
        <f>IFERROR(_xll.qlIndexFixing(IndexON,D2660,TRUE,_xll.ohTrigger(RecalcTrigger,TriggerON)),NA())</f>
        <v>4.8969511596097526E-3</v>
      </c>
      <c r="H2660" s="42">
        <f>_xll.qlCalendarAdvance(Calendar,$H2659,B2660,"f",FALSE)</f>
        <v>58411</v>
      </c>
      <c r="I2660" s="140">
        <f>_xll.qlInterestRateIndexValueDate(Index1M,$H2660)</f>
        <v>58411</v>
      </c>
      <c r="J2660" s="145">
        <f>IFERROR(_xll.qlIndexFixing(Index1M,$H2660,TRUE,_xll.ohTrigger(RecalcTrigger,Trigger1M)),NA())</f>
        <v>5.5963547303639061E-3</v>
      </c>
      <c r="K2660" s="44">
        <f>IFERROR(_xll.qlIndexFixing(Index3M,H2660,TRUE,_xll.ohTrigger(RecalcTrigger,Trigger3M)),NA())</f>
        <v>5.838883673820845E-3</v>
      </c>
      <c r="L2660" s="44">
        <f>IFERROR(_xll.qlIndexFixing(Index6M,$H2660,TRUE,_xll.ohTrigger(RecalcTrigger,Trigger6M)),NA())</f>
        <v>5.7701847449883169E-3</v>
      </c>
      <c r="M2660" s="146">
        <f>IFERROR(_xll.qlIndexFixing(Index1Y,$H2660,TRUE,_xll.ohTrigger(RecalcTrigger,Trigger1Y)),NA())</f>
        <v>5.9835500486454226E-3</v>
      </c>
      <c r="N2660" s="145">
        <f>IFERROR(_xll.qlIndexFixing(ONIndex1M,I2660,TRUE,_xll.ohTrigger(RecalcTrigger,Trigger1M)),NA())</f>
        <v>5.5915564211317381E-3</v>
      </c>
      <c r="O2660" s="44">
        <f>IFERROR(_xll.qlIndexFixing(ONIndex3M,I2660,TRUE,_xll.ohTrigger(RecalcTrigger,Trigger3M)),NA())</f>
        <v>5.8234732533080091E-3</v>
      </c>
      <c r="P2660" s="44">
        <f>IFERROR(_xll.qlIndexFixing(ONIndex6M,I2660,TRUE,_xll.ohTrigger(RecalcTrigger,Trigger6M)),NA())</f>
        <v>5.7398472069059014E-3</v>
      </c>
      <c r="Q2660" s="146">
        <f>IFERROR(_xll.qlIndexFixing(ONIndex1Y,I2660,TRUE,_xll.ohTrigger(RecalcTrigger,Trigger1Y)),NA())</f>
        <v>5.9247216849001028E-3</v>
      </c>
    </row>
    <row r="2661" spans="2:17" x14ac:dyDescent="0.2">
      <c r="B2661" s="39" t="s">
        <v>42</v>
      </c>
      <c r="D2661" s="42">
        <f>_xll.qlCalendarAdvance(Calendar,$D2660,B2661,"f",FALSE)</f>
        <v>58418</v>
      </c>
      <c r="E2661" s="140">
        <f>_xll.qlInterestRateIndexValueDate(IndexON,D2661)</f>
        <v>58418</v>
      </c>
      <c r="F2661" s="156">
        <f>IFERROR(_xll.qlIndexFixing(IndexON,D2661,TRUE,_xll.ohTrigger(RecalcTrigger,TriggerON)),NA())</f>
        <v>4.8988580295528106E-3</v>
      </c>
      <c r="H2661" s="42">
        <f>_xll.qlCalendarAdvance(Calendar,$H2660,B2661,"f",FALSE)</f>
        <v>58418</v>
      </c>
      <c r="I2661" s="140">
        <f>_xll.qlInterestRateIndexValueDate(Index1M,$H2661)</f>
        <v>58418</v>
      </c>
      <c r="J2661" s="145">
        <f>IFERROR(_xll.qlIndexFixing(Index1M,$H2661,TRUE,_xll.ohTrigger(RecalcTrigger,Trigger1M)),NA())</f>
        <v>5.5980026021897819E-3</v>
      </c>
      <c r="K2661" s="44">
        <f>IFERROR(_xll.qlIndexFixing(Index3M,H2661,TRUE,_xll.ohTrigger(RecalcTrigger,Trigger3M)),NA())</f>
        <v>5.8406436616503373E-3</v>
      </c>
      <c r="L2661" s="44">
        <f>IFERROR(_xll.qlIndexFixing(Index6M,$H2661,TRUE,_xll.ohTrigger(RecalcTrigger,Trigger6M)),NA())</f>
        <v>5.7719207780332193E-3</v>
      </c>
      <c r="M2661" s="146">
        <f>IFERROR(_xll.qlIndexFixing(Index1Y,$H2661,TRUE,_xll.ohTrigger(RecalcTrigger,Trigger1Y)),NA())</f>
        <v>5.9852079892036766E-3</v>
      </c>
      <c r="N2661" s="145">
        <f>IFERROR(_xll.qlIndexFixing(ONIndex1M,I2661,TRUE,_xll.ohTrigger(RecalcTrigger,Trigger1M)),NA())</f>
        <v>5.5931884910975782E-3</v>
      </c>
      <c r="O2661" s="44">
        <f>IFERROR(_xll.qlIndexFixing(ONIndex3M,I2661,TRUE,_xll.ohTrigger(RecalcTrigger,Trigger3M)),NA())</f>
        <v>5.8251976225065505E-3</v>
      </c>
      <c r="P2661" s="44">
        <f>IFERROR(_xll.qlIndexFixing(ONIndex6M,I2661,TRUE,_xll.ohTrigger(RecalcTrigger,Trigger6M)),NA())</f>
        <v>5.74148445386502E-3</v>
      </c>
      <c r="Q2661" s="146">
        <f>IFERROR(_xll.qlIndexFixing(ONIndex1Y,I2661,TRUE,_xll.ohTrigger(RecalcTrigger,Trigger1Y)),NA())</f>
        <v>5.9261548942002307E-3</v>
      </c>
    </row>
    <row r="2662" spans="2:17" x14ac:dyDescent="0.2">
      <c r="B2662" s="39" t="s">
        <v>42</v>
      </c>
      <c r="D2662" s="42">
        <f>_xll.qlCalendarAdvance(Calendar,$D2661,B2662,"f",FALSE)</f>
        <v>58425</v>
      </c>
      <c r="E2662" s="140">
        <f>_xll.qlInterestRateIndexValueDate(IndexON,D2662)</f>
        <v>58425</v>
      </c>
      <c r="F2662" s="156">
        <f>IFERROR(_xll.qlIndexFixing(IndexON,D2662,TRUE,_xll.ohTrigger(RecalcTrigger,TriggerON)),NA())</f>
        <v>4.9007699225822599E-3</v>
      </c>
      <c r="H2662" s="42">
        <f>_xll.qlCalendarAdvance(Calendar,$H2661,B2662,"f",FALSE)</f>
        <v>58425</v>
      </c>
      <c r="I2662" s="140">
        <f>_xll.qlInterestRateIndexValueDate(Index1M,$H2662)</f>
        <v>58425</v>
      </c>
      <c r="J2662" s="145">
        <f>IFERROR(_xll.qlIndexFixing(Index1M,$H2662,TRUE,_xll.ohTrigger(RecalcTrigger,Trigger1M)),NA())</f>
        <v>5.5996574980876623E-3</v>
      </c>
      <c r="K2662" s="44">
        <f>IFERROR(_xll.qlIndexFixing(Index3M,H2662,TRUE,_xll.ohTrigger(RecalcTrigger,Trigger3M)),NA())</f>
        <v>5.8424088046805647E-3</v>
      </c>
      <c r="L2662" s="44">
        <f>IFERROR(_xll.qlIndexFixing(Index6M,$H2662,TRUE,_xll.ohTrigger(RecalcTrigger,Trigger6M)),NA())</f>
        <v>5.7736640491044501E-3</v>
      </c>
      <c r="M2662" s="146">
        <f>IFERROR(_xll.qlIndexFixing(Index1Y,$H2662,TRUE,_xll.ohTrigger(RecalcTrigger,Trigger1Y)),NA())</f>
        <v>5.9868742233728867E-3</v>
      </c>
      <c r="N2662" s="145">
        <f>IFERROR(_xll.qlIndexFixing(ONIndex1M,I2662,TRUE,_xll.ohTrigger(RecalcTrigger,Trigger1M)),NA())</f>
        <v>5.5948275816164461E-3</v>
      </c>
      <c r="O2662" s="44">
        <f>IFERROR(_xll.qlIndexFixing(ONIndex3M,I2662,TRUE,_xll.ohTrigger(RecalcTrigger,Trigger3M)),NA())</f>
        <v>5.8269271387922927E-3</v>
      </c>
      <c r="P2662" s="44">
        <f>IFERROR(_xll.qlIndexFixing(ONIndex6M,I2662,TRUE,_xll.ohTrigger(RecalcTrigger,Trigger6M)),NA())</f>
        <v>5.7431289166176569E-3</v>
      </c>
      <c r="Q2662" s="146">
        <f>IFERROR(_xll.qlIndexFixing(ONIndex1Y,I2662,TRUE,_xll.ohTrigger(RecalcTrigger,Trigger1Y)),NA())</f>
        <v>5.9275963449345603E-3</v>
      </c>
    </row>
    <row r="2663" spans="2:17" x14ac:dyDescent="0.2">
      <c r="B2663" s="39" t="s">
        <v>42</v>
      </c>
      <c r="D2663" s="42">
        <f>_xll.qlCalendarAdvance(Calendar,$D2662,B2663,"f",FALSE)</f>
        <v>58432</v>
      </c>
      <c r="E2663" s="140">
        <f>_xll.qlInterestRateIndexValueDate(IndexON,D2663)</f>
        <v>58432</v>
      </c>
      <c r="F2663" s="156">
        <f>IFERROR(_xll.qlIndexFixing(IndexON,D2663,TRUE,_xll.ohTrigger(RecalcTrigger,TriggerON)),NA())</f>
        <v>4.9026868385360078E-3</v>
      </c>
      <c r="H2663" s="42">
        <f>_xll.qlCalendarAdvance(Calendar,$H2662,B2663,"f",FALSE)</f>
        <v>58432</v>
      </c>
      <c r="I2663" s="140">
        <f>_xll.qlInterestRateIndexValueDate(Index1M,$H2663)</f>
        <v>58432</v>
      </c>
      <c r="J2663" s="145">
        <f>IFERROR(_xll.qlIndexFixing(Index1M,$H2663,TRUE,_xll.ohTrigger(RecalcTrigger,Trigger1M)),NA())</f>
        <v>5.6013194180523198E-3</v>
      </c>
      <c r="K2663" s="44">
        <f>IFERROR(_xll.qlIndexFixing(Index3M,H2663,TRUE,_xll.ohTrigger(RecalcTrigger,Trigger3M)),NA())</f>
        <v>5.84417910291687E-3</v>
      </c>
      <c r="L2663" s="44">
        <f>IFERROR(_xll.qlIndexFixing(Index6M,$H2663,TRUE,_xll.ohTrigger(RecalcTrigger,Trigger6M)),NA())</f>
        <v>5.7754145582201684E-3</v>
      </c>
      <c r="M2663" s="146">
        <f>IFERROR(_xll.qlIndexFixing(Index1Y,$H2663,TRUE,_xll.ohTrigger(RecalcTrigger,Trigger1Y)),NA())</f>
        <v>5.988548751195125E-3</v>
      </c>
      <c r="N2663" s="145">
        <f>IFERROR(_xll.qlIndexFixing(ONIndex1M,I2663,TRUE,_xll.ohTrigger(RecalcTrigger,Trigger1M)),NA())</f>
        <v>5.5964736927693881E-3</v>
      </c>
      <c r="O2663" s="44">
        <f>IFERROR(_xll.qlIndexFixing(ONIndex3M,I2663,TRUE,_xll.ohTrigger(RecalcTrigger,Trigger3M)),NA())</f>
        <v>5.8286618020841896E-3</v>
      </c>
      <c r="P2663" s="44">
        <f>IFERROR(_xll.qlIndexFixing(ONIndex6M,I2663,TRUE,_xll.ohTrigger(RecalcTrigger,Trigger6M)),NA())</f>
        <v>5.7447805950827657E-3</v>
      </c>
      <c r="Q2663" s="146">
        <f>IFERROR(_xll.qlIndexFixing(ONIndex1Y,I2663,TRUE,_xll.ohTrigger(RecalcTrigger,Trigger1Y)),NA())</f>
        <v>5.9290460372651843E-3</v>
      </c>
    </row>
    <row r="2664" spans="2:17" x14ac:dyDescent="0.2">
      <c r="B2664" s="39" t="s">
        <v>42</v>
      </c>
      <c r="D2664" s="42">
        <f>_xll.qlCalendarAdvance(Calendar,$D2663,B2664,"f",FALSE)</f>
        <v>58439</v>
      </c>
      <c r="E2664" s="140">
        <f>_xll.qlInterestRateIndexValueDate(IndexON,D2664)</f>
        <v>58439</v>
      </c>
      <c r="F2664" s="156">
        <f>IFERROR(_xll.qlIndexFixing(IndexON,D2664,TRUE,_xll.ohTrigger(RecalcTrigger,TriggerON)),NA())</f>
        <v>4.9046087775761471E-3</v>
      </c>
      <c r="H2664" s="42">
        <f>_xll.qlCalendarAdvance(Calendar,$H2663,B2664,"f",FALSE)</f>
        <v>58439</v>
      </c>
      <c r="I2664" s="140">
        <f>_xll.qlInterestRateIndexValueDate(Index1M,$H2664)</f>
        <v>58439</v>
      </c>
      <c r="J2664" s="145">
        <f>IFERROR(_xll.qlIndexFixing(Index1M,$H2664,TRUE,_xll.ohTrigger(RecalcTrigger,Trigger1M)),NA())</f>
        <v>5.602988362091596E-3</v>
      </c>
      <c r="K2664" s="44">
        <f>IFERROR(_xll.qlIndexFixing(Index3M,H2664,TRUE,_xll.ohTrigger(RecalcTrigger,Trigger3M)),NA())</f>
        <v>5.8459545563663805E-3</v>
      </c>
      <c r="L2664" s="44">
        <f>IFERROR(_xll.qlIndexFixing(Index6M,$H2664,TRUE,_xll.ohTrigger(RecalcTrigger,Trigger6M)),NA())</f>
        <v>5.7771723053998605E-3</v>
      </c>
      <c r="M2664" s="146">
        <f>IFERROR(_xll.qlIndexFixing(Index1Y,$H2664,TRUE,_xll.ohTrigger(RecalcTrigger,Trigger1Y)),NA())</f>
        <v>5.990231572712024E-3</v>
      </c>
      <c r="N2664" s="145">
        <f>IFERROR(_xll.qlIndexFixing(ONIndex1M,I2664,TRUE,_xll.ohTrigger(RecalcTrigger,Trigger1M)),NA())</f>
        <v>5.5981268245564042E-3</v>
      </c>
      <c r="O2664" s="44">
        <f>IFERROR(_xll.qlIndexFixing(ONIndex3M,I2664,TRUE,_xll.ohTrigger(RecalcTrigger,Trigger3M)),NA())</f>
        <v>5.8304016123011948E-3</v>
      </c>
      <c r="P2664" s="44">
        <f>IFERROR(_xll.qlIndexFixing(ONIndex6M,I2664,TRUE,_xll.ohTrigger(RecalcTrigger,Trigger6M)),NA())</f>
        <v>5.7464394893413928E-3</v>
      </c>
      <c r="Q2664" s="146">
        <f>IFERROR(_xll.qlIndexFixing(ONIndex1Y,I2664,TRUE,_xll.ohTrigger(RecalcTrigger,Trigger1Y)),NA())</f>
        <v>5.9305039711921026E-3</v>
      </c>
    </row>
    <row r="2665" spans="2:17" x14ac:dyDescent="0.2">
      <c r="B2665" s="39" t="s">
        <v>42</v>
      </c>
      <c r="D2665" s="42">
        <f>_xll.qlCalendarAdvance(Calendar,$D2664,B2665,"f",FALSE)</f>
        <v>58446</v>
      </c>
      <c r="E2665" s="140">
        <f>_xll.qlInterestRateIndexValueDate(IndexON,D2665)</f>
        <v>58446</v>
      </c>
      <c r="F2665" s="156">
        <f>IFERROR(_xll.qlIndexFixing(IndexON,D2665,TRUE,_xll.ohTrigger(RecalcTrigger,TriggerON)),NA())</f>
        <v>4.9065357395405851E-3</v>
      </c>
      <c r="H2665" s="42">
        <f>_xll.qlCalendarAdvance(Calendar,$H2664,B2665,"f",FALSE)</f>
        <v>58446</v>
      </c>
      <c r="I2665" s="140">
        <f>_xll.qlInterestRateIndexValueDate(Index1M,$H2665)</f>
        <v>58446</v>
      </c>
      <c r="J2665" s="145">
        <f>IFERROR(_xll.qlIndexFixing(Index1M,$H2665,TRUE,_xll.ohTrigger(RecalcTrigger,Trigger1M)),NA())</f>
        <v>5.6046643302107204E-3</v>
      </c>
      <c r="K2665" s="44">
        <f>IFERROR(_xll.qlIndexFixing(Index3M,H2665,TRUE,_xll.ohTrigger(RecalcTrigger,Trigger3M)),NA())</f>
        <v>5.8477351650362188E-3</v>
      </c>
      <c r="L2665" s="44">
        <f>IFERROR(_xll.qlIndexFixing(Index6M,$H2665,TRUE,_xll.ohTrigger(RecalcTrigger,Trigger6M)),NA())</f>
        <v>5.7787630325018598E-3</v>
      </c>
      <c r="M2665" s="146">
        <f>IFERROR(_xll.qlIndexFixing(Index1Y,$H2665,TRUE,_xll.ohTrigger(RecalcTrigger,Trigger1Y)),NA())</f>
        <v>5.9919226879643264E-3</v>
      </c>
      <c r="N2665" s="145">
        <f>IFERROR(_xll.qlIndexFixing(ONIndex1M,I2665,TRUE,_xll.ohTrigger(RecalcTrigger,Trigger1M)),NA())</f>
        <v>5.5997869768964481E-3</v>
      </c>
      <c r="O2665" s="44">
        <f>IFERROR(_xll.qlIndexFixing(ONIndex3M,I2665,TRUE,_xll.ohTrigger(RecalcTrigger,Trigger3M)),NA())</f>
        <v>5.8321465696054009E-3</v>
      </c>
      <c r="P2665" s="44">
        <f>IFERROR(_xll.qlIndexFixing(ONIndex6M,I2665,TRUE,_xll.ohTrigger(RecalcTrigger,Trigger6M)),NA())</f>
        <v>5.7481055993935382E-3</v>
      </c>
      <c r="Q2665" s="146">
        <f>IFERROR(_xll.qlIndexFixing(ONIndex1Y,I2665,TRUE,_xll.ohTrigger(RecalcTrigger,Trigger1Y)),NA())</f>
        <v>5.9319701465532226E-3</v>
      </c>
    </row>
    <row r="2666" spans="2:17" x14ac:dyDescent="0.2">
      <c r="B2666" s="39" t="s">
        <v>42</v>
      </c>
      <c r="D2666" s="42">
        <f>_xll.qlCalendarAdvance(Calendar,$D2665,B2666,"f",FALSE)</f>
        <v>58453</v>
      </c>
      <c r="E2666" s="140">
        <f>_xll.qlInterestRateIndexValueDate(IndexON,D2666)</f>
        <v>58453</v>
      </c>
      <c r="F2666" s="156">
        <f>IFERROR(_xll.qlIndexFixing(IndexON,D2666,TRUE,_xll.ohTrigger(RecalcTrigger,TriggerON)),NA())</f>
        <v>4.9084677246724606E-3</v>
      </c>
      <c r="H2666" s="42">
        <f>_xll.qlCalendarAdvance(Calendar,$H2665,B2666,"f",FALSE)</f>
        <v>58453</v>
      </c>
      <c r="I2666" s="140">
        <f>_xll.qlInterestRateIndexValueDate(Index1M,$H2666)</f>
        <v>58453</v>
      </c>
      <c r="J2666" s="145">
        <f>IFERROR(_xll.qlIndexFixing(Index1M,$H2666,TRUE,_xll.ohTrigger(RecalcTrigger,Trigger1M)),NA())</f>
        <v>5.6063473224096929E-3</v>
      </c>
      <c r="K2666" s="44">
        <f>IFERROR(_xll.qlIndexFixing(Index3M,H2666,TRUE,_xll.ohTrigger(RecalcTrigger,Trigger3M)),NA())</f>
        <v>5.8495209289335113E-3</v>
      </c>
      <c r="L2666" s="44">
        <f>IFERROR(_xll.qlIndexFixing(Index6M,$H2666,TRUE,_xll.ohTrigger(RecalcTrigger,Trigger6M)),NA())</f>
        <v>5.7805347108427739E-3</v>
      </c>
      <c r="M2666" s="146">
        <f>IFERROR(_xll.qlIndexFixing(Index1Y,$H2666,TRUE,_xll.ohTrigger(RecalcTrigger,Trigger1Y)),NA())</f>
        <v>5.9936220969949916E-3</v>
      </c>
      <c r="N2666" s="145">
        <f>IFERROR(_xll.qlIndexFixing(ONIndex1M,I2666,TRUE,_xll.ohTrigger(RecalcTrigger,Trigger1M)),NA())</f>
        <v>5.6014541498705661E-3</v>
      </c>
      <c r="O2666" s="44">
        <f>IFERROR(_xll.qlIndexFixing(ONIndex3M,I2666,TRUE,_xll.ohTrigger(RecalcTrigger,Trigger3M)),NA())</f>
        <v>5.8338966739968079E-3</v>
      </c>
      <c r="P2666" s="44">
        <f>IFERROR(_xll.qlIndexFixing(ONIndex6M,I2666,TRUE,_xll.ohTrigger(RecalcTrigger,Trigger6M)),NA())</f>
        <v>5.7497789250771092E-3</v>
      </c>
      <c r="Q2666" s="146">
        <f>IFERROR(_xll.qlIndexFixing(ONIndex1Y,I2666,TRUE,_xll.ohTrigger(RecalcTrigger,Trigger1Y)),NA())</f>
        <v>5.933444563510637E-3</v>
      </c>
    </row>
    <row r="2667" spans="2:17" x14ac:dyDescent="0.2">
      <c r="B2667" s="39" t="s">
        <v>42</v>
      </c>
      <c r="D2667" s="42">
        <f>_xll.qlCalendarAdvance(Calendar,$D2666,B2667,"f",FALSE)</f>
        <v>58460</v>
      </c>
      <c r="E2667" s="140">
        <f>_xll.qlInterestRateIndexValueDate(IndexON,D2667)</f>
        <v>58460</v>
      </c>
      <c r="F2667" s="156">
        <f>IFERROR(_xll.qlIndexFixing(IndexON,D2667,TRUE,_xll.ohTrigger(RecalcTrigger,TriggerON)),NA())</f>
        <v>4.9104047326475886E-3</v>
      </c>
      <c r="H2667" s="42">
        <f>_xll.qlCalendarAdvance(Calendar,$H2666,B2667,"f",FALSE)</f>
        <v>58460</v>
      </c>
      <c r="I2667" s="140">
        <f>_xll.qlInterestRateIndexValueDate(Index1M,$H2667)</f>
        <v>58460</v>
      </c>
      <c r="J2667" s="145">
        <f>IFERROR(_xll.qlIndexFixing(Index1M,$H2667,TRUE,_xll.ohTrigger(RecalcTrigger,Trigger1M)),NA())</f>
        <v>5.6080373386911287E-3</v>
      </c>
      <c r="K2667" s="44">
        <f>IFERROR(_xll.qlIndexFixing(Index3M,H2667,TRUE,_xll.ohTrigger(RecalcTrigger,Trigger3M)),NA())</f>
        <v>5.8513118480636008E-3</v>
      </c>
      <c r="L2667" s="44">
        <f>IFERROR(_xll.qlIndexFixing(Index6M,$H2667,TRUE,_xll.ohTrigger(RecalcTrigger,Trigger6M)),NA())</f>
        <v>5.7823136271803249E-3</v>
      </c>
      <c r="M2667" s="146">
        <f>IFERROR(_xll.qlIndexFixing(Index1Y,$H2667,TRUE,_xll.ohTrigger(RecalcTrigger,Trigger1Y)),NA())</f>
        <v>5.9953297998456495E-3</v>
      </c>
      <c r="N2667" s="145">
        <f>IFERROR(_xll.qlIndexFixing(ONIndex1M,I2667,TRUE,_xll.ohTrigger(RecalcTrigger,Trigger1M)),NA())</f>
        <v>5.6031283434787582E-3</v>
      </c>
      <c r="O2667" s="44">
        <f>IFERROR(_xll.qlIndexFixing(ONIndex3M,I2667,TRUE,_xll.ohTrigger(RecalcTrigger,Trigger3M)),NA())</f>
        <v>5.8356519253133232E-3</v>
      </c>
      <c r="P2667" s="44">
        <f>IFERROR(_xll.qlIndexFixing(ONIndex6M,I2667,TRUE,_xll.ohTrigger(RecalcTrigger,Trigger6M)),NA())</f>
        <v>5.7514594665541985E-3</v>
      </c>
      <c r="Q2667" s="146">
        <f>IFERROR(_xll.qlIndexFixing(ONIndex1Y,I2667,TRUE,_xll.ohTrigger(RecalcTrigger,Trigger1Y)),NA())</f>
        <v>5.9349272219832994E-3</v>
      </c>
    </row>
    <row r="2668" spans="2:17" x14ac:dyDescent="0.2">
      <c r="B2668" s="39" t="s">
        <v>42</v>
      </c>
      <c r="D2668" s="42">
        <f>_xll.qlCalendarAdvance(Calendar,$D2667,B2668,"f",FALSE)</f>
        <v>58467</v>
      </c>
      <c r="E2668" s="140">
        <f>_xll.qlInterestRateIndexValueDate(IndexON,D2668)</f>
        <v>58467</v>
      </c>
      <c r="F2668" s="156">
        <f>IFERROR(_xll.qlIndexFixing(IndexON,D2668,TRUE,_xll.ohTrigger(RecalcTrigger,TriggerON)),NA())</f>
        <v>4.9123467637901541E-3</v>
      </c>
      <c r="H2668" s="42">
        <f>_xll.qlCalendarAdvance(Calendar,$H2667,B2668,"f",FALSE)</f>
        <v>58467</v>
      </c>
      <c r="I2668" s="140">
        <f>_xll.qlInterestRateIndexValueDate(Index1M,$H2668)</f>
        <v>58467</v>
      </c>
      <c r="J2668" s="145">
        <f>IFERROR(_xll.qlIndexFixing(Index1M,$H2668,TRUE,_xll.ohTrigger(RecalcTrigger,Trigger1M)),NA())</f>
        <v>5.6097343790628695E-3</v>
      </c>
      <c r="K2668" s="44">
        <f>IFERROR(_xll.qlIndexFixing(Index3M,H2668,TRUE,_xll.ohTrigger(RecalcTrigger,Trigger3M)),NA())</f>
        <v>5.8531079224353943E-3</v>
      </c>
      <c r="L2668" s="44">
        <f>IFERROR(_xll.qlIndexFixing(Index6M,$H2668,TRUE,_xll.ohTrigger(RecalcTrigger,Trigger6M)),NA())</f>
        <v>5.7840997815345515E-3</v>
      </c>
      <c r="M2668" s="146">
        <f>IFERROR(_xll.qlIndexFixing(Index1Y,$H2668,TRUE,_xll.ohTrigger(RecalcTrigger,Trigger1Y)),NA())</f>
        <v>5.9970457965588175E-3</v>
      </c>
      <c r="N2668" s="145">
        <f>IFERROR(_xll.qlIndexFixing(ONIndex1M,I2668,TRUE,_xll.ohTrigger(RecalcTrigger,Trigger1M)),NA())</f>
        <v>5.6048095578020707E-3</v>
      </c>
      <c r="O2668" s="44">
        <f>IFERROR(_xll.qlIndexFixing(ONIndex3M,I2668,TRUE,_xll.ohTrigger(RecalcTrigger,Trigger3M)),NA())</f>
        <v>5.8374123237170394E-3</v>
      </c>
      <c r="P2668" s="44">
        <f>IFERROR(_xll.qlIndexFixing(ONIndex6M,I2668,TRUE,_xll.ohTrigger(RecalcTrigger,Trigger6M)),NA())</f>
        <v>5.753147223824806E-3</v>
      </c>
      <c r="Q2668" s="146">
        <f>IFERROR(_xll.qlIndexFixing(ONIndex1Y,I2668,TRUE,_xll.ohTrigger(RecalcTrigger,Trigger1Y)),NA())</f>
        <v>5.9364181220522561E-3</v>
      </c>
    </row>
    <row r="2669" spans="2:17" x14ac:dyDescent="0.2">
      <c r="B2669" s="39" t="s">
        <v>42</v>
      </c>
      <c r="D2669" s="42">
        <f>_xll.qlCalendarAdvance(Calendar,$D2668,B2669,"f",FALSE)</f>
        <v>58474</v>
      </c>
      <c r="E2669" s="140">
        <f>_xll.qlInterestRateIndexValueDate(IndexON,D2669)</f>
        <v>58474</v>
      </c>
      <c r="F2669" s="156">
        <f>IFERROR(_xll.qlIndexFixing(IndexON,D2669,TRUE,_xll.ohTrigger(RecalcTrigger,TriggerON)),NA())</f>
        <v>4.9142938178570184E-3</v>
      </c>
      <c r="H2669" s="42">
        <f>_xll.qlCalendarAdvance(Calendar,$H2668,B2669,"f",FALSE)</f>
        <v>58474</v>
      </c>
      <c r="I2669" s="140">
        <f>_xll.qlInterestRateIndexValueDate(Index1M,$H2669)</f>
        <v>58474</v>
      </c>
      <c r="J2669" s="145">
        <f>IFERROR(_xll.qlIndexFixing(Index1M,$H2669,TRUE,_xll.ohTrigger(RecalcTrigger,Trigger1M)),NA())</f>
        <v>5.6111076119241621E-3</v>
      </c>
      <c r="K2669" s="44">
        <f>IFERROR(_xll.qlIndexFixing(Index3M,H2669,TRUE,_xll.ohTrigger(RecalcTrigger,Trigger3M)),NA())</f>
        <v>5.8549091520560164E-3</v>
      </c>
      <c r="L2669" s="44">
        <f>IFERROR(_xll.qlIndexFixing(Index6M,$H2669,TRUE,_xll.ohTrigger(RecalcTrigger,Trigger6M)),NA())</f>
        <v>5.7858931739232667E-3</v>
      </c>
      <c r="M2669" s="146">
        <f>IFERROR(_xll.qlIndexFixing(Index1Y,$H2669,TRUE,_xll.ohTrigger(RecalcTrigger,Trigger1Y)),NA())</f>
        <v>5.9987700871770109E-3</v>
      </c>
      <c r="N2669" s="145">
        <f>IFERROR(_xll.qlIndexFixing(ONIndex1M,I2669,TRUE,_xll.ohTrigger(RecalcTrigger,Trigger1M)),NA())</f>
        <v>5.6064977925163184E-3</v>
      </c>
      <c r="O2669" s="44">
        <f>IFERROR(_xll.qlIndexFixing(ONIndex3M,I2669,TRUE,_xll.ohTrigger(RecalcTrigger,Trigger3M)),NA())</f>
        <v>5.839177869045864E-3</v>
      </c>
      <c r="P2669" s="44">
        <f>IFERROR(_xll.qlIndexFixing(ONIndex6M,I2669,TRUE,_xll.ohTrigger(RecalcTrigger,Trigger6M)),NA())</f>
        <v>5.7548421968078856E-3</v>
      </c>
      <c r="Q2669" s="146">
        <f>IFERROR(_xll.qlIndexFixing(ONIndex1Y,I2669,TRUE,_xll.ohTrigger(RecalcTrigger,Trigger1Y)),NA())</f>
        <v>5.9379172635554145E-3</v>
      </c>
    </row>
    <row r="2670" spans="2:17" x14ac:dyDescent="0.2">
      <c r="B2670" s="39" t="s">
        <v>42</v>
      </c>
      <c r="D2670" s="42">
        <f>_xll.qlCalendarAdvance(Calendar,$D2669,B2670,"f",FALSE)</f>
        <v>58481</v>
      </c>
      <c r="E2670" s="140">
        <f>_xll.qlInterestRateIndexValueDate(IndexON,D2670)</f>
        <v>58481</v>
      </c>
      <c r="F2670" s="156">
        <f>IFERROR(_xll.qlIndexFixing(IndexON,D2670,TRUE,_xll.ohTrigger(RecalcTrigger,TriggerON)),NA())</f>
        <v>4.9162458949292276E-3</v>
      </c>
      <c r="H2670" s="42">
        <f>_xll.qlCalendarAdvance(Calendar,$H2669,B2670,"f",FALSE)</f>
        <v>58481</v>
      </c>
      <c r="I2670" s="140">
        <f>_xll.qlInterestRateIndexValueDate(Index1M,$H2670)</f>
        <v>58481</v>
      </c>
      <c r="J2670" s="145">
        <f>IFERROR(_xll.qlIndexFixing(Index1M,$H2670,TRUE,_xll.ohTrigger(RecalcTrigger,Trigger1M)),NA())</f>
        <v>5.6128176444604251E-3</v>
      </c>
      <c r="K2670" s="44">
        <f>IFERROR(_xll.qlIndexFixing(Index3M,H2670,TRUE,_xll.ohTrigger(RecalcTrigger,Trigger3M)),NA())</f>
        <v>5.8565385825017054E-3</v>
      </c>
      <c r="L2670" s="44">
        <f>IFERROR(_xll.qlIndexFixing(Index6M,$H2670,TRUE,_xll.ohTrigger(RecalcTrigger,Trigger6M)),NA())</f>
        <v>5.7876938043673982E-3</v>
      </c>
      <c r="M2670" s="146">
        <f>IFERROR(_xll.qlIndexFixing(Index1Y,$H2670,TRUE,_xll.ohTrigger(RecalcTrigger,Trigger1Y)),NA())</f>
        <v>6.0005026717427461E-3</v>
      </c>
      <c r="N2670" s="145">
        <f>IFERROR(_xll.qlIndexFixing(ONIndex1M,I2670,TRUE,_xll.ohTrigger(RecalcTrigger,Trigger1M)),NA())</f>
        <v>5.6081930479456865E-3</v>
      </c>
      <c r="O2670" s="44">
        <f>IFERROR(_xll.qlIndexFixing(ONIndex3M,I2670,TRUE,_xll.ohTrigger(RecalcTrigger,Trigger3M)),NA())</f>
        <v>5.8409485614618895E-3</v>
      </c>
      <c r="P2670" s="44">
        <f>IFERROR(_xll.qlIndexFixing(ONIndex6M,I2670,TRUE,_xll.ohTrigger(RecalcTrigger,Trigger6M)),NA())</f>
        <v>5.7565443855034371E-3</v>
      </c>
      <c r="Q2670" s="146">
        <f>IFERROR(_xll.qlIndexFixing(ONIndex1Y,I2670,TRUE,_xll.ohTrigger(RecalcTrigger,Trigger1Y)),NA())</f>
        <v>5.9394246466548672E-3</v>
      </c>
    </row>
    <row r="2671" spans="2:17" x14ac:dyDescent="0.2">
      <c r="B2671" s="39" t="s">
        <v>42</v>
      </c>
      <c r="D2671" s="42">
        <f>_xll.qlCalendarAdvance(Calendar,$D2670,B2671,"f",FALSE)</f>
        <v>58488</v>
      </c>
      <c r="E2671" s="140">
        <f>_xll.qlInterestRateIndexValueDate(IndexON,D2671)</f>
        <v>58488</v>
      </c>
      <c r="F2671" s="156">
        <f>IFERROR(_xll.qlIndexFixing(IndexON,D2671,TRUE,_xll.ohTrigger(RecalcTrigger,TriggerON)),NA())</f>
        <v>4.9182029950878281E-3</v>
      </c>
      <c r="H2671" s="42">
        <f>_xll.qlCalendarAdvance(Calendar,$H2670,B2671,"f",FALSE)</f>
        <v>58488</v>
      </c>
      <c r="I2671" s="140">
        <f>_xll.qlInterestRateIndexValueDate(Index1M,$H2671)</f>
        <v>58488</v>
      </c>
      <c r="J2671" s="145">
        <f>IFERROR(_xll.qlIndexFixing(Index1M,$H2671,TRUE,_xll.ohTrigger(RecalcTrigger,Trigger1M)),NA())</f>
        <v>5.6145347008586394E-3</v>
      </c>
      <c r="K2671" s="44">
        <f>IFERROR(_xll.qlIndexFixing(Index3M,H2671,TRUE,_xll.ohTrigger(RecalcTrigger,Trigger3M)),NA())</f>
        <v>5.8583497253605161E-3</v>
      </c>
      <c r="L2671" s="44">
        <f>IFERROR(_xll.qlIndexFixing(Index6M,$H2671,TRUE,_xll.ohTrigger(RecalcTrigger,Trigger6M)),NA())</f>
        <v>5.7895016728856507E-3</v>
      </c>
      <c r="M2671" s="146">
        <f>IFERROR(_xll.qlIndexFixing(Index1Y,$H2671,TRUE,_xll.ohTrigger(RecalcTrigger,Trigger1Y)),NA())</f>
        <v>6.0022435502994241E-3</v>
      </c>
      <c r="N2671" s="145">
        <f>IFERROR(_xll.qlIndexFixing(ONIndex1M,I2671,TRUE,_xll.ohTrigger(RecalcTrigger,Trigger1M)),NA())</f>
        <v>5.6098953240091287E-3</v>
      </c>
      <c r="O2671" s="44">
        <f>IFERROR(_xll.qlIndexFixing(ONIndex3M,I2671,TRUE,_xll.ohTrigger(RecalcTrigger,Trigger3M)),NA())</f>
        <v>5.8427244008840695E-3</v>
      </c>
      <c r="P2671" s="44">
        <f>IFERROR(_xll.qlIndexFixing(ONIndex6M,I2671,TRUE,_xll.ohTrigger(RecalcTrigger,Trigger6M)),NA())</f>
        <v>5.7582537900735531E-3</v>
      </c>
      <c r="Q2671" s="146">
        <f>IFERROR(_xll.qlIndexFixing(ONIndex1Y,I2671,TRUE,_xll.ohTrigger(RecalcTrigger,Trigger1Y)),NA())</f>
        <v>5.940940271269568E-3</v>
      </c>
    </row>
    <row r="2672" spans="2:17" x14ac:dyDescent="0.2">
      <c r="B2672" s="39" t="s">
        <v>42</v>
      </c>
      <c r="D2672" s="42">
        <f>_xll.qlCalendarAdvance(Calendar,$D2671,B2672,"f",FALSE)</f>
        <v>58495</v>
      </c>
      <c r="E2672" s="140">
        <f>_xll.qlInterestRateIndexValueDate(IndexON,D2672)</f>
        <v>58495</v>
      </c>
      <c r="F2672" s="156">
        <f>IFERROR(_xll.qlIndexFixing(IndexON,D2672,TRUE,_xll.ohTrigger(RecalcTrigger,TriggerON)),NA())</f>
        <v>4.9201651183328199E-3</v>
      </c>
      <c r="H2672" s="42">
        <f>_xll.qlCalendarAdvance(Calendar,$H2671,B2672,"f",FALSE)</f>
        <v>58495</v>
      </c>
      <c r="I2672" s="140">
        <f>_xll.qlInterestRateIndexValueDate(Index1M,$H2672)</f>
        <v>58495</v>
      </c>
      <c r="J2672" s="145">
        <f>IFERROR(_xll.qlIndexFixing(Index1M,$H2672,TRUE,_xll.ohTrigger(RecalcTrigger,Trigger1M)),NA())</f>
        <v>5.616258781124395E-3</v>
      </c>
      <c r="K2672" s="44">
        <f>IFERROR(_xll.qlIndexFixing(Index3M,H2672,TRUE,_xll.ohTrigger(RecalcTrigger,Trigger3M)),NA())</f>
        <v>5.8601660233940462E-3</v>
      </c>
      <c r="L2672" s="44">
        <f>IFERROR(_xll.qlIndexFixing(Index6M,$H2672,TRUE,_xll.ohTrigger(RecalcTrigger,Trigger6M)),NA())</f>
        <v>5.791316779497172E-3</v>
      </c>
      <c r="M2672" s="146">
        <f>IFERROR(_xll.qlIndexFixing(Index1Y,$H2672,TRUE,_xll.ohTrigger(RecalcTrigger,Trigger1Y)),NA())</f>
        <v>6.0039927228900045E-3</v>
      </c>
      <c r="N2672" s="145">
        <f>IFERROR(_xll.qlIndexFixing(ONIndex1M,I2672,TRUE,_xll.ohTrigger(RecalcTrigger,Trigger1M)),NA())</f>
        <v>5.611604620706645E-3</v>
      </c>
      <c r="O2672" s="44">
        <f>IFERROR(_xll.qlIndexFixing(ONIndex3M,I2672,TRUE,_xll.ohTrigger(RecalcTrigger,Trigger3M)),NA())</f>
        <v>5.8445053873934505E-3</v>
      </c>
      <c r="P2672" s="44">
        <f>IFERROR(_xll.qlIndexFixing(ONIndex6M,I2672,TRUE,_xll.ohTrigger(RecalcTrigger,Trigger6M)),NA())</f>
        <v>5.7599704103561411E-3</v>
      </c>
      <c r="Q2672" s="146">
        <f>IFERROR(_xll.qlIndexFixing(ONIndex1Y,I2672,TRUE,_xll.ohTrigger(RecalcTrigger,Trigger1Y)),NA())</f>
        <v>5.9424641374805631E-3</v>
      </c>
    </row>
    <row r="2673" spans="2:17" x14ac:dyDescent="0.2">
      <c r="B2673" s="39" t="s">
        <v>42</v>
      </c>
      <c r="D2673" s="42">
        <f>_xll.qlCalendarAdvance(Calendar,$D2672,B2673,"f",FALSE)</f>
        <v>58502</v>
      </c>
      <c r="E2673" s="140">
        <f>_xll.qlInterestRateIndexValueDate(IndexON,D2673)</f>
        <v>58502</v>
      </c>
      <c r="F2673" s="156">
        <f>IFERROR(_xll.qlIndexFixing(IndexON,D2673,TRUE,_xll.ohTrigger(RecalcTrigger,TriggerON)),NA())</f>
        <v>4.9221322644210641E-3</v>
      </c>
      <c r="H2673" s="42">
        <f>_xll.qlCalendarAdvance(Calendar,$H2672,B2673,"f",FALSE)</f>
        <v>58502</v>
      </c>
      <c r="I2673" s="140">
        <f>_xll.qlInterestRateIndexValueDate(Index1M,$H2673)</f>
        <v>58502</v>
      </c>
      <c r="J2673" s="145">
        <f>IFERROR(_xll.qlIndexFixing(Index1M,$H2673,TRUE,_xll.ohTrigger(RecalcTrigger,Trigger1M)),NA())</f>
        <v>5.6183249423101501E-3</v>
      </c>
      <c r="K2673" s="44">
        <f>IFERROR(_xll.qlIndexFixing(Index3M,H2673,TRUE,_xll.ohTrigger(RecalcTrigger,Trigger3M)),NA())</f>
        <v>5.8623438094684835E-3</v>
      </c>
      <c r="L2673" s="44">
        <f>IFERROR(_xll.qlIndexFixing(Index6M,$H2673,TRUE,_xll.ohTrigger(RecalcTrigger,Trigger6M)),NA())</f>
        <v>5.7934964218350994E-3</v>
      </c>
      <c r="M2673" s="146">
        <f>IFERROR(_xll.qlIndexFixing(Index1Y,$H2673,TRUE,_xll.ohTrigger(RecalcTrigger,Trigger1Y)),NA())</f>
        <v>6.0055699191416956E-3</v>
      </c>
      <c r="N2673" s="145">
        <f>IFERROR(_xll.qlIndexFixing(ONIndex1M,I2673,TRUE,_xll.ohTrigger(RecalcTrigger,Trigger1M)),NA())</f>
        <v>5.6133209380382354E-3</v>
      </c>
      <c r="O2673" s="44">
        <f>IFERROR(_xll.qlIndexFixing(ONIndex3M,I2673,TRUE,_xll.ohTrigger(RecalcTrigger,Trigger3M)),NA())</f>
        <v>5.8462915209089861E-3</v>
      </c>
      <c r="P2673" s="44">
        <f>IFERROR(_xll.qlIndexFixing(ONIndex6M,I2673,TRUE,_xll.ohTrigger(RecalcTrigger,Trigger6M)),NA())</f>
        <v>5.7616942463512011E-3</v>
      </c>
      <c r="Q2673" s="146">
        <f>IFERROR(_xll.qlIndexFixing(ONIndex1Y,I2673,TRUE,_xll.ohTrigger(RecalcTrigger,Trigger1Y)),NA())</f>
        <v>5.94399624512576E-3</v>
      </c>
    </row>
    <row r="2674" spans="2:17" x14ac:dyDescent="0.2">
      <c r="B2674" s="39" t="s">
        <v>42</v>
      </c>
      <c r="D2674" s="42">
        <f>_xll.qlCalendarAdvance(Calendar,$D2673,B2674,"f",FALSE)</f>
        <v>58509</v>
      </c>
      <c r="E2674" s="140">
        <f>_xll.qlInterestRateIndexValueDate(IndexON,D2674)</f>
        <v>58509</v>
      </c>
      <c r="F2674" s="156">
        <f>IFERROR(_xll.qlIndexFixing(IndexON,D2674,TRUE,_xll.ohTrigger(RecalcTrigger,TriggerON)),NA())</f>
        <v>4.9241044335956996E-3</v>
      </c>
      <c r="H2674" s="42">
        <f>_xll.qlCalendarAdvance(Calendar,$H2673,B2674,"f",FALSE)</f>
        <v>58509</v>
      </c>
      <c r="I2674" s="140">
        <f>_xll.qlInterestRateIndexValueDate(Index1M,$H2674)</f>
        <v>58509</v>
      </c>
      <c r="J2674" s="145">
        <f>IFERROR(_xll.qlIndexFixing(Index1M,$H2674,TRUE,_xll.ohTrigger(RecalcTrigger,Trigger1M)),NA())</f>
        <v>5.6200641272629425E-3</v>
      </c>
      <c r="K2674" s="44">
        <f>IFERROR(_xll.qlIndexFixing(Index3M,H2674,TRUE,_xll.ohTrigger(RecalcTrigger,Trigger3M)),NA())</f>
        <v>5.8641712129993712E-3</v>
      </c>
      <c r="L2674" s="44">
        <f>IFERROR(_xll.qlIndexFixing(Index6M,$H2674,TRUE,_xll.ohTrigger(RecalcTrigger,Trigger6M)),NA())</f>
        <v>5.7953270967563862E-3</v>
      </c>
      <c r="M2674" s="146">
        <f>IFERROR(_xll.qlIndexFixing(Index1Y,$H2674,TRUE,_xll.ohTrigger(RecalcTrigger,Trigger1Y)),NA())</f>
        <v>6.0073350585221341E-3</v>
      </c>
      <c r="N2674" s="145">
        <f>IFERROR(_xll.qlIndexFixing(ONIndex1M,I2674,TRUE,_xll.ohTrigger(RecalcTrigger,Trigger1M)),NA())</f>
        <v>5.6150442760038999E-3</v>
      </c>
      <c r="O2674" s="44">
        <f>IFERROR(_xll.qlIndexFixing(ONIndex3M,I2674,TRUE,_xll.ohTrigger(RecalcTrigger,Trigger3M)),NA())</f>
        <v>5.84808280134963E-3</v>
      </c>
      <c r="P2674" s="44">
        <f>IFERROR(_xll.qlIndexFixing(ONIndex6M,I2674,TRUE,_xll.ohTrigger(RecalcTrigger,Trigger6M)),NA())</f>
        <v>5.7634252981397793E-3</v>
      </c>
      <c r="Q2674" s="146">
        <f>IFERROR(_xll.qlIndexFixing(ONIndex1Y,I2674,TRUE,_xll.ohTrigger(RecalcTrigger,Trigger1Y)),NA())</f>
        <v>5.9455365943672511E-3</v>
      </c>
    </row>
    <row r="2675" spans="2:17" x14ac:dyDescent="0.2">
      <c r="B2675" s="39" t="s">
        <v>42</v>
      </c>
      <c r="D2675" s="42">
        <f>_xll.qlCalendarAdvance(Calendar,$D2674,B2675,"f",FALSE)</f>
        <v>58516</v>
      </c>
      <c r="E2675" s="140">
        <f>_xll.qlInterestRateIndexValueDate(IndexON,D2675)</f>
        <v>58516</v>
      </c>
      <c r="F2675" s="156">
        <f>IFERROR(_xll.qlIndexFixing(IndexON,D2675,TRUE,_xll.ohTrigger(RecalcTrigger,TriggerON)),NA())</f>
        <v>4.9260816258567264E-3</v>
      </c>
      <c r="H2675" s="42">
        <f>_xll.qlCalendarAdvance(Calendar,$H2674,B2675,"f",FALSE)</f>
        <v>58516</v>
      </c>
      <c r="I2675" s="140">
        <f>_xll.qlInterestRateIndexValueDate(Index1M,$H2675)</f>
        <v>58516</v>
      </c>
      <c r="J2675" s="145">
        <f>IFERROR(_xll.qlIndexFixing(Index1M,$H2675,TRUE,_xll.ohTrigger(RecalcTrigger,Trigger1M)),NA())</f>
        <v>5.6224853037545007E-3</v>
      </c>
      <c r="K2675" s="44">
        <f>IFERROR(_xll.qlIndexFixing(Index3M,H2675,TRUE,_xll.ohTrigger(RecalcTrigger,Trigger3M)),NA())</f>
        <v>5.8660037719123707E-3</v>
      </c>
      <c r="L2675" s="44">
        <f>IFERROR(_xll.qlIndexFixing(Index6M,$H2675,TRUE,_xll.ohTrigger(RecalcTrigger,Trigger6M)),NA())</f>
        <v>5.7971650100813411E-3</v>
      </c>
      <c r="M2675" s="146">
        <f>IFERROR(_xll.qlIndexFixing(Index1Y,$H2675,TRUE,_xll.ohTrigger(RecalcTrigger,Trigger1Y)),NA())</f>
        <v>6.0091084919191573E-3</v>
      </c>
      <c r="N2675" s="145">
        <f>IFERROR(_xll.qlIndexFixing(ONIndex1M,I2675,TRUE,_xll.ohTrigger(RecalcTrigger,Trigger1M)),NA())</f>
        <v>5.6167746344415459E-3</v>
      </c>
      <c r="O2675" s="44">
        <f>IFERROR(_xll.qlIndexFixing(ONIndex3M,I2675,TRUE,_xll.ohTrigger(RecalcTrigger,Trigger3M)),NA())</f>
        <v>5.8498792288774748E-3</v>
      </c>
      <c r="P2675" s="44">
        <f>IFERROR(_xll.qlIndexFixing(ONIndex6M,I2675,TRUE,_xll.ohTrigger(RecalcTrigger,Trigger6M)),NA())</f>
        <v>5.7651635657218758E-3</v>
      </c>
      <c r="Q2675" s="146">
        <f>IFERROR(_xll.qlIndexFixing(ONIndex1Y,I2675,TRUE,_xll.ohTrigger(RecalcTrigger,Trigger1Y)),NA())</f>
        <v>5.9470851852050366E-3</v>
      </c>
    </row>
    <row r="2676" spans="2:17" x14ac:dyDescent="0.2">
      <c r="B2676" s="39" t="s">
        <v>42</v>
      </c>
      <c r="D2676" s="42">
        <f>_xll.qlCalendarAdvance(Calendar,$D2675,B2676,"f",FALSE)</f>
        <v>58523</v>
      </c>
      <c r="E2676" s="140">
        <f>_xll.qlInterestRateIndexValueDate(IndexON,D2676)</f>
        <v>58523</v>
      </c>
      <c r="F2676" s="156">
        <f>IFERROR(_xll.qlIndexFixing(IndexON,D2676,TRUE,_xll.ohTrigger(RecalcTrigger,TriggerON)),NA())</f>
        <v>4.9280638411230981E-3</v>
      </c>
      <c r="H2676" s="42">
        <f>_xll.qlCalendarAdvance(Calendar,$H2675,B2676,"f",FALSE)</f>
        <v>58523</v>
      </c>
      <c r="I2676" s="140">
        <f>_xll.qlInterestRateIndexValueDate(Index1M,$H2676)</f>
        <v>58523</v>
      </c>
      <c r="J2676" s="145">
        <f>IFERROR(_xll.qlIndexFixing(Index1M,$H2676,TRUE,_xll.ohTrigger(RecalcTrigger,Trigger1M)),NA())</f>
        <v>5.6235635694969607E-3</v>
      </c>
      <c r="K2676" s="44">
        <f>IFERROR(_xll.qlIndexFixing(Index3M,H2676,TRUE,_xll.ohTrigger(RecalcTrigger,Trigger3M)),NA())</f>
        <v>5.8678414862145291E-3</v>
      </c>
      <c r="L2676" s="44">
        <f>IFERROR(_xll.qlIndexFixing(Index6M,$H2676,TRUE,_xll.ohTrigger(RecalcTrigger,Trigger6M)),NA())</f>
        <v>5.7990101618302266E-3</v>
      </c>
      <c r="M2676" s="146">
        <f>IFERROR(_xll.qlIndexFixing(Index1Y,$H2676,TRUE,_xll.ohTrigger(RecalcTrigger,Trigger1Y)),NA())</f>
        <v>6.01089021937673E-3</v>
      </c>
      <c r="N2676" s="145">
        <f>IFERROR(_xll.qlIndexFixing(ONIndex1M,I2676,TRUE,_xll.ohTrigger(RecalcTrigger,Trigger1M)),NA())</f>
        <v>5.6185120136753586E-3</v>
      </c>
      <c r="O2676" s="44">
        <f>IFERROR(_xll.qlIndexFixing(ONIndex3M,I2676,TRUE,_xll.ohTrigger(RecalcTrigger,Trigger3M)),NA())</f>
        <v>5.8516808034925205E-3</v>
      </c>
      <c r="P2676" s="44">
        <f>IFERROR(_xll.qlIndexFixing(ONIndex6M,I2676,TRUE,_xll.ohTrigger(RecalcTrigger,Trigger6M)),NA())</f>
        <v>5.7669090490164443E-3</v>
      </c>
      <c r="Q2676" s="146">
        <f>IFERROR(_xll.qlIndexFixing(ONIndex1Y,I2676,TRUE,_xll.ohTrigger(RecalcTrigger,Trigger1Y)),NA())</f>
        <v>5.9486420175580701E-3</v>
      </c>
    </row>
    <row r="2677" spans="2:17" x14ac:dyDescent="0.2">
      <c r="B2677" s="39" t="s">
        <v>42</v>
      </c>
      <c r="D2677" s="42">
        <f>_xll.qlCalendarAdvance(Calendar,$D2676,B2677,"f",FALSE)</f>
        <v>58530</v>
      </c>
      <c r="E2677" s="140">
        <f>_xll.qlInterestRateIndexValueDate(IndexON,D2677)</f>
        <v>58530</v>
      </c>
      <c r="F2677" s="156">
        <f>IFERROR(_xll.qlIndexFixing(IndexON,D2677,TRUE,_xll.ohTrigger(RecalcTrigger,TriggerON)),NA())</f>
        <v>4.9300510793137686E-3</v>
      </c>
      <c r="H2677" s="42">
        <f>_xll.qlCalendarAdvance(Calendar,$H2676,B2677,"f",FALSE)</f>
        <v>58530</v>
      </c>
      <c r="I2677" s="140">
        <f>_xll.qlInterestRateIndexValueDate(Index1M,$H2677)</f>
        <v>58530</v>
      </c>
      <c r="J2677" s="145">
        <f>IFERROR(_xll.qlIndexFixing(Index1M,$H2677,TRUE,_xll.ohTrigger(RecalcTrigger,Trigger1M)),NA())</f>
        <v>5.625323826783415E-3</v>
      </c>
      <c r="K2677" s="44">
        <f>IFERROR(_xll.qlIndexFixing(Index3M,H2677,TRUE,_xll.ohTrigger(RecalcTrigger,Trigger3M)),NA())</f>
        <v>5.8696843559137742E-3</v>
      </c>
      <c r="L2677" s="44">
        <f>IFERROR(_xll.qlIndexFixing(Index6M,$H2677,TRUE,_xll.ohTrigger(RecalcTrigger,Trigger6M)),NA())</f>
        <v>5.8008625520215426E-3</v>
      </c>
      <c r="M2677" s="146">
        <f>IFERROR(_xll.qlIndexFixing(Index1Y,$H2677,TRUE,_xll.ohTrigger(RecalcTrigger,Trigger1Y)),NA())</f>
        <v>6.012680240939039E-3</v>
      </c>
      <c r="N2677" s="145">
        <f>IFERROR(_xll.qlIndexFixing(ONIndex1M,I2677,TRUE,_xll.ohTrigger(RecalcTrigger,Trigger1M)),NA())</f>
        <v>5.6202564133811528E-3</v>
      </c>
      <c r="O2677" s="44">
        <f>IFERROR(_xll.qlIndexFixing(ONIndex3M,I2677,TRUE,_xll.ohTrigger(RecalcTrigger,Trigger3M)),NA())</f>
        <v>5.8534875250326746E-3</v>
      </c>
      <c r="P2677" s="44">
        <f>IFERROR(_xll.qlIndexFixing(ONIndex6M,I2677,TRUE,_xll.ohTrigger(RecalcTrigger,Trigger6M)),NA())</f>
        <v>5.7686617479424385E-3</v>
      </c>
      <c r="Q2677" s="146">
        <f>IFERROR(_xll.qlIndexFixing(ONIndex1Y,I2677,TRUE,_xll.ohTrigger(RecalcTrigger,Trigger1Y)),NA())</f>
        <v>5.9502070913453053E-3</v>
      </c>
    </row>
    <row r="2678" spans="2:17" x14ac:dyDescent="0.2">
      <c r="B2678" s="39" t="s">
        <v>42</v>
      </c>
      <c r="D2678" s="42">
        <f>_xll.qlCalendarAdvance(Calendar,$D2677,B2678,"f",FALSE)</f>
        <v>58537</v>
      </c>
      <c r="E2678" s="140">
        <f>_xll.qlInterestRateIndexValueDate(IndexON,D2678)</f>
        <v>58537</v>
      </c>
      <c r="F2678" s="156">
        <f>IFERROR(_xll.qlIndexFixing(IndexON,D2678,TRUE,_xll.ohTrigger(RecalcTrigger,TriggerON)),NA())</f>
        <v>4.9320433406718767E-3</v>
      </c>
      <c r="H2678" s="42">
        <f>_xll.qlCalendarAdvance(Calendar,$H2677,B2678,"f",FALSE)</f>
        <v>58537</v>
      </c>
      <c r="I2678" s="140">
        <f>_xll.qlInterestRateIndexValueDate(Index1M,$H2678)</f>
        <v>58537</v>
      </c>
      <c r="J2678" s="145">
        <f>IFERROR(_xll.qlIndexFixing(Index1M,$H2678,TRUE,_xll.ohTrigger(RecalcTrigger,Trigger1M)),NA())</f>
        <v>5.6269209100573798E-3</v>
      </c>
      <c r="K2678" s="44">
        <f>IFERROR(_xll.qlIndexFixing(Index3M,H2678,TRUE,_xll.ohTrigger(RecalcTrigger,Trigger3M)),NA())</f>
        <v>5.8713522059316882E-3</v>
      </c>
      <c r="L2678" s="44">
        <f>IFERROR(_xll.qlIndexFixing(Index6M,$H2678,TRUE,_xll.ohTrigger(RecalcTrigger,Trigger6M)),NA())</f>
        <v>5.8025407734468813E-3</v>
      </c>
      <c r="M2678" s="146">
        <f>IFERROR(_xll.qlIndexFixing(Index1Y,$H2678,TRUE,_xll.ohTrigger(RecalcTrigger,Trigger1Y)),NA())</f>
        <v>6.0144785566504932E-3</v>
      </c>
      <c r="N2678" s="145">
        <f>IFERROR(_xll.qlIndexFixing(ONIndex1M,I2678,TRUE,_xll.ohTrigger(RecalcTrigger,Trigger1M)),NA())</f>
        <v>5.6220078337210211E-3</v>
      </c>
      <c r="O2678" s="44">
        <f>IFERROR(_xll.qlIndexFixing(ONIndex3M,I2678,TRUE,_xll.ohTrigger(RecalcTrigger,Trigger3M)),NA())</f>
        <v>5.8552993936600295E-3</v>
      </c>
      <c r="P2678" s="44">
        <f>IFERROR(_xll.qlIndexFixing(ONIndex6M,I2678,TRUE,_xll.ohTrigger(RecalcTrigger,Trigger6M)),NA())</f>
        <v>5.7704216627429972E-3</v>
      </c>
      <c r="Q2678" s="146">
        <f>IFERROR(_xll.qlIndexFixing(ONIndex1Y,I2678,TRUE,_xll.ohTrigger(RecalcTrigger,Trigger1Y)),NA())</f>
        <v>5.9517804067288349E-3</v>
      </c>
    </row>
    <row r="2679" spans="2:17" x14ac:dyDescent="0.2">
      <c r="B2679" s="39" t="s">
        <v>42</v>
      </c>
      <c r="D2679" s="42">
        <f>_xll.qlCalendarAdvance(Calendar,$D2678,B2679,"f",FALSE)</f>
        <v>58544</v>
      </c>
      <c r="E2679" s="140">
        <f>_xll.qlInterestRateIndexValueDate(IndexON,D2679)</f>
        <v>58544</v>
      </c>
      <c r="F2679" s="156">
        <f>IFERROR(_xll.qlIndexFixing(IndexON,D2679,TRUE,_xll.ohTrigger(RecalcTrigger,TriggerON)),NA())</f>
        <v>4.9340406249542834E-3</v>
      </c>
      <c r="H2679" s="42">
        <f>_xll.qlCalendarAdvance(Calendar,$H2678,B2679,"f",FALSE)</f>
        <v>58544</v>
      </c>
      <c r="I2679" s="140">
        <f>_xll.qlInterestRateIndexValueDate(Index1M,$H2679)</f>
        <v>58544</v>
      </c>
      <c r="J2679" s="145">
        <f>IFERROR(_xll.qlIndexFixing(Index1M,$H2679,TRUE,_xll.ohTrigger(RecalcTrigger,Trigger1M)),NA())</f>
        <v>5.628694686514021E-3</v>
      </c>
      <c r="K2679" s="44">
        <f>IFERROR(_xll.qlIndexFixing(Index3M,H2679,TRUE,_xll.ohTrigger(RecalcTrigger,Trigger3M)),NA())</f>
        <v>5.8732049884137648E-3</v>
      </c>
      <c r="L2679" s="44">
        <f>IFERROR(_xll.qlIndexFixing(Index6M,$H2679,TRUE,_xll.ohTrigger(RecalcTrigger,Trigger6M)),NA())</f>
        <v>5.8044070939183567E-3</v>
      </c>
      <c r="M2679" s="146">
        <f>IFERROR(_xll.qlIndexFixing(Index1Y,$H2679,TRUE,_xll.ohTrigger(RecalcTrigger,Trigger1Y)),NA())</f>
        <v>6.0162851665552797E-3</v>
      </c>
      <c r="N2679" s="145">
        <f>IFERROR(_xll.qlIndexFixing(ONIndex1M,I2679,TRUE,_xll.ohTrigger(RecalcTrigger,Trigger1M)),NA())</f>
        <v>5.6237662746949635E-3</v>
      </c>
      <c r="O2679" s="44">
        <f>IFERROR(_xll.qlIndexFixing(ONIndex3M,I2679,TRUE,_xll.ohTrigger(RecalcTrigger,Trigger3M)),NA())</f>
        <v>5.8571164092124928E-3</v>
      </c>
      <c r="P2679" s="44">
        <f>IFERROR(_xll.qlIndexFixing(ONIndex6M,I2679,TRUE,_xll.ohTrigger(RecalcTrigger,Trigger6M)),NA())</f>
        <v>5.7721887933370741E-3</v>
      </c>
      <c r="Q2679" s="146">
        <f>IFERROR(_xll.qlIndexFixing(ONIndex1Y,I2679,TRUE,_xll.ohTrigger(RecalcTrigger,Trigger1Y)),NA())</f>
        <v>5.9533619637086588E-3</v>
      </c>
    </row>
    <row r="2680" spans="2:17" x14ac:dyDescent="0.2">
      <c r="B2680" s="39" t="s">
        <v>42</v>
      </c>
      <c r="D2680" s="42">
        <f>_xll.qlCalendarAdvance(Calendar,$D2679,B2680,"f",FALSE)</f>
        <v>58551</v>
      </c>
      <c r="E2680" s="140">
        <f>_xll.qlInterestRateIndexValueDate(IndexON,D2680)</f>
        <v>58551</v>
      </c>
      <c r="F2680" s="156">
        <f>IFERROR(_xll.qlIndexFixing(IndexON,D2680,TRUE,_xll.ohTrigger(RecalcTrigger,TriggerON)),NA())</f>
        <v>4.9360429323230814E-3</v>
      </c>
      <c r="H2680" s="42">
        <f>_xll.qlCalendarAdvance(Calendar,$H2679,B2680,"f",FALSE)</f>
        <v>58551</v>
      </c>
      <c r="I2680" s="140">
        <f>_xll.qlInterestRateIndexValueDate(Index1M,$H2680)</f>
        <v>58551</v>
      </c>
      <c r="J2680" s="145">
        <f>IFERROR(_xll.qlIndexFixing(Index1M,$H2680,TRUE,_xll.ohTrigger(RecalcTrigger,Trigger1M)),NA())</f>
        <v>5.6304754869789626E-3</v>
      </c>
      <c r="K2680" s="44">
        <f>IFERROR(_xll.qlIndexFixing(Index3M,H2680,TRUE,_xll.ohTrigger(RecalcTrigger,Trigger3M)),NA())</f>
        <v>5.8750629262212632E-3</v>
      </c>
      <c r="L2680" s="44">
        <f>IFERROR(_xll.qlIndexFixing(Index6M,$H2680,TRUE,_xll.ohTrigger(RecalcTrigger,Trigger6M)),NA())</f>
        <v>5.8062806527678047E-3</v>
      </c>
      <c r="M2680" s="146">
        <f>IFERROR(_xll.qlIndexFixing(Index1Y,$H2680,TRUE,_xll.ohTrigger(RecalcTrigger,Trigger1Y)),NA())</f>
        <v>6.0181000706982513E-3</v>
      </c>
      <c r="N2680" s="145">
        <f>IFERROR(_xll.qlIndexFixing(ONIndex1M,I2680,TRUE,_xll.ohTrigger(RecalcTrigger,Trigger1M)),NA())</f>
        <v>5.6255317362219337E-3</v>
      </c>
      <c r="O2680" s="44">
        <f>IFERROR(_xll.qlIndexFixing(ONIndex3M,I2680,TRUE,_xll.ohTrigger(RecalcTrigger,Trigger3M)),NA())</f>
        <v>5.8589385719332032E-3</v>
      </c>
      <c r="P2680" s="44">
        <f>IFERROR(_xll.qlIndexFixing(ONIndex6M,I2680,TRUE,_xll.ohTrigger(RecalcTrigger,Trigger6M)),NA())</f>
        <v>5.7739631395625768E-3</v>
      </c>
      <c r="Q2680" s="146">
        <f>IFERROR(_xll.qlIndexFixing(ONIndex1Y,I2680,TRUE,_xll.ohTrigger(RecalcTrigger,Trigger1Y)),NA())</f>
        <v>5.9549517621226844E-3</v>
      </c>
    </row>
    <row r="2681" spans="2:17" x14ac:dyDescent="0.2">
      <c r="B2681" s="39" t="s">
        <v>42</v>
      </c>
      <c r="D2681" s="42">
        <f>_xll.qlCalendarAdvance(Calendar,$D2680,B2681,"f",FALSE)</f>
        <v>58558</v>
      </c>
      <c r="E2681" s="140">
        <f>_xll.qlInterestRateIndexValueDate(IndexON,D2681)</f>
        <v>58558</v>
      </c>
      <c r="F2681" s="156">
        <f>IFERROR(_xll.qlIndexFixing(IndexON,D2681,TRUE,_xll.ohTrigger(RecalcTrigger,TriggerON)),NA())</f>
        <v>4.9380502626161782E-3</v>
      </c>
      <c r="H2681" s="42">
        <f>_xll.qlCalendarAdvance(Calendar,$H2680,B2681,"f",FALSE)</f>
        <v>58558</v>
      </c>
      <c r="I2681" s="140">
        <f>_xll.qlInterestRateIndexValueDate(Index1M,$H2681)</f>
        <v>58558</v>
      </c>
      <c r="J2681" s="145">
        <f>IFERROR(_xll.qlIndexFixing(Index1M,$H2681,TRUE,_xll.ohTrigger(RecalcTrigger,Trigger1M)),NA())</f>
        <v>5.6322633114549072E-3</v>
      </c>
      <c r="K2681" s="44">
        <f>IFERROR(_xll.qlIndexFixing(Index3M,H2681,TRUE,_xll.ohTrigger(RecalcTrigger,Trigger3M)),NA())</f>
        <v>5.8769260193613079E-3</v>
      </c>
      <c r="L2681" s="44">
        <f>IFERROR(_xll.qlIndexFixing(Index6M,$H2681,TRUE,_xll.ohTrigger(RecalcTrigger,Trigger6M)),NA())</f>
        <v>5.8081614500160392E-3</v>
      </c>
      <c r="M2681" s="146">
        <f>IFERROR(_xll.qlIndexFixing(Index1Y,$H2681,TRUE,_xll.ohTrigger(RecalcTrigger,Trigger1Y)),NA())</f>
        <v>6.019923269124261E-3</v>
      </c>
      <c r="N2681" s="145">
        <f>IFERROR(_xll.qlIndexFixing(ONIndex1M,I2681,TRUE,_xll.ohTrigger(RecalcTrigger,Trigger1M)),NA())</f>
        <v>5.6273042185450706E-3</v>
      </c>
      <c r="O2681" s="44">
        <f>IFERROR(_xll.qlIndexFixing(ONIndex3M,I2681,TRUE,_xll.ohTrigger(RecalcTrigger,Trigger3M)),NA())</f>
        <v>5.860765881579022E-3</v>
      </c>
      <c r="P2681" s="44">
        <f>IFERROR(_xll.qlIndexFixing(ONIndex6M,I2681,TRUE,_xll.ohTrigger(RecalcTrigger,Trigger6M)),NA())</f>
        <v>5.775744701662644E-3</v>
      </c>
      <c r="Q2681" s="146">
        <f>IFERROR(_xll.qlIndexFixing(ONIndex1Y,I2681,TRUE,_xll.ohTrigger(RecalcTrigger,Trigger1Y)),NA())</f>
        <v>5.9565498021330043E-3</v>
      </c>
    </row>
    <row r="2682" spans="2:17" x14ac:dyDescent="0.2">
      <c r="B2682" s="39" t="s">
        <v>42</v>
      </c>
      <c r="D2682" s="42">
        <f>_xll.qlCalendarAdvance(Calendar,$D2681,B2682,"f",FALSE)</f>
        <v>58565</v>
      </c>
      <c r="E2682" s="140">
        <f>_xll.qlInterestRateIndexValueDate(IndexON,D2682)</f>
        <v>58565</v>
      </c>
      <c r="F2682" s="156">
        <f>IFERROR(_xll.qlIndexFixing(IndexON,D2682,TRUE,_xll.ohTrigger(RecalcTrigger,TriggerON)),NA())</f>
        <v>4.9400626160767125E-3</v>
      </c>
      <c r="H2682" s="42">
        <f>_xll.qlCalendarAdvance(Calendar,$H2681,B2682,"f",FALSE)</f>
        <v>58565</v>
      </c>
      <c r="I2682" s="140">
        <f>_xll.qlInterestRateIndexValueDate(Index1M,$H2682)</f>
        <v>58565</v>
      </c>
      <c r="J2682" s="145">
        <f>IFERROR(_xll.qlIndexFixing(Index1M,$H2682,TRUE,_xll.ohTrigger(RecalcTrigger,Trigger1M)),NA())</f>
        <v>5.634230475038254E-3</v>
      </c>
      <c r="K2682" s="44">
        <f>IFERROR(_xll.qlIndexFixing(Index3M,H2682,TRUE,_xll.ohTrigger(RecalcTrigger,Trigger3M)),NA())</f>
        <v>5.8789760356050495E-3</v>
      </c>
      <c r="L2682" s="44">
        <f>IFERROR(_xll.qlIndexFixing(Index6M,$H2682,TRUE,_xll.ohTrigger(RecalcTrigger,Trigger6M)),NA())</f>
        <v>5.8102330803461886E-3</v>
      </c>
      <c r="M2682" s="146">
        <f>IFERROR(_xll.qlIndexFixing(Index1Y,$H2682,TRUE,_xll.ohTrigger(RecalcTrigger,Trigger1Y)),NA())</f>
        <v>6.0217547618781619E-3</v>
      </c>
      <c r="N2682" s="145">
        <f>IFERROR(_xll.qlIndexFixing(ONIndex1M,I2682,TRUE,_xll.ohTrigger(RecalcTrigger,Trigger1M)),NA())</f>
        <v>5.629083721340189E-3</v>
      </c>
      <c r="O2682" s="44">
        <f>IFERROR(_xll.qlIndexFixing(ONIndex3M,I2682,TRUE,_xll.ohTrigger(RecalcTrigger,Trigger3M)),NA())</f>
        <v>5.8625983382309954E-3</v>
      </c>
      <c r="P2682" s="44">
        <f>IFERROR(_xll.qlIndexFixing(ONIndex6M,I2682,TRUE,_xll.ohTrigger(RecalcTrigger,Trigger6M)),NA())</f>
        <v>5.7775334794751831E-3</v>
      </c>
      <c r="Q2682" s="146">
        <f>IFERROR(_xll.qlIndexFixing(ONIndex1Y,I2682,TRUE,_xll.ohTrigger(RecalcTrigger,Trigger1Y)),NA())</f>
        <v>5.9581560836585723E-3</v>
      </c>
    </row>
    <row r="2683" spans="2:17" x14ac:dyDescent="0.2">
      <c r="B2683" s="39" t="s">
        <v>42</v>
      </c>
      <c r="D2683" s="42">
        <f>_xll.qlCalendarAdvance(Calendar,$D2682,B2683,"f",FALSE)</f>
        <v>58572</v>
      </c>
      <c r="E2683" s="140">
        <f>_xll.qlInterestRateIndexValueDate(IndexON,D2683)</f>
        <v>58572</v>
      </c>
      <c r="F2683" s="156">
        <f>IFERROR(_xll.qlIndexFixing(IndexON,D2683,TRUE,_xll.ohTrigger(RecalcTrigger,TriggerON)),NA())</f>
        <v>4.9420799924615455E-3</v>
      </c>
      <c r="H2683" s="42">
        <f>_xll.qlCalendarAdvance(Calendar,$H2682,B2683,"f",FALSE)</f>
        <v>58572</v>
      </c>
      <c r="I2683" s="140">
        <f>_xll.qlInterestRateIndexValueDate(Index1M,$H2683)</f>
        <v>58572</v>
      </c>
      <c r="J2683" s="145">
        <f>IFERROR(_xll.qlIndexFixing(Index1M,$H2683,TRUE,_xll.ohTrigger(RecalcTrigger,Trigger1M)),NA())</f>
        <v>5.6360328770756959E-3</v>
      </c>
      <c r="K2683" s="44">
        <f>IFERROR(_xll.qlIndexFixing(Index3M,H2683,TRUE,_xll.ohTrigger(RecalcTrigger,Trigger3M)),NA())</f>
        <v>5.8808498378339364E-3</v>
      </c>
      <c r="L2683" s="44">
        <f>IFERROR(_xll.qlIndexFixing(Index6M,$H2683,TRUE,_xll.ohTrigger(RecalcTrigger,Trigger6M)),NA())</f>
        <v>5.8121289016268268E-3</v>
      </c>
      <c r="M2683" s="146">
        <f>IFERROR(_xll.qlIndexFixing(Index1Y,$H2683,TRUE,_xll.ohTrigger(RecalcTrigger,Trigger1Y)),NA())</f>
        <v>6.0235945490054732E-3</v>
      </c>
      <c r="N2683" s="145">
        <f>IFERROR(_xll.qlIndexFixing(ONIndex1M,I2683,TRUE,_xll.ohTrigger(RecalcTrigger,Trigger1M)),NA())</f>
        <v>5.6308702448504278E-3</v>
      </c>
      <c r="O2683" s="44">
        <f>IFERROR(_xll.qlIndexFixing(ONIndex3M,I2683,TRUE,_xll.ohTrigger(RecalcTrigger,Trigger3M)),NA())</f>
        <v>5.8644359419701697E-3</v>
      </c>
      <c r="P2683" s="44">
        <f>IFERROR(_xll.qlIndexFixing(ONIndex6M,I2683,TRUE,_xll.ohTrigger(RecalcTrigger,Trigger6M)),NA())</f>
        <v>5.7793294730812406E-3</v>
      </c>
      <c r="Q2683" s="146">
        <f>IFERROR(_xll.qlIndexFixing(ONIndex1Y,I2683,TRUE,_xll.ohTrigger(RecalcTrigger,Trigger1Y)),NA())</f>
        <v>5.9597706067804346E-3</v>
      </c>
    </row>
    <row r="2684" spans="2:17" x14ac:dyDescent="0.2">
      <c r="B2684" s="39" t="s">
        <v>42</v>
      </c>
      <c r="D2684" s="42">
        <f>_xll.qlCalendarAdvance(Calendar,$D2683,B2684,"f",FALSE)</f>
        <v>58579</v>
      </c>
      <c r="E2684" s="140">
        <f>_xll.qlInterestRateIndexValueDate(IndexON,D2684)</f>
        <v>58579</v>
      </c>
      <c r="F2684" s="156">
        <f>IFERROR(_xll.qlIndexFixing(IndexON,D2684,TRUE,_xll.ohTrigger(RecalcTrigger,TriggerON)),NA())</f>
        <v>4.9441023918517235E-3</v>
      </c>
      <c r="H2684" s="42">
        <f>_xll.qlCalendarAdvance(Calendar,$H2683,B2684,"f",FALSE)</f>
        <v>58579</v>
      </c>
      <c r="I2684" s="140">
        <f>_xll.qlInterestRateIndexValueDate(Index1M,$H2684)</f>
        <v>58579</v>
      </c>
      <c r="J2684" s="145">
        <f>IFERROR(_xll.qlIndexFixing(Index1M,$H2684,TRUE,_xll.ohTrigger(RecalcTrigger,Trigger1M)),NA())</f>
        <v>5.6378423032531167E-3</v>
      </c>
      <c r="K2684" s="44">
        <f>IFERROR(_xll.qlIndexFixing(Index3M,H2684,TRUE,_xll.ohTrigger(RecalcTrigger,Trigger3M)),NA())</f>
        <v>5.8827287955092438E-3</v>
      </c>
      <c r="L2684" s="44">
        <f>IFERROR(_xll.qlIndexFixing(Index6M,$H2684,TRUE,_xll.ohTrigger(RecalcTrigger,Trigger6M)),NA())</f>
        <v>5.814031961494809E-3</v>
      </c>
      <c r="M2684" s="146">
        <f>IFERROR(_xll.qlIndexFixing(Index1Y,$H2684,TRUE,_xll.ohTrigger(RecalcTrigger,Trigger1Y)),NA())</f>
        <v>6.0254426305517139E-3</v>
      </c>
      <c r="N2684" s="145">
        <f>IFERROR(_xll.qlIndexFixing(ONIndex1M,I2684,TRUE,_xll.ohTrigger(RecalcTrigger,Trigger1M)),NA())</f>
        <v>5.6326637888326481E-3</v>
      </c>
      <c r="O2684" s="44">
        <f>IFERROR(_xll.qlIndexFixing(ONIndex3M,I2684,TRUE,_xll.ohTrigger(RecalcTrigger,Trigger3M)),NA())</f>
        <v>5.8662786927154986E-3</v>
      </c>
      <c r="P2684" s="44">
        <f>IFERROR(_xll.qlIndexFixing(ONIndex6M,I2684,TRUE,_xll.ohTrigger(RecalcTrigger,Trigger6M)),NA())</f>
        <v>5.78113268239977E-3</v>
      </c>
      <c r="Q2684" s="146">
        <f>IFERROR(_xll.qlIndexFixing(ONIndex1Y,I2684,TRUE,_xll.ohTrigger(RecalcTrigger,Trigger1Y)),NA())</f>
        <v>5.9613933714175449E-3</v>
      </c>
    </row>
    <row r="2685" spans="2:17" x14ac:dyDescent="0.2">
      <c r="B2685" s="39" t="s">
        <v>42</v>
      </c>
      <c r="D2685" s="42">
        <f>_xll.qlCalendarAdvance(Calendar,$D2684,B2685,"f",FALSE)</f>
        <v>58586</v>
      </c>
      <c r="E2685" s="140">
        <f>_xll.qlInterestRateIndexValueDate(IndexON,D2685)</f>
        <v>58586</v>
      </c>
      <c r="F2685" s="156">
        <f>IFERROR(_xll.qlIndexFixing(IndexON,D2685,TRUE,_xll.ohTrigger(RecalcTrigger,TriggerON)),NA())</f>
        <v>4.9461298142472465E-3</v>
      </c>
      <c r="H2685" s="42">
        <f>_xll.qlCalendarAdvance(Calendar,$H2684,B2685,"f",FALSE)</f>
        <v>58586</v>
      </c>
      <c r="I2685" s="140">
        <f>_xll.qlInterestRateIndexValueDate(Index1M,$H2685)</f>
        <v>58586</v>
      </c>
      <c r="J2685" s="145">
        <f>IFERROR(_xll.qlIndexFixing(Index1M,$H2685,TRUE,_xll.ohTrigger(RecalcTrigger,Trigger1M)),NA())</f>
        <v>5.6396587535679022E-3</v>
      </c>
      <c r="K2685" s="44">
        <f>IFERROR(_xll.qlIndexFixing(Index3M,H2685,TRUE,_xll.ohTrigger(RecalcTrigger,Trigger3M)),NA())</f>
        <v>5.8846129086388994E-3</v>
      </c>
      <c r="L2685" s="44">
        <f>IFERROR(_xll.qlIndexFixing(Index6M,$H2685,TRUE,_xll.ohTrigger(RecalcTrigger,Trigger6M)),NA())</f>
        <v>5.8159422599699572E-3</v>
      </c>
      <c r="M2685" s="146">
        <f>IFERROR(_xll.qlIndexFixing(Index1Y,$H2685,TRUE,_xll.ohTrigger(RecalcTrigger,Trigger1Y)),NA())</f>
        <v>6.0272990065624032E-3</v>
      </c>
      <c r="N2685" s="145">
        <f>IFERROR(_xll.qlIndexFixing(ONIndex1M,I2685,TRUE,_xll.ohTrigger(RecalcTrigger,Trigger1M)),NA())</f>
        <v>5.634464353611035E-3</v>
      </c>
      <c r="O2685" s="44">
        <f>IFERROR(_xll.qlIndexFixing(ONIndex3M,I2685,TRUE,_xll.ohTrigger(RecalcTrigger,Trigger3M)),NA())</f>
        <v>5.8681265904669822E-3</v>
      </c>
      <c r="P2685" s="44">
        <f>IFERROR(_xll.qlIndexFixing(ONIndex6M,I2685,TRUE,_xll.ohTrigger(RecalcTrigger,Trigger6M)),NA())</f>
        <v>5.7829431074307713E-3</v>
      </c>
      <c r="Q2685" s="146">
        <f>IFERROR(_xll.qlIndexFixing(ONIndex1Y,I2685,TRUE,_xll.ohTrigger(RecalcTrigger,Trigger1Y)),NA())</f>
        <v>5.9630243774888569E-3</v>
      </c>
    </row>
    <row r="2686" spans="2:17" x14ac:dyDescent="0.2">
      <c r="B2686" s="39" t="s">
        <v>42</v>
      </c>
      <c r="D2686" s="42">
        <f>_xll.qlCalendarAdvance(Calendar,$D2685,B2686,"f",FALSE)</f>
        <v>58593</v>
      </c>
      <c r="E2686" s="140">
        <f>_xll.qlInterestRateIndexValueDate(IndexON,D2686)</f>
        <v>58593</v>
      </c>
      <c r="F2686" s="156">
        <f>IFERROR(_xll.qlIndexFixing(IndexON,D2686,TRUE,_xll.ohTrigger(RecalcTrigger,TriggerON)),NA())</f>
        <v>4.9481622596481145E-3</v>
      </c>
      <c r="H2686" s="42">
        <f>_xll.qlCalendarAdvance(Calendar,$H2685,B2686,"f",FALSE)</f>
        <v>58593</v>
      </c>
      <c r="I2686" s="140">
        <f>_xll.qlInterestRateIndexValueDate(Index1M,$H2686)</f>
        <v>58593</v>
      </c>
      <c r="J2686" s="145">
        <f>IFERROR(_xll.qlIndexFixing(Index1M,$H2686,TRUE,_xll.ohTrigger(RecalcTrigger,Trigger1M)),NA())</f>
        <v>5.6413077940807117E-3</v>
      </c>
      <c r="K2686" s="44">
        <f>IFERROR(_xll.qlIndexFixing(Index3M,H2686,TRUE,_xll.ohTrigger(RecalcTrigger,Trigger3M)),NA())</f>
        <v>5.8865021772308325E-3</v>
      </c>
      <c r="L2686" s="44">
        <f>IFERROR(_xll.qlIndexFixing(Index6M,$H2686,TRUE,_xll.ohTrigger(RecalcTrigger,Trigger6M)),NA())</f>
        <v>5.8176740129591434E-3</v>
      </c>
      <c r="M2686" s="146">
        <f>IFERROR(_xll.qlIndexFixing(Index1Y,$H2686,TRUE,_xll.ohTrigger(RecalcTrigger,Trigger1Y)),NA())</f>
        <v>6.0291636770837265E-3</v>
      </c>
      <c r="N2686" s="145">
        <f>IFERROR(_xll.qlIndexFixing(ONIndex1M,I2686,TRUE,_xll.ohTrigger(RecalcTrigger,Trigger1M)),NA())</f>
        <v>5.6362719388614035E-3</v>
      </c>
      <c r="O2686" s="44">
        <f>IFERROR(_xll.qlIndexFixing(ONIndex3M,I2686,TRUE,_xll.ohTrigger(RecalcTrigger,Trigger3M)),NA())</f>
        <v>5.8699796353056666E-3</v>
      </c>
      <c r="P2686" s="44">
        <f>IFERROR(_xll.qlIndexFixing(ONIndex6M,I2686,TRUE,_xll.ohTrigger(RecalcTrigger,Trigger6M)),NA())</f>
        <v>5.784760748255291E-3</v>
      </c>
      <c r="Q2686" s="146">
        <f>IFERROR(_xll.qlIndexFixing(ONIndex1Y,I2686,TRUE,_xll.ohTrigger(RecalcTrigger,Trigger1Y)),NA())</f>
        <v>5.9646636252375096E-3</v>
      </c>
    </row>
    <row r="2687" spans="2:17" x14ac:dyDescent="0.2">
      <c r="B2687" s="39" t="s">
        <v>42</v>
      </c>
      <c r="D2687" s="42">
        <f>_xll.qlCalendarAdvance(Calendar,$D2686,B2687,"f",FALSE)</f>
        <v>58600</v>
      </c>
      <c r="E2687" s="140">
        <f>_xll.qlInterestRateIndexValueDate(IndexON,D2687)</f>
        <v>58600</v>
      </c>
      <c r="F2687" s="156">
        <f>IFERROR(_xll.qlIndexFixing(IndexON,D2687,TRUE,_xll.ohTrigger(RecalcTrigger,TriggerON)),NA())</f>
        <v>4.9501997281353738E-3</v>
      </c>
      <c r="H2687" s="42">
        <f>_xll.qlCalendarAdvance(Calendar,$H2686,B2687,"f",FALSE)</f>
        <v>58600</v>
      </c>
      <c r="I2687" s="140">
        <f>_xll.qlInterestRateIndexValueDate(Index1M,$H2687)</f>
        <v>58600</v>
      </c>
      <c r="J2687" s="145">
        <f>IFERROR(_xll.qlIndexFixing(Index1M,$H2687,TRUE,_xll.ohTrigger(RecalcTrigger,Trigger1M)),NA())</f>
        <v>5.6431377626767016E-3</v>
      </c>
      <c r="K2687" s="44">
        <f>IFERROR(_xll.qlIndexFixing(Index3M,H2687,TRUE,_xll.ohTrigger(RecalcTrigger,Trigger3M)),NA())</f>
        <v>5.8883966012912084E-3</v>
      </c>
      <c r="L2687" s="44">
        <f>IFERROR(_xll.qlIndexFixing(Index6M,$H2687,TRUE,_xll.ohTrigger(RecalcTrigger,Trigger6M)),NA())</f>
        <v>5.8195982410323499E-3</v>
      </c>
      <c r="M2687" s="146">
        <f>IFERROR(_xll.qlIndexFixing(Index1Y,$H2687,TRUE,_xll.ohTrigger(RecalcTrigger,Trigger1Y)),NA())</f>
        <v>6.0310366421612027E-3</v>
      </c>
      <c r="N2687" s="145">
        <f>IFERROR(_xll.qlIndexFixing(ONIndex1M,I2687,TRUE,_xll.ohTrigger(RecalcTrigger,Trigger1M)),NA())</f>
        <v>5.6380865447458461E-3</v>
      </c>
      <c r="O2687" s="44">
        <f>IFERROR(_xll.qlIndexFixing(ONIndex3M,I2687,TRUE,_xll.ohTrigger(RecalcTrigger,Trigger3M)),NA())</f>
        <v>5.8718378270694593E-3</v>
      </c>
      <c r="P2687" s="44">
        <f>IFERROR(_xll.qlIndexFixing(ONIndex6M,I2687,TRUE,_xll.ohTrigger(RecalcTrigger,Trigger6M)),NA())</f>
        <v>5.7865856048733288E-3</v>
      </c>
      <c r="Q2687" s="146">
        <f>IFERROR(_xll.qlIndexFixing(ONIndex1Y,I2687,TRUE,_xll.ohTrigger(RecalcTrigger,Trigger1Y)),NA())</f>
        <v>5.966311114420364E-3</v>
      </c>
    </row>
    <row r="2688" spans="2:17" x14ac:dyDescent="0.2">
      <c r="B2688" s="39" t="s">
        <v>42</v>
      </c>
      <c r="D2688" s="42">
        <f>_xll.qlCalendarAdvance(Calendar,$D2687,B2688,"f",FALSE)</f>
        <v>58607</v>
      </c>
      <c r="E2688" s="140">
        <f>_xll.qlInterestRateIndexValueDate(IndexON,D2688)</f>
        <v>58607</v>
      </c>
      <c r="F2688" s="156">
        <f>IFERROR(_xll.qlIndexFixing(IndexON,D2688,TRUE,_xll.ohTrigger(RecalcTrigger,TriggerON)),NA())</f>
        <v>4.9522422196279781E-3</v>
      </c>
      <c r="H2688" s="42">
        <f>_xll.qlCalendarAdvance(Calendar,$H2687,B2688,"f",FALSE)</f>
        <v>58607</v>
      </c>
      <c r="I2688" s="140">
        <f>_xll.qlInterestRateIndexValueDate(Index1M,$H2688)</f>
        <v>58607</v>
      </c>
      <c r="J2688" s="145">
        <f>IFERROR(_xll.qlIndexFixing(Index1M,$H2688,TRUE,_xll.ohTrigger(RecalcTrigger,Trigger1M)),NA())</f>
        <v>5.6449747553080076E-3</v>
      </c>
      <c r="K2688" s="44">
        <f>IFERROR(_xll.qlIndexFixing(Index3M,H2688,TRUE,_xll.ohTrigger(RecalcTrigger,Trigger3M)),NA())</f>
        <v>5.8902961808279565E-3</v>
      </c>
      <c r="L2688" s="44">
        <f>IFERROR(_xll.qlIndexFixing(Index6M,$H2688,TRUE,_xll.ohTrigger(RecalcTrigger,Trigger6M)),NA())</f>
        <v>5.8215297076487224E-3</v>
      </c>
      <c r="M2688" s="146">
        <f>IFERROR(_xll.qlIndexFixing(Index1Y,$H2688,TRUE,_xll.ohTrigger(RecalcTrigger,Trigger1Y)),NA())</f>
        <v>6.0329179018419055E-3</v>
      </c>
      <c r="N2688" s="145">
        <f>IFERROR(_xll.qlIndexFixing(ONIndex1M,I2688,TRUE,_xll.ohTrigger(RecalcTrigger,Trigger1M)),NA())</f>
        <v>5.6399081713454091E-3</v>
      </c>
      <c r="O2688" s="44">
        <f>IFERROR(_xll.qlIndexFixing(ONIndex3M,I2688,TRUE,_xll.ohTrigger(RecalcTrigger,Trigger3M)),NA())</f>
        <v>5.8737011658394067E-3</v>
      </c>
      <c r="P2688" s="44">
        <f>IFERROR(_xll.qlIndexFixing(ONIndex6M,I2688,TRUE,_xll.ohTrigger(RecalcTrigger,Trigger6M)),NA())</f>
        <v>5.7884176771227924E-3</v>
      </c>
      <c r="Q2688" s="146">
        <f>IFERROR(_xll.qlIndexFixing(ONIndex1Y,I2688,TRUE,_xll.ohTrigger(RecalcTrigger,Trigger1Y)),NA())</f>
        <v>5.967966845280559E-3</v>
      </c>
    </row>
    <row r="2689" spans="2:17" x14ac:dyDescent="0.2">
      <c r="B2689" s="39" t="s">
        <v>42</v>
      </c>
      <c r="D2689" s="42">
        <f>_xll.qlCalendarAdvance(Calendar,$D2688,B2689,"f",FALSE)</f>
        <v>58614</v>
      </c>
      <c r="E2689" s="140">
        <f>_xll.qlInterestRateIndexValueDate(IndexON,D2689)</f>
        <v>58614</v>
      </c>
      <c r="F2689" s="156">
        <f>IFERROR(_xll.qlIndexFixing(IndexON,D2689,TRUE,_xll.ohTrigger(RecalcTrigger,TriggerON)),NA())</f>
        <v>4.9542897341259273E-3</v>
      </c>
      <c r="H2689" s="42">
        <f>_xll.qlCalendarAdvance(Calendar,$H2688,B2689,"f",FALSE)</f>
        <v>58614</v>
      </c>
      <c r="I2689" s="140">
        <f>_xll.qlInterestRateIndexValueDate(Index1M,$H2689)</f>
        <v>58614</v>
      </c>
      <c r="J2689" s="145">
        <f>IFERROR(_xll.qlIndexFixing(Index1M,$H2689,TRUE,_xll.ohTrigger(RecalcTrigger,Trigger1M)),NA())</f>
        <v>5.6468187719719287E-3</v>
      </c>
      <c r="K2689" s="44">
        <f>IFERROR(_xll.qlIndexFixing(Index3M,H2689,TRUE,_xll.ohTrigger(RecalcTrigger,Trigger3M)),NA())</f>
        <v>5.8922009158481232E-3</v>
      </c>
      <c r="L2689" s="44">
        <f>IFERROR(_xll.qlIndexFixing(Index6M,$H2689,TRUE,_xll.ohTrigger(RecalcTrigger,Trigger6M)),NA())</f>
        <v>5.8234684128299595E-3</v>
      </c>
      <c r="M2689" s="146">
        <f>IFERROR(_xll.qlIndexFixing(Index1Y,$H2689,TRUE,_xll.ohTrigger(RecalcTrigger,Trigger1Y)),NA())</f>
        <v>6.0348074561717979E-3</v>
      </c>
      <c r="N2689" s="145">
        <f>IFERROR(_xll.qlIndexFixing(ONIndex1M,I2689,TRUE,_xll.ohTrigger(RecalcTrigger,Trigger1M)),NA())</f>
        <v>5.6417368184169536E-3</v>
      </c>
      <c r="O2689" s="44">
        <f>IFERROR(_xll.qlIndexFixing(ONIndex3M,I2689,TRUE,_xll.ohTrigger(RecalcTrigger,Trigger3M)),NA())</f>
        <v>5.875569651696555E-3</v>
      </c>
      <c r="P2689" s="44">
        <f>IFERROR(_xll.qlIndexFixing(ONIndex6M,I2689,TRUE,_xll.ohTrigger(RecalcTrigger,Trigger6M)),NA())</f>
        <v>5.7902569652468205E-3</v>
      </c>
      <c r="Q2689" s="146">
        <f>IFERROR(_xll.qlIndexFixing(ONIndex1Y,I2689,TRUE,_xll.ohTrigger(RecalcTrigger,Trigger1Y)),NA())</f>
        <v>5.9696308174939094E-3</v>
      </c>
    </row>
    <row r="2690" spans="2:17" x14ac:dyDescent="0.2">
      <c r="B2690" s="39" t="s">
        <v>42</v>
      </c>
      <c r="D2690" s="42">
        <f>_xll.qlCalendarAdvance(Calendar,$D2689,B2690,"f",FALSE)</f>
        <v>58621</v>
      </c>
      <c r="E2690" s="140">
        <f>_xll.qlInterestRateIndexValueDate(IndexON,D2690)</f>
        <v>58621</v>
      </c>
      <c r="F2690" s="156">
        <f>IFERROR(_xll.qlIndexFixing(IndexON,D2690,TRUE,_xll.ohTrigger(RecalcTrigger,TriggerON)),NA())</f>
        <v>4.9563422717102679E-3</v>
      </c>
      <c r="H2690" s="42">
        <f>_xll.qlCalendarAdvance(Calendar,$H2689,B2690,"f",FALSE)</f>
        <v>58621</v>
      </c>
      <c r="I2690" s="140">
        <f>_xll.qlInterestRateIndexValueDate(Index1M,$H2690)</f>
        <v>58621</v>
      </c>
      <c r="J2690" s="145">
        <f>IFERROR(_xll.qlIndexFixing(Index1M,$H2690,TRUE,_xll.ohTrigger(RecalcTrigger,Trigger1M)),NA())</f>
        <v>5.6486698126738677E-3</v>
      </c>
      <c r="K2690" s="44">
        <f>IFERROR(_xll.qlIndexFixing(Index3M,H2690,TRUE,_xll.ohTrigger(RecalcTrigger,Trigger3M)),NA())</f>
        <v>5.8941108063605193E-3</v>
      </c>
      <c r="L2690" s="44">
        <f>IFERROR(_xll.qlIndexFixing(Index6M,$H2690,TRUE,_xll.ohTrigger(RecalcTrigger,Trigger6M)),NA())</f>
        <v>5.8254143565964357E-3</v>
      </c>
      <c r="M2690" s="146">
        <f>IFERROR(_xll.qlIndexFixing(Index1Y,$H2690,TRUE,_xll.ohTrigger(RecalcTrigger,Trigger1Y)),NA())</f>
        <v>6.0367053051979536E-3</v>
      </c>
      <c r="N2690" s="145">
        <f>IFERROR(_xll.qlIndexFixing(ONIndex1M,I2690,TRUE,_xll.ohTrigger(RecalcTrigger,Trigger1M)),NA())</f>
        <v>5.6435724862036185E-3</v>
      </c>
      <c r="O2690" s="44">
        <f>IFERROR(_xll.qlIndexFixing(ONIndex3M,I2690,TRUE,_xll.ohTrigger(RecalcTrigger,Trigger3M)),NA())</f>
        <v>5.8774432846409042E-3</v>
      </c>
      <c r="P2690" s="44">
        <f>IFERROR(_xll.qlIndexFixing(ONIndex6M,I2690,TRUE,_xll.ohTrigger(RecalcTrigger,Trigger6M)),NA())</f>
        <v>5.7921034691643669E-3</v>
      </c>
      <c r="Q2690" s="146">
        <f>IFERROR(_xll.qlIndexFixing(ONIndex1Y,I2690,TRUE,_xll.ohTrigger(RecalcTrigger,Trigger1Y)),NA())</f>
        <v>5.9713030313846005E-3</v>
      </c>
    </row>
    <row r="2691" spans="2:17" x14ac:dyDescent="0.2">
      <c r="B2691" s="39" t="s">
        <v>42</v>
      </c>
      <c r="D2691" s="42">
        <f>_xll.qlCalendarAdvance(Calendar,$D2690,B2691,"f",FALSE)</f>
        <v>58628</v>
      </c>
      <c r="E2691" s="140">
        <f>_xll.qlInterestRateIndexValueDate(IndexON,D2691)</f>
        <v>58628</v>
      </c>
      <c r="F2691" s="156">
        <f>IFERROR(_xll.qlIndexFixing(IndexON,D2691,TRUE,_xll.ohTrigger(RecalcTrigger,TriggerON)),NA())</f>
        <v>4.9583998322999534E-3</v>
      </c>
      <c r="H2691" s="42">
        <f>_xll.qlCalendarAdvance(Calendar,$H2690,B2691,"f",FALSE)</f>
        <v>58628</v>
      </c>
      <c r="I2691" s="140">
        <f>_xll.qlInterestRateIndexValueDate(Index1M,$H2691)</f>
        <v>58628</v>
      </c>
      <c r="J2691" s="145">
        <f>IFERROR(_xll.qlIndexFixing(Index1M,$H2691,TRUE,_xll.ohTrigger(RecalcTrigger,Trigger1M)),NA())</f>
        <v>5.6507049625791912E-3</v>
      </c>
      <c r="K2691" s="44">
        <f>IFERROR(_xll.qlIndexFixing(Index3M,H2691,TRUE,_xll.ohTrigger(RecalcTrigger,Trigger3M)),NA())</f>
        <v>5.896025852372192E-3</v>
      </c>
      <c r="L2691" s="44">
        <f>IFERROR(_xll.qlIndexFixing(Index6M,$H2691,TRUE,_xll.ohTrigger(RecalcTrigger,Trigger6M)),NA())</f>
        <v>5.8275560627539759E-3</v>
      </c>
      <c r="M2691" s="146">
        <f>IFERROR(_xll.qlIndexFixing(Index1Y,$H2691,TRUE,_xll.ohTrigger(RecalcTrigger,Trigger1Y)),NA())</f>
        <v>6.0386114489672238E-3</v>
      </c>
      <c r="N2691" s="145">
        <f>IFERROR(_xll.qlIndexFixing(ONIndex1M,I2691,TRUE,_xll.ohTrigger(RecalcTrigger,Trigger1M)),NA())</f>
        <v>5.6454151747054038E-3</v>
      </c>
      <c r="O2691" s="44">
        <f>IFERROR(_xll.qlIndexFixing(ONIndex3M,I2691,TRUE,_xll.ohTrigger(RecalcTrigger,Trigger3M)),NA())</f>
        <v>5.8793220645914079E-3</v>
      </c>
      <c r="P2691" s="44">
        <f>IFERROR(_xll.qlIndexFixing(ONIndex6M,I2691,TRUE,_xll.ohTrigger(RecalcTrigger,Trigger6M)),NA())</f>
        <v>5.793957188713339E-3</v>
      </c>
      <c r="Q2691" s="146">
        <f>IFERROR(_xll.qlIndexFixing(ONIndex1Y,I2691,TRUE,_xll.ohTrigger(RecalcTrigger,Trigger1Y)),NA())</f>
        <v>5.9729834867905396E-3</v>
      </c>
    </row>
    <row r="2692" spans="2:17" x14ac:dyDescent="0.2">
      <c r="B2692" s="39" t="s">
        <v>42</v>
      </c>
      <c r="D2692" s="42">
        <f>_xll.qlCalendarAdvance(Calendar,$D2691,B2692,"f",FALSE)</f>
        <v>58635</v>
      </c>
      <c r="E2692" s="140">
        <f>_xll.qlInterestRateIndexValueDate(IndexON,D2692)</f>
        <v>58635</v>
      </c>
      <c r="F2692" s="156">
        <f>IFERROR(_xll.qlIndexFixing(IndexON,D2692,TRUE,_xll.ohTrigger(RecalcTrigger,TriggerON)),NA())</f>
        <v>4.9604624158139377E-3</v>
      </c>
      <c r="H2692" s="42">
        <f>_xll.qlCalendarAdvance(Calendar,$H2691,B2692,"f",FALSE)</f>
        <v>58635</v>
      </c>
      <c r="I2692" s="140">
        <f>_xll.qlInterestRateIndexValueDate(Index1M,$H2692)</f>
        <v>58635</v>
      </c>
      <c r="J2692" s="145">
        <f>IFERROR(_xll.qlIndexFixing(Index1M,$H2692,TRUE,_xll.ohTrigger(RecalcTrigger,Trigger1M)),NA())</f>
        <v>5.6525705819653362E-3</v>
      </c>
      <c r="K2692" s="44">
        <f>IFERROR(_xll.qlIndexFixing(Index3M,H2692,TRUE,_xll.ohTrigger(RecalcTrigger,Trigger3M)),NA())</f>
        <v>5.8979460538884261E-3</v>
      </c>
      <c r="L2692" s="44">
        <f>IFERROR(_xll.qlIndexFixing(Index6M,$H2692,TRUE,_xll.ohTrigger(RecalcTrigger,Trigger6M)),NA())</f>
        <v>5.8295170320703908E-3</v>
      </c>
      <c r="M2692" s="146">
        <f>IFERROR(_xll.qlIndexFixing(Index1Y,$H2692,TRUE,_xll.ohTrigger(RecalcTrigger,Trigger1Y)),NA())</f>
        <v>6.0405258875269041E-3</v>
      </c>
      <c r="N2692" s="145">
        <f>IFERROR(_xll.qlIndexFixing(ONIndex1M,I2692,TRUE,_xll.ohTrigger(RecalcTrigger,Trigger1M)),NA())</f>
        <v>5.6472648835981243E-3</v>
      </c>
      <c r="O2692" s="44">
        <f>IFERROR(_xll.qlIndexFixing(ONIndex3M,I2692,TRUE,_xll.ohTrigger(RecalcTrigger,Trigger3M)),NA())</f>
        <v>5.8812059914670201E-3</v>
      </c>
      <c r="P2692" s="44">
        <f>IFERROR(_xll.qlIndexFixing(ONIndex6M,I2692,TRUE,_xll.ohTrigger(RecalcTrigger,Trigger6M)),NA())</f>
        <v>5.7958181241368756E-3</v>
      </c>
      <c r="Q2692" s="146">
        <f>IFERROR(_xll.qlIndexFixing(ONIndex1Y,I2692,TRUE,_xll.ohTrigger(RecalcTrigger,Trigger1Y)),NA())</f>
        <v>5.9746721837117267E-3</v>
      </c>
    </row>
    <row r="2693" spans="2:17" x14ac:dyDescent="0.2">
      <c r="B2693" s="39" t="s">
        <v>42</v>
      </c>
      <c r="D2693" s="42">
        <f>_xll.qlCalendarAdvance(Calendar,$D2692,B2693,"f",FALSE)</f>
        <v>58642</v>
      </c>
      <c r="E2693" s="140">
        <f>_xll.qlInterestRateIndexValueDate(IndexON,D2693)</f>
        <v>58642</v>
      </c>
      <c r="F2693" s="156">
        <f>IFERROR(_xll.qlIndexFixing(IndexON,D2693,TRUE,_xll.ohTrigger(RecalcTrigger,TriggerON)),NA())</f>
        <v>4.9625300224143132E-3</v>
      </c>
      <c r="H2693" s="42">
        <f>_xll.qlCalendarAdvance(Calendar,$H2692,B2693,"f",FALSE)</f>
        <v>58642</v>
      </c>
      <c r="I2693" s="140">
        <f>_xll.qlInterestRateIndexValueDate(Index1M,$H2693)</f>
        <v>58642</v>
      </c>
      <c r="J2693" s="145">
        <f>IFERROR(_xll.qlIndexFixing(Index1M,$H2693,TRUE,_xll.ohTrigger(RecalcTrigger,Trigger1M)),NA())</f>
        <v>5.6544432255176049E-3</v>
      </c>
      <c r="K2693" s="44">
        <f>IFERROR(_xll.qlIndexFixing(Index3M,H2693,TRUE,_xll.ohTrigger(RecalcTrigger,Trigger3M)),NA())</f>
        <v>5.8998714109189127E-3</v>
      </c>
      <c r="L2693" s="44">
        <f>IFERROR(_xll.qlIndexFixing(Index6M,$H2693,TRUE,_xll.ohTrigger(RecalcTrigger,Trigger6M)),NA())</f>
        <v>5.8314852401631107E-3</v>
      </c>
      <c r="M2693" s="146">
        <f>IFERROR(_xll.qlIndexFixing(Index1Y,$H2693,TRUE,_xll.ohTrigger(RecalcTrigger,Trigger1Y)),NA())</f>
        <v>6.0424486209236239E-3</v>
      </c>
      <c r="N2693" s="145">
        <f>IFERROR(_xll.qlIndexFixing(ONIndex1M,I2693,TRUE,_xll.ohTrigger(RecalcTrigger,Trigger1M)),NA())</f>
        <v>5.6491216132870115E-3</v>
      </c>
      <c r="O2693" s="44">
        <f>IFERROR(_xll.qlIndexFixing(ONIndex3M,I2693,TRUE,_xll.ohTrigger(RecalcTrigger,Trigger3M)),NA())</f>
        <v>5.8830950654298331E-3</v>
      </c>
      <c r="P2693" s="44">
        <f>IFERROR(_xll.qlIndexFixing(ONIndex6M,I2693,TRUE,_xll.ohTrigger(RecalcTrigger,Trigger6M)),NA())</f>
        <v>5.7976862751918379E-3</v>
      </c>
      <c r="Q2693" s="146">
        <f>IFERROR(_xll.qlIndexFixing(ONIndex1Y,I2693,TRUE,_xll.ohTrigger(RecalcTrigger,Trigger1Y)),NA())</f>
        <v>5.9763691221481618E-3</v>
      </c>
    </row>
    <row r="2694" spans="2:17" x14ac:dyDescent="0.2">
      <c r="B2694" s="39" t="s">
        <v>42</v>
      </c>
      <c r="D2694" s="42">
        <f>_xll.qlCalendarAdvance(Calendar,$D2693,B2694,"f",FALSE)</f>
        <v>58649</v>
      </c>
      <c r="E2694" s="140">
        <f>_xll.qlInterestRateIndexValueDate(IndexON,D2694)</f>
        <v>58649</v>
      </c>
      <c r="F2694" s="156">
        <f>IFERROR(_xll.qlIndexFixing(IndexON,D2694,TRUE,_xll.ohTrigger(RecalcTrigger,TriggerON)),NA())</f>
        <v>4.96460265210108E-3</v>
      </c>
      <c r="H2694" s="42">
        <f>_xll.qlCalendarAdvance(Calendar,$H2693,B2694,"f",FALSE)</f>
        <v>58649</v>
      </c>
      <c r="I2694" s="140">
        <f>_xll.qlInterestRateIndexValueDate(Index1M,$H2694)</f>
        <v>58649</v>
      </c>
      <c r="J2694" s="145">
        <f>IFERROR(_xll.qlIndexFixing(Index1M,$H2694,TRUE,_xll.ohTrigger(RecalcTrigger,Trigger1M)),NA())</f>
        <v>5.656322893241225E-3</v>
      </c>
      <c r="K2694" s="44">
        <f>IFERROR(_xll.qlIndexFixing(Index3M,H2694,TRUE,_xll.ohTrigger(RecalcTrigger,Trigger3M)),NA())</f>
        <v>5.9018019234698179E-3</v>
      </c>
      <c r="L2694" s="44">
        <f>IFERROR(_xll.qlIndexFixing(Index6M,$H2694,TRUE,_xll.ohTrigger(RecalcTrigger,Trigger6M)),NA())</f>
        <v>5.8334606870541596E-3</v>
      </c>
      <c r="M2694" s="146">
        <f>IFERROR(_xll.qlIndexFixing(Index1Y,$H2694,TRUE,_xll.ohTrigger(RecalcTrigger,Trigger1Y)),NA())</f>
        <v>6.0443796492055668E-3</v>
      </c>
      <c r="N2694" s="145">
        <f>IFERROR(_xll.qlIndexFixing(ONIndex1M,I2694,TRUE,_xll.ohTrigger(RecalcTrigger,Trigger1M)),NA())</f>
        <v>5.6509853634478802E-3</v>
      </c>
      <c r="O2694" s="44">
        <f>IFERROR(_xll.qlIndexFixing(ONIndex3M,I2694,TRUE,_xll.ohTrigger(RecalcTrigger,Trigger3M)),NA())</f>
        <v>5.8849892863988007E-3</v>
      </c>
      <c r="P2694" s="44">
        <f>IFERROR(_xll.qlIndexFixing(ONIndex6M,I2694,TRUE,_xll.ohTrigger(RecalcTrigger,Trigger6M)),NA())</f>
        <v>5.7995616421213647E-3</v>
      </c>
      <c r="Q2694" s="146">
        <f>IFERROR(_xll.qlIndexFixing(ONIndex1Y,I2694,TRUE,_xll.ohTrigger(RecalcTrigger,Trigger1Y)),NA())</f>
        <v>5.9780743021808913E-3</v>
      </c>
    </row>
    <row r="2695" spans="2:17" x14ac:dyDescent="0.2">
      <c r="B2695" s="39" t="s">
        <v>42</v>
      </c>
      <c r="D2695" s="42">
        <f>_xll.qlCalendarAdvance(Calendar,$D2694,B2695,"f",FALSE)</f>
        <v>58656</v>
      </c>
      <c r="E2695" s="140">
        <f>_xll.qlInterestRateIndexValueDate(IndexON,D2695)</f>
        <v>58656</v>
      </c>
      <c r="F2695" s="156">
        <f>IFERROR(_xll.qlIndexFixing(IndexON,D2695,TRUE,_xll.ohTrigger(RecalcTrigger,TriggerON)),NA())</f>
        <v>4.9666803047121455E-3</v>
      </c>
      <c r="H2695" s="42">
        <f>_xll.qlCalendarAdvance(Calendar,$H2694,B2695,"f",FALSE)</f>
        <v>58656</v>
      </c>
      <c r="I2695" s="140">
        <f>_xll.qlInterestRateIndexValueDate(Index1M,$H2695)</f>
        <v>58656</v>
      </c>
      <c r="J2695" s="145">
        <f>IFERROR(_xll.qlIndexFixing(Index1M,$H2695,TRUE,_xll.ohTrigger(RecalcTrigger,Trigger1M)),NA())</f>
        <v>5.6582095851335831E-3</v>
      </c>
      <c r="K2695" s="44">
        <f>IFERROR(_xll.qlIndexFixing(Index3M,H2695,TRUE,_xll.ohTrigger(RecalcTrigger,Trigger3M)),NA())</f>
        <v>5.9037375915490711E-3</v>
      </c>
      <c r="L2695" s="44">
        <f>IFERROR(_xll.qlIndexFixing(Index6M,$H2695,TRUE,_xll.ohTrigger(RecalcTrigger,Trigger6M)),NA())</f>
        <v>5.8354433727651209E-3</v>
      </c>
      <c r="M2695" s="146">
        <f>IFERROR(_xll.qlIndexFixing(Index1Y,$H2695,TRUE,_xll.ohTrigger(RecalcTrigger,Trigger1Y)),NA())</f>
        <v>6.0463189724204724E-3</v>
      </c>
      <c r="N2695" s="145">
        <f>IFERROR(_xll.qlIndexFixing(ONIndex1M,I2695,TRUE,_xll.ohTrigger(RecalcTrigger,Trigger1M)),NA())</f>
        <v>5.6528561343238692E-3</v>
      </c>
      <c r="O2695" s="44">
        <f>IFERROR(_xll.qlIndexFixing(ONIndex3M,I2695,TRUE,_xll.ohTrigger(RecalcTrigger,Trigger3M)),NA())</f>
        <v>5.8868886543739229E-3</v>
      </c>
      <c r="P2695" s="44">
        <f>IFERROR(_xll.qlIndexFixing(ONIndex6M,I2695,TRUE,_xll.ohTrigger(RecalcTrigger,Trigger6M)),NA())</f>
        <v>5.8014442247633635E-3</v>
      </c>
      <c r="Q2695" s="146">
        <f>IFERROR(_xll.qlIndexFixing(ONIndex1Y,I2695,TRUE,_xll.ohTrigger(RecalcTrigger,Trigger1Y)),NA())</f>
        <v>5.9797877236478225E-3</v>
      </c>
    </row>
    <row r="2696" spans="2:17" x14ac:dyDescent="0.2">
      <c r="B2696" s="39" t="s">
        <v>42</v>
      </c>
      <c r="D2696" s="42">
        <f>_xll.qlCalendarAdvance(Calendar,$D2695,B2696,"f",FALSE)</f>
        <v>58663</v>
      </c>
      <c r="E2696" s="140">
        <f>_xll.qlInterestRateIndexValueDate(IndexON,D2696)</f>
        <v>58663</v>
      </c>
      <c r="F2696" s="156">
        <f>IFERROR(_xll.qlIndexFixing(IndexON,D2696,TRUE,_xll.ohTrigger(RecalcTrigger,TriggerON)),NA())</f>
        <v>4.9687629804096023E-3</v>
      </c>
      <c r="H2696" s="42">
        <f>_xll.qlCalendarAdvance(Calendar,$H2695,B2696,"f",FALSE)</f>
        <v>58663</v>
      </c>
      <c r="I2696" s="140">
        <f>_xll.qlInterestRateIndexValueDate(Index1M,$H2696)</f>
        <v>58663</v>
      </c>
      <c r="J2696" s="145">
        <f>IFERROR(_xll.qlIndexFixing(Index1M,$H2696,TRUE,_xll.ohTrigger(RecalcTrigger,Trigger1M)),NA())</f>
        <v>5.6601033012051369E-3</v>
      </c>
      <c r="K2696" s="44">
        <f>IFERROR(_xll.qlIndexFixing(Index3M,H2696,TRUE,_xll.ohTrigger(RecalcTrigger,Trigger3M)),NA())</f>
        <v>5.9056784151654803E-3</v>
      </c>
      <c r="L2696" s="44">
        <f>IFERROR(_xll.qlIndexFixing(Index6M,$H2696,TRUE,_xll.ohTrigger(RecalcTrigger,Trigger6M)),NA())</f>
        <v>5.8374332973171357E-3</v>
      </c>
      <c r="M2696" s="146">
        <f>IFERROR(_xll.qlIndexFixing(Index1Y,$H2696,TRUE,_xll.ohTrigger(RecalcTrigger,Trigger1Y)),NA())</f>
        <v>6.0482665906160804E-3</v>
      </c>
      <c r="N2696" s="145">
        <f>IFERROR(_xll.qlIndexFixing(ONIndex1M,I2696,TRUE,_xll.ohTrigger(RecalcTrigger,Trigger1M)),NA())</f>
        <v>5.6547339257528861E-3</v>
      </c>
      <c r="O2696" s="44">
        <f>IFERROR(_xll.qlIndexFixing(ONIndex3M,I2696,TRUE,_xll.ohTrigger(RecalcTrigger,Trigger3M)),NA())</f>
        <v>5.8887931694362461E-3</v>
      </c>
      <c r="P2696" s="44">
        <f>IFERROR(_xll.qlIndexFixing(ONIndex6M,I2696,TRUE,_xll.ohTrigger(RecalcTrigger,Trigger6M)),NA())</f>
        <v>5.8033340231178343E-3</v>
      </c>
      <c r="Q2696" s="146">
        <f>IFERROR(_xll.qlIndexFixing(ONIndex1Y,I2696,TRUE,_xll.ohTrigger(RecalcTrigger,Trigger1Y)),NA())</f>
        <v>5.981509386711048E-3</v>
      </c>
    </row>
    <row r="2697" spans="2:17" x14ac:dyDescent="0.2">
      <c r="B2697" s="39" t="s">
        <v>42</v>
      </c>
      <c r="D2697" s="42">
        <f>_xll.qlCalendarAdvance(Calendar,$D2696,B2697,"f",FALSE)</f>
        <v>58670</v>
      </c>
      <c r="E2697" s="140">
        <f>_xll.qlInterestRateIndexValueDate(IndexON,D2697)</f>
        <v>58670</v>
      </c>
      <c r="F2697" s="156">
        <f>IFERROR(_xll.qlIndexFixing(IndexON,D2697,TRUE,_xll.ohTrigger(RecalcTrigger,TriggerON)),NA())</f>
        <v>4.9708506791124041E-3</v>
      </c>
      <c r="H2697" s="42">
        <f>_xll.qlCalendarAdvance(Calendar,$H2696,B2697,"f",FALSE)</f>
        <v>58670</v>
      </c>
      <c r="I2697" s="140">
        <f>_xll.qlInterestRateIndexValueDate(Index1M,$H2697)</f>
        <v>58670</v>
      </c>
      <c r="J2697" s="145">
        <f>IFERROR(_xll.qlIndexFixing(Index1M,$H2697,TRUE,_xll.ohTrigger(RecalcTrigger,Trigger1M)),NA())</f>
        <v>5.6620040414558856E-3</v>
      </c>
      <c r="K2697" s="44">
        <f>IFERROR(_xll.qlIndexFixing(Index3M,H2697,TRUE,_xll.ohTrigger(RecalcTrigger,Trigger3M)),NA())</f>
        <v>5.9076243943252124E-3</v>
      </c>
      <c r="L2697" s="44">
        <f>IFERROR(_xll.qlIndexFixing(Index6M,$H2697,TRUE,_xll.ohTrigger(RecalcTrigger,Trigger6M)),NA())</f>
        <v>5.8394304607313477E-3</v>
      </c>
      <c r="M2697" s="146">
        <f>IFERROR(_xll.qlIndexFixing(Index1Y,$H2697,TRUE,_xll.ohTrigger(RecalcTrigger,Trigger1Y)),NA())</f>
        <v>6.0502225038405744E-3</v>
      </c>
      <c r="N2697" s="145">
        <f>IFERROR(_xll.qlIndexFixing(ONIndex1M,I2697,TRUE,_xll.ohTrigger(RecalcTrigger,Trigger1M)),NA())</f>
        <v>5.6566187378970234E-3</v>
      </c>
      <c r="O2697" s="44">
        <f>IFERROR(_xll.qlIndexFixing(ONIndex3M,I2697,TRUE,_xll.ohTrigger(RecalcTrigger,Trigger3M)),NA())</f>
        <v>5.8907028315047238E-3</v>
      </c>
      <c r="P2697" s="44">
        <f>IFERROR(_xll.qlIndexFixing(ONIndex6M,I2697,TRUE,_xll.ohTrigger(RecalcTrigger,Trigger6M)),NA())</f>
        <v>5.8052310371847771E-3</v>
      </c>
      <c r="Q2697" s="146">
        <f>IFERROR(_xll.qlIndexFixing(ONIndex1Y,I2697,TRUE,_xll.ohTrigger(RecalcTrigger,Trigger1Y)),NA())</f>
        <v>5.9832392914516142E-3</v>
      </c>
    </row>
    <row r="2698" spans="2:17" x14ac:dyDescent="0.2">
      <c r="B2698" s="39" t="s">
        <v>42</v>
      </c>
      <c r="D2698" s="42">
        <f>_xll.qlCalendarAdvance(Calendar,$D2697,B2698,"f",FALSE)</f>
        <v>58677</v>
      </c>
      <c r="E2698" s="140">
        <f>_xll.qlInterestRateIndexValueDate(IndexON,D2698)</f>
        <v>58677</v>
      </c>
      <c r="F2698" s="156">
        <f>IFERROR(_xll.qlIndexFixing(IndexON,D2698,TRUE,_xll.ohTrigger(RecalcTrigger,TriggerON)),NA())</f>
        <v>4.9729434007395046E-3</v>
      </c>
      <c r="H2698" s="42">
        <f>_xll.qlCalendarAdvance(Calendar,$H2697,B2698,"f",FALSE)</f>
        <v>58677</v>
      </c>
      <c r="I2698" s="140">
        <f>_xll.qlInterestRateIndexValueDate(Index1M,$H2698)</f>
        <v>58677</v>
      </c>
      <c r="J2698" s="145">
        <f>IFERROR(_xll.qlIndexFixing(Index1M,$H2698,TRUE,_xll.ohTrigger(RecalcTrigger,Trigger1M)),NA())</f>
        <v>5.6639118058910585E-3</v>
      </c>
      <c r="K2698" s="44">
        <f>IFERROR(_xll.qlIndexFixing(Index3M,H2698,TRUE,_xll.ohTrigger(RecalcTrigger,Trigger3M)),NA())</f>
        <v>5.9095755290361962E-3</v>
      </c>
      <c r="L2698" s="44">
        <f>IFERROR(_xll.qlIndexFixing(Index6M,$H2698,TRUE,_xll.ohTrigger(RecalcTrigger,Trigger6M)),NA())</f>
        <v>5.8414348630311018E-3</v>
      </c>
      <c r="M2698" s="146">
        <f>IFERROR(_xll.qlIndexFixing(Index1Y,$H2698,TRUE,_xll.ohTrigger(RecalcTrigger,Trigger1Y)),NA())</f>
        <v>6.05218671214236E-3</v>
      </c>
      <c r="N2698" s="145">
        <f>IFERROR(_xll.qlIndexFixing(ONIndex1M,I2698,TRUE,_xll.ohTrigger(RecalcTrigger,Trigger1M)),NA())</f>
        <v>5.6585105705941885E-3</v>
      </c>
      <c r="O2698" s="44">
        <f>IFERROR(_xll.qlIndexFixing(ONIndex3M,I2698,TRUE,_xll.ohTrigger(RecalcTrigger,Trigger3M)),NA())</f>
        <v>5.8926176404983099E-3</v>
      </c>
      <c r="P2698" s="44">
        <f>IFERROR(_xll.qlIndexFixing(ONIndex6M,I2698,TRUE,_xll.ohTrigger(RecalcTrigger,Trigger6M)),NA())</f>
        <v>5.8071352672073306E-3</v>
      </c>
      <c r="Q2698" s="146">
        <f>IFERROR(_xll.qlIndexFixing(ONIndex1Y,I2698,TRUE,_xll.ohTrigger(RecalcTrigger,Trigger1Y)),NA())</f>
        <v>5.9849774375453357E-3</v>
      </c>
    </row>
    <row r="2699" spans="2:17" x14ac:dyDescent="0.2">
      <c r="B2699" s="39" t="s">
        <v>42</v>
      </c>
      <c r="D2699" s="42">
        <f>_xll.qlCalendarAdvance(Calendar,$D2698,B2699,"f",FALSE)</f>
        <v>58684</v>
      </c>
      <c r="E2699" s="140">
        <f>_xll.qlInterestRateIndexValueDate(IndexON,D2699)</f>
        <v>58684</v>
      </c>
      <c r="F2699" s="156">
        <f>IFERROR(_xll.qlIndexFixing(IndexON,D2699,TRUE,_xll.ohTrigger(RecalcTrigger,TriggerON)),NA())</f>
        <v>4.9750411455340426E-3</v>
      </c>
      <c r="H2699" s="42">
        <f>_xll.qlCalendarAdvance(Calendar,$H2698,B2699,"f",FALSE)</f>
        <v>58684</v>
      </c>
      <c r="I2699" s="140">
        <f>_xll.qlInterestRateIndexValueDate(Index1M,$H2699)</f>
        <v>58684</v>
      </c>
      <c r="J2699" s="145">
        <f>IFERROR(_xll.qlIndexFixing(Index1M,$H2699,TRUE,_xll.ohTrigger(RecalcTrigger,Trigger1M)),NA())</f>
        <v>5.6656452612451336E-3</v>
      </c>
      <c r="K2699" s="44">
        <f>IFERROR(_xll.qlIndexFixing(Index3M,H2699,TRUE,_xll.ohTrigger(RecalcTrigger,Trigger3M)),NA())</f>
        <v>5.9113432659689043E-3</v>
      </c>
      <c r="L2699" s="44">
        <f>IFERROR(_xll.qlIndexFixing(Index6M,$H2699,TRUE,_xll.ohTrigger(RecalcTrigger,Trigger6M)),NA())</f>
        <v>5.842867925808108E-3</v>
      </c>
      <c r="M2699" s="146">
        <f>IFERROR(_xll.qlIndexFixing(Index1Y,$H2699,TRUE,_xll.ohTrigger(RecalcTrigger,Trigger1Y)),NA())</f>
        <v>6.0541592155700652E-3</v>
      </c>
      <c r="N2699" s="145">
        <f>IFERROR(_xll.qlIndexFixing(ONIndex1M,I2699,TRUE,_xll.ohTrigger(RecalcTrigger,Trigger1M)),NA())</f>
        <v>5.6604094239254277E-3</v>
      </c>
      <c r="O2699" s="44">
        <f>IFERROR(_xll.qlIndexFixing(ONIndex3M,I2699,TRUE,_xll.ohTrigger(RecalcTrigger,Trigger3M)),NA())</f>
        <v>5.8945375966601432E-3</v>
      </c>
      <c r="P2699" s="44">
        <f>IFERROR(_xll.qlIndexFixing(ONIndex6M,I2699,TRUE,_xll.ohTrigger(RecalcTrigger,Trigger6M)),NA())</f>
        <v>5.8090467127802636E-3</v>
      </c>
      <c r="Q2699" s="146">
        <f>IFERROR(_xll.qlIndexFixing(ONIndex1Y,I2699,TRUE,_xll.ohTrigger(RecalcTrigger,Trigger1Y)),NA())</f>
        <v>5.9867238252353516E-3</v>
      </c>
    </row>
    <row r="2700" spans="2:17" x14ac:dyDescent="0.2">
      <c r="B2700" s="39" t="s">
        <v>42</v>
      </c>
      <c r="D2700" s="42">
        <f>_xll.qlCalendarAdvance(Calendar,$D2699,B2700,"f",FALSE)</f>
        <v>58691</v>
      </c>
      <c r="E2700" s="140">
        <f>_xll.qlInterestRateIndexValueDate(IndexON,D2700)</f>
        <v>58691</v>
      </c>
      <c r="F2700" s="156">
        <f>IFERROR(_xll.qlIndexFixing(IndexON,D2700,TRUE,_xll.ohTrigger(RecalcTrigger,TriggerON)),NA())</f>
        <v>4.9771439133339257E-3</v>
      </c>
      <c r="H2700" s="42">
        <f>_xll.qlCalendarAdvance(Calendar,$H2699,B2700,"f",FALSE)</f>
        <v>58691</v>
      </c>
      <c r="I2700" s="140">
        <f>_xll.qlInterestRateIndexValueDate(Index1M,$H2700)</f>
        <v>58691</v>
      </c>
      <c r="J2700" s="145">
        <f>IFERROR(_xll.qlIndexFixing(Index1M,$H2700,TRUE,_xll.ohTrigger(RecalcTrigger,Trigger1M)),NA())</f>
        <v>5.6675665425082551E-3</v>
      </c>
      <c r="K2700" s="44">
        <f>IFERROR(_xll.qlIndexFixing(Index3M,H2700,TRUE,_xll.ohTrigger(RecalcTrigger,Trigger3M)),NA())</f>
        <v>5.9133043118069044E-3</v>
      </c>
      <c r="L2700" s="44">
        <f>IFERROR(_xll.qlIndexFixing(Index6M,$H2700,TRUE,_xll.ohTrigger(RecalcTrigger,Trigger6M)),NA())</f>
        <v>5.8448851579820547E-3</v>
      </c>
      <c r="M2700" s="146">
        <f>IFERROR(_xll.qlIndexFixing(Index1Y,$H2700,TRUE,_xll.ohTrigger(RecalcTrigger,Trigger1Y)),NA())</f>
        <v>6.0561400141725397E-3</v>
      </c>
      <c r="N2700" s="145">
        <f>IFERROR(_xll.qlIndexFixing(ONIndex1M,I2700,TRUE,_xll.ohTrigger(RecalcTrigger,Trigger1M)),NA())</f>
        <v>5.662315297890741E-3</v>
      </c>
      <c r="O2700" s="44">
        <f>IFERROR(_xll.qlIndexFixing(ONIndex3M,I2700,TRUE,_xll.ohTrigger(RecalcTrigger,Trigger3M)),NA())</f>
        <v>5.8964626997470848E-3</v>
      </c>
      <c r="P2700" s="44">
        <f>IFERROR(_xll.qlIndexFixing(ONIndex6M,I2700,TRUE,_xll.ohTrigger(RecalcTrigger,Trigger6M)),NA())</f>
        <v>5.8109653742277612E-3</v>
      </c>
      <c r="Q2700" s="146">
        <f>IFERROR(_xll.qlIndexFixing(ONIndex1Y,I2700,TRUE,_xll.ohTrigger(RecalcTrigger,Trigger1Y)),NA())</f>
        <v>5.9884784545216618E-3</v>
      </c>
    </row>
    <row r="2701" spans="2:17" x14ac:dyDescent="0.2">
      <c r="B2701" s="39" t="s">
        <v>42</v>
      </c>
      <c r="D2701" s="42">
        <f>_xll.qlCalendarAdvance(Calendar,$D2700,B2701,"f",FALSE)</f>
        <v>58698</v>
      </c>
      <c r="E2701" s="140">
        <f>_xll.qlInterestRateIndexValueDate(IndexON,D2701)</f>
        <v>58698</v>
      </c>
      <c r="F2701" s="156">
        <f>IFERROR(_xll.qlIndexFixing(IndexON,D2701,TRUE,_xll.ohTrigger(RecalcTrigger,TriggerON)),NA())</f>
        <v>4.9792517040581075E-3</v>
      </c>
      <c r="H2701" s="42">
        <f>_xll.qlCalendarAdvance(Calendar,$H2700,B2701,"f",FALSE)</f>
        <v>58698</v>
      </c>
      <c r="I2701" s="140">
        <f>_xll.qlInterestRateIndexValueDate(Index1M,$H2701)</f>
        <v>58698</v>
      </c>
      <c r="J2701" s="145">
        <f>IFERROR(_xll.qlIndexFixing(Index1M,$H2701,TRUE,_xll.ohTrigger(RecalcTrigger,Trigger1M)),NA())</f>
        <v>5.669494847841813E-3</v>
      </c>
      <c r="K2701" s="44">
        <f>IFERROR(_xll.qlIndexFixing(Index3M,H2701,TRUE,_xll.ohTrigger(RecalcTrigger,Trigger3M)),NA())</f>
        <v>5.9152705131252942E-3</v>
      </c>
      <c r="L2701" s="44">
        <f>IFERROR(_xll.qlIndexFixing(Index6M,$H2701,TRUE,_xll.ohTrigger(RecalcTrigger,Trigger6M)),NA())</f>
        <v>5.8469096287203899E-3</v>
      </c>
      <c r="M2701" s="146">
        <f>IFERROR(_xll.qlIndexFixing(Index1Y,$H2701,TRUE,_xll.ohTrigger(RecalcTrigger,Trigger1Y)),NA())</f>
        <v>6.0581291079984112E-3</v>
      </c>
      <c r="N2701" s="145">
        <f>IFERROR(_xll.qlIndexFixing(ONIndex1M,I2701,TRUE,_xll.ohTrigger(RecalcTrigger,Trigger1M)),NA())</f>
        <v>5.664228192409082E-3</v>
      </c>
      <c r="O2701" s="44">
        <f>IFERROR(_xll.qlIndexFixing(ONIndex3M,I2701,TRUE,_xll.ohTrigger(RecalcTrigger,Trigger3M)),NA())</f>
        <v>5.8983929499212273E-3</v>
      </c>
      <c r="P2701" s="44">
        <f>IFERROR(_xll.qlIndexFixing(ONIndex6M,I2701,TRUE,_xll.ohTrigger(RecalcTrigger,Trigger6M)),NA())</f>
        <v>5.8128912513066844E-3</v>
      </c>
      <c r="Q2701" s="146">
        <f>IFERROR(_xll.qlIndexFixing(ONIndex1Y,I2701,TRUE,_xll.ohTrigger(RecalcTrigger,Trigger1Y)),NA())</f>
        <v>5.9902413252421738E-3</v>
      </c>
    </row>
    <row r="2702" spans="2:17" x14ac:dyDescent="0.2">
      <c r="B2702" s="39" t="s">
        <v>42</v>
      </c>
      <c r="D2702" s="42">
        <f>_xll.qlCalendarAdvance(Calendar,$D2701,B2702,"f",FALSE)</f>
        <v>58705</v>
      </c>
      <c r="E2702" s="140">
        <f>_xll.qlInterestRateIndexValueDate(IndexON,D2702)</f>
        <v>58705</v>
      </c>
      <c r="F2702" s="156">
        <f>IFERROR(_xll.qlIndexFixing(IndexON,D2702,TRUE,_xll.ohTrigger(RecalcTrigger,TriggerON)),NA())</f>
        <v>4.9813645179497268E-3</v>
      </c>
      <c r="H2702" s="42">
        <f>_xll.qlCalendarAdvance(Calendar,$H2701,B2702,"f",FALSE)</f>
        <v>58705</v>
      </c>
      <c r="I2702" s="140">
        <f>_xll.qlInterestRateIndexValueDate(Index1M,$H2702)</f>
        <v>58705</v>
      </c>
      <c r="J2702" s="145">
        <f>IFERROR(_xll.qlIndexFixing(Index1M,$H2702,TRUE,_xll.ohTrigger(RecalcTrigger,Trigger1M)),NA())</f>
        <v>5.6714301772566129E-3</v>
      </c>
      <c r="K2702" s="44">
        <f>IFERROR(_xll.qlIndexFixing(Index3M,H2702,TRUE,_xll.ohTrigger(RecalcTrigger,Trigger3M)),NA())</f>
        <v>5.9172418699311984E-3</v>
      </c>
      <c r="L2702" s="44">
        <f>IFERROR(_xll.qlIndexFixing(Index6M,$H2702,TRUE,_xll.ohTrigger(RecalcTrigger,Trigger6M)),NA())</f>
        <v>5.8489413380459505E-3</v>
      </c>
      <c r="M2702" s="146">
        <f>IFERROR(_xll.qlIndexFixing(Index1Y,$H2702,TRUE,_xll.ohTrigger(RecalcTrigger,Trigger1Y)),NA())</f>
        <v>6.0601264970971958E-3</v>
      </c>
      <c r="N2702" s="145">
        <f>IFERROR(_xll.qlIndexFixing(ONIndex1M,I2702,TRUE,_xll.ohTrigger(RecalcTrigger,Trigger1M)),NA())</f>
        <v>5.6661481075614972E-3</v>
      </c>
      <c r="O2702" s="44">
        <f>IFERROR(_xll.qlIndexFixing(ONIndex3M,I2702,TRUE,_xll.ohTrigger(RecalcTrigger,Trigger3M)),NA())</f>
        <v>5.9003283471015244E-3</v>
      </c>
      <c r="P2702" s="44">
        <f>IFERROR(_xll.qlIndexFixing(ONIndex6M,I2702,TRUE,_xll.ohTrigger(RecalcTrigger,Trigger6M)),NA())</f>
        <v>5.8148243443412184E-3</v>
      </c>
      <c r="Q2702" s="146">
        <f>IFERROR(_xll.qlIndexFixing(ONIndex1Y,I2702,TRUE,_xll.ohTrigger(RecalcTrigger,Trigger1Y)),NA())</f>
        <v>5.9920124375589801E-3</v>
      </c>
    </row>
    <row r="2703" spans="2:17" x14ac:dyDescent="0.2">
      <c r="B2703" s="39" t="s">
        <v>42</v>
      </c>
      <c r="D2703" s="42">
        <f>_xll.qlCalendarAdvance(Calendar,$D2702,B2703,"f",FALSE)</f>
        <v>58712</v>
      </c>
      <c r="E2703" s="140">
        <f>_xll.qlInterestRateIndexValueDate(IndexON,D2703)</f>
        <v>58712</v>
      </c>
      <c r="F2703" s="156">
        <f>IFERROR(_xll.qlIndexFixing(IndexON,D2703,TRUE,_xll.ohTrigger(RecalcTrigger,TriggerON)),NA())</f>
        <v>4.9834823547656448E-3</v>
      </c>
      <c r="H2703" s="42">
        <f>_xll.qlCalendarAdvance(Calendar,$H2702,B2703,"f",FALSE)</f>
        <v>58712</v>
      </c>
      <c r="I2703" s="140">
        <f>_xll.qlInterestRateIndexValueDate(Index1M,$H2703)</f>
        <v>58712</v>
      </c>
      <c r="J2703" s="145">
        <f>IFERROR(_xll.qlIndexFixing(Index1M,$H2703,TRUE,_xll.ohTrigger(RecalcTrigger,Trigger1M)),NA())</f>
        <v>5.6733725307472529E-3</v>
      </c>
      <c r="K2703" s="44">
        <f>IFERROR(_xll.qlIndexFixing(Index3M,H2703,TRUE,_xll.ohTrigger(RecalcTrigger,Trigger3M)),NA())</f>
        <v>5.9194085361268141E-3</v>
      </c>
      <c r="L2703" s="44">
        <f>IFERROR(_xll.qlIndexFixing(Index6M,$H2703,TRUE,_xll.ohTrigger(RecalcTrigger,Trigger6M)),NA())</f>
        <v>5.8509802859797811E-3</v>
      </c>
      <c r="M2703" s="146">
        <f>IFERROR(_xll.qlIndexFixing(Index1Y,$H2703,TRUE,_xll.ohTrigger(RecalcTrigger,Trigger1Y)),NA())</f>
        <v>6.0621321815181872E-3</v>
      </c>
      <c r="N2703" s="145">
        <f>IFERROR(_xll.qlIndexFixing(ONIndex1M,I2703,TRUE,_xll.ohTrigger(RecalcTrigger,Trigger1M)),NA())</f>
        <v>5.6680750434290328E-3</v>
      </c>
      <c r="O2703" s="44">
        <f>IFERROR(_xll.qlIndexFixing(ONIndex3M,I2703,TRUE,_xll.ohTrigger(RecalcTrigger,Trigger3M)),NA())</f>
        <v>5.9022688912879762E-3</v>
      </c>
      <c r="P2703" s="44">
        <f>IFERROR(_xll.qlIndexFixing(ONIndex6M,I2703,TRUE,_xll.ohTrigger(RecalcTrigger,Trigger6M)),NA())</f>
        <v>5.8167646530071782E-3</v>
      </c>
      <c r="Q2703" s="146">
        <f>IFERROR(_xll.qlIndexFixing(ONIndex1Y,I2703,TRUE,_xll.ohTrigger(RecalcTrigger,Trigger1Y)),NA())</f>
        <v>5.9937917913910344E-3</v>
      </c>
    </row>
    <row r="2704" spans="2:17" x14ac:dyDescent="0.2">
      <c r="B2704" s="39" t="s">
        <v>42</v>
      </c>
      <c r="D2704" s="42">
        <f>_xll.qlCalendarAdvance(Calendar,$D2703,B2704,"f",FALSE)</f>
        <v>58719</v>
      </c>
      <c r="E2704" s="140">
        <f>_xll.qlInterestRateIndexValueDate(IndexON,D2704)</f>
        <v>58719</v>
      </c>
      <c r="F2704" s="156">
        <f>IFERROR(_xll.qlIndexFixing(IndexON,D2704,TRUE,_xll.ohTrigger(RecalcTrigger,TriggerON)),NA())</f>
        <v>4.9856052146679541E-3</v>
      </c>
      <c r="H2704" s="42">
        <f>_xll.qlCalendarAdvance(Calendar,$H2703,B2704,"f",FALSE)</f>
        <v>58719</v>
      </c>
      <c r="I2704" s="140">
        <f>_xll.qlInterestRateIndexValueDate(Index1M,$H2704)</f>
        <v>58719</v>
      </c>
      <c r="J2704" s="145">
        <f>IFERROR(_xll.qlIndexFixing(Index1M,$H2704,TRUE,_xll.ohTrigger(RecalcTrigger,Trigger1M)),NA())</f>
        <v>5.6755059005318643E-3</v>
      </c>
      <c r="K2704" s="44">
        <f>IFERROR(_xll.qlIndexFixing(Index3M,H2704,TRUE,_xll.ohTrigger(RecalcTrigger,Trigger3M)),NA())</f>
        <v>5.9213906043047576E-3</v>
      </c>
      <c r="L2704" s="44">
        <f>IFERROR(_xll.qlIndexFixing(Index6M,$H2704,TRUE,_xll.ohTrigger(RecalcTrigger,Trigger6M)),NA())</f>
        <v>5.8532220254056289E-3</v>
      </c>
      <c r="M2704" s="146">
        <f>IFERROR(_xll.qlIndexFixing(Index1Y,$H2704,TRUE,_xll.ohTrigger(RecalcTrigger,Trigger1Y)),NA())</f>
        <v>6.0641461613109016E-3</v>
      </c>
      <c r="N2704" s="145">
        <f>IFERROR(_xll.qlIndexFixing(ONIndex1M,I2704,TRUE,_xll.ohTrigger(RecalcTrigger,Trigger1M)),NA())</f>
        <v>5.6700089998495962E-3</v>
      </c>
      <c r="O2704" s="44">
        <f>IFERROR(_xll.qlIndexFixing(ONIndex3M,I2704,TRUE,_xll.ohTrigger(RecalcTrigger,Trigger3M)),NA())</f>
        <v>5.9042145825616288E-3</v>
      </c>
      <c r="P2704" s="44">
        <f>IFERROR(_xll.qlIndexFixing(ONIndex6M,I2704,TRUE,_xll.ohTrigger(RecalcTrigger,Trigger6M)),NA())</f>
        <v>5.8187121774666561E-3</v>
      </c>
      <c r="Q2704" s="146">
        <f>IFERROR(_xll.qlIndexFixing(ONIndex1Y,I2704,TRUE,_xll.ohTrigger(RecalcTrigger,Trigger1Y)),NA())</f>
        <v>5.995579386819383E-3</v>
      </c>
    </row>
    <row r="2705" spans="2:17" x14ac:dyDescent="0.2">
      <c r="B2705" s="39" t="s">
        <v>42</v>
      </c>
      <c r="D2705" s="42">
        <f>_xll.qlCalendarAdvance(Calendar,$D2704,B2705,"f",FALSE)</f>
        <v>58726</v>
      </c>
      <c r="E2705" s="140">
        <f>_xll.qlInterestRateIndexValueDate(IndexON,D2705)</f>
        <v>58726</v>
      </c>
      <c r="F2705" s="156">
        <f>IFERROR(_xll.qlIndexFixing(IndexON,D2705,TRUE,_xll.ohTrigger(RecalcTrigger,TriggerON)),NA())</f>
        <v>4.9877330974135159E-3</v>
      </c>
      <c r="H2705" s="42">
        <f>_xll.qlCalendarAdvance(Calendar,$H2704,B2705,"f",FALSE)</f>
        <v>58726</v>
      </c>
      <c r="I2705" s="140">
        <f>_xll.qlInterestRateIndexValueDate(Index1M,$H2705)</f>
        <v>58726</v>
      </c>
      <c r="J2705" s="145">
        <f>IFERROR(_xll.qlIndexFixing(Index1M,$H2705,TRUE,_xll.ohTrigger(RecalcTrigger,Trigger1M)),NA())</f>
        <v>5.6774628343442806E-3</v>
      </c>
      <c r="K2705" s="44">
        <f>IFERROR(_xll.qlIndexFixing(Index3M,H2705,TRUE,_xll.ohTrigger(RecalcTrigger,Trigger3M)),NA())</f>
        <v>5.9233778280885713E-3</v>
      </c>
      <c r="L2705" s="44">
        <f>IFERROR(_xll.qlIndexFixing(Index6M,$H2705,TRUE,_xll.ohTrigger(RecalcTrigger,Trigger6M)),NA())</f>
        <v>5.8552760005679688E-3</v>
      </c>
      <c r="M2705" s="146">
        <f>IFERROR(_xll.qlIndexFixing(Index1Y,$H2705,TRUE,_xll.ohTrigger(RecalcTrigger,Trigger1Y)),NA())</f>
        <v>6.0661684365255208E-3</v>
      </c>
      <c r="N2705" s="145">
        <f>IFERROR(_xll.qlIndexFixing(ONIndex1M,I2705,TRUE,_xll.ohTrigger(RecalcTrigger,Trigger1M)),NA())</f>
        <v>5.6719499769042336E-3</v>
      </c>
      <c r="O2705" s="44">
        <f>IFERROR(_xll.qlIndexFixing(ONIndex3M,I2705,TRUE,_xll.ohTrigger(RecalcTrigger,Trigger3M)),NA())</f>
        <v>5.906165420841436E-3</v>
      </c>
      <c r="P2705" s="44">
        <f>IFERROR(_xll.qlIndexFixing(ONIndex6M,I2705,TRUE,_xll.ohTrigger(RecalcTrigger,Trigger6M)),NA())</f>
        <v>5.8206669176386061E-3</v>
      </c>
      <c r="Q2705" s="146">
        <f>IFERROR(_xll.qlIndexFixing(ONIndex1Y,I2705,TRUE,_xll.ohTrigger(RecalcTrigger,Trigger1Y)),NA())</f>
        <v>5.9973752237629796E-3</v>
      </c>
    </row>
    <row r="2706" spans="2:17" x14ac:dyDescent="0.2">
      <c r="B2706" s="39" t="s">
        <v>42</v>
      </c>
      <c r="D2706" s="42">
        <f>_xll.qlCalendarAdvance(Calendar,$D2705,B2706,"f",FALSE)</f>
        <v>58733</v>
      </c>
      <c r="E2706" s="140">
        <f>_xll.qlInterestRateIndexValueDate(IndexON,D2706)</f>
        <v>58733</v>
      </c>
      <c r="F2706" s="156">
        <f>IFERROR(_xll.qlIndexFixing(IndexON,D2706,TRUE,_xll.ohTrigger(RecalcTrigger,TriggerON)),NA())</f>
        <v>4.9898660034075615E-3</v>
      </c>
      <c r="H2706" s="42">
        <f>_xll.qlCalendarAdvance(Calendar,$H2705,B2706,"f",FALSE)</f>
        <v>58733</v>
      </c>
      <c r="I2706" s="140">
        <f>_xll.qlInterestRateIndexValueDate(Index1M,$H2706)</f>
        <v>58733</v>
      </c>
      <c r="J2706" s="145">
        <f>IFERROR(_xll.qlIndexFixing(Index1M,$H2706,TRUE,_xll.ohTrigger(RecalcTrigger,Trigger1M)),NA())</f>
        <v>5.6794267923646509E-3</v>
      </c>
      <c r="K2706" s="44">
        <f>IFERROR(_xll.qlIndexFixing(Index3M,H2706,TRUE,_xll.ohTrigger(RecalcTrigger,Trigger3M)),NA())</f>
        <v>5.9253702074844204E-3</v>
      </c>
      <c r="L2706" s="44">
        <f>IFERROR(_xll.qlIndexFixing(Index6M,$H2706,TRUE,_xll.ohTrigger(RecalcTrigger,Trigger6M)),NA())</f>
        <v>5.8573372145342912E-3</v>
      </c>
      <c r="M2706" s="146">
        <f>IFERROR(_xll.qlIndexFixing(Index1Y,$H2706,TRUE,_xll.ohTrigger(RecalcTrigger,Trigger1Y)),NA())</f>
        <v>6.068199007211339E-3</v>
      </c>
      <c r="N2706" s="145">
        <f>IFERROR(_xll.qlIndexFixing(ONIndex1M,I2706,TRUE,_xll.ohTrigger(RecalcTrigger,Trigger1M)),NA())</f>
        <v>5.6738979745118989E-3</v>
      </c>
      <c r="O2706" s="44">
        <f>IFERROR(_xll.qlIndexFixing(ONIndex3M,I2706,TRUE,_xll.ohTrigger(RecalcTrigger,Trigger3M)),NA())</f>
        <v>5.9081214060463516E-3</v>
      </c>
      <c r="P2706" s="44">
        <f>IFERROR(_xll.qlIndexFixing(ONIndex6M,I2706,TRUE,_xll.ohTrigger(RecalcTrigger,Trigger6M)),NA())</f>
        <v>5.8226288736040743E-3</v>
      </c>
      <c r="Q2706" s="146">
        <f>IFERROR(_xll.qlIndexFixing(ONIndex1Y,I2706,TRUE,_xll.ohTrigger(RecalcTrigger,Trigger1Y)),NA())</f>
        <v>5.9991793022218243E-3</v>
      </c>
    </row>
    <row r="2707" spans="2:17" x14ac:dyDescent="0.2">
      <c r="B2707" s="39" t="s">
        <v>42</v>
      </c>
      <c r="D2707" s="42">
        <f>_xll.qlCalendarAdvance(Calendar,$D2706,B2707,"f",FALSE)</f>
        <v>58740</v>
      </c>
      <c r="E2707" s="140">
        <f>_xll.qlInterestRateIndexValueDate(IndexON,D2707)</f>
        <v>58740</v>
      </c>
      <c r="F2707" s="156">
        <f>IFERROR(_xll.qlIndexFixing(IndexON,D2707,TRUE,_xll.ohTrigger(RecalcTrigger,TriggerON)),NA())</f>
        <v>4.9920039322448595E-3</v>
      </c>
      <c r="H2707" s="42">
        <f>_xll.qlCalendarAdvance(Calendar,$H2706,B2707,"f",FALSE)</f>
        <v>58740</v>
      </c>
      <c r="I2707" s="140">
        <f>_xll.qlInterestRateIndexValueDate(Index1M,$H2707)</f>
        <v>58740</v>
      </c>
      <c r="J2707" s="145">
        <f>IFERROR(_xll.qlIndexFixing(Index1M,$H2707,TRUE,_xll.ohTrigger(RecalcTrigger,Trigger1M)),NA())</f>
        <v>5.6813977746034321E-3</v>
      </c>
      <c r="K2707" s="44">
        <f>IFERROR(_xll.qlIndexFixing(Index3M,H2707,TRUE,_xll.ohTrigger(RecalcTrigger,Trigger3M)),NA())</f>
        <v>5.9273677425011155E-3</v>
      </c>
      <c r="L2707" s="44">
        <f>IFERROR(_xll.qlIndexFixing(Index6M,$H2707,TRUE,_xll.ohTrigger(RecalcTrigger,Trigger6M)),NA())</f>
        <v>5.8594056673264162E-3</v>
      </c>
      <c r="M2707" s="146">
        <f>IFERROR(_xll.qlIndexFixing(Index1Y,$H2707,TRUE,_xll.ohTrigger(RecalcTrigger,Trigger1Y)),NA())</f>
        <v>6.0702378734194262E-3</v>
      </c>
      <c r="N2707" s="145">
        <f>IFERROR(_xll.qlIndexFixing(ONIndex1M,I2707,TRUE,_xll.ohTrigger(RecalcTrigger,Trigger1M)),NA())</f>
        <v>5.6758529927536383E-3</v>
      </c>
      <c r="O2707" s="44">
        <f>IFERROR(_xll.qlIndexFixing(ONIndex3M,I2707,TRUE,_xll.ohTrigger(RecalcTrigger,Trigger3M)),NA())</f>
        <v>5.9100825384195144E-3</v>
      </c>
      <c r="P2707" s="44">
        <f>IFERROR(_xll.qlIndexFixing(ONIndex6M,I2707,TRUE,_xll.ohTrigger(RecalcTrigger,Trigger6M)),NA())</f>
        <v>5.8245980452820145E-3</v>
      </c>
      <c r="Q2707" s="146">
        <f>IFERROR(_xll.qlIndexFixing(ONIndex1Y,I2707,TRUE,_xll.ohTrigger(RecalcTrigger,Trigger1Y)),NA())</f>
        <v>6.0009916222769633E-3</v>
      </c>
    </row>
    <row r="2708" spans="2:17" x14ac:dyDescent="0.2">
      <c r="B2708" s="39" t="s">
        <v>42</v>
      </c>
      <c r="D2708" s="42">
        <f>_xll.qlCalendarAdvance(Calendar,$D2707,B2708,"f",FALSE)</f>
        <v>58747</v>
      </c>
      <c r="E2708" s="140">
        <f>_xll.qlInterestRateIndexValueDate(IndexON,D2708)</f>
        <v>58747</v>
      </c>
      <c r="F2708" s="156">
        <f>IFERROR(_xll.qlIndexFixing(IndexON,D2708,TRUE,_xll.ohTrigger(RecalcTrigger,TriggerON)),NA())</f>
        <v>4.9941468842495951E-3</v>
      </c>
      <c r="H2708" s="42">
        <f>_xll.qlCalendarAdvance(Calendar,$H2707,B2708,"f",FALSE)</f>
        <v>58747</v>
      </c>
      <c r="I2708" s="140">
        <f>_xll.qlInterestRateIndexValueDate(Index1M,$H2708)</f>
        <v>58747</v>
      </c>
      <c r="J2708" s="145">
        <f>IFERROR(_xll.qlIndexFixing(Index1M,$H2708,TRUE,_xll.ohTrigger(RecalcTrigger,Trigger1M)),NA())</f>
        <v>5.6831896595433608E-3</v>
      </c>
      <c r="K2708" s="44">
        <f>IFERROR(_xll.qlIndexFixing(Index3M,H2708,TRUE,_xll.ohTrigger(RecalcTrigger,Trigger3M)),NA())</f>
        <v>5.929370433145704E-3</v>
      </c>
      <c r="L2708" s="44">
        <f>IFERROR(_xll.qlIndexFixing(Index6M,$H2708,TRUE,_xll.ohTrigger(RecalcTrigger,Trigger6M)),NA())</f>
        <v>5.861481358967054E-3</v>
      </c>
      <c r="M2708" s="146">
        <f>IFERROR(_xll.qlIndexFixing(Index1Y,$H2708,TRUE,_xll.ohTrigger(RecalcTrigger,Trigger1Y)),NA())</f>
        <v>6.0722850351995206E-3</v>
      </c>
      <c r="N2708" s="145">
        <f>IFERROR(_xll.qlIndexFixing(ONIndex1M,I2708,TRUE,_xll.ohTrigger(RecalcTrigger,Trigger1M)),NA())</f>
        <v>5.6778150317104981E-3</v>
      </c>
      <c r="O2708" s="44">
        <f>IFERROR(_xll.qlIndexFixing(ONIndex3M,I2708,TRUE,_xll.ohTrigger(RecalcTrigger,Trigger3M)),NA())</f>
        <v>5.9120488177177855E-3</v>
      </c>
      <c r="P2708" s="44">
        <f>IFERROR(_xll.qlIndexFixing(ONIndex6M,I2708,TRUE,_xll.ohTrigger(RecalcTrigger,Trigger6M)),NA())</f>
        <v>5.826574432753473E-3</v>
      </c>
      <c r="Q2708" s="146">
        <f>IFERROR(_xll.qlIndexFixing(ONIndex1Y,I2708,TRUE,_xll.ohTrigger(RecalcTrigger,Trigger1Y)),NA())</f>
        <v>6.0028121838473503E-3</v>
      </c>
    </row>
    <row r="2709" spans="2:17" x14ac:dyDescent="0.2">
      <c r="B2709" s="39" t="s">
        <v>42</v>
      </c>
      <c r="D2709" s="42">
        <f>_xll.qlCalendarAdvance(Calendar,$D2708,B2709,"f",FALSE)</f>
        <v>58754</v>
      </c>
      <c r="E2709" s="140">
        <f>_xll.qlInterestRateIndexValueDate(IndexON,D2709)</f>
        <v>58754</v>
      </c>
      <c r="F2709" s="156">
        <f>IFERROR(_xll.qlIndexFixing(IndexON,D2709,TRUE,_xll.ohTrigger(RecalcTrigger,TriggerON)),NA())</f>
        <v>4.9962948591786294E-3</v>
      </c>
      <c r="H2709" s="42">
        <f>_xll.qlCalendarAdvance(Calendar,$H2708,B2709,"f",FALSE)</f>
        <v>58754</v>
      </c>
      <c r="I2709" s="140">
        <f>_xll.qlInterestRateIndexValueDate(Index1M,$H2709)</f>
        <v>58754</v>
      </c>
      <c r="J2709" s="145">
        <f>IFERROR(_xll.qlIndexFixing(Index1M,$H2709,TRUE,_xll.ohTrigger(RecalcTrigger,Trigger1M)),NA())</f>
        <v>5.6851741575889942E-3</v>
      </c>
      <c r="K2709" s="44">
        <f>IFERROR(_xll.qlIndexFixing(Index3M,H2709,TRUE,_xll.ohTrigger(RecalcTrigger,Trigger3M)),NA())</f>
        <v>5.9313782794252331E-3</v>
      </c>
      <c r="L2709" s="44">
        <f>IFERROR(_xll.qlIndexFixing(Index6M,$H2709,TRUE,_xll.ohTrigger(RecalcTrigger,Trigger6M)),NA())</f>
        <v>5.8633659855985521E-3</v>
      </c>
      <c r="M2709" s="146">
        <f>IFERROR(_xll.qlIndexFixing(Index1Y,$H2709,TRUE,_xll.ohTrigger(RecalcTrigger,Trigger1Y)),NA())</f>
        <v>6.0743404926024702E-3</v>
      </c>
      <c r="N2709" s="145">
        <f>IFERROR(_xll.qlIndexFixing(ONIndex1M,I2709,TRUE,_xll.ohTrigger(RecalcTrigger,Trigger1M)),NA())</f>
        <v>5.6797840912203856E-3</v>
      </c>
      <c r="O2709" s="44">
        <f>IFERROR(_xll.qlIndexFixing(ONIndex3M,I2709,TRUE,_xll.ohTrigger(RecalcTrigger,Trigger3M)),NA())</f>
        <v>5.9140202440222112E-3</v>
      </c>
      <c r="P2709" s="44">
        <f>IFERROR(_xll.qlIndexFixing(ONIndex6M,I2709,TRUE,_xll.ohTrigger(RecalcTrigger,Trigger6M)),NA())</f>
        <v>5.8285580360184497E-3</v>
      </c>
      <c r="Q2709" s="146">
        <f>IFERROR(_xll.qlIndexFixing(ONIndex1Y,I2709,TRUE,_xll.ohTrigger(RecalcTrigger,Trigger1Y)),NA())</f>
        <v>6.0046409869329853E-3</v>
      </c>
    </row>
    <row r="2710" spans="2:17" x14ac:dyDescent="0.2">
      <c r="B2710" s="39" t="s">
        <v>42</v>
      </c>
      <c r="D2710" s="42">
        <f>_xll.qlCalendarAdvance(Calendar,$D2709,B2710,"f",FALSE)</f>
        <v>58761</v>
      </c>
      <c r="E2710" s="140">
        <f>_xll.qlInterestRateIndexValueDate(IndexON,D2710)</f>
        <v>58761</v>
      </c>
      <c r="F2710" s="156">
        <f>IFERROR(_xll.qlIndexFixing(IndexON,D2710,TRUE,_xll.ohTrigger(RecalcTrigger,TriggerON)),NA())</f>
        <v>4.9984478571940549E-3</v>
      </c>
      <c r="H2710" s="42">
        <f>_xll.qlCalendarAdvance(Calendar,$H2709,B2710,"f",FALSE)</f>
        <v>58761</v>
      </c>
      <c r="I2710" s="140">
        <f>_xll.qlInterestRateIndexValueDate(Index1M,$H2710)</f>
        <v>58761</v>
      </c>
      <c r="J2710" s="145">
        <f>IFERROR(_xll.qlIndexFixing(Index1M,$H2710,TRUE,_xll.ohTrigger(RecalcTrigger,Trigger1M)),NA())</f>
        <v>5.6871656797428862E-3</v>
      </c>
      <c r="K2710" s="44">
        <f>IFERROR(_xll.qlIndexFixing(Index3M,H2710,TRUE,_xll.ohTrigger(RecalcTrigger,Trigger3M)),NA())</f>
        <v>5.9333912813502743E-3</v>
      </c>
      <c r="L2710" s="44">
        <f>IFERROR(_xll.qlIndexFixing(Index6M,$H2710,TRUE,_xll.ohTrigger(RecalcTrigger,Trigger6M)),NA())</f>
        <v>5.8654556044108828E-3</v>
      </c>
      <c r="M2710" s="146">
        <f>IFERROR(_xll.qlIndexFixing(Index1Y,$H2710,TRUE,_xll.ohTrigger(RecalcTrigger,Trigger1Y)),NA())</f>
        <v>6.0764042456791234E-3</v>
      </c>
      <c r="N2710" s="145">
        <f>IFERROR(_xll.qlIndexFixing(ONIndex1M,I2710,TRUE,_xll.ohTrigger(RecalcTrigger,Trigger1M)),NA())</f>
        <v>5.681760171283301E-3</v>
      </c>
      <c r="O2710" s="44">
        <f>IFERROR(_xll.qlIndexFixing(ONIndex3M,I2710,TRUE,_xll.ohTrigger(RecalcTrigger,Trigger3M)),NA())</f>
        <v>5.9159968174138378E-3</v>
      </c>
      <c r="P2710" s="44">
        <f>IFERROR(_xll.qlIndexFixing(ONIndex6M,I2710,TRUE,_xll.ohTrigger(RecalcTrigger,Trigger6M)),NA())</f>
        <v>5.8305488549148521E-3</v>
      </c>
      <c r="Q2710" s="146">
        <f>IFERROR(_xll.qlIndexFixing(ONIndex1Y,I2710,TRUE,_xll.ohTrigger(RecalcTrigger,Trigger1Y)),NA())</f>
        <v>6.0064780316149147E-3</v>
      </c>
    </row>
    <row r="2711" spans="2:17" x14ac:dyDescent="0.2">
      <c r="B2711" s="39" t="s">
        <v>42</v>
      </c>
      <c r="D2711" s="42">
        <f>_xll.qlCalendarAdvance(Calendar,$D2710,B2711,"f",FALSE)</f>
        <v>58768</v>
      </c>
      <c r="E2711" s="140">
        <f>_xll.qlInterestRateIndexValueDate(IndexON,D2711)</f>
        <v>58768</v>
      </c>
      <c r="F2711" s="156">
        <f>IFERROR(_xll.qlIndexFixing(IndexON,D2711,TRUE,_xll.ohTrigger(RecalcTrigger,TriggerON)),NA())</f>
        <v>5.0006058782148255E-3</v>
      </c>
      <c r="H2711" s="42">
        <f>_xll.qlCalendarAdvance(Calendar,$H2710,B2711,"f",FALSE)</f>
        <v>58768</v>
      </c>
      <c r="I2711" s="140">
        <f>_xll.qlInterestRateIndexValueDate(Index1M,$H2711)</f>
        <v>58768</v>
      </c>
      <c r="J2711" s="145">
        <f>IFERROR(_xll.qlIndexFixing(Index1M,$H2711,TRUE,_xll.ohTrigger(RecalcTrigger,Trigger1M)),NA())</f>
        <v>5.6891642260023341E-3</v>
      </c>
      <c r="K2711" s="44">
        <f>IFERROR(_xll.qlIndexFixing(Index3M,H2711,TRUE,_xll.ohTrigger(RecalcTrigger,Trigger3M)),NA())</f>
        <v>5.9354094389252312E-3</v>
      </c>
      <c r="L2711" s="44">
        <f>IFERROR(_xll.qlIndexFixing(Index6M,$H2711,TRUE,_xll.ohTrigger(RecalcTrigger,Trigger6M)),NA())</f>
        <v>5.8675524620088E-3</v>
      </c>
      <c r="M2711" s="146">
        <f>IFERROR(_xll.qlIndexFixing(Index1Y,$H2711,TRUE,_xll.ohTrigger(RecalcTrigger,Trigger1Y)),NA())</f>
        <v>6.0784762944805504E-3</v>
      </c>
      <c r="N2711" s="145">
        <f>IFERROR(_xll.qlIndexFixing(ONIndex1M,I2711,TRUE,_xll.ohTrigger(RecalcTrigger,Trigger1M)),NA())</f>
        <v>5.6837432720613368E-3</v>
      </c>
      <c r="O2711" s="44">
        <f>IFERROR(_xll.qlIndexFixing(ONIndex3M,I2711,TRUE,_xll.ohTrigger(RecalcTrigger,Trigger3M)),NA())</f>
        <v>5.917978537811619E-3</v>
      </c>
      <c r="P2711" s="44">
        <f>IFERROR(_xll.qlIndexFixing(ONIndex6M,I2711,TRUE,_xll.ohTrigger(RecalcTrigger,Trigger6M)),NA())</f>
        <v>5.8325468897668653E-3</v>
      </c>
      <c r="Q2711" s="146">
        <f>IFERROR(_xll.qlIndexFixing(ONIndex1Y,I2711,TRUE,_xll.ohTrigger(RecalcTrigger,Trigger1Y)),NA())</f>
        <v>6.0083233177310458E-3</v>
      </c>
    </row>
    <row r="2712" spans="2:17" x14ac:dyDescent="0.2">
      <c r="B2712" s="39" t="s">
        <v>42</v>
      </c>
      <c r="D2712" s="42">
        <f>_xll.qlCalendarAdvance(Calendar,$D2711,B2712,"f",FALSE)</f>
        <v>58775</v>
      </c>
      <c r="E2712" s="140">
        <f>_xll.qlInterestRateIndexValueDate(IndexON,D2712)</f>
        <v>58775</v>
      </c>
      <c r="F2712" s="156">
        <f>IFERROR(_xll.qlIndexFixing(IndexON,D2712,TRUE,_xll.ohTrigger(RecalcTrigger,TriggerON)),NA())</f>
        <v>5.0027689222409411E-3</v>
      </c>
      <c r="H2712" s="42">
        <f>_xll.qlCalendarAdvance(Calendar,$H2711,B2712,"f",FALSE)</f>
        <v>58775</v>
      </c>
      <c r="I2712" s="140">
        <f>_xll.qlInterestRateIndexValueDate(Index1M,$H2712)</f>
        <v>58775</v>
      </c>
      <c r="J2712" s="145">
        <f>IFERROR(_xll.qlIndexFixing(Index1M,$H2712,TRUE,_xll.ohTrigger(RecalcTrigger,Trigger1M)),NA())</f>
        <v>5.69135804912318E-3</v>
      </c>
      <c r="K2712" s="44">
        <f>IFERROR(_xll.qlIndexFixing(Index3M,H2712,TRUE,_xll.ohTrigger(RecalcTrigger,Trigger3M)),NA())</f>
        <v>5.9370452710702333E-3</v>
      </c>
      <c r="L2712" s="44">
        <f>IFERROR(_xll.qlIndexFixing(Index6M,$H2712,TRUE,_xll.ohTrigger(RecalcTrigger,Trigger6M)),NA())</f>
        <v>5.869856514460493E-3</v>
      </c>
      <c r="M2712" s="146">
        <f>IFERROR(_xll.qlIndexFixing(Index1Y,$H2712,TRUE,_xll.ohTrigger(RecalcTrigger,Trigger1Y)),NA())</f>
        <v>6.0805566390578214E-3</v>
      </c>
      <c r="N2712" s="145">
        <f>IFERROR(_xll.qlIndexFixing(ONIndex1M,I2712,TRUE,_xll.ohTrigger(RecalcTrigger,Trigger1M)),NA())</f>
        <v>5.6857333933924004E-3</v>
      </c>
      <c r="O2712" s="44">
        <f>IFERROR(_xll.qlIndexFixing(ONIndex3M,I2712,TRUE,_xll.ohTrigger(RecalcTrigger,Trigger3M)),NA())</f>
        <v>5.9199654052966011E-3</v>
      </c>
      <c r="P2712" s="44">
        <f>IFERROR(_xll.qlIndexFixing(ONIndex6M,I2712,TRUE,_xll.ohTrigger(RecalcTrigger,Trigger6M)),NA())</f>
        <v>5.8345521402503042E-3</v>
      </c>
      <c r="Q2712" s="146">
        <f>IFERROR(_xll.qlIndexFixing(ONIndex1Y,I2712,TRUE,_xll.ohTrigger(RecalcTrigger,Trigger1Y)),NA())</f>
        <v>6.0101768455245175E-3</v>
      </c>
    </row>
    <row r="2713" spans="2:17" x14ac:dyDescent="0.2">
      <c r="B2713" s="39" t="s">
        <v>42</v>
      </c>
      <c r="D2713" s="42">
        <f>_xll.qlCalendarAdvance(Calendar,$D2712,B2713,"f",FALSE)</f>
        <v>58782</v>
      </c>
      <c r="E2713" s="140">
        <f>_xll.qlInterestRateIndexValueDate(IndexON,D2713)</f>
        <v>58782</v>
      </c>
      <c r="F2713" s="156">
        <f>IFERROR(_xll.qlIndexFixing(IndexON,D2713,TRUE,_xll.ohTrigger(RecalcTrigger,TriggerON)),NA())</f>
        <v>5.0049369892724016E-3</v>
      </c>
      <c r="H2713" s="42">
        <f>_xll.qlCalendarAdvance(Calendar,$H2712,B2713,"f",FALSE)</f>
        <v>58782</v>
      </c>
      <c r="I2713" s="140">
        <f>_xll.qlInterestRateIndexValueDate(Index1M,$H2713)</f>
        <v>58782</v>
      </c>
      <c r="J2713" s="145">
        <f>IFERROR(_xll.qlIndexFixing(Index1M,$H2713,TRUE,_xll.ohTrigger(RecalcTrigger,Trigger1M)),NA())</f>
        <v>5.6933711767221023E-3</v>
      </c>
      <c r="K2713" s="44">
        <f>IFERROR(_xll.qlIndexFixing(Index3M,H2713,TRUE,_xll.ohTrigger(RecalcTrigger,Trigger3M)),NA())</f>
        <v>5.9390729375195213E-3</v>
      </c>
      <c r="L2713" s="44">
        <f>IFERROR(_xll.qlIndexFixing(Index6M,$H2713,TRUE,_xll.ohTrigger(RecalcTrigger,Trigger6M)),NA())</f>
        <v>5.8719684006799059E-3</v>
      </c>
      <c r="M2713" s="146">
        <f>IFERROR(_xll.qlIndexFixing(Index1Y,$H2713,TRUE,_xll.ohTrigger(RecalcTrigger,Trigger1Y)),NA())</f>
        <v>6.0826452794628949E-3</v>
      </c>
      <c r="N2713" s="145">
        <f>IFERROR(_xll.qlIndexFixing(ONIndex1M,I2713,TRUE,_xll.ohTrigger(RecalcTrigger,Trigger1M)),NA())</f>
        <v>5.6877305354385843E-3</v>
      </c>
      <c r="O2713" s="44">
        <f>IFERROR(_xll.qlIndexFixing(ONIndex3M,I2713,TRUE,_xll.ohTrigger(RecalcTrigger,Trigger3M)),NA())</f>
        <v>5.9219574197877378E-3</v>
      </c>
      <c r="P2713" s="44">
        <f>IFERROR(_xll.qlIndexFixing(ONIndex6M,I2713,TRUE,_xll.ohTrigger(RecalcTrigger,Trigger6M)),NA())</f>
        <v>5.8365646065272614E-3</v>
      </c>
      <c r="Q2713" s="146">
        <f>IFERROR(_xll.qlIndexFixing(ONIndex1Y,I2713,TRUE,_xll.ohTrigger(RecalcTrigger,Trigger1Y)),NA())</f>
        <v>6.0120386148332372E-3</v>
      </c>
    </row>
    <row r="2714" spans="2:17" x14ac:dyDescent="0.2">
      <c r="B2714" s="39" t="s">
        <v>42</v>
      </c>
      <c r="D2714" s="42">
        <f>_xll.qlCalendarAdvance(Calendar,$D2713,B2714,"f",FALSE)</f>
        <v>58789</v>
      </c>
      <c r="E2714" s="140">
        <f>_xll.qlInterestRateIndexValueDate(IndexON,D2714)</f>
        <v>58789</v>
      </c>
      <c r="F2714" s="156">
        <f>IFERROR(_xll.qlIndexFixing(IndexON,D2714,TRUE,_xll.ohTrigger(RecalcTrigger,TriggerON)),NA())</f>
        <v>5.0071100793902534E-3</v>
      </c>
      <c r="H2714" s="42">
        <f>_xll.qlCalendarAdvance(Calendar,$H2713,B2714,"f",FALSE)</f>
        <v>58789</v>
      </c>
      <c r="I2714" s="140">
        <f>_xll.qlInterestRateIndexValueDate(Index1M,$H2714)</f>
        <v>58789</v>
      </c>
      <c r="J2714" s="145">
        <f>IFERROR(_xll.qlIndexFixing(Index1M,$H2714,TRUE,_xll.ohTrigger(RecalcTrigger,Trigger1M)),NA())</f>
        <v>5.6953913285577359E-3</v>
      </c>
      <c r="K2714" s="44">
        <f>IFERROR(_xll.qlIndexFixing(Index3M,H2714,TRUE,_xll.ohTrigger(RecalcTrigger,Trigger3M)),NA())</f>
        <v>5.9411057594533053E-3</v>
      </c>
      <c r="L2714" s="44">
        <f>IFERROR(_xll.qlIndexFixing(Index6M,$H2714,TRUE,_xll.ohTrigger(RecalcTrigger,Trigger6M)),NA())</f>
        <v>5.874087525883206E-3</v>
      </c>
      <c r="M2714" s="146">
        <f>IFERROR(_xll.qlIndexFixing(Index1Y,$H2714,TRUE,_xll.ohTrigger(RecalcTrigger,Trigger1Y)),NA())</f>
        <v>6.0847422157466191E-3</v>
      </c>
      <c r="N2714" s="145">
        <f>IFERROR(_xll.qlIndexFixing(ONIndex1M,I2714,TRUE,_xll.ohTrigger(RecalcTrigger,Trigger1M)),NA())</f>
        <v>5.6897346979567498E-3</v>
      </c>
      <c r="O2714" s="44">
        <f>IFERROR(_xll.qlIndexFixing(ONIndex3M,I2714,TRUE,_xll.ohTrigger(RecalcTrigger,Trigger3M)),NA())</f>
        <v>5.9239545812039829E-3</v>
      </c>
      <c r="P2714" s="44">
        <f>IFERROR(_xll.qlIndexFixing(ONIndex6M,I2714,TRUE,_xll.ohTrigger(RecalcTrigger,Trigger6M)),NA())</f>
        <v>5.8385842885166905E-3</v>
      </c>
      <c r="Q2714" s="146">
        <f>IFERROR(_xll.qlIndexFixing(ONIndex1Y,I2714,TRUE,_xll.ohTrigger(RecalcTrigger,Trigger1Y)),NA())</f>
        <v>6.0139086255761587E-3</v>
      </c>
    </row>
    <row r="2715" spans="2:17" x14ac:dyDescent="0.2">
      <c r="B2715" s="39" t="s">
        <v>42</v>
      </c>
      <c r="D2715" s="42">
        <f>_xll.qlCalendarAdvance(Calendar,$D2714,B2715,"f",FALSE)</f>
        <v>58796</v>
      </c>
      <c r="E2715" s="140">
        <f>_xll.qlInterestRateIndexValueDate(IndexON,D2715)</f>
        <v>58796</v>
      </c>
      <c r="F2715" s="156">
        <f>IFERROR(_xll.qlIndexFixing(IndexON,D2715,TRUE,_xll.ohTrigger(RecalcTrigger,TriggerON)),NA())</f>
        <v>5.0092881925134503E-3</v>
      </c>
      <c r="H2715" s="42">
        <f>_xll.qlCalendarAdvance(Calendar,$H2714,B2715,"f",FALSE)</f>
        <v>58796</v>
      </c>
      <c r="I2715" s="140">
        <f>_xll.qlInterestRateIndexValueDate(Index1M,$H2715)</f>
        <v>58796</v>
      </c>
      <c r="J2715" s="145">
        <f>IFERROR(_xll.qlIndexFixing(Index1M,$H2715,TRUE,_xll.ohTrigger(RecalcTrigger,Trigger1M)),NA())</f>
        <v>5.6974185046379253E-3</v>
      </c>
      <c r="K2715" s="44">
        <f>IFERROR(_xll.qlIndexFixing(Index3M,H2715,TRUE,_xll.ohTrigger(RecalcTrigger,Trigger3M)),NA())</f>
        <v>5.9431437368769879E-3</v>
      </c>
      <c r="L2715" s="44">
        <f>IFERROR(_xll.qlIndexFixing(Index6M,$H2715,TRUE,_xll.ohTrigger(RecalcTrigger,Trigger6M)),NA())</f>
        <v>5.8762138900935491E-3</v>
      </c>
      <c r="M2715" s="146">
        <f>IFERROR(_xll.qlIndexFixing(Index1Y,$H2715,TRUE,_xll.ohTrigger(RecalcTrigger,Trigger1Y)),NA())</f>
        <v>6.0868474479613965E-3</v>
      </c>
      <c r="N2715" s="145">
        <f>IFERROR(_xll.qlIndexFixing(ONIndex1M,I2715,TRUE,_xll.ohTrigger(RecalcTrigger,Trigger1M)),NA())</f>
        <v>5.6917458812710819E-3</v>
      </c>
      <c r="O2715" s="44">
        <f>IFERROR(_xll.qlIndexFixing(ONIndex3M,I2715,TRUE,_xll.ohTrigger(RecalcTrigger,Trigger3M)),NA())</f>
        <v>5.9259568897074288E-3</v>
      </c>
      <c r="P2715" s="44">
        <f>IFERROR(_xll.qlIndexFixing(ONIndex6M,I2715,TRUE,_xll.ohTrigger(RecalcTrigger,Trigger6M)),NA())</f>
        <v>5.8406111862996379E-3</v>
      </c>
      <c r="Q2715" s="146">
        <f>IFERROR(_xll.qlIndexFixing(ONIndex1Y,I2715,TRUE,_xll.ohTrigger(RecalcTrigger,Trigger1Y)),NA())</f>
        <v>6.0157868779964208E-3</v>
      </c>
    </row>
    <row r="2716" spans="2:17" x14ac:dyDescent="0.2">
      <c r="B2716" s="39" t="s">
        <v>42</v>
      </c>
      <c r="D2716" s="42">
        <f>_xll.qlCalendarAdvance(Calendar,$D2715,B2716,"f",FALSE)</f>
        <v>58804</v>
      </c>
      <c r="E2716" s="140">
        <f>_xll.qlInterestRateIndexValueDate(IndexON,D2716)</f>
        <v>58804</v>
      </c>
      <c r="F2716" s="156">
        <f>IFERROR(_xll.qlIndexFixing(IndexON,D2716,TRUE,_xll.ohTrigger(RecalcTrigger,TriggerON)),NA())</f>
        <v>5.0117836152796524E-3</v>
      </c>
      <c r="H2716" s="42">
        <f>_xll.qlCalendarAdvance(Calendar,$H2715,B2716,"f",FALSE)</f>
        <v>58804</v>
      </c>
      <c r="I2716" s="140">
        <f>_xll.qlInterestRateIndexValueDate(Index1M,$H2716)</f>
        <v>58804</v>
      </c>
      <c r="J2716" s="145">
        <f>IFERROR(_xll.qlIndexFixing(Index1M,$H2716,TRUE,_xll.ohTrigger(RecalcTrigger,Trigger1M)),NA())</f>
        <v>5.7001249611164017E-3</v>
      </c>
      <c r="K2716" s="44">
        <f>IFERROR(_xll.qlIndexFixing(Index3M,H2716,TRUE,_xll.ohTrigger(RecalcTrigger,Trigger3M)),NA())</f>
        <v>5.9454791667908164E-3</v>
      </c>
      <c r="L2716" s="44">
        <f>IFERROR(_xll.qlIndexFixing(Index6M,$H2716,TRUE,_xll.ohTrigger(RecalcTrigger,Trigger6M)),NA())</f>
        <v>5.8786528847385409E-3</v>
      </c>
      <c r="M2716" s="146">
        <f>IFERROR(_xll.qlIndexFixing(Index1Y,$H2716,TRUE,_xll.ohTrigger(RecalcTrigger,Trigger1Y)),NA())</f>
        <v>6.0892635859848276E-3</v>
      </c>
      <c r="N2716" s="145">
        <f>IFERROR(_xll.qlIndexFixing(ONIndex1M,I2716,TRUE,_xll.ohTrigger(RecalcTrigger,Trigger1M)),NA())</f>
        <v>5.6940529729854195E-3</v>
      </c>
      <c r="O2716" s="44">
        <f>IFERROR(_xll.qlIndexFixing(ONIndex3M,I2716,TRUE,_xll.ohTrigger(RecalcTrigger,Trigger3M)),NA())</f>
        <v>5.9282515447889317E-3</v>
      </c>
      <c r="P2716" s="44">
        <f>IFERROR(_xll.qlIndexFixing(ONIndex6M,I2716,TRUE,_xll.ohTrigger(RecalcTrigger,Trigger6M)),NA())</f>
        <v>5.8429364765510972E-3</v>
      </c>
      <c r="Q2716" s="146">
        <f>IFERROR(_xll.qlIndexFixing(ONIndex1Y,I2716,TRUE,_xll.ohTrigger(RecalcTrigger,Trigger1Y)),NA())</f>
        <v>6.0179435437612838E-3</v>
      </c>
    </row>
    <row r="2717" spans="2:17" x14ac:dyDescent="0.2">
      <c r="B2717" s="39" t="s">
        <v>42</v>
      </c>
      <c r="D2717" s="42">
        <f>_xll.qlCalendarAdvance(Calendar,$D2716,B2717,"f",FALSE)</f>
        <v>58811</v>
      </c>
      <c r="E2717" s="140">
        <f>_xll.qlInterestRateIndexValueDate(IndexON,D2717)</f>
        <v>58811</v>
      </c>
      <c r="F2717" s="156">
        <f>IFERROR(_xll.qlIndexFixing(IndexON,D2717,TRUE,_xll.ohTrigger(RecalcTrigger,TriggerON)),NA())</f>
        <v>5.0139724919973094E-3</v>
      </c>
      <c r="H2717" s="42">
        <f>_xll.qlCalendarAdvance(Calendar,$H2716,B2717,"f",FALSE)</f>
        <v>58811</v>
      </c>
      <c r="I2717" s="140">
        <f>_xll.qlInterestRateIndexValueDate(Index1M,$H2717)</f>
        <v>58811</v>
      </c>
      <c r="J2717" s="145">
        <f>IFERROR(_xll.qlIndexFixing(Index1M,$H2717,TRUE,_xll.ohTrigger(RecalcTrigger,Trigger1M)),NA())</f>
        <v>5.7021682564358427E-3</v>
      </c>
      <c r="K2717" s="44">
        <f>IFERROR(_xll.qlIndexFixing(Index3M,H2717,TRUE,_xll.ohTrigger(RecalcTrigger,Trigger3M)),NA())</f>
        <v>5.947528191723987E-3</v>
      </c>
      <c r="L2717" s="44">
        <f>IFERROR(_xll.qlIndexFixing(Index6M,$H2717,TRUE,_xll.ohTrigger(RecalcTrigger,Trigger6M)),NA())</f>
        <v>5.8805919701304388E-3</v>
      </c>
      <c r="M2717" s="146">
        <f>IFERROR(_xll.qlIndexFixing(Index1Y,$H2717,TRUE,_xll.ohTrigger(RecalcTrigger,Trigger1Y)),NA())</f>
        <v>6.0913865953702295E-3</v>
      </c>
      <c r="N2717" s="145">
        <f>IFERROR(_xll.qlIndexFixing(ONIndex1M,I2717,TRUE,_xll.ohTrigger(RecalcTrigger,Trigger1M)),NA())</f>
        <v>5.6960792004345784E-3</v>
      </c>
      <c r="O2717" s="44">
        <f>IFERROR(_xll.qlIndexFixing(ONIndex3M,I2717,TRUE,_xll.ohTrigger(RecalcTrigger,Trigger3M)),NA())</f>
        <v>5.9302648826375925E-3</v>
      </c>
      <c r="P2717" s="44">
        <f>IFERROR(_xll.qlIndexFixing(ONIndex6M,I2717,TRUE,_xll.ohTrigger(RecalcTrigger,Trigger6M)),NA())</f>
        <v>5.8449788366676803E-3</v>
      </c>
      <c r="Q2717" s="146">
        <f>IFERROR(_xll.qlIndexFixing(ONIndex1Y,I2717,TRUE,_xll.ohTrigger(RecalcTrigger,Trigger1Y)),NA())</f>
        <v>6.0198394564903168E-3</v>
      </c>
    </row>
    <row r="2718" spans="2:17" x14ac:dyDescent="0.2">
      <c r="B2718" s="39" t="s">
        <v>42</v>
      </c>
      <c r="D2718" s="42">
        <f>_xll.qlCalendarAdvance(Calendar,$D2717,B2718,"f",FALSE)</f>
        <v>58818</v>
      </c>
      <c r="E2718" s="140">
        <f>_xll.qlInterestRateIndexValueDate(IndexON,D2718)</f>
        <v>58818</v>
      </c>
      <c r="F2718" s="156">
        <f>IFERROR(_xll.qlIndexFixing(IndexON,D2718,TRUE,_xll.ohTrigger(RecalcTrigger,TriggerON)),NA())</f>
        <v>5.0161663918013577E-3</v>
      </c>
      <c r="H2718" s="42">
        <f>_xll.qlCalendarAdvance(Calendar,$H2717,B2718,"f",FALSE)</f>
        <v>58818</v>
      </c>
      <c r="I2718" s="140">
        <f>_xll.qlInterestRateIndexValueDate(Index1M,$H2718)</f>
        <v>58818</v>
      </c>
      <c r="J2718" s="145">
        <f>IFERROR(_xll.qlIndexFixing(Index1M,$H2718,TRUE,_xll.ohTrigger(RecalcTrigger,Trigger1M)),NA())</f>
        <v>5.704218576250108E-3</v>
      </c>
      <c r="K2718" s="44">
        <f>IFERROR(_xll.qlIndexFixing(Index3M,H2718,TRUE,_xll.ohTrigger(RecalcTrigger,Trigger3M)),NA())</f>
        <v>5.9495823721722714E-3</v>
      </c>
      <c r="L2718" s="44">
        <f>IFERROR(_xll.qlIndexFixing(Index6M,$H2718,TRUE,_xll.ohTrigger(RecalcTrigger,Trigger6M)),NA())</f>
        <v>5.8827405340017508E-3</v>
      </c>
      <c r="M2718" s="146">
        <f>IFERROR(_xll.qlIndexFixing(Index1Y,$H2718,TRUE,_xll.ohTrigger(RecalcTrigger,Trigger1Y)),NA())</f>
        <v>6.0935179008503315E-3</v>
      </c>
      <c r="N2718" s="145">
        <f>IFERROR(_xll.qlIndexFixing(ONIndex1M,I2718,TRUE,_xll.ohTrigger(RecalcTrigger,Trigger1M)),NA())</f>
        <v>5.6981124484367651E-3</v>
      </c>
      <c r="O2718" s="44">
        <f>IFERROR(_xll.qlIndexFixing(ONIndex3M,I2718,TRUE,_xll.ohTrigger(RecalcTrigger,Trigger3M)),NA())</f>
        <v>5.932283367492408E-3</v>
      </c>
      <c r="P2718" s="44">
        <f>IFERROR(_xll.qlIndexFixing(ONIndex6M,I2718,TRUE,_xll.ohTrigger(RecalcTrigger,Trigger6M)),NA())</f>
        <v>5.8470284124967353E-3</v>
      </c>
      <c r="Q2718" s="146">
        <f>IFERROR(_xll.qlIndexFixing(ONIndex1Y,I2718,TRUE,_xll.ohTrigger(RecalcTrigger,Trigger1Y)),NA())</f>
        <v>6.0217436108156441E-3</v>
      </c>
    </row>
    <row r="2719" spans="2:17" x14ac:dyDescent="0.2">
      <c r="B2719" s="39" t="s">
        <v>42</v>
      </c>
      <c r="D2719" s="42">
        <f>_xll.qlCalendarAdvance(Calendar,$D2718,B2719,"f",FALSE)</f>
        <v>58825</v>
      </c>
      <c r="E2719" s="140">
        <f>_xll.qlInterestRateIndexValueDate(IndexON,D2719)</f>
        <v>58825</v>
      </c>
      <c r="F2719" s="156">
        <f>IFERROR(_xll.qlIndexFixing(IndexON,D2719,TRUE,_xll.ohTrigger(RecalcTrigger,TriggerON)),NA())</f>
        <v>5.0183653145297047E-3</v>
      </c>
      <c r="H2719" s="42">
        <f>_xll.qlCalendarAdvance(Calendar,$H2718,B2719,"f",FALSE)</f>
        <v>58825</v>
      </c>
      <c r="I2719" s="140">
        <f>_xll.qlInterestRateIndexValueDate(Index1M,$H2719)</f>
        <v>58825</v>
      </c>
      <c r="J2719" s="145">
        <f>IFERROR(_xll.qlIndexFixing(Index1M,$H2719,TRUE,_xll.ohTrigger(RecalcTrigger,Trigger1M)),NA())</f>
        <v>5.7062759205690214E-3</v>
      </c>
      <c r="K2719" s="44">
        <f>IFERROR(_xll.qlIndexFixing(Index3M,H2719,TRUE,_xll.ohTrigger(RecalcTrigger,Trigger3M)),NA())</f>
        <v>5.9516417081446745E-3</v>
      </c>
      <c r="L2719" s="44">
        <f>IFERROR(_xll.qlIndexFixing(Index6M,$H2719,TRUE,_xll.ohTrigger(RecalcTrigger,Trigger6M)),NA())</f>
        <v>5.884896336844473E-3</v>
      </c>
      <c r="M2719" s="146">
        <f>IFERROR(_xll.qlIndexFixing(Index1Y,$H2719,TRUE,_xll.ohTrigger(RecalcTrigger,Trigger1Y)),NA())</f>
        <v>6.0956575024786464E-3</v>
      </c>
      <c r="N2719" s="145">
        <f>IFERROR(_xll.qlIndexFixing(ONIndex1M,I2719,TRUE,_xll.ohTrigger(RecalcTrigger,Trigger1M)),NA())</f>
        <v>5.700152717073026E-3</v>
      </c>
      <c r="O2719" s="44">
        <f>IFERROR(_xll.qlIndexFixing(ONIndex3M,I2719,TRUE,_xll.ohTrigger(RecalcTrigger,Trigger3M)),NA())</f>
        <v>5.9343069994344244E-3</v>
      </c>
      <c r="P2719" s="44">
        <f>IFERROR(_xll.qlIndexFixing(ONIndex6M,I2719,TRUE,_xll.ohTrigger(RecalcTrigger,Trigger6M)),NA())</f>
        <v>5.8490852041193087E-3</v>
      </c>
      <c r="Q2719" s="146">
        <f>IFERROR(_xll.qlIndexFixing(ONIndex1Y,I2719,TRUE,_xll.ohTrigger(RecalcTrigger,Trigger1Y)),NA())</f>
        <v>6.0236560066562195E-3</v>
      </c>
    </row>
    <row r="2720" spans="2:17" x14ac:dyDescent="0.2">
      <c r="B2720" s="39" t="s">
        <v>42</v>
      </c>
      <c r="D2720" s="42">
        <f>_xll.qlCalendarAdvance(Calendar,$D2719,B2720,"f",FALSE)</f>
        <v>58832</v>
      </c>
      <c r="E2720" s="140">
        <f>_xll.qlInterestRateIndexValueDate(IndexON,D2720)</f>
        <v>58832</v>
      </c>
      <c r="F2720" s="156">
        <f>IFERROR(_xll.qlIndexFixing(IndexON,D2720,TRUE,_xll.ohTrigger(RecalcTrigger,TriggerON)),NA())</f>
        <v>5.0205692604254892E-3</v>
      </c>
      <c r="H2720" s="42">
        <f>_xll.qlCalendarAdvance(Calendar,$H2719,B2720,"f",FALSE)</f>
        <v>58832</v>
      </c>
      <c r="I2720" s="140">
        <f>_xll.qlInterestRateIndexValueDate(Index1M,$H2720)</f>
        <v>58832</v>
      </c>
      <c r="J2720" s="145">
        <f>IFERROR(_xll.qlIndexFixing(Index1M,$H2720,TRUE,_xll.ohTrigger(RecalcTrigger,Trigger1M)),NA())</f>
        <v>5.7083402893901266E-3</v>
      </c>
      <c r="K2720" s="44">
        <f>IFERROR(_xll.qlIndexFixing(Index3M,H2720,TRUE,_xll.ohTrigger(RecalcTrigger,Trigger3M)),NA())</f>
        <v>5.9537061996493001E-3</v>
      </c>
      <c r="L2720" s="44">
        <f>IFERROR(_xll.qlIndexFixing(Index6M,$H2720,TRUE,_xll.ohTrigger(RecalcTrigger,Trigger6M)),NA())</f>
        <v>5.887059378682339E-3</v>
      </c>
      <c r="M2720" s="146">
        <f>IFERROR(_xll.qlIndexFixing(Index1Y,$H2720,TRUE,_xll.ohTrigger(RecalcTrigger,Trigger1Y)),NA())</f>
        <v>6.0978054003080207E-3</v>
      </c>
      <c r="N2720" s="145">
        <f>IFERROR(_xll.qlIndexFixing(ONIndex1M,I2720,TRUE,_xll.ohTrigger(RecalcTrigger,Trigger1M)),NA())</f>
        <v>5.7022000064244072E-3</v>
      </c>
      <c r="O2720" s="44">
        <f>IFERROR(_xll.qlIndexFixing(ONIndex3M,I2720,TRUE,_xll.ohTrigger(RecalcTrigger,Trigger3M)),NA())</f>
        <v>5.9363357783825954E-3</v>
      </c>
      <c r="P2720" s="44">
        <f>IFERROR(_xll.qlIndexFixing(ONIndex6M,I2720,TRUE,_xll.ohTrigger(RecalcTrigger,Trigger6M)),NA())</f>
        <v>5.8511492115354002E-3</v>
      </c>
      <c r="Q2720" s="146">
        <f>IFERROR(_xll.qlIndexFixing(ONIndex1Y,I2720,TRUE,_xll.ohTrigger(RecalcTrigger,Trigger1Y)),NA())</f>
        <v>6.0255766441741354E-3</v>
      </c>
    </row>
    <row r="2721" spans="2:17" x14ac:dyDescent="0.2">
      <c r="B2721" s="39" t="s">
        <v>42</v>
      </c>
      <c r="D2721" s="42">
        <f>_xll.qlCalendarAdvance(Calendar,$D2720,B2721,"f",FALSE)</f>
        <v>58839</v>
      </c>
      <c r="E2721" s="140">
        <f>_xll.qlInterestRateIndexValueDate(IndexON,D2721)</f>
        <v>58839</v>
      </c>
      <c r="F2721" s="156">
        <f>IFERROR(_xll.qlIndexFixing(IndexON,D2721,TRUE,_xll.ohTrigger(RecalcTrigger,TriggerON)),NA())</f>
        <v>5.0227782291645262E-3</v>
      </c>
      <c r="H2721" s="42">
        <f>_xll.qlCalendarAdvance(Calendar,$H2720,B2721,"f",FALSE)</f>
        <v>58839</v>
      </c>
      <c r="I2721" s="140">
        <f>_xll.qlInterestRateIndexValueDate(Index1M,$H2721)</f>
        <v>58839</v>
      </c>
      <c r="J2721" s="145">
        <f>IFERROR(_xll.qlIndexFixing(Index1M,$H2721,TRUE,_xll.ohTrigger(RecalcTrigger,Trigger1M)),NA())</f>
        <v>5.7094460256176018E-3</v>
      </c>
      <c r="K2721" s="44">
        <f>IFERROR(_xll.qlIndexFixing(Index3M,H2721,TRUE,_xll.ohTrigger(RecalcTrigger,Trigger3M)),NA())</f>
        <v>5.9557758466933543E-3</v>
      </c>
      <c r="L2721" s="44">
        <f>IFERROR(_xll.qlIndexFixing(Index6M,$H2721,TRUE,_xll.ohTrigger(RecalcTrigger,Trigger6M)),NA())</f>
        <v>5.8892296595381846E-3</v>
      </c>
      <c r="M2721" s="146">
        <f>IFERROR(_xll.qlIndexFixing(Index1Y,$H2721,TRUE,_xll.ohTrigger(RecalcTrigger,Trigger1Y)),NA())</f>
        <v>6.0999615943908569E-3</v>
      </c>
      <c r="N2721" s="145">
        <f>IFERROR(_xll.qlIndexFixing(ONIndex1M,I2721,TRUE,_xll.ohTrigger(RecalcTrigger,Trigger1M)),NA())</f>
        <v>5.7042543163288162E-3</v>
      </c>
      <c r="O2721" s="44">
        <f>IFERROR(_xll.qlIndexFixing(ONIndex3M,I2721,TRUE,_xll.ohTrigger(RecalcTrigger,Trigger3M)),NA())</f>
        <v>5.9383697042558747E-3</v>
      </c>
      <c r="P2721" s="44">
        <f>IFERROR(_xll.qlIndexFixing(ONIndex6M,I2721,TRUE,_xll.ohTrigger(RecalcTrigger,Trigger6M)),NA())</f>
        <v>5.8532204347450101E-3</v>
      </c>
      <c r="Q2721" s="146">
        <f>IFERROR(_xll.qlIndexFixing(ONIndex1Y,I2721,TRUE,_xll.ohTrigger(RecalcTrigger,Trigger1Y)),NA())</f>
        <v>6.0275055231262531E-3</v>
      </c>
    </row>
    <row r="2722" spans="2:17" x14ac:dyDescent="0.2">
      <c r="B2722" s="39" t="s">
        <v>42</v>
      </c>
      <c r="D2722" s="42">
        <f>_xll.qlCalendarAdvance(Calendar,$D2721,B2722,"f",FALSE)</f>
        <v>58846</v>
      </c>
      <c r="E2722" s="140">
        <f>_xll.qlInterestRateIndexValueDate(IndexON,D2722)</f>
        <v>58846</v>
      </c>
      <c r="F2722" s="156">
        <f>IFERROR(_xll.qlIndexFixing(IndexON,D2722,TRUE,_xll.ohTrigger(RecalcTrigger,TriggerON)),NA())</f>
        <v>5.0249922209899545E-3</v>
      </c>
      <c r="H2722" s="42">
        <f>_xll.qlCalendarAdvance(Calendar,$H2721,B2722,"f",FALSE)</f>
        <v>58846</v>
      </c>
      <c r="I2722" s="140">
        <f>_xll.qlInterestRateIndexValueDate(Index1M,$H2722)</f>
        <v>58846</v>
      </c>
      <c r="J2722" s="145">
        <f>IFERROR(_xll.qlIndexFixing(Index1M,$H2722,TRUE,_xll.ohTrigger(RecalcTrigger,Trigger1M)),NA())</f>
        <v>5.7115217723559064E-3</v>
      </c>
      <c r="K2722" s="44">
        <f>IFERROR(_xll.qlIndexFixing(Index3M,H2722,TRUE,_xll.ohTrigger(RecalcTrigger,Trigger3M)),NA())</f>
        <v>5.9576528954086785E-3</v>
      </c>
      <c r="L2722" s="44">
        <f>IFERROR(_xll.qlIndexFixing(Index6M,$H2722,TRUE,_xll.ohTrigger(RecalcTrigger,Trigger6M)),NA())</f>
        <v>5.8914071794352934E-3</v>
      </c>
      <c r="M2722" s="146">
        <f>IFERROR(_xll.qlIndexFixing(Index1Y,$H2722,TRUE,_xll.ohTrigger(RecalcTrigger,Trigger1Y)),NA())</f>
        <v>6.1021260847813341E-3</v>
      </c>
      <c r="N2722" s="145">
        <f>IFERROR(_xll.qlIndexFixing(ONIndex1M,I2722,TRUE,_xll.ohTrigger(RecalcTrigger,Trigger1M)),NA())</f>
        <v>5.706315646786253E-3</v>
      </c>
      <c r="O2722" s="44">
        <f>IFERROR(_xll.qlIndexFixing(ONIndex3M,I2722,TRUE,_xll.ohTrigger(RecalcTrigger,Trigger3M)),NA())</f>
        <v>5.9404087772974012E-3</v>
      </c>
      <c r="P2722" s="44">
        <f>IFERROR(_xll.qlIndexFixing(ONIndex6M,I2722,TRUE,_xll.ohTrigger(RecalcTrigger,Trigger6M)),NA())</f>
        <v>5.8552988736670919E-3</v>
      </c>
      <c r="Q2722" s="146">
        <f>IFERROR(_xll.qlIndexFixing(ONIndex1Y,I2722,TRUE,_xll.ohTrigger(RecalcTrigger,Trigger1Y)),NA())</f>
        <v>6.0294426436746651E-3</v>
      </c>
    </row>
    <row r="2723" spans="2:17" x14ac:dyDescent="0.2">
      <c r="B2723" s="39" t="s">
        <v>42</v>
      </c>
      <c r="D2723" s="42">
        <f>_xll.qlCalendarAdvance(Calendar,$D2722,B2723,"f",FALSE)</f>
        <v>58853</v>
      </c>
      <c r="E2723" s="140">
        <f>_xll.qlInterestRateIndexValueDate(IndexON,D2723)</f>
        <v>58853</v>
      </c>
      <c r="F2723" s="156">
        <f>IFERROR(_xll.qlIndexFixing(IndexON,D2723,TRUE,_xll.ohTrigger(RecalcTrigger,TriggerON)),NA())</f>
        <v>5.027211235901774E-3</v>
      </c>
      <c r="H2723" s="42">
        <f>_xll.qlCalendarAdvance(Calendar,$H2722,B2723,"f",FALSE)</f>
        <v>58853</v>
      </c>
      <c r="I2723" s="140">
        <f>_xll.qlInterestRateIndexValueDate(Index1M,$H2723)</f>
        <v>58853</v>
      </c>
      <c r="J2723" s="145">
        <f>IFERROR(_xll.qlIndexFixing(Index1M,$H2723,TRUE,_xll.ohTrigger(RecalcTrigger,Trigger1M)),NA())</f>
        <v>5.7136045430019756E-3</v>
      </c>
      <c r="K2723" s="44">
        <f>IFERROR(_xll.qlIndexFixing(Index3M,H2723,TRUE,_xll.ohTrigger(RecalcTrigger,Trigger3M)),NA())</f>
        <v>5.9597324513761679E-3</v>
      </c>
      <c r="L2723" s="44">
        <f>IFERROR(_xll.qlIndexFixing(Index6M,$H2723,TRUE,_xll.ohTrigger(RecalcTrigger,Trigger6M)),NA())</f>
        <v>5.8935919383965012E-3</v>
      </c>
      <c r="M2723" s="146">
        <f>IFERROR(_xll.qlIndexFixing(Index1Y,$H2723,TRUE,_xll.ohTrigger(RecalcTrigger,Trigger1Y)),NA())</f>
        <v>6.1042988715325208E-3</v>
      </c>
      <c r="N2723" s="145">
        <f>IFERROR(_xll.qlIndexFixing(ONIndex1M,I2723,TRUE,_xll.ohTrigger(RecalcTrigger,Trigger1M)),NA())</f>
        <v>5.7083839979588102E-3</v>
      </c>
      <c r="O2723" s="44">
        <f>IFERROR(_xll.qlIndexFixing(ONIndex3M,I2723,TRUE,_xll.ohTrigger(RecalcTrigger,Trigger3M)),NA())</f>
        <v>5.9424529972640361E-3</v>
      </c>
      <c r="P2723" s="44">
        <f>IFERROR(_xll.qlIndexFixing(ONIndex6M,I2723,TRUE,_xll.ohTrigger(RecalcTrigger,Trigger6M)),NA())</f>
        <v>5.8573845283016457E-3</v>
      </c>
      <c r="Q2723" s="146">
        <f>IFERROR(_xll.qlIndexFixing(ONIndex1Y,I2723,TRUE,_xll.ohTrigger(RecalcTrigger,Trigger1Y)),NA())</f>
        <v>6.0313880057383251E-3</v>
      </c>
    </row>
    <row r="2724" spans="2:17" x14ac:dyDescent="0.2">
      <c r="B2724" s="39" t="s">
        <v>42</v>
      </c>
      <c r="D2724" s="42">
        <f>_xll.qlCalendarAdvance(Calendar,$D2723,B2724,"f",FALSE)</f>
        <v>58860</v>
      </c>
      <c r="E2724" s="140">
        <f>_xll.qlInterestRateIndexValueDate(IndexON,D2724)</f>
        <v>58860</v>
      </c>
      <c r="F2724" s="156">
        <f>IFERROR(_xll.qlIndexFixing(IndexON,D2724,TRUE,_xll.ohTrigger(RecalcTrigger,TriggerON)),NA())</f>
        <v>5.0294352738189385E-3</v>
      </c>
      <c r="H2724" s="42">
        <f>_xll.qlCalendarAdvance(Calendar,$H2723,B2724,"f",FALSE)</f>
        <v>58860</v>
      </c>
      <c r="I2724" s="140">
        <f>_xll.qlInterestRateIndexValueDate(Index1M,$H2724)</f>
        <v>58860</v>
      </c>
      <c r="J2724" s="145">
        <f>IFERROR(_xll.qlIndexFixing(Index1M,$H2724,TRUE,_xll.ohTrigger(RecalcTrigger,Trigger1M)),NA())</f>
        <v>5.7156943375587044E-3</v>
      </c>
      <c r="K2724" s="44">
        <f>IFERROR(_xll.qlIndexFixing(Index3M,H2724,TRUE,_xll.ohTrigger(RecalcTrigger,Trigger3M)),NA())</f>
        <v>5.9618171628095865E-3</v>
      </c>
      <c r="L2724" s="44">
        <f>IFERROR(_xll.qlIndexFixing(Index6M,$H2724,TRUE,_xll.ohTrigger(RecalcTrigger,Trigger6M)),NA())</f>
        <v>5.8957839364459884E-3</v>
      </c>
      <c r="M2724" s="146">
        <f>IFERROR(_xll.qlIndexFixing(Index1Y,$H2724,TRUE,_xll.ohTrigger(RecalcTrigger,Trigger1Y)),NA())</f>
        <v>6.1064799546983739E-3</v>
      </c>
      <c r="N2724" s="145">
        <f>IFERROR(_xll.qlIndexFixing(ONIndex1M,I2724,TRUE,_xll.ohTrigger(RecalcTrigger,Trigger1M)),NA())</f>
        <v>5.7104593696843953E-3</v>
      </c>
      <c r="O2724" s="44">
        <f>IFERROR(_xll.qlIndexFixing(ONIndex3M,I2724,TRUE,_xll.ohTrigger(RecalcTrigger,Trigger3M)),NA())</f>
        <v>5.9445023643178718E-3</v>
      </c>
      <c r="P2724" s="44">
        <f>IFERROR(_xll.qlIndexFixing(ONIndex6M,I2724,TRUE,_xll.ohTrigger(RecalcTrigger,Trigger6M)),NA())</f>
        <v>5.859477398810764E-3</v>
      </c>
      <c r="Q2724" s="146">
        <f>IFERROR(_xll.qlIndexFixing(ONIndex1Y,I2724,TRUE,_xll.ohTrigger(RecalcTrigger,Trigger1Y)),NA())</f>
        <v>6.0333416093172332E-3</v>
      </c>
    </row>
    <row r="2725" spans="2:17" x14ac:dyDescent="0.2">
      <c r="B2725" s="39" t="s">
        <v>42</v>
      </c>
      <c r="D2725" s="42">
        <f>_xll.qlCalendarAdvance(Calendar,$D2724,B2725,"f",FALSE)</f>
        <v>58867</v>
      </c>
      <c r="E2725" s="140">
        <f>_xll.qlInterestRateIndexValueDate(IndexON,D2725)</f>
        <v>58867</v>
      </c>
      <c r="F2725" s="156">
        <f>IFERROR(_xll.qlIndexFixing(IndexON,D2725,TRUE,_xll.ohTrigger(RecalcTrigger,TriggerON)),NA())</f>
        <v>5.031664334741448E-3</v>
      </c>
      <c r="H2725" s="42">
        <f>_xll.qlCalendarAdvance(Calendar,$H2724,B2725,"f",FALSE)</f>
        <v>58867</v>
      </c>
      <c r="I2725" s="140">
        <f>_xll.qlInterestRateIndexValueDate(Index1M,$H2725)</f>
        <v>58867</v>
      </c>
      <c r="J2725" s="145">
        <f>IFERROR(_xll.qlIndexFixing(Index1M,$H2725,TRUE,_xll.ohTrigger(RecalcTrigger,Trigger1M)),NA())</f>
        <v>5.7187675012078179E-3</v>
      </c>
      <c r="K2725" s="44">
        <f>IFERROR(_xll.qlIndexFixing(Index3M,H2725,TRUE,_xll.ohTrigger(RecalcTrigger,Trigger3M)),NA())</f>
        <v>5.964504033354503E-3</v>
      </c>
      <c r="L2725" s="44">
        <f>IFERROR(_xll.qlIndexFixing(Index6M,$H2725,TRUE,_xll.ohTrigger(RecalcTrigger,Trigger6M)),NA())</f>
        <v>5.8986049621589688E-3</v>
      </c>
      <c r="M2725" s="146">
        <f>IFERROR(_xll.qlIndexFixing(Index1Y,$H2725,TRUE,_xll.ohTrigger(RecalcTrigger,Trigger1Y)),NA())</f>
        <v>6.1086693343324061E-3</v>
      </c>
      <c r="N2725" s="145">
        <f>IFERROR(_xll.qlIndexFixing(ONIndex1M,I2725,TRUE,_xll.ohTrigger(RecalcTrigger,Trigger1M)),NA())</f>
        <v>5.7125417620440544E-3</v>
      </c>
      <c r="O2725" s="44">
        <f>IFERROR(_xll.qlIndexFixing(ONIndex3M,I2725,TRUE,_xll.ohTrigger(RecalcTrigger,Trigger3M)),NA())</f>
        <v>5.9465568783778622E-3</v>
      </c>
      <c r="P2725" s="44">
        <f>IFERROR(_xll.qlIndexFixing(ONIndex6M,I2725,TRUE,_xll.ohTrigger(RecalcTrigger,Trigger6M)),NA())</f>
        <v>5.8615774850323543E-3</v>
      </c>
      <c r="Q2725" s="146">
        <f>IFERROR(_xll.qlIndexFixing(ONIndex1Y,I2725,TRUE,_xll.ohTrigger(RecalcTrigger,Trigger1Y)),NA())</f>
        <v>6.0353034544113893E-3</v>
      </c>
    </row>
    <row r="2726" spans="2:17" x14ac:dyDescent="0.2">
      <c r="B2726" s="39" t="s">
        <v>42</v>
      </c>
      <c r="D2726" s="42">
        <f>_xll.qlCalendarAdvance(Calendar,$D2725,B2726,"f",FALSE)</f>
        <v>58874</v>
      </c>
      <c r="E2726" s="140">
        <f>_xll.qlInterestRateIndexValueDate(IndexON,D2726)</f>
        <v>58874</v>
      </c>
      <c r="F2726" s="156">
        <f>IFERROR(_xll.qlIndexFixing(IndexON,D2726,TRUE,_xll.ohTrigger(RecalcTrigger,TriggerON)),NA())</f>
        <v>5.0338984186693025E-3</v>
      </c>
      <c r="H2726" s="42">
        <f>_xll.qlCalendarAdvance(Calendar,$H2725,B2726,"f",FALSE)</f>
        <v>58874</v>
      </c>
      <c r="I2726" s="140">
        <f>_xll.qlInterestRateIndexValueDate(Index1M,$H2726)</f>
        <v>58874</v>
      </c>
      <c r="J2726" s="145">
        <f>IFERROR(_xll.qlIndexFixing(Index1M,$H2726,TRUE,_xll.ohTrigger(RecalcTrigger,Trigger1M)),NA())</f>
        <v>5.7210699798452861E-3</v>
      </c>
      <c r="K2726" s="44">
        <f>IFERROR(_xll.qlIndexFixing(Index3M,H2726,TRUE,_xll.ohTrigger(RecalcTrigger,Trigger3M)),NA())</f>
        <v>5.9666002631958417E-3</v>
      </c>
      <c r="L2726" s="44">
        <f>IFERROR(_xll.qlIndexFixing(Index6M,$H2726,TRUE,_xll.ohTrigger(RecalcTrigger,Trigger6M)),NA())</f>
        <v>5.9008130966212453E-3</v>
      </c>
      <c r="M2726" s="146">
        <f>IFERROR(_xll.qlIndexFixing(Index1Y,$H2726,TRUE,_xll.ohTrigger(RecalcTrigger,Trigger1Y)),NA())</f>
        <v>6.1108670104890184E-3</v>
      </c>
      <c r="N2726" s="145">
        <f>IFERROR(_xll.qlIndexFixing(ONIndex1M,I2726,TRUE,_xll.ohTrigger(RecalcTrigger,Trigger1M)),NA())</f>
        <v>5.7146311750377876E-3</v>
      </c>
      <c r="O2726" s="44">
        <f>IFERROR(_xll.qlIndexFixing(ONIndex3M,I2726,TRUE,_xll.ohTrigger(RecalcTrigger,Trigger3M)),NA())</f>
        <v>5.9486165394440071E-3</v>
      </c>
      <c r="P2726" s="44">
        <f>IFERROR(_xll.qlIndexFixing(ONIndex6M,I2726,TRUE,_xll.ohTrigger(RecalcTrigger,Trigger6M)),NA())</f>
        <v>5.8636847868853703E-3</v>
      </c>
      <c r="Q2726" s="146">
        <f>IFERROR(_xll.qlIndexFixing(ONIndex1Y,I2726,TRUE,_xll.ohTrigger(RecalcTrigger,Trigger1Y)),NA())</f>
        <v>6.0372735411018397E-3</v>
      </c>
    </row>
    <row r="2727" spans="2:17" x14ac:dyDescent="0.2">
      <c r="B2727" s="39" t="s">
        <v>42</v>
      </c>
      <c r="D2727" s="42">
        <f>_xll.qlCalendarAdvance(Calendar,$D2726,B2727,"f",FALSE)</f>
        <v>58881</v>
      </c>
      <c r="E2727" s="140">
        <f>_xll.qlInterestRateIndexValueDate(IndexON,D2727)</f>
        <v>58881</v>
      </c>
      <c r="F2727" s="156">
        <f>IFERROR(_xll.qlIndexFixing(IndexON,D2727,TRUE,_xll.ohTrigger(RecalcTrigger,TriggerON)),NA())</f>
        <v>5.0361375256835483E-3</v>
      </c>
      <c r="H2727" s="42">
        <f>_xll.qlCalendarAdvance(Calendar,$H2726,B2727,"f",FALSE)</f>
        <v>58881</v>
      </c>
      <c r="I2727" s="140">
        <f>_xll.qlInterestRateIndexValueDate(Index1M,$H2727)</f>
        <v>58881</v>
      </c>
      <c r="J2727" s="145">
        <f>IFERROR(_xll.qlIndexFixing(Index1M,$H2727,TRUE,_xll.ohTrigger(RecalcTrigger,Trigger1M)),NA())</f>
        <v>5.7229875576118392E-3</v>
      </c>
      <c r="K2727" s="44">
        <f>IFERROR(_xll.qlIndexFixing(Index3M,H2727,TRUE,_xll.ohTrigger(RecalcTrigger,Trigger3M)),NA())</f>
        <v>5.9687016488183574E-3</v>
      </c>
      <c r="L2727" s="44">
        <f>IFERROR(_xll.qlIndexFixing(Index6M,$H2727,TRUE,_xll.ohTrigger(RecalcTrigger,Trigger6M)),NA())</f>
        <v>5.9030284706381364E-3</v>
      </c>
      <c r="M2727" s="146">
        <f>IFERROR(_xll.qlIndexFixing(Index1Y,$H2727,TRUE,_xll.ohTrigger(RecalcTrigger,Trigger1Y)),NA())</f>
        <v>6.1130729832228337E-3</v>
      </c>
      <c r="N2727" s="145">
        <f>IFERROR(_xll.qlIndexFixing(ONIndex1M,I2727,TRUE,_xll.ohTrigger(RecalcTrigger,Trigger1M)),NA())</f>
        <v>5.7167276087466412E-3</v>
      </c>
      <c r="O2727" s="44">
        <f>IFERROR(_xll.qlIndexFixing(ONIndex3M,I2727,TRUE,_xll.ohTrigger(RecalcTrigger,Trigger3M)),NA())</f>
        <v>5.950681347597353E-3</v>
      </c>
      <c r="P2727" s="44">
        <f>IFERROR(_xll.qlIndexFixing(ONIndex6M,I2727,TRUE,_xll.ohTrigger(RecalcTrigger,Trigger6M)),NA())</f>
        <v>5.8657993046129508E-3</v>
      </c>
      <c r="Q2727" s="146">
        <f>IFERROR(_xll.qlIndexFixing(ONIndex1Y,I2727,TRUE,_xll.ohTrigger(RecalcTrigger,Trigger1Y)),NA())</f>
        <v>6.0392518693885844E-3</v>
      </c>
    </row>
    <row r="2728" spans="2:17" x14ac:dyDescent="0.2">
      <c r="B2728" s="39" t="s">
        <v>42</v>
      </c>
      <c r="D2728" s="42">
        <f>_xll.qlCalendarAdvance(Calendar,$D2727,B2728,"f",FALSE)</f>
        <v>58888</v>
      </c>
      <c r="E2728" s="140">
        <f>_xll.qlInterestRateIndexValueDate(IndexON,D2728)</f>
        <v>58888</v>
      </c>
      <c r="F2728" s="156">
        <f>IFERROR(_xll.qlIndexFixing(IndexON,D2728,TRUE,_xll.ohTrigger(RecalcTrigger,TriggerON)),NA())</f>
        <v>5.0383816557031391E-3</v>
      </c>
      <c r="H2728" s="42">
        <f>_xll.qlCalendarAdvance(Calendar,$H2727,B2728,"f",FALSE)</f>
        <v>58888</v>
      </c>
      <c r="I2728" s="140">
        <f>_xll.qlInterestRateIndexValueDate(Index1M,$H2728)</f>
        <v>58888</v>
      </c>
      <c r="J2728" s="145">
        <f>IFERROR(_xll.qlIndexFixing(Index1M,$H2728,TRUE,_xll.ohTrigger(RecalcTrigger,Trigger1M)),NA())</f>
        <v>5.7251081226150297E-3</v>
      </c>
      <c r="K2728" s="44">
        <f>IFERROR(_xll.qlIndexFixing(Index3M,H2728,TRUE,_xll.ohTrigger(RecalcTrigger,Trigger3M)),NA())</f>
        <v>5.9708081902299778E-3</v>
      </c>
      <c r="L2728" s="44">
        <f>IFERROR(_xll.qlIndexFixing(Index6M,$H2728,TRUE,_xll.ohTrigger(RecalcTrigger,Trigger6M)),NA())</f>
        <v>5.9052510842343081E-3</v>
      </c>
      <c r="M2728" s="146">
        <f>IFERROR(_xll.qlIndexFixing(Index1Y,$H2728,TRUE,_xll.ohTrigger(RecalcTrigger,Trigger1Y)),NA())</f>
        <v>6.1152872525880309E-3</v>
      </c>
      <c r="N2728" s="145">
        <f>IFERROR(_xll.qlIndexFixing(ONIndex1M,I2728,TRUE,_xll.ohTrigger(RecalcTrigger,Trigger1M)),NA())</f>
        <v>5.7188310629274763E-3</v>
      </c>
      <c r="O2728" s="44">
        <f>IFERROR(_xll.qlIndexFixing(ONIndex3M,I2728,TRUE,_xll.ohTrigger(RecalcTrigger,Trigger3M)),NA())</f>
        <v>5.9527513027568535E-3</v>
      </c>
      <c r="P2728" s="44">
        <f>IFERROR(_xll.qlIndexFixing(ONIndex6M,I2728,TRUE,_xll.ohTrigger(RecalcTrigger,Trigger6M)),NA())</f>
        <v>5.8679210380530034E-3</v>
      </c>
      <c r="Q2728" s="146">
        <f>IFERROR(_xll.qlIndexFixing(ONIndex1Y,I2728,TRUE,_xll.ohTrigger(RecalcTrigger,Trigger1Y)),NA())</f>
        <v>6.0412384391095308E-3</v>
      </c>
    </row>
    <row r="2729" spans="2:17" x14ac:dyDescent="0.2">
      <c r="B2729" s="39" t="s">
        <v>42</v>
      </c>
      <c r="D2729" s="42">
        <f>_xll.qlCalendarAdvance(Calendar,$D2728,B2729,"f",FALSE)</f>
        <v>58895</v>
      </c>
      <c r="E2729" s="140">
        <f>_xll.qlInterestRateIndexValueDate(IndexON,D2729)</f>
        <v>58895</v>
      </c>
      <c r="F2729" s="156">
        <f>IFERROR(_xll.qlIndexFixing(IndexON,D2729,TRUE,_xll.ohTrigger(RecalcTrigger,TriggerON)),NA())</f>
        <v>5.0406308087280749E-3</v>
      </c>
      <c r="H2729" s="42">
        <f>_xll.qlCalendarAdvance(Calendar,$H2728,B2729,"f",FALSE)</f>
        <v>58895</v>
      </c>
      <c r="I2729" s="140">
        <f>_xll.qlInterestRateIndexValueDate(Index1M,$H2729)</f>
        <v>58895</v>
      </c>
      <c r="J2729" s="145">
        <f>IFERROR(_xll.qlIndexFixing(Index1M,$H2729,TRUE,_xll.ohTrigger(RecalcTrigger,Trigger1M)),NA())</f>
        <v>5.7266433272230577E-3</v>
      </c>
      <c r="K2729" s="44">
        <f>IFERROR(_xll.qlIndexFixing(Index3M,H2729,TRUE,_xll.ohTrigger(RecalcTrigger,Trigger3M)),NA())</f>
        <v>5.9729198874386314E-3</v>
      </c>
      <c r="L2729" s="44">
        <f>IFERROR(_xll.qlIndexFixing(Index6M,$H2729,TRUE,_xll.ohTrigger(RecalcTrigger,Trigger6M)),NA())</f>
        <v>5.9074809374331039E-3</v>
      </c>
      <c r="M2729" s="146">
        <f>IFERROR(_xll.qlIndexFixing(Index1Y,$H2729,TRUE,_xll.ohTrigger(RecalcTrigger,Trigger1Y)),NA())</f>
        <v>6.117509818639455E-3</v>
      </c>
      <c r="N2729" s="145">
        <f>IFERROR(_xll.qlIndexFixing(ONIndex1M,I2729,TRUE,_xll.ohTrigger(RecalcTrigger,Trigger1M)),NA())</f>
        <v>5.7209415378234318E-3</v>
      </c>
      <c r="O2729" s="44">
        <f>IFERROR(_xll.qlIndexFixing(ONIndex3M,I2729,TRUE,_xll.ohTrigger(RecalcTrigger,Trigger3M)),NA())</f>
        <v>5.9548264049225086E-3</v>
      </c>
      <c r="P2729" s="44">
        <f>IFERROR(_xll.qlIndexFixing(ONIndex6M,I2729,TRUE,_xll.ohTrigger(RecalcTrigger,Trigger6M)),NA())</f>
        <v>5.8700499872865741E-3</v>
      </c>
      <c r="Q2729" s="146">
        <f>IFERROR(_xll.qlIndexFixing(ONIndex1Y,I2729,TRUE,_xll.ohTrigger(RecalcTrigger,Trigger1Y)),NA())</f>
        <v>6.0432332504267716E-3</v>
      </c>
    </row>
    <row r="2730" spans="2:17" x14ac:dyDescent="0.2">
      <c r="B2730" s="39" t="s">
        <v>42</v>
      </c>
      <c r="D2730" s="42">
        <f>_xll.qlCalendarAdvance(Calendar,$D2729,B2730,"f",FALSE)</f>
        <v>58902</v>
      </c>
      <c r="E2730" s="140">
        <f>_xll.qlInterestRateIndexValueDate(IndexON,D2730)</f>
        <v>58902</v>
      </c>
      <c r="F2730" s="156">
        <f>IFERROR(_xll.qlIndexFixing(IndexON,D2730,TRUE,_xll.ohTrigger(RecalcTrigger,TriggerON)),NA())</f>
        <v>5.0428849847583557E-3</v>
      </c>
      <c r="H2730" s="42">
        <f>_xll.qlCalendarAdvance(Calendar,$H2729,B2730,"f",FALSE)</f>
        <v>58902</v>
      </c>
      <c r="I2730" s="140">
        <f>_xll.qlInterestRateIndexValueDate(Index1M,$H2730)</f>
        <v>58902</v>
      </c>
      <c r="J2730" s="145">
        <f>IFERROR(_xll.qlIndexFixing(Index1M,$H2730,TRUE,_xll.ohTrigger(RecalcTrigger,Trigger1M)),NA())</f>
        <v>5.7287763356569012E-3</v>
      </c>
      <c r="K2730" s="44">
        <f>IFERROR(_xll.qlIndexFixing(Index3M,H2730,TRUE,_xll.ohTrigger(RecalcTrigger,Trigger3M)),NA())</f>
        <v>5.9748356852718197E-3</v>
      </c>
      <c r="L2730" s="44">
        <f>IFERROR(_xll.qlIndexFixing(Index6M,$H2730,TRUE,_xll.ohTrigger(RecalcTrigger,Trigger6M)),NA())</f>
        <v>5.9095079474728212E-3</v>
      </c>
      <c r="M2730" s="146">
        <f>IFERROR(_xll.qlIndexFixing(Index1Y,$H2730,TRUE,_xll.ohTrigger(RecalcTrigger,Trigger1Y)),NA())</f>
        <v>6.119740681431951E-3</v>
      </c>
      <c r="N2730" s="145">
        <f>IFERROR(_xll.qlIndexFixing(ONIndex1M,I2730,TRUE,_xll.ohTrigger(RecalcTrigger,Trigger1M)),NA())</f>
        <v>5.7230590332724152E-3</v>
      </c>
      <c r="O2730" s="44">
        <f>IFERROR(_xll.qlIndexFixing(ONIndex3M,I2730,TRUE,_xll.ohTrigger(RecalcTrigger,Trigger3M)),NA())</f>
        <v>5.9569066541753646E-3</v>
      </c>
      <c r="P2730" s="44">
        <f>IFERROR(_xll.qlIndexFixing(ONIndex6M,I2730,TRUE,_xll.ohTrigger(RecalcTrigger,Trigger6M)),NA())</f>
        <v>5.8721861523136631E-3</v>
      </c>
      <c r="Q2730" s="146">
        <f>IFERROR(_xll.qlIndexFixing(ONIndex1Y,I2730,TRUE,_xll.ohTrigger(RecalcTrigger,Trigger1Y)),NA())</f>
        <v>6.0452363032592604E-3</v>
      </c>
    </row>
    <row r="2731" spans="2:17" x14ac:dyDescent="0.2">
      <c r="B2731" s="39" t="s">
        <v>42</v>
      </c>
      <c r="D2731" s="42">
        <f>_xll.qlCalendarAdvance(Calendar,$D2730,B2731,"f",FALSE)</f>
        <v>58909</v>
      </c>
      <c r="E2731" s="140">
        <f>_xll.qlInterestRateIndexValueDate(IndexON,D2731)</f>
        <v>58909</v>
      </c>
      <c r="F2731" s="156">
        <f>IFERROR(_xll.qlIndexFixing(IndexON,D2731,TRUE,_xll.ohTrigger(RecalcTrigger,TriggerON)),NA())</f>
        <v>5.0451441838750277E-3</v>
      </c>
      <c r="H2731" s="42">
        <f>_xll.qlCalendarAdvance(Calendar,$H2730,B2731,"f",FALSE)</f>
        <v>58909</v>
      </c>
      <c r="I2731" s="140">
        <f>_xll.qlInterestRateIndexValueDate(Index1M,$H2731)</f>
        <v>58909</v>
      </c>
      <c r="J2731" s="145">
        <f>IFERROR(_xll.qlIndexFixing(Index1M,$H2731,TRUE,_xll.ohTrigger(RecalcTrigger,Trigger1M)),NA())</f>
        <v>5.7309163682719433E-3</v>
      </c>
      <c r="K2731" s="44">
        <f>IFERROR(_xll.qlIndexFixing(Index3M,H2731,TRUE,_xll.ohTrigger(RecalcTrigger,Trigger3M)),NA())</f>
        <v>5.9769572911165265E-3</v>
      </c>
      <c r="L2731" s="44">
        <f>IFERROR(_xll.qlIndexFixing(Index6M,$H2731,TRUE,_xll.ohTrigger(RecalcTrigger,Trigger6M)),NA())</f>
        <v>5.9117517265487298E-3</v>
      </c>
      <c r="M2731" s="146">
        <f>IFERROR(_xll.qlIndexFixing(Index1Y,$H2731,TRUE,_xll.ohTrigger(RecalcTrigger,Trigger1Y)),NA())</f>
        <v>6.1219798410212523E-3</v>
      </c>
      <c r="N2731" s="145">
        <f>IFERROR(_xll.qlIndexFixing(ONIndex1M,I2731,TRUE,_xll.ohTrigger(RecalcTrigger,Trigger1M)),NA())</f>
        <v>5.7251835493554726E-3</v>
      </c>
      <c r="O2731" s="44">
        <f>IFERROR(_xll.qlIndexFixing(ONIndex3M,I2731,TRUE,_xll.ohTrigger(RecalcTrigger,Trigger3M)),NA())</f>
        <v>5.9589920503533289E-3</v>
      </c>
      <c r="P2731" s="44">
        <f>IFERROR(_xll.qlIndexFixing(ONIndex6M,I2731,TRUE,_xll.ohTrigger(RecalcTrigger,Trigger6M)),NA())</f>
        <v>5.8743295331342704E-3</v>
      </c>
      <c r="Q2731" s="146">
        <f>IFERROR(_xll.qlIndexFixing(ONIndex1Y,I2731,TRUE,_xll.ohTrigger(RecalcTrigger,Trigger1Y)),NA())</f>
        <v>6.0472475976880435E-3</v>
      </c>
    </row>
    <row r="2732" spans="2:17" x14ac:dyDescent="0.2">
      <c r="B2732" s="39" t="s">
        <v>42</v>
      </c>
      <c r="D2732" s="42">
        <f>_xll.qlCalendarAdvance(Calendar,$D2731,B2732,"f",FALSE)</f>
        <v>58916</v>
      </c>
      <c r="E2732" s="140">
        <f>_xll.qlInterestRateIndexValueDate(IndexON,D2732)</f>
        <v>58916</v>
      </c>
      <c r="F2732" s="156">
        <f>IFERROR(_xll.qlIndexFixing(IndexON,D2732,TRUE,_xll.ohTrigger(RecalcTrigger,TriggerON)),NA())</f>
        <v>5.0474084059159985E-3</v>
      </c>
      <c r="H2732" s="42">
        <f>_xll.qlCalendarAdvance(Calendar,$H2731,B2732,"f",FALSE)</f>
        <v>58916</v>
      </c>
      <c r="I2732" s="140">
        <f>_xll.qlInterestRateIndexValueDate(Index1M,$H2732)</f>
        <v>58916</v>
      </c>
      <c r="J2732" s="145">
        <f>IFERROR(_xll.qlIndexFixing(Index1M,$H2732,TRUE,_xll.ohTrigger(RecalcTrigger,Trigger1M)),NA())</f>
        <v>5.7330634250708874E-3</v>
      </c>
      <c r="K2732" s="44">
        <f>IFERROR(_xll.qlIndexFixing(Index3M,H2732,TRUE,_xll.ohTrigger(RecalcTrigger,Trigger3M)),NA())</f>
        <v>5.9790840526865426E-3</v>
      </c>
      <c r="L2732" s="44">
        <f>IFERROR(_xll.qlIndexFixing(Index6M,$H2732,TRUE,_xll.ohTrigger(RecalcTrigger,Trigger6M)),NA())</f>
        <v>5.9140027451682602E-3</v>
      </c>
      <c r="M2732" s="146">
        <f>IFERROR(_xll.qlIndexFixing(Index1Y,$H2732,TRUE,_xll.ohTrigger(RecalcTrigger,Trigger1Y)),NA())</f>
        <v>6.1242272974622036E-3</v>
      </c>
      <c r="N2732" s="145">
        <f>IFERROR(_xll.qlIndexFixing(ONIndex1M,I2732,TRUE,_xll.ohTrigger(RecalcTrigger,Trigger1M)),NA())</f>
        <v>5.7273150860726041E-3</v>
      </c>
      <c r="O2732" s="44">
        <f>IFERROR(_xll.qlIndexFixing(ONIndex3M,I2732,TRUE,_xll.ohTrigger(RecalcTrigger,Trigger3M)),NA())</f>
        <v>5.9610825936184941E-3</v>
      </c>
      <c r="P2732" s="44">
        <f>IFERROR(_xll.qlIndexFixing(ONIndex6M,I2732,TRUE,_xll.ohTrigger(RecalcTrigger,Trigger6M)),NA())</f>
        <v>5.8764801295863034E-3</v>
      </c>
      <c r="Q2732" s="146">
        <f>IFERROR(_xll.qlIndexFixing(ONIndex1Y,I2732,TRUE,_xll.ohTrigger(RecalcTrigger,Trigger1Y)),NA())</f>
        <v>6.0492671336320747E-3</v>
      </c>
    </row>
    <row r="2733" spans="2:17" x14ac:dyDescent="0.2">
      <c r="B2733" s="39" t="s">
        <v>42</v>
      </c>
      <c r="D2733" s="42">
        <f>_xll.qlCalendarAdvance(Calendar,$D2732,B2733,"f",FALSE)</f>
        <v>58923</v>
      </c>
      <c r="E2733" s="140">
        <f>_xll.qlInterestRateIndexValueDate(IndexON,D2733)</f>
        <v>58923</v>
      </c>
      <c r="F2733" s="156">
        <f>IFERROR(_xll.qlIndexFixing(IndexON,D2733,TRUE,_xll.ohTrigger(RecalcTrigger,TriggerON)),NA())</f>
        <v>5.0496776510433605E-3</v>
      </c>
      <c r="H2733" s="42">
        <f>_xll.qlCalendarAdvance(Calendar,$H2732,B2733,"f",FALSE)</f>
        <v>58923</v>
      </c>
      <c r="I2733" s="140">
        <f>_xll.qlInterestRateIndexValueDate(Index1M,$H2733)</f>
        <v>58923</v>
      </c>
      <c r="J2733" s="145">
        <f>IFERROR(_xll.qlIndexFixing(Index1M,$H2733,TRUE,_xll.ohTrigger(RecalcTrigger,Trigger1M)),NA())</f>
        <v>5.7352175060564337E-3</v>
      </c>
      <c r="K2733" s="44">
        <f>IFERROR(_xll.qlIndexFixing(Index3M,H2733,TRUE,_xll.ohTrigger(RecalcTrigger,Trigger3M)),NA())</f>
        <v>5.9812159699881027E-3</v>
      </c>
      <c r="L2733" s="44">
        <f>IFERROR(_xll.qlIndexFixing(Index6M,$H2733,TRUE,_xll.ohTrigger(RecalcTrigger,Trigger6M)),NA())</f>
        <v>5.9162610033557696E-3</v>
      </c>
      <c r="M2733" s="146">
        <f>IFERROR(_xll.qlIndexFixing(Index1Y,$H2733,TRUE,_xll.ohTrigger(RecalcTrigger,Trigger1Y)),NA())</f>
        <v>6.1264830508100943E-3</v>
      </c>
      <c r="N2733" s="145">
        <f>IFERROR(_xll.qlIndexFixing(ONIndex1M,I2733,TRUE,_xll.ohTrigger(RecalcTrigger,Trigger1M)),NA())</f>
        <v>5.7294536434238097E-3</v>
      </c>
      <c r="O2733" s="44">
        <f>IFERROR(_xll.qlIndexFixing(ONIndex3M,I2733,TRUE,_xll.ohTrigger(RecalcTrigger,Trigger3M)),NA())</f>
        <v>5.963178283889814E-3</v>
      </c>
      <c r="P2733" s="44">
        <f>IFERROR(_xll.qlIndexFixing(ONIndex6M,I2733,TRUE,_xll.ohTrigger(RecalcTrigger,Trigger6M)),NA())</f>
        <v>5.8786379418318546E-3</v>
      </c>
      <c r="Q2733" s="146">
        <f>IFERROR(_xll.qlIndexFixing(ONIndex1Y,I2733,TRUE,_xll.ohTrigger(RecalcTrigger,Trigger1Y)),NA())</f>
        <v>6.0512949110913539E-3</v>
      </c>
    </row>
    <row r="2734" spans="2:17" x14ac:dyDescent="0.2">
      <c r="B2734" s="39" t="s">
        <v>42</v>
      </c>
      <c r="D2734" s="42">
        <f>_xll.qlCalendarAdvance(Calendar,$D2733,B2734,"f",FALSE)</f>
        <v>58930</v>
      </c>
      <c r="E2734" s="140">
        <f>_xll.qlInterestRateIndexValueDate(IndexON,D2734)</f>
        <v>58930</v>
      </c>
      <c r="F2734" s="156">
        <f>IFERROR(_xll.qlIndexFixing(IndexON,D2734,TRUE,_xll.ohTrigger(RecalcTrigger,TriggerON)),NA())</f>
        <v>5.0519519192571138E-3</v>
      </c>
      <c r="H2734" s="42">
        <f>_xll.qlCalendarAdvance(Calendar,$H2733,B2734,"f",FALSE)</f>
        <v>58930</v>
      </c>
      <c r="I2734" s="140">
        <f>_xll.qlInterestRateIndexValueDate(Index1M,$H2734)</f>
        <v>58930</v>
      </c>
      <c r="J2734" s="145">
        <f>IFERROR(_xll.qlIndexFixing(Index1M,$H2734,TRUE,_xll.ohTrigger(RecalcTrigger,Trigger1M)),NA())</f>
        <v>5.737979028138023E-3</v>
      </c>
      <c r="K2734" s="44">
        <f>IFERROR(_xll.qlIndexFixing(Index3M,H2734,TRUE,_xll.ohTrigger(RecalcTrigger,Trigger3M)),NA())</f>
        <v>5.9835557107281064E-3</v>
      </c>
      <c r="L2734" s="44">
        <f>IFERROR(_xll.qlIndexFixing(Index6M,$H2734,TRUE,_xll.ohTrigger(RecalcTrigger,Trigger6M)),NA())</f>
        <v>5.9187387983293416E-3</v>
      </c>
      <c r="M2734" s="146">
        <f>IFERROR(_xll.qlIndexFixing(Index1Y,$H2734,TRUE,_xll.ohTrigger(RecalcTrigger,Trigger1Y)),NA())</f>
        <v>6.1287471011215455E-3</v>
      </c>
      <c r="N2734" s="145">
        <f>IFERROR(_xll.qlIndexFixing(ONIndex1M,I2734,TRUE,_xll.ohTrigger(RecalcTrigger,Trigger1M)),NA())</f>
        <v>5.7315992214090894E-3</v>
      </c>
      <c r="O2734" s="44">
        <f>IFERROR(_xll.qlIndexFixing(ONIndex3M,I2734,TRUE,_xll.ohTrigger(RecalcTrigger,Trigger3M)),NA())</f>
        <v>5.9652791212483347E-3</v>
      </c>
      <c r="P2734" s="44">
        <f>IFERROR(_xll.qlIndexFixing(ONIndex6M,I2734,TRUE,_xll.ohTrigger(RecalcTrigger,Trigger6M)),NA())</f>
        <v>5.8808029699519704E-3</v>
      </c>
      <c r="Q2734" s="146">
        <f>IFERROR(_xll.qlIndexFixing(ONIndex1Y,I2734,TRUE,_xll.ohTrigger(RecalcTrigger,Trigger1Y)),NA())</f>
        <v>6.0533309301469274E-3</v>
      </c>
    </row>
    <row r="2735" spans="2:17" x14ac:dyDescent="0.2">
      <c r="B2735" s="39" t="s">
        <v>42</v>
      </c>
      <c r="D2735" s="42">
        <f>_xll.qlCalendarAdvance(Calendar,$D2734,B2735,"f",FALSE)</f>
        <v>58937</v>
      </c>
      <c r="E2735" s="140">
        <f>_xll.qlInterestRateIndexValueDate(IndexON,D2735)</f>
        <v>58937</v>
      </c>
      <c r="F2735" s="156">
        <f>IFERROR(_xll.qlIndexFixing(IndexON,D2735,TRUE,_xll.ohTrigger(RecalcTrigger,TriggerON)),NA())</f>
        <v>5.0542312103951659E-3</v>
      </c>
      <c r="H2735" s="42">
        <f>_xll.qlCalendarAdvance(Calendar,$H2734,B2735,"f",FALSE)</f>
        <v>58937</v>
      </c>
      <c r="I2735" s="140">
        <f>_xll.qlInterestRateIndexValueDate(Index1M,$H2735)</f>
        <v>58937</v>
      </c>
      <c r="J2735" s="145">
        <f>IFERROR(_xll.qlIndexFixing(Index1M,$H2735,TRUE,_xll.ohTrigger(RecalcTrigger,Trigger1M)),NA())</f>
        <v>5.74014876501267E-3</v>
      </c>
      <c r="K2735" s="44">
        <f>IFERROR(_xll.qlIndexFixing(Index3M,H2735,TRUE,_xll.ohTrigger(RecalcTrigger,Trigger3M)),NA())</f>
        <v>5.9856983428933858E-3</v>
      </c>
      <c r="L2735" s="44">
        <f>IFERROR(_xll.qlIndexFixing(Index6M,$H2735,TRUE,_xll.ohTrigger(RecalcTrigger,Trigger6M)),NA())</f>
        <v>5.9210120896605583E-3</v>
      </c>
      <c r="M2735" s="146">
        <f>IFERROR(_xll.qlIndexFixing(Index1Y,$H2735,TRUE,_xll.ohTrigger(RecalcTrigger,Trigger1Y)),NA())</f>
        <v>6.1310194484518465E-3</v>
      </c>
      <c r="N2735" s="145">
        <f>IFERROR(_xll.qlIndexFixing(ONIndex1M,I2735,TRUE,_xll.ohTrigger(RecalcTrigger,Trigger1M)),NA())</f>
        <v>5.7337518200284432E-3</v>
      </c>
      <c r="O2735" s="44">
        <f>IFERROR(_xll.qlIndexFixing(ONIndex3M,I2735,TRUE,_xll.ohTrigger(RecalcTrigger,Trigger3M)),NA())</f>
        <v>5.9673851055319638E-3</v>
      </c>
      <c r="P2735" s="44">
        <f>IFERROR(_xll.qlIndexFixing(ONIndex6M,I2735,TRUE,_xll.ohTrigger(RecalcTrigger,Trigger6M)),NA())</f>
        <v>5.8829752137035118E-3</v>
      </c>
      <c r="Q2735" s="146">
        <f>IFERROR(_xll.qlIndexFixing(ONIndex1Y,I2735,TRUE,_xll.ohTrigger(RecalcTrigger,Trigger1Y)),NA())</f>
        <v>6.0553751907177489E-3</v>
      </c>
    </row>
    <row r="2736" spans="2:17" x14ac:dyDescent="0.2">
      <c r="B2736" s="39" t="s">
        <v>42</v>
      </c>
      <c r="D2736" s="42">
        <f>_xll.qlCalendarAdvance(Calendar,$D2735,B2736,"f",FALSE)</f>
        <v>58944</v>
      </c>
      <c r="E2736" s="140">
        <f>_xll.qlInterestRateIndexValueDate(IndexON,D2736)</f>
        <v>58944</v>
      </c>
      <c r="F2736" s="156">
        <f>IFERROR(_xll.qlIndexFixing(IndexON,D2736,TRUE,_xll.ohTrigger(RecalcTrigger,TriggerON)),NA())</f>
        <v>5.0565155246196092E-3</v>
      </c>
      <c r="H2736" s="42">
        <f>_xll.qlCalendarAdvance(Calendar,$H2735,B2736,"f",FALSE)</f>
        <v>58944</v>
      </c>
      <c r="I2736" s="140">
        <f>_xll.qlInterestRateIndexValueDate(Index1M,$H2736)</f>
        <v>58944</v>
      </c>
      <c r="J2736" s="145">
        <f>IFERROR(_xll.qlIndexFixing(Index1M,$H2736,TRUE,_xll.ohTrigger(RecalcTrigger,Trigger1M)),NA())</f>
        <v>5.7423255264582749E-3</v>
      </c>
      <c r="K2736" s="44">
        <f>IFERROR(_xll.qlIndexFixing(Index3M,H2736,TRUE,_xll.ohTrigger(RecalcTrigger,Trigger3M)),NA())</f>
        <v>5.9878461309138395E-3</v>
      </c>
      <c r="L2736" s="44">
        <f>IFERROR(_xll.qlIndexFixing(Index6M,$H2736,TRUE,_xll.ohTrigger(RecalcTrigger,Trigger6M)),NA())</f>
        <v>5.9232926207675052E-3</v>
      </c>
      <c r="M2736" s="146">
        <f>IFERROR(_xll.qlIndexFixing(Index1Y,$H2736,TRUE,_xll.ohTrigger(RecalcTrigger,Trigger1Y)),NA())</f>
        <v>6.1333000928573966E-3</v>
      </c>
      <c r="N2736" s="145">
        <f>IFERROR(_xll.qlIndexFixing(ONIndex1M,I2736,TRUE,_xll.ohTrigger(RecalcTrigger,Trigger1M)),NA())</f>
        <v>5.7359114392818711E-3</v>
      </c>
      <c r="O2736" s="44">
        <f>IFERROR(_xll.qlIndexFixing(ONIndex3M,I2736,TRUE,_xll.ohTrigger(RecalcTrigger,Trigger3M)),NA())</f>
        <v>5.9694962369027937E-3</v>
      </c>
      <c r="P2736" s="44">
        <f>IFERROR(_xll.qlIndexFixing(ONIndex6M,I2736,TRUE,_xll.ohTrigger(RecalcTrigger,Trigger6M)),NA())</f>
        <v>5.8851546732485716E-3</v>
      </c>
      <c r="Q2736" s="146">
        <f>IFERROR(_xll.qlIndexFixing(ONIndex1Y,I2736,TRUE,_xll.ohTrigger(RecalcTrigger,Trigger1Y)),NA())</f>
        <v>6.0574276928848647E-3</v>
      </c>
    </row>
    <row r="2737" spans="2:17" x14ac:dyDescent="0.2">
      <c r="B2737" s="39" t="s">
        <v>42</v>
      </c>
      <c r="D2737" s="42">
        <f>_xll.qlCalendarAdvance(Calendar,$D2736,B2737,"f",FALSE)</f>
        <v>58951</v>
      </c>
      <c r="E2737" s="140">
        <f>_xll.qlInterestRateIndexValueDate(IndexON,D2737)</f>
        <v>58951</v>
      </c>
      <c r="F2737" s="156">
        <f>IFERROR(_xll.qlIndexFixing(IndexON,D2737,TRUE,_xll.ohTrigger(RecalcTrigger,TriggerON)),NA())</f>
        <v>5.0588048618493975E-3</v>
      </c>
      <c r="H2737" s="42">
        <f>_xll.qlCalendarAdvance(Calendar,$H2736,B2737,"f",FALSE)</f>
        <v>58951</v>
      </c>
      <c r="I2737" s="140">
        <f>_xll.qlInterestRateIndexValueDate(Index1M,$H2737)</f>
        <v>58951</v>
      </c>
      <c r="J2737" s="145">
        <f>IFERROR(_xll.qlIndexFixing(Index1M,$H2737,TRUE,_xll.ohTrigger(RecalcTrigger,Trigger1M)),NA())</f>
        <v>5.744509312477295E-3</v>
      </c>
      <c r="K2737" s="44">
        <f>IFERROR(_xll.qlIndexFixing(Index3M,H2737,TRUE,_xll.ohTrigger(RecalcTrigger,Trigger3M)),NA())</f>
        <v>5.9899990747965155E-3</v>
      </c>
      <c r="L2737" s="44">
        <f>IFERROR(_xll.qlIndexFixing(Index6M,$H2737,TRUE,_xll.ohTrigger(RecalcTrigger,Trigger6M)),NA())</f>
        <v>5.9255803916739664E-3</v>
      </c>
      <c r="M2737" s="146">
        <f>IFERROR(_xll.qlIndexFixing(Index1Y,$H2737,TRUE,_xll.ohTrigger(RecalcTrigger,Trigger1Y)),NA())</f>
        <v>6.1355890343948172E-3</v>
      </c>
      <c r="N2737" s="145">
        <f>IFERROR(_xll.qlIndexFixing(ONIndex1M,I2737,TRUE,_xll.ohTrigger(RecalcTrigger,Trigger1M)),NA())</f>
        <v>5.7380780790883268E-3</v>
      </c>
      <c r="O2737" s="44">
        <f>IFERROR(_xll.qlIndexFixing(ONIndex3M,I2737,TRUE,_xll.ohTrigger(RecalcTrigger,Trigger3M)),NA())</f>
        <v>5.9716125152797783E-3</v>
      </c>
      <c r="P2737" s="44">
        <f>IFERROR(_xll.qlIndexFixing(ONIndex6M,I2737,TRUE,_xll.ohTrigger(RecalcTrigger,Trigger6M)),NA())</f>
        <v>5.8873413485871495E-3</v>
      </c>
      <c r="Q2737" s="146">
        <f>IFERROR(_xll.qlIndexFixing(ONIndex1Y,I2737,TRUE,_xll.ohTrigger(RecalcTrigger,Trigger1Y)),NA())</f>
        <v>6.0594884364861823E-3</v>
      </c>
    </row>
    <row r="2738" spans="2:17" x14ac:dyDescent="0.2">
      <c r="B2738" s="39" t="s">
        <v>42</v>
      </c>
      <c r="D2738" s="42">
        <f>_xll.qlCalendarAdvance(Calendar,$D2737,B2738,"f",FALSE)</f>
        <v>58958</v>
      </c>
      <c r="E2738" s="140">
        <f>_xll.qlInterestRateIndexValueDate(IndexON,D2738)</f>
        <v>58958</v>
      </c>
      <c r="F2738" s="156">
        <f>IFERROR(_xll.qlIndexFixing(IndexON,D2738,TRUE,_xll.ohTrigger(RecalcTrigger,TriggerON)),NA())</f>
        <v>5.0610992221655771E-3</v>
      </c>
      <c r="H2738" s="42">
        <f>_xll.qlCalendarAdvance(Calendar,$H2737,B2738,"f",FALSE)</f>
        <v>58958</v>
      </c>
      <c r="I2738" s="140">
        <f>_xll.qlInterestRateIndexValueDate(Index1M,$H2738)</f>
        <v>58958</v>
      </c>
      <c r="J2738" s="145">
        <f>IFERROR(_xll.qlIndexFixing(Index1M,$H2738,TRUE,_xll.ohTrigger(RecalcTrigger,Trigger1M)),NA())</f>
        <v>5.7460932739263892E-3</v>
      </c>
      <c r="K2738" s="44">
        <f>IFERROR(_xll.qlIndexFixing(Index3M,H2738,TRUE,_xll.ohTrigger(RecalcTrigger,Trigger3M)),NA())</f>
        <v>5.9921571745519863E-3</v>
      </c>
      <c r="L2738" s="44">
        <f>IFERROR(_xll.qlIndexFixing(Index6M,$H2738,TRUE,_xll.ohTrigger(RecalcTrigger,Trigger6M)),NA())</f>
        <v>5.9276608886757376E-3</v>
      </c>
      <c r="M2738" s="146">
        <f>IFERROR(_xll.qlIndexFixing(Index1Y,$H2738,TRUE,_xll.ohTrigger(RecalcTrigger,Trigger1Y)),NA())</f>
        <v>6.1378862731205075E-3</v>
      </c>
      <c r="N2738" s="145">
        <f>IFERROR(_xll.qlIndexFixing(ONIndex1M,I2738,TRUE,_xll.ohTrigger(RecalcTrigger,Trigger1M)),NA())</f>
        <v>5.7402517395288566E-3</v>
      </c>
      <c r="O2738" s="44">
        <f>IFERROR(_xll.qlIndexFixing(ONIndex3M,I2738,TRUE,_xll.ohTrigger(RecalcTrigger,Trigger3M)),NA())</f>
        <v>5.9737339407439638E-3</v>
      </c>
      <c r="P2738" s="44">
        <f>IFERROR(_xll.qlIndexFixing(ONIndex6M,I2738,TRUE,_xll.ohTrigger(RecalcTrigger,Trigger6M)),NA())</f>
        <v>5.8895352397192458E-3</v>
      </c>
      <c r="Q2738" s="146">
        <f>IFERROR(_xll.qlIndexFixing(ONIndex1Y,I2738,TRUE,_xll.ohTrigger(RecalcTrigger,Trigger1Y)),NA())</f>
        <v>6.0615574216837942E-3</v>
      </c>
    </row>
    <row r="2739" spans="2:17" x14ac:dyDescent="0.2">
      <c r="B2739" s="39" t="s">
        <v>42</v>
      </c>
      <c r="D2739" s="42">
        <f>_xll.qlCalendarAdvance(Calendar,$D2738,B2739,"f",FALSE)</f>
        <v>58965</v>
      </c>
      <c r="E2739" s="140">
        <f>_xll.qlInterestRateIndexValueDate(IndexON,D2739)</f>
        <v>58965</v>
      </c>
      <c r="F2739" s="156">
        <f>IFERROR(_xll.qlIndexFixing(IndexON,D2739,TRUE,_xll.ohTrigger(RecalcTrigger,TriggerON)),NA())</f>
        <v>5.0633986054871016E-3</v>
      </c>
      <c r="H2739" s="42">
        <f>_xll.qlCalendarAdvance(Calendar,$H2738,B2739,"f",FALSE)</f>
        <v>58965</v>
      </c>
      <c r="I2739" s="140">
        <f>_xll.qlInterestRateIndexValueDate(Index1M,$H2739)</f>
        <v>58965</v>
      </c>
      <c r="J2739" s="145">
        <f>IFERROR(_xll.qlIndexFixing(Index1M,$H2739,TRUE,_xll.ohTrigger(RecalcTrigger,Trigger1M)),NA())</f>
        <v>5.7482895001153E-3</v>
      </c>
      <c r="K2739" s="44">
        <f>IFERROR(_xll.qlIndexFixing(Index3M,H2739,TRUE,_xll.ohTrigger(RecalcTrigger,Trigger3M)),NA())</f>
        <v>5.9943204301872981E-3</v>
      </c>
      <c r="L2739" s="44">
        <f>IFERROR(_xll.qlIndexFixing(Index6M,$H2739,TRUE,_xll.ohTrigger(RecalcTrigger,Trigger6M)),NA())</f>
        <v>5.9299625847892903E-3</v>
      </c>
      <c r="M2739" s="146">
        <f>IFERROR(_xll.qlIndexFixing(Index1Y,$H2739,TRUE,_xll.ohTrigger(RecalcTrigger,Trigger1Y)),NA())</f>
        <v>6.1401918090915331E-3</v>
      </c>
      <c r="N2739" s="145">
        <f>IFERROR(_xll.qlIndexFixing(ONIndex1M,I2739,TRUE,_xll.ohTrigger(RecalcTrigger,Trigger1M)),NA())</f>
        <v>5.7424324206034605E-3</v>
      </c>
      <c r="O2739" s="44">
        <f>IFERROR(_xll.qlIndexFixing(ONIndex3M,I2739,TRUE,_xll.ohTrigger(RecalcTrigger,Trigger3M)),NA())</f>
        <v>5.9758605132143039E-3</v>
      </c>
      <c r="P2739" s="44">
        <f>IFERROR(_xll.qlIndexFixing(ONIndex6M,I2739,TRUE,_xll.ohTrigger(RecalcTrigger,Trigger6M)),NA())</f>
        <v>5.8917363464827677E-3</v>
      </c>
      <c r="Q2739" s="146">
        <f>IFERROR(_xll.qlIndexFixing(ONIndex1Y,I2739,TRUE,_xll.ohTrigger(RecalcTrigger,Trigger1Y)),NA())</f>
        <v>6.0636346484777004E-3</v>
      </c>
    </row>
    <row r="2740" spans="2:17" x14ac:dyDescent="0.2">
      <c r="B2740" s="39" t="s">
        <v>42</v>
      </c>
      <c r="D2740" s="42">
        <f>_xll.qlCalendarAdvance(Calendar,$D2739,B2740,"f",FALSE)</f>
        <v>58972</v>
      </c>
      <c r="E2740" s="140">
        <f>_xll.qlInterestRateIndexValueDate(IndexON,D2740)</f>
        <v>58972</v>
      </c>
      <c r="F2740" s="156">
        <f>IFERROR(_xll.qlIndexFixing(IndexON,D2740,TRUE,_xll.ohTrigger(RecalcTrigger,TriggerON)),NA())</f>
        <v>5.0657030117329249E-3</v>
      </c>
      <c r="H2740" s="42">
        <f>_xll.qlCalendarAdvance(Calendar,$H2739,B2740,"f",FALSE)</f>
        <v>58972</v>
      </c>
      <c r="I2740" s="140">
        <f>_xll.qlInterestRateIndexValueDate(Index1M,$H2740)</f>
        <v>58972</v>
      </c>
      <c r="J2740" s="145">
        <f>IFERROR(_xll.qlIndexFixing(Index1M,$H2740,TRUE,_xll.ohTrigger(RecalcTrigger,Trigger1M)),NA())</f>
        <v>5.7504927505178296E-3</v>
      </c>
      <c r="K2740" s="44">
        <f>IFERROR(_xll.qlIndexFixing(Index3M,H2740,TRUE,_xll.ohTrigger(RecalcTrigger,Trigger3M)),NA())</f>
        <v>5.9964888417121422E-3</v>
      </c>
      <c r="L2740" s="44">
        <f>IFERROR(_xll.qlIndexFixing(Index6M,$H2740,TRUE,_xll.ohTrigger(RecalcTrigger,Trigger6M)),NA())</f>
        <v>5.9322715206444297E-3</v>
      </c>
      <c r="M2740" s="146">
        <f>IFERROR(_xll.qlIndexFixing(Index1Y,$H2740,TRUE,_xll.ohTrigger(RecalcTrigger,Trigger1Y)),NA())</f>
        <v>6.1425056423642932E-3</v>
      </c>
      <c r="N2740" s="145">
        <f>IFERROR(_xll.qlIndexFixing(ONIndex1M,I2740,TRUE,_xll.ohTrigger(RecalcTrigger,Trigger1M)),NA())</f>
        <v>5.7446201223121385E-3</v>
      </c>
      <c r="O2740" s="44">
        <f>IFERROR(_xll.qlIndexFixing(ONIndex3M,I2740,TRUE,_xll.ohTrigger(RecalcTrigger,Trigger3M)),NA())</f>
        <v>5.9779922326907986E-3</v>
      </c>
      <c r="P2740" s="44">
        <f>IFERROR(_xll.qlIndexFixing(ONIndex6M,I2740,TRUE,_xll.ohTrigger(RecalcTrigger,Trigger6M)),NA())</f>
        <v>5.8939446690398078E-3</v>
      </c>
      <c r="Q2740" s="146">
        <f>IFERROR(_xll.qlIndexFixing(ONIndex1Y,I2740,TRUE,_xll.ohTrigger(RecalcTrigger,Trigger1Y)),NA())</f>
        <v>6.0657201167058084E-3</v>
      </c>
    </row>
    <row r="2741" spans="2:17" x14ac:dyDescent="0.2">
      <c r="B2741" s="39" t="s">
        <v>42</v>
      </c>
      <c r="D2741" s="42">
        <f>_xll.qlCalendarAdvance(Calendar,$D2740,B2741,"f",FALSE)</f>
        <v>58979</v>
      </c>
      <c r="E2741" s="140">
        <f>_xll.qlInterestRateIndexValueDate(IndexON,D2741)</f>
        <v>58979</v>
      </c>
      <c r="F2741" s="156">
        <f>IFERROR(_xll.qlIndexFixing(IndexON,D2741,TRUE,_xll.ohTrigger(RecalcTrigger,TriggerON)),NA())</f>
        <v>5.0680124410651395E-3</v>
      </c>
      <c r="H2741" s="42">
        <f>_xll.qlCalendarAdvance(Calendar,$H2740,B2741,"f",FALSE)</f>
        <v>58979</v>
      </c>
      <c r="I2741" s="140">
        <f>_xll.qlInterestRateIndexValueDate(Index1M,$H2741)</f>
        <v>58979</v>
      </c>
      <c r="J2741" s="145">
        <f>IFERROR(_xll.qlIndexFixing(Index1M,$H2741,TRUE,_xll.ohTrigger(RecalcTrigger,Trigger1M)),NA())</f>
        <v>5.752703025136678E-3</v>
      </c>
      <c r="K2741" s="44">
        <f>IFERROR(_xll.qlIndexFixing(Index3M,H2741,TRUE,_xll.ohTrigger(RecalcTrigger,Trigger3M)),NA())</f>
        <v>5.9986624091335648E-3</v>
      </c>
      <c r="L2741" s="44">
        <f>IFERROR(_xll.qlIndexFixing(Index6M,$H2741,TRUE,_xll.ohTrigger(RecalcTrigger,Trigger6M)),NA())</f>
        <v>5.9345876962664012E-3</v>
      </c>
      <c r="M2741" s="146">
        <f>IFERROR(_xll.qlIndexFixing(Index1Y,$H2741,TRUE,_xll.ohTrigger(RecalcTrigger,Trigger1Y)),NA())</f>
        <v>6.1448277729967415E-3</v>
      </c>
      <c r="N2741" s="145">
        <f>IFERROR(_xll.qlIndexFixing(ONIndex1M,I2741,TRUE,_xll.ohTrigger(RecalcTrigger,Trigger1M)),NA())</f>
        <v>5.7468148445738443E-3</v>
      </c>
      <c r="O2741" s="44">
        <f>IFERROR(_xll.qlIndexFixing(ONIndex3M,I2741,TRUE,_xll.ohTrigger(RecalcTrigger,Trigger3M)),NA())</f>
        <v>5.9801290991734479E-3</v>
      </c>
      <c r="P2741" s="44">
        <f>IFERROR(_xll.qlIndexFixing(ONIndex6M,I2741,TRUE,_xll.ohTrigger(RecalcTrigger,Trigger6M)),NA())</f>
        <v>5.8961602074714126E-3</v>
      </c>
      <c r="Q2741" s="146">
        <f>IFERROR(_xll.qlIndexFixing(ONIndex1Y,I2741,TRUE,_xll.ohTrigger(RecalcTrigger,Trigger1Y)),NA())</f>
        <v>6.0678138266112569E-3</v>
      </c>
    </row>
    <row r="2742" spans="2:17" x14ac:dyDescent="0.2">
      <c r="B2742" s="39" t="s">
        <v>42</v>
      </c>
      <c r="D2742" s="42">
        <f>_xll.qlCalendarAdvance(Calendar,$D2741,B2742,"f",FALSE)</f>
        <v>58986</v>
      </c>
      <c r="E2742" s="140">
        <f>_xll.qlInterestRateIndexValueDate(IndexON,D2742)</f>
        <v>58986</v>
      </c>
      <c r="F2742" s="156">
        <f>IFERROR(_xll.qlIndexFixing(IndexON,D2742,TRUE,_xll.ohTrigger(RecalcTrigger,TriggerON)),NA())</f>
        <v>5.070326893402699E-3</v>
      </c>
      <c r="H2742" s="42">
        <f>_xll.qlCalendarAdvance(Calendar,$H2741,B2742,"f",FALSE)</f>
        <v>58986</v>
      </c>
      <c r="I2742" s="140">
        <f>_xll.qlInterestRateIndexValueDate(Index1M,$H2742)</f>
        <v>58986</v>
      </c>
      <c r="J2742" s="145">
        <f>IFERROR(_xll.qlIndexFixing(Index1M,$H2742,TRUE,_xll.ohTrigger(RecalcTrigger,Trigger1M)),NA())</f>
        <v>5.7549203239772497E-3</v>
      </c>
      <c r="K2742" s="44">
        <f>IFERROR(_xll.qlIndexFixing(Index3M,H2742,TRUE,_xll.ohTrigger(RecalcTrigger,Trigger3M)),NA())</f>
        <v>6.0008411324612571E-3</v>
      </c>
      <c r="L2742" s="44">
        <f>IFERROR(_xll.qlIndexFixing(Index6M,$H2742,TRUE,_xll.ohTrigger(RecalcTrigger,Trigger6M)),NA())</f>
        <v>5.936911111679561E-3</v>
      </c>
      <c r="M2742" s="146">
        <f>IFERROR(_xll.qlIndexFixing(Index1Y,$H2742,TRUE,_xll.ohTrigger(RecalcTrigger,Trigger1Y)),NA())</f>
        <v>6.1471582010457215E-3</v>
      </c>
      <c r="N2742" s="145">
        <f>IFERROR(_xll.qlIndexFixing(ONIndex1M,I2742,TRUE,_xll.ohTrigger(RecalcTrigger,Trigger1M)),NA())</f>
        <v>5.7490165875506705E-3</v>
      </c>
      <c r="O2742" s="44">
        <f>IFERROR(_xll.qlIndexFixing(ONIndex3M,I2742,TRUE,_xll.ohTrigger(RecalcTrigger,Trigger3M)),NA())</f>
        <v>5.9822711127432981E-3</v>
      </c>
      <c r="P2742" s="44">
        <f>IFERROR(_xll.qlIndexFixing(ONIndex6M,I2742,TRUE,_xll.ohTrigger(RecalcTrigger,Trigger6M)),NA())</f>
        <v>5.8983829616154893E-3</v>
      </c>
      <c r="Q2742" s="146">
        <f>IFERROR(_xll.qlIndexFixing(ONIndex1Y,I2742,TRUE,_xll.ohTrigger(RecalcTrigger,Trigger1Y)),NA())</f>
        <v>6.0699157780319535E-3</v>
      </c>
    </row>
    <row r="2743" spans="2:17" x14ac:dyDescent="0.2">
      <c r="B2743" s="39" t="s">
        <v>42</v>
      </c>
      <c r="D2743" s="42">
        <f>_xll.qlCalendarAdvance(Calendar,$D2742,B2743,"f",FALSE)</f>
        <v>58993</v>
      </c>
      <c r="E2743" s="140">
        <f>_xll.qlInterestRateIndexValueDate(IndexON,D2743)</f>
        <v>58993</v>
      </c>
      <c r="F2743" s="156">
        <f>IFERROR(_xll.qlIndexFixing(IndexON,D2743,TRUE,_xll.ohTrigger(RecalcTrigger,TriggerON)),NA())</f>
        <v>5.0726463688266499E-3</v>
      </c>
      <c r="H2743" s="42">
        <f>_xll.qlCalendarAdvance(Calendar,$H2742,B2743,"f",FALSE)</f>
        <v>58993</v>
      </c>
      <c r="I2743" s="140">
        <f>_xll.qlInterestRateIndexValueDate(Index1M,$H2743)</f>
        <v>58993</v>
      </c>
      <c r="J2743" s="145">
        <f>IFERROR(_xll.qlIndexFixing(Index1M,$H2743,TRUE,_xll.ohTrigger(RecalcTrigger,Trigger1M)),NA())</f>
        <v>5.7577595448664353E-3</v>
      </c>
      <c r="K2743" s="44">
        <f>IFERROR(_xll.qlIndexFixing(Index3M,H2743,TRUE,_xll.ohTrigger(RecalcTrigger,Trigger3M)),NA())</f>
        <v>6.0030250117022671E-3</v>
      </c>
      <c r="L2743" s="44">
        <f>IFERROR(_xll.qlIndexFixing(Index6M,$H2743,TRUE,_xll.ohTrigger(RecalcTrigger,Trigger6M)),NA())</f>
        <v>5.9394590543160077E-3</v>
      </c>
      <c r="M2743" s="146">
        <f>IFERROR(_xll.qlIndexFixing(Index1Y,$H2743,TRUE,_xll.ohTrigger(RecalcTrigger,Trigger1Y)),NA())</f>
        <v>6.1494969265691868E-3</v>
      </c>
      <c r="N2743" s="145">
        <f>IFERROR(_xll.qlIndexFixing(ONIndex1M,I2743,TRUE,_xll.ohTrigger(RecalcTrigger,Trigger1M)),NA())</f>
        <v>5.7512253511615707E-3</v>
      </c>
      <c r="O2743" s="44">
        <f>IFERROR(_xll.qlIndexFixing(ONIndex3M,I2743,TRUE,_xll.ohTrigger(RecalcTrigger,Trigger3M)),NA())</f>
        <v>5.984418273319303E-3</v>
      </c>
      <c r="P2743" s="44">
        <f>IFERROR(_xll.qlIndexFixing(ONIndex6M,I2743,TRUE,_xll.ohTrigger(RecalcTrigger,Trigger6M)),NA())</f>
        <v>5.9006129314720379E-3</v>
      </c>
      <c r="Q2743" s="146">
        <f>IFERROR(_xll.qlIndexFixing(ONIndex1Y,I2743,TRUE,_xll.ohTrigger(RecalcTrigger,Trigger1Y)),NA())</f>
        <v>6.0720259709678981E-3</v>
      </c>
    </row>
    <row r="2744" spans="2:17" x14ac:dyDescent="0.2">
      <c r="B2744" s="39" t="s">
        <v>42</v>
      </c>
      <c r="D2744" s="42">
        <f>_xll.qlCalendarAdvance(Calendar,$D2743,B2744,"f",FALSE)</f>
        <v>59000</v>
      </c>
      <c r="E2744" s="140">
        <f>_xll.qlInterestRateIndexValueDate(IndexON,D2744)</f>
        <v>59000</v>
      </c>
      <c r="F2744" s="156">
        <f>IFERROR(_xll.qlIndexFixing(IndexON,D2744,TRUE,_xll.ohTrigger(RecalcTrigger,TriggerON)),NA())</f>
        <v>5.0749708672559457E-3</v>
      </c>
      <c r="H2744" s="42">
        <f>_xll.qlCalendarAdvance(Calendar,$H2743,B2744,"f",FALSE)</f>
        <v>59000</v>
      </c>
      <c r="I2744" s="140">
        <f>_xll.qlInterestRateIndexValueDate(Index1M,$H2744)</f>
        <v>59000</v>
      </c>
      <c r="J2744" s="145">
        <f>IFERROR(_xll.qlIndexFixing(Index1M,$H2744,TRUE,_xll.ohTrigger(RecalcTrigger,Trigger1M)),NA())</f>
        <v>5.7599925030172418E-3</v>
      </c>
      <c r="K2744" s="44">
        <f>IFERROR(_xll.qlIndexFixing(Index3M,H2744,TRUE,_xll.ohTrigger(RecalcTrigger,Trigger3M)),NA())</f>
        <v>6.0052140468662835E-3</v>
      </c>
      <c r="L2744" s="44">
        <f>IFERROR(_xll.qlIndexFixing(Index6M,$H2744,TRUE,_xll.ohTrigger(RecalcTrigger,Trigger6M)),NA())</f>
        <v>5.941797504525584E-3</v>
      </c>
      <c r="M2744" s="146">
        <f>IFERROR(_xll.qlIndexFixing(Index1Y,$H2744,TRUE,_xll.ohTrigger(RecalcTrigger,Trigger1Y)),NA())</f>
        <v>6.1518439496246469E-3</v>
      </c>
      <c r="N2744" s="145">
        <f>IFERROR(_xll.qlIndexFixing(ONIndex1M,I2744,TRUE,_xll.ohTrigger(RecalcTrigger,Trigger1M)),NA())</f>
        <v>5.7534411353254988E-3</v>
      </c>
      <c r="O2744" s="44">
        <f>IFERROR(_xll.qlIndexFixing(ONIndex3M,I2744,TRUE,_xll.ohTrigger(RecalcTrigger,Trigger3M)),NA())</f>
        <v>5.9865705809014624E-3</v>
      </c>
      <c r="P2744" s="44">
        <f>IFERROR(_xll.qlIndexFixing(ONIndex6M,I2744,TRUE,_xll.ohTrigger(RecalcTrigger,Trigger6M)),NA())</f>
        <v>5.9028501171221048E-3</v>
      </c>
      <c r="Q2744" s="146">
        <f>IFERROR(_xll.qlIndexFixing(ONIndex1Y,I2744,TRUE,_xll.ohTrigger(RecalcTrigger,Trigger1Y)),NA())</f>
        <v>6.0741444054190907E-3</v>
      </c>
    </row>
    <row r="2745" spans="2:17" x14ac:dyDescent="0.2">
      <c r="B2745" s="39" t="s">
        <v>42</v>
      </c>
      <c r="D2745" s="42">
        <f>_xll.qlCalendarAdvance(Calendar,$D2744,B2745,"f",FALSE)</f>
        <v>59007</v>
      </c>
      <c r="E2745" s="140">
        <f>_xll.qlInterestRateIndexValueDate(IndexON,D2745)</f>
        <v>59007</v>
      </c>
      <c r="F2745" s="156">
        <f>IFERROR(_xll.qlIndexFixing(IndexON,D2745,TRUE,_xll.ohTrigger(RecalcTrigger,TriggerON)),NA())</f>
        <v>5.0773003886905865E-3</v>
      </c>
      <c r="H2745" s="42">
        <f>_xll.qlCalendarAdvance(Calendar,$H2744,B2745,"f",FALSE)</f>
        <v>59007</v>
      </c>
      <c r="I2745" s="140">
        <f>_xll.qlInterestRateIndexValueDate(Index1M,$H2745)</f>
        <v>59007</v>
      </c>
      <c r="J2745" s="145">
        <f>IFERROR(_xll.qlIndexFixing(Index1M,$H2745,TRUE,_xll.ohTrigger(RecalcTrigger,Trigger1M)),NA())</f>
        <v>5.7622324857758474E-3</v>
      </c>
      <c r="K2745" s="44">
        <f>IFERROR(_xll.qlIndexFixing(Index3M,H2745,TRUE,_xll.ohTrigger(RecalcTrigger,Trigger3M)),NA())</f>
        <v>6.0074082379603551E-3</v>
      </c>
      <c r="L2745" s="44">
        <f>IFERROR(_xll.qlIndexFixing(Index6M,$H2745,TRUE,_xll.ohTrigger(RecalcTrigger,Trigger6M)),NA())</f>
        <v>5.944143194737731E-3</v>
      </c>
      <c r="M2745" s="146">
        <f>IFERROR(_xll.qlIndexFixing(Index1Y,$H2745,TRUE,_xll.ohTrigger(RecalcTrigger,Trigger1Y)),NA())</f>
        <v>6.1541992702709436E-3</v>
      </c>
      <c r="N2745" s="145">
        <f>IFERROR(_xll.qlIndexFixing(ONIndex1M,I2745,TRUE,_xll.ohTrigger(RecalcTrigger,Trigger1M)),NA())</f>
        <v>5.755663940123501E-3</v>
      </c>
      <c r="O2745" s="44">
        <f>IFERROR(_xll.qlIndexFixing(ONIndex3M,I2745,TRUE,_xll.ohTrigger(RecalcTrigger,Trigger3M)),NA())</f>
        <v>5.9887280354897765E-3</v>
      </c>
      <c r="P2745" s="44">
        <f>IFERROR(_xll.qlIndexFixing(ONIndex6M,I2745,TRUE,_xll.ohTrigger(RecalcTrigger,Trigger6M)),NA())</f>
        <v>5.90509451856569E-3</v>
      </c>
      <c r="Q2745" s="146">
        <f>IFERROR(_xll.qlIndexFixing(ONIndex1Y,I2745,TRUE,_xll.ohTrigger(RecalcTrigger,Trigger1Y)),NA())</f>
        <v>6.0762710814665777E-3</v>
      </c>
    </row>
    <row r="2746" spans="2:17" x14ac:dyDescent="0.2">
      <c r="B2746" s="39" t="s">
        <v>42</v>
      </c>
      <c r="D2746" s="42">
        <f>_xll.qlCalendarAdvance(Calendar,$D2745,B2746,"f",FALSE)</f>
        <v>59014</v>
      </c>
      <c r="E2746" s="140">
        <f>_xll.qlInterestRateIndexValueDate(IndexON,D2746)</f>
        <v>59014</v>
      </c>
      <c r="F2746" s="156">
        <f>IFERROR(_xll.qlIndexFixing(IndexON,D2746,TRUE,_xll.ohTrigger(RecalcTrigger,TriggerON)),NA())</f>
        <v>5.0796349331305723E-3</v>
      </c>
      <c r="H2746" s="42">
        <f>_xll.qlCalendarAdvance(Calendar,$H2745,B2746,"f",FALSE)</f>
        <v>59014</v>
      </c>
      <c r="I2746" s="140">
        <f>_xll.qlInterestRateIndexValueDate(Index1M,$H2746)</f>
        <v>59014</v>
      </c>
      <c r="J2746" s="145">
        <f>IFERROR(_xll.qlIndexFixing(Index1M,$H2746,TRUE,_xll.ohTrigger(RecalcTrigger,Trigger1M)),NA())</f>
        <v>5.764686177019156E-3</v>
      </c>
      <c r="K2746" s="44">
        <f>IFERROR(_xll.qlIndexFixing(Index3M,H2746,TRUE,_xll.ohTrigger(RecalcTrigger,Trigger3M)),NA())</f>
        <v>6.0096075849950534E-3</v>
      </c>
      <c r="L2746" s="44">
        <f>IFERROR(_xll.qlIndexFixing(Index6M,$H2746,TRUE,_xll.ohTrigger(RecalcTrigger,Trigger6M)),NA())</f>
        <v>5.9464961249771154E-3</v>
      </c>
      <c r="M2746" s="146">
        <f>IFERROR(_xll.qlIndexFixing(Index1Y,$H2746,TRUE,_xll.ohTrigger(RecalcTrigger,Trigger1Y)),NA())</f>
        <v>6.1565628885653645E-3</v>
      </c>
      <c r="N2746" s="145">
        <f>IFERROR(_xll.qlIndexFixing(ONIndex1M,I2746,TRUE,_xll.ohTrigger(RecalcTrigger,Trigger1M)),NA())</f>
        <v>5.7578937655555773E-3</v>
      </c>
      <c r="O2746" s="44">
        <f>IFERROR(_xll.qlIndexFixing(ONIndex3M,I2746,TRUE,_xll.ohTrigger(RecalcTrigger,Trigger3M)),NA())</f>
        <v>5.9908906371652915E-3</v>
      </c>
      <c r="P2746" s="44">
        <f>IFERROR(_xll.qlIndexFixing(ONIndex6M,I2746,TRUE,_xll.ohTrigger(RecalcTrigger,Trigger6M)),NA())</f>
        <v>5.9073461357217472E-3</v>
      </c>
      <c r="Q2746" s="146">
        <f>IFERROR(_xll.qlIndexFixing(ONIndex1Y,I2746,TRUE,_xll.ohTrigger(RecalcTrigger,Trigger1Y)),NA())</f>
        <v>6.0784059991103589E-3</v>
      </c>
    </row>
    <row r="2747" spans="2:17" x14ac:dyDescent="0.2">
      <c r="B2747" s="39" t="s">
        <v>42</v>
      </c>
      <c r="D2747" s="42">
        <f>_xll.qlCalendarAdvance(Calendar,$D2746,B2747,"f",FALSE)</f>
        <v>59021</v>
      </c>
      <c r="E2747" s="140">
        <f>_xll.qlInterestRateIndexValueDate(IndexON,D2747)</f>
        <v>59021</v>
      </c>
      <c r="F2747" s="156">
        <f>IFERROR(_xll.qlIndexFixing(IndexON,D2747,TRUE,_xll.ohTrigger(RecalcTrigger,TriggerON)),NA())</f>
        <v>5.0819745006569494E-3</v>
      </c>
      <c r="H2747" s="42">
        <f>_xll.qlCalendarAdvance(Calendar,$H2746,B2747,"f",FALSE)</f>
        <v>59021</v>
      </c>
      <c r="I2747" s="140">
        <f>_xll.qlInterestRateIndexValueDate(Index1M,$H2747)</f>
        <v>59021</v>
      </c>
      <c r="J2747" s="145">
        <f>IFERROR(_xll.qlIndexFixing(Index1M,$H2747,TRUE,_xll.ohTrigger(RecalcTrigger,Trigger1M)),NA())</f>
        <v>5.7667335251311864E-3</v>
      </c>
      <c r="K2747" s="44">
        <f>IFERROR(_xll.qlIndexFixing(Index3M,H2747,TRUE,_xll.ohTrigger(RecalcTrigger,Trigger3M)),NA())</f>
        <v>6.0118120879774249E-3</v>
      </c>
      <c r="L2747" s="44">
        <f>IFERROR(_xll.qlIndexFixing(Index6M,$H2747,TRUE,_xll.ohTrigger(RecalcTrigger,Trigger6M)),NA())</f>
        <v>5.9488562952692845E-3</v>
      </c>
      <c r="M2747" s="146">
        <f>IFERROR(_xll.qlIndexFixing(Index1Y,$H2747,TRUE,_xll.ohTrigger(RecalcTrigger,Trigger1Y)),NA())</f>
        <v>6.1589348045667514E-3</v>
      </c>
      <c r="N2747" s="145">
        <f>IFERROR(_xll.qlIndexFixing(ONIndex1M,I2747,TRUE,_xll.ohTrigger(RecalcTrigger,Trigger1M)),NA())</f>
        <v>5.7601306116217277E-3</v>
      </c>
      <c r="O2747" s="44">
        <f>IFERROR(_xll.qlIndexFixing(ONIndex3M,I2747,TRUE,_xll.ohTrigger(RecalcTrigger,Trigger3M)),NA())</f>
        <v>5.993058385846961E-3</v>
      </c>
      <c r="P2747" s="44">
        <f>IFERROR(_xll.qlIndexFixing(ONIndex6M,I2747,TRUE,_xll.ohTrigger(RecalcTrigger,Trigger6M)),NA())</f>
        <v>5.9096049686713226E-3</v>
      </c>
      <c r="Q2747" s="146">
        <f>IFERROR(_xll.qlIndexFixing(ONIndex1Y,I2747,TRUE,_xll.ohTrigger(RecalcTrigger,Trigger1Y)),NA())</f>
        <v>6.0805491581072957E-3</v>
      </c>
    </row>
    <row r="2748" spans="2:17" x14ac:dyDescent="0.2">
      <c r="B2748" s="39" t="s">
        <v>42</v>
      </c>
      <c r="D2748" s="42">
        <f>_xll.qlCalendarAdvance(Calendar,$D2747,B2748,"f",FALSE)</f>
        <v>59028</v>
      </c>
      <c r="E2748" s="140">
        <f>_xll.qlInterestRateIndexValueDate(IndexON,D2748)</f>
        <v>59028</v>
      </c>
      <c r="F2748" s="156">
        <f>IFERROR(_xll.qlIndexFixing(IndexON,D2748,TRUE,_xll.ohTrigger(RecalcTrigger,TriggerON)),NA())</f>
        <v>5.0843190911886715E-3</v>
      </c>
      <c r="H2748" s="42">
        <f>_xll.qlCalendarAdvance(Calendar,$H2747,B2748,"f",FALSE)</f>
        <v>59028</v>
      </c>
      <c r="I2748" s="140">
        <f>_xll.qlInterestRateIndexValueDate(Index1M,$H2748)</f>
        <v>59028</v>
      </c>
      <c r="J2748" s="145">
        <f>IFERROR(_xll.qlIndexFixing(Index1M,$H2748,TRUE,_xll.ohTrigger(RecalcTrigger,Trigger1M)),NA())</f>
        <v>5.7689945817352879E-3</v>
      </c>
      <c r="K2748" s="44">
        <f>IFERROR(_xll.qlIndexFixing(Index3M,H2748,TRUE,_xll.ohTrigger(RecalcTrigger,Trigger3M)),NA())</f>
        <v>6.0140217469171605E-3</v>
      </c>
      <c r="L2748" s="44">
        <f>IFERROR(_xll.qlIndexFixing(Index6M,$H2748,TRUE,_xll.ohTrigger(RecalcTrigger,Trigger6M)),NA())</f>
        <v>5.9512237056411057E-3</v>
      </c>
      <c r="M2748" s="146">
        <f>IFERROR(_xll.qlIndexFixing(Index1Y,$H2748,TRUE,_xll.ohTrigger(RecalcTrigger,Trigger1Y)),NA())</f>
        <v>6.161315018333946E-3</v>
      </c>
      <c r="N2748" s="145">
        <f>IFERROR(_xll.qlIndexFixing(ONIndex1M,I2748,TRUE,_xll.ohTrigger(RecalcTrigger,Trigger1M)),NA())</f>
        <v>5.7623744783219522E-3</v>
      </c>
      <c r="O2748" s="44">
        <f>IFERROR(_xll.qlIndexFixing(ONIndex3M,I2748,TRUE,_xll.ohTrigger(RecalcTrigger,Trigger3M)),NA())</f>
        <v>5.9952312815347852E-3</v>
      </c>
      <c r="P2748" s="44">
        <f>IFERROR(_xll.qlIndexFixing(ONIndex6M,I2748,TRUE,_xll.ohTrigger(RecalcTrigger,Trigger6M)),NA())</f>
        <v>5.9118710174144162E-3</v>
      </c>
      <c r="Q2748" s="146">
        <f>IFERROR(_xll.qlIndexFixing(ONIndex1Y,I2748,TRUE,_xll.ohTrigger(RecalcTrigger,Trigger1Y)),NA())</f>
        <v>6.082700558781573E-3</v>
      </c>
    </row>
    <row r="2749" spans="2:17" x14ac:dyDescent="0.2">
      <c r="B2749" s="39" t="s">
        <v>42</v>
      </c>
      <c r="D2749" s="42">
        <f>_xll.qlCalendarAdvance(Calendar,$D2748,B2749,"f",FALSE)</f>
        <v>59035</v>
      </c>
      <c r="E2749" s="140">
        <f>_xll.qlInterestRateIndexValueDate(IndexON,D2749)</f>
        <v>59035</v>
      </c>
      <c r="F2749" s="156">
        <f>IFERROR(_xll.qlIndexFixing(IndexON,D2749,TRUE,_xll.ohTrigger(RecalcTrigger,TriggerON)),NA())</f>
        <v>5.0866687047257386E-3</v>
      </c>
      <c r="H2749" s="42">
        <f>_xll.qlCalendarAdvance(Calendar,$H2748,B2749,"f",FALSE)</f>
        <v>59035</v>
      </c>
      <c r="I2749" s="140">
        <f>_xll.qlInterestRateIndexValueDate(Index1M,$H2749)</f>
        <v>59035</v>
      </c>
      <c r="J2749" s="145">
        <f>IFERROR(_xll.qlIndexFixing(Index1M,$H2749,TRUE,_xll.ohTrigger(RecalcTrigger,Trigger1M)),NA())</f>
        <v>5.7712626629668352E-3</v>
      </c>
      <c r="K2749" s="44">
        <f>IFERROR(_xll.qlIndexFixing(Index3M,H2749,TRUE,_xll.ohTrigger(RecalcTrigger,Trigger3M)),NA())</f>
        <v>6.0162365618213077E-3</v>
      </c>
      <c r="L2749" s="44">
        <f>IFERROR(_xll.qlIndexFixing(Index6M,$H2749,TRUE,_xll.ohTrigger(RecalcTrigger,Trigger6M)),NA())</f>
        <v>5.9535983561172469E-3</v>
      </c>
      <c r="M2749" s="146">
        <f>IFERROR(_xll.qlIndexFixing(Index1Y,$H2749,TRUE,_xll.ohTrigger(RecalcTrigger,Trigger1Y)),NA())</f>
        <v>6.1637035299255682E-3</v>
      </c>
      <c r="N2749" s="145">
        <f>IFERROR(_xll.qlIndexFixing(ONIndex1M,I2749,TRUE,_xll.ohTrigger(RecalcTrigger,Trigger1M)),NA())</f>
        <v>5.7646253656562507E-3</v>
      </c>
      <c r="O2749" s="44">
        <f>IFERROR(_xll.qlIndexFixing(ONIndex3M,I2749,TRUE,_xll.ohTrigger(RecalcTrigger,Trigger3M)),NA())</f>
        <v>5.9974093243098103E-3</v>
      </c>
      <c r="P2749" s="44">
        <f>IFERROR(_xll.qlIndexFixing(ONIndex6M,I2749,TRUE,_xll.ohTrigger(RecalcTrigger,Trigger6M)),NA())</f>
        <v>5.9141442818699819E-3</v>
      </c>
      <c r="Q2749" s="146">
        <f>IFERROR(_xll.qlIndexFixing(ONIndex1Y,I2749,TRUE,_xll.ohTrigger(RecalcTrigger,Trigger1Y)),NA())</f>
        <v>6.0848602010521446E-3</v>
      </c>
    </row>
    <row r="2750" spans="2:17" x14ac:dyDescent="0.2">
      <c r="B2750" s="39" t="s">
        <v>42</v>
      </c>
      <c r="D2750" s="42">
        <f>_xll.qlCalendarAdvance(Calendar,$D2749,B2750,"f",FALSE)</f>
        <v>59042</v>
      </c>
      <c r="E2750" s="140">
        <f>_xll.qlInterestRateIndexValueDate(IndexON,D2750)</f>
        <v>59042</v>
      </c>
      <c r="F2750" s="156">
        <f>IFERROR(_xll.qlIndexFixing(IndexON,D2750,TRUE,_xll.ohTrigger(RecalcTrigger,TriggerON)),NA())</f>
        <v>5.089023341349197E-3</v>
      </c>
      <c r="H2750" s="42">
        <f>_xll.qlCalendarAdvance(Calendar,$H2749,B2750,"f",FALSE)</f>
        <v>59042</v>
      </c>
      <c r="I2750" s="140">
        <f>_xll.qlInterestRateIndexValueDate(Index1M,$H2750)</f>
        <v>59042</v>
      </c>
      <c r="J2750" s="145">
        <f>IFERROR(_xll.qlIndexFixing(Index1M,$H2750,TRUE,_xll.ohTrigger(RecalcTrigger,Trigger1M)),NA())</f>
        <v>5.7735377688233717E-3</v>
      </c>
      <c r="K2750" s="44">
        <f>IFERROR(_xll.qlIndexFixing(Index3M,H2750,TRUE,_xll.ohTrigger(RecalcTrigger,Trigger3M)),NA())</f>
        <v>6.0184565327004369E-3</v>
      </c>
      <c r="L2750" s="44">
        <f>IFERROR(_xll.qlIndexFixing(Index6M,$H2750,TRUE,_xll.ohTrigger(RecalcTrigger,Trigger6M)),NA())</f>
        <v>5.9559802467245761E-3</v>
      </c>
      <c r="M2750" s="146">
        <f>IFERROR(_xll.qlIndexFixing(Index1Y,$H2750,TRUE,_xll.ohTrigger(RecalcTrigger,Trigger1Y)),NA())</f>
        <v>6.166100339400904E-3</v>
      </c>
      <c r="N2750" s="145">
        <f>IFERROR(_xll.qlIndexFixing(ONIndex1M,I2750,TRUE,_xll.ohTrigger(RecalcTrigger,Trigger1M)),NA())</f>
        <v>5.7668832736246234E-3</v>
      </c>
      <c r="O2750" s="44">
        <f>IFERROR(_xll.qlIndexFixing(ONIndex3M,I2750,TRUE,_xll.ohTrigger(RecalcTrigger,Trigger3M)),NA())</f>
        <v>5.9995925140099438E-3</v>
      </c>
      <c r="P2750" s="44">
        <f>IFERROR(_xll.qlIndexFixing(ONIndex6M,I2750,TRUE,_xll.ohTrigger(RecalcTrigger,Trigger6M)),NA())</f>
        <v>5.9164247620380195E-3</v>
      </c>
      <c r="Q2750" s="146">
        <f>IFERROR(_xll.qlIndexFixing(ONIndex1Y,I2750,TRUE,_xll.ohTrigger(RecalcTrigger,Trigger1Y)),NA())</f>
        <v>6.087028084756918E-3</v>
      </c>
    </row>
    <row r="2751" spans="2:17" x14ac:dyDescent="0.2">
      <c r="B2751" s="39" t="s">
        <v>42</v>
      </c>
      <c r="D2751" s="42">
        <f>_xll.qlCalendarAdvance(Calendar,$D2750,B2751,"f",FALSE)</f>
        <v>59049</v>
      </c>
      <c r="E2751" s="140">
        <f>_xll.qlInterestRateIndexValueDate(IndexON,D2751)</f>
        <v>59049</v>
      </c>
      <c r="F2751" s="156">
        <f>IFERROR(_xll.qlIndexFixing(IndexON,D2751,TRUE,_xll.ohTrigger(RecalcTrigger,TriggerON)),NA())</f>
        <v>5.0913830008969541E-3</v>
      </c>
      <c r="H2751" s="42">
        <f>_xll.qlCalendarAdvance(Calendar,$H2750,B2751,"f",FALSE)</f>
        <v>59049</v>
      </c>
      <c r="I2751" s="140">
        <f>_xll.qlInterestRateIndexValueDate(Index1M,$H2751)</f>
        <v>59049</v>
      </c>
      <c r="J2751" s="145">
        <f>IFERROR(_xll.qlIndexFixing(Index1M,$H2751,TRUE,_xll.ohTrigger(RecalcTrigger,Trigger1M)),NA())</f>
        <v>5.7751921041439749E-3</v>
      </c>
      <c r="K2751" s="44">
        <f>IFERROR(_xll.qlIndexFixing(Index3M,H2751,TRUE,_xll.ohTrigger(RecalcTrigger,Trigger3M)),NA())</f>
        <v>6.0204721211787205E-3</v>
      </c>
      <c r="L2751" s="44">
        <f>IFERROR(_xll.qlIndexFixing(Index6M,$H2751,TRUE,_xll.ohTrigger(RecalcTrigger,Trigger6M)),NA())</f>
        <v>5.9577043468925246E-3</v>
      </c>
      <c r="M2751" s="146">
        <f>IFERROR(_xll.qlIndexFixing(Index1Y,$H2751,TRUE,_xll.ohTrigger(RecalcTrigger,Trigger1Y)),NA())</f>
        <v>6.168505446818795E-3</v>
      </c>
      <c r="N2751" s="145">
        <f>IFERROR(_xll.qlIndexFixing(ONIndex1M,I2751,TRUE,_xll.ohTrigger(RecalcTrigger,Trigger1M)),NA())</f>
        <v>5.7691482021460239E-3</v>
      </c>
      <c r="O2751" s="44">
        <f>IFERROR(_xll.qlIndexFixing(ONIndex3M,I2751,TRUE,_xll.ohTrigger(RecalcTrigger,Trigger3M)),NA())</f>
        <v>6.0017808508783244E-3</v>
      </c>
      <c r="P2751" s="44">
        <f>IFERROR(_xll.qlIndexFixing(ONIndex6M,I2751,TRUE,_xll.ohTrigger(RecalcTrigger,Trigger6M)),NA())</f>
        <v>5.9187124580806216E-3</v>
      </c>
      <c r="Q2751" s="146">
        <f>IFERROR(_xll.qlIndexFixing(ONIndex1Y,I2751,TRUE,_xll.ohTrigger(RecalcTrigger,Trigger1Y)),NA())</f>
        <v>6.0892042100579857E-3</v>
      </c>
    </row>
    <row r="2752" spans="2:17" x14ac:dyDescent="0.2">
      <c r="B2752" s="39" t="s">
        <v>42</v>
      </c>
      <c r="D2752" s="42">
        <f>_xll.qlCalendarAdvance(Calendar,$D2751,B2752,"f",FALSE)</f>
        <v>59056</v>
      </c>
      <c r="E2752" s="140">
        <f>_xll.qlInterestRateIndexValueDate(IndexON,D2752)</f>
        <v>59056</v>
      </c>
      <c r="F2752" s="156">
        <f>IFERROR(_xll.qlIndexFixing(IndexON,D2752,TRUE,_xll.ohTrigger(RecalcTrigger,TriggerON)),NA())</f>
        <v>5.0937476835311024E-3</v>
      </c>
      <c r="H2752" s="42">
        <f>_xll.qlCalendarAdvance(Calendar,$H2751,B2752,"f",FALSE)</f>
        <v>59056</v>
      </c>
      <c r="I2752" s="140">
        <f>_xll.qlInterestRateIndexValueDate(Index1M,$H2752)</f>
        <v>59056</v>
      </c>
      <c r="J2752" s="145">
        <f>IFERROR(_xll.qlIndexFixing(Index1M,$H2752,TRUE,_xll.ohTrigger(RecalcTrigger,Trigger1M)),NA())</f>
        <v>5.7774796454097927E-3</v>
      </c>
      <c r="K2752" s="44">
        <f>IFERROR(_xll.qlIndexFixing(Index3M,H2752,TRUE,_xll.ohTrigger(RecalcTrigger,Trigger3M)),NA())</f>
        <v>6.0227019989853971E-3</v>
      </c>
      <c r="L2752" s="44">
        <f>IFERROR(_xll.qlIndexFixing(Index6M,$H2752,TRUE,_xll.ohTrigger(RecalcTrigger,Trigger6M)),NA())</f>
        <v>5.9600990492450533E-3</v>
      </c>
      <c r="M2752" s="146">
        <f>IFERROR(_xll.qlIndexFixing(Index1Y,$H2752,TRUE,_xll.ohTrigger(RecalcTrigger,Trigger1Y)),NA())</f>
        <v>6.1709188522391933E-3</v>
      </c>
      <c r="N2752" s="145">
        <f>IFERROR(_xll.qlIndexFixing(ONIndex1M,I2752,TRUE,_xll.ohTrigger(RecalcTrigger,Trigger1M)),NA())</f>
        <v>5.7714201513825447E-3</v>
      </c>
      <c r="O2752" s="44">
        <f>IFERROR(_xll.qlIndexFixing(ONIndex3M,I2752,TRUE,_xll.ohTrigger(RecalcTrigger,Trigger3M)),NA())</f>
        <v>6.0039743346718133E-3</v>
      </c>
      <c r="P2752" s="44">
        <f>IFERROR(_xll.qlIndexFixing(ONIndex6M,I2752,TRUE,_xll.ohTrigger(RecalcTrigger,Trigger6M)),NA())</f>
        <v>5.921007369916742E-3</v>
      </c>
      <c r="Q2752" s="146">
        <f>IFERROR(_xll.qlIndexFixing(ONIndex1Y,I2752,TRUE,_xll.ohTrigger(RecalcTrigger,Trigger1Y)),NA())</f>
        <v>6.0913885769553477E-3</v>
      </c>
    </row>
    <row r="2753" spans="2:17" x14ac:dyDescent="0.2">
      <c r="B2753" s="39" t="s">
        <v>42</v>
      </c>
      <c r="D2753" s="42">
        <f>_xll.qlCalendarAdvance(Calendar,$D2752,B2753,"f",FALSE)</f>
        <v>59063</v>
      </c>
      <c r="E2753" s="140">
        <f>_xll.qlInterestRateIndexValueDate(IndexON,D2753)</f>
        <v>59063</v>
      </c>
      <c r="F2753" s="156">
        <f>IFERROR(_xll.qlIndexFixing(IndexON,D2753,TRUE,_xll.ohTrigger(RecalcTrigger,TriggerON)),NA())</f>
        <v>5.096117389251642E-3</v>
      </c>
      <c r="H2753" s="42">
        <f>_xll.qlCalendarAdvance(Calendar,$H2752,B2753,"f",FALSE)</f>
        <v>59063</v>
      </c>
      <c r="I2753" s="140">
        <f>_xll.qlInterestRateIndexValueDate(Index1M,$H2753)</f>
        <v>59063</v>
      </c>
      <c r="J2753" s="145">
        <f>IFERROR(_xll.qlIndexFixing(Index1M,$H2753,TRUE,_xll.ohTrigger(RecalcTrigger,Trigger1M)),NA())</f>
        <v>5.7797742109405581E-3</v>
      </c>
      <c r="K2753" s="44">
        <f>IFERROR(_xll.qlIndexFixing(Index3M,H2753,TRUE,_xll.ohTrigger(RecalcTrigger,Trigger3M)),NA())</f>
        <v>6.0249370326928347E-3</v>
      </c>
      <c r="L2753" s="44">
        <f>IFERROR(_xll.qlIndexFixing(Index6M,$H2753,TRUE,_xll.ohTrigger(RecalcTrigger,Trigger6M)),NA())</f>
        <v>5.962500991400054E-3</v>
      </c>
      <c r="M2753" s="146">
        <f>IFERROR(_xll.qlIndexFixing(Index1Y,$H2753,TRUE,_xll.ohTrigger(RecalcTrigger,Trigger1Y)),NA())</f>
        <v>6.173340555721607E-3</v>
      </c>
      <c r="N2753" s="145">
        <f>IFERROR(_xll.qlIndexFixing(ONIndex1M,I2753,TRUE,_xll.ohTrigger(RecalcTrigger,Trigger1M)),NA())</f>
        <v>5.7736991211720934E-3</v>
      </c>
      <c r="O2753" s="44">
        <f>IFERROR(_xll.qlIndexFixing(ONIndex3M,I2753,TRUE,_xll.ohTrigger(RecalcTrigger,Trigger3M)),NA())</f>
        <v>6.0061729655525031E-3</v>
      </c>
      <c r="P2753" s="44">
        <f>IFERROR(_xll.qlIndexFixing(ONIndex6M,I2753,TRUE,_xll.ohTrigger(RecalcTrigger,Trigger6M)),NA())</f>
        <v>5.9233094973842881E-3</v>
      </c>
      <c r="Q2753" s="146">
        <f>IFERROR(_xll.qlIndexFixing(ONIndex1Y,I2753,TRUE,_xll.ohTrigger(RecalcTrigger,Trigger1Y)),NA())</f>
        <v>6.0935811853679578E-3</v>
      </c>
    </row>
    <row r="2754" spans="2:17" x14ac:dyDescent="0.2">
      <c r="B2754" s="39" t="s">
        <v>42</v>
      </c>
      <c r="D2754" s="42">
        <f>_xll.qlCalendarAdvance(Calendar,$D2753,B2754,"f",FALSE)</f>
        <v>59070</v>
      </c>
      <c r="E2754" s="140">
        <f>_xll.qlInterestRateIndexValueDate(IndexON,D2754)</f>
        <v>59070</v>
      </c>
      <c r="F2754" s="156">
        <f>IFERROR(_xll.qlIndexFixing(IndexON,D2754,TRUE,_xll.ohTrigger(RecalcTrigger,TriggerON)),NA())</f>
        <v>5.0984921178964804E-3</v>
      </c>
      <c r="H2754" s="42">
        <f>_xll.qlCalendarAdvance(Calendar,$H2753,B2754,"f",FALSE)</f>
        <v>59070</v>
      </c>
      <c r="I2754" s="140">
        <f>_xll.qlInterestRateIndexValueDate(Index1M,$H2754)</f>
        <v>59070</v>
      </c>
      <c r="J2754" s="145">
        <f>IFERROR(_xll.qlIndexFixing(Index1M,$H2754,TRUE,_xll.ohTrigger(RecalcTrigger,Trigger1M)),NA())</f>
        <v>5.7820758007416746E-3</v>
      </c>
      <c r="K2754" s="44">
        <f>IFERROR(_xll.qlIndexFixing(Index3M,H2754,TRUE,_xll.ohTrigger(RecalcTrigger,Trigger3M)),NA())</f>
        <v>6.0271772223099403E-3</v>
      </c>
      <c r="L2754" s="44">
        <f>IFERROR(_xll.qlIndexFixing(Index6M,$H2754,TRUE,_xll.ohTrigger(RecalcTrigger,Trigger6M)),NA())</f>
        <v>5.9649101733826012E-3</v>
      </c>
      <c r="M2754" s="146">
        <f>IFERROR(_xll.qlIndexFixing(Index1Y,$H2754,TRUE,_xll.ohTrigger(RecalcTrigger,Trigger1Y)),NA())</f>
        <v>6.175770557325766E-3</v>
      </c>
      <c r="N2754" s="145">
        <f>IFERROR(_xll.qlIndexFixing(ONIndex1M,I2754,TRUE,_xll.ohTrigger(RecalcTrigger,Trigger1M)),NA())</f>
        <v>5.7759851115957161E-3</v>
      </c>
      <c r="O2754" s="44">
        <f>IFERROR(_xll.qlIndexFixing(ONIndex3M,I2754,TRUE,_xll.ohTrigger(RecalcTrigger,Trigger3M)),NA())</f>
        <v>6.0083767434393476E-3</v>
      </c>
      <c r="P2754" s="44">
        <f>IFERROR(_xll.qlIndexFixing(ONIndex6M,I2754,TRUE,_xll.ohTrigger(RecalcTrigger,Trigger6M)),NA())</f>
        <v>5.9256188406453525E-3</v>
      </c>
      <c r="Q2754" s="146">
        <f>IFERROR(_xll.qlIndexFixing(ONIndex1Y,I2754,TRUE,_xll.ohTrigger(RecalcTrigger,Trigger1Y)),NA())</f>
        <v>6.0957820352958159E-3</v>
      </c>
    </row>
    <row r="2755" spans="2:17" x14ac:dyDescent="0.2">
      <c r="B2755" s="39" t="s">
        <v>42</v>
      </c>
      <c r="D2755" s="42">
        <f>_xll.qlCalendarAdvance(Calendar,$D2754,B2755,"f",FALSE)</f>
        <v>59077</v>
      </c>
      <c r="E2755" s="140">
        <f>_xll.qlInterestRateIndexValueDate(IndexON,D2755)</f>
        <v>59077</v>
      </c>
      <c r="F2755" s="156">
        <f>IFERROR(_xll.qlIndexFixing(IndexON,D2755,TRUE,_xll.ohTrigger(RecalcTrigger,TriggerON)),NA())</f>
        <v>5.10087186962771E-3</v>
      </c>
      <c r="H2755" s="42">
        <f>_xll.qlCalendarAdvance(Calendar,$H2754,B2755,"f",FALSE)</f>
        <v>59077</v>
      </c>
      <c r="I2755" s="140">
        <f>_xll.qlInterestRateIndexValueDate(Index1M,$H2755)</f>
        <v>59077</v>
      </c>
      <c r="J2755" s="145">
        <f>IFERROR(_xll.qlIndexFixing(Index1M,$H2755,TRUE,_xll.ohTrigger(RecalcTrigger,Trigger1M)),NA())</f>
        <v>5.7843844148131414E-3</v>
      </c>
      <c r="K2755" s="44">
        <f>IFERROR(_xll.qlIndexFixing(Index3M,H2755,TRUE,_xll.ohTrigger(RecalcTrigger,Trigger3M)),NA())</f>
        <v>6.0294225678438384E-3</v>
      </c>
      <c r="L2755" s="44">
        <f>IFERROR(_xll.qlIndexFixing(Index6M,$H2755,TRUE,_xll.ohTrigger(RecalcTrigger,Trigger6M)),NA())</f>
        <v>5.9673265952186654E-3</v>
      </c>
      <c r="M2755" s="146">
        <f>IFERROR(_xll.qlIndexFixing(Index1Y,$H2755,TRUE,_xll.ohTrigger(RecalcTrigger,Trigger1Y)),NA())</f>
        <v>6.1782088571118443E-3</v>
      </c>
      <c r="N2755" s="145">
        <f>IFERROR(_xll.qlIndexFixing(ONIndex1M,I2755,TRUE,_xll.ohTrigger(RecalcTrigger,Trigger1M)),NA())</f>
        <v>5.778278122653413E-3</v>
      </c>
      <c r="O2755" s="44">
        <f>IFERROR(_xll.qlIndexFixing(ONIndex3M,I2755,TRUE,_xll.ohTrigger(RecalcTrigger,Trigger3M)),NA())</f>
        <v>6.0105856683323466E-3</v>
      </c>
      <c r="P2755" s="44">
        <f>IFERROR(_xll.qlIndexFixing(ONIndex6M,I2755,TRUE,_xll.ohTrigger(RecalcTrigger,Trigger6M)),NA())</f>
        <v>5.9279353996999351E-3</v>
      </c>
      <c r="Q2755" s="146">
        <f>IFERROR(_xll.qlIndexFixing(ONIndex1Y,I2755,TRUE,_xll.ohTrigger(RecalcTrigger,Trigger1Y)),NA())</f>
        <v>6.097991126738922E-3</v>
      </c>
    </row>
    <row r="2756" spans="2:17" x14ac:dyDescent="0.2">
      <c r="B2756" s="39" t="s">
        <v>42</v>
      </c>
      <c r="D2756" s="42">
        <f>_xll.qlCalendarAdvance(Calendar,$D2755,B2756,"f",FALSE)</f>
        <v>59084</v>
      </c>
      <c r="E2756" s="140">
        <f>_xll.qlInterestRateIndexValueDate(IndexON,D2756)</f>
        <v>59084</v>
      </c>
      <c r="F2756" s="156">
        <f>IFERROR(_xll.qlIndexFixing(IndexON,D2756,TRUE,_xll.ohTrigger(RecalcTrigger,TriggerON)),NA())</f>
        <v>5.1032566443642846E-3</v>
      </c>
      <c r="H2756" s="42">
        <f>_xll.qlCalendarAdvance(Calendar,$H2755,B2756,"f",FALSE)</f>
        <v>59084</v>
      </c>
      <c r="I2756" s="140">
        <f>_xll.qlInterestRateIndexValueDate(Index1M,$H2756)</f>
        <v>59084</v>
      </c>
      <c r="J2756" s="145">
        <f>IFERROR(_xll.qlIndexFixing(Index1M,$H2756,TRUE,_xll.ohTrigger(RecalcTrigger,Trigger1M)),NA())</f>
        <v>5.7873359214238359E-3</v>
      </c>
      <c r="K2756" s="44">
        <f>IFERROR(_xll.qlIndexFixing(Index3M,H2756,TRUE,_xll.ohTrigger(RecalcTrigger,Trigger3M)),NA())</f>
        <v>6.0318846339114636E-3</v>
      </c>
      <c r="L2756" s="44">
        <f>IFERROR(_xll.qlIndexFixing(Index6M,$H2756,TRUE,_xll.ohTrigger(RecalcTrigger,Trigger6M)),NA())</f>
        <v>5.9699746606303025E-3</v>
      </c>
      <c r="M2756" s="146">
        <f>IFERROR(_xll.qlIndexFixing(Index1Y,$H2756,TRUE,_xll.ohTrigger(RecalcTrigger,Trigger1Y)),NA())</f>
        <v>6.1806554551404602E-3</v>
      </c>
      <c r="N2756" s="145">
        <f>IFERROR(_xll.qlIndexFixing(ONIndex1M,I2756,TRUE,_xll.ohTrigger(RecalcTrigger,Trigger1M)),NA())</f>
        <v>5.780578154345184E-3</v>
      </c>
      <c r="O2756" s="44">
        <f>IFERROR(_xll.qlIndexFixing(ONIndex3M,I2756,TRUE,_xll.ohTrigger(RecalcTrigger,Trigger3M)),NA())</f>
        <v>6.0127997403125466E-3</v>
      </c>
      <c r="P2756" s="44">
        <f>IFERROR(_xll.qlIndexFixing(ONIndex6M,I2756,TRUE,_xll.ohTrigger(RecalcTrigger,Trigger6M)),NA())</f>
        <v>5.930259174548036E-3</v>
      </c>
      <c r="Q2756" s="146">
        <f>IFERROR(_xll.qlIndexFixing(ONIndex1Y,I2756,TRUE,_xll.ohTrigger(RecalcTrigger,Trigger1Y)),NA())</f>
        <v>6.1002084597783224E-3</v>
      </c>
    </row>
    <row r="2757" spans="2:17" x14ac:dyDescent="0.2">
      <c r="B2757" s="39" t="s">
        <v>42</v>
      </c>
      <c r="D2757" s="42">
        <f>_xll.qlCalendarAdvance(Calendar,$D2756,B2757,"f",FALSE)</f>
        <v>59091</v>
      </c>
      <c r="E2757" s="140">
        <f>_xll.qlInterestRateIndexValueDate(IndexON,D2757)</f>
        <v>59091</v>
      </c>
      <c r="F2757" s="156">
        <f>IFERROR(_xll.qlIndexFixing(IndexON,D2757,TRUE,_xll.ohTrigger(RecalcTrigger,TriggerON)),NA())</f>
        <v>5.1056464421062042E-3</v>
      </c>
      <c r="H2757" s="42">
        <f>_xll.qlCalendarAdvance(Calendar,$H2756,B2757,"f",FALSE)</f>
        <v>59091</v>
      </c>
      <c r="I2757" s="140">
        <f>_xll.qlInterestRateIndexValueDate(Index1M,$H2757)</f>
        <v>59091</v>
      </c>
      <c r="J2757" s="145">
        <f>IFERROR(_xll.qlIndexFixing(Index1M,$H2757,TRUE,_xll.ohTrigger(RecalcTrigger,Trigger1M)),NA())</f>
        <v>5.7896601998051111E-3</v>
      </c>
      <c r="K2757" s="44">
        <f>IFERROR(_xll.qlIndexFixing(Index3M,H2757,TRUE,_xll.ohTrigger(RecalcTrigger,Trigger3M)),NA())</f>
        <v>6.0341406968506825E-3</v>
      </c>
      <c r="L2757" s="44">
        <f>IFERROR(_xll.qlIndexFixing(Index6M,$H2757,TRUE,_xll.ohTrigger(RecalcTrigger,Trigger6M)),NA())</f>
        <v>5.9724061191098353E-3</v>
      </c>
      <c r="M2757" s="146">
        <f>IFERROR(_xll.qlIndexFixing(Index1Y,$H2757,TRUE,_xll.ohTrigger(RecalcTrigger,Trigger1Y)),NA())</f>
        <v>6.1831103514717878E-3</v>
      </c>
      <c r="N2757" s="145">
        <f>IFERROR(_xll.qlIndexFixing(ONIndex1M,I2757,TRUE,_xll.ohTrigger(RecalcTrigger,Trigger1M)),NA())</f>
        <v>5.782885206671029E-3</v>
      </c>
      <c r="O2757" s="44">
        <f>IFERROR(_xll.qlIndexFixing(ONIndex3M,I2757,TRUE,_xll.ohTrigger(RecalcTrigger,Trigger3M)),NA())</f>
        <v>6.0150189592989012E-3</v>
      </c>
      <c r="P2757" s="44">
        <f>IFERROR(_xll.qlIndexFixing(ONIndex6M,I2757,TRUE,_xll.ohTrigger(RecalcTrigger,Trigger6M)),NA())</f>
        <v>5.9325901651086088E-3</v>
      </c>
      <c r="Q2757" s="146">
        <f>IFERROR(_xll.qlIndexFixing(ONIndex1Y,I2757,TRUE,_xll.ohTrigger(RecalcTrigger,Trigger1Y)),NA())</f>
        <v>6.1024340344140171E-3</v>
      </c>
    </row>
    <row r="2758" spans="2:17" x14ac:dyDescent="0.2">
      <c r="B2758" s="39" t="s">
        <v>42</v>
      </c>
      <c r="D2758" s="42">
        <f>_xll.qlCalendarAdvance(Calendar,$D2757,B2758,"f",FALSE)</f>
        <v>59098</v>
      </c>
      <c r="E2758" s="140">
        <f>_xll.qlInterestRateIndexValueDate(IndexON,D2758)</f>
        <v>59098</v>
      </c>
      <c r="F2758" s="156">
        <f>IFERROR(_xll.qlIndexFixing(IndexON,D2758,TRUE,_xll.ohTrigger(RecalcTrigger,TriggerON)),NA())</f>
        <v>5.1080412629345151E-3</v>
      </c>
      <c r="H2758" s="42">
        <f>_xll.qlCalendarAdvance(Calendar,$H2757,B2758,"f",FALSE)</f>
        <v>59098</v>
      </c>
      <c r="I2758" s="140">
        <f>_xll.qlInterestRateIndexValueDate(Index1M,$H2758)</f>
        <v>59098</v>
      </c>
      <c r="J2758" s="145">
        <f>IFERROR(_xll.qlIndexFixing(Index1M,$H2758,TRUE,_xll.ohTrigger(RecalcTrigger,Trigger1M)),NA())</f>
        <v>5.7919915028506715E-3</v>
      </c>
      <c r="K2758" s="44">
        <f>IFERROR(_xll.qlIndexFixing(Index3M,H2758,TRUE,_xll.ohTrigger(RecalcTrigger,Trigger3M)),NA())</f>
        <v>6.0364019158335976E-3</v>
      </c>
      <c r="L2758" s="44">
        <f>IFERROR(_xll.qlIndexFixing(Index6M,$H2758,TRUE,_xll.ohTrigger(RecalcTrigger,Trigger6M)),NA())</f>
        <v>5.9748448176566923E-3</v>
      </c>
      <c r="M2758" s="146">
        <f>IFERROR(_xll.qlIndexFixing(Index1Y,$H2758,TRUE,_xll.ohTrigger(RecalcTrigger,Trigger1Y)),NA())</f>
        <v>6.1855735461666672E-3</v>
      </c>
      <c r="N2758" s="145">
        <f>IFERROR(_xll.qlIndexFixing(ONIndex1M,I2758,TRUE,_xll.ohTrigger(RecalcTrigger,Trigger1M)),NA())</f>
        <v>5.7851992795499019E-3</v>
      </c>
      <c r="O2758" s="44">
        <f>IFERROR(_xll.qlIndexFixing(ONIndex3M,I2758,TRUE,_xll.ohTrigger(RecalcTrigger,Trigger3M)),NA())</f>
        <v>6.0172433252914104E-3</v>
      </c>
      <c r="P2758" s="44">
        <f>IFERROR(_xll.qlIndexFixing(ONIndex6M,I2758,TRUE,_xll.ohTrigger(RecalcTrigger,Trigger6M)),NA())</f>
        <v>5.9349283713816536E-3</v>
      </c>
      <c r="Q2758" s="146">
        <f>IFERROR(_xll.qlIndexFixing(ONIndex1Y,I2758,TRUE,_xll.ohTrigger(RecalcTrigger,Trigger1Y)),NA())</f>
        <v>6.1046678504839136E-3</v>
      </c>
    </row>
    <row r="2759" spans="2:17" x14ac:dyDescent="0.2">
      <c r="B2759" s="39" t="s">
        <v>42</v>
      </c>
      <c r="D2759" s="42">
        <f>_xll.qlCalendarAdvance(Calendar,$D2758,B2759,"f",FALSE)</f>
        <v>59105</v>
      </c>
      <c r="E2759" s="140">
        <f>_xll.qlInterestRateIndexValueDate(IndexON,D2759)</f>
        <v>59105</v>
      </c>
      <c r="F2759" s="156">
        <f>IFERROR(_xll.qlIndexFixing(IndexON,D2759,TRUE,_xll.ohTrigger(RecalcTrigger,TriggerON)),NA())</f>
        <v>5.110441106768171E-3</v>
      </c>
      <c r="H2759" s="42">
        <f>_xll.qlCalendarAdvance(Calendar,$H2758,B2759,"f",FALSE)</f>
        <v>59105</v>
      </c>
      <c r="I2759" s="140">
        <f>_xll.qlInterestRateIndexValueDate(Index1M,$H2759)</f>
        <v>59105</v>
      </c>
      <c r="J2759" s="145">
        <f>IFERROR(_xll.qlIndexFixing(Index1M,$H2759,TRUE,_xll.ohTrigger(RecalcTrigger,Trigger1M)),NA())</f>
        <v>5.794329830565428E-3</v>
      </c>
      <c r="K2759" s="44">
        <f>IFERROR(_xll.qlIndexFixing(Index3M,H2759,TRUE,_xll.ohTrigger(RecalcTrigger,Trigger3M)),NA())</f>
        <v>6.0386682908698981E-3</v>
      </c>
      <c r="L2759" s="44">
        <f>IFERROR(_xll.qlIndexFixing(Index6M,$H2759,TRUE,_xll.ohTrigger(RecalcTrigger,Trigger6M)),NA())</f>
        <v>5.9772907562984836E-3</v>
      </c>
      <c r="M2759" s="146">
        <f>IFERROR(_xll.qlIndexFixing(Index1Y,$H2759,TRUE,_xll.ohTrigger(RecalcTrigger,Trigger1Y)),NA())</f>
        <v>6.1880450392857167E-3</v>
      </c>
      <c r="N2759" s="145">
        <f>IFERROR(_xll.qlIndexFixing(ONIndex1M,I2759,TRUE,_xll.ohTrigger(RecalcTrigger,Trigger1M)),NA())</f>
        <v>5.7875203731438951E-3</v>
      </c>
      <c r="O2759" s="44">
        <f>IFERROR(_xll.qlIndexFixing(ONIndex3M,I2759,TRUE,_xll.ohTrigger(RecalcTrigger,Trigger3M)),NA())</f>
        <v>6.0194728382900742E-3</v>
      </c>
      <c r="P2759" s="44">
        <f>IFERROR(_xll.qlIndexFixing(ONIndex6M,I2759,TRUE,_xll.ohTrigger(RecalcTrigger,Trigger6M)),NA())</f>
        <v>5.937273793529263E-3</v>
      </c>
      <c r="Q2759" s="146">
        <f>IFERROR(_xll.qlIndexFixing(ONIndex1Y,I2759,TRUE,_xll.ohTrigger(RecalcTrigger,Trigger1Y)),NA())</f>
        <v>6.1069099082311507E-3</v>
      </c>
    </row>
    <row r="2760" spans="2:17" x14ac:dyDescent="0.2">
      <c r="B2760" s="39" t="s">
        <v>42</v>
      </c>
      <c r="D2760" s="42">
        <f>_xll.qlCalendarAdvance(Calendar,$D2759,B2760,"f",FALSE)</f>
        <v>59112</v>
      </c>
      <c r="E2760" s="140">
        <f>_xll.qlInterestRateIndexValueDate(IndexON,D2760)</f>
        <v>59112</v>
      </c>
      <c r="F2760" s="156">
        <f>IFERROR(_xll.qlIndexFixing(IndexON,D2760,TRUE,_xll.ohTrigger(RecalcTrigger,TriggerON)),NA())</f>
        <v>5.1128459736071719E-3</v>
      </c>
      <c r="H2760" s="42">
        <f>_xll.qlCalendarAdvance(Calendar,$H2759,B2760,"f",FALSE)</f>
        <v>59112</v>
      </c>
      <c r="I2760" s="140">
        <f>_xll.qlInterestRateIndexValueDate(Index1M,$H2760)</f>
        <v>59112</v>
      </c>
      <c r="J2760" s="145">
        <f>IFERROR(_xll.qlIndexFixing(Index1M,$H2760,TRUE,_xll.ohTrigger(RecalcTrigger,Trigger1M)),NA())</f>
        <v>5.7960328493959308E-3</v>
      </c>
      <c r="K2760" s="44">
        <f>IFERROR(_xll.qlIndexFixing(Index3M,H2760,TRUE,_xll.ohTrigger(RecalcTrigger,Trigger3M)),NA())</f>
        <v>6.0409398219675144E-3</v>
      </c>
      <c r="L2760" s="44">
        <f>IFERROR(_xll.qlIndexFixing(Index6M,$H2760,TRUE,_xll.ohTrigger(RecalcTrigger,Trigger6M)),NA())</f>
        <v>5.979517303115643E-3</v>
      </c>
      <c r="M2760" s="146">
        <f>IFERROR(_xll.qlIndexFixing(Index1Y,$H2760,TRUE,_xll.ohTrigger(RecalcTrigger,Trigger1Y)),NA())</f>
        <v>6.1905248308904426E-3</v>
      </c>
      <c r="N2760" s="145">
        <f>IFERROR(_xll.qlIndexFixing(ONIndex1M,I2760,TRUE,_xll.ohTrigger(RecalcTrigger,Trigger1M)),NA())</f>
        <v>5.7898484872909162E-3</v>
      </c>
      <c r="O2760" s="44">
        <f>IFERROR(_xll.qlIndexFixing(ONIndex3M,I2760,TRUE,_xll.ohTrigger(RecalcTrigger,Trigger3M)),NA())</f>
        <v>6.0217074983759389E-3</v>
      </c>
      <c r="P2760" s="44">
        <f>IFERROR(_xll.qlIndexFixing(ONIndex6M,I2760,TRUE,_xll.ohTrigger(RecalcTrigger,Trigger6M)),NA())</f>
        <v>5.939626431308298E-3</v>
      </c>
      <c r="Q2760" s="146">
        <f>IFERROR(_xll.qlIndexFixing(ONIndex1Y,I2760,TRUE,_xll.ohTrigger(RecalcTrigger,Trigger1Y)),NA())</f>
        <v>6.1091602074936358E-3</v>
      </c>
    </row>
    <row r="2761" spans="2:17" x14ac:dyDescent="0.2">
      <c r="B2761" s="39" t="s">
        <v>42</v>
      </c>
      <c r="D2761" s="42">
        <f>_xll.qlCalendarAdvance(Calendar,$D2760,B2761,"f",FALSE)</f>
        <v>59119</v>
      </c>
      <c r="E2761" s="140">
        <f>_xll.qlInterestRateIndexValueDate(IndexON,D2761)</f>
        <v>59119</v>
      </c>
      <c r="F2761" s="156">
        <f>IFERROR(_xll.qlIndexFixing(IndexON,D2761,TRUE,_xll.ohTrigger(RecalcTrigger,TriggerON)),NA())</f>
        <v>5.115255863532564E-3</v>
      </c>
      <c r="H2761" s="42">
        <f>_xll.qlCalendarAdvance(Calendar,$H2760,B2761,"f",FALSE)</f>
        <v>59119</v>
      </c>
      <c r="I2761" s="140">
        <f>_xll.qlInterestRateIndexValueDate(Index1M,$H2761)</f>
        <v>59119</v>
      </c>
      <c r="J2761" s="145">
        <f>IFERROR(_xll.qlIndexFixing(Index1M,$H2761,TRUE,_xll.ohTrigger(RecalcTrigger,Trigger1M)),NA())</f>
        <v>5.7983836091840546E-3</v>
      </c>
      <c r="K2761" s="44">
        <f>IFERROR(_xll.qlIndexFixing(Index3M,H2761,TRUE,_xll.ohTrigger(RecalcTrigger,Trigger3M)),NA())</f>
        <v>6.0432165091343732E-3</v>
      </c>
      <c r="L2761" s="44">
        <f>IFERROR(_xll.qlIndexFixing(Index6M,$H2761,TRUE,_xll.ohTrigger(RecalcTrigger,Trigger6M)),NA())</f>
        <v>5.9819771646217757E-3</v>
      </c>
      <c r="M2761" s="146">
        <f>IFERROR(_xll.qlIndexFixing(Index1Y,$H2761,TRUE,_xll.ohTrigger(RecalcTrigger,Trigger1Y)),NA())</f>
        <v>6.1930129210421292E-3</v>
      </c>
      <c r="N2761" s="145">
        <f>IFERROR(_xll.qlIndexFixing(ONIndex1M,I2761,TRUE,_xll.ohTrigger(RecalcTrigger,Trigger1M)),NA())</f>
        <v>5.7921836221530576E-3</v>
      </c>
      <c r="O2761" s="44">
        <f>IFERROR(_xll.qlIndexFixing(ONIndex3M,I2761,TRUE,_xll.ohTrigger(RecalcTrigger,Trigger3M)),NA())</f>
        <v>6.0239473054679582E-3</v>
      </c>
      <c r="P2761" s="44">
        <f>IFERROR(_xll.qlIndexFixing(ONIndex6M,I2761,TRUE,_xll.ohTrigger(RecalcTrigger,Trigger6M)),NA())</f>
        <v>5.9419862850429439E-3</v>
      </c>
      <c r="Q2761" s="146">
        <f>IFERROR(_xll.qlIndexFixing(ONIndex1Y,I2761,TRUE,_xll.ohTrigger(RecalcTrigger,Trigger1Y)),NA())</f>
        <v>6.1114187482713689E-3</v>
      </c>
    </row>
    <row r="2762" spans="2:17" x14ac:dyDescent="0.2">
      <c r="B2762" s="39" t="s">
        <v>42</v>
      </c>
      <c r="D2762" s="42">
        <f>_xll.qlCalendarAdvance(Calendar,$D2761,B2762,"f",FALSE)</f>
        <v>59126</v>
      </c>
      <c r="E2762" s="140">
        <f>_xll.qlInterestRateIndexValueDate(IndexON,D2762)</f>
        <v>59126</v>
      </c>
      <c r="F2762" s="156">
        <f>IFERROR(_xll.qlIndexFixing(IndexON,D2762,TRUE,_xll.ohTrigger(RecalcTrigger,TriggerON)),NA())</f>
        <v>5.1176707763822549E-3</v>
      </c>
      <c r="H2762" s="42">
        <f>_xll.qlCalendarAdvance(Calendar,$H2761,B2762,"f",FALSE)</f>
        <v>59126</v>
      </c>
      <c r="I2762" s="140">
        <f>_xll.qlInterestRateIndexValueDate(Index1M,$H2762)</f>
        <v>59126</v>
      </c>
      <c r="J2762" s="145">
        <f>IFERROR(_xll.qlIndexFixing(Index1M,$H2762,TRUE,_xll.ohTrigger(RecalcTrigger,Trigger1M)),NA())</f>
        <v>5.8007413932749481E-3</v>
      </c>
      <c r="K2762" s="44">
        <f>IFERROR(_xll.qlIndexFixing(Index3M,H2762,TRUE,_xll.ohTrigger(RecalcTrigger,Trigger3M)),NA())</f>
        <v>6.0454983523801648E-3</v>
      </c>
      <c r="L2762" s="44">
        <f>IFERROR(_xll.qlIndexFixing(Index6M,$H2762,TRUE,_xll.ohTrigger(RecalcTrigger,Trigger6M)),NA())</f>
        <v>5.9844442661641161E-3</v>
      </c>
      <c r="M2762" s="146">
        <f>IFERROR(_xll.qlIndexFixing(Index1Y,$H2762,TRUE,_xll.ohTrigger(RecalcTrigger,Trigger1Y)),NA())</f>
        <v>6.1955093098020608E-3</v>
      </c>
      <c r="N2762" s="145">
        <f>IFERROR(_xll.qlIndexFixing(ONIndex1M,I2762,TRUE,_xll.ohTrigger(RecalcTrigger,Trigger1M)),NA())</f>
        <v>5.7945257776492731E-3</v>
      </c>
      <c r="O2762" s="44">
        <f>IFERROR(_xll.qlIndexFixing(ONIndex3M,I2762,TRUE,_xll.ohTrigger(RecalcTrigger,Trigger3M)),NA())</f>
        <v>6.0261922595661321E-3</v>
      </c>
      <c r="P2762" s="44">
        <f>IFERROR(_xll.qlIndexFixing(ONIndex6M,I2762,TRUE,_xll.ohTrigger(RecalcTrigger,Trigger6M)),NA())</f>
        <v>5.9443533544090155E-3</v>
      </c>
      <c r="Q2762" s="146">
        <f>IFERROR(_xll.qlIndexFixing(ONIndex1Y,I2762,TRUE,_xll.ohTrigger(RecalcTrigger,Trigger1Y)),NA())</f>
        <v>6.1136855304833038E-3</v>
      </c>
    </row>
    <row r="2763" spans="2:17" x14ac:dyDescent="0.2">
      <c r="B2763" s="39" t="s">
        <v>42</v>
      </c>
      <c r="D2763" s="42">
        <f>_xll.qlCalendarAdvance(Calendar,$D2762,B2763,"f",FALSE)</f>
        <v>59133</v>
      </c>
      <c r="E2763" s="140">
        <f>_xll.qlInterestRateIndexValueDate(IndexON,D2763)</f>
        <v>59133</v>
      </c>
      <c r="F2763" s="156">
        <f>IFERROR(_xll.qlIndexFixing(IndexON,D2763,TRUE,_xll.ohTrigger(RecalcTrigger,TriggerON)),NA())</f>
        <v>5.1200907123993833E-3</v>
      </c>
      <c r="H2763" s="42">
        <f>_xll.qlCalendarAdvance(Calendar,$H2762,B2763,"f",FALSE)</f>
        <v>59133</v>
      </c>
      <c r="I2763" s="140">
        <f>_xll.qlInterestRateIndexValueDate(Index1M,$H2763)</f>
        <v>59133</v>
      </c>
      <c r="J2763" s="145">
        <f>IFERROR(_xll.qlIndexFixing(Index1M,$H2763,TRUE,_xll.ohTrigger(RecalcTrigger,Trigger1M)),NA())</f>
        <v>5.8031062016686103E-3</v>
      </c>
      <c r="K2763" s="44">
        <f>IFERROR(_xll.qlIndexFixing(Index3M,H2763,TRUE,_xll.ohTrigger(RecalcTrigger,Trigger3M)),NA())</f>
        <v>6.047785351714581E-3</v>
      </c>
      <c r="L2763" s="44">
        <f>IFERROR(_xll.qlIndexFixing(Index6M,$H2763,TRUE,_xll.ohTrigger(RecalcTrigger,Trigger6M)),NA())</f>
        <v>5.9869186077708726E-3</v>
      </c>
      <c r="M2763" s="146">
        <f>IFERROR(_xll.qlIndexFixing(Index1Y,$H2763,TRUE,_xll.ohTrigger(RecalcTrigger,Trigger1Y)),NA())</f>
        <v>6.1980139972321879E-3</v>
      </c>
      <c r="N2763" s="145">
        <f>IFERROR(_xll.qlIndexFixing(ONIndex1M,I2763,TRUE,_xll.ohTrigger(RecalcTrigger,Trigger1M)),NA())</f>
        <v>5.7968749536985165E-3</v>
      </c>
      <c r="O2763" s="44">
        <f>IFERROR(_xll.qlIndexFixing(ONIndex3M,I2763,TRUE,_xll.ohTrigger(RecalcTrigger,Trigger3M)),NA())</f>
        <v>6.028442360751507E-3</v>
      </c>
      <c r="P2763" s="44">
        <f>IFERROR(_xll.qlIndexFixing(ONIndex6M,I2763,TRUE,_xll.ohTrigger(RecalcTrigger,Trigger6M)),NA())</f>
        <v>5.9467276395686053E-3</v>
      </c>
      <c r="Q2763" s="146">
        <f>IFERROR(_xll.qlIndexFixing(ONIndex1Y,I2763,TRUE,_xll.ohTrigger(RecalcTrigger,Trigger1Y)),NA())</f>
        <v>6.1159605543725792E-3</v>
      </c>
    </row>
    <row r="2764" spans="2:17" x14ac:dyDescent="0.2">
      <c r="B2764" s="39" t="s">
        <v>42</v>
      </c>
      <c r="D2764" s="42">
        <f>_xll.qlCalendarAdvance(Calendar,$D2763,B2764,"f",FALSE)</f>
        <v>59140</v>
      </c>
      <c r="E2764" s="140">
        <f>_xll.qlInterestRateIndexValueDate(IndexON,D2764)</f>
        <v>59140</v>
      </c>
      <c r="F2764" s="156">
        <f>IFERROR(_xll.qlIndexFixing(IndexON,D2764,TRUE,_xll.ohTrigger(RecalcTrigger,TriggerON)),NA())</f>
        <v>5.1225156713408104E-3</v>
      </c>
      <c r="H2764" s="42">
        <f>_xll.qlCalendarAdvance(Calendar,$H2763,B2764,"f",FALSE)</f>
        <v>59140</v>
      </c>
      <c r="I2764" s="140">
        <f>_xll.qlInterestRateIndexValueDate(Index1M,$H2764)</f>
        <v>59140</v>
      </c>
      <c r="J2764" s="145">
        <f>IFERROR(_xll.qlIndexFixing(Index1M,$H2764,TRUE,_xll.ohTrigger(RecalcTrigger,Trigger1M)),NA())</f>
        <v>5.8054780343704451E-3</v>
      </c>
      <c r="K2764" s="44">
        <f>IFERROR(_xll.qlIndexFixing(Index3M,H2764,TRUE,_xll.ohTrigger(RecalcTrigger,Trigger3M)),NA())</f>
        <v>6.0496479247259295E-3</v>
      </c>
      <c r="L2764" s="44">
        <f>IFERROR(_xll.qlIndexFixing(Index6M,$H2764,TRUE,_xll.ohTrigger(RecalcTrigger,Trigger6M)),NA())</f>
        <v>5.9896290518505653E-3</v>
      </c>
      <c r="M2764" s="146">
        <f>IFERROR(_xll.qlIndexFixing(Index1Y,$H2764,TRUE,_xll.ohTrigger(RecalcTrigger,Trigger1Y)),NA())</f>
        <v>6.2005269833942389E-3</v>
      </c>
      <c r="N2764" s="145">
        <f>IFERROR(_xll.qlIndexFixing(ONIndex1M,I2764,TRUE,_xll.ohTrigger(RecalcTrigger,Trigger1M)),NA())</f>
        <v>5.7992311503007876E-3</v>
      </c>
      <c r="O2764" s="44">
        <f>IFERROR(_xll.qlIndexFixing(ONIndex3M,I2764,TRUE,_xll.ohTrigger(RecalcTrigger,Trigger3M)),NA())</f>
        <v>6.0306976089430364E-3</v>
      </c>
      <c r="P2764" s="44">
        <f>IFERROR(_xll.qlIndexFixing(ONIndex6M,I2764,TRUE,_xll.ohTrigger(RecalcTrigger,Trigger6M)),NA())</f>
        <v>5.9491091405217134E-3</v>
      </c>
      <c r="Q2764" s="146">
        <f>IFERROR(_xll.qlIndexFixing(ONIndex1Y,I2764,TRUE,_xll.ohTrigger(RecalcTrigger,Trigger1Y)),NA())</f>
        <v>6.1182438199391953E-3</v>
      </c>
    </row>
    <row r="2765" spans="2:17" x14ac:dyDescent="0.2">
      <c r="B2765" s="39" t="s">
        <v>42</v>
      </c>
      <c r="D2765" s="42">
        <f>_xll.qlCalendarAdvance(Calendar,$D2764,B2765,"f",FALSE)</f>
        <v>59147</v>
      </c>
      <c r="E2765" s="140">
        <f>_xll.qlInterestRateIndexValueDate(IndexON,D2765)</f>
        <v>59147</v>
      </c>
      <c r="F2765" s="156">
        <f>IFERROR(_xll.qlIndexFixing(IndexON,D2765,TRUE,_xll.ohTrigger(RecalcTrigger,TriggerON)),NA())</f>
        <v>5.1249456533686288E-3</v>
      </c>
      <c r="H2765" s="42">
        <f>_xll.qlCalendarAdvance(Calendar,$H2764,B2765,"f",FALSE)</f>
        <v>59147</v>
      </c>
      <c r="I2765" s="140">
        <f>_xll.qlInterestRateIndexValueDate(Index1M,$H2765)</f>
        <v>59147</v>
      </c>
      <c r="J2765" s="145">
        <f>IFERROR(_xll.qlIndexFixing(Index1M,$H2765,TRUE,_xll.ohTrigger(RecalcTrigger,Trigger1M)),NA())</f>
        <v>5.8085073151305858E-3</v>
      </c>
      <c r="K2765" s="44">
        <f>IFERROR(_xll.qlIndexFixing(Index3M,H2765,TRUE,_xll.ohTrigger(RecalcTrigger,Trigger3M)),NA())</f>
        <v>6.0519444235878073E-3</v>
      </c>
      <c r="L2765" s="44">
        <f>IFERROR(_xll.qlIndexFixing(Index6M,$H2765,TRUE,_xll.ohTrigger(RecalcTrigger,Trigger6M)),NA())</f>
        <v>5.9921184316163697E-3</v>
      </c>
      <c r="M2765" s="146">
        <f>IFERROR(_xll.qlIndexFixing(Index1Y,$H2765,TRUE,_xll.ohTrigger(RecalcTrigger,Trigger1Y)),NA())</f>
        <v>6.2030482683506083E-3</v>
      </c>
      <c r="N2765" s="145">
        <f>IFERROR(_xll.qlIndexFixing(ONIndex1M,I2765,TRUE,_xll.ohTrigger(RecalcTrigger,Trigger1M)),NA())</f>
        <v>5.8015943676181791E-3</v>
      </c>
      <c r="O2765" s="44">
        <f>IFERROR(_xll.qlIndexFixing(ONIndex3M,I2765,TRUE,_xll.ohTrigger(RecalcTrigger,Trigger3M)),NA())</f>
        <v>6.0329580041407205E-3</v>
      </c>
      <c r="P2765" s="44">
        <f>IFERROR(_xll.qlIndexFixing(ONIndex6M,I2765,TRUE,_xll.ohTrigger(RecalcTrigger,Trigger6M)),NA())</f>
        <v>5.9514978571872934E-3</v>
      </c>
      <c r="Q2765" s="146">
        <f>IFERROR(_xll.qlIndexFixing(ONIndex1Y,I2765,TRUE,_xll.ohTrigger(RecalcTrigger,Trigger1Y)),NA())</f>
        <v>6.1205353268589668E-3</v>
      </c>
    </row>
    <row r="2766" spans="2:17" x14ac:dyDescent="0.2">
      <c r="B2766" s="39" t="s">
        <v>42</v>
      </c>
      <c r="D2766" s="42">
        <f>_xll.qlCalendarAdvance(Calendar,$D2765,B2766,"f",FALSE)</f>
        <v>59154</v>
      </c>
      <c r="E2766" s="140">
        <f>_xll.qlInterestRateIndexValueDate(IndexON,D2766)</f>
        <v>59154</v>
      </c>
      <c r="F2766" s="156">
        <f>IFERROR(_xll.qlIndexFixing(IndexON,D2766,TRUE,_xll.ohTrigger(RecalcTrigger,TriggerON)),NA())</f>
        <v>5.127380658320746E-3</v>
      </c>
      <c r="H2766" s="42">
        <f>_xll.qlCalendarAdvance(Calendar,$H2765,B2766,"f",FALSE)</f>
        <v>59154</v>
      </c>
      <c r="I2766" s="140">
        <f>_xll.qlInterestRateIndexValueDate(Index1M,$H2766)</f>
        <v>59154</v>
      </c>
      <c r="J2766" s="145">
        <f>IFERROR(_xll.qlIndexFixing(Index1M,$H2766,TRUE,_xll.ohTrigger(RecalcTrigger,Trigger1M)),NA())</f>
        <v>5.8108948156451483E-3</v>
      </c>
      <c r="K2766" s="44">
        <f>IFERROR(_xll.qlIndexFixing(Index3M,H2766,TRUE,_xll.ohTrigger(RecalcTrigger,Trigger3M)),NA())</f>
        <v>6.0542460783655277E-3</v>
      </c>
      <c r="L2766" s="44">
        <f>IFERROR(_xll.qlIndexFixing(Index6M,$H2766,TRUE,_xll.ohTrigger(RecalcTrigger,Trigger6M)),NA())</f>
        <v>5.9946150516623558E-3</v>
      </c>
      <c r="M2766" s="146">
        <f>IFERROR(_xll.qlIndexFixing(Index1Y,$H2766,TRUE,_xll.ohTrigger(RecalcTrigger,Trigger1Y)),NA())</f>
        <v>6.2055778521636906E-3</v>
      </c>
      <c r="N2766" s="145">
        <f>IFERROR(_xll.qlIndexFixing(ONIndex1M,I2766,TRUE,_xll.ohTrigger(RecalcTrigger,Trigger1M)),NA())</f>
        <v>5.8039646055696448E-3</v>
      </c>
      <c r="O2766" s="44">
        <f>IFERROR(_xll.qlIndexFixing(ONIndex3M,I2766,TRUE,_xll.ohTrigger(RecalcTrigger,Trigger3M)),NA())</f>
        <v>6.0352235464256054E-3</v>
      </c>
      <c r="P2766" s="44">
        <f>IFERROR(_xll.qlIndexFixing(ONIndex6M,I2766,TRUE,_xll.ohTrigger(RecalcTrigger,Trigger6M)),NA())</f>
        <v>5.9538937895653454E-3</v>
      </c>
      <c r="Q2766" s="146">
        <f>IFERROR(_xll.qlIndexFixing(ONIndex1Y,I2766,TRUE,_xll.ohTrigger(RecalcTrigger,Trigger1Y)),NA())</f>
        <v>6.1228350753750327E-3</v>
      </c>
    </row>
    <row r="2767" spans="2:17" x14ac:dyDescent="0.2">
      <c r="B2767" s="39" t="s">
        <v>42</v>
      </c>
      <c r="D2767" s="42">
        <f>_xll.qlCalendarAdvance(Calendar,$D2766,B2767,"f",FALSE)</f>
        <v>59161</v>
      </c>
      <c r="E2767" s="140">
        <f>_xll.qlInterestRateIndexValueDate(IndexON,D2767)</f>
        <v>59161</v>
      </c>
      <c r="F2767" s="156">
        <f>IFERROR(_xll.qlIndexFixing(IndexON,D2767,TRUE,_xll.ohTrigger(RecalcTrigger,TriggerON)),NA())</f>
        <v>5.1298206863592544E-3</v>
      </c>
      <c r="H2767" s="42">
        <f>_xll.qlCalendarAdvance(Calendar,$H2766,B2767,"f",FALSE)</f>
        <v>59161</v>
      </c>
      <c r="I2767" s="140">
        <f>_xll.qlInterestRateIndexValueDate(Index1M,$H2767)</f>
        <v>59161</v>
      </c>
      <c r="J2767" s="145">
        <f>IFERROR(_xll.qlIndexFixing(Index1M,$H2767,TRUE,_xll.ohTrigger(RecalcTrigger,Trigger1M)),NA())</f>
        <v>5.8132893408657455E-3</v>
      </c>
      <c r="K2767" s="44">
        <f>IFERROR(_xll.qlIndexFixing(Index3M,H2767,TRUE,_xll.ohTrigger(RecalcTrigger,Trigger3M)),NA())</f>
        <v>6.0565528890644945E-3</v>
      </c>
      <c r="L2767" s="44">
        <f>IFERROR(_xll.qlIndexFixing(Index6M,$H2767,TRUE,_xll.ohTrigger(RecalcTrigger,Trigger6M)),NA())</f>
        <v>5.9971189120170253E-3</v>
      </c>
      <c r="M2767" s="146">
        <f>IFERROR(_xll.qlIndexFixing(Index1Y,$H2767,TRUE,_xll.ohTrigger(RecalcTrigger,Trigger1Y)),NA())</f>
        <v>6.2081157348956584E-3</v>
      </c>
      <c r="N2767" s="145">
        <f>IFERROR(_xll.qlIndexFixing(ONIndex1M,I2767,TRUE,_xll.ohTrigger(RecalcTrigger,Trigger1M)),NA())</f>
        <v>5.8063418641551845E-3</v>
      </c>
      <c r="O2767" s="44">
        <f>IFERROR(_xll.qlIndexFixing(ONIndex3M,I2767,TRUE,_xll.ohTrigger(RecalcTrigger,Trigger3M)),NA())</f>
        <v>6.0374942356355987E-3</v>
      </c>
      <c r="P2767" s="44">
        <f>IFERROR(_xll.qlIndexFixing(ONIndex6M,I2767,TRUE,_xll.ohTrigger(RecalcTrigger,Trigger6M)),NA())</f>
        <v>5.956296937817962E-3</v>
      </c>
      <c r="Q2767" s="146">
        <f>IFERROR(_xll.qlIndexFixing(ONIndex1Y,I2767,TRUE,_xll.ohTrigger(RecalcTrigger,Trigger1Y)),NA())</f>
        <v>6.1251430654063466E-3</v>
      </c>
    </row>
    <row r="2768" spans="2:17" x14ac:dyDescent="0.2">
      <c r="B2768" s="39" t="s">
        <v>42</v>
      </c>
      <c r="D2768" s="42">
        <f>_xll.qlCalendarAdvance(Calendar,$D2767,B2768,"f",FALSE)</f>
        <v>59168</v>
      </c>
      <c r="E2768" s="140">
        <f>_xll.qlInterestRateIndexValueDate(IndexON,D2768)</f>
        <v>59168</v>
      </c>
      <c r="F2768" s="156">
        <f>IFERROR(_xll.qlIndexFixing(IndexON,D2768,TRUE,_xll.ohTrigger(RecalcTrigger,TriggerON)),NA())</f>
        <v>5.1322657375652003E-3</v>
      </c>
      <c r="H2768" s="42">
        <f>_xll.qlCalendarAdvance(Calendar,$H2767,B2768,"f",FALSE)</f>
        <v>59168</v>
      </c>
      <c r="I2768" s="140">
        <f>_xll.qlInterestRateIndexValueDate(Index1M,$H2768)</f>
        <v>59168</v>
      </c>
      <c r="J2768" s="145">
        <f>IFERROR(_xll.qlIndexFixing(Index1M,$H2768,TRUE,_xll.ohTrigger(RecalcTrigger,Trigger1M)),NA())</f>
        <v>5.8156908907948347E-3</v>
      </c>
      <c r="K2768" s="44">
        <f>IFERROR(_xll.qlIndexFixing(Index3M,H2768,TRUE,_xll.ohTrigger(RecalcTrigger,Trigger3M)),NA())</f>
        <v>6.0588648556955116E-3</v>
      </c>
      <c r="L2768" s="44">
        <f>IFERROR(_xll.qlIndexFixing(Index6M,$H2768,TRUE,_xll.ohTrigger(RecalcTrigger,Trigger6M)),NA())</f>
        <v>5.9996300127062039E-3</v>
      </c>
      <c r="M2768" s="146">
        <f>IFERROR(_xll.qlIndexFixing(Index1Y,$H2768,TRUE,_xll.ohTrigger(RecalcTrigger,Trigger1Y)),NA())</f>
        <v>6.2106619166095722E-3</v>
      </c>
      <c r="N2768" s="145">
        <f>IFERROR(_xll.qlIndexFixing(ONIndex1M,I2768,TRUE,_xll.ohTrigger(RecalcTrigger,Trigger1M)),NA())</f>
        <v>5.8087261433747983E-3</v>
      </c>
      <c r="O2768" s="44">
        <f>IFERROR(_xll.qlIndexFixing(ONIndex3M,I2768,TRUE,_xll.ohTrigger(RecalcTrigger,Trigger3M)),NA())</f>
        <v>6.0397700720138392E-3</v>
      </c>
      <c r="P2768" s="44">
        <f>IFERROR(_xll.qlIndexFixing(ONIndex6M,I2768,TRUE,_xll.ohTrigger(RecalcTrigger,Trigger6M)),NA())</f>
        <v>5.9587073018640968E-3</v>
      </c>
      <c r="Q2768" s="146">
        <f>IFERROR(_xll.qlIndexFixing(ONIndex1Y,I2768,TRUE,_xll.ohTrigger(RecalcTrigger,Trigger1Y)),NA())</f>
        <v>6.1274592970339548E-3</v>
      </c>
    </row>
    <row r="2769" spans="2:17" x14ac:dyDescent="0.2">
      <c r="B2769" s="39" t="s">
        <v>42</v>
      </c>
      <c r="D2769" s="42">
        <f>_xll.qlCalendarAdvance(Calendar,$D2768,B2769,"f",FALSE)</f>
        <v>59175</v>
      </c>
      <c r="E2769" s="140">
        <f>_xll.qlInterestRateIndexValueDate(IndexON,D2769)</f>
        <v>59175</v>
      </c>
      <c r="F2769" s="156">
        <f>IFERROR(_xll.qlIndexFixing(IndexON,D2769,TRUE,_xll.ohTrigger(RecalcTrigger,TriggerON)),NA())</f>
        <v>5.1347158116143987E-3</v>
      </c>
      <c r="H2769" s="42">
        <f>_xll.qlCalendarAdvance(Calendar,$H2768,B2769,"f",FALSE)</f>
        <v>59175</v>
      </c>
      <c r="I2769" s="140">
        <f>_xll.qlInterestRateIndexValueDate(Index1M,$H2769)</f>
        <v>59175</v>
      </c>
      <c r="J2769" s="145">
        <f>IFERROR(_xll.qlIndexFixing(Index1M,$H2769,TRUE,_xll.ohTrigger(RecalcTrigger,Trigger1M)),NA())</f>
        <v>5.8180994654397833E-3</v>
      </c>
      <c r="K2769" s="44">
        <f>IFERROR(_xll.qlIndexFixing(Index3M,H2769,TRUE,_xll.ohTrigger(RecalcTrigger,Trigger3M)),NA())</f>
        <v>6.0611819782666861E-3</v>
      </c>
      <c r="L2769" s="44">
        <f>IFERROR(_xll.qlIndexFixing(Index6M,$H2769,TRUE,_xll.ohTrigger(RecalcTrigger,Trigger6M)),NA())</f>
        <v>6.0019167002323985E-3</v>
      </c>
      <c r="M2769" s="146">
        <f>IFERROR(_xll.qlIndexFixing(Index1Y,$H2769,TRUE,_xll.ohTrigger(RecalcTrigger,Trigger1Y)),NA())</f>
        <v>6.2132163973684928E-3</v>
      </c>
      <c r="N2769" s="145">
        <f>IFERROR(_xll.qlIndexFixing(ONIndex1M,I2769,TRUE,_xll.ohTrigger(RecalcTrigger,Trigger1M)),NA())</f>
        <v>5.8111174431474399E-3</v>
      </c>
      <c r="O2769" s="44">
        <f>IFERROR(_xll.qlIndexFixing(ONIndex3M,I2769,TRUE,_xll.ohTrigger(RecalcTrigger,Trigger3M)),NA())</f>
        <v>6.042051055317188E-3</v>
      </c>
      <c r="P2769" s="44">
        <f>IFERROR(_xll.qlIndexFixing(ONIndex6M,I2769,TRUE,_xll.ohTrigger(RecalcTrigger,Trigger6M)),NA())</f>
        <v>5.9611248816227036E-3</v>
      </c>
      <c r="Q2769" s="146">
        <f>IFERROR(_xll.qlIndexFixing(ONIndex1Y,I2769,TRUE,_xll.ohTrigger(RecalcTrigger,Trigger1Y)),NA())</f>
        <v>6.129783770176811E-3</v>
      </c>
    </row>
    <row r="2770" spans="2:17" x14ac:dyDescent="0.2">
      <c r="B2770" s="39" t="s">
        <v>42</v>
      </c>
      <c r="D2770" s="42">
        <f>_xll.qlCalendarAdvance(Calendar,$D2769,B2770,"f",FALSE)</f>
        <v>59182</v>
      </c>
      <c r="E2770" s="140">
        <f>_xll.qlInterestRateIndexValueDate(IndexON,D2770)</f>
        <v>59182</v>
      </c>
      <c r="F2770" s="156">
        <f>IFERROR(_xll.qlIndexFixing(IndexON,D2770,TRUE,_xll.ohTrigger(RecalcTrigger,TriggerON)),NA())</f>
        <v>5.1371709087499884E-3</v>
      </c>
      <c r="H2770" s="42">
        <f>_xll.qlCalendarAdvance(Calendar,$H2769,B2770,"f",FALSE)</f>
        <v>59182</v>
      </c>
      <c r="I2770" s="140">
        <f>_xll.qlInterestRateIndexValueDate(Index1M,$H2770)</f>
        <v>59182</v>
      </c>
      <c r="J2770" s="145">
        <f>IFERROR(_xll.qlIndexFixing(Index1M,$H2770,TRUE,_xll.ohTrigger(RecalcTrigger,Trigger1M)),NA())</f>
        <v>5.8205150647981357E-3</v>
      </c>
      <c r="K2770" s="44">
        <f>IFERROR(_xll.qlIndexFixing(Index3M,H2770,TRUE,_xll.ohTrigger(RecalcTrigger,Trigger3M)),NA())</f>
        <v>6.063504256786121E-3</v>
      </c>
      <c r="L2770" s="44">
        <f>IFERROR(_xll.qlIndexFixing(Index6M,$H2770,TRUE,_xll.ohTrigger(RecalcTrigger,Trigger6M)),NA())</f>
        <v>6.0044417230306823E-3</v>
      </c>
      <c r="M2770" s="146">
        <f>IFERROR(_xll.qlIndexFixing(Index1Y,$H2770,TRUE,_xll.ohTrigger(RecalcTrigger,Trigger1Y)),NA())</f>
        <v>6.2157791772352589E-3</v>
      </c>
      <c r="N2770" s="145">
        <f>IFERROR(_xll.qlIndexFixing(ONIndex1M,I2770,TRUE,_xll.ohTrigger(RecalcTrigger,Trigger1M)),NA())</f>
        <v>5.8135157636352019E-3</v>
      </c>
      <c r="O2770" s="44">
        <f>IFERROR(_xll.qlIndexFixing(ONIndex3M,I2770,TRUE,_xll.ohTrigger(RecalcTrigger,Trigger3M)),NA())</f>
        <v>6.044337185788784E-3</v>
      </c>
      <c r="P2770" s="44">
        <f>IFERROR(_xll.qlIndexFixing(ONIndex6M,I2770,TRUE,_xll.ohTrigger(RecalcTrigger,Trigger6M)),NA())</f>
        <v>5.9635496771748286E-3</v>
      </c>
      <c r="Q2770" s="146">
        <f>IFERROR(_xll.qlIndexFixing(ONIndex1Y,I2770,TRUE,_xll.ohTrigger(RecalcTrigger,Trigger1Y)),NA())</f>
        <v>6.1321164849159615E-3</v>
      </c>
    </row>
    <row r="2771" spans="2:17" x14ac:dyDescent="0.2">
      <c r="B2771" s="39" t="s">
        <v>42</v>
      </c>
      <c r="D2771" s="42">
        <f>_xll.qlCalendarAdvance(Calendar,$D2770,B2771,"f",FALSE)</f>
        <v>59189</v>
      </c>
      <c r="E2771" s="140">
        <f>_xll.qlInterestRateIndexValueDate(IndexON,D2771)</f>
        <v>59189</v>
      </c>
      <c r="F2771" s="156">
        <f>IFERROR(_xll.qlIndexFixing(IndexON,D2771,TRUE,_xll.ohTrigger(RecalcTrigger,TriggerON)),NA())</f>
        <v>5.139631028890923E-3</v>
      </c>
      <c r="H2771" s="42">
        <f>_xll.qlCalendarAdvance(Calendar,$H2770,B2771,"f",FALSE)</f>
        <v>59189</v>
      </c>
      <c r="I2771" s="140">
        <f>_xll.qlInterestRateIndexValueDate(Index1M,$H2771)</f>
        <v>59189</v>
      </c>
      <c r="J2771" s="145">
        <f>IFERROR(_xll.qlIndexFixing(Index1M,$H2771,TRUE,_xll.ohTrigger(RecalcTrigger,Trigger1M)),NA())</f>
        <v>5.8229376888821712E-3</v>
      </c>
      <c r="K2771" s="44">
        <f>IFERROR(_xll.qlIndexFixing(Index3M,H2771,TRUE,_xll.ohTrigger(RecalcTrigger,Trigger3M)),NA())</f>
        <v>6.065831691262822E-3</v>
      </c>
      <c r="L2771" s="44">
        <f>IFERROR(_xll.qlIndexFixing(Index6M,$H2771,TRUE,_xll.ohTrigger(RecalcTrigger,Trigger6M)),NA())</f>
        <v>6.0069739861069683E-3</v>
      </c>
      <c r="M2771" s="146">
        <f>IFERROR(_xll.qlIndexFixing(Index1Y,$H2771,TRUE,_xll.ohTrigger(RecalcTrigger,Trigger1Y)),NA())</f>
        <v>6.2183502562735971E-3</v>
      </c>
      <c r="N2771" s="145">
        <f>IFERROR(_xll.qlIndexFixing(ONIndex1M,I2771,TRUE,_xll.ohTrigger(RecalcTrigger,Trigger1M)),NA())</f>
        <v>5.8159211047570381E-3</v>
      </c>
      <c r="O2771" s="44">
        <f>IFERROR(_xll.qlIndexFixing(ONIndex3M,I2771,TRUE,_xll.ohTrigger(RecalcTrigger,Trigger3M)),NA())</f>
        <v>6.046628463104442E-3</v>
      </c>
      <c r="P2771" s="44">
        <f>IFERROR(_xll.qlIndexFixing(ONIndex6M,I2771,TRUE,_xll.ohTrigger(RecalcTrigger,Trigger6M)),NA())</f>
        <v>5.9659816884394257E-3</v>
      </c>
      <c r="Q2771" s="146">
        <f>IFERROR(_xll.qlIndexFixing(ONIndex1Y,I2771,TRUE,_xll.ohTrigger(RecalcTrigger,Trigger1Y)),NA())</f>
        <v>6.1344574412514064E-3</v>
      </c>
    </row>
    <row r="2772" spans="2:17" x14ac:dyDescent="0.2">
      <c r="B2772" s="39" t="s">
        <v>42</v>
      </c>
      <c r="D2772" s="42">
        <f>_xll.qlCalendarAdvance(Calendar,$D2771,B2772,"f",FALSE)</f>
        <v>59196</v>
      </c>
      <c r="E2772" s="140">
        <f>_xll.qlInterestRateIndexValueDate(IndexON,D2772)</f>
        <v>59196</v>
      </c>
      <c r="F2772" s="156">
        <f>IFERROR(_xll.qlIndexFixing(IndexON,D2772,TRUE,_xll.ohTrigger(RecalcTrigger,TriggerON)),NA())</f>
        <v>5.142096172118249E-3</v>
      </c>
      <c r="H2772" s="42">
        <f>_xll.qlCalendarAdvance(Calendar,$H2771,B2772,"f",FALSE)</f>
        <v>59196</v>
      </c>
      <c r="I2772" s="140">
        <f>_xll.qlInterestRateIndexValueDate(Index1M,$H2772)</f>
        <v>59196</v>
      </c>
      <c r="J2772" s="145">
        <f>IFERROR(_xll.qlIndexFixing(Index1M,$H2772,TRUE,_xll.ohTrigger(RecalcTrigger,Trigger1M)),NA())</f>
        <v>5.8253673376918898E-3</v>
      </c>
      <c r="K2772" s="44">
        <f>IFERROR(_xll.qlIndexFixing(Index3M,H2772,TRUE,_xll.ohTrigger(RecalcTrigger,Trigger3M)),NA())</f>
        <v>6.0681642817057941E-3</v>
      </c>
      <c r="L2772" s="44">
        <f>IFERROR(_xll.qlIndexFixing(Index6M,$H2772,TRUE,_xll.ohTrigger(RecalcTrigger,Trigger6M)),NA())</f>
        <v>6.0095134894885714E-3</v>
      </c>
      <c r="M2772" s="146">
        <f>IFERROR(_xll.qlIndexFixing(Index1Y,$H2772,TRUE,_xll.ohTrigger(RecalcTrigger,Trigger1Y)),NA())</f>
        <v>6.2209296345467902E-3</v>
      </c>
      <c r="N2772" s="145">
        <f>IFERROR(_xll.qlIndexFixing(ONIndex1M,I2772,TRUE,_xll.ohTrigger(RecalcTrigger,Trigger1M)),NA())</f>
        <v>5.818333466431902E-3</v>
      </c>
      <c r="O2772" s="44">
        <f>IFERROR(_xll.qlIndexFixing(ONIndex3M,I2772,TRUE,_xll.ohTrigger(RecalcTrigger,Trigger3M)),NA())</f>
        <v>6.0489248875883472E-3</v>
      </c>
      <c r="P2772" s="44">
        <f>IFERROR(_xll.qlIndexFixing(ONIndex6M,I2772,TRUE,_xll.ohTrigger(RecalcTrigger,Trigger6M)),NA())</f>
        <v>5.9684209154975409E-3</v>
      </c>
      <c r="Q2772" s="146">
        <f>IFERROR(_xll.qlIndexFixing(ONIndex1Y,I2772,TRUE,_xll.ohTrigger(RecalcTrigger,Trigger1Y)),NA())</f>
        <v>6.1368066390210529E-3</v>
      </c>
    </row>
    <row r="2773" spans="2:17" x14ac:dyDescent="0.2">
      <c r="B2773" s="39" t="s">
        <v>42</v>
      </c>
      <c r="D2773" s="42">
        <f>_xll.qlCalendarAdvance(Calendar,$D2772,B2773,"f",FALSE)</f>
        <v>59203</v>
      </c>
      <c r="E2773" s="140">
        <f>_xll.qlInterestRateIndexValueDate(IndexON,D2773)</f>
        <v>59203</v>
      </c>
      <c r="F2773" s="156">
        <f>IFERROR(_xll.qlIndexFixing(IndexON,D2773,TRUE,_xll.ohTrigger(RecalcTrigger,TriggerON)),NA())</f>
        <v>5.1445663383509199E-3</v>
      </c>
      <c r="H2773" s="42">
        <f>_xll.qlCalendarAdvance(Calendar,$H2772,B2773,"f",FALSE)</f>
        <v>59203</v>
      </c>
      <c r="I2773" s="140">
        <f>_xll.qlInterestRateIndexValueDate(Index1M,$H2773)</f>
        <v>59203</v>
      </c>
      <c r="J2773" s="145">
        <f>IFERROR(_xll.qlIndexFixing(Index1M,$H2773,TRUE,_xll.ohTrigger(RecalcTrigger,Trigger1M)),NA())</f>
        <v>5.8266986338718707E-3</v>
      </c>
      <c r="K2773" s="44">
        <f>IFERROR(_xll.qlIndexFixing(Index3M,H2773,TRUE,_xll.ohTrigger(RecalcTrigger,Trigger3M)),NA())</f>
        <v>6.0705020281240423E-3</v>
      </c>
      <c r="L2773" s="44">
        <f>IFERROR(_xll.qlIndexFixing(Index6M,$H2773,TRUE,_xll.ohTrigger(RecalcTrigger,Trigger6M)),NA())</f>
        <v>6.0120602332028057E-3</v>
      </c>
      <c r="M2773" s="146">
        <f>IFERROR(_xll.qlIndexFixing(Index1Y,$H2773,TRUE,_xll.ohTrigger(RecalcTrigger,Trigger1Y)),NA())</f>
        <v>6.223517312118787E-3</v>
      </c>
      <c r="N2773" s="145">
        <f>IFERROR(_xll.qlIndexFixing(ONIndex1M,I2773,TRUE,_xll.ohTrigger(RecalcTrigger,Trigger1M)),NA())</f>
        <v>5.8207528486597937E-3</v>
      </c>
      <c r="O2773" s="44">
        <f>IFERROR(_xll.qlIndexFixing(ONIndex3M,I2773,TRUE,_xll.ohTrigger(RecalcTrigger,Trigger3M)),NA())</f>
        <v>6.0512264589973608E-3</v>
      </c>
      <c r="P2773" s="44">
        <f>IFERROR(_xll.qlIndexFixing(ONIndex6M,I2773,TRUE,_xll.ohTrigger(RecalcTrigger,Trigger6M)),NA())</f>
        <v>5.9708673582681282E-3</v>
      </c>
      <c r="Q2773" s="146">
        <f>IFERROR(_xll.qlIndexFixing(ONIndex1Y,I2773,TRUE,_xll.ohTrigger(RecalcTrigger,Trigger1Y)),NA())</f>
        <v>6.1391640783059476E-3</v>
      </c>
    </row>
    <row r="2774" spans="2:17" x14ac:dyDescent="0.2">
      <c r="B2774" s="39" t="s">
        <v>42</v>
      </c>
      <c r="D2774" s="42">
        <f>_xll.qlCalendarAdvance(Calendar,$D2773,B2774,"f",FALSE)</f>
        <v>59210</v>
      </c>
      <c r="E2774" s="140">
        <f>_xll.qlInterestRateIndexValueDate(IndexON,D2774)</f>
        <v>59210</v>
      </c>
      <c r="F2774" s="156">
        <f>IFERROR(_xll.qlIndexFixing(IndexON,D2774,TRUE,_xll.ohTrigger(RecalcTrigger,TriggerON)),NA())</f>
        <v>5.1470415276699821E-3</v>
      </c>
      <c r="H2774" s="42">
        <f>_xll.qlCalendarAdvance(Calendar,$H2773,B2774,"f",FALSE)</f>
        <v>59210</v>
      </c>
      <c r="I2774" s="140">
        <f>_xll.qlInterestRateIndexValueDate(Index1M,$H2774)</f>
        <v>59210</v>
      </c>
      <c r="J2774" s="145">
        <f>IFERROR(_xll.qlIndexFixing(Index1M,$H2774,TRUE,_xll.ohTrigger(RecalcTrigger,Trigger1M)),NA())</f>
        <v>5.8291396284741127E-3</v>
      </c>
      <c r="K2774" s="44">
        <f>IFERROR(_xll.qlIndexFixing(Index3M,H2774,TRUE,_xll.ohTrigger(RecalcTrigger,Trigger3M)),NA())</f>
        <v>6.0726261332618931E-3</v>
      </c>
      <c r="L2774" s="44">
        <f>IFERROR(_xll.qlIndexFixing(Index6M,$H2774,TRUE,_xll.ohTrigger(RecalcTrigger,Trigger6M)),NA())</f>
        <v>6.0146142172769835E-3</v>
      </c>
      <c r="M2774" s="146">
        <f>IFERROR(_xll.qlIndexFixing(Index1Y,$H2774,TRUE,_xll.ohTrigger(RecalcTrigger,Trigger1Y)),NA())</f>
        <v>6.2261132890537585E-3</v>
      </c>
      <c r="N2774" s="145">
        <f>IFERROR(_xll.qlIndexFixing(ONIndex1M,I2774,TRUE,_xll.ohTrigger(RecalcTrigger,Trigger1M)),NA())</f>
        <v>5.8231792516838521E-3</v>
      </c>
      <c r="O2774" s="44">
        <f>IFERROR(_xll.qlIndexFixing(ONIndex3M,I2774,TRUE,_xll.ohTrigger(RecalcTrigger,Trigger3M)),NA())</f>
        <v>6.0535331775746215E-3</v>
      </c>
      <c r="P2774" s="44">
        <f>IFERROR(_xll.qlIndexFixing(ONIndex6M,I2774,TRUE,_xll.ohTrigger(RecalcTrigger,Trigger6M)),NA())</f>
        <v>5.9733210168322337E-3</v>
      </c>
      <c r="Q2774" s="146">
        <f>IFERROR(_xll.qlIndexFixing(ONIndex1Y,I2774,TRUE,_xll.ohTrigger(RecalcTrigger,Trigger1Y)),NA())</f>
        <v>6.1415297593492291E-3</v>
      </c>
    </row>
    <row r="2775" spans="2:17" x14ac:dyDescent="0.2">
      <c r="B2775" s="39" t="s">
        <v>42</v>
      </c>
      <c r="D2775" s="42">
        <f>_xll.qlCalendarAdvance(Calendar,$D2774,B2775,"f",FALSE)</f>
        <v>59217</v>
      </c>
      <c r="E2775" s="140">
        <f>_xll.qlInterestRateIndexValueDate(IndexON,D2775)</f>
        <v>59217</v>
      </c>
      <c r="F2775" s="156">
        <f>IFERROR(_xll.qlIndexFixing(IndexON,D2775,TRUE,_xll.ohTrigger(RecalcTrigger,TriggerON)),NA())</f>
        <v>5.1495217399133431E-3</v>
      </c>
      <c r="H2775" s="42">
        <f>_xll.qlCalendarAdvance(Calendar,$H2774,B2775,"f",FALSE)</f>
        <v>59217</v>
      </c>
      <c r="I2775" s="140">
        <f>_xll.qlInterestRateIndexValueDate(Index1M,$H2775)</f>
        <v>59217</v>
      </c>
      <c r="J2775" s="145">
        <f>IFERROR(_xll.qlIndexFixing(Index1M,$H2775,TRUE,_xll.ohTrigger(RecalcTrigger,Trigger1M)),NA())</f>
        <v>5.8315876471722629E-3</v>
      </c>
      <c r="K2775" s="44">
        <f>IFERROR(_xll.qlIndexFixing(Index3M,H2775,TRUE,_xll.ohTrigger(RecalcTrigger,Trigger3M)),NA())</f>
        <v>6.0749737843342998E-3</v>
      </c>
      <c r="L2775" s="44">
        <f>IFERROR(_xll.qlIndexFixing(Index6M,$H2775,TRUE,_xll.ohTrigger(RecalcTrigger,Trigger6M)),NA())</f>
        <v>6.0171754417384198E-3</v>
      </c>
      <c r="M2775" s="146">
        <f>IFERROR(_xll.qlIndexFixing(Index1Y,$H2775,TRUE,_xll.ohTrigger(RecalcTrigger,Trigger1Y)),NA())</f>
        <v>6.2287175654154314E-3</v>
      </c>
      <c r="N2775" s="145">
        <f>IFERROR(_xll.qlIndexFixing(ONIndex1M,I2775,TRUE,_xll.ohTrigger(RecalcTrigger,Trigger1M)),NA())</f>
        <v>5.8256126752609383E-3</v>
      </c>
      <c r="O2775" s="44">
        <f>IFERROR(_xll.qlIndexFixing(ONIndex3M,I2775,TRUE,_xll.ohTrigger(RecalcTrigger,Trigger3M)),NA())</f>
        <v>6.0558450429959443E-3</v>
      </c>
      <c r="P2775" s="44">
        <f>IFERROR(_xll.qlIndexFixing(ONIndex6M,I2775,TRUE,_xll.ohTrigger(RecalcTrigger,Trigger6M)),NA())</f>
        <v>5.9757818911898575E-3</v>
      </c>
      <c r="Q2775" s="146">
        <f>IFERROR(_xll.qlIndexFixing(ONIndex1Y,I2775,TRUE,_xll.ohTrigger(RecalcTrigger,Trigger1Y)),NA())</f>
        <v>6.143903681745666E-3</v>
      </c>
    </row>
    <row r="2776" spans="2:17" x14ac:dyDescent="0.2">
      <c r="B2776" s="39" t="s">
        <v>42</v>
      </c>
      <c r="D2776" s="42">
        <f>_xll.qlCalendarAdvance(Calendar,$D2775,B2776,"f",FALSE)</f>
        <v>59224</v>
      </c>
      <c r="E2776" s="140">
        <f>_xll.qlInterestRateIndexValueDate(IndexON,D2776)</f>
        <v>59224</v>
      </c>
      <c r="F2776" s="156">
        <f>IFERROR(_xll.qlIndexFixing(IndexON,D2776,TRUE,_xll.ohTrigger(RecalcTrigger,TriggerON)),NA())</f>
        <v>5.1520069752430953E-3</v>
      </c>
      <c r="H2776" s="42">
        <f>_xll.qlCalendarAdvance(Calendar,$H2775,B2776,"f",FALSE)</f>
        <v>59224</v>
      </c>
      <c r="I2776" s="140">
        <f>_xll.qlInterestRateIndexValueDate(Index1M,$H2776)</f>
        <v>59224</v>
      </c>
      <c r="J2776" s="145">
        <f>IFERROR(_xll.qlIndexFixing(Index1M,$H2776,TRUE,_xll.ohTrigger(RecalcTrigger,Trigger1M)),NA())</f>
        <v>5.8340426899750053E-3</v>
      </c>
      <c r="K2776" s="44">
        <f>IFERROR(_xll.qlIndexFixing(Index3M,H2776,TRUE,_xll.ohTrigger(RecalcTrigger,Trigger3M)),NA())</f>
        <v>6.0773265913070078E-3</v>
      </c>
      <c r="L2776" s="44">
        <f>IFERROR(_xll.qlIndexFixing(Index6M,$H2776,TRUE,_xll.ohTrigger(RecalcTrigger,Trigger6M)),NA())</f>
        <v>6.0197439066144295E-3</v>
      </c>
      <c r="M2776" s="146">
        <f>IFERROR(_xll.qlIndexFixing(Index1Y,$H2776,TRUE,_xll.ohTrigger(RecalcTrigger,Trigger1Y)),NA())</f>
        <v>6.2313301412684208E-3</v>
      </c>
      <c r="N2776" s="145">
        <f>IFERROR(_xll.qlIndexFixing(ONIndex1M,I2776,TRUE,_xll.ohTrigger(RecalcTrigger,Trigger1M)),NA())</f>
        <v>5.8280531194720986E-3</v>
      </c>
      <c r="O2776" s="44">
        <f>IFERROR(_xll.qlIndexFixing(ONIndex3M,I2776,TRUE,_xll.ohTrigger(RecalcTrigger,Trigger3M)),NA())</f>
        <v>6.0581620555855142E-3</v>
      </c>
      <c r="P2776" s="44">
        <f>IFERROR(_xll.qlIndexFixing(ONIndex6M,I2776,TRUE,_xll.ohTrigger(RecalcTrigger,Trigger6M)),NA())</f>
        <v>5.9782499813409995E-3</v>
      </c>
      <c r="Q2776" s="146">
        <f>IFERROR(_xll.qlIndexFixing(ONIndex1Y,I2776,TRUE,_xll.ohTrigger(RecalcTrigger,Trigger1Y)),NA())</f>
        <v>6.1462858458194436E-3</v>
      </c>
    </row>
    <row r="2777" spans="2:17" x14ac:dyDescent="0.2">
      <c r="B2777" s="39" t="s">
        <v>42</v>
      </c>
      <c r="D2777" s="42">
        <f>_xll.qlCalendarAdvance(Calendar,$D2776,B2777,"f",FALSE)</f>
        <v>59231</v>
      </c>
      <c r="E2777" s="140">
        <f>_xll.qlInterestRateIndexValueDate(IndexON,D2777)</f>
        <v>59231</v>
      </c>
      <c r="F2777" s="156">
        <f>IFERROR(_xll.qlIndexFixing(IndexON,D2777,TRUE,_xll.ohTrigger(RecalcTrigger,TriggerON)),NA())</f>
        <v>5.1544972335781924E-3</v>
      </c>
      <c r="H2777" s="42">
        <f>_xll.qlCalendarAdvance(Calendar,$H2776,B2777,"f",FALSE)</f>
        <v>59231</v>
      </c>
      <c r="I2777" s="140">
        <f>_xll.qlInterestRateIndexValueDate(Index1M,$H2777)</f>
        <v>59231</v>
      </c>
      <c r="J2777" s="145">
        <f>IFERROR(_xll.qlIndexFixing(Index1M,$H2777,TRUE,_xll.ohTrigger(RecalcTrigger,Trigger1M)),NA())</f>
        <v>5.8376209528123854E-3</v>
      </c>
      <c r="K2777" s="44">
        <f>IFERROR(_xll.qlIndexFixing(Index3M,H2777,TRUE,_xll.ohTrigger(RecalcTrigger,Trigger3M)),NA())</f>
        <v>6.0803447366395468E-3</v>
      </c>
      <c r="L2777" s="44">
        <f>IFERROR(_xll.qlIndexFixing(Index6M,$H2777,TRUE,_xll.ohTrigger(RecalcTrigger,Trigger6M)),NA())</f>
        <v>6.0230281593978991E-3</v>
      </c>
      <c r="M2777" s="146">
        <f>IFERROR(_xll.qlIndexFixing(Index1Y,$H2777,TRUE,_xll.ohTrigger(RecalcTrigger,Trigger1Y)),NA())</f>
        <v>6.2339510166777856E-3</v>
      </c>
      <c r="N2777" s="145">
        <f>IFERROR(_xll.qlIndexFixing(ONIndex1M,I2777,TRUE,_xll.ohTrigger(RecalcTrigger,Trigger1M)),NA())</f>
        <v>5.830500584317333E-3</v>
      </c>
      <c r="O2777" s="44">
        <f>IFERROR(_xll.qlIndexFixing(ONIndex3M,I2777,TRUE,_xll.ohTrigger(RecalcTrigger,Trigger3M)),NA())</f>
        <v>6.0604842151812388E-3</v>
      </c>
      <c r="P2777" s="44">
        <f>IFERROR(_xll.qlIndexFixing(ONIndex6M,I2777,TRUE,_xll.ohTrigger(RecalcTrigger,Trigger6M)),NA())</f>
        <v>5.9807252872046135E-3</v>
      </c>
      <c r="Q2777" s="146">
        <f>IFERROR(_xll.qlIndexFixing(ONIndex1Y,I2777,TRUE,_xll.ohTrigger(RecalcTrigger,Trigger1Y)),NA())</f>
        <v>6.1486762513274229E-3</v>
      </c>
    </row>
    <row r="2778" spans="2:17" x14ac:dyDescent="0.2">
      <c r="B2778" s="39" t="s">
        <v>42</v>
      </c>
      <c r="D2778" s="42">
        <f>_xll.qlCalendarAdvance(Calendar,$D2777,B2778,"f",FALSE)</f>
        <v>59238</v>
      </c>
      <c r="E2778" s="140">
        <f>_xll.qlInterestRateIndexValueDate(IndexON,D2778)</f>
        <v>59238</v>
      </c>
      <c r="F2778" s="156">
        <f>IFERROR(_xll.qlIndexFixing(IndexON,D2778,TRUE,_xll.ohTrigger(RecalcTrigger,TriggerON)),NA())</f>
        <v>5.1569925149996809E-3</v>
      </c>
      <c r="H2778" s="42">
        <f>_xll.qlCalendarAdvance(Calendar,$H2777,B2778,"f",FALSE)</f>
        <v>59238</v>
      </c>
      <c r="I2778" s="140">
        <f>_xll.qlInterestRateIndexValueDate(Index1M,$H2778)</f>
        <v>59238</v>
      </c>
      <c r="J2778" s="145">
        <f>IFERROR(_xll.qlIndexFixing(Index1M,$H2778,TRUE,_xll.ohTrigger(RecalcTrigger,Trigger1M)),NA())</f>
        <v>5.8400927500818099E-3</v>
      </c>
      <c r="K2778" s="44">
        <f>IFERROR(_xll.qlIndexFixing(Index3M,H2778,TRUE,_xll.ohTrigger(RecalcTrigger,Trigger3M)),NA())</f>
        <v>6.0827090783718953E-3</v>
      </c>
      <c r="L2778" s="44">
        <f>IFERROR(_xll.qlIndexFixing(Index6M,$H2778,TRUE,_xll.ohTrigger(RecalcTrigger,Trigger6M)),NA())</f>
        <v>6.0256127845082965E-3</v>
      </c>
      <c r="M2778" s="146">
        <f>IFERROR(_xll.qlIndexFixing(Index1Y,$H2778,TRUE,_xll.ohTrigger(RecalcTrigger,Trigger1Y)),NA())</f>
        <v>6.2365801917079189E-3</v>
      </c>
      <c r="N2778" s="145">
        <f>IFERROR(_xll.qlIndexFixing(ONIndex1M,I2778,TRUE,_xll.ohTrigger(RecalcTrigger,Trigger1M)),NA())</f>
        <v>5.8329550697966415E-3</v>
      </c>
      <c r="O2778" s="44">
        <f>IFERROR(_xll.qlIndexFixing(ONIndex3M,I2778,TRUE,_xll.ohTrigger(RecalcTrigger,Trigger3M)),NA())</f>
        <v>6.0628115218641643E-3</v>
      </c>
      <c r="P2778" s="44">
        <f>IFERROR(_xll.qlIndexFixing(ONIndex6M,I2778,TRUE,_xll.ohTrigger(RecalcTrigger,Trigger6M)),NA())</f>
        <v>5.9832078087806995E-3</v>
      </c>
      <c r="Q2778" s="146">
        <f>IFERROR(_xll.qlIndexFixing(ONIndex1Y,I2778,TRUE,_xll.ohTrigger(RecalcTrigger,Trigger1Y)),NA())</f>
        <v>6.1510748985127428E-3</v>
      </c>
    </row>
    <row r="2779" spans="2:17" x14ac:dyDescent="0.2">
      <c r="B2779" s="39" t="s">
        <v>42</v>
      </c>
      <c r="D2779" s="42">
        <f>_xll.qlCalendarAdvance(Calendar,$D2778,B2779,"f",FALSE)</f>
        <v>59245</v>
      </c>
      <c r="E2779" s="140">
        <f>_xll.qlInterestRateIndexValueDate(IndexON,D2779)</f>
        <v>59245</v>
      </c>
      <c r="F2779" s="156">
        <f>IFERROR(_xll.qlIndexFixing(IndexON,D2779,TRUE,_xll.ohTrigger(RecalcTrigger,TriggerON)),NA())</f>
        <v>5.1594928194265144E-3</v>
      </c>
      <c r="H2779" s="42">
        <f>_xll.qlCalendarAdvance(Calendar,$H2778,B2779,"f",FALSE)</f>
        <v>59245</v>
      </c>
      <c r="I2779" s="140">
        <f>_xll.qlInterestRateIndexValueDate(Index1M,$H2779)</f>
        <v>59245</v>
      </c>
      <c r="J2779" s="145">
        <f>IFERROR(_xll.qlIndexFixing(Index1M,$H2779,TRUE,_xll.ohTrigger(RecalcTrigger,Trigger1M)),NA())</f>
        <v>5.8425715721137569E-3</v>
      </c>
      <c r="K2779" s="44">
        <f>IFERROR(_xll.qlIndexFixing(Index3M,H2779,TRUE,_xll.ohTrigger(RecalcTrigger,Trigger3M)),NA())</f>
        <v>6.085078576336461E-3</v>
      </c>
      <c r="L2779" s="44">
        <f>IFERROR(_xll.qlIndexFixing(Index6M,$H2779,TRUE,_xll.ohTrigger(RecalcTrigger,Trigger6M)),NA())</f>
        <v>6.0282046505361177E-3</v>
      </c>
      <c r="M2779" s="146">
        <f>IFERROR(_xll.qlIndexFixing(Index1Y,$H2779,TRUE,_xll.ohTrigger(RecalcTrigger,Trigger1Y)),NA())</f>
        <v>6.2392176664236576E-3</v>
      </c>
      <c r="N2779" s="145">
        <f>IFERROR(_xll.qlIndexFixing(ONIndex1M,I2779,TRUE,_xll.ohTrigger(RecalcTrigger,Trigger1M)),NA())</f>
        <v>5.8354165759100241E-3</v>
      </c>
      <c r="O2779" s="44">
        <f>IFERROR(_xll.qlIndexFixing(ONIndex3M,I2779,TRUE,_xll.ohTrigger(RecalcTrigger,Trigger3M)),NA())</f>
        <v>6.0651439754721981E-3</v>
      </c>
      <c r="P2779" s="44">
        <f>IFERROR(_xll.qlIndexFixing(ONIndex6M,I2779,TRUE,_xll.ohTrigger(RecalcTrigger,Trigger6M)),NA())</f>
        <v>5.98569754623135E-3</v>
      </c>
      <c r="Q2779" s="146">
        <f>IFERROR(_xll.qlIndexFixing(ONIndex1Y,I2779,TRUE,_xll.ohTrigger(RecalcTrigger,Trigger1Y)),NA())</f>
        <v>6.1534817872133107E-3</v>
      </c>
    </row>
    <row r="2780" spans="2:17" x14ac:dyDescent="0.2">
      <c r="B2780" s="39" t="s">
        <v>42</v>
      </c>
      <c r="D2780" s="42">
        <f>_xll.qlCalendarAdvance(Calendar,$D2779,B2780,"f",FALSE)</f>
        <v>59252</v>
      </c>
      <c r="E2780" s="140">
        <f>_xll.qlInterestRateIndexValueDate(IndexON,D2780)</f>
        <v>59252</v>
      </c>
      <c r="F2780" s="156">
        <f>IFERROR(_xll.qlIndexFixing(IndexON,D2780,TRUE,_xll.ohTrigger(RecalcTrigger,TriggerON)),NA())</f>
        <v>5.1619981468586928E-3</v>
      </c>
      <c r="H2780" s="42">
        <f>_xll.qlCalendarAdvance(Calendar,$H2779,B2780,"f",FALSE)</f>
        <v>59252</v>
      </c>
      <c r="I2780" s="140">
        <f>_xll.qlInterestRateIndexValueDate(Index1M,$H2780)</f>
        <v>59252</v>
      </c>
      <c r="J2780" s="145">
        <f>IFERROR(_xll.qlIndexFixing(Index1M,$H2780,TRUE,_xll.ohTrigger(RecalcTrigger,Trigger1M)),NA())</f>
        <v>5.8450574189082265E-3</v>
      </c>
      <c r="K2780" s="44">
        <f>IFERROR(_xll.qlIndexFixing(Index3M,H2780,TRUE,_xll.ohTrigger(RecalcTrigger,Trigger3M)),NA())</f>
        <v>6.0874532305420521E-3</v>
      </c>
      <c r="L2780" s="44">
        <f>IFERROR(_xll.qlIndexFixing(Index6M,$H2780,TRUE,_xll.ohTrigger(RecalcTrigger,Trigger6M)),NA())</f>
        <v>6.0308037575082336E-3</v>
      </c>
      <c r="M2780" s="146">
        <f>IFERROR(_xll.qlIndexFixing(Index1Y,$H2780,TRUE,_xll.ohTrigger(RecalcTrigger,Trigger1Y)),NA())</f>
        <v>6.2418634408905049E-3</v>
      </c>
      <c r="N2780" s="145">
        <f>IFERROR(_xll.qlIndexFixing(ONIndex1M,I2780,TRUE,_xll.ohTrigger(RecalcTrigger,Trigger1M)),NA())</f>
        <v>5.8378851025764344E-3</v>
      </c>
      <c r="O2780" s="44">
        <f>IFERROR(_xll.qlIndexFixing(ONIndex3M,I2780,TRUE,_xll.ohTrigger(RecalcTrigger,Trigger3M)),NA())</f>
        <v>6.0674815760863865E-3</v>
      </c>
      <c r="P2780" s="44">
        <f>IFERROR(_xll.qlIndexFixing(ONIndex6M,I2780,TRUE,_xll.ohTrigger(RecalcTrigger,Trigger6M)),NA())</f>
        <v>5.9881944994755187E-3</v>
      </c>
      <c r="Q2780" s="146">
        <f>IFERROR(_xll.qlIndexFixing(ONIndex1Y,I2780,TRUE,_xll.ohTrigger(RecalcTrigger,Trigger1Y)),NA())</f>
        <v>6.1558969173480804E-3</v>
      </c>
    </row>
    <row r="2781" spans="2:17" x14ac:dyDescent="0.2">
      <c r="B2781" s="39" t="s">
        <v>42</v>
      </c>
      <c r="D2781" s="42">
        <f>_xll.qlCalendarAdvance(Calendar,$D2780,B2781,"f",FALSE)</f>
        <v>59259</v>
      </c>
      <c r="E2781" s="140">
        <f>_xll.qlInterestRateIndexValueDate(IndexON,D2781)</f>
        <v>59259</v>
      </c>
      <c r="F2781" s="156">
        <f>IFERROR(_xll.qlIndexFixing(IndexON,D2781,TRUE,_xll.ohTrigger(RecalcTrigger,TriggerON)),NA())</f>
        <v>5.1645084972962163E-3</v>
      </c>
      <c r="H2781" s="42">
        <f>_xll.qlCalendarAdvance(Calendar,$H2780,B2781,"f",FALSE)</f>
        <v>59259</v>
      </c>
      <c r="I2781" s="140">
        <f>_xll.qlInterestRateIndexValueDate(Index1M,$H2781)</f>
        <v>59259</v>
      </c>
      <c r="J2781" s="145">
        <f>IFERROR(_xll.qlIndexFixing(Index1M,$H2781,TRUE,_xll.ohTrigger(RecalcTrigger,Trigger1M)),NA())</f>
        <v>5.8468739135556138E-3</v>
      </c>
      <c r="K2781" s="44">
        <f>IFERROR(_xll.qlIndexFixing(Index3M,H2781,TRUE,_xll.ohTrigger(RecalcTrigger,Trigger3M)),NA())</f>
        <v>6.0898330410001219E-3</v>
      </c>
      <c r="L2781" s="44">
        <f>IFERROR(_xll.qlIndexFixing(Index6M,$H2781,TRUE,_xll.ohTrigger(RecalcTrigger,Trigger6M)),NA())</f>
        <v>6.0334101054537129E-3</v>
      </c>
      <c r="M2781" s="146">
        <f>IFERROR(_xll.qlIndexFixing(Index1Y,$H2781,TRUE,_xll.ohTrigger(RecalcTrigger,Trigger1Y)),NA())</f>
        <v>6.244517515173964E-3</v>
      </c>
      <c r="N2781" s="145">
        <f>IFERROR(_xll.qlIndexFixing(ONIndex1M,I2781,TRUE,_xll.ohTrigger(RecalcTrigger,Trigger1M)),NA())</f>
        <v>5.8403606499579652E-3</v>
      </c>
      <c r="O2781" s="44">
        <f>IFERROR(_xll.qlIndexFixing(ONIndex3M,I2781,TRUE,_xll.ohTrigger(RecalcTrigger,Trigger3M)),NA())</f>
        <v>6.0698243238688221E-3</v>
      </c>
      <c r="P2781" s="44">
        <f>IFERROR(_xll.qlIndexFixing(ONIndex6M,I2781,TRUE,_xll.ohTrigger(RecalcTrigger,Trigger6M)),NA())</f>
        <v>5.9906986684321595E-3</v>
      </c>
      <c r="Q2781" s="146">
        <f>IFERROR(_xll.qlIndexFixing(ONIndex1Y,I2781,TRUE,_xll.ohTrigger(RecalcTrigger,Trigger1Y)),NA())</f>
        <v>6.1583202891601907E-3</v>
      </c>
    </row>
    <row r="2782" spans="2:17" x14ac:dyDescent="0.2">
      <c r="B2782" s="39" t="s">
        <v>42</v>
      </c>
      <c r="D2782" s="42">
        <f>_xll.qlCalendarAdvance(Calendar,$D2781,B2782,"f",FALSE)</f>
        <v>59266</v>
      </c>
      <c r="E2782" s="140">
        <f>_xll.qlInterestRateIndexValueDate(IndexON,D2782)</f>
        <v>59266</v>
      </c>
      <c r="F2782" s="156">
        <f>IFERROR(_xll.qlIndexFixing(IndexON,D2782,TRUE,_xll.ohTrigger(RecalcTrigger,TriggerON)),NA())</f>
        <v>5.1670238707390848E-3</v>
      </c>
      <c r="H2782" s="42">
        <f>_xll.qlCalendarAdvance(Calendar,$H2781,B2782,"f",FALSE)</f>
        <v>59266</v>
      </c>
      <c r="I2782" s="140">
        <f>_xll.qlInterestRateIndexValueDate(Index1M,$H2782)</f>
        <v>59266</v>
      </c>
      <c r="J2782" s="145">
        <f>IFERROR(_xll.qlIndexFixing(Index1M,$H2782,TRUE,_xll.ohTrigger(RecalcTrigger,Trigger1M)),NA())</f>
        <v>5.8493721845258584E-3</v>
      </c>
      <c r="K2782" s="44">
        <f>IFERROR(_xll.qlIndexFixing(Index3M,H2782,TRUE,_xll.ohTrigger(RecalcTrigger,Trigger3M)),NA())</f>
        <v>6.0919958663115132E-3</v>
      </c>
      <c r="L2782" s="44">
        <f>IFERROR(_xll.qlIndexFixing(Index6M,$H2782,TRUE,_xll.ohTrigger(RecalcTrigger,Trigger6M)),NA())</f>
        <v>6.0357846555980695E-3</v>
      </c>
      <c r="M2782" s="146">
        <f>IFERROR(_xll.qlIndexFixing(Index1Y,$H2782,TRUE,_xll.ohTrigger(RecalcTrigger,Trigger1Y)),NA())</f>
        <v>6.2471798893395381E-3</v>
      </c>
      <c r="N2782" s="145">
        <f>IFERROR(_xll.qlIndexFixing(ONIndex1M,I2782,TRUE,_xll.ohTrigger(RecalcTrigger,Trigger1M)),NA())</f>
        <v>5.8428432178925238E-3</v>
      </c>
      <c r="O2782" s="44">
        <f>IFERROR(_xll.qlIndexFixing(ONIndex3M,I2782,TRUE,_xll.ohTrigger(RecalcTrigger,Trigger3M)),NA())</f>
        <v>6.0721722186574123E-3</v>
      </c>
      <c r="P2782" s="44">
        <f>IFERROR(_xll.qlIndexFixing(ONIndex6M,I2782,TRUE,_xll.ohTrigger(RecalcTrigger,Trigger6M)),NA())</f>
        <v>5.9932100531823185E-3</v>
      </c>
      <c r="Q2782" s="146">
        <f>IFERROR(_xll.qlIndexFixing(ONIndex1Y,I2782,TRUE,_xll.ohTrigger(RecalcTrigger,Trigger1Y)),NA())</f>
        <v>6.160751902487549E-3</v>
      </c>
    </row>
    <row r="2783" spans="2:17" x14ac:dyDescent="0.2">
      <c r="B2783" s="39" t="s">
        <v>42</v>
      </c>
      <c r="D2783" s="42">
        <f>_xll.qlCalendarAdvance(Calendar,$D2782,B2783,"f",FALSE)</f>
        <v>59273</v>
      </c>
      <c r="E2783" s="140">
        <f>_xll.qlInterestRateIndexValueDate(IndexON,D2783)</f>
        <v>59273</v>
      </c>
      <c r="F2783" s="156">
        <f>IFERROR(_xll.qlIndexFixing(IndexON,D2783,TRUE,_xll.ohTrigger(RecalcTrigger,TriggerON)),NA())</f>
        <v>5.1695442672683445E-3</v>
      </c>
      <c r="H2783" s="42">
        <f>_xll.qlCalendarAdvance(Calendar,$H2782,B2783,"f",FALSE)</f>
        <v>59273</v>
      </c>
      <c r="I2783" s="140">
        <f>_xll.qlInterestRateIndexValueDate(Index1M,$H2783)</f>
        <v>59273</v>
      </c>
      <c r="J2783" s="145">
        <f>IFERROR(_xll.qlIndexFixing(Index1M,$H2783,TRUE,_xll.ohTrigger(RecalcTrigger,Trigger1M)),NA())</f>
        <v>5.8518774798853226E-3</v>
      </c>
      <c r="K2783" s="44">
        <f>IFERROR(_xll.qlIndexFixing(Index3M,H2783,TRUE,_xll.ohTrigger(RecalcTrigger,Trigger3M)),NA())</f>
        <v>6.0943855811306184E-3</v>
      </c>
      <c r="L2783" s="44">
        <f>IFERROR(_xll.qlIndexFixing(Index6M,$H2783,TRUE,_xll.ohTrigger(RecalcTrigger,Trigger6M)),NA())</f>
        <v>6.0384049250813837E-3</v>
      </c>
      <c r="M2783" s="146">
        <f>IFERROR(_xll.qlIndexFixing(Index1Y,$H2783,TRUE,_xll.ohTrigger(RecalcTrigger,Trigger1Y)),NA())</f>
        <v>6.2498505634529522E-3</v>
      </c>
      <c r="N2783" s="145">
        <f>IFERROR(_xll.qlIndexFixing(ONIndex1M,I2783,TRUE,_xll.ohTrigger(RecalcTrigger,Trigger1M)),NA())</f>
        <v>5.8453328065422028E-3</v>
      </c>
      <c r="O2783" s="44">
        <f>IFERROR(_xll.qlIndexFixing(ONIndex3M,I2783,TRUE,_xll.ohTrigger(RecalcTrigger,Trigger3M)),NA())</f>
        <v>6.0745252604521571E-3</v>
      </c>
      <c r="P2783" s="44">
        <f>IFERROR(_xll.qlIndexFixing(ONIndex6M,I2783,TRUE,_xll.ohTrigger(RecalcTrigger,Trigger6M)),NA())</f>
        <v>5.9957286536449494E-3</v>
      </c>
      <c r="Q2783" s="146">
        <f>IFERROR(_xll.qlIndexFixing(ONIndex1Y,I2783,TRUE,_xll.ohTrigger(RecalcTrigger,Trigger1Y)),NA())</f>
        <v>6.1631917574112016E-3</v>
      </c>
    </row>
    <row r="2784" spans="2:17" x14ac:dyDescent="0.2">
      <c r="B2784" s="39" t="s">
        <v>42</v>
      </c>
      <c r="D2784" s="42">
        <f>_xll.qlCalendarAdvance(Calendar,$D2783,B2784,"f",FALSE)</f>
        <v>59280</v>
      </c>
      <c r="E2784" s="140">
        <f>_xll.qlInterestRateIndexValueDate(IndexON,D2784)</f>
        <v>59280</v>
      </c>
      <c r="F2784" s="156">
        <f>IFERROR(_xll.qlIndexFixing(IndexON,D2784,TRUE,_xll.ohTrigger(RecalcTrigger,TriggerON)),NA())</f>
        <v>5.1720696868839955E-3</v>
      </c>
      <c r="H2784" s="42">
        <f>_xll.qlCalendarAdvance(Calendar,$H2783,B2784,"f",FALSE)</f>
        <v>59280</v>
      </c>
      <c r="I2784" s="140">
        <f>_xll.qlInterestRateIndexValueDate(Index1M,$H2784)</f>
        <v>59280</v>
      </c>
      <c r="J2784" s="145">
        <f>IFERROR(_xll.qlIndexFixing(Index1M,$H2784,TRUE,_xll.ohTrigger(RecalcTrigger,Trigger1M)),NA())</f>
        <v>5.8543897996367056E-3</v>
      </c>
      <c r="K2784" s="44">
        <f>IFERROR(_xll.qlIndexFixing(Index3M,H2784,TRUE,_xll.ohTrigger(RecalcTrigger,Trigger3M)),NA())</f>
        <v>6.0967804521256863E-3</v>
      </c>
      <c r="L2784" s="44">
        <f>IFERROR(_xll.qlIndexFixing(Index6M,$H2784,TRUE,_xll.ohTrigger(RecalcTrigger,Trigger6M)),NA())</f>
        <v>6.0410324354830047E-3</v>
      </c>
      <c r="M2784" s="146">
        <f>IFERROR(_xll.qlIndexFixing(Index1Y,$H2784,TRUE,_xll.ohTrigger(RecalcTrigger,Trigger1Y)),NA())</f>
        <v>6.2525295375803758E-3</v>
      </c>
      <c r="N2784" s="145">
        <f>IFERROR(_xll.qlIndexFixing(ONIndex1M,I2784,TRUE,_xll.ohTrigger(RecalcTrigger,Trigger1M)),NA())</f>
        <v>5.8478294156638633E-3</v>
      </c>
      <c r="O2784" s="44">
        <f>IFERROR(_xll.qlIndexFixing(ONIndex3M,I2784,TRUE,_xll.ohTrigger(RecalcTrigger,Trigger3M)),NA())</f>
        <v>6.0768834492530566E-3</v>
      </c>
      <c r="P2784" s="44">
        <f>IFERROR(_xll.qlIndexFixing(ONIndex6M,I2784,TRUE,_xll.ohTrigger(RecalcTrigger,Trigger6M)),NA())</f>
        <v>5.9982544699010987E-3</v>
      </c>
      <c r="Q2784" s="146">
        <f>IFERROR(_xll.qlIndexFixing(ONIndex1Y,I2784,TRUE,_xll.ohTrigger(RecalcTrigger,Trigger1Y)),NA())</f>
        <v>6.165639853769056E-3</v>
      </c>
    </row>
    <row r="2785" spans="2:17" x14ac:dyDescent="0.2">
      <c r="B2785" s="39" t="s">
        <v>42</v>
      </c>
      <c r="D2785" s="42">
        <f>_xll.qlCalendarAdvance(Calendar,$D2784,B2785,"f",FALSE)</f>
        <v>59287</v>
      </c>
      <c r="E2785" s="140">
        <f>_xll.qlInterestRateIndexValueDate(IndexON,D2785)</f>
        <v>59287</v>
      </c>
      <c r="F2785" s="156">
        <f>IFERROR(_xll.qlIndexFixing(IndexON,D2785,TRUE,_xll.ohTrigger(RecalcTrigger,TriggerON)),NA())</f>
        <v>5.1746001295049915E-3</v>
      </c>
      <c r="H2785" s="42">
        <f>_xll.qlCalendarAdvance(Calendar,$H2784,B2785,"f",FALSE)</f>
        <v>59287</v>
      </c>
      <c r="I2785" s="140">
        <f>_xll.qlInterestRateIndexValueDate(Index1M,$H2785)</f>
        <v>59287</v>
      </c>
      <c r="J2785" s="145">
        <f>IFERROR(_xll.qlIndexFixing(Index1M,$H2785,TRUE,_xll.ohTrigger(RecalcTrigger,Trigger1M)),NA())</f>
        <v>5.8569091437881138E-3</v>
      </c>
      <c r="K2785" s="44">
        <f>IFERROR(_xll.qlIndexFixing(Index3M,H2785,TRUE,_xll.ohTrigger(RecalcTrigger,Trigger3M)),NA())</f>
        <v>6.0991804793074046E-3</v>
      </c>
      <c r="L2785" s="44">
        <f>IFERROR(_xll.qlIndexFixing(Index6M,$H2785,TRUE,_xll.ohTrigger(RecalcTrigger,Trigger6M)),NA())</f>
        <v>6.0436671868321652E-3</v>
      </c>
      <c r="M2785" s="146">
        <f>IFERROR(_xll.qlIndexFixing(Index1Y,$H2785,TRUE,_xll.ohTrigger(RecalcTrigger,Trigger1Y)),NA())</f>
        <v>6.2552168117884221E-3</v>
      </c>
      <c r="N2785" s="145">
        <f>IFERROR(_xll.qlIndexFixing(ONIndex1M,I2785,TRUE,_xll.ohTrigger(RecalcTrigger,Trigger1M)),NA())</f>
        <v>5.8503330456627367E-3</v>
      </c>
      <c r="O2785" s="44">
        <f>IFERROR(_xll.qlIndexFixing(ONIndex3M,I2785,TRUE,_xll.ohTrigger(RecalcTrigger,Trigger3M)),NA())</f>
        <v>6.0792467851411569E-3</v>
      </c>
      <c r="P2785" s="44">
        <f>IFERROR(_xll.qlIndexFixing(ONIndex6M,I2785,TRUE,_xll.ohTrigger(RecalcTrigger,Trigger6M)),NA())</f>
        <v>6.0007875019507662E-3</v>
      </c>
      <c r="Q2785" s="146">
        <f>IFERROR(_xll.qlIndexFixing(ONIndex1Y,I2785,TRUE,_xll.ohTrigger(RecalcTrigger,Trigger1Y)),NA())</f>
        <v>6.1680961917232047E-3</v>
      </c>
    </row>
    <row r="2786" spans="2:17" x14ac:dyDescent="0.2">
      <c r="B2786" s="39" t="s">
        <v>42</v>
      </c>
      <c r="D2786" s="42">
        <f>_xll.qlCalendarAdvance(Calendar,$D2785,B2786,"f",FALSE)</f>
        <v>59294</v>
      </c>
      <c r="E2786" s="140">
        <f>_xll.qlInterestRateIndexValueDate(IndexON,D2786)</f>
        <v>59294</v>
      </c>
      <c r="F2786" s="156">
        <f>IFERROR(_xll.qlIndexFixing(IndexON,D2786,TRUE,_xll.ohTrigger(RecalcTrigger,TriggerON)),NA())</f>
        <v>5.1771355950502862E-3</v>
      </c>
      <c r="H2786" s="42">
        <f>_xll.qlCalendarAdvance(Calendar,$H2785,B2786,"f",FALSE)</f>
        <v>59294</v>
      </c>
      <c r="I2786" s="140">
        <f>_xll.qlInterestRateIndexValueDate(Index1M,$H2786)</f>
        <v>59294</v>
      </c>
      <c r="J2786" s="145">
        <f>IFERROR(_xll.qlIndexFixing(Index1M,$H2786,TRUE,_xll.ohTrigger(RecalcTrigger,Trigger1M)),NA())</f>
        <v>5.8601200199999218E-3</v>
      </c>
      <c r="K2786" s="44">
        <f>IFERROR(_xll.qlIndexFixing(Index3M,H2786,TRUE,_xll.ohTrigger(RecalcTrigger,Trigger3M)),NA())</f>
        <v>6.1018094373789218E-3</v>
      </c>
      <c r="L2786" s="44">
        <f>IFERROR(_xll.qlIndexFixing(Index6M,$H2786,TRUE,_xll.ohTrigger(RecalcTrigger,Trigger6M)),NA())</f>
        <v>6.0465504607810005E-3</v>
      </c>
      <c r="M2786" s="146">
        <f>IFERROR(_xll.qlIndexFixing(Index1Y,$H2786,TRUE,_xll.ohTrigger(RecalcTrigger,Trigger1Y)),NA())</f>
        <v>6.2579123861430386E-3</v>
      </c>
      <c r="N2786" s="145">
        <f>IFERROR(_xll.qlIndexFixing(ONIndex1M,I2786,TRUE,_xll.ohTrigger(RecalcTrigger,Trigger1M)),NA())</f>
        <v>5.8528436961335917E-3</v>
      </c>
      <c r="O2786" s="44">
        <f>IFERROR(_xll.qlIndexFixing(ONIndex3M,I2786,TRUE,_xll.ohTrigger(RecalcTrigger,Trigger3M)),NA())</f>
        <v>6.0816152679543656E-3</v>
      </c>
      <c r="P2786" s="44">
        <f>IFERROR(_xll.qlIndexFixing(ONIndex6M,I2786,TRUE,_xll.ohTrigger(RecalcTrigger,Trigger6M)),NA())</f>
        <v>6.0033277497129056E-3</v>
      </c>
      <c r="Q2786" s="146">
        <f>IFERROR(_xll.qlIndexFixing(ONIndex1Y,I2786,TRUE,_xll.ohTrigger(RecalcTrigger,Trigger1Y)),NA())</f>
        <v>6.1705607713546939E-3</v>
      </c>
    </row>
    <row r="2787" spans="2:17" x14ac:dyDescent="0.2">
      <c r="B2787" s="39" t="s">
        <v>42</v>
      </c>
      <c r="D2787" s="42">
        <f>_xll.qlCalendarAdvance(Calendar,$D2786,B2787,"f",FALSE)</f>
        <v>59301</v>
      </c>
      <c r="E2787" s="140">
        <f>_xll.qlInterestRateIndexValueDate(IndexON,D2787)</f>
        <v>59301</v>
      </c>
      <c r="F2787" s="156">
        <f>IFERROR(_xll.qlIndexFixing(IndexON,D2787,TRUE,_xll.ohTrigger(RecalcTrigger,TriggerON)),NA())</f>
        <v>5.1796760837630185E-3</v>
      </c>
      <c r="H2787" s="42">
        <f>_xll.qlCalendarAdvance(Calendar,$H2786,B2787,"f",FALSE)</f>
        <v>59301</v>
      </c>
      <c r="I2787" s="140">
        <f>_xll.qlInterestRateIndexValueDate(Index1M,$H2787)</f>
        <v>59301</v>
      </c>
      <c r="J2787" s="145">
        <f>IFERROR(_xll.qlIndexFixing(Index1M,$H2787,TRUE,_xll.ohTrigger(RecalcTrigger,Trigger1M)),NA())</f>
        <v>5.8626550402769498E-3</v>
      </c>
      <c r="K2787" s="44">
        <f>IFERROR(_xll.qlIndexFixing(Index3M,H2787,TRUE,_xll.ohTrigger(RecalcTrigger,Trigger3M)),NA())</f>
        <v>6.1042201855403804E-3</v>
      </c>
      <c r="L2787" s="44">
        <f>IFERROR(_xll.qlIndexFixing(Index6M,$H2787,TRUE,_xll.ohTrigger(RecalcTrigger,Trigger6M)),NA())</f>
        <v>6.0492002551665851E-3</v>
      </c>
      <c r="M2787" s="146">
        <f>IFERROR(_xll.qlIndexFixing(Index1Y,$H2787,TRUE,_xll.ohTrigger(RecalcTrigger,Trigger1Y)),NA())</f>
        <v>6.2606162607108384E-3</v>
      </c>
      <c r="N2787" s="145">
        <f>IFERROR(_xll.qlIndexFixing(ONIndex1M,I2787,TRUE,_xll.ohTrigger(RecalcTrigger,Trigger1M)),NA())</f>
        <v>5.8553613672385207E-3</v>
      </c>
      <c r="O2787" s="44">
        <f>IFERROR(_xll.qlIndexFixing(ONIndex3M,I2787,TRUE,_xll.ohTrigger(RecalcTrigger,Trigger3M)),NA())</f>
        <v>6.0839888979358214E-3</v>
      </c>
      <c r="P2787" s="44">
        <f>IFERROR(_xll.qlIndexFixing(ONIndex6M,I2787,TRUE,_xll.ohTrigger(RecalcTrigger,Trigger6M)),NA())</f>
        <v>6.0058752132685633E-3</v>
      </c>
      <c r="Q2787" s="146">
        <f>IFERROR(_xll.qlIndexFixing(ONIndex1Y,I2787,TRUE,_xll.ohTrigger(RecalcTrigger,Trigger1Y)),NA())</f>
        <v>6.1730335923393387E-3</v>
      </c>
    </row>
    <row r="2788" spans="2:17" x14ac:dyDescent="0.2">
      <c r="B2788" s="39" t="s">
        <v>42</v>
      </c>
      <c r="D2788" s="42">
        <f>_xll.qlCalendarAdvance(Calendar,$D2787,B2788,"f",FALSE)</f>
        <v>59308</v>
      </c>
      <c r="E2788" s="140">
        <f>_xll.qlInterestRateIndexValueDate(IndexON,D2788)</f>
        <v>59308</v>
      </c>
      <c r="F2788" s="156">
        <f>IFERROR(_xll.qlIndexFixing(IndexON,D2788,TRUE,_xll.ohTrigger(RecalcTrigger,TriggerON)),NA())</f>
        <v>5.1822215954000495E-3</v>
      </c>
      <c r="H2788" s="42">
        <f>_xll.qlCalendarAdvance(Calendar,$H2787,B2788,"f",FALSE)</f>
        <v>59308</v>
      </c>
      <c r="I2788" s="140">
        <f>_xll.qlInterestRateIndexValueDate(Index1M,$H2788)</f>
        <v>59308</v>
      </c>
      <c r="J2788" s="145">
        <f>IFERROR(_xll.qlIndexFixing(Index1M,$H2788,TRUE,_xll.ohTrigger(RecalcTrigger,Trigger1M)),NA())</f>
        <v>5.8651970853607072E-3</v>
      </c>
      <c r="K2788" s="44">
        <f>IFERROR(_xll.qlIndexFixing(Index3M,H2788,TRUE,_xll.ohTrigger(RecalcTrigger,Trigger3M)),NA())</f>
        <v>6.1066360900159829E-3</v>
      </c>
      <c r="L2788" s="44">
        <f>IFERROR(_xll.qlIndexFixing(Index6M,$H2788,TRUE,_xll.ohTrigger(RecalcTrigger,Trigger6M)),NA())</f>
        <v>6.0518572907268288E-3</v>
      </c>
      <c r="M2788" s="146">
        <f>IFERROR(_xll.qlIndexFixing(Index1Y,$H2788,TRUE,_xll.ohTrigger(RecalcTrigger,Trigger1Y)),NA())</f>
        <v>6.2633284355591012E-3</v>
      </c>
      <c r="N2788" s="145">
        <f>IFERROR(_xll.qlIndexFixing(ONIndex1M,I2788,TRUE,_xll.ohTrigger(RecalcTrigger,Trigger1M)),NA())</f>
        <v>5.8578860589775239E-3</v>
      </c>
      <c r="O2788" s="44">
        <f>IFERROR(_xll.qlIndexFixing(ONIndex3M,I2788,TRUE,_xll.ohTrigger(RecalcTrigger,Trigger3M)),NA())</f>
        <v>6.0863676748423856E-3</v>
      </c>
      <c r="P2788" s="44">
        <f>IFERROR(_xll.qlIndexFixing(ONIndex6M,I2788,TRUE,_xll.ohTrigger(RecalcTrigger,Trigger6M)),NA())</f>
        <v>6.0084298926177393E-3</v>
      </c>
      <c r="Q2788" s="146">
        <f>IFERROR(_xll.qlIndexFixing(ONIndex1Y,I2788,TRUE,_xll.ohTrigger(RecalcTrigger,Trigger1Y)),NA())</f>
        <v>6.175514655001324E-3</v>
      </c>
    </row>
    <row r="2789" spans="2:17" x14ac:dyDescent="0.2">
      <c r="B2789" s="39" t="s">
        <v>42</v>
      </c>
      <c r="D2789" s="42">
        <f>_xll.qlCalendarAdvance(Calendar,$D2788,B2789,"f",FALSE)</f>
        <v>59315</v>
      </c>
      <c r="E2789" s="140">
        <f>_xll.qlInterestRateIndexValueDate(IndexON,D2789)</f>
        <v>59315</v>
      </c>
      <c r="F2789" s="156">
        <f>IFERROR(_xll.qlIndexFixing(IndexON,D2789,TRUE,_xll.ohTrigger(RecalcTrigger,TriggerON)),NA())</f>
        <v>5.1847721301234717E-3</v>
      </c>
      <c r="H2789" s="42">
        <f>_xll.qlCalendarAdvance(Calendar,$H2788,B2789,"f",FALSE)</f>
        <v>59315</v>
      </c>
      <c r="I2789" s="140">
        <f>_xll.qlInterestRateIndexValueDate(Index1M,$H2789)</f>
        <v>59315</v>
      </c>
      <c r="J2789" s="145">
        <f>IFERROR(_xll.qlIndexFixing(Index1M,$H2789,TRUE,_xll.ohTrigger(RecalcTrigger,Trigger1M)),NA())</f>
        <v>5.8677461552487384E-3</v>
      </c>
      <c r="K2789" s="44">
        <f>IFERROR(_xll.qlIndexFixing(Index3M,H2789,TRUE,_xll.ohTrigger(RecalcTrigger,Trigger3M)),NA())</f>
        <v>6.1090571508180631E-3</v>
      </c>
      <c r="L2789" s="44">
        <f>IFERROR(_xll.qlIndexFixing(Index6M,$H2789,TRUE,_xll.ohTrigger(RecalcTrigger,Trigger6M)),NA())</f>
        <v>6.0545215674903613E-3</v>
      </c>
      <c r="M2789" s="146">
        <f>IFERROR(_xll.qlIndexFixing(Index1Y,$H2789,TRUE,_xll.ohTrigger(RecalcTrigger,Trigger1Y)),NA())</f>
        <v>6.2660489107548845E-3</v>
      </c>
      <c r="N2789" s="145">
        <f>IFERROR(_xll.qlIndexFixing(ONIndex1M,I2789,TRUE,_xll.ohTrigger(RecalcTrigger,Trigger1M)),NA())</f>
        <v>5.8604177713506012E-3</v>
      </c>
      <c r="O2789" s="44">
        <f>IFERROR(_xll.qlIndexFixing(ONIndex3M,I2789,TRUE,_xll.ohTrigger(RecalcTrigger,Trigger3M)),NA())</f>
        <v>6.0887515988361507E-3</v>
      </c>
      <c r="P2789" s="44">
        <f>IFERROR(_xll.qlIndexFixing(ONIndex6M,I2789,TRUE,_xll.ohTrigger(RecalcTrigger,Trigger6M)),NA())</f>
        <v>6.0109917876793872E-3</v>
      </c>
      <c r="Q2789" s="146">
        <f>IFERROR(_xll.qlIndexFixing(ONIndex1Y,I2789,TRUE,_xll.ohTrigger(RecalcTrigger,Trigger1Y)),NA())</f>
        <v>6.1780039592596037E-3</v>
      </c>
    </row>
    <row r="2790" spans="2:17" x14ac:dyDescent="0.2">
      <c r="B2790" s="39" t="s">
        <v>42</v>
      </c>
      <c r="D2790" s="42">
        <f>_xll.qlCalendarAdvance(Calendar,$D2789,B2790,"f",FALSE)</f>
        <v>59322</v>
      </c>
      <c r="E2790" s="140">
        <f>_xll.qlInterestRateIndexValueDate(IndexON,D2790)</f>
        <v>59322</v>
      </c>
      <c r="F2790" s="156">
        <f>IFERROR(_xll.qlIndexFixing(IndexON,D2790,TRUE,_xll.ohTrigger(RecalcTrigger,TriggerON)),NA())</f>
        <v>5.1873276879332852E-3</v>
      </c>
      <c r="H2790" s="42">
        <f>_xll.qlCalendarAdvance(Calendar,$H2789,B2790,"f",FALSE)</f>
        <v>59322</v>
      </c>
      <c r="I2790" s="140">
        <f>_xll.qlInterestRateIndexValueDate(Index1M,$H2790)</f>
        <v>59322</v>
      </c>
      <c r="J2790" s="145">
        <f>IFERROR(_xll.qlIndexFixing(Index1M,$H2790,TRUE,_xll.ohTrigger(RecalcTrigger,Trigger1M)),NA())</f>
        <v>5.8696112306508841E-3</v>
      </c>
      <c r="K2790" s="44">
        <f>IFERROR(_xll.qlIndexFixing(Index3M,H2790,TRUE,_xll.ohTrigger(RecalcTrigger,Trigger3M)),NA())</f>
        <v>6.1114833679554283E-3</v>
      </c>
      <c r="L2790" s="44">
        <f>IFERROR(_xll.qlIndexFixing(Index6M,$H2790,TRUE,_xll.ohTrigger(RecalcTrigger,Trigger6M)),NA())</f>
        <v>6.0569495587839608E-3</v>
      </c>
      <c r="M2790" s="146">
        <f>IFERROR(_xll.qlIndexFixing(Index1Y,$H2790,TRUE,_xll.ohTrigger(RecalcTrigger,Trigger1Y)),NA())</f>
        <v>6.2687776863650235E-3</v>
      </c>
      <c r="N2790" s="145">
        <f>IFERROR(_xll.qlIndexFixing(ONIndex1M,I2790,TRUE,_xll.ohTrigger(RecalcTrigger,Trigger1M)),NA())</f>
        <v>5.8629565044387988E-3</v>
      </c>
      <c r="O2790" s="44">
        <f>IFERROR(_xll.qlIndexFixing(ONIndex3M,I2790,TRUE,_xll.ohTrigger(RecalcTrigger,Trigger3M)),NA())</f>
        <v>6.0911406698360704E-3</v>
      </c>
      <c r="P2790" s="44">
        <f>IFERROR(_xll.qlIndexFixing(ONIndex6M,I2790,TRUE,_xll.ohTrigger(RecalcTrigger,Trigger6M)),NA())</f>
        <v>6.0135608985345534E-3</v>
      </c>
      <c r="Q2790" s="146">
        <f>IFERROR(_xll.qlIndexFixing(ONIndex1Y,I2790,TRUE,_xll.ohTrigger(RecalcTrigger,Trigger1Y)),NA())</f>
        <v>6.1805015049520851E-3</v>
      </c>
    </row>
    <row r="2791" spans="2:17" x14ac:dyDescent="0.2">
      <c r="B2791" s="39" t="s">
        <v>42</v>
      </c>
      <c r="D2791" s="42">
        <f>_xll.qlCalendarAdvance(Calendar,$D2790,B2791,"f",FALSE)</f>
        <v>59329</v>
      </c>
      <c r="E2791" s="140">
        <f>_xll.qlInterestRateIndexValueDate(IndexON,D2791)</f>
        <v>59329</v>
      </c>
      <c r="F2791" s="156">
        <f>IFERROR(_xll.qlIndexFixing(IndexON,D2791,TRUE,_xll.ohTrigger(RecalcTrigger,TriggerON)),NA())</f>
        <v>5.1898882687484438E-3</v>
      </c>
      <c r="H2791" s="42">
        <f>_xll.qlCalendarAdvance(Calendar,$H2790,B2791,"f",FALSE)</f>
        <v>59329</v>
      </c>
      <c r="I2791" s="140">
        <f>_xll.qlInterestRateIndexValueDate(Index1M,$H2791)</f>
        <v>59329</v>
      </c>
      <c r="J2791" s="145">
        <f>IFERROR(_xll.qlIndexFixing(Index1M,$H2791,TRUE,_xll.ohTrigger(RecalcTrigger,Trigger1M)),NA())</f>
        <v>5.8721727212780834E-3</v>
      </c>
      <c r="K2791" s="44">
        <f>IFERROR(_xll.qlIndexFixing(Index3M,H2791,TRUE,_xll.ohTrigger(RecalcTrigger,Trigger3M)),NA())</f>
        <v>6.1139147414377712E-3</v>
      </c>
      <c r="L2791" s="44">
        <f>IFERROR(_xll.qlIndexFixing(Index6M,$H2791,TRUE,_xll.ohTrigger(RecalcTrigger,Trigger6M)),NA())</f>
        <v>6.0596277564175594E-3</v>
      </c>
      <c r="M2791" s="146">
        <f>IFERROR(_xll.qlIndexFixing(Index1Y,$H2791,TRUE,_xll.ohTrigger(RecalcTrigger,Trigger1Y)),NA())</f>
        <v>6.2715147624574641E-3</v>
      </c>
      <c r="N2791" s="145">
        <f>IFERROR(_xll.qlIndexFixing(ONIndex1M,I2791,TRUE,_xll.ohTrigger(RecalcTrigger,Trigger1M)),NA())</f>
        <v>5.865502257998978E-3</v>
      </c>
      <c r="O2791" s="44">
        <f>IFERROR(_xll.qlIndexFixing(ONIndex3M,I2791,TRUE,_xll.ohTrigger(RecalcTrigger,Trigger3M)),NA())</f>
        <v>6.093534887923191E-3</v>
      </c>
      <c r="P2791" s="44">
        <f>IFERROR(_xll.qlIndexFixing(ONIndex6M,I2791,TRUE,_xll.ohTrigger(RecalcTrigger,Trigger6M)),NA())</f>
        <v>6.0161372251832379E-3</v>
      </c>
      <c r="Q2791" s="146">
        <f>IFERROR(_xll.qlIndexFixing(ONIndex1Y,I2791,TRUE,_xll.ohTrigger(RecalcTrigger,Trigger1Y)),NA())</f>
        <v>6.183007292321907E-3</v>
      </c>
    </row>
    <row r="2792" spans="2:17" x14ac:dyDescent="0.2">
      <c r="B2792" s="39" t="s">
        <v>42</v>
      </c>
      <c r="D2792" s="42">
        <f>_xll.qlCalendarAdvance(Calendar,$D2791,B2792,"f",FALSE)</f>
        <v>59336</v>
      </c>
      <c r="E2792" s="140">
        <f>_xll.qlInterestRateIndexValueDate(IndexON,D2792)</f>
        <v>59336</v>
      </c>
      <c r="F2792" s="156">
        <f>IFERROR(_xll.qlIndexFixing(IndexON,D2792,TRUE,_xll.ohTrigger(RecalcTrigger,TriggerON)),NA())</f>
        <v>5.1924538725689473E-3</v>
      </c>
      <c r="H2792" s="42">
        <f>_xll.qlCalendarAdvance(Calendar,$H2791,B2792,"f",FALSE)</f>
        <v>59336</v>
      </c>
      <c r="I2792" s="140">
        <f>_xll.qlInterestRateIndexValueDate(Index1M,$H2792)</f>
        <v>59336</v>
      </c>
      <c r="J2792" s="145">
        <f>IFERROR(_xll.qlIndexFixing(Index1M,$H2792,TRUE,_xll.ohTrigger(RecalcTrigger,Trigger1M)),NA())</f>
        <v>5.8747412363323228E-3</v>
      </c>
      <c r="K2792" s="44">
        <f>IFERROR(_xll.qlIndexFixing(Index3M,H2792,TRUE,_xll.ohTrigger(RecalcTrigger,Trigger3M)),NA())</f>
        <v>6.1163512712730187E-3</v>
      </c>
      <c r="L2792" s="44">
        <f>IFERROR(_xll.qlIndexFixing(Index6M,$H2792,TRUE,_xll.ohTrigger(RecalcTrigger,Trigger6M)),NA())</f>
        <v>6.0623131952006479E-3</v>
      </c>
      <c r="M2792" s="146">
        <f>IFERROR(_xll.qlIndexFixing(Index1Y,$H2792,TRUE,_xll.ohTrigger(RecalcTrigger,Trigger1Y)),NA())</f>
        <v>6.2742601390997077E-3</v>
      </c>
      <c r="N2792" s="145">
        <f>IFERROR(_xll.qlIndexFixing(ONIndex1M,I2792,TRUE,_xll.ohTrigger(RecalcTrigger,Trigger1M)),NA())</f>
        <v>5.8680550323553238E-3</v>
      </c>
      <c r="O2792" s="44">
        <f>IFERROR(_xll.qlIndexFixing(ONIndex3M,I2792,TRUE,_xll.ohTrigger(RecalcTrigger,Trigger3M)),NA())</f>
        <v>6.0959342530164662E-3</v>
      </c>
      <c r="P2792" s="44">
        <f>IFERROR(_xll.qlIndexFixing(ONIndex6M,I2792,TRUE,_xll.ohTrigger(RecalcTrigger,Trigger6M)),NA())</f>
        <v>6.0187207675443943E-3</v>
      </c>
      <c r="Q2792" s="146">
        <f>IFERROR(_xll.qlIndexFixing(ONIndex1Y,I2792,TRUE,_xll.ohTrigger(RecalcTrigger,Trigger1Y)),NA())</f>
        <v>6.1855213211259308E-3</v>
      </c>
    </row>
    <row r="2793" spans="2:17" x14ac:dyDescent="0.2">
      <c r="B2793" s="39" t="s">
        <v>42</v>
      </c>
      <c r="D2793" s="42">
        <f>_xll.qlCalendarAdvance(Calendar,$D2792,B2793,"f",FALSE)</f>
        <v>59343</v>
      </c>
      <c r="E2793" s="140">
        <f>_xll.qlInterestRateIndexValueDate(IndexON,D2793)</f>
        <v>59343</v>
      </c>
      <c r="F2793" s="156">
        <f>IFERROR(_xll.qlIndexFixing(IndexON,D2793,TRUE,_xll.ohTrigger(RecalcTrigger,TriggerON)),NA())</f>
        <v>5.1950244993137495E-3</v>
      </c>
      <c r="H2793" s="42">
        <f>_xll.qlCalendarAdvance(Calendar,$H2792,B2793,"f",FALSE)</f>
        <v>59343</v>
      </c>
      <c r="I2793" s="140">
        <f>_xll.qlInterestRateIndexValueDate(Index1M,$H2793)</f>
        <v>59343</v>
      </c>
      <c r="J2793" s="145">
        <f>IFERROR(_xll.qlIndexFixing(Index1M,$H2793,TRUE,_xll.ohTrigger(RecalcTrigger,Trigger1M)),NA())</f>
        <v>5.877316775819005E-3</v>
      </c>
      <c r="K2793" s="44">
        <f>IFERROR(_xll.qlIndexFixing(Index3M,H2793,TRUE,_xll.ohTrigger(RecalcTrigger,Trigger3M)),NA())</f>
        <v>6.1187929574726234E-3</v>
      </c>
      <c r="L2793" s="44">
        <f>IFERROR(_xll.qlIndexFixing(Index6M,$H2793,TRUE,_xll.ohTrigger(RecalcTrigger,Trigger6M)),NA())</f>
        <v>6.0650058751611259E-3</v>
      </c>
      <c r="M2793" s="146">
        <f>IFERROR(_xll.qlIndexFixing(Index1Y,$H2793,TRUE,_xll.ohTrigger(RecalcTrigger,Trigger1Y)),NA())</f>
        <v>6.277013816359478E-3</v>
      </c>
      <c r="N2793" s="145">
        <f>IFERROR(_xll.qlIndexFixing(ONIndex1M,I2793,TRUE,_xll.ohTrigger(RecalcTrigger,Trigger1M)),NA())</f>
        <v>5.8706148271836511E-3</v>
      </c>
      <c r="O2793" s="44">
        <f>IFERROR(_xll.qlIndexFixing(ONIndex3M,I2793,TRUE,_xll.ohTrigger(RecalcTrigger,Trigger3M)),NA())</f>
        <v>6.098338765115896E-3</v>
      </c>
      <c r="P2793" s="44">
        <f>IFERROR(_xll.qlIndexFixing(ONIndex6M,I2793,TRUE,_xll.ohTrigger(RecalcTrigger,Trigger6M)),NA())</f>
        <v>6.021311525699069E-3</v>
      </c>
      <c r="Q2793" s="146">
        <f>IFERROR(_xll.qlIndexFixing(ONIndex1Y,I2793,TRUE,_xll.ohTrigger(RecalcTrigger,Trigger1Y)),NA())</f>
        <v>6.1880435915262488E-3</v>
      </c>
    </row>
    <row r="2794" spans="2:17" x14ac:dyDescent="0.2">
      <c r="B2794" s="39" t="s">
        <v>42</v>
      </c>
      <c r="D2794" s="42">
        <f>_xll.qlCalendarAdvance(Calendar,$D2793,B2794,"f",FALSE)</f>
        <v>59350</v>
      </c>
      <c r="E2794" s="140">
        <f>_xll.qlInterestRateIndexValueDate(IndexON,D2794)</f>
        <v>59350</v>
      </c>
      <c r="F2794" s="156">
        <f>IFERROR(_xll.qlIndexFixing(IndexON,D2794,TRUE,_xll.ohTrigger(RecalcTrigger,TriggerON)),NA())</f>
        <v>5.1976001492259893E-3</v>
      </c>
      <c r="H2794" s="42">
        <f>_xll.qlCalendarAdvance(Calendar,$H2793,B2794,"f",FALSE)</f>
        <v>59350</v>
      </c>
      <c r="I2794" s="140">
        <f>_xll.qlInterestRateIndexValueDate(Index1M,$H2794)</f>
        <v>59350</v>
      </c>
      <c r="J2794" s="145">
        <f>IFERROR(_xll.qlIndexFixing(Index1M,$H2794,TRUE,_xll.ohTrigger(RecalcTrigger,Trigger1M)),NA())</f>
        <v>5.8798993397408319E-3</v>
      </c>
      <c r="K2794" s="44">
        <f>IFERROR(_xll.qlIndexFixing(Index3M,H2794,TRUE,_xll.ohTrigger(RecalcTrigger,Trigger3M)),NA())</f>
        <v>6.1212398000462754E-3</v>
      </c>
      <c r="L2794" s="44">
        <f>IFERROR(_xll.qlIndexFixing(Index6M,$H2794,TRUE,_xll.ohTrigger(RecalcTrigger,Trigger6M)),NA())</f>
        <v>6.0677057963291108E-3</v>
      </c>
      <c r="M2794" s="146">
        <f>IFERROR(_xll.qlIndexFixing(Index1Y,$H2794,TRUE,_xll.ohTrigger(RecalcTrigger,Trigger1Y)),NA())</f>
        <v>6.2797757943051646E-3</v>
      </c>
      <c r="N2794" s="145">
        <f>IFERROR(_xll.qlIndexFixing(ONIndex1M,I2794,TRUE,_xll.ohTrigger(RecalcTrigger,Trigger1M)),NA())</f>
        <v>5.8731816427270989E-3</v>
      </c>
      <c r="O2794" s="44">
        <f>IFERROR(_xll.qlIndexFixing(ONIndex3M,I2794,TRUE,_xll.ohTrigger(RecalcTrigger,Trigger3M)),NA())</f>
        <v>6.1007484242214804E-3</v>
      </c>
      <c r="P2794" s="44">
        <f>IFERROR(_xll.qlIndexFixing(ONIndex6M,I2794,TRUE,_xll.ohTrigger(RecalcTrigger,Trigger6M)),NA())</f>
        <v>6.0239094997283082E-3</v>
      </c>
      <c r="Q2794" s="146">
        <f>IFERROR(_xll.qlIndexFixing(ONIndex1Y,I2794,TRUE,_xll.ohTrigger(RecalcTrigger,Trigger1Y)),NA())</f>
        <v>6.1905741034418149E-3</v>
      </c>
    </row>
    <row r="2795" spans="2:17" x14ac:dyDescent="0.2">
      <c r="B2795" s="39" t="s">
        <v>42</v>
      </c>
      <c r="D2795" s="42">
        <f>_xll.qlCalendarAdvance(Calendar,$D2794,B2795,"f",FALSE)</f>
        <v>59357</v>
      </c>
      <c r="E2795" s="140">
        <f>_xll.qlInterestRateIndexValueDate(IndexON,D2795)</f>
        <v>59357</v>
      </c>
      <c r="F2795" s="156">
        <f>IFERROR(_xll.qlIndexFixing(IndexON,D2795,TRUE,_xll.ohTrigger(RecalcTrigger,TriggerON)),NA())</f>
        <v>5.2001808221435741E-3</v>
      </c>
      <c r="H2795" s="42">
        <f>_xll.qlCalendarAdvance(Calendar,$H2794,B2795,"f",FALSE)</f>
        <v>59357</v>
      </c>
      <c r="I2795" s="140">
        <f>_xll.qlInterestRateIndexValueDate(Index1M,$H2795)</f>
        <v>59357</v>
      </c>
      <c r="J2795" s="145">
        <f>IFERROR(_xll.qlIndexFixing(Index1M,$H2795,TRUE,_xll.ohTrigger(RecalcTrigger,Trigger1M)),NA())</f>
        <v>5.8831880958227847E-3</v>
      </c>
      <c r="K2795" s="44">
        <f>IFERROR(_xll.qlIndexFixing(Index3M,H2795,TRUE,_xll.ohTrigger(RecalcTrigger,Trigger3M)),NA())</f>
        <v>6.1236917990019043E-3</v>
      </c>
      <c r="L2795" s="44">
        <f>IFERROR(_xll.qlIndexFixing(Index6M,$H2795,TRUE,_xll.ohTrigger(RecalcTrigger,Trigger6M)),NA())</f>
        <v>6.0706592949686007E-3</v>
      </c>
      <c r="M2795" s="146">
        <f>IFERROR(_xll.qlIndexFixing(Index1Y,$H2795,TRUE,_xll.ohTrigger(RecalcTrigger,Trigger1Y)),NA())</f>
        <v>6.2825460730051574E-3</v>
      </c>
      <c r="N2795" s="145">
        <f>IFERROR(_xll.qlIndexFixing(ONIndex1M,I2795,TRUE,_xll.ohTrigger(RecalcTrigger,Trigger1M)),NA())</f>
        <v>5.8757554789046207E-3</v>
      </c>
      <c r="O2795" s="44">
        <f>IFERROR(_xll.qlIndexFixing(ONIndex3M,I2795,TRUE,_xll.ohTrigger(RecalcTrigger,Trigger3M)),NA())</f>
        <v>6.1031632304142658E-3</v>
      </c>
      <c r="P2795" s="44">
        <f>IFERROR(_xll.qlIndexFixing(ONIndex6M,I2795,TRUE,_xll.ohTrigger(RecalcTrigger,Trigger6M)),NA())</f>
        <v>6.0265146893889732E-3</v>
      </c>
      <c r="Q2795" s="146">
        <f>IFERROR(_xll.qlIndexFixing(ONIndex1Y,I2795,TRUE,_xll.ohTrigger(RecalcTrigger,Trigger1Y)),NA())</f>
        <v>6.1931128569536753E-3</v>
      </c>
    </row>
    <row r="2796" spans="2:17" x14ac:dyDescent="0.2">
      <c r="B2796" s="39" t="s">
        <v>42</v>
      </c>
      <c r="D2796" s="42">
        <f>_xll.qlCalendarAdvance(Calendar,$D2795,B2796,"f",FALSE)</f>
        <v>59364</v>
      </c>
      <c r="E2796" s="140">
        <f>_xll.qlInterestRateIndexValueDate(IndexON,D2796)</f>
        <v>59364</v>
      </c>
      <c r="F2796" s="156">
        <f>IFERROR(_xll.qlIndexFixing(IndexON,D2796,TRUE,_xll.ohTrigger(RecalcTrigger,TriggerON)),NA())</f>
        <v>5.2027665180665039E-3</v>
      </c>
      <c r="H2796" s="42">
        <f>_xll.qlCalendarAdvance(Calendar,$H2795,B2796,"f",FALSE)</f>
        <v>59364</v>
      </c>
      <c r="I2796" s="140">
        <f>_xll.qlInterestRateIndexValueDate(Index1M,$H2796)</f>
        <v>59364</v>
      </c>
      <c r="J2796" s="145">
        <f>IFERROR(_xll.qlIndexFixing(Index1M,$H2796,TRUE,_xll.ohTrigger(RecalcTrigger,Trigger1M)),NA())</f>
        <v>5.8857863395028239E-3</v>
      </c>
      <c r="K2796" s="44">
        <f>IFERROR(_xll.qlIndexFixing(Index3M,H2796,TRUE,_xll.ohTrigger(RecalcTrigger,Trigger3M)),NA())</f>
        <v>6.1261489543500795E-3</v>
      </c>
      <c r="L2796" s="44">
        <f>IFERROR(_xll.qlIndexFixing(Index6M,$H2796,TRUE,_xll.ohTrigger(RecalcTrigger,Trigger6M)),NA())</f>
        <v>6.0733742609722276E-3</v>
      </c>
      <c r="M2796" s="146">
        <f>IFERROR(_xll.qlIndexFixing(Index1Y,$H2796,TRUE,_xll.ohTrigger(RecalcTrigger,Trigger1Y)),NA())</f>
        <v>6.2853246525276241E-3</v>
      </c>
      <c r="N2796" s="145">
        <f>IFERROR(_xll.qlIndexFixing(ONIndex1M,I2796,TRUE,_xll.ohTrigger(RecalcTrigger,Trigger1M)),NA())</f>
        <v>5.8783363356351703E-3</v>
      </c>
      <c r="O2796" s="44">
        <f>IFERROR(_xll.qlIndexFixing(ONIndex3M,I2796,TRUE,_xll.ohTrigger(RecalcTrigger,Trigger3M)),NA())</f>
        <v>6.105583183694252E-3</v>
      </c>
      <c r="P2796" s="44">
        <f>IFERROR(_xll.qlIndexFixing(ONIndex6M,I2796,TRUE,_xll.ohTrigger(RecalcTrigger,Trigger6M)),NA())</f>
        <v>6.0291270949242026E-3</v>
      </c>
      <c r="Q2796" s="146">
        <f>IFERROR(_xll.qlIndexFixing(ONIndex1Y,I2796,TRUE,_xll.ohTrigger(RecalcTrigger,Trigger1Y)),NA())</f>
        <v>6.19565985206183E-3</v>
      </c>
    </row>
    <row r="2797" spans="2:17" x14ac:dyDescent="0.2">
      <c r="B2797" s="39" t="s">
        <v>42</v>
      </c>
      <c r="D2797" s="42">
        <f>_xll.qlCalendarAdvance(Calendar,$D2796,B2797,"f",FALSE)</f>
        <v>59371</v>
      </c>
      <c r="E2797" s="140">
        <f>_xll.qlInterestRateIndexValueDate(IndexON,D2797)</f>
        <v>59371</v>
      </c>
      <c r="F2797" s="156">
        <f>IFERROR(_xll.qlIndexFixing(IndexON,D2797,TRUE,_xll.ohTrigger(RecalcTrigger,TriggerON)),NA())</f>
        <v>5.2053572369947787E-3</v>
      </c>
      <c r="H2797" s="42">
        <f>_xll.qlCalendarAdvance(Calendar,$H2796,B2797,"f",FALSE)</f>
        <v>59371</v>
      </c>
      <c r="I2797" s="140">
        <f>_xll.qlInterestRateIndexValueDate(Index1M,$H2797)</f>
        <v>59371</v>
      </c>
      <c r="J2797" s="145">
        <f>IFERROR(_xll.qlIndexFixing(Index1M,$H2797,TRUE,_xll.ohTrigger(RecalcTrigger,Trigger1M)),NA())</f>
        <v>5.8883916080313438E-3</v>
      </c>
      <c r="K2797" s="44">
        <f>IFERROR(_xll.qlIndexFixing(Index3M,H2797,TRUE,_xll.ohTrigger(RecalcTrigger,Trigger3M)),NA())</f>
        <v>6.1286112660996119E-3</v>
      </c>
      <c r="L2797" s="44">
        <f>IFERROR(_xll.qlIndexFixing(Index6M,$H2797,TRUE,_xll.ohTrigger(RecalcTrigger,Trigger6M)),NA())</f>
        <v>6.0760964684139131E-3</v>
      </c>
      <c r="M2797" s="146">
        <f>IFERROR(_xll.qlIndexFixing(Index1Y,$H2797,TRUE,_xll.ohTrigger(RecalcTrigger,Trigger1Y)),NA())</f>
        <v>6.2881115329413984E-3</v>
      </c>
      <c r="N2797" s="145">
        <f>IFERROR(_xll.qlIndexFixing(ONIndex1M,I2797,TRUE,_xll.ohTrigger(RecalcTrigger,Trigger1M)),NA())</f>
        <v>5.8809242130808403E-3</v>
      </c>
      <c r="O2797" s="44">
        <f>IFERROR(_xll.qlIndexFixing(ONIndex3M,I2797,TRUE,_xll.ohTrigger(RecalcTrigger,Trigger3M)),NA())</f>
        <v>6.1080082838993466E-3</v>
      </c>
      <c r="P2797" s="44">
        <f>IFERROR(_xll.qlIndexFixing(ONIndex6M,I2797,TRUE,_xll.ohTrigger(RecalcTrigger,Trigger6M)),NA())</f>
        <v>6.0317467161719041E-3</v>
      </c>
      <c r="Q2797" s="146">
        <f>IFERROR(_xll.qlIndexFixing(ONIndex1Y,I2797,TRUE,_xll.ohTrigger(RecalcTrigger,Trigger1Y)),NA())</f>
        <v>6.1982150886852327E-3</v>
      </c>
    </row>
    <row r="2798" spans="2:17" x14ac:dyDescent="0.2">
      <c r="B2798" s="39" t="s">
        <v>42</v>
      </c>
      <c r="D2798" s="42">
        <f>_xll.qlCalendarAdvance(Calendar,$D2797,B2798,"f",FALSE)</f>
        <v>59378</v>
      </c>
      <c r="E2798" s="140">
        <f>_xll.qlInterestRateIndexValueDate(IndexON,D2798)</f>
        <v>59378</v>
      </c>
      <c r="F2798" s="156">
        <f>IFERROR(_xll.qlIndexFixing(IndexON,D2798,TRUE,_xll.ohTrigger(RecalcTrigger,TriggerON)),NA())</f>
        <v>5.207952979090491E-3</v>
      </c>
      <c r="H2798" s="42">
        <f>_xll.qlCalendarAdvance(Calendar,$H2797,B2798,"f",FALSE)</f>
        <v>59378</v>
      </c>
      <c r="I2798" s="140">
        <f>_xll.qlInterestRateIndexValueDate(Index1M,$H2798)</f>
        <v>59378</v>
      </c>
      <c r="J2798" s="145">
        <f>IFERROR(_xll.qlIndexFixing(Index1M,$H2798,TRUE,_xll.ohTrigger(RecalcTrigger,Trigger1M)),NA())</f>
        <v>5.8912386972562996E-3</v>
      </c>
      <c r="K2798" s="44">
        <f>IFERROR(_xll.qlIndexFixing(Index3M,H2798,TRUE,_xll.ohTrigger(RecalcTrigger,Trigger3M)),NA())</f>
        <v>6.1310787342601907E-3</v>
      </c>
      <c r="L2798" s="44">
        <f>IFERROR(_xll.qlIndexFixing(Index6M,$H2798,TRUE,_xll.ohTrigger(RecalcTrigger,Trigger6M)),NA())</f>
        <v>6.0788259173236098E-3</v>
      </c>
      <c r="M2798" s="146">
        <f>IFERROR(_xll.qlIndexFixing(Index1Y,$H2798,TRUE,_xll.ohTrigger(RecalcTrigger,Trigger1Y)),NA())</f>
        <v>6.2909067143155362E-3</v>
      </c>
      <c r="N2798" s="145">
        <f>IFERROR(_xll.qlIndexFixing(ONIndex1M,I2798,TRUE,_xll.ohTrigger(RecalcTrigger,Trigger1M)),NA())</f>
        <v>5.8835191110795382E-3</v>
      </c>
      <c r="O2798" s="44">
        <f>IFERROR(_xll.qlIndexFixing(ONIndex3M,I2798,TRUE,_xll.ohTrigger(RecalcTrigger,Trigger3M)),NA())</f>
        <v>6.110438531191642E-3</v>
      </c>
      <c r="P2798" s="44">
        <f>IFERROR(_xll.qlIndexFixing(ONIndex6M,I2798,TRUE,_xll.ohTrigger(RecalcTrigger,Trigger6M)),NA())</f>
        <v>6.0343735532131237E-3</v>
      </c>
      <c r="Q2798" s="146">
        <f>IFERROR(_xll.qlIndexFixing(ONIndex1Y,I2798,TRUE,_xll.ohTrigger(RecalcTrigger,Trigger1Y)),NA())</f>
        <v>6.2007785668238835E-3</v>
      </c>
    </row>
    <row r="2799" spans="2:17" x14ac:dyDescent="0.2">
      <c r="B2799" s="39" t="s">
        <v>42</v>
      </c>
      <c r="D2799" s="42">
        <f>_xll.qlCalendarAdvance(Calendar,$D2798,B2799,"f",FALSE)</f>
        <v>59385</v>
      </c>
      <c r="E2799" s="140">
        <f>_xll.qlInterestRateIndexValueDate(IndexON,D2799)</f>
        <v>59385</v>
      </c>
      <c r="F2799" s="156">
        <f>IFERROR(_xll.qlIndexFixing(IndexON,D2799,TRUE,_xll.ohTrigger(RecalcTrigger,TriggerON)),NA())</f>
        <v>5.2105537440294558E-3</v>
      </c>
      <c r="H2799" s="42">
        <f>_xll.qlCalendarAdvance(Calendar,$H2798,B2799,"f",FALSE)</f>
        <v>59385</v>
      </c>
      <c r="I2799" s="140">
        <f>_xll.qlInterestRateIndexValueDate(Index1M,$H2799)</f>
        <v>59385</v>
      </c>
      <c r="J2799" s="145">
        <f>IFERROR(_xll.qlIndexFixing(Index1M,$H2799,TRUE,_xll.ohTrigger(RecalcTrigger,Trigger1M)),NA())</f>
        <v>5.8936232196436494E-3</v>
      </c>
      <c r="K2799" s="44">
        <f>IFERROR(_xll.qlIndexFixing(Index3M,H2799,TRUE,_xll.ohTrigger(RecalcTrigger,Trigger3M)),NA())</f>
        <v>6.1335513588423882E-3</v>
      </c>
      <c r="L2799" s="44">
        <f>IFERROR(_xll.qlIndexFixing(Index6M,$H2799,TRUE,_xll.ohTrigger(RecalcTrigger,Trigger6M)),NA())</f>
        <v>6.0815626077303881E-3</v>
      </c>
      <c r="M2799" s="146">
        <f>IFERROR(_xll.qlIndexFixing(Index1Y,$H2799,TRUE,_xll.ohTrigger(RecalcTrigger,Trigger1Y)),NA())</f>
        <v>6.2937101967190934E-3</v>
      </c>
      <c r="N2799" s="145">
        <f>IFERROR(_xll.qlIndexFixing(ONIndex1M,I2799,TRUE,_xll.ohTrigger(RecalcTrigger,Trigger1M)),NA())</f>
        <v>5.8861210298744027E-3</v>
      </c>
      <c r="O2799" s="44">
        <f>IFERROR(_xll.qlIndexFixing(ONIndex3M,I2799,TRUE,_xll.ohTrigger(RecalcTrigger,Trigger3M)),NA())</f>
        <v>6.1128739254900921E-3</v>
      </c>
      <c r="P2799" s="44">
        <f>IFERROR(_xll.qlIndexFixing(ONIndex6M,I2799,TRUE,_xll.ohTrigger(RecalcTrigger,Trigger6M)),NA())</f>
        <v>6.0370076058857691E-3</v>
      </c>
      <c r="Q2799" s="146">
        <f>IFERROR(_xll.qlIndexFixing(ONIndex1Y,I2799,TRUE,_xll.ohTrigger(RecalcTrigger,Trigger1Y)),NA())</f>
        <v>6.2033502865588286E-3</v>
      </c>
    </row>
    <row r="2800" spans="2:17" x14ac:dyDescent="0.2">
      <c r="B2800" s="39" t="s">
        <v>42</v>
      </c>
      <c r="D2800" s="42">
        <f>_xll.qlCalendarAdvance(Calendar,$D2799,B2800,"f",FALSE)</f>
        <v>59392</v>
      </c>
      <c r="E2800" s="140">
        <f>_xll.qlInterestRateIndexValueDate(IndexON,D2800)</f>
        <v>59392</v>
      </c>
      <c r="F2800" s="156">
        <f>IFERROR(_xll.qlIndexFixing(IndexON,D2800,TRUE,_xll.ohTrigger(RecalcTrigger,TriggerON)),NA())</f>
        <v>5.2131595321358581E-3</v>
      </c>
      <c r="H2800" s="42">
        <f>_xll.qlCalendarAdvance(Calendar,$H2799,B2800,"f",FALSE)</f>
        <v>59392</v>
      </c>
      <c r="I2800" s="140">
        <f>_xll.qlInterestRateIndexValueDate(Index1M,$H2800)</f>
        <v>59392</v>
      </c>
      <c r="J2800" s="145">
        <f>IFERROR(_xll.qlIndexFixing(Index1M,$H2800,TRUE,_xll.ohTrigger(RecalcTrigger,Trigger1M)),NA())</f>
        <v>5.8962495627421707E-3</v>
      </c>
      <c r="K2800" s="44">
        <f>IFERROR(_xll.qlIndexFixing(Index3M,H2800,TRUE,_xll.ohTrigger(RecalcTrigger,Trigger3M)),NA())</f>
        <v>6.1360291398558937E-3</v>
      </c>
      <c r="L2800" s="44">
        <f>IFERROR(_xll.qlIndexFixing(Index6M,$H2800,TRUE,_xll.ohTrigger(RecalcTrigger,Trigger6M)),NA())</f>
        <v>6.0843065396646405E-3</v>
      </c>
      <c r="M2800" s="146">
        <f>IFERROR(_xll.qlIndexFixing(Index1Y,$H2800,TRUE,_xll.ohTrigger(RecalcTrigger,Trigger1Y)),NA())</f>
        <v>6.2965219802213479E-3</v>
      </c>
      <c r="N2800" s="145">
        <f>IFERROR(_xll.qlIndexFixing(ONIndex1M,I2800,TRUE,_xll.ohTrigger(RecalcTrigger,Trigger1M)),NA())</f>
        <v>5.8887299691412487E-3</v>
      </c>
      <c r="O2800" s="44">
        <f>IFERROR(_xll.qlIndexFixing(ONIndex3M,I2800,TRUE,_xll.ohTrigger(RecalcTrigger,Trigger3M)),NA())</f>
        <v>6.1153144668757431E-3</v>
      </c>
      <c r="P2800" s="44">
        <f>IFERROR(_xll.qlIndexFixing(ONIndex6M,I2800,TRUE,_xll.ohTrigger(RecalcTrigger,Trigger6M)),NA())</f>
        <v>6.0396488745140253E-3</v>
      </c>
      <c r="Q2800" s="146">
        <f>IFERROR(_xll.qlIndexFixing(ONIndex1Y,I2800,TRUE,_xll.ohTrigger(RecalcTrigger,Trigger1Y)),NA())</f>
        <v>6.205930247890068E-3</v>
      </c>
    </row>
    <row r="2801" spans="2:17" x14ac:dyDescent="0.2">
      <c r="B2801" s="39" t="s">
        <v>42</v>
      </c>
      <c r="D2801" s="42">
        <f>_xll.qlCalendarAdvance(Calendar,$D2800,B2801,"f",FALSE)</f>
        <v>59399</v>
      </c>
      <c r="E2801" s="140">
        <f>_xll.qlInterestRateIndexValueDate(IndexON,D2801)</f>
        <v>59399</v>
      </c>
      <c r="F2801" s="156">
        <f>IFERROR(_xll.qlIndexFixing(IndexON,D2801,TRUE,_xll.ohTrigger(RecalcTrigger,TriggerON)),NA())</f>
        <v>5.2157703431665592E-3</v>
      </c>
      <c r="H2801" s="42">
        <f>_xll.qlCalendarAdvance(Calendar,$H2800,B2801,"f",FALSE)</f>
        <v>59399</v>
      </c>
      <c r="I2801" s="140">
        <f>_xll.qlInterestRateIndexValueDate(Index1M,$H2801)</f>
        <v>59399</v>
      </c>
      <c r="J2801" s="145">
        <f>IFERROR(_xll.qlIndexFixing(Index1M,$H2801,TRUE,_xll.ohTrigger(RecalcTrigger,Trigger1M)),NA())</f>
        <v>5.8988829307039083E-3</v>
      </c>
      <c r="K2801" s="44">
        <f>IFERROR(_xll.qlIndexFixing(Index3M,H2801,TRUE,_xll.ohTrigger(RecalcTrigger,Trigger3M)),NA())</f>
        <v>6.1385120773086365E-3</v>
      </c>
      <c r="L2801" s="44">
        <f>IFERROR(_xll.qlIndexFixing(Index6M,$H2801,TRUE,_xll.ohTrigger(RecalcTrigger,Trigger6M)),NA())</f>
        <v>6.0870577131558789E-3</v>
      </c>
      <c r="M2801" s="146">
        <f>IFERROR(_xll.qlIndexFixing(Index1Y,$H2801,TRUE,_xll.ohTrigger(RecalcTrigger,Trigger1Y)),NA())</f>
        <v>6.2993420648920218E-3</v>
      </c>
      <c r="N2801" s="145">
        <f>IFERROR(_xll.qlIndexFixing(ONIndex1M,I2801,TRUE,_xll.ohTrigger(RecalcTrigger,Trigger1M)),NA())</f>
        <v>5.8913459291232151E-3</v>
      </c>
      <c r="O2801" s="44">
        <f>IFERROR(_xll.qlIndexFixing(ONIndex3M,I2801,TRUE,_xll.ohTrigger(RecalcTrigger,Trigger3M)),NA())</f>
        <v>6.1177601552675487E-3</v>
      </c>
      <c r="P2801" s="44">
        <f>IFERROR(_xll.qlIndexFixing(ONIndex6M,I2801,TRUE,_xll.ohTrigger(RecalcTrigger,Trigger6M)),NA())</f>
        <v>6.0422973588547535E-3</v>
      </c>
      <c r="Q2801" s="146">
        <f>IFERROR(_xll.qlIndexFixing(ONIndex1Y,I2801,TRUE,_xll.ohTrigger(RecalcTrigger,Trigger1Y)),NA())</f>
        <v>6.2085184507365554E-3</v>
      </c>
    </row>
    <row r="2802" spans="2:17" x14ac:dyDescent="0.2">
      <c r="B2802" s="39" t="s">
        <v>42</v>
      </c>
      <c r="D2802" s="42">
        <f>_xll.qlCalendarAdvance(Calendar,$D2801,B2802,"f",FALSE)</f>
        <v>59406</v>
      </c>
      <c r="E2802" s="140">
        <f>_xll.qlInterestRateIndexValueDate(IndexON,D2802)</f>
        <v>59406</v>
      </c>
      <c r="F2802" s="156">
        <f>IFERROR(_xll.qlIndexFixing(IndexON,D2802,TRUE,_xll.ohTrigger(RecalcTrigger,TriggerON)),NA())</f>
        <v>5.2183861773646978E-3</v>
      </c>
      <c r="H2802" s="42">
        <f>_xll.qlCalendarAdvance(Calendar,$H2801,B2802,"f",FALSE)</f>
        <v>59406</v>
      </c>
      <c r="I2802" s="140">
        <f>_xll.qlInterestRateIndexValueDate(Index1M,$H2802)</f>
        <v>59406</v>
      </c>
      <c r="J2802" s="145">
        <f>IFERROR(_xll.qlIndexFixing(Index1M,$H2802,TRUE,_xll.ohTrigger(RecalcTrigger,Trigger1M)),NA())</f>
        <v>5.9015233235386868E-3</v>
      </c>
      <c r="K2802" s="44">
        <f>IFERROR(_xll.qlIndexFixing(Index3M,H2802,TRUE,_xll.ohTrigger(RecalcTrigger,Trigger3M)),NA())</f>
        <v>6.1410001712111873E-3</v>
      </c>
      <c r="L2802" s="44">
        <f>IFERROR(_xll.qlIndexFixing(Index6M,$H2802,TRUE,_xll.ohTrigger(RecalcTrigger,Trigger6M)),NA())</f>
        <v>6.0898161282344956E-3</v>
      </c>
      <c r="M2802" s="146">
        <f>IFERROR(_xll.qlIndexFixing(Index1Y,$H2802,TRUE,_xll.ohTrigger(RecalcTrigger,Trigger1Y)),NA())</f>
        <v>6.3021704508006149E-3</v>
      </c>
      <c r="N2802" s="145">
        <f>IFERROR(_xll.qlIndexFixing(ONIndex1M,I2802,TRUE,_xll.ohTrigger(RecalcTrigger,Trigger1M)),NA())</f>
        <v>5.8939689096582093E-3</v>
      </c>
      <c r="O2802" s="44">
        <f>IFERROR(_xll.qlIndexFixing(ONIndex3M,I2802,TRUE,_xll.ohTrigger(RecalcTrigger,Trigger3M)),NA())</f>
        <v>6.1202109906655089E-3</v>
      </c>
      <c r="P2802" s="44">
        <f>IFERROR(_xll.qlIndexFixing(ONIndex6M,I2802,TRUE,_xll.ohTrigger(RecalcTrigger,Trigger6M)),NA())</f>
        <v>6.0449530589079536E-3</v>
      </c>
      <c r="Q2802" s="146">
        <f>IFERROR(_xll.qlIndexFixing(ONIndex1Y,I2802,TRUE,_xll.ohTrigger(RecalcTrigger,Trigger1Y)),NA())</f>
        <v>6.2111148950982908E-3</v>
      </c>
    </row>
    <row r="2803" spans="2:17" x14ac:dyDescent="0.2">
      <c r="B2803" s="39" t="s">
        <v>42</v>
      </c>
      <c r="D2803" s="42">
        <f>_xll.qlCalendarAdvance(Calendar,$D2802,B2803,"f",FALSE)</f>
        <v>59413</v>
      </c>
      <c r="E2803" s="140">
        <f>_xll.qlInterestRateIndexValueDate(IndexON,D2803)</f>
        <v>59413</v>
      </c>
      <c r="F2803" s="156">
        <f>IFERROR(_xll.qlIndexFixing(IndexON,D2803,TRUE,_xll.ohTrigger(RecalcTrigger,TriggerON)),NA())</f>
        <v>5.2210070344871351E-3</v>
      </c>
      <c r="H2803" s="42">
        <f>_xll.qlCalendarAdvance(Calendar,$H2802,B2803,"f",FALSE)</f>
        <v>59413</v>
      </c>
      <c r="I2803" s="140">
        <f>_xll.qlInterestRateIndexValueDate(Index1M,$H2803)</f>
        <v>59413</v>
      </c>
      <c r="J2803" s="145">
        <f>IFERROR(_xll.qlIndexFixing(Index1M,$H2803,TRUE,_xll.ohTrigger(RecalcTrigger,Trigger1M)),NA())</f>
        <v>5.903458515464366E-3</v>
      </c>
      <c r="K2803" s="44">
        <f>IFERROR(_xll.qlIndexFixing(Index3M,H2803,TRUE,_xll.ohTrigger(RecalcTrigger,Trigger3M)),NA())</f>
        <v>6.1434934215732371E-3</v>
      </c>
      <c r="L2803" s="44">
        <f>IFERROR(_xll.qlIndexFixing(Index6M,$H2803,TRUE,_xll.ohTrigger(RecalcTrigger,Trigger6M)),NA())</f>
        <v>6.0920801636093428E-3</v>
      </c>
      <c r="M2803" s="146">
        <f>IFERROR(_xll.qlIndexFixing(Index1Y,$H2803,TRUE,_xll.ohTrigger(RecalcTrigger,Trigger1Y)),NA())</f>
        <v>6.3050071380172934E-3</v>
      </c>
      <c r="N2803" s="145">
        <f>IFERROR(_xll.qlIndexFixing(ONIndex1M,I2803,TRUE,_xll.ohTrigger(RecalcTrigger,Trigger1M)),NA())</f>
        <v>5.8965989109083239E-3</v>
      </c>
      <c r="O2803" s="44">
        <f>IFERROR(_xll.qlIndexFixing(ONIndex3M,I2803,TRUE,_xll.ohTrigger(RecalcTrigger,Trigger3M)),NA())</f>
        <v>6.1226669730696237E-3</v>
      </c>
      <c r="P2803" s="44">
        <f>IFERROR(_xll.qlIndexFixing(ONIndex6M,I2803,TRUE,_xll.ohTrigger(RecalcTrigger,Trigger6M)),NA())</f>
        <v>6.0476159748357183E-3</v>
      </c>
      <c r="Q2803" s="146">
        <f>IFERROR(_xll.qlIndexFixing(ONIndex1Y,I2803,TRUE,_xll.ohTrigger(RecalcTrigger,Trigger1Y)),NA())</f>
        <v>6.2137195810563206E-3</v>
      </c>
    </row>
    <row r="2804" spans="2:17" x14ac:dyDescent="0.2">
      <c r="B2804" s="39" t="s">
        <v>42</v>
      </c>
      <c r="D2804" s="42">
        <f>_xll.qlCalendarAdvance(Calendar,$D2803,B2804,"f",FALSE)</f>
        <v>59420</v>
      </c>
      <c r="E2804" s="140">
        <f>_xll.qlInterestRateIndexValueDate(IndexON,D2804)</f>
        <v>59420</v>
      </c>
      <c r="F2804" s="156">
        <f>IFERROR(_xll.qlIndexFixing(IndexON,D2804,TRUE,_xll.ohTrigger(RecalcTrigger,TriggerON)),NA())</f>
        <v>5.2236329146959637E-3</v>
      </c>
      <c r="H2804" s="42">
        <f>_xll.qlCalendarAdvance(Calendar,$H2803,B2804,"f",FALSE)</f>
        <v>59420</v>
      </c>
      <c r="I2804" s="140">
        <f>_xll.qlInterestRateIndexValueDate(Index1M,$H2804)</f>
        <v>59420</v>
      </c>
      <c r="J2804" s="145">
        <f>IFERROR(_xll.qlIndexFixing(Index1M,$H2804,TRUE,_xll.ohTrigger(RecalcTrigger,Trigger1M)),NA())</f>
        <v>5.906111324007794E-3</v>
      </c>
      <c r="K2804" s="44">
        <f>IFERROR(_xll.qlIndexFixing(Index3M,H2804,TRUE,_xll.ohTrigger(RecalcTrigger,Trigger3M)),NA())</f>
        <v>6.1457606834793089E-3</v>
      </c>
      <c r="L2804" s="44">
        <f>IFERROR(_xll.qlIndexFixing(Index6M,$H2804,TRUE,_xll.ohTrigger(RecalcTrigger,Trigger6M)),NA())</f>
        <v>6.0946006456470067E-3</v>
      </c>
      <c r="M2804" s="146">
        <f>IFERROR(_xll.qlIndexFixing(Index1Y,$H2804,TRUE,_xll.ohTrigger(RecalcTrigger,Trigger1Y)),NA())</f>
        <v>6.3078521266117793E-3</v>
      </c>
      <c r="N2804" s="145">
        <f>IFERROR(_xll.qlIndexFixing(ONIndex1M,I2804,TRUE,_xll.ohTrigger(RecalcTrigger,Trigger1M)),NA())</f>
        <v>5.8992359327114663E-3</v>
      </c>
      <c r="O2804" s="44">
        <f>IFERROR(_xll.qlIndexFixing(ONIndex3M,I2804,TRUE,_xll.ohTrigger(RecalcTrigger,Trigger3M)),NA())</f>
        <v>6.1251281025609394E-3</v>
      </c>
      <c r="P2804" s="44">
        <f>IFERROR(_xll.qlIndexFixing(ONIndex6M,I2804,TRUE,_xll.ohTrigger(RecalcTrigger,Trigger6M)),NA())</f>
        <v>6.050286106475955E-3</v>
      </c>
      <c r="Q2804" s="146">
        <f>IFERROR(_xll.qlIndexFixing(ONIndex1Y,I2804,TRUE,_xll.ohTrigger(RecalcTrigger,Trigger1Y)),NA())</f>
        <v>6.2163325085295984E-3</v>
      </c>
    </row>
    <row r="2805" spans="2:17" x14ac:dyDescent="0.2">
      <c r="B2805" s="39" t="s">
        <v>42</v>
      </c>
      <c r="D2805" s="42">
        <f>_xll.qlCalendarAdvance(Calendar,$D2804,B2805,"f",FALSE)</f>
        <v>59427</v>
      </c>
      <c r="E2805" s="140">
        <f>_xll.qlInterestRateIndexValueDate(IndexON,D2805)</f>
        <v>59427</v>
      </c>
      <c r="F2805" s="156">
        <f>IFERROR(_xll.qlIndexFixing(IndexON,D2805,TRUE,_xll.ohTrigger(RecalcTrigger,TriggerON)),NA())</f>
        <v>5.2262638179101373E-3</v>
      </c>
      <c r="H2805" s="42">
        <f>_xll.qlCalendarAdvance(Calendar,$H2804,B2805,"f",FALSE)</f>
        <v>59427</v>
      </c>
      <c r="I2805" s="140">
        <f>_xll.qlInterestRateIndexValueDate(Index1M,$H2805)</f>
        <v>59427</v>
      </c>
      <c r="J2805" s="145">
        <f>IFERROR(_xll.qlIndexFixing(Index1M,$H2805,TRUE,_xll.ohTrigger(RecalcTrigger,Trigger1M)),NA())</f>
        <v>5.9087711570349945E-3</v>
      </c>
      <c r="K2805" s="44">
        <f>IFERROR(_xll.qlIndexFixing(Index3M,H2805,TRUE,_xll.ohTrigger(RecalcTrigger,Trigger3M)),NA())</f>
        <v>6.1482638363453681E-3</v>
      </c>
      <c r="L2805" s="44">
        <f>IFERROR(_xll.qlIndexFixing(Index6M,$H2805,TRUE,_xll.ohTrigger(RecalcTrigger,Trigger6M)),NA())</f>
        <v>6.0973790948633064E-3</v>
      </c>
      <c r="M2805" s="146">
        <f>IFERROR(_xll.qlIndexFixing(Index1Y,$H2805,TRUE,_xll.ohTrigger(RecalcTrigger,Trigger1Y)),NA())</f>
        <v>6.3107054166551269E-3</v>
      </c>
      <c r="N2805" s="145">
        <f>IFERROR(_xll.qlIndexFixing(ONIndex1M,I2805,TRUE,_xll.ohTrigger(RecalcTrigger,Trigger1M)),NA())</f>
        <v>5.9018799751486828E-3</v>
      </c>
      <c r="O2805" s="44">
        <f>IFERROR(_xll.qlIndexFixing(ONIndex3M,I2805,TRUE,_xll.ohTrigger(RecalcTrigger,Trigger3M)),NA())</f>
        <v>6.1275943790584098E-3</v>
      </c>
      <c r="P2805" s="44">
        <f>IFERROR(_xll.qlIndexFixing(ONIndex6M,I2805,TRUE,_xll.ohTrigger(RecalcTrigger,Trigger6M)),NA())</f>
        <v>6.0529634539097099E-3</v>
      </c>
      <c r="Q2805" s="146">
        <f>IFERROR(_xll.qlIndexFixing(ONIndex1Y,I2805,TRUE,_xll.ohTrigger(RecalcTrigger,Trigger1Y)),NA())</f>
        <v>6.2189536775991705E-3</v>
      </c>
    </row>
    <row r="2806" spans="2:17" x14ac:dyDescent="0.2">
      <c r="B2806" s="39" t="s">
        <v>42</v>
      </c>
      <c r="D2806" s="42">
        <f>_xll.qlCalendarAdvance(Calendar,$D2805,B2806,"f",FALSE)</f>
        <v>59434</v>
      </c>
      <c r="E2806" s="140">
        <f>_xll.qlInterestRateIndexValueDate(IndexON,D2806)</f>
        <v>59434</v>
      </c>
      <c r="F2806" s="156">
        <f>IFERROR(_xll.qlIndexFixing(IndexON,D2806,TRUE,_xll.ohTrigger(RecalcTrigger,TriggerON)),NA())</f>
        <v>5.2288997442107021E-3</v>
      </c>
      <c r="H2806" s="42">
        <f>_xll.qlCalendarAdvance(Calendar,$H2805,B2806,"f",FALSE)</f>
        <v>59434</v>
      </c>
      <c r="I2806" s="140">
        <f>_xll.qlInterestRateIndexValueDate(Index1M,$H2806)</f>
        <v>59434</v>
      </c>
      <c r="J2806" s="145">
        <f>IFERROR(_xll.qlIndexFixing(Index1M,$H2806,TRUE,_xll.ohTrigger(RecalcTrigger,Trigger1M)),NA())</f>
        <v>5.9114380145567731E-3</v>
      </c>
      <c r="K2806" s="44">
        <f>IFERROR(_xll.qlIndexFixing(Index3M,H2806,TRUE,_xll.ohTrigger(RecalcTrigger,Trigger3M)),NA())</f>
        <v>6.150772145594903E-3</v>
      </c>
      <c r="L2806" s="44">
        <f>IFERROR(_xll.qlIndexFixing(Index6M,$H2806,TRUE,_xll.ohTrigger(RecalcTrigger,Trigger6M)),NA())</f>
        <v>6.1001647853561342E-3</v>
      </c>
      <c r="M2806" s="146">
        <f>IFERROR(_xll.qlIndexFixing(Index1Y,$H2806,TRUE,_xll.ohTrigger(RecalcTrigger,Trigger1Y)),NA())</f>
        <v>6.3135670082175022E-3</v>
      </c>
      <c r="N2806" s="145">
        <f>IFERROR(_xll.qlIndexFixing(ONIndex1M,I2806,TRUE,_xll.ohTrigger(RecalcTrigger,Trigger1M)),NA())</f>
        <v>5.9045310383010197E-3</v>
      </c>
      <c r="O2806" s="44">
        <f>IFERROR(_xll.qlIndexFixing(ONIndex3M,I2806,TRUE,_xll.ohTrigger(RecalcTrigger,Trigger3M)),NA())</f>
        <v>6.130065802643081E-3</v>
      </c>
      <c r="P2806" s="44">
        <f>IFERROR(_xll.qlIndexFixing(ONIndex6M,I2806,TRUE,_xll.ohTrigger(RecalcTrigger,Trigger6M)),NA())</f>
        <v>6.0556480170559368E-3</v>
      </c>
      <c r="Q2806" s="146">
        <f>IFERROR(_xll.qlIndexFixing(ONIndex1Y,I2806,TRUE,_xll.ohTrigger(RecalcTrigger,Trigger1Y)),NA())</f>
        <v>6.2215830881839906E-3</v>
      </c>
    </row>
    <row r="2807" spans="2:17" x14ac:dyDescent="0.2">
      <c r="B2807" s="39" t="s">
        <v>42</v>
      </c>
      <c r="D2807" s="42">
        <f>_xll.qlCalendarAdvance(Calendar,$D2806,B2807,"f",FALSE)</f>
        <v>59441</v>
      </c>
      <c r="E2807" s="140">
        <f>_xll.qlInterestRateIndexValueDate(IndexON,D2807)</f>
        <v>59441</v>
      </c>
      <c r="F2807" s="156">
        <f>IFERROR(_xll.qlIndexFixing(IndexON,D2807,TRUE,_xll.ohTrigger(RecalcTrigger,TriggerON)),NA())</f>
        <v>5.231540693516612E-3</v>
      </c>
      <c r="H2807" s="42">
        <f>_xll.qlCalendarAdvance(Calendar,$H2806,B2807,"f",FALSE)</f>
        <v>59441</v>
      </c>
      <c r="I2807" s="140">
        <f>_xll.qlInterestRateIndexValueDate(Index1M,$H2807)</f>
        <v>59441</v>
      </c>
      <c r="J2807" s="145">
        <f>IFERROR(_xll.qlIndexFixing(Index1M,$H2807,TRUE,_xll.ohTrigger(RecalcTrigger,Trigger1M)),NA())</f>
        <v>5.9141118965731305E-3</v>
      </c>
      <c r="K2807" s="44">
        <f>IFERROR(_xll.qlIndexFixing(Index3M,H2807,TRUE,_xll.ohTrigger(RecalcTrigger,Trigger3M)),NA())</f>
        <v>6.1532856112394936E-3</v>
      </c>
      <c r="L2807" s="44">
        <f>IFERROR(_xll.qlIndexFixing(Index6M,$H2807,TRUE,_xll.ohTrigger(RecalcTrigger,Trigger6M)),NA())</f>
        <v>6.1029577171541477E-3</v>
      </c>
      <c r="M2807" s="146">
        <f>IFERROR(_xll.qlIndexFixing(Index1Y,$H2807,TRUE,_xll.ohTrigger(RecalcTrigger,Trigger1Y)),NA())</f>
        <v>6.3164369013695154E-3</v>
      </c>
      <c r="N2807" s="145">
        <f>IFERROR(_xll.qlIndexFixing(ONIndex1M,I2807,TRUE,_xll.ohTrigger(RecalcTrigger,Trigger1M)),NA())</f>
        <v>5.9071891220874306E-3</v>
      </c>
      <c r="O2807" s="44">
        <f>IFERROR(_xll.qlIndexFixing(ONIndex3M,I2807,TRUE,_xll.ohTrigger(RecalcTrigger,Trigger3M)),NA())</f>
        <v>6.1325423733149531E-3</v>
      </c>
      <c r="P2807" s="44">
        <f>IFERROR(_xll.qlIndexFixing(ONIndex6M,I2807,TRUE,_xll.ohTrigger(RecalcTrigger,Trigger6M)),NA())</f>
        <v>6.058339795995682E-3</v>
      </c>
      <c r="Q2807" s="146">
        <f>IFERROR(_xll.qlIndexFixing(ONIndex1Y,I2807,TRUE,_xll.ohTrigger(RecalcTrigger,Trigger1Y)),NA())</f>
        <v>6.2242207402840588E-3</v>
      </c>
    </row>
    <row r="2808" spans="2:17" x14ac:dyDescent="0.2">
      <c r="B2808" s="39" t="s">
        <v>42</v>
      </c>
      <c r="D2808" s="42">
        <f>_xll.qlCalendarAdvance(Calendar,$D2807,B2808,"f",FALSE)</f>
        <v>59448</v>
      </c>
      <c r="E2808" s="140">
        <f>_xll.qlInterestRateIndexValueDate(IndexON,D2808)</f>
        <v>59448</v>
      </c>
      <c r="F2808" s="156">
        <f>IFERROR(_xll.qlIndexFixing(IndexON,D2808,TRUE,_xll.ohTrigger(RecalcTrigger,TriggerON)),NA())</f>
        <v>5.2341866658278668E-3</v>
      </c>
      <c r="H2808" s="42">
        <f>_xll.qlCalendarAdvance(Calendar,$H2807,B2808,"f",FALSE)</f>
        <v>59448</v>
      </c>
      <c r="I2808" s="140">
        <f>_xll.qlInterestRateIndexValueDate(Index1M,$H2808)</f>
        <v>59448</v>
      </c>
      <c r="J2808" s="145">
        <f>IFERROR(_xll.qlIndexFixing(Index1M,$H2808,TRUE,_xll.ohTrigger(RecalcTrigger,Trigger1M)),NA())</f>
        <v>5.9175132031415289E-3</v>
      </c>
      <c r="K2808" s="44">
        <f>IFERROR(_xll.qlIndexFixing(Index3M,H2808,TRUE,_xll.ohTrigger(RecalcTrigger,Trigger3M)),NA())</f>
        <v>6.1560370206204086E-3</v>
      </c>
      <c r="L2808" s="44">
        <f>IFERROR(_xll.qlIndexFixing(Index6M,$H2808,TRUE,_xll.ohTrigger(RecalcTrigger,Trigger6M)),NA())</f>
        <v>6.1060114348448187E-3</v>
      </c>
      <c r="M2808" s="146">
        <f>IFERROR(_xll.qlIndexFixing(Index1Y,$H2808,TRUE,_xll.ohTrigger(RecalcTrigger,Trigger1Y)),NA())</f>
        <v>6.319315096182665E-3</v>
      </c>
      <c r="N2808" s="145">
        <f>IFERROR(_xll.qlIndexFixing(ONIndex1M,I2808,TRUE,_xll.ohTrigger(RecalcTrigger,Trigger1M)),NA())</f>
        <v>5.9098542264268694E-3</v>
      </c>
      <c r="O2808" s="44">
        <f>IFERROR(_xll.qlIndexFixing(ONIndex3M,I2808,TRUE,_xll.ohTrigger(RecalcTrigger,Trigger3M)),NA())</f>
        <v>6.1350240909119336E-3</v>
      </c>
      <c r="P2808" s="44">
        <f>IFERROR(_xll.qlIndexFixing(ONIndex6M,I2808,TRUE,_xll.ohTrigger(RecalcTrigger,Trigger6M)),NA())</f>
        <v>6.0610387907289454E-3</v>
      </c>
      <c r="Q2808" s="146">
        <f>IFERROR(_xll.qlIndexFixing(ONIndex1Y,I2808,TRUE,_xll.ohTrigger(RecalcTrigger,Trigger1Y)),NA())</f>
        <v>6.2268666340614676E-3</v>
      </c>
    </row>
    <row r="2809" spans="2:17" x14ac:dyDescent="0.2">
      <c r="B2809" s="39" t="s">
        <v>42</v>
      </c>
      <c r="D2809" s="42">
        <f>_xll.qlCalendarAdvance(Calendar,$D2808,B2809,"f",FALSE)</f>
        <v>59455</v>
      </c>
      <c r="E2809" s="140">
        <f>_xll.qlInterestRateIndexValueDate(IndexON,D2809)</f>
        <v>59455</v>
      </c>
      <c r="F2809" s="156">
        <f>IFERROR(_xll.qlIndexFixing(IndexON,D2809,TRUE,_xll.ohTrigger(RecalcTrigger,TriggerON)),NA())</f>
        <v>5.2368376611444667E-3</v>
      </c>
      <c r="H2809" s="42">
        <f>_xll.qlCalendarAdvance(Calendar,$H2808,B2809,"f",FALSE)</f>
        <v>59455</v>
      </c>
      <c r="I2809" s="140">
        <f>_xll.qlInterestRateIndexValueDate(Index1M,$H2809)</f>
        <v>59455</v>
      </c>
      <c r="J2809" s="145">
        <f>IFERROR(_xll.qlIndexFixing(Index1M,$H2809,TRUE,_xll.ohTrigger(RecalcTrigger,Trigger1M)),NA())</f>
        <v>5.9202027702202099E-3</v>
      </c>
      <c r="K2809" s="44">
        <f>IFERROR(_xll.qlIndexFixing(Index3M,H2809,TRUE,_xll.ohTrigger(RecalcTrigger,Trigger3M)),NA())</f>
        <v>6.1585612099447082E-3</v>
      </c>
      <c r="L2809" s="44">
        <f>IFERROR(_xll.qlIndexFixing(Index6M,$H2809,TRUE,_xll.ohTrigger(RecalcTrigger,Trigger6M)),NA())</f>
        <v>6.1088194135026841E-3</v>
      </c>
      <c r="M2809" s="146">
        <f>IFERROR(_xll.qlIndexFixing(Index1Y,$H2809,TRUE,_xll.ohTrigger(RecalcTrigger,Trigger1Y)),NA())</f>
        <v>6.322201592727783E-3</v>
      </c>
      <c r="N2809" s="145">
        <f>IFERROR(_xll.qlIndexFixing(ONIndex1M,I2809,TRUE,_xll.ohTrigger(RecalcTrigger,Trigger1M)),NA())</f>
        <v>5.912526351319336E-3</v>
      </c>
      <c r="O2809" s="44">
        <f>IFERROR(_xll.qlIndexFixing(ONIndex3M,I2809,TRUE,_xll.ohTrigger(RecalcTrigger,Trigger3M)),NA())</f>
        <v>6.1375109555961149E-3</v>
      </c>
      <c r="P2809" s="44">
        <f>IFERROR(_xll.qlIndexFixing(ONIndex6M,I2809,TRUE,_xll.ohTrigger(RecalcTrigger,Trigger6M)),NA())</f>
        <v>6.063745001255727E-3</v>
      </c>
      <c r="Q2809" s="146">
        <f>IFERROR(_xll.qlIndexFixing(ONIndex1Y,I2809,TRUE,_xll.ohTrigger(RecalcTrigger,Trigger1Y)),NA())</f>
        <v>6.2295207693541244E-3</v>
      </c>
    </row>
    <row r="2810" spans="2:17" x14ac:dyDescent="0.2">
      <c r="B2810" s="39" t="s">
        <v>42</v>
      </c>
      <c r="D2810" s="42">
        <f>_xll.qlCalendarAdvance(Calendar,$D2809,B2810,"f",FALSE)</f>
        <v>59462</v>
      </c>
      <c r="E2810" s="140">
        <f>_xll.qlInterestRateIndexValueDate(IndexON,D2810)</f>
        <v>59462</v>
      </c>
      <c r="F2810" s="156">
        <f>IFERROR(_xll.qlIndexFixing(IndexON,D2810,TRUE,_xll.ohTrigger(RecalcTrigger,TriggerON)),NA())</f>
        <v>5.2394936796285041E-3</v>
      </c>
      <c r="H2810" s="42">
        <f>_xll.qlCalendarAdvance(Calendar,$H2809,B2810,"f",FALSE)</f>
        <v>59462</v>
      </c>
      <c r="I2810" s="140">
        <f>_xll.qlInterestRateIndexValueDate(Index1M,$H2810)</f>
        <v>59462</v>
      </c>
      <c r="J2810" s="145">
        <f>IFERROR(_xll.qlIndexFixing(Index1M,$H2810,TRUE,_xll.ohTrigger(RecalcTrigger,Trigger1M)),NA())</f>
        <v>5.9228993622112251E-3</v>
      </c>
      <c r="K2810" s="44">
        <f>IFERROR(_xll.qlIndexFixing(Index3M,H2810,TRUE,_xll.ohTrigger(RecalcTrigger,Trigger3M)),NA())</f>
        <v>6.1610905557963379E-3</v>
      </c>
      <c r="L2810" s="44">
        <f>IFERROR(_xll.qlIndexFixing(Index6M,$H2810,TRUE,_xll.ohTrigger(RecalcTrigger,Trigger6M)),NA())</f>
        <v>6.1116346337014025E-3</v>
      </c>
      <c r="M2810" s="146">
        <f>IFERROR(_xll.qlIndexFixing(Index1Y,$H2810,TRUE,_xll.ohTrigger(RecalcTrigger,Trigger1Y)),NA())</f>
        <v>6.325096391076146E-3</v>
      </c>
      <c r="N2810" s="145">
        <f>IFERROR(_xll.qlIndexFixing(ONIndex1M,I2810,TRUE,_xll.ohTrigger(RecalcTrigger,Trigger1M)),NA())</f>
        <v>5.9152054970890156E-3</v>
      </c>
      <c r="O2810" s="44">
        <f>IFERROR(_xll.qlIndexFixing(ONIndex3M,I2810,TRUE,_xll.ohTrigger(RecalcTrigger,Trigger3M)),NA())</f>
        <v>6.1400029672054046E-3</v>
      </c>
      <c r="P2810" s="44">
        <f>IFERROR(_xll.qlIndexFixing(ONIndex6M,I2810,TRUE,_xll.ohTrigger(RecalcTrigger,Trigger6M)),NA())</f>
        <v>6.0664584275760269E-3</v>
      </c>
      <c r="Q2810" s="146">
        <f>IFERROR(_xll.qlIndexFixing(ONIndex1Y,I2810,TRUE,_xll.ohTrigger(RecalcTrigger,Trigger1Y)),NA())</f>
        <v>6.2321831462430755E-3</v>
      </c>
    </row>
    <row r="2811" spans="2:17" x14ac:dyDescent="0.2">
      <c r="B2811" s="39" t="s">
        <v>42</v>
      </c>
      <c r="D2811" s="42">
        <f>_xll.qlCalendarAdvance(Calendar,$D2810,B2811,"f",FALSE)</f>
        <v>59469</v>
      </c>
      <c r="E2811" s="140">
        <f>_xll.qlInterestRateIndexValueDate(IndexON,D2811)</f>
        <v>59469</v>
      </c>
      <c r="F2811" s="156">
        <f>IFERROR(_xll.qlIndexFixing(IndexON,D2811,TRUE,_xll.ohTrigger(RecalcTrigger,TriggerON)),NA())</f>
        <v>5.2421547210368402E-3</v>
      </c>
      <c r="H2811" s="42">
        <f>_xll.qlCalendarAdvance(Calendar,$H2810,B2811,"f",FALSE)</f>
        <v>59469</v>
      </c>
      <c r="I2811" s="140">
        <f>_xll.qlInterestRateIndexValueDate(Index1M,$H2811)</f>
        <v>59469</v>
      </c>
      <c r="J2811" s="145">
        <f>IFERROR(_xll.qlIndexFixing(Index1M,$H2811,TRUE,_xll.ohTrigger(RecalcTrigger,Trigger1M)),NA())</f>
        <v>5.9256029791219444E-3</v>
      </c>
      <c r="K2811" s="44">
        <f>IFERROR(_xll.qlIndexFixing(Index3M,H2811,TRUE,_xll.ohTrigger(RecalcTrigger,Trigger3M)),NA())</f>
        <v>6.1636250581867504E-3</v>
      </c>
      <c r="L2811" s="44">
        <f>IFERROR(_xll.qlIndexFixing(Index6M,$H2811,TRUE,_xll.ohTrigger(RecalcTrigger,Trigger6M)),NA())</f>
        <v>6.1144570954708086E-3</v>
      </c>
      <c r="M2811" s="146">
        <f>IFERROR(_xll.qlIndexFixing(Index1Y,$H2811,TRUE,_xll.ohTrigger(RecalcTrigger,Trigger1Y)),NA())</f>
        <v>6.3279994912994741E-3</v>
      </c>
      <c r="N2811" s="145">
        <f>IFERROR(_xll.qlIndexFixing(ONIndex1M,I2811,TRUE,_xll.ohTrigger(RecalcTrigger,Trigger1M)),NA())</f>
        <v>5.9178916633306766E-3</v>
      </c>
      <c r="O2811" s="44">
        <f>IFERROR(_xll.qlIndexFixing(ONIndex3M,I2811,TRUE,_xll.ohTrigger(RecalcTrigger,Trigger3M)),NA())</f>
        <v>6.1425001259829415E-3</v>
      </c>
      <c r="P2811" s="44">
        <f>IFERROR(_xll.qlIndexFixing(ONIndex6M,I2811,TRUE,_xll.ohTrigger(RecalcTrigger,Trigger6M)),NA())</f>
        <v>6.0691790696087988E-3</v>
      </c>
      <c r="Q2811" s="146">
        <f>IFERROR(_xll.qlIndexFixing(ONIndex1Y,I2811,TRUE,_xll.ohTrigger(RecalcTrigger,Trigger1Y)),NA())</f>
        <v>6.2348537645662283E-3</v>
      </c>
    </row>
    <row r="2812" spans="2:17" x14ac:dyDescent="0.2">
      <c r="B2812" s="39" t="s">
        <v>42</v>
      </c>
      <c r="D2812" s="42">
        <f>_xll.qlCalendarAdvance(Calendar,$D2811,B2812,"f",FALSE)</f>
        <v>59476</v>
      </c>
      <c r="E2812" s="140">
        <f>_xll.qlInterestRateIndexValueDate(IndexON,D2812)</f>
        <v>59476</v>
      </c>
      <c r="F2812" s="156">
        <f>IFERROR(_xll.qlIndexFixing(IndexON,D2812,TRUE,_xll.ohTrigger(RecalcTrigger,TriggerON)),NA())</f>
        <v>5.2448207855315676E-3</v>
      </c>
      <c r="H2812" s="42">
        <f>_xll.qlCalendarAdvance(Calendar,$H2811,B2812,"f",FALSE)</f>
        <v>59476</v>
      </c>
      <c r="I2812" s="140">
        <f>_xll.qlInterestRateIndexValueDate(Index1M,$H2812)</f>
        <v>59476</v>
      </c>
      <c r="J2812" s="145">
        <f>IFERROR(_xll.qlIndexFixing(Index1M,$H2812,TRUE,_xll.ohTrigger(RecalcTrigger,Trigger1M)),NA())</f>
        <v>5.927586674262705E-3</v>
      </c>
      <c r="K2812" s="44">
        <f>IFERROR(_xll.qlIndexFixing(Index3M,H2812,TRUE,_xll.ohTrigger(RecalcTrigger,Trigger3M)),NA())</f>
        <v>6.1661647171256367E-3</v>
      </c>
      <c r="L2812" s="44">
        <f>IFERROR(_xll.qlIndexFixing(Index6M,$H2812,TRUE,_xll.ohTrigger(RecalcTrigger,Trigger6M)),NA())</f>
        <v>6.1170309967854587E-3</v>
      </c>
      <c r="M2812" s="146">
        <f>IFERROR(_xll.qlIndexFixing(Index1Y,$H2812,TRUE,_xll.ohTrigger(RecalcTrigger,Trigger1Y)),NA())</f>
        <v>6.33091089346971E-3</v>
      </c>
      <c r="N2812" s="145">
        <f>IFERROR(_xll.qlIndexFixing(ONIndex1M,I2812,TRUE,_xll.ohTrigger(RecalcTrigger,Trigger1M)),NA())</f>
        <v>5.9205848502064118E-3</v>
      </c>
      <c r="O2812" s="44">
        <f>IFERROR(_xll.qlIndexFixing(ONIndex3M,I2812,TRUE,_xll.ohTrigger(RecalcTrigger,Trigger3M)),NA())</f>
        <v>6.145002431766633E-3</v>
      </c>
      <c r="P2812" s="44">
        <f>IFERROR(_xll.qlIndexFixing(ONIndex6M,I2812,TRUE,_xll.ohTrigger(RecalcTrigger,Trigger6M)),NA())</f>
        <v>6.0719069273540427E-3</v>
      </c>
      <c r="Q2812" s="146">
        <f>IFERROR(_xll.qlIndexFixing(ONIndex1Y,I2812,TRUE,_xll.ohTrigger(RecalcTrigger,Trigger1Y)),NA())</f>
        <v>6.2375326245667218E-3</v>
      </c>
    </row>
    <row r="2813" spans="2:17" x14ac:dyDescent="0.2">
      <c r="B2813" s="39" t="s">
        <v>42</v>
      </c>
      <c r="D2813" s="42">
        <f>_xll.qlCalendarAdvance(Calendar,$D2812,B2813,"f",FALSE)</f>
        <v>59483</v>
      </c>
      <c r="E2813" s="140">
        <f>_xll.qlInterestRateIndexValueDate(IndexON,D2813)</f>
        <v>59483</v>
      </c>
      <c r="F2813" s="156">
        <f>IFERROR(_xll.qlIndexFixing(IndexON,D2813,TRUE,_xll.ohTrigger(RecalcTrigger,TriggerON)),NA())</f>
        <v>5.2474918729505937E-3</v>
      </c>
      <c r="H2813" s="42">
        <f>_xll.qlCalendarAdvance(Calendar,$H2812,B2813,"f",FALSE)</f>
        <v>59483</v>
      </c>
      <c r="I2813" s="140">
        <f>_xll.qlInterestRateIndexValueDate(Index1M,$H2813)</f>
        <v>59483</v>
      </c>
      <c r="J2813" s="145">
        <f>IFERROR(_xll.qlIndexFixing(Index1M,$H2813,TRUE,_xll.ohTrigger(RecalcTrigger,Trigger1M)),NA())</f>
        <v>5.9303027033518942E-3</v>
      </c>
      <c r="K2813" s="44">
        <f>IFERROR(_xll.qlIndexFixing(Index3M,H2813,TRUE,_xll.ohTrigger(RecalcTrigger,Trigger3M)),NA())</f>
        <v>6.1687095326200432E-3</v>
      </c>
      <c r="L2813" s="44">
        <f>IFERROR(_xll.qlIndexFixing(Index6M,$H2813,TRUE,_xll.ohTrigger(RecalcTrigger,Trigger6M)),NA())</f>
        <v>6.1198673770513166E-3</v>
      </c>
      <c r="M2813" s="146">
        <f>IFERROR(_xll.qlIndexFixing(Index1Y,$H2813,TRUE,_xll.ohTrigger(RecalcTrigger,Trigger1Y)),NA())</f>
        <v>6.3338305976587961E-3</v>
      </c>
      <c r="N2813" s="145">
        <f>IFERROR(_xll.qlIndexFixing(ONIndex1M,I2813,TRUE,_xll.ohTrigger(RecalcTrigger,Trigger1M)),NA())</f>
        <v>5.923285057716221E-3</v>
      </c>
      <c r="O2813" s="44">
        <f>IFERROR(_xll.qlIndexFixing(ONIndex3M,I2813,TRUE,_xll.ohTrigger(RecalcTrigger,Trigger3M)),NA())</f>
        <v>6.1475098845564791E-3</v>
      </c>
      <c r="P2813" s="44">
        <f>IFERROR(_xll.qlIndexFixing(ONIndex6M,I2813,TRUE,_xll.ohTrigger(RecalcTrigger,Trigger6M)),NA())</f>
        <v>6.0746420009738511E-3</v>
      </c>
      <c r="Q2813" s="146">
        <f>IFERROR(_xll.qlIndexFixing(ONIndex1Y,I2813,TRUE,_xll.ohTrigger(RecalcTrigger,Trigger1Y)),NA())</f>
        <v>6.2402197260014169E-3</v>
      </c>
    </row>
    <row r="2814" spans="2:17" x14ac:dyDescent="0.2">
      <c r="B2814" s="39" t="s">
        <v>42</v>
      </c>
      <c r="D2814" s="42">
        <f>_xll.qlCalendarAdvance(Calendar,$D2813,B2814,"f",FALSE)</f>
        <v>59490</v>
      </c>
      <c r="E2814" s="140">
        <f>_xll.qlInterestRateIndexValueDate(IndexON,D2814)</f>
        <v>59490</v>
      </c>
      <c r="F2814" s="156">
        <f>IFERROR(_xll.qlIndexFixing(IndexON,D2814,TRUE,_xll.ohTrigger(RecalcTrigger,TriggerON)),NA())</f>
        <v>5.2501679835370574E-3</v>
      </c>
      <c r="H2814" s="42">
        <f>_xll.qlCalendarAdvance(Calendar,$H2813,B2814,"f",FALSE)</f>
        <v>59490</v>
      </c>
      <c r="I2814" s="140">
        <f>_xll.qlInterestRateIndexValueDate(Index1M,$H2814)</f>
        <v>59490</v>
      </c>
      <c r="J2814" s="145">
        <f>IFERROR(_xll.qlIndexFixing(Index1M,$H2814,TRUE,_xll.ohTrigger(RecalcTrigger,Trigger1M)),NA())</f>
        <v>5.9330257569734837E-3</v>
      </c>
      <c r="K2814" s="44">
        <f>IFERROR(_xll.qlIndexFixing(Index3M,H2814,TRUE,_xll.ohTrigger(RecalcTrigger,Trigger3M)),NA())</f>
        <v>6.1712595046831851E-3</v>
      </c>
      <c r="L2814" s="44">
        <f>IFERROR(_xll.qlIndexFixing(Index6M,$H2814,TRUE,_xll.ohTrigger(RecalcTrigger,Trigger6M)),NA())</f>
        <v>6.1227109988341551E-3</v>
      </c>
      <c r="M2814" s="146">
        <f>IFERROR(_xll.qlIndexFixing(Index1Y,$H2814,TRUE,_xll.ohTrigger(RecalcTrigger,Trigger1Y)),NA())</f>
        <v>6.3367586039388968E-3</v>
      </c>
      <c r="N2814" s="145">
        <f>IFERROR(_xll.qlIndexFixing(ONIndex1M,I2814,TRUE,_xll.ohTrigger(RecalcTrigger,Trigger1M)),NA())</f>
        <v>5.9259922859411507E-3</v>
      </c>
      <c r="O2814" s="44">
        <f>IFERROR(_xll.qlIndexFixing(ONIndex3M,I2814,TRUE,_xll.ohTrigger(RecalcTrigger,Trigger3M)),NA())</f>
        <v>6.1500224844335261E-3</v>
      </c>
      <c r="P2814" s="44">
        <f>IFERROR(_xll.qlIndexFixing(ONIndex6M,I2814,TRUE,_xll.ohTrigger(RecalcTrigger,Trigger6M)),NA())</f>
        <v>6.0773842903061315E-3</v>
      </c>
      <c r="Q2814" s="146">
        <f>IFERROR(_xll.qlIndexFixing(ONIndex1Y,I2814,TRUE,_xll.ohTrigger(RecalcTrigger,Trigger1Y)),NA())</f>
        <v>6.242915069194499E-3</v>
      </c>
    </row>
    <row r="2815" spans="2:17" x14ac:dyDescent="0.2">
      <c r="B2815" s="39" t="s">
        <v>42</v>
      </c>
      <c r="D2815" s="42">
        <f>_xll.qlCalendarAdvance(Calendar,$D2814,B2815,"f",FALSE)</f>
        <v>59497</v>
      </c>
      <c r="E2815" s="140">
        <f>_xll.qlInterestRateIndexValueDate(IndexON,D2815)</f>
        <v>59497</v>
      </c>
      <c r="F2815" s="156">
        <f>IFERROR(_xll.qlIndexFixing(IndexON,D2815,TRUE,_xll.ohTrigger(RecalcTrigger,TriggerON)),NA())</f>
        <v>5.2528491170478198E-3</v>
      </c>
      <c r="H2815" s="42">
        <f>_xll.qlCalendarAdvance(Calendar,$H2814,B2815,"f",FALSE)</f>
        <v>59497</v>
      </c>
      <c r="I2815" s="140">
        <f>_xll.qlInterestRateIndexValueDate(Index1M,$H2815)</f>
        <v>59497</v>
      </c>
      <c r="J2815" s="145">
        <f>IFERROR(_xll.qlIndexFixing(Index1M,$H2815,TRUE,_xll.ohTrigger(RecalcTrigger,Trigger1M)),NA())</f>
        <v>5.9357558351247714E-3</v>
      </c>
      <c r="K2815" s="44">
        <f>IFERROR(_xll.qlIndexFixing(Index3M,H2815,TRUE,_xll.ohTrigger(RecalcTrigger,Trigger3M)),NA())</f>
        <v>6.1738146333238705E-3</v>
      </c>
      <c r="L2815" s="44">
        <f>IFERROR(_xll.qlIndexFixing(Index6M,$H2815,TRUE,_xll.ohTrigger(RecalcTrigger,Trigger6M)),NA())</f>
        <v>6.1255618621648706E-3</v>
      </c>
      <c r="M2815" s="146">
        <f>IFERROR(_xll.qlIndexFixing(Index1Y,$H2815,TRUE,_xll.ohTrigger(RecalcTrigger,Trigger1Y)),NA())</f>
        <v>6.3396949123823987E-3</v>
      </c>
      <c r="N2815" s="145">
        <f>IFERROR(_xll.qlIndexFixing(ONIndex1M,I2815,TRUE,_xll.ohTrigger(RecalcTrigger,Trigger1M)),NA())</f>
        <v>5.9287065346380619E-3</v>
      </c>
      <c r="O2815" s="44">
        <f>IFERROR(_xll.qlIndexFixing(ONIndex3M,I2815,TRUE,_xll.ohTrigger(RecalcTrigger,Trigger3M)),NA())</f>
        <v>6.1525402312356814E-3</v>
      </c>
      <c r="P2815" s="44">
        <f>IFERROR(_xll.qlIndexFixing(ONIndex6M,I2815,TRUE,_xll.ohTrigger(RecalcTrigger,Trigger6M)),NA())</f>
        <v>6.0801337955129764E-3</v>
      </c>
      <c r="Q2815" s="146">
        <f>IFERROR(_xll.qlIndexFixing(ONIndex1Y,I2815,TRUE,_xll.ohTrigger(RecalcTrigger,Trigger1Y)),NA())</f>
        <v>6.2456186538217828E-3</v>
      </c>
    </row>
    <row r="2816" spans="2:17" x14ac:dyDescent="0.2">
      <c r="B2816" s="39" t="s">
        <v>42</v>
      </c>
      <c r="D2816" s="42">
        <f>_xll.qlCalendarAdvance(Calendar,$D2815,B2816,"f",FALSE)</f>
        <v>59504</v>
      </c>
      <c r="E2816" s="140">
        <f>_xll.qlInterestRateIndexValueDate(IndexON,D2816)</f>
        <v>59504</v>
      </c>
      <c r="F2816" s="156">
        <f>IFERROR(_xll.qlIndexFixing(IndexON,D2816,TRUE,_xll.ohTrigger(RecalcTrigger,TriggerON)),NA())</f>
        <v>5.2555352737260197E-3</v>
      </c>
      <c r="H2816" s="42">
        <f>_xll.qlCalendarAdvance(Calendar,$H2815,B2816,"f",FALSE)</f>
        <v>59504</v>
      </c>
      <c r="I2816" s="140">
        <f>_xll.qlInterestRateIndexValueDate(Index1M,$H2816)</f>
        <v>59504</v>
      </c>
      <c r="J2816" s="145">
        <f>IFERROR(_xll.qlIndexFixing(Index1M,$H2816,TRUE,_xll.ohTrigger(RecalcTrigger,Trigger1M)),NA())</f>
        <v>5.9384929378165641E-3</v>
      </c>
      <c r="K2816" s="44">
        <f>IFERROR(_xll.qlIndexFixing(Index3M,H2816,TRUE,_xll.ohTrigger(RecalcTrigger,Trigger3M)),NA())</f>
        <v>6.1761388413563564E-3</v>
      </c>
      <c r="L2816" s="44">
        <f>IFERROR(_xll.qlIndexFixing(Index6M,$H2816,TRUE,_xll.ohTrigger(RecalcTrigger,Trigger6M)),NA())</f>
        <v>6.1284199670739118E-3</v>
      </c>
      <c r="M2816" s="146">
        <f>IFERROR(_xll.qlIndexFixing(Index1Y,$H2816,TRUE,_xll.ohTrigger(RecalcTrigger,Trigger1Y)),NA())</f>
        <v>6.3426395230619104E-3</v>
      </c>
      <c r="N2816" s="145">
        <f>IFERROR(_xll.qlIndexFixing(ONIndex1M,I2816,TRUE,_xll.ohTrigger(RecalcTrigger,Trigger1M)),NA())</f>
        <v>5.9314278041311397E-3</v>
      </c>
      <c r="O2816" s="44">
        <f>IFERROR(_xll.qlIndexFixing(ONIndex3M,I2816,TRUE,_xll.ohTrigger(RecalcTrigger,Trigger3M)),NA())</f>
        <v>6.1550631252060839E-3</v>
      </c>
      <c r="P2816" s="44">
        <f>IFERROR(_xll.qlIndexFixing(ONIndex6M,I2816,TRUE,_xll.ohTrigger(RecalcTrigger,Trigger6M)),NA())</f>
        <v>6.082890516351247E-3</v>
      </c>
      <c r="Q2816" s="146">
        <f>IFERROR(_xll.qlIndexFixing(ONIndex1Y,I2816,TRUE,_xll.ohTrigger(RecalcTrigger,Trigger1Y)),NA())</f>
        <v>6.2483304798832684E-3</v>
      </c>
    </row>
    <row r="2817" spans="2:17" x14ac:dyDescent="0.2">
      <c r="B2817" s="39" t="s">
        <v>42</v>
      </c>
      <c r="D2817" s="42">
        <f>_xll.qlCalendarAdvance(Calendar,$D2816,B2817,"f",FALSE)</f>
        <v>59511</v>
      </c>
      <c r="E2817" s="140">
        <f>_xll.qlInterestRateIndexValueDate(IndexON,D2817)</f>
        <v>59511</v>
      </c>
      <c r="F2817" s="156">
        <f>IFERROR(_xll.qlIndexFixing(IndexON,D2817,TRUE,_xll.ohTrigger(RecalcTrigger,TriggerON)),NA())</f>
        <v>5.2582264533285183E-3</v>
      </c>
      <c r="H2817" s="42">
        <f>_xll.qlCalendarAdvance(Calendar,$H2816,B2817,"f",FALSE)</f>
        <v>59511</v>
      </c>
      <c r="I2817" s="140">
        <f>_xll.qlInterestRateIndexValueDate(Index1M,$H2817)</f>
        <v>59511</v>
      </c>
      <c r="J2817" s="145">
        <f>IFERROR(_xll.qlIndexFixing(Index1M,$H2817,TRUE,_xll.ohTrigger(RecalcTrigger,Trigger1M)),NA())</f>
        <v>5.9419722041308843E-3</v>
      </c>
      <c r="K2817" s="44">
        <f>IFERROR(_xll.qlIndexFixing(Index3M,H2817,TRUE,_xll.ohTrigger(RecalcTrigger,Trigger3M)),NA())</f>
        <v>6.178467424467717E-3</v>
      </c>
      <c r="L2817" s="44">
        <f>IFERROR(_xll.qlIndexFixing(Index6M,$H2817,TRUE,_xll.ohTrigger(RecalcTrigger,Trigger6M)),NA())</f>
        <v>6.131543940795502E-3</v>
      </c>
      <c r="M2817" s="146">
        <f>IFERROR(_xll.qlIndexFixing(Index1Y,$H2817,TRUE,_xll.ohTrigger(RecalcTrigger,Trigger1Y)),NA())</f>
        <v>6.3455924360502625E-3</v>
      </c>
      <c r="N2817" s="145">
        <f>IFERROR(_xll.qlIndexFixing(ONIndex1M,I2817,TRUE,_xll.ohTrigger(RecalcTrigger,Trigger1M)),NA())</f>
        <v>5.9341560941772453E-3</v>
      </c>
      <c r="O2817" s="44">
        <f>IFERROR(_xll.qlIndexFixing(ONIndex3M,I2817,TRUE,_xll.ohTrigger(RecalcTrigger,Trigger3M)),NA())</f>
        <v>6.157591166182641E-3</v>
      </c>
      <c r="P2817" s="44">
        <f>IFERROR(_xll.qlIndexFixing(ONIndex6M,I2817,TRUE,_xll.ohTrigger(RecalcTrigger,Trigger6M)),NA())</f>
        <v>6.0856544530640821E-3</v>
      </c>
      <c r="Q2817" s="146">
        <f>IFERROR(_xll.qlIndexFixing(ONIndex1Y,I2817,TRUE,_xll.ohTrigger(RecalcTrigger,Trigger1Y)),NA())</f>
        <v>6.2510505476220946E-3</v>
      </c>
    </row>
    <row r="2818" spans="2:17" x14ac:dyDescent="0.2">
      <c r="B2818" s="39" t="s">
        <v>42</v>
      </c>
      <c r="D2818" s="42">
        <f>_xll.qlCalendarAdvance(Calendar,$D2817,B2818,"f",FALSE)</f>
        <v>59518</v>
      </c>
      <c r="E2818" s="140">
        <f>_xll.qlInterestRateIndexValueDate(IndexON,D2818)</f>
        <v>59518</v>
      </c>
      <c r="F2818" s="156">
        <f>IFERROR(_xll.qlIndexFixing(IndexON,D2818,TRUE,_xll.ohTrigger(RecalcTrigger,TriggerON)),NA())</f>
        <v>5.260922655936362E-3</v>
      </c>
      <c r="H2818" s="42">
        <f>_xll.qlCalendarAdvance(Calendar,$H2817,B2818,"f",FALSE)</f>
        <v>59518</v>
      </c>
      <c r="I2818" s="140">
        <f>_xll.qlInterestRateIndexValueDate(Index1M,$H2818)</f>
        <v>59518</v>
      </c>
      <c r="J2818" s="145">
        <f>IFERROR(_xll.qlIndexFixing(Index1M,$H2818,TRUE,_xll.ohTrigger(RecalcTrigger,Trigger1M)),NA())</f>
        <v>5.9447249956047794E-3</v>
      </c>
      <c r="K2818" s="44">
        <f>IFERROR(_xll.qlIndexFixing(Index3M,H2818,TRUE,_xll.ohTrigger(RecalcTrigger,Trigger3M)),NA())</f>
        <v>6.1810371992882347E-3</v>
      </c>
      <c r="L2818" s="44">
        <f>IFERROR(_xll.qlIndexFixing(Index6M,$H2818,TRUE,_xll.ohTrigger(RecalcTrigger,Trigger6M)),NA())</f>
        <v>6.1344170944205119E-3</v>
      </c>
      <c r="M2818" s="146">
        <f>IFERROR(_xll.qlIndexFixing(Index1Y,$H2818,TRUE,_xll.ohTrigger(RecalcTrigger,Trigger1Y)),NA())</f>
        <v>6.3485536514207297E-3</v>
      </c>
      <c r="N2818" s="145">
        <f>IFERROR(_xll.qlIndexFixing(ONIndex1M,I2818,TRUE,_xll.ohTrigger(RecalcTrigger,Trigger1M)),NA())</f>
        <v>5.9368914048574251E-3</v>
      </c>
      <c r="O2818" s="44">
        <f>IFERROR(_xll.qlIndexFixing(ONIndex3M,I2818,TRUE,_xll.ohTrigger(RecalcTrigger,Trigger3M)),NA())</f>
        <v>6.1601243540843065E-3</v>
      </c>
      <c r="P2818" s="44">
        <f>IFERROR(_xll.qlIndexFixing(ONIndex6M,I2818,TRUE,_xll.ohTrigger(RecalcTrigger,Trigger6M)),NA())</f>
        <v>6.0884256054893893E-3</v>
      </c>
      <c r="Q2818" s="146">
        <f>IFERROR(_xll.qlIndexFixing(ONIndex1Y,I2818,TRUE,_xll.ohTrigger(RecalcTrigger,Trigger1Y)),NA())</f>
        <v>6.253778856957215E-3</v>
      </c>
    </row>
    <row r="2819" spans="2:17" x14ac:dyDescent="0.2">
      <c r="B2819" s="39" t="s">
        <v>42</v>
      </c>
      <c r="D2819" s="42">
        <f>_xll.qlCalendarAdvance(Calendar,$D2818,B2819,"f",FALSE)</f>
        <v>59525</v>
      </c>
      <c r="E2819" s="140">
        <f>_xll.qlInterestRateIndexValueDate(IndexON,D2819)</f>
        <v>59525</v>
      </c>
      <c r="F2819" s="156">
        <f>IFERROR(_xll.qlIndexFixing(IndexON,D2819,TRUE,_xll.ohTrigger(RecalcTrigger,TriggerON)),NA())</f>
        <v>5.2636238816305969E-3</v>
      </c>
      <c r="H2819" s="42">
        <f>_xll.qlCalendarAdvance(Calendar,$H2818,B2819,"f",FALSE)</f>
        <v>59525</v>
      </c>
      <c r="I2819" s="140">
        <f>_xll.qlInterestRateIndexValueDate(Index1M,$H2819)</f>
        <v>59525</v>
      </c>
      <c r="J2819" s="145">
        <f>IFERROR(_xll.qlIndexFixing(Index1M,$H2819,TRUE,_xll.ohTrigger(RecalcTrigger,Trigger1M)),NA())</f>
        <v>5.9474848120425836E-3</v>
      </c>
      <c r="K2819" s="44">
        <f>IFERROR(_xll.qlIndexFixing(Index3M,H2819,TRUE,_xll.ohTrigger(RecalcTrigger,Trigger3M)),NA())</f>
        <v>6.1836121305135746E-3</v>
      </c>
      <c r="L2819" s="44">
        <f>IFERROR(_xll.qlIndexFixing(Index6M,$H2819,TRUE,_xll.ohTrigger(RecalcTrigger,Trigger6M)),NA())</f>
        <v>6.1372974898633572E-3</v>
      </c>
      <c r="M2819" s="146">
        <f>IFERROR(_xll.qlIndexFixing(Index1Y,$H2819,TRUE,_xll.ohTrigger(RecalcTrigger,Trigger1Y)),NA())</f>
        <v>6.3515231692461427E-3</v>
      </c>
      <c r="N2819" s="145">
        <f>IFERROR(_xll.qlIndexFixing(ONIndex1M,I2819,TRUE,_xll.ohTrigger(RecalcTrigger,Trigger1M)),NA())</f>
        <v>5.9396337362527252E-3</v>
      </c>
      <c r="O2819" s="44">
        <f>IFERROR(_xll.qlIndexFixing(ONIndex3M,I2819,TRUE,_xll.ohTrigger(RecalcTrigger,Trigger3M)),NA())</f>
        <v>6.1626626892352654E-3</v>
      </c>
      <c r="P2819" s="44">
        <f>IFERROR(_xll.qlIndexFixing(ONIndex6M,I2819,TRUE,_xll.ohTrigger(RecalcTrigger,Trigger6M)),NA())</f>
        <v>6.0912039737892609E-3</v>
      </c>
      <c r="Q2819" s="146">
        <f>IFERROR(_xll.qlIndexFixing(ONIndex1Y,I2819,TRUE,_xll.ohTrigger(RecalcTrigger,Trigger1Y)),NA())</f>
        <v>6.2565154077265372E-3</v>
      </c>
    </row>
    <row r="2820" spans="2:17" x14ac:dyDescent="0.2">
      <c r="B2820" s="39" t="s">
        <v>42</v>
      </c>
      <c r="D2820" s="42">
        <f>_xll.qlCalendarAdvance(Calendar,$D2819,B2820,"f",FALSE)</f>
        <v>59532</v>
      </c>
      <c r="E2820" s="140">
        <f>_xll.qlInterestRateIndexValueDate(IndexON,D2820)</f>
        <v>59532</v>
      </c>
      <c r="F2820" s="156">
        <f>IFERROR(_xll.qlIndexFixing(IndexON,D2820,TRUE,_xll.ohTrigger(RecalcTrigger,TriggerON)),NA())</f>
        <v>5.2663301304112231E-3</v>
      </c>
      <c r="H2820" s="42">
        <f>_xll.qlCalendarAdvance(Calendar,$H2819,B2820,"f",FALSE)</f>
        <v>59532</v>
      </c>
      <c r="I2820" s="140">
        <f>_xll.qlInterestRateIndexValueDate(Index1M,$H2820)</f>
        <v>59532</v>
      </c>
      <c r="J2820" s="145">
        <f>IFERROR(_xll.qlIndexFixing(Index1M,$H2820,TRUE,_xll.ohTrigger(RecalcTrigger,Trigger1M)),NA())</f>
        <v>5.9502516534418433E-3</v>
      </c>
      <c r="K2820" s="44">
        <f>IFERROR(_xll.qlIndexFixing(Index3M,H2820,TRUE,_xll.ohTrigger(RecalcTrigger,Trigger3M)),NA())</f>
        <v>6.1861922181536411E-3</v>
      </c>
      <c r="L2820" s="44">
        <f>IFERROR(_xll.qlIndexFixing(Index6M,$H2820,TRUE,_xll.ohTrigger(RecalcTrigger,Trigger6M)),NA())</f>
        <v>6.1401851271538728E-3</v>
      </c>
      <c r="M2820" s="146">
        <f>IFERROR(_xll.qlIndexFixing(Index1Y,$H2820,TRUE,_xll.ohTrigger(RecalcTrigger,Trigger1Y)),NA())</f>
        <v>6.3545009896002203E-3</v>
      </c>
      <c r="N2820" s="145">
        <f>IFERROR(_xll.qlIndexFixing(ONIndex1M,I2820,TRUE,_xll.ohTrigger(RecalcTrigger,Trigger1M)),NA())</f>
        <v>5.9423830881200068E-3</v>
      </c>
      <c r="O2820" s="44">
        <f>IFERROR(_xll.qlIndexFixing(ONIndex3M,I2820,TRUE,_xll.ohTrigger(RecalcTrigger,Trigger3M)),NA())</f>
        <v>6.1652061711492401E-3</v>
      </c>
      <c r="P2820" s="44">
        <f>IFERROR(_xll.qlIndexFixing(ONIndex6M,I2820,TRUE,_xll.ohTrigger(RecalcTrigger,Trigger6M)),NA())</f>
        <v>6.0939895578016046E-3</v>
      </c>
      <c r="Q2820" s="146">
        <f>IFERROR(_xll.qlIndexFixing(ONIndex1Y,I2820,TRUE,_xll.ohTrigger(RecalcTrigger,Trigger1Y)),NA())</f>
        <v>6.2592602001732001E-3</v>
      </c>
    </row>
    <row r="2821" spans="2:17" x14ac:dyDescent="0.2">
      <c r="B2821" s="39" t="s">
        <v>42</v>
      </c>
      <c r="D2821" s="42">
        <f>_xll.qlCalendarAdvance(Calendar,$D2820,B2821,"f",FALSE)</f>
        <v>59539</v>
      </c>
      <c r="E2821" s="140">
        <f>_xll.qlInterestRateIndexValueDate(IndexON,D2821)</f>
        <v>59539</v>
      </c>
      <c r="F2821" s="156">
        <f>IFERROR(_xll.qlIndexFixing(IndexON,D2821,TRUE,_xll.ohTrigger(RecalcTrigger,TriggerON)),NA())</f>
        <v>5.269041402116148E-3</v>
      </c>
      <c r="H2821" s="42">
        <f>_xll.qlCalendarAdvance(Calendar,$H2820,B2821,"f",FALSE)</f>
        <v>59539</v>
      </c>
      <c r="I2821" s="140">
        <f>_xll.qlInterestRateIndexValueDate(Index1M,$H2821)</f>
        <v>59539</v>
      </c>
      <c r="J2821" s="145">
        <f>IFERROR(_xll.qlIndexFixing(Index1M,$H2821,TRUE,_xll.ohTrigger(RecalcTrigger,Trigger1M)),NA())</f>
        <v>5.9530255198123804E-3</v>
      </c>
      <c r="K2821" s="44">
        <f>IFERROR(_xll.qlIndexFixing(Index3M,H2821,TRUE,_xll.ohTrigger(RecalcTrigger,Trigger3M)),NA())</f>
        <v>6.1887774622183412E-3</v>
      </c>
      <c r="L2821" s="44">
        <f>IFERROR(_xll.qlIndexFixing(Index6M,$H2821,TRUE,_xll.ohTrigger(RecalcTrigger,Trigger6M)),NA())</f>
        <v>6.1428191163744646E-3</v>
      </c>
      <c r="M2821" s="146">
        <f>IFERROR(_xll.qlIndexFixing(Index1Y,$H2821,TRUE,_xll.ohTrigger(RecalcTrigger,Trigger1Y)),NA())</f>
        <v>6.3574871125564592E-3</v>
      </c>
      <c r="N2821" s="145">
        <f>IFERROR(_xll.qlIndexFixing(ONIndex1M,I2821,TRUE,_xll.ohTrigger(RecalcTrigger,Trigger1M)),NA())</f>
        <v>5.9451394608645014E-3</v>
      </c>
      <c r="O2821" s="44">
        <f>IFERROR(_xll.qlIndexFixing(ONIndex3M,I2821,TRUE,_xll.ohTrigger(RecalcTrigger,Trigger3M)),NA())</f>
        <v>6.1677548003125082E-3</v>
      </c>
      <c r="P2821" s="44">
        <f>IFERROR(_xll.qlIndexFixing(ONIndex6M,I2821,TRUE,_xll.ohTrigger(RecalcTrigger,Trigger6M)),NA())</f>
        <v>6.0967823575264202E-3</v>
      </c>
      <c r="Q2821" s="146">
        <f>IFERROR(_xll.qlIndexFixing(ONIndex1Y,I2821,TRUE,_xll.ohTrigger(RecalcTrigger,Trigger1Y)),NA())</f>
        <v>6.2620132342161572E-3</v>
      </c>
    </row>
    <row r="2822" spans="2:17" x14ac:dyDescent="0.2">
      <c r="B2822" s="39" t="s">
        <v>42</v>
      </c>
      <c r="D2822" s="42">
        <f>_xll.qlCalendarAdvance(Calendar,$D2821,B2822,"f",FALSE)</f>
        <v>59546</v>
      </c>
      <c r="E2822" s="140">
        <f>_xll.qlInterestRateIndexValueDate(IndexON,D2822)</f>
        <v>59546</v>
      </c>
      <c r="F2822" s="156">
        <f>IFERROR(_xll.qlIndexFixing(IndexON,D2822,TRUE,_xll.ohTrigger(RecalcTrigger,TriggerON)),NA())</f>
        <v>5.2717576969885105E-3</v>
      </c>
      <c r="H2822" s="42">
        <f>_xll.qlCalendarAdvance(Calendar,$H2821,B2822,"f",FALSE)</f>
        <v>59546</v>
      </c>
      <c r="I2822" s="140">
        <f>_xll.qlInterestRateIndexValueDate(Index1M,$H2822)</f>
        <v>59546</v>
      </c>
      <c r="J2822" s="145">
        <f>IFERROR(_xll.qlIndexFixing(Index1M,$H2822,TRUE,_xll.ohTrigger(RecalcTrigger,Trigger1M)),NA())</f>
        <v>5.9558064111517395E-3</v>
      </c>
      <c r="K2822" s="44">
        <f>IFERROR(_xll.qlIndexFixing(Index3M,H2822,TRUE,_xll.ohTrigger(RecalcTrigger,Trigger3M)),NA())</f>
        <v>6.1913678627184806E-3</v>
      </c>
      <c r="L2822" s="44">
        <f>IFERROR(_xll.qlIndexFixing(Index6M,$H2822,TRUE,_xll.ohTrigger(RecalcTrigger,Trigger6M)),NA())</f>
        <v>6.1457206714018277E-3</v>
      </c>
      <c r="M2822" s="146">
        <f>IFERROR(_xll.qlIndexFixing(Index1Y,$H2822,TRUE,_xll.ohTrigger(RecalcTrigger,Trigger1Y)),NA())</f>
        <v>6.3604815381892443E-3</v>
      </c>
      <c r="N2822" s="145">
        <f>IFERROR(_xll.qlIndexFixing(ONIndex1M,I2822,TRUE,_xll.ohTrigger(RecalcTrigger,Trigger1M)),NA())</f>
        <v>5.9479028539999312E-3</v>
      </c>
      <c r="O2822" s="44">
        <f>IFERROR(_xll.qlIndexFixing(ONIndex3M,I2822,TRUE,_xll.ohTrigger(RecalcTrigger,Trigger3M)),NA())</f>
        <v>6.170308576481931E-3</v>
      </c>
      <c r="P2822" s="44">
        <f>IFERROR(_xll.qlIndexFixing(ONIndex6M,I2822,TRUE,_xll.ohTrigger(RecalcTrigger,Trigger6M)),NA())</f>
        <v>6.0995823731258003E-3</v>
      </c>
      <c r="Q2822" s="146">
        <f>IFERROR(_xll.qlIndexFixing(ONIndex1Y,I2822,TRUE,_xll.ohTrigger(RecalcTrigger,Trigger1Y)),NA())</f>
        <v>6.2647745097743623E-3</v>
      </c>
    </row>
    <row r="2823" spans="2:17" x14ac:dyDescent="0.2">
      <c r="B2823" s="39" t="s">
        <v>42</v>
      </c>
      <c r="D2823" s="42">
        <f>_xll.qlCalendarAdvance(Calendar,$D2822,B2823,"f",FALSE)</f>
        <v>59553</v>
      </c>
      <c r="E2823" s="140">
        <f>_xll.qlInterestRateIndexValueDate(IndexON,D2823)</f>
        <v>59553</v>
      </c>
      <c r="F2823" s="156">
        <f>IFERROR(_xll.qlIndexFixing(IndexON,D2823,TRUE,_xll.ohTrigger(RecalcTrigger,TriggerON)),NA())</f>
        <v>5.2744790147851717E-3</v>
      </c>
      <c r="H2823" s="42">
        <f>_xll.qlCalendarAdvance(Calendar,$H2822,B2823,"f",FALSE)</f>
        <v>59553</v>
      </c>
      <c r="I2823" s="140">
        <f>_xll.qlInterestRateIndexValueDate(Index1M,$H2823)</f>
        <v>59553</v>
      </c>
      <c r="J2823" s="145">
        <f>IFERROR(_xll.qlIndexFixing(Index1M,$H2823,TRUE,_xll.ohTrigger(RecalcTrigger,Trigger1M)),NA())</f>
        <v>5.9585943274795689E-3</v>
      </c>
      <c r="K2823" s="44">
        <f>IFERROR(_xll.qlIndexFixing(Index3M,H2823,TRUE,_xll.ohTrigger(RecalcTrigger,Trigger3M)),NA())</f>
        <v>6.1939634196630641E-3</v>
      </c>
      <c r="L2823" s="44">
        <f>IFERROR(_xll.qlIndexFixing(Index6M,$H2823,TRUE,_xll.ohTrigger(RecalcTrigger,Trigger6M)),NA())</f>
        <v>6.1486294682237888E-3</v>
      </c>
      <c r="M2823" s="146">
        <f>IFERROR(_xll.qlIndexFixing(Index1Y,$H2823,TRUE,_xll.ohTrigger(RecalcTrigger,Trigger1Y)),NA())</f>
        <v>6.3634842665718505E-3</v>
      </c>
      <c r="N2823" s="145">
        <f>IFERROR(_xll.qlIndexFixing(ONIndex1M,I2823,TRUE,_xll.ohTrigger(RecalcTrigger,Trigger1M)),NA())</f>
        <v>5.9506732679315277E-3</v>
      </c>
      <c r="O2823" s="44">
        <f>IFERROR(_xll.qlIndexFixing(ONIndex3M,I2823,TRUE,_xll.ohTrigger(RecalcTrigger,Trigger3M)),NA())</f>
        <v>6.1728674995764621E-3</v>
      </c>
      <c r="P2823" s="44">
        <f>IFERROR(_xll.qlIndexFixing(ONIndex6M,I2823,TRUE,_xll.ohTrigger(RecalcTrigger,Trigger6M)),NA())</f>
        <v>6.1023896043566062E-3</v>
      </c>
      <c r="Q2823" s="146">
        <f>IFERROR(_xll.qlIndexFixing(ONIndex1Y,I2823,TRUE,_xll.ohTrigger(RecalcTrigger,Trigger1Y)),NA())</f>
        <v>6.2675440267667692E-3</v>
      </c>
    </row>
    <row r="2824" spans="2:17" x14ac:dyDescent="0.2">
      <c r="B2824" s="39" t="s">
        <v>42</v>
      </c>
      <c r="D2824" s="42">
        <f>_xll.qlCalendarAdvance(Calendar,$D2823,B2824,"f",FALSE)</f>
        <v>59560</v>
      </c>
      <c r="E2824" s="140">
        <f>_xll.qlInterestRateIndexValueDate(IndexON,D2824)</f>
        <v>59560</v>
      </c>
      <c r="F2824" s="156">
        <f>IFERROR(_xll.qlIndexFixing(IndexON,D2824,TRUE,_xll.ohTrigger(RecalcTrigger,TriggerON)),NA())</f>
        <v>5.2772053556682241E-3</v>
      </c>
      <c r="H2824" s="42">
        <f>_xll.qlCalendarAdvance(Calendar,$H2823,B2824,"f",FALSE)</f>
        <v>59560</v>
      </c>
      <c r="I2824" s="140">
        <f>_xll.qlInterestRateIndexValueDate(Index1M,$H2824)</f>
        <v>59560</v>
      </c>
      <c r="J2824" s="145">
        <f>IFERROR(_xll.qlIndexFixing(Index1M,$H2824,TRUE,_xll.ohTrigger(RecalcTrigger,Trigger1M)),NA())</f>
        <v>5.9613892687885002E-3</v>
      </c>
      <c r="K2824" s="44">
        <f>IFERROR(_xll.qlIndexFixing(Index3M,H2824,TRUE,_xll.ohTrigger(RecalcTrigger,Trigger3M)),NA())</f>
        <v>6.1965641330601964E-3</v>
      </c>
      <c r="L2824" s="44">
        <f>IFERROR(_xll.qlIndexFixing(Index6M,$H2824,TRUE,_xll.ohTrigger(RecalcTrigger,Trigger6M)),NA())</f>
        <v>6.1515455068721393E-3</v>
      </c>
      <c r="M2824" s="146">
        <f>IFERROR(_xll.qlIndexFixing(Index1Y,$H2824,TRUE,_xll.ohTrigger(RecalcTrigger,Trigger1Y)),NA())</f>
        <v>6.3664952977788847E-3</v>
      </c>
      <c r="N2824" s="145">
        <f>IFERROR(_xll.qlIndexFixing(ONIndex1M,I2824,TRUE,_xll.ohTrigger(RecalcTrigger,Trigger1M)),NA())</f>
        <v>5.953450702416152E-3</v>
      </c>
      <c r="O2824" s="44">
        <f>IFERROR(_xll.qlIndexFixing(ONIndex3M,I2824,TRUE,_xll.ohTrigger(RecalcTrigger,Trigger3M)),NA())</f>
        <v>6.1754315697581941E-3</v>
      </c>
      <c r="P2824" s="44">
        <f>IFERROR(_xll.qlIndexFixing(ONIndex6M,I2824,TRUE,_xll.ohTrigger(RecalcTrigger,Trigger6M)),NA())</f>
        <v>6.1052040514619765E-3</v>
      </c>
      <c r="Q2824" s="146">
        <f>IFERROR(_xll.qlIndexFixing(ONIndex1Y,I2824,TRUE,_xll.ohTrigger(RecalcTrigger,Trigger1Y)),NA())</f>
        <v>6.2703217854365167E-3</v>
      </c>
    </row>
    <row r="2825" spans="2:17" x14ac:dyDescent="0.2">
      <c r="B2825" s="39" t="s">
        <v>42</v>
      </c>
      <c r="D2825" s="42">
        <f>_xll.qlCalendarAdvance(Calendar,$D2824,B2825,"f",FALSE)</f>
        <v>59567</v>
      </c>
      <c r="E2825" s="140">
        <f>_xll.qlInterestRateIndexValueDate(IndexON,D2825)</f>
        <v>59567</v>
      </c>
      <c r="F2825" s="156">
        <f>IFERROR(_xll.qlIndexFixing(IndexON,D2825,TRUE,_xll.ohTrigger(RecalcTrigger,TriggerON)),NA())</f>
        <v>5.2799367196376679E-3</v>
      </c>
      <c r="H2825" s="42">
        <f>_xll.qlCalendarAdvance(Calendar,$H2824,B2825,"f",FALSE)</f>
        <v>59567</v>
      </c>
      <c r="I2825" s="140">
        <f>_xll.qlInterestRateIndexValueDate(Index1M,$H2825)</f>
        <v>59567</v>
      </c>
      <c r="J2825" s="145">
        <f>IFERROR(_xll.qlIndexFixing(Index1M,$H2825,TRUE,_xll.ohTrigger(RecalcTrigger,Trigger1M)),NA())</f>
        <v>5.9629443960404083E-3</v>
      </c>
      <c r="K2825" s="44">
        <f>IFERROR(_xll.qlIndexFixing(Index3M,H2825,TRUE,_xll.ohTrigger(RecalcTrigger,Trigger3M)),NA())</f>
        <v>6.1989303005786376E-3</v>
      </c>
      <c r="L2825" s="44">
        <f>IFERROR(_xll.qlIndexFixing(Index6M,$H2825,TRUE,_xll.ohTrigger(RecalcTrigger,Trigger6M)),NA())</f>
        <v>6.154468787378224E-3</v>
      </c>
      <c r="M2825" s="146">
        <f>IFERROR(_xll.qlIndexFixing(Index1Y,$H2825,TRUE,_xll.ohTrigger(RecalcTrigger,Trigger1Y)),NA())</f>
        <v>6.3695146318849538E-3</v>
      </c>
      <c r="N2825" s="145">
        <f>IFERROR(_xll.qlIndexFixing(ONIndex1M,I2825,TRUE,_xll.ohTrigger(RecalcTrigger,Trigger1M)),NA())</f>
        <v>5.9562351575348504E-3</v>
      </c>
      <c r="O2825" s="44">
        <f>IFERROR(_xll.qlIndexFixing(ONIndex3M,I2825,TRUE,_xll.ohTrigger(RecalcTrigger,Trigger3M)),NA())</f>
        <v>6.178000787027127E-3</v>
      </c>
      <c r="P2825" s="44">
        <f>IFERROR(_xll.qlIndexFixing(ONIndex6M,I2825,TRUE,_xll.ohTrigger(RecalcTrigger,Trigger6M)),NA())</f>
        <v>6.1080257143608652E-3</v>
      </c>
      <c r="Q2825" s="146">
        <f>IFERROR(_xll.qlIndexFixing(ONIndex1Y,I2825,TRUE,_xll.ohTrigger(RecalcTrigger,Trigger1Y)),NA())</f>
        <v>6.2731077856215123E-3</v>
      </c>
    </row>
    <row r="2826" spans="2:17" x14ac:dyDescent="0.2">
      <c r="B2826" s="39" t="s">
        <v>42</v>
      </c>
      <c r="D2826" s="42">
        <f>_xll.qlCalendarAdvance(Calendar,$D2825,B2826,"f",FALSE)</f>
        <v>59574</v>
      </c>
      <c r="E2826" s="140">
        <f>_xll.qlInterestRateIndexValueDate(IndexON,D2826)</f>
        <v>59574</v>
      </c>
      <c r="F2826" s="156">
        <f>IFERROR(_xll.qlIndexFixing(IndexON,D2826,TRUE,_xll.ohTrigger(RecalcTrigger,TriggerON)),NA())</f>
        <v>5.2826731065314103E-3</v>
      </c>
      <c r="H2826" s="42">
        <f>_xll.qlCalendarAdvance(Calendar,$H2825,B2826,"f",FALSE)</f>
        <v>59574</v>
      </c>
      <c r="I2826" s="140">
        <f>_xll.qlInterestRateIndexValueDate(Index1M,$H2826)</f>
        <v>59574</v>
      </c>
      <c r="J2826" s="145">
        <f>IFERROR(_xll.qlIndexFixing(Index1M,$H2826,TRUE,_xll.ohTrigger(RecalcTrigger,Trigger1M)),NA())</f>
        <v>5.9657506491699631E-3</v>
      </c>
      <c r="K2826" s="44">
        <f>IFERROR(_xll.qlIndexFixing(Index3M,H2826,TRUE,_xll.ohTrigger(RecalcTrigger,Trigger3M)),NA())</f>
        <v>6.2017810292607353E-3</v>
      </c>
      <c r="L2826" s="44">
        <f>IFERROR(_xll.qlIndexFixing(Index6M,$H2826,TRUE,_xll.ohTrigger(RecalcTrigger,Trigger6M)),NA())</f>
        <v>6.1573993097729374E-3</v>
      </c>
      <c r="M2826" s="146">
        <f>IFERROR(_xll.qlIndexFixing(Index1Y,$H2826,TRUE,_xll.ohTrigger(RecalcTrigger,Trigger1Y)),NA())</f>
        <v>6.3725422689646649E-3</v>
      </c>
      <c r="N2826" s="145">
        <f>IFERROR(_xll.qlIndexFixing(ONIndex1M,I2826,TRUE,_xll.ohTrigger(RecalcTrigger,Trigger1M)),NA())</f>
        <v>5.9590266332876229E-3</v>
      </c>
      <c r="O2826" s="44">
        <f>IFERROR(_xll.qlIndexFixing(ONIndex3M,I2826,TRUE,_xll.ohTrigger(RecalcTrigger,Trigger3M)),NA())</f>
        <v>6.1805751513022145E-3</v>
      </c>
      <c r="P2826" s="44">
        <f>IFERROR(_xll.qlIndexFixing(ONIndex6M,I2826,TRUE,_xll.ohTrigger(RecalcTrigger,Trigger6M)),NA())</f>
        <v>6.1108545930532721E-3</v>
      </c>
      <c r="Q2826" s="146">
        <f>IFERROR(_xll.qlIndexFixing(ONIndex1Y,I2826,TRUE,_xll.ohTrigger(RecalcTrigger,Trigger1Y)),NA())</f>
        <v>6.2759020274028021E-3</v>
      </c>
    </row>
    <row r="2827" spans="2:17" x14ac:dyDescent="0.2">
      <c r="B2827" s="39" t="s">
        <v>42</v>
      </c>
      <c r="D2827" s="42">
        <f>_xll.qlCalendarAdvance(Calendar,$D2826,B2827,"f",FALSE)</f>
        <v>59581</v>
      </c>
      <c r="E2827" s="140">
        <f>_xll.qlInterestRateIndexValueDate(IndexON,D2827)</f>
        <v>59581</v>
      </c>
      <c r="F2827" s="156">
        <f>IFERROR(_xll.qlIndexFixing(IndexON,D2827,TRUE,_xll.ohTrigger(RecalcTrigger,TriggerON)),NA())</f>
        <v>5.285414516511544E-3</v>
      </c>
      <c r="H2827" s="42">
        <f>_xll.qlCalendarAdvance(Calendar,$H2826,B2827,"f",FALSE)</f>
        <v>59581</v>
      </c>
      <c r="I2827" s="140">
        <f>_xll.qlInterestRateIndexValueDate(Index1M,$H2827)</f>
        <v>59581</v>
      </c>
      <c r="J2827" s="145">
        <f>IFERROR(_xll.qlIndexFixing(Index1M,$H2827,TRUE,_xll.ohTrigger(RecalcTrigger,Trigger1M)),NA())</f>
        <v>5.9685639266183034E-3</v>
      </c>
      <c r="K2827" s="44">
        <f>IFERROR(_xll.qlIndexFixing(Index3M,H2827,TRUE,_xll.ohTrigger(RecalcTrigger,Trigger3M)),NA())</f>
        <v>6.2041566843631032E-3</v>
      </c>
      <c r="L2827" s="44">
        <f>IFERROR(_xll.qlIndexFixing(Index6M,$H2827,TRUE,_xll.ohTrigger(RecalcTrigger,Trigger6M)),NA())</f>
        <v>6.160337074087625E-3</v>
      </c>
      <c r="M2827" s="146">
        <f>IFERROR(_xll.qlIndexFixing(Index1Y,$H2827,TRUE,_xll.ohTrigger(RecalcTrigger,Trigger1Y)),NA())</f>
        <v>6.375578209092625E-3</v>
      </c>
      <c r="N2827" s="145">
        <f>IFERROR(_xll.qlIndexFixing(ONIndex1M,I2827,TRUE,_xll.ohTrigger(RecalcTrigger,Trigger1M)),NA())</f>
        <v>5.9618251296744695E-3</v>
      </c>
      <c r="O2827" s="44">
        <f>IFERROR(_xll.qlIndexFixing(ONIndex3M,I2827,TRUE,_xll.ohTrigger(RecalcTrigger,Trigger3M)),NA())</f>
        <v>6.1831546626645029E-3</v>
      </c>
      <c r="P2827" s="44">
        <f>IFERROR(_xll.qlIndexFixing(ONIndex6M,I2827,TRUE,_xll.ohTrigger(RecalcTrigger,Trigger6M)),NA())</f>
        <v>6.1136906874581509E-3</v>
      </c>
      <c r="Q2827" s="146">
        <f>IFERROR(_xll.qlIndexFixing(ONIndex1Y,I2827,TRUE,_xll.ohTrigger(RecalcTrigger,Trigger1Y)),NA())</f>
        <v>6.27870451069934E-3</v>
      </c>
    </row>
    <row r="2828" spans="2:17" x14ac:dyDescent="0.2">
      <c r="B2828" s="39" t="s">
        <v>42</v>
      </c>
      <c r="D2828" s="42">
        <f>_xll.qlCalendarAdvance(Calendar,$D2827,B2828,"f",FALSE)</f>
        <v>59588</v>
      </c>
      <c r="E2828" s="140">
        <f>_xll.qlInterestRateIndexValueDate(IndexON,D2828)</f>
        <v>59588</v>
      </c>
      <c r="F2828" s="156">
        <f>IFERROR(_xll.qlIndexFixing(IndexON,D2828,TRUE,_xll.ohTrigger(RecalcTrigger,TriggerON)),NA())</f>
        <v>5.288160949578069E-3</v>
      </c>
      <c r="H2828" s="42">
        <f>_xll.qlCalendarAdvance(Calendar,$H2827,B2828,"f",FALSE)</f>
        <v>59588</v>
      </c>
      <c r="I2828" s="140">
        <f>_xll.qlInterestRateIndexValueDate(Index1M,$H2828)</f>
        <v>59588</v>
      </c>
      <c r="J2828" s="145">
        <f>IFERROR(_xll.qlIndexFixing(Index1M,$H2828,TRUE,_xll.ohTrigger(RecalcTrigger,Trigger1M)),NA())</f>
        <v>5.9713842283883236E-3</v>
      </c>
      <c r="K2828" s="44">
        <f>IFERROR(_xll.qlIndexFixing(Index3M,H2828,TRUE,_xll.ohTrigger(RecalcTrigger,Trigger3M)),NA())</f>
        <v>6.2067776108301956E-3</v>
      </c>
      <c r="L2828" s="44">
        <f>IFERROR(_xll.qlIndexFixing(Index6M,$H2828,TRUE,_xll.ohTrigger(RecalcTrigger,Trigger6M)),NA())</f>
        <v>6.1632820803545251E-3</v>
      </c>
      <c r="M2828" s="146">
        <f>IFERROR(_xll.qlIndexFixing(Index1Y,$H2828,TRUE,_xll.ohTrigger(RecalcTrigger,Trigger1Y)),NA())</f>
        <v>6.3786224523441071E-3</v>
      </c>
      <c r="N2828" s="145">
        <f>IFERROR(_xll.qlIndexFixing(ONIndex1M,I2828,TRUE,_xll.ohTrigger(RecalcTrigger,Trigger1M)),NA())</f>
        <v>5.9646306467764365E-3</v>
      </c>
      <c r="O2828" s="44">
        <f>IFERROR(_xll.qlIndexFixing(ONIndex3M,I2828,TRUE,_xll.ohTrigger(RecalcTrigger,Trigger3M)),NA())</f>
        <v>6.1857393209518996E-3</v>
      </c>
      <c r="P2828" s="44">
        <f>IFERROR(_xll.qlIndexFixing(ONIndex6M,I2828,TRUE,_xll.ohTrigger(RecalcTrigger,Trigger6M)),NA())</f>
        <v>6.116533997656548E-3</v>
      </c>
      <c r="Q2828" s="146">
        <f>IFERROR(_xll.qlIndexFixing(ONIndex1Y,I2828,TRUE,_xll.ohTrigger(RecalcTrigger,Trigger1Y)),NA())</f>
        <v>6.2815152355921722E-3</v>
      </c>
    </row>
    <row r="2829" spans="2:17" x14ac:dyDescent="0.2">
      <c r="B2829" s="39" t="s">
        <v>42</v>
      </c>
      <c r="D2829" s="42">
        <f>_xll.qlCalendarAdvance(Calendar,$D2828,B2829,"f",FALSE)</f>
        <v>59595</v>
      </c>
      <c r="E2829" s="140">
        <f>_xll.qlInterestRateIndexValueDate(IndexON,D2829)</f>
        <v>59595</v>
      </c>
      <c r="F2829" s="156">
        <f>IFERROR(_xll.qlIndexFixing(IndexON,D2829,TRUE,_xll.ohTrigger(RecalcTrigger,TriggerON)),NA())</f>
        <v>5.290912405649939E-3</v>
      </c>
      <c r="H2829" s="42">
        <f>_xll.qlCalendarAdvance(Calendar,$H2828,B2829,"f",FALSE)</f>
        <v>59595</v>
      </c>
      <c r="I2829" s="140">
        <f>_xll.qlInterestRateIndexValueDate(Index1M,$H2829)</f>
        <v>59595</v>
      </c>
      <c r="J2829" s="145">
        <f>IFERROR(_xll.qlIndexFixing(Index1M,$H2829,TRUE,_xll.ohTrigger(RecalcTrigger,Trigger1M)),NA())</f>
        <v>5.9747145079544301E-3</v>
      </c>
      <c r="K2829" s="44">
        <f>IFERROR(_xll.qlIndexFixing(Index3M,H2829,TRUE,_xll.ohTrigger(RecalcTrigger,Trigger3M)),NA())</f>
        <v>6.2101278805189956E-3</v>
      </c>
      <c r="L2829" s="44">
        <f>IFERROR(_xll.qlIndexFixing(Index6M,$H2829,TRUE,_xll.ohTrigger(RecalcTrigger,Trigger6M)),NA())</f>
        <v>6.1670307672545789E-3</v>
      </c>
      <c r="M2829" s="146">
        <f>IFERROR(_xll.qlIndexFixing(Index1Y,$H2829,TRUE,_xll.ohTrigger(RecalcTrigger,Trigger1Y)),NA())</f>
        <v>6.3819541857426734E-3</v>
      </c>
      <c r="N2829" s="145">
        <f>IFERROR(_xll.qlIndexFixing(ONIndex1M,I2829,TRUE,_xll.ohTrigger(RecalcTrigger,Trigger1M)),NA())</f>
        <v>5.9674431844314313E-3</v>
      </c>
      <c r="O2829" s="44">
        <f>IFERROR(_xll.qlIndexFixing(ONIndex3M,I2829,TRUE,_xll.ohTrigger(RecalcTrigger,Trigger3M)),NA())</f>
        <v>6.1883291264075435E-3</v>
      </c>
      <c r="P2829" s="44">
        <f>IFERROR(_xll.qlIndexFixing(ONIndex6M,I2829,TRUE,_xll.ohTrigger(RecalcTrigger,Trigger6M)),NA())</f>
        <v>6.1193845235674171E-3</v>
      </c>
      <c r="Q2829" s="146">
        <f>IFERROR(_xll.qlIndexFixing(ONIndex1Y,I2829,TRUE,_xll.ohTrigger(RecalcTrigger,Trigger1Y)),NA())</f>
        <v>6.2843342020812987E-3</v>
      </c>
    </row>
    <row r="2830" spans="2:17" x14ac:dyDescent="0.2">
      <c r="B2830" s="39" t="s">
        <v>42</v>
      </c>
      <c r="D2830" s="42">
        <f>_xll.qlCalendarAdvance(Calendar,$D2829,B2830,"f",FALSE)</f>
        <v>59602</v>
      </c>
      <c r="E2830" s="140">
        <f>_xll.qlInterestRateIndexValueDate(IndexON,D2830)</f>
        <v>59602</v>
      </c>
      <c r="F2830" s="156">
        <f>IFERROR(_xll.qlIndexFixing(IndexON,D2830,TRUE,_xll.ohTrigger(RecalcTrigger,TriggerON)),NA())</f>
        <v>5.293668884727154E-3</v>
      </c>
      <c r="H2830" s="42">
        <f>_xll.qlCalendarAdvance(Calendar,$H2829,B2830,"f",FALSE)</f>
        <v>59602</v>
      </c>
      <c r="I2830" s="140">
        <f>_xll.qlInterestRateIndexValueDate(Index1M,$H2830)</f>
        <v>59602</v>
      </c>
      <c r="J2830" s="145">
        <f>IFERROR(_xll.qlIndexFixing(Index1M,$H2830,TRUE,_xll.ohTrigger(RecalcTrigger,Trigger1M)),NA())</f>
        <v>5.9783064416381775E-3</v>
      </c>
      <c r="K2830" s="44">
        <f>IFERROR(_xll.qlIndexFixing(Index3M,H2830,TRUE,_xll.ohTrigger(RecalcTrigger,Trigger3M)),NA())</f>
        <v>6.2127603590244433E-3</v>
      </c>
      <c r="L2830" s="44">
        <f>IFERROR(_xll.qlIndexFixing(Index6M,$H2830,TRUE,_xll.ohTrigger(RecalcTrigger,Trigger6M)),NA())</f>
        <v>6.1699919592904202E-3</v>
      </c>
      <c r="M2830" s="146">
        <f>IFERROR(_xll.qlIndexFixing(Index1Y,$H2830,TRUE,_xll.ohTrigger(RecalcTrigger,Trigger1Y)),NA())</f>
        <v>6.3850156819482825E-3</v>
      </c>
      <c r="N2830" s="145">
        <f>IFERROR(_xll.qlIndexFixing(ONIndex1M,I2830,TRUE,_xll.ohTrigger(RecalcTrigger,Trigger1M)),NA())</f>
        <v>5.9702627428015465E-3</v>
      </c>
      <c r="O2830" s="44">
        <f>IFERROR(_xll.qlIndexFixing(ONIndex3M,I2830,TRUE,_xll.ohTrigger(RecalcTrigger,Trigger3M)),NA())</f>
        <v>6.1909240787882958E-3</v>
      </c>
      <c r="P2830" s="44">
        <f>IFERROR(_xll.qlIndexFixing(ONIndex6M,I2830,TRUE,_xll.ohTrigger(RecalcTrigger,Trigger6M)),NA())</f>
        <v>6.1222422653528508E-3</v>
      </c>
      <c r="Q2830" s="146">
        <f>IFERROR(_xll.qlIndexFixing(ONIndex1Y,I2830,TRUE,_xll.ohTrigger(RecalcTrigger,Trigger1Y)),NA())</f>
        <v>6.2871614100046269E-3</v>
      </c>
    </row>
    <row r="2831" spans="2:17" x14ac:dyDescent="0.2">
      <c r="B2831" s="39" t="s">
        <v>42</v>
      </c>
      <c r="D2831" s="42">
        <f>_xll.qlCalendarAdvance(Calendar,$D2830,B2831,"f",FALSE)</f>
        <v>59609</v>
      </c>
      <c r="E2831" s="140">
        <f>_xll.qlInterestRateIndexValueDate(IndexON,D2831)</f>
        <v>59609</v>
      </c>
      <c r="F2831" s="156">
        <f>IFERROR(_xll.qlIndexFixing(IndexON,D2831,TRUE,_xll.ohTrigger(RecalcTrigger,TriggerON)),NA())</f>
        <v>5.296430386809714E-3</v>
      </c>
      <c r="H2831" s="42">
        <f>_xll.qlCalendarAdvance(Calendar,$H2830,B2831,"f",FALSE)</f>
        <v>59609</v>
      </c>
      <c r="I2831" s="140">
        <f>_xll.qlInterestRateIndexValueDate(Index1M,$H2831)</f>
        <v>59609</v>
      </c>
      <c r="J2831" s="145">
        <f>IFERROR(_xll.qlIndexFixing(Index1M,$H2831,TRUE,_xll.ohTrigger(RecalcTrigger,Trigger1M)),NA())</f>
        <v>5.9814033786477396E-3</v>
      </c>
      <c r="K2831" s="44">
        <f>IFERROR(_xll.qlIndexFixing(Index3M,H2831,TRUE,_xll.ohTrigger(RecalcTrigger,Trigger3M)),NA())</f>
        <v>6.2153979942686467E-3</v>
      </c>
      <c r="L2831" s="44">
        <f>IFERROR(_xll.qlIndexFixing(Index6M,$H2831,TRUE,_xll.ohTrigger(RecalcTrigger,Trigger6M)),NA())</f>
        <v>6.1729603938183615E-3</v>
      </c>
      <c r="M2831" s="146">
        <f>IFERROR(_xll.qlIndexFixing(Index1Y,$H2831,TRUE,_xll.ohTrigger(RecalcTrigger,Trigger1Y)),NA())</f>
        <v>6.388085481680174E-3</v>
      </c>
      <c r="N2831" s="145">
        <f>IFERROR(_xll.qlIndexFixing(ONIndex1M,I2831,TRUE,_xll.ohTrigger(RecalcTrigger,Trigger1M)),NA())</f>
        <v>5.9730893217246894E-3</v>
      </c>
      <c r="O2831" s="44">
        <f>IFERROR(_xll.qlIndexFixing(ONIndex3M,I2831,TRUE,_xll.ohTrigger(RecalcTrigger,Trigger3M)),NA())</f>
        <v>6.1935241782562489E-3</v>
      </c>
      <c r="P2831" s="44">
        <f>IFERROR(_xll.qlIndexFixing(ONIndex6M,I2831,TRUE,_xll.ohTrigger(RecalcTrigger,Trigger6M)),NA())</f>
        <v>6.1251072228507564E-3</v>
      </c>
      <c r="Q2831" s="146">
        <f>IFERROR(_xll.qlIndexFixing(ONIndex1Y,I2831,TRUE,_xll.ohTrigger(RecalcTrigger,Trigger1Y)),NA())</f>
        <v>6.2899968596052958E-3</v>
      </c>
    </row>
    <row r="2832" spans="2:17" x14ac:dyDescent="0.2">
      <c r="B2832" s="39" t="s">
        <v>42</v>
      </c>
      <c r="D2832" s="42">
        <f>_xll.qlCalendarAdvance(Calendar,$D2831,B2832,"f",FALSE)</f>
        <v>59616</v>
      </c>
      <c r="E2832" s="140">
        <f>_xll.qlInterestRateIndexValueDate(IndexON,D2832)</f>
        <v>59616</v>
      </c>
      <c r="F2832" s="156">
        <f>IFERROR(_xll.qlIndexFixing(IndexON,D2832,TRUE,_xll.ohTrigger(RecalcTrigger,TriggerON)),NA())</f>
        <v>5.299196911897619E-3</v>
      </c>
      <c r="H2832" s="42">
        <f>_xll.qlCalendarAdvance(Calendar,$H2831,B2832,"f",FALSE)</f>
        <v>59616</v>
      </c>
      <c r="I2832" s="140">
        <f>_xll.qlInterestRateIndexValueDate(Index1M,$H2832)</f>
        <v>59616</v>
      </c>
      <c r="J2832" s="145">
        <f>IFERROR(_xll.qlIndexFixing(Index1M,$H2832,TRUE,_xll.ohTrigger(RecalcTrigger,Trigger1M)),NA())</f>
        <v>5.9840016993802552E-3</v>
      </c>
      <c r="K2832" s="44">
        <f>IFERROR(_xll.qlIndexFixing(Index3M,H2832,TRUE,_xll.ohTrigger(RecalcTrigger,Trigger3M)),NA())</f>
        <v>6.2180407862630583E-3</v>
      </c>
      <c r="L2832" s="44">
        <f>IFERROR(_xll.qlIndexFixing(Index6M,$H2832,TRUE,_xll.ohTrigger(RecalcTrigger,Trigger6M)),NA())</f>
        <v>6.1759360708718803E-3</v>
      </c>
      <c r="M2832" s="146">
        <f>IFERROR(_xll.qlIndexFixing(Index1Y,$H2832,TRUE,_xll.ohTrigger(RecalcTrigger,Trigger1Y)),NA())</f>
        <v>6.3911635850140789E-3</v>
      </c>
      <c r="N2832" s="145">
        <f>IFERROR(_xll.qlIndexFixing(ONIndex1M,I2832,TRUE,_xll.ohTrigger(RecalcTrigger,Trigger1M)),NA())</f>
        <v>5.9759229212819065E-3</v>
      </c>
      <c r="O2832" s="44">
        <f>IFERROR(_xll.qlIndexFixing(ONIndex3M,I2832,TRUE,_xll.ohTrigger(RecalcTrigger,Trigger3M)),NA())</f>
        <v>6.1961294248114029E-3</v>
      </c>
      <c r="P2832" s="44">
        <f>IFERROR(_xll.qlIndexFixing(ONIndex6M,I2832,TRUE,_xll.ohTrigger(RecalcTrigger,Trigger6M)),NA())</f>
        <v>6.1279793961421802E-3</v>
      </c>
      <c r="Q2832" s="146">
        <f>IFERROR(_xll.qlIndexFixing(ONIndex1Y,I2832,TRUE,_xll.ohTrigger(RecalcTrigger,Trigger1Y)),NA())</f>
        <v>6.2928405507212126E-3</v>
      </c>
    </row>
    <row r="2833" spans="2:17" x14ac:dyDescent="0.2">
      <c r="B2833" s="39" t="s">
        <v>42</v>
      </c>
      <c r="D2833" s="42">
        <f>_xll.qlCalendarAdvance(Calendar,$D2832,B2833,"f",FALSE)</f>
        <v>59623</v>
      </c>
      <c r="E2833" s="140">
        <f>_xll.qlInterestRateIndexValueDate(IndexON,D2833)</f>
        <v>59623</v>
      </c>
      <c r="F2833" s="156">
        <f>IFERROR(_xll.qlIndexFixing(IndexON,D2833,TRUE,_xll.ohTrigger(RecalcTrigger,TriggerON)),NA())</f>
        <v>5.3019684601529615E-3</v>
      </c>
      <c r="H2833" s="42">
        <f>_xll.qlCalendarAdvance(Calendar,$H2832,B2833,"f",FALSE)</f>
        <v>59623</v>
      </c>
      <c r="I2833" s="140">
        <f>_xll.qlInterestRateIndexValueDate(Index1M,$H2833)</f>
        <v>59623</v>
      </c>
      <c r="J2833" s="145">
        <f>IFERROR(_xll.qlIndexFixing(Index1M,$H2833,TRUE,_xll.ohTrigger(RecalcTrigger,Trigger1M)),NA())</f>
        <v>5.986859865801537E-3</v>
      </c>
      <c r="K2833" s="44">
        <f>IFERROR(_xll.qlIndexFixing(Index3M,H2833,TRUE,_xll.ohTrigger(RecalcTrigger,Trigger3M)),NA())</f>
        <v>6.2206887350164872E-3</v>
      </c>
      <c r="L2833" s="44">
        <f>IFERROR(_xll.qlIndexFixing(Index6M,$H2833,TRUE,_xll.ohTrigger(RecalcTrigger,Trigger6M)),NA())</f>
        <v>6.1789189904822494E-3</v>
      </c>
      <c r="M2833" s="146">
        <f>IFERROR(_xll.qlIndexFixing(Index1Y,$H2833,TRUE,_xll.ohTrigger(RecalcTrigger,Trigger1Y)),NA())</f>
        <v>6.3942499920259504E-3</v>
      </c>
      <c r="N2833" s="145">
        <f>IFERROR(_xll.qlIndexFixing(ONIndex1M,I2833,TRUE,_xll.ohTrigger(RecalcTrigger,Trigger1M)),NA())</f>
        <v>5.9787635415542439E-3</v>
      </c>
      <c r="O2833" s="44">
        <f>IFERROR(_xll.qlIndexFixing(ONIndex3M,I2833,TRUE,_xll.ohTrigger(RecalcTrigger,Trigger3M)),NA())</f>
        <v>6.1987398182916653E-3</v>
      </c>
      <c r="P2833" s="44">
        <f>IFERROR(_xll.qlIndexFixing(ONIndex6M,I2833,TRUE,_xll.ohTrigger(RecalcTrigger,Trigger6M)),NA())</f>
        <v>6.1308587852271224E-3</v>
      </c>
      <c r="Q2833" s="146">
        <f>IFERROR(_xll.qlIndexFixing(ONIndex1Y,I2833,TRUE,_xll.ohTrigger(RecalcTrigger,Trigger1Y)),NA())</f>
        <v>6.2956924833523775E-3</v>
      </c>
    </row>
    <row r="2834" spans="2:17" x14ac:dyDescent="0.2">
      <c r="B2834" s="39" t="s">
        <v>42</v>
      </c>
      <c r="D2834" s="42">
        <f>_xll.qlCalendarAdvance(Calendar,$D2833,B2834,"f",FALSE)</f>
        <v>59630</v>
      </c>
      <c r="E2834" s="140">
        <f>_xll.qlInterestRateIndexValueDate(IndexON,D2834)</f>
        <v>59630</v>
      </c>
      <c r="F2834" s="156">
        <f>IFERROR(_xll.qlIndexFixing(IndexON,D2834,TRUE,_xll.ohTrigger(RecalcTrigger,TriggerON)),NA())</f>
        <v>5.3047450313326028E-3</v>
      </c>
      <c r="H2834" s="42">
        <f>_xll.qlCalendarAdvance(Calendar,$H2833,B2834,"f",FALSE)</f>
        <v>59630</v>
      </c>
      <c r="I2834" s="140">
        <f>_xll.qlInterestRateIndexValueDate(Index1M,$H2834)</f>
        <v>59630</v>
      </c>
      <c r="J2834" s="145">
        <f>IFERROR(_xll.qlIndexFixing(Index1M,$H2834,TRUE,_xll.ohTrigger(RecalcTrigger,Trigger1M)),NA())</f>
        <v>5.9889619877578539E-3</v>
      </c>
      <c r="K2834" s="44">
        <f>IFERROR(_xll.qlIndexFixing(Index3M,H2834,TRUE,_xll.ohTrigger(RecalcTrigger,Trigger3M)),NA())</f>
        <v>6.2230983362968582E-3</v>
      </c>
      <c r="L2834" s="44">
        <f>IFERROR(_xll.qlIndexFixing(Index6M,$H2834,TRUE,_xll.ohTrigger(RecalcTrigger,Trigger6M)),NA())</f>
        <v>6.1816407782051257E-3</v>
      </c>
      <c r="M2834" s="146">
        <f>IFERROR(_xll.qlIndexFixing(Index1Y,$H2834,TRUE,_xll.ohTrigger(RecalcTrigger,Trigger1Y)),NA())</f>
        <v>6.3984750376970129E-3</v>
      </c>
      <c r="N2834" s="145">
        <f>IFERROR(_xll.qlIndexFixing(ONIndex1M,I2834,TRUE,_xll.ohTrigger(RecalcTrigger,Trigger1M)),NA())</f>
        <v>5.9816111824606555E-3</v>
      </c>
      <c r="O2834" s="44">
        <f>IFERROR(_xll.qlIndexFixing(ONIndex3M,I2834,TRUE,_xll.ohTrigger(RecalcTrigger,Trigger3M)),NA())</f>
        <v>6.2013553588591286E-3</v>
      </c>
      <c r="P2834" s="44">
        <f>IFERROR(_xll.qlIndexFixing(ONIndex6M,I2834,TRUE,_xll.ohTrigger(RecalcTrigger,Trigger6M)),NA())</f>
        <v>6.1337453901055827E-3</v>
      </c>
      <c r="Q2834" s="146">
        <f>IFERROR(_xll.qlIndexFixing(ONIndex1Y,I2834,TRUE,_xll.ohTrigger(RecalcTrigger,Trigger1Y)),NA())</f>
        <v>6.2985526575798367E-3</v>
      </c>
    </row>
    <row r="2835" spans="2:17" x14ac:dyDescent="0.2">
      <c r="B2835" s="39" t="s">
        <v>42</v>
      </c>
      <c r="D2835" s="42">
        <f>_xll.qlCalendarAdvance(Calendar,$D2834,B2835,"f",FALSE)</f>
        <v>59637</v>
      </c>
      <c r="E2835" s="140">
        <f>_xll.qlInterestRateIndexValueDate(IndexON,D2835)</f>
        <v>59637</v>
      </c>
      <c r="F2835" s="156">
        <f>IFERROR(_xll.qlIndexFixing(IndexON,D2835,TRUE,_xll.ohTrigger(RecalcTrigger,TriggerON)),NA())</f>
        <v>5.3075266255986353E-3</v>
      </c>
      <c r="H2835" s="42">
        <f>_xll.qlCalendarAdvance(Calendar,$H2834,B2835,"f",FALSE)</f>
        <v>59637</v>
      </c>
      <c r="I2835" s="140">
        <f>_xll.qlInterestRateIndexValueDate(Index1M,$H2835)</f>
        <v>59637</v>
      </c>
      <c r="J2835" s="145">
        <f>IFERROR(_xll.qlIndexFixing(Index1M,$H2835,TRUE,_xll.ohTrigger(RecalcTrigger,Trigger1M)),NA())</f>
        <v>5.9918325575891353E-3</v>
      </c>
      <c r="K2835" s="44">
        <f>IFERROR(_xll.qlIndexFixing(Index3M,H2835,TRUE,_xll.ohTrigger(RecalcTrigger,Trigger3M)),NA())</f>
        <v>6.2257561849680086E-3</v>
      </c>
      <c r="L2835" s="44">
        <f>IFERROR(_xll.qlIndexFixing(Index6M,$H2835,TRUE,_xll.ohTrigger(RecalcTrigger,Trigger6M)),NA())</f>
        <v>6.1846376150047786E-3</v>
      </c>
      <c r="M2835" s="146">
        <f>IFERROR(_xll.qlIndexFixing(Index1Y,$H2835,TRUE,_xll.ohTrigger(RecalcTrigger,Trigger1Y)),NA())</f>
        <v>6.4004477173918361E-3</v>
      </c>
      <c r="N2835" s="145">
        <f>IFERROR(_xll.qlIndexFixing(ONIndex1M,I2835,TRUE,_xll.ohTrigger(RecalcTrigger,Trigger1M)),NA())</f>
        <v>5.9844658439200948E-3</v>
      </c>
      <c r="O2835" s="44">
        <f>IFERROR(_xll.qlIndexFixing(ONIndex3M,I2835,TRUE,_xll.ohTrigger(RecalcTrigger,Trigger3M)),NA())</f>
        <v>6.2039760465137928E-3</v>
      </c>
      <c r="P2835" s="44">
        <f>IFERROR(_xll.qlIndexFixing(ONIndex6M,I2835,TRUE,_xll.ohTrigger(RecalcTrigger,Trigger6M)),NA())</f>
        <v>6.1366392106965151E-3</v>
      </c>
      <c r="Q2835" s="146">
        <f>IFERROR(_xll.qlIndexFixing(ONIndex1Y,I2835,TRUE,_xll.ohTrigger(RecalcTrigger,Trigger1Y)),NA())</f>
        <v>6.3014210734035903E-3</v>
      </c>
    </row>
    <row r="2836" spans="2:17" x14ac:dyDescent="0.2">
      <c r="B2836" s="39" t="s">
        <v>42</v>
      </c>
      <c r="D2836" s="42">
        <f>_xll.qlCalendarAdvance(Calendar,$D2835,B2836,"f",FALSE)</f>
        <v>59644</v>
      </c>
      <c r="E2836" s="140">
        <f>_xll.qlInterestRateIndexValueDate(IndexON,D2836)</f>
        <v>59644</v>
      </c>
      <c r="F2836" s="156">
        <f>IFERROR(_xll.qlIndexFixing(IndexON,D2836,TRUE,_xll.ohTrigger(RecalcTrigger,TriggerON)),NA())</f>
        <v>5.3103132429510591E-3</v>
      </c>
      <c r="H2836" s="42">
        <f>_xll.qlCalendarAdvance(Calendar,$H2835,B2836,"f",FALSE)</f>
        <v>59644</v>
      </c>
      <c r="I2836" s="140">
        <f>_xll.qlInterestRateIndexValueDate(Index1M,$H2836)</f>
        <v>59644</v>
      </c>
      <c r="J2836" s="145">
        <f>IFERROR(_xll.qlIndexFixing(Index1M,$H2836,TRUE,_xll.ohTrigger(RecalcTrigger,Trigger1M)),NA())</f>
        <v>5.9947101520581771E-3</v>
      </c>
      <c r="K2836" s="44">
        <f>IFERROR(_xll.qlIndexFixing(Index3M,H2836,TRUE,_xll.ohTrigger(RecalcTrigger,Trigger3M)),NA())</f>
        <v>6.228419190321883E-3</v>
      </c>
      <c r="L2836" s="44">
        <f>IFERROR(_xll.qlIndexFixing(Index6M,$H2836,TRUE,_xll.ohTrigger(RecalcTrigger,Trigger6M)),NA())</f>
        <v>6.1876416943104501E-3</v>
      </c>
      <c r="M2836" s="146">
        <f>IFERROR(_xll.qlIndexFixing(Index1Y,$H2836,TRUE,_xll.ohTrigger(RecalcTrigger,Trigger1Y)),NA())</f>
        <v>6.4035590358993066E-3</v>
      </c>
      <c r="N2836" s="145">
        <f>IFERROR(_xll.qlIndexFixing(ONIndex1M,I2836,TRUE,_xll.ohTrigger(RecalcTrigger,Trigger1M)),NA())</f>
        <v>5.9873275260946546E-3</v>
      </c>
      <c r="O2836" s="44">
        <f>IFERROR(_xll.qlIndexFixing(ONIndex3M,I2836,TRUE,_xll.ohTrigger(RecalcTrigger,Trigger3M)),NA())</f>
        <v>6.2066018811746115E-3</v>
      </c>
      <c r="P2836" s="44">
        <f>IFERROR(_xll.qlIndexFixing(ONIndex6M,I2836,TRUE,_xll.ohTrigger(RecalcTrigger,Trigger6M)),NA())</f>
        <v>6.139540247162012E-3</v>
      </c>
      <c r="Q2836" s="146">
        <f>IFERROR(_xll.qlIndexFixing(ONIndex1Y,I2836,TRUE,_xll.ohTrigger(RecalcTrigger,Trigger1Y)),NA())</f>
        <v>6.3042977307425918E-3</v>
      </c>
    </row>
    <row r="2837" spans="2:17" x14ac:dyDescent="0.2">
      <c r="B2837" s="39" t="s">
        <v>42</v>
      </c>
      <c r="D2837" s="42">
        <f>_xll.qlCalendarAdvance(Calendar,$D2836,B2837,"f",FALSE)</f>
        <v>59651</v>
      </c>
      <c r="E2837" s="140">
        <f>_xll.qlInterestRateIndexValueDate(IndexON,D2837)</f>
        <v>59651</v>
      </c>
      <c r="F2837" s="156">
        <f>IFERROR(_xll.qlIndexFixing(IndexON,D2837,TRUE,_xll.ohTrigger(RecalcTrigger,TriggerON)),NA())</f>
        <v>5.3131048833088279E-3</v>
      </c>
      <c r="H2837" s="42">
        <f>_xll.qlCalendarAdvance(Calendar,$H2836,B2837,"f",FALSE)</f>
        <v>59651</v>
      </c>
      <c r="I2837" s="140">
        <f>_xll.qlInterestRateIndexValueDate(Index1M,$H2837)</f>
        <v>59651</v>
      </c>
      <c r="J2837" s="145">
        <f>IFERROR(_xll.qlIndexFixing(Index1M,$H2837,TRUE,_xll.ohTrigger(RecalcTrigger,Trigger1M)),NA())</f>
        <v>5.9975947711649793E-3</v>
      </c>
      <c r="K2837" s="44">
        <f>IFERROR(_xll.qlIndexFixing(Index3M,H2837,TRUE,_xll.ohTrigger(RecalcTrigger,Trigger3M)),NA())</f>
        <v>6.2310873523673885E-3</v>
      </c>
      <c r="L2837" s="44">
        <f>IFERROR(_xll.qlIndexFixing(Index6M,$H2837,TRUE,_xll.ohTrigger(RecalcTrigger,Trigger6M)),NA())</f>
        <v>6.1906530161544692E-3</v>
      </c>
      <c r="M2837" s="146">
        <f>IFERROR(_xll.qlIndexFixing(Index1Y,$H2837,TRUE,_xll.ohTrigger(RecalcTrigger,Trigger1Y)),NA())</f>
        <v>6.4066786583923214E-3</v>
      </c>
      <c r="N2837" s="145">
        <f>IFERROR(_xll.qlIndexFixing(ONIndex1M,I2837,TRUE,_xll.ohTrigger(RecalcTrigger,Trigger1M)),NA())</f>
        <v>5.9901962288222421E-3</v>
      </c>
      <c r="O2837" s="44">
        <f>IFERROR(_xll.qlIndexFixing(ONIndex3M,I2837,TRUE,_xll.ohTrigger(RecalcTrigger,Trigger3M)),NA())</f>
        <v>6.2092328628415849E-3</v>
      </c>
      <c r="P2837" s="44">
        <f>IFERROR(_xll.qlIndexFixing(ONIndex6M,I2837,TRUE,_xll.ohTrigger(RecalcTrigger,Trigger6M)),NA())</f>
        <v>6.1424484993399808E-3</v>
      </c>
      <c r="Q2837" s="146">
        <f>IFERROR(_xll.qlIndexFixing(ONIndex1Y,I2837,TRUE,_xll.ohTrigger(RecalcTrigger,Trigger1Y)),NA())</f>
        <v>6.307182629758934E-3</v>
      </c>
    </row>
    <row r="2838" spans="2:17" x14ac:dyDescent="0.2">
      <c r="B2838" s="39" t="s">
        <v>42</v>
      </c>
      <c r="D2838" s="42">
        <f>_xll.qlCalendarAdvance(Calendar,$D2837,B2838,"f",FALSE)</f>
        <v>59658</v>
      </c>
      <c r="E2838" s="140">
        <f>_xll.qlInterestRateIndexValueDate(IndexON,D2838)</f>
        <v>59658</v>
      </c>
      <c r="F2838" s="156">
        <f>IFERROR(_xll.qlIndexFixing(IndexON,D2838,TRUE,_xll.ohTrigger(RecalcTrigger,TriggerON)),NA())</f>
        <v>5.3159015466719417E-3</v>
      </c>
      <c r="H2838" s="42">
        <f>_xll.qlCalendarAdvance(Calendar,$H2837,B2838,"f",FALSE)</f>
        <v>59658</v>
      </c>
      <c r="I2838" s="140">
        <f>_xll.qlInterestRateIndexValueDate(Index1M,$H2838)</f>
        <v>59658</v>
      </c>
      <c r="J2838" s="145">
        <f>IFERROR(_xll.qlIndexFixing(Index1M,$H2838,TRUE,_xll.ohTrigger(RecalcTrigger,Trigger1M)),NA())</f>
        <v>6.0012560735970312E-3</v>
      </c>
      <c r="K2838" s="44">
        <f>IFERROR(_xll.qlIndexFixing(Index3M,H2838,TRUE,_xll.ohTrigger(RecalcTrigger,Trigger3M)),NA())</f>
        <v>6.2340058305344823E-3</v>
      </c>
      <c r="L2838" s="44">
        <f>IFERROR(_xll.qlIndexFixing(Index6M,$H2838,TRUE,_xll.ohTrigger(RecalcTrigger,Trigger6M)),NA())</f>
        <v>6.1939422280377918E-3</v>
      </c>
      <c r="M2838" s="146">
        <f>IFERROR(_xll.qlIndexFixing(Index1Y,$H2838,TRUE,_xll.ohTrigger(RecalcTrigger,Trigger1Y)),NA())</f>
        <v>6.409806584948604E-3</v>
      </c>
      <c r="N2838" s="145">
        <f>IFERROR(_xll.qlIndexFixing(ONIndex1M,I2838,TRUE,_xll.ohTrigger(RecalcTrigger,Trigger1M)),NA())</f>
        <v>5.9930719521839038E-3</v>
      </c>
      <c r="O2838" s="44">
        <f>IFERROR(_xll.qlIndexFixing(ONIndex3M,I2838,TRUE,_xll.ohTrigger(RecalcTrigger,Trigger3M)),NA())</f>
        <v>6.2118689915147129E-3</v>
      </c>
      <c r="P2838" s="44">
        <f>IFERROR(_xll.qlIndexFixing(ONIndex6M,I2838,TRUE,_xll.ohTrigger(RecalcTrigger,Trigger6M)),NA())</f>
        <v>6.1453639672304217E-3</v>
      </c>
      <c r="Q2838" s="146">
        <f>IFERROR(_xll.qlIndexFixing(ONIndex1Y,I2838,TRUE,_xll.ohTrigger(RecalcTrigger,Trigger1Y)),NA())</f>
        <v>6.3100757702094779E-3</v>
      </c>
    </row>
    <row r="2839" spans="2:17" x14ac:dyDescent="0.2">
      <c r="B2839" s="39" t="s">
        <v>42</v>
      </c>
      <c r="D2839" s="42">
        <f>_xll.qlCalendarAdvance(Calendar,$D2838,B2839,"f",FALSE)</f>
        <v>59665</v>
      </c>
      <c r="E2839" s="140">
        <f>_xll.qlInterestRateIndexValueDate(IndexON,D2839)</f>
        <v>59665</v>
      </c>
      <c r="F2839" s="156">
        <f>IFERROR(_xll.qlIndexFixing(IndexON,D2839,TRUE,_xll.ohTrigger(RecalcTrigger,TriggerON)),NA())</f>
        <v>5.3187032330404005E-3</v>
      </c>
      <c r="H2839" s="42">
        <f>_xll.qlCalendarAdvance(Calendar,$H2838,B2839,"f",FALSE)</f>
        <v>59665</v>
      </c>
      <c r="I2839" s="140">
        <f>_xll.qlInterestRateIndexValueDate(Index1M,$H2839)</f>
        <v>59665</v>
      </c>
      <c r="J2839" s="145">
        <f>IFERROR(_xll.qlIndexFixing(Index1M,$H2839,TRUE,_xll.ohTrigger(RecalcTrigger,Trigger1M)),NA())</f>
        <v>6.0041563903347151E-3</v>
      </c>
      <c r="K2839" s="44">
        <f>IFERROR(_xll.qlIndexFixing(Index3M,H2839,TRUE,_xll.ohTrigger(RecalcTrigger,Trigger3M)),NA())</f>
        <v>6.2366847200622504E-3</v>
      </c>
      <c r="L2839" s="44">
        <f>IFERROR(_xll.qlIndexFixing(Index6M,$H2839,TRUE,_xll.ohTrigger(RecalcTrigger,Trigger6M)),NA())</f>
        <v>6.1969686036794759E-3</v>
      </c>
      <c r="M2839" s="146">
        <f>IFERROR(_xll.qlIndexFixing(Index1Y,$H2839,TRUE,_xll.ohTrigger(RecalcTrigger,Trigger1Y)),NA())</f>
        <v>6.4129428156458812E-3</v>
      </c>
      <c r="N2839" s="145">
        <f>IFERROR(_xll.qlIndexFixing(ONIndex1M,I2839,TRUE,_xll.ohTrigger(RecalcTrigger,Trigger1M)),NA())</f>
        <v>5.9959546963417321E-3</v>
      </c>
      <c r="O2839" s="44">
        <f>IFERROR(_xll.qlIndexFixing(ONIndex3M,I2839,TRUE,_xll.ohTrigger(RecalcTrigger,Trigger3M)),NA())</f>
        <v>6.2145102672750419E-3</v>
      </c>
      <c r="P2839" s="44">
        <f>IFERROR(_xll.qlIndexFixing(ONIndex6M,I2839,TRUE,_xll.ohTrigger(RecalcTrigger,Trigger6M)),NA())</f>
        <v>6.148286650995427E-3</v>
      </c>
      <c r="Q2839" s="146">
        <f>IFERROR(_xll.qlIndexFixing(ONIndex1Y,I2839,TRUE,_xll.ohTrigger(RecalcTrigger,Trigger1Y)),NA())</f>
        <v>6.3129771522563161E-3</v>
      </c>
    </row>
    <row r="2840" spans="2:17" x14ac:dyDescent="0.2">
      <c r="B2840" s="39" t="s">
        <v>42</v>
      </c>
      <c r="D2840" s="42">
        <f>_xll.qlCalendarAdvance(Calendar,$D2839,B2840,"f",FALSE)</f>
        <v>59672</v>
      </c>
      <c r="E2840" s="140">
        <f>_xll.qlInterestRateIndexValueDate(IndexON,D2840)</f>
        <v>59672</v>
      </c>
      <c r="F2840" s="156">
        <f>IFERROR(_xll.qlIndexFixing(IndexON,D2840,TRUE,_xll.ohTrigger(RecalcTrigger,TriggerON)),NA())</f>
        <v>5.3215099424952506E-3</v>
      </c>
      <c r="H2840" s="42">
        <f>_xll.qlCalendarAdvance(Calendar,$H2839,B2840,"f",FALSE)</f>
        <v>59672</v>
      </c>
      <c r="I2840" s="140">
        <f>_xll.qlInterestRateIndexValueDate(Index1M,$H2840)</f>
        <v>59672</v>
      </c>
      <c r="J2840" s="145">
        <f>IFERROR(_xll.qlIndexFixing(Index1M,$H2840,TRUE,_xll.ohTrigger(RecalcTrigger,Trigger1M)),NA())</f>
        <v>6.0070637321419157E-3</v>
      </c>
      <c r="K2840" s="44">
        <f>IFERROR(_xll.qlIndexFixing(Index3M,H2840,TRUE,_xll.ohTrigger(RecalcTrigger,Trigger3M)),NA())</f>
        <v>6.2393687664212723E-3</v>
      </c>
      <c r="L2840" s="44">
        <f>IFERROR(_xll.qlIndexFixing(Index6M,$H2840,TRUE,_xll.ohTrigger(RecalcTrigger,Trigger6M)),NA())</f>
        <v>6.2000022221079358E-3</v>
      </c>
      <c r="M2840" s="146">
        <f>IFERROR(_xll.qlIndexFixing(Index1Y,$H2840,TRUE,_xll.ohTrigger(RecalcTrigger,Trigger1Y)),NA())</f>
        <v>6.4160873505614332E-3</v>
      </c>
      <c r="N2840" s="145">
        <f>IFERROR(_xll.qlIndexFixing(ONIndex1M,I2840,TRUE,_xll.ohTrigger(RecalcTrigger,Trigger1M)),NA())</f>
        <v>5.9988444609715419E-3</v>
      </c>
      <c r="O2840" s="44">
        <f>IFERROR(_xll.qlIndexFixing(ONIndex3M,I2840,TRUE,_xll.ohTrigger(RecalcTrigger,Trigger3M)),NA())</f>
        <v>6.2171566901225717E-3</v>
      </c>
      <c r="P2840" s="44">
        <f>IFERROR(_xll.qlIndexFixing(ONIndex6M,I2840,TRUE,_xll.ohTrigger(RecalcTrigger,Trigger6M)),NA())</f>
        <v>6.1512165504729044E-3</v>
      </c>
      <c r="Q2840" s="146">
        <f>IFERROR(_xll.qlIndexFixing(ONIndex1Y,I2840,TRUE,_xll.ohTrigger(RecalcTrigger,Trigger1Y)),NA())</f>
        <v>6.3158867758994486E-3</v>
      </c>
    </row>
    <row r="2841" spans="2:17" x14ac:dyDescent="0.2">
      <c r="B2841" s="39" t="s">
        <v>42</v>
      </c>
      <c r="D2841" s="42">
        <f>_xll.qlCalendarAdvance(Calendar,$D2840,B2841,"f",FALSE)</f>
        <v>59679</v>
      </c>
      <c r="E2841" s="140">
        <f>_xll.qlInterestRateIndexValueDate(IndexON,D2841)</f>
        <v>59679</v>
      </c>
      <c r="F2841" s="156">
        <f>IFERROR(_xll.qlIndexFixing(IndexON,D2841,TRUE,_xll.ohTrigger(RecalcTrigger,TriggerON)),NA())</f>
        <v>5.3243216750364919E-3</v>
      </c>
      <c r="H2841" s="42">
        <f>_xll.qlCalendarAdvance(Calendar,$H2840,B2841,"f",FALSE)</f>
        <v>59679</v>
      </c>
      <c r="I2841" s="140">
        <f>_xll.qlInterestRateIndexValueDate(Index1M,$H2841)</f>
        <v>59679</v>
      </c>
      <c r="J2841" s="145">
        <f>IFERROR(_xll.qlIndexFixing(Index1M,$H2841,TRUE,_xll.ohTrigger(RecalcTrigger,Trigger1M)),NA())</f>
        <v>6.0099780990309111E-3</v>
      </c>
      <c r="K2841" s="44">
        <f>IFERROR(_xll.qlIndexFixing(Index3M,H2841,TRUE,_xll.ohTrigger(RecalcTrigger,Trigger3M)),NA())</f>
        <v>6.2420579696238817E-3</v>
      </c>
      <c r="L2841" s="44">
        <f>IFERROR(_xll.qlIndexFixing(Index6M,$H2841,TRUE,_xll.ohTrigger(RecalcTrigger,Trigger6M)),NA())</f>
        <v>6.2030430833562057E-3</v>
      </c>
      <c r="M2841" s="146">
        <f>IFERROR(_xll.qlIndexFixing(Index1Y,$H2841,TRUE,_xll.ohTrigger(RecalcTrigger,Trigger1Y)),NA())</f>
        <v>6.4192401897734284E-3</v>
      </c>
      <c r="N2841" s="145">
        <f>IFERROR(_xll.qlIndexFixing(ONIndex1M,I2841,TRUE,_xll.ohTrigger(RecalcTrigger,Trigger1M)),NA())</f>
        <v>6.0017412463164721E-3</v>
      </c>
      <c r="O2841" s="44">
        <f>IFERROR(_xll.qlIndexFixing(ONIndex3M,I2841,TRUE,_xll.ohTrigger(RecalcTrigger,Trigger3M)),NA())</f>
        <v>6.2198082599762561E-3</v>
      </c>
      <c r="P2841" s="44">
        <f>IFERROR(_xll.qlIndexFixing(ONIndex6M,I2841,TRUE,_xll.ohTrigger(RecalcTrigger,Trigger6M)),NA())</f>
        <v>6.1541536657439E-3</v>
      </c>
      <c r="Q2841" s="146">
        <f>IFERROR(_xll.qlIndexFixing(ONIndex1Y,I2841,TRUE,_xll.ohTrigger(RecalcTrigger,Trigger1Y)),NA())</f>
        <v>6.3188046410578291E-3</v>
      </c>
    </row>
    <row r="2842" spans="2:17" x14ac:dyDescent="0.2">
      <c r="B2842" s="39" t="s">
        <v>42</v>
      </c>
      <c r="D2842" s="42">
        <f>_xll.qlCalendarAdvance(Calendar,$D2841,B2842,"f",FALSE)</f>
        <v>59686</v>
      </c>
      <c r="E2842" s="140">
        <f>_xll.qlInterestRateIndexValueDate(IndexON,D2842)</f>
        <v>59686</v>
      </c>
      <c r="F2842" s="156">
        <f>IFERROR(_xll.qlIndexFixing(IndexON,D2842,TRUE,_xll.ohTrigger(RecalcTrigger,TriggerON)),NA())</f>
        <v>5.327138430502032E-3</v>
      </c>
      <c r="H2842" s="42">
        <f>_xll.qlCalendarAdvance(Calendar,$H2841,B2842,"f",FALSE)</f>
        <v>59686</v>
      </c>
      <c r="I2842" s="140">
        <f>_xll.qlInterestRateIndexValueDate(Index1M,$H2842)</f>
        <v>59686</v>
      </c>
      <c r="J2842" s="145">
        <f>IFERROR(_xll.qlIndexFixing(Index1M,$H2842,TRUE,_xll.ohTrigger(RecalcTrigger,Trigger1M)),NA())</f>
        <v>6.0121232364761159E-3</v>
      </c>
      <c r="K2842" s="44">
        <f>IFERROR(_xll.qlIndexFixing(Index3M,H2842,TRUE,_xll.ohTrigger(RecalcTrigger,Trigger3M)),NA())</f>
        <v>6.2447523296780072E-3</v>
      </c>
      <c r="L2842" s="44">
        <f>IFERROR(_xll.qlIndexFixing(Index6M,$H2842,TRUE,_xll.ohTrigger(RecalcTrigger,Trigger6M)),NA())</f>
        <v>6.2060911874577606E-3</v>
      </c>
      <c r="M2842" s="146">
        <f>IFERROR(_xll.qlIndexFixing(Index1Y,$H2842,TRUE,_xll.ohTrigger(RecalcTrigger,Trigger1Y)),NA())</f>
        <v>6.4224013333602555E-3</v>
      </c>
      <c r="N2842" s="145">
        <f>IFERROR(_xll.qlIndexFixing(ONIndex1M,I2842,TRUE,_xll.ohTrigger(RecalcTrigger,Trigger1M)),NA())</f>
        <v>6.0046450522144301E-3</v>
      </c>
      <c r="O2842" s="44">
        <f>IFERROR(_xll.qlIndexFixing(ONIndex3M,I2842,TRUE,_xll.ohTrigger(RecalcTrigger,Trigger3M)),NA())</f>
        <v>6.2224649768360951E-3</v>
      </c>
      <c r="P2842" s="44">
        <f>IFERROR(_xll.qlIndexFixing(ONIndex6M,I2842,TRUE,_xll.ohTrigger(RecalcTrigger,Trigger6M)),NA())</f>
        <v>6.1570979968894601E-3</v>
      </c>
      <c r="Q2842" s="146">
        <f>IFERROR(_xll.qlIndexFixing(ONIndex1Y,I2842,TRUE,_xll.ohTrigger(RecalcTrigger,Trigger1Y)),NA())</f>
        <v>6.3217307477314577E-3</v>
      </c>
    </row>
    <row r="2843" spans="2:17" x14ac:dyDescent="0.2">
      <c r="B2843" s="39" t="s">
        <v>42</v>
      </c>
      <c r="D2843" s="42">
        <f>_xll.qlCalendarAdvance(Calendar,$D2842,B2843,"f",FALSE)</f>
        <v>59693</v>
      </c>
      <c r="E2843" s="140">
        <f>_xll.qlInterestRateIndexValueDate(IndexON,D2843)</f>
        <v>59693</v>
      </c>
      <c r="F2843" s="156">
        <f>IFERROR(_xll.qlIndexFixing(IndexON,D2843,TRUE,_xll.ohTrigger(RecalcTrigger,TriggerON)),NA())</f>
        <v>5.3299602091350096E-3</v>
      </c>
      <c r="H2843" s="42">
        <f>_xll.qlCalendarAdvance(Calendar,$H2842,B2843,"f",FALSE)</f>
        <v>59693</v>
      </c>
      <c r="I2843" s="140">
        <f>_xll.qlInterestRateIndexValueDate(Index1M,$H2843)</f>
        <v>59693</v>
      </c>
      <c r="J2843" s="145">
        <f>IFERROR(_xll.qlIndexFixing(Index1M,$H2843,TRUE,_xll.ohTrigger(RecalcTrigger,Trigger1M)),NA())</f>
        <v>6.0150500035337506E-3</v>
      </c>
      <c r="K2843" s="44">
        <f>IFERROR(_xll.qlIndexFixing(Index3M,H2843,TRUE,_xll.ohTrigger(RecalcTrigger,Trigger3M)),NA())</f>
        <v>6.2474518465959819E-3</v>
      </c>
      <c r="L2843" s="44">
        <f>IFERROR(_xll.qlIndexFixing(Index6M,$H2843,TRUE,_xll.ohTrigger(RecalcTrigger,Trigger6M)),NA())</f>
        <v>6.2088730423618278E-3</v>
      </c>
      <c r="M2843" s="146">
        <f>IFERROR(_xll.qlIndexFixing(Index1Y,$H2843,TRUE,_xll.ohTrigger(RecalcTrigger,Trigger1Y)),NA())</f>
        <v>6.4255707814003041E-3</v>
      </c>
      <c r="N2843" s="145">
        <f>IFERROR(_xll.qlIndexFixing(ONIndex1M,I2843,TRUE,_xll.ohTrigger(RecalcTrigger,Trigger1M)),NA())</f>
        <v>6.0075558789085548E-3</v>
      </c>
      <c r="O2843" s="44">
        <f>IFERROR(_xll.qlIndexFixing(ONIndex3M,I2843,TRUE,_xll.ohTrigger(RecalcTrigger,Trigger3M)),NA())</f>
        <v>6.2251268407831351E-3</v>
      </c>
      <c r="P2843" s="44">
        <f>IFERROR(_xll.qlIndexFixing(ONIndex6M,I2843,TRUE,_xll.ohTrigger(RecalcTrigger,Trigger6M)),NA())</f>
        <v>6.160049543666446E-3</v>
      </c>
      <c r="Q2843" s="146">
        <f>IFERROR(_xll.qlIndexFixing(ONIndex1Y,I2843,TRUE,_xll.ohTrigger(RecalcTrigger,Trigger1Y)),NA())</f>
        <v>6.3246650960824269E-3</v>
      </c>
    </row>
    <row r="2844" spans="2:17" x14ac:dyDescent="0.2">
      <c r="B2844" s="39" t="s">
        <v>42</v>
      </c>
      <c r="D2844" s="42">
        <f>_xll.qlCalendarAdvance(Calendar,$D2843,B2844,"f",FALSE)</f>
        <v>59700</v>
      </c>
      <c r="E2844" s="140">
        <f>_xll.qlInterestRateIndexValueDate(IndexON,D2844)</f>
        <v>59700</v>
      </c>
      <c r="F2844" s="156">
        <f>IFERROR(_xll.qlIndexFixing(IndexON,D2844,TRUE,_xll.ohTrigger(RecalcTrigger,TriggerON)),NA())</f>
        <v>5.3327870106922859E-3</v>
      </c>
      <c r="H2844" s="42">
        <f>_xll.qlCalendarAdvance(Calendar,$H2843,B2844,"f",FALSE)</f>
        <v>59700</v>
      </c>
      <c r="I2844" s="140">
        <f>_xll.qlInterestRateIndexValueDate(Index1M,$H2844)</f>
        <v>59700</v>
      </c>
      <c r="J2844" s="145">
        <f>IFERROR(_xll.qlIndexFixing(Index1M,$H2844,TRUE,_xll.ohTrigger(RecalcTrigger,Trigger1M)),NA())</f>
        <v>6.0179837952615651E-3</v>
      </c>
      <c r="K2844" s="44">
        <f>IFERROR(_xll.qlIndexFixing(Index3M,H2844,TRUE,_xll.ohTrigger(RecalcTrigger,Trigger3M)),NA())</f>
        <v>6.250156520387495E-3</v>
      </c>
      <c r="L2844" s="44">
        <f>IFERROR(_xll.qlIndexFixing(Index6M,$H2844,TRUE,_xll.ohTrigger(RecalcTrigger,Trigger6M)),NA())</f>
        <v>6.2119350628941361E-3</v>
      </c>
      <c r="M2844" s="146">
        <f>IFERROR(_xll.qlIndexFixing(Index1Y,$H2844,TRUE,_xll.ohTrigger(RecalcTrigger,Trigger1Y)),NA())</f>
        <v>6.4287485339719619E-3</v>
      </c>
      <c r="N2844" s="145">
        <f>IFERROR(_xll.qlIndexFixing(ONIndex1M,I2844,TRUE,_xll.ohTrigger(RecalcTrigger,Trigger1M)),NA())</f>
        <v>6.0104737261557073E-3</v>
      </c>
      <c r="O2844" s="44">
        <f>IFERROR(_xll.qlIndexFixing(ONIndex3M,I2844,TRUE,_xll.ohTrigger(RecalcTrigger,Trigger3M)),NA())</f>
        <v>6.2277938517363296E-3</v>
      </c>
      <c r="P2844" s="44">
        <f>IFERROR(_xll.qlIndexFixing(ONIndex6M,I2844,TRUE,_xll.ohTrigger(RecalcTrigger,Trigger6M)),NA())</f>
        <v>6.1630083063179963E-3</v>
      </c>
      <c r="Q2844" s="146">
        <f>IFERROR(_xll.qlIndexFixing(ONIndex1Y,I2844,TRUE,_xll.ohTrigger(RecalcTrigger,Trigger1Y)),NA())</f>
        <v>6.3276076859486441E-3</v>
      </c>
    </row>
    <row r="2845" spans="2:17" x14ac:dyDescent="0.2">
      <c r="B2845" s="39" t="s">
        <v>42</v>
      </c>
      <c r="D2845" s="42">
        <f>_xll.qlCalendarAdvance(Calendar,$D2844,B2845,"f",FALSE)</f>
        <v>59707</v>
      </c>
      <c r="E2845" s="140">
        <f>_xll.qlInterestRateIndexValueDate(IndexON,D2845)</f>
        <v>59707</v>
      </c>
      <c r="F2845" s="156">
        <f>IFERROR(_xll.qlIndexFixing(IndexON,D2845,TRUE,_xll.ohTrigger(RecalcTrigger,TriggerON)),NA())</f>
        <v>5.3356188353359535E-3</v>
      </c>
      <c r="H2845" s="42">
        <f>_xll.qlCalendarAdvance(Calendar,$H2844,B2845,"f",FALSE)</f>
        <v>59707</v>
      </c>
      <c r="I2845" s="140">
        <f>_xll.qlInterestRateIndexValueDate(Index1M,$H2845)</f>
        <v>59707</v>
      </c>
      <c r="J2845" s="145">
        <f>IFERROR(_xll.qlIndexFixing(Index1M,$H2845,TRUE,_xll.ohTrigger(RecalcTrigger,Trigger1M)),NA())</f>
        <v>6.0209246116730659E-3</v>
      </c>
      <c r="K2845" s="44">
        <f>IFERROR(_xll.qlIndexFixing(Index3M,H2845,TRUE,_xll.ohTrigger(RecalcTrigger,Trigger3M)),NA())</f>
        <v>6.2528663510648813E-3</v>
      </c>
      <c r="L2845" s="44">
        <f>IFERROR(_xll.qlIndexFixing(Index6M,$H2845,TRUE,_xll.ohTrigger(RecalcTrigger,Trigger6M)),NA())</f>
        <v>6.21500432622919E-3</v>
      </c>
      <c r="M2845" s="146">
        <f>IFERROR(_xll.qlIndexFixing(Index1Y,$H2845,TRUE,_xll.ohTrigger(RecalcTrigger,Trigger1Y)),NA())</f>
        <v>6.4319345911538406E-3</v>
      </c>
      <c r="N2845" s="145">
        <f>IFERROR(_xll.qlIndexFixing(ONIndex1M,I2845,TRUE,_xll.ohTrigger(RecalcTrigger,Trigger1M)),NA())</f>
        <v>6.0133985939558876E-3</v>
      </c>
      <c r="O2845" s="44">
        <f>IFERROR(_xll.qlIndexFixing(ONIndex3M,I2845,TRUE,_xll.ohTrigger(RecalcTrigger,Trigger3M)),NA())</f>
        <v>6.2304660096956788E-3</v>
      </c>
      <c r="P2845" s="44">
        <f>IFERROR(_xll.qlIndexFixing(ONIndex6M,I2845,TRUE,_xll.ohTrigger(RecalcTrigger,Trigger6M)),NA())</f>
        <v>6.1659742846820187E-3</v>
      </c>
      <c r="Q2845" s="146">
        <f>IFERROR(_xll.qlIndexFixing(ONIndex1Y,I2845,TRUE,_xll.ohTrigger(RecalcTrigger,Trigger1Y)),NA())</f>
        <v>6.3305585173301093E-3</v>
      </c>
    </row>
    <row r="2846" spans="2:17" x14ac:dyDescent="0.2">
      <c r="B2846" s="39" t="s">
        <v>42</v>
      </c>
      <c r="D2846" s="42">
        <f>_xll.qlCalendarAdvance(Calendar,$D2845,B2846,"f",FALSE)</f>
        <v>59714</v>
      </c>
      <c r="E2846" s="140">
        <f>_xll.qlInterestRateIndexValueDate(IndexON,D2846)</f>
        <v>59714</v>
      </c>
      <c r="F2846" s="156">
        <f>IFERROR(_xll.qlIndexFixing(IndexON,D2846,TRUE,_xll.ohTrigger(RecalcTrigger,TriggerON)),NA())</f>
        <v>5.3384556829849661E-3</v>
      </c>
      <c r="H2846" s="42">
        <f>_xll.qlCalendarAdvance(Calendar,$H2845,B2846,"f",FALSE)</f>
        <v>59714</v>
      </c>
      <c r="I2846" s="140">
        <f>_xll.qlInterestRateIndexValueDate(Index1M,$H2846)</f>
        <v>59714</v>
      </c>
      <c r="J2846" s="145">
        <f>IFERROR(_xll.qlIndexFixing(Index1M,$H2846,TRUE,_xll.ohTrigger(RecalcTrigger,Trigger1M)),NA())</f>
        <v>6.023872452768253E-3</v>
      </c>
      <c r="K2846" s="44">
        <f>IFERROR(_xll.qlIndexFixing(Index3M,H2846,TRUE,_xll.ohTrigger(RecalcTrigger,Trigger3M)),NA())</f>
        <v>6.2555813386351872E-3</v>
      </c>
      <c r="L2846" s="44">
        <f>IFERROR(_xll.qlIndexFixing(Index6M,$H2846,TRUE,_xll.ohTrigger(RecalcTrigger,Trigger6M)),NA())</f>
        <v>6.2180808323997611E-3</v>
      </c>
      <c r="M2846" s="146">
        <f>IFERROR(_xll.qlIndexFixing(Index1Y,$H2846,TRUE,_xll.ohTrigger(RecalcTrigger,Trigger1Y)),NA())</f>
        <v>6.4351289530258796E-3</v>
      </c>
      <c r="N2846" s="145">
        <f>IFERROR(_xll.qlIndexFixing(ONIndex1M,I2846,TRUE,_xll.ohTrigger(RecalcTrigger,Trigger1M)),NA())</f>
        <v>6.0163304824711883E-3</v>
      </c>
      <c r="O2846" s="44">
        <f>IFERROR(_xll.qlIndexFixing(ONIndex3M,I2846,TRUE,_xll.ohTrigger(RecalcTrigger,Trigger3M)),NA())</f>
        <v>6.2331433147422288E-3</v>
      </c>
      <c r="P2846" s="44">
        <f>IFERROR(_xll.qlIndexFixing(ONIndex6M,I2846,TRUE,_xll.ohTrigger(RecalcTrigger,Trigger6M)),NA())</f>
        <v>6.1689474788395593E-3</v>
      </c>
      <c r="Q2846" s="146">
        <f>IFERROR(_xll.qlIndexFixing(ONIndex1Y,I2846,TRUE,_xll.ohTrigger(RecalcTrigger,Trigger1Y)),NA())</f>
        <v>6.3335175903889152E-3</v>
      </c>
    </row>
    <row r="2847" spans="2:17" x14ac:dyDescent="0.2">
      <c r="B2847" s="39" t="s">
        <v>42</v>
      </c>
      <c r="D2847" s="42">
        <f>_xll.qlCalendarAdvance(Calendar,$D2846,B2847,"f",FALSE)</f>
        <v>59721</v>
      </c>
      <c r="E2847" s="140">
        <f>_xll.qlInterestRateIndexValueDate(IndexON,D2847)</f>
        <v>59721</v>
      </c>
      <c r="F2847" s="156">
        <f>IFERROR(_xll.qlIndexFixing(IndexON,D2847,TRUE,_xll.ohTrigger(RecalcTrigger,TriggerON)),NA())</f>
        <v>5.34129755372037E-3</v>
      </c>
      <c r="H2847" s="42">
        <f>_xll.qlCalendarAdvance(Calendar,$H2846,B2847,"f",FALSE)</f>
        <v>59721</v>
      </c>
      <c r="I2847" s="140">
        <f>_xll.qlInterestRateIndexValueDate(Index1M,$H2847)</f>
        <v>59721</v>
      </c>
      <c r="J2847" s="145">
        <f>IFERROR(_xll.qlIndexFixing(Index1M,$H2847,TRUE,_xll.ohTrigger(RecalcTrigger,Trigger1M)),NA())</f>
        <v>6.0276118272987213E-3</v>
      </c>
      <c r="K2847" s="44">
        <f>IFERROR(_xll.qlIndexFixing(Index3M,H2847,TRUE,_xll.ohTrigger(RecalcTrigger,Trigger3M)),NA())</f>
        <v>6.2583014831133895E-3</v>
      </c>
      <c r="L2847" s="44">
        <f>IFERROR(_xll.qlIndexFixing(Index6M,$H2847,TRUE,_xll.ohTrigger(RecalcTrigger,Trigger6M)),NA())</f>
        <v>6.2214403519311847E-3</v>
      </c>
      <c r="M2847" s="146">
        <f>IFERROR(_xll.qlIndexFixing(Index1Y,$H2847,TRUE,_xll.ohTrigger(RecalcTrigger,Trigger1Y)),NA())</f>
        <v>6.4383316196662448E-3</v>
      </c>
      <c r="N2847" s="145">
        <f>IFERROR(_xll.qlIndexFixing(ONIndex1M,I2847,TRUE,_xll.ohTrigger(RecalcTrigger,Trigger1M)),NA())</f>
        <v>6.0192693916205631E-3</v>
      </c>
      <c r="O2847" s="44">
        <f>IFERROR(_xll.qlIndexFixing(ONIndex3M,I2847,TRUE,_xll.ohTrigger(RecalcTrigger,Trigger3M)),NA())</f>
        <v>6.2358257668759798E-3</v>
      </c>
      <c r="P2847" s="44">
        <f>IFERROR(_xll.qlIndexFixing(ONIndex6M,I2847,TRUE,_xll.ohTrigger(RecalcTrigger,Trigger6M)),NA())</f>
        <v>6.1719278888716644E-3</v>
      </c>
      <c r="Q2847" s="146">
        <f>IFERROR(_xll.qlIndexFixing(ONIndex1Y,I2847,TRUE,_xll.ohTrigger(RecalcTrigger,Trigger1Y)),NA())</f>
        <v>6.336484904962969E-3</v>
      </c>
    </row>
    <row r="2848" spans="2:17" x14ac:dyDescent="0.2">
      <c r="B2848" s="39" t="s">
        <v>42</v>
      </c>
      <c r="D2848" s="42">
        <f>_xll.qlCalendarAdvance(Calendar,$D2847,B2848,"f",FALSE)</f>
        <v>59728</v>
      </c>
      <c r="E2848" s="140">
        <f>_xll.qlInterestRateIndexValueDate(IndexON,D2848)</f>
        <v>59728</v>
      </c>
      <c r="F2848" s="156">
        <f>IFERROR(_xll.qlIndexFixing(IndexON,D2848,TRUE,_xll.ohTrigger(RecalcTrigger,TriggerON)),NA())</f>
        <v>5.3441444473800725E-3</v>
      </c>
      <c r="H2848" s="42">
        <f>_xll.qlCalendarAdvance(Calendar,$H2847,B2848,"f",FALSE)</f>
        <v>59728</v>
      </c>
      <c r="I2848" s="140">
        <f>_xll.qlInterestRateIndexValueDate(Index1M,$H2848)</f>
        <v>59728</v>
      </c>
      <c r="J2848" s="145">
        <f>IFERROR(_xll.qlIndexFixing(Index1M,$H2848,TRUE,_xll.ohTrigger(RecalcTrigger,Trigger1M)),NA())</f>
        <v>6.0305753698855404E-3</v>
      </c>
      <c r="K2848" s="44">
        <f>IFERROR(_xll.qlIndexFixing(Index3M,H2848,TRUE,_xll.ohTrigger(RecalcTrigger,Trigger3M)),NA())</f>
        <v>6.2610267845065347E-3</v>
      </c>
      <c r="L2848" s="44">
        <f>IFERROR(_xll.qlIndexFixing(Index6M,$H2848,TRUE,_xll.ohTrigger(RecalcTrigger,Trigger6M)),NA())</f>
        <v>6.2245319138536813E-3</v>
      </c>
      <c r="M2848" s="146">
        <f>IFERROR(_xll.qlIndexFixing(Index1Y,$H2848,TRUE,_xll.ohTrigger(RecalcTrigger,Trigger1Y)),NA())</f>
        <v>6.4415425911550977E-3</v>
      </c>
      <c r="N2848" s="145">
        <f>IFERROR(_xll.qlIndexFixing(ONIndex1M,I2848,TRUE,_xll.ohTrigger(RecalcTrigger,Trigger1M)),NA())</f>
        <v>6.0222153214040119E-3</v>
      </c>
      <c r="O2848" s="44">
        <f>IFERROR(_xll.qlIndexFixing(ONIndex3M,I2848,TRUE,_xll.ohTrigger(RecalcTrigger,Trigger3M)),NA())</f>
        <v>6.2385133659348391E-3</v>
      </c>
      <c r="P2848" s="44">
        <f>IFERROR(_xll.qlIndexFixing(ONIndex6M,I2848,TRUE,_xll.ohTrigger(RecalcTrigger,Trigger6M)),NA())</f>
        <v>6.1749155145351953E-3</v>
      </c>
      <c r="Q2848" s="146">
        <f>IFERROR(_xll.qlIndexFixing(ONIndex1Y,I2848,TRUE,_xll.ohTrigger(RecalcTrigger,Trigger1Y)),NA())</f>
        <v>6.3394604609712246E-3</v>
      </c>
    </row>
    <row r="2849" spans="2:17" x14ac:dyDescent="0.2">
      <c r="B2849" s="39" t="s">
        <v>42</v>
      </c>
      <c r="D2849" s="42">
        <f>_xll.qlCalendarAdvance(Calendar,$D2848,B2849,"f",FALSE)</f>
        <v>59735</v>
      </c>
      <c r="E2849" s="140">
        <f>_xll.qlInterestRateIndexValueDate(IndexON,D2849)</f>
        <v>59735</v>
      </c>
      <c r="F2849" s="156">
        <f>IFERROR(_xll.qlIndexFixing(IndexON,D2849,TRUE,_xll.ohTrigger(RecalcTrigger,TriggerON)),NA())</f>
        <v>5.346996364288259E-3</v>
      </c>
      <c r="H2849" s="42">
        <f>_xll.qlCalendarAdvance(Calendar,$H2848,B2849,"f",FALSE)</f>
        <v>59735</v>
      </c>
      <c r="I2849" s="140">
        <f>_xll.qlInterestRateIndexValueDate(Index1M,$H2849)</f>
        <v>59735</v>
      </c>
      <c r="J2849" s="145">
        <f>IFERROR(_xll.qlIndexFixing(Index1M,$H2849,TRUE,_xll.ohTrigger(RecalcTrigger,Trigger1M)),NA())</f>
        <v>6.0335459375959067E-3</v>
      </c>
      <c r="K2849" s="44">
        <f>IFERROR(_xll.qlIndexFixing(Index3M,H2849,TRUE,_xll.ohTrigger(RecalcTrigger,Trigger3M)),NA())</f>
        <v>6.2637572428260752E-3</v>
      </c>
      <c r="L2849" s="44">
        <f>IFERROR(_xll.qlIndexFixing(Index6M,$H2849,TRUE,_xll.ohTrigger(RecalcTrigger,Trigger6M)),NA())</f>
        <v>6.2276307188637928E-3</v>
      </c>
      <c r="M2849" s="146">
        <f>IFERROR(_xll.qlIndexFixing(Index1Y,$H2849,TRUE,_xll.ohTrigger(RecalcTrigger,Trigger1Y)),NA())</f>
        <v>6.4447618675714923E-3</v>
      </c>
      <c r="N2849" s="145">
        <f>IFERROR(_xll.qlIndexFixing(ONIndex1M,I2849,TRUE,_xll.ohTrigger(RecalcTrigger,Trigger1M)),NA())</f>
        <v>6.0251682718215349E-3</v>
      </c>
      <c r="O2849" s="44">
        <f>IFERROR(_xll.qlIndexFixing(ONIndex3M,I2849,TRUE,_xll.ohTrigger(RecalcTrigger,Trigger3M)),NA())</f>
        <v>6.2412061120808993E-3</v>
      </c>
      <c r="P2849" s="44">
        <f>IFERROR(_xll.qlIndexFixing(ONIndex6M,I2849,TRUE,_xll.ohTrigger(RecalcTrigger,Trigger6M)),NA())</f>
        <v>6.1779103560732906E-3</v>
      </c>
      <c r="Q2849" s="146">
        <f>IFERROR(_xll.qlIndexFixing(ONIndex1Y,I2849,TRUE,_xll.ohTrigger(RecalcTrigger,Trigger1Y)),NA())</f>
        <v>6.3424442586568208E-3</v>
      </c>
    </row>
    <row r="2850" spans="2:17" x14ac:dyDescent="0.2">
      <c r="B2850" s="39" t="s">
        <v>42</v>
      </c>
      <c r="D2850" s="42">
        <f>_xll.qlCalendarAdvance(Calendar,$D2849,B2850,"f",FALSE)</f>
        <v>59742</v>
      </c>
      <c r="E2850" s="140">
        <f>_xll.qlInterestRateIndexValueDate(IndexON,D2850)</f>
        <v>59742</v>
      </c>
      <c r="F2850" s="156">
        <f>IFERROR(_xll.qlIndexFixing(IndexON,D2850,TRUE,_xll.ohTrigger(RecalcTrigger,TriggerON)),NA())</f>
        <v>5.3498533041207441E-3</v>
      </c>
      <c r="H2850" s="42">
        <f>_xll.qlCalendarAdvance(Calendar,$H2849,B2850,"f",FALSE)</f>
        <v>59742</v>
      </c>
      <c r="I2850" s="140">
        <f>_xll.qlInterestRateIndexValueDate(Index1M,$H2850)</f>
        <v>59742</v>
      </c>
      <c r="J2850" s="145">
        <f>IFERROR(_xll.qlIndexFixing(Index1M,$H2850,TRUE,_xll.ohTrigger(RecalcTrigger,Trigger1M)),NA())</f>
        <v>6.0367867966596035E-3</v>
      </c>
      <c r="K2850" s="44">
        <f>IFERROR(_xll.qlIndexFixing(Index3M,H2850,TRUE,_xll.ohTrigger(RecalcTrigger,Trigger3M)),NA())</f>
        <v>6.2664928580834639E-3</v>
      </c>
      <c r="L2850" s="44">
        <f>IFERROR(_xll.qlIndexFixing(Index6M,$H2850,TRUE,_xll.ohTrigger(RecalcTrigger,Trigger6M)),NA())</f>
        <v>6.2307367669958754E-3</v>
      </c>
      <c r="M2850" s="146">
        <f>IFERROR(_xll.qlIndexFixing(Index1Y,$H2850,TRUE,_xll.ohTrigger(RecalcTrigger,Trigger1Y)),NA())</f>
        <v>6.4479894489960308E-3</v>
      </c>
      <c r="N2850" s="145">
        <f>IFERROR(_xll.qlIndexFixing(ONIndex1M,I2850,TRUE,_xll.ohTrigger(RecalcTrigger,Trigger1M)),NA())</f>
        <v>6.0281282429541783E-3</v>
      </c>
      <c r="O2850" s="44">
        <f>IFERROR(_xll.qlIndexFixing(ONIndex3M,I2850,TRUE,_xll.ohTrigger(RecalcTrigger,Trigger3M)),NA())</f>
        <v>6.2439040053141603E-3</v>
      </c>
      <c r="P2850" s="44">
        <f>IFERROR(_xll.qlIndexFixing(ONIndex6M,I2850,TRUE,_xll.ohTrigger(RecalcTrigger,Trigger6M)),NA())</f>
        <v>6.180912413323858E-3</v>
      </c>
      <c r="Q2850" s="146">
        <f>IFERROR(_xll.qlIndexFixing(ONIndex1Y,I2850,TRUE,_xll.ohTrigger(RecalcTrigger,Trigger1Y)),NA())</f>
        <v>6.3454362980197576E-3</v>
      </c>
    </row>
    <row r="2851" spans="2:17" x14ac:dyDescent="0.2">
      <c r="B2851" s="39" t="s">
        <v>42</v>
      </c>
      <c r="D2851" s="42">
        <f>_xll.qlCalendarAdvance(Calendar,$D2850,B2851,"f",FALSE)</f>
        <v>59749</v>
      </c>
      <c r="E2851" s="140">
        <f>_xll.qlInterestRateIndexValueDate(IndexON,D2851)</f>
        <v>59749</v>
      </c>
      <c r="F2851" s="156">
        <f>IFERROR(_xll.qlIndexFixing(IndexON,D2851,TRUE,_xll.ohTrigger(RecalcTrigger,TriggerON)),NA())</f>
        <v>5.3527152669585742E-3</v>
      </c>
      <c r="H2851" s="42">
        <f>_xll.qlCalendarAdvance(Calendar,$H2850,B2851,"f",FALSE)</f>
        <v>59749</v>
      </c>
      <c r="I2851" s="140">
        <f>_xll.qlInterestRateIndexValueDate(Index1M,$H2851)</f>
        <v>59749</v>
      </c>
      <c r="J2851" s="145">
        <f>IFERROR(_xll.qlIndexFixing(Index1M,$H2851,TRUE,_xll.ohTrigger(RecalcTrigger,Trigger1M)),NA())</f>
        <v>6.0395081484044717E-3</v>
      </c>
      <c r="K2851" s="44">
        <f>IFERROR(_xll.qlIndexFixing(Index3M,H2851,TRUE,_xll.ohTrigger(RecalcTrigger,Trigger3M)),NA())</f>
        <v>6.2692336302892712E-3</v>
      </c>
      <c r="L2851" s="44">
        <f>IFERROR(_xll.qlIndexFixing(Index6M,$H2851,TRUE,_xll.ohTrigger(RecalcTrigger,Trigger6M)),NA())</f>
        <v>6.2338500582829661E-3</v>
      </c>
      <c r="M2851" s="146">
        <f>IFERROR(_xll.qlIndexFixing(Index1Y,$H2851,TRUE,_xll.ohTrigger(RecalcTrigger,Trigger1Y)),NA())</f>
        <v>6.4512253355082103E-3</v>
      </c>
      <c r="N2851" s="145">
        <f>IFERROR(_xll.qlIndexFixing(ONIndex1M,I2851,TRUE,_xll.ohTrigger(RecalcTrigger,Trigger1M)),NA())</f>
        <v>6.0310952346398494E-3</v>
      </c>
      <c r="O2851" s="44">
        <f>IFERROR(_xll.qlIndexFixing(ONIndex3M,I2851,TRUE,_xll.ohTrigger(RecalcTrigger,Trigger3M)),NA())</f>
        <v>6.246607045553576E-3</v>
      </c>
      <c r="P2851" s="44">
        <f>IFERROR(_xll.qlIndexFixing(ONIndex6M,I2851,TRUE,_xll.ohTrigger(RecalcTrigger,Trigger6M)),NA())</f>
        <v>6.1839216864489899E-3</v>
      </c>
      <c r="Q2851" s="146">
        <f>IFERROR(_xll.qlIndexFixing(ONIndex1Y,I2851,TRUE,_xll.ohTrigger(RecalcTrigger,Trigger1Y)),NA())</f>
        <v>6.3484365787358499E-3</v>
      </c>
    </row>
    <row r="2852" spans="2:17" x14ac:dyDescent="0.2">
      <c r="B2852" s="39" t="s">
        <v>42</v>
      </c>
      <c r="D2852" s="42">
        <f>_xll.qlCalendarAdvance(Calendar,$D2851,B2852,"f",FALSE)</f>
        <v>59756</v>
      </c>
      <c r="E2852" s="140">
        <f>_xll.qlInterestRateIndexValueDate(IndexON,D2852)</f>
        <v>59756</v>
      </c>
      <c r="F2852" s="156">
        <f>IFERROR(_xll.qlIndexFixing(IndexON,D2852,TRUE,_xll.ohTrigger(RecalcTrigger,TriggerON)),NA())</f>
        <v>5.3555822528017494E-3</v>
      </c>
      <c r="H2852" s="42">
        <f>_xll.qlCalendarAdvance(Calendar,$H2851,B2852,"f",FALSE)</f>
        <v>59756</v>
      </c>
      <c r="I2852" s="140">
        <f>_xll.qlInterestRateIndexValueDate(Index1M,$H2852)</f>
        <v>59756</v>
      </c>
      <c r="J2852" s="145">
        <f>IFERROR(_xll.qlIndexFixing(Index1M,$H2852,TRUE,_xll.ohTrigger(RecalcTrigger,Trigger1M)),NA())</f>
        <v>6.0424997915174061E-3</v>
      </c>
      <c r="K2852" s="44">
        <f>IFERROR(_xll.qlIndexFixing(Index3M,H2852,TRUE,_xll.ohTrigger(RecalcTrigger,Trigger3M)),NA())</f>
        <v>6.2719795594531882E-3</v>
      </c>
      <c r="L2852" s="44">
        <f>IFERROR(_xll.qlIndexFixing(Index6M,$H2852,TRUE,_xll.ohTrigger(RecalcTrigger,Trigger6M)),NA())</f>
        <v>6.2369705927594193E-3</v>
      </c>
      <c r="M2852" s="146">
        <f>IFERROR(_xll.qlIndexFixing(Index1Y,$H2852,TRUE,_xll.ohTrigger(RecalcTrigger,Trigger1Y)),NA())</f>
        <v>6.4544695271881907E-3</v>
      </c>
      <c r="N2852" s="145">
        <f>IFERROR(_xll.qlIndexFixing(ONIndex1M,I2852,TRUE,_xll.ohTrigger(RecalcTrigger,Trigger1M)),NA())</f>
        <v>6.0340692469595947E-3</v>
      </c>
      <c r="O2852" s="44">
        <f>IFERROR(_xll.qlIndexFixing(ONIndex3M,I2852,TRUE,_xll.ohTrigger(RecalcTrigger,Trigger3M)),NA())</f>
        <v>6.2493152327181001E-3</v>
      </c>
      <c r="P2852" s="44">
        <f>IFERROR(_xll.qlIndexFixing(ONIndex6M,I2852,TRUE,_xll.ohTrigger(RecalcTrigger,Trigger6M)),NA())</f>
        <v>6.1869381752055475E-3</v>
      </c>
      <c r="Q2852" s="146">
        <f>IFERROR(_xll.qlIndexFixing(ONIndex1Y,I2852,TRUE,_xll.ohTrigger(RecalcTrigger,Trigger1Y)),NA())</f>
        <v>6.3514451011292827E-3</v>
      </c>
    </row>
    <row r="2853" spans="2:17" x14ac:dyDescent="0.2">
      <c r="B2853" s="39" t="s">
        <v>42</v>
      </c>
      <c r="D2853" s="42">
        <f>_xll.qlCalendarAdvance(Calendar,$D2852,B2853,"f",FALSE)</f>
        <v>59763</v>
      </c>
      <c r="E2853" s="140">
        <f>_xll.qlInterestRateIndexValueDate(IndexON,D2853)</f>
        <v>59763</v>
      </c>
      <c r="F2853" s="156">
        <f>IFERROR(_xll.qlIndexFixing(IndexON,D2853,TRUE,_xll.ohTrigger(RecalcTrigger,TriggerON)),NA())</f>
        <v>5.3584542617313158E-3</v>
      </c>
      <c r="H2853" s="42">
        <f>_xll.qlCalendarAdvance(Calendar,$H2852,B2853,"f",FALSE)</f>
        <v>59763</v>
      </c>
      <c r="I2853" s="140">
        <f>_xll.qlInterestRateIndexValueDate(Index1M,$H2853)</f>
        <v>59763</v>
      </c>
      <c r="J2853" s="145">
        <f>IFERROR(_xll.qlIndexFixing(Index1M,$H2853,TRUE,_xll.ohTrigger(RecalcTrigger,Trigger1M)),NA())</f>
        <v>6.0454984597735351E-3</v>
      </c>
      <c r="K2853" s="44">
        <f>IFERROR(_xll.qlIndexFixing(Index3M,H2853,TRUE,_xll.ohTrigger(RecalcTrigger,Trigger3M)),NA())</f>
        <v>6.2747306455866667E-3</v>
      </c>
      <c r="L2853" s="44">
        <f>IFERROR(_xll.qlIndexFixing(Index6M,$H2853,TRUE,_xll.ohTrigger(RecalcTrigger,Trigger6M)),NA())</f>
        <v>6.2400983704600337E-3</v>
      </c>
      <c r="M2853" s="146">
        <f>IFERROR(_xll.qlIndexFixing(Index1Y,$H2853,TRUE,_xll.ohTrigger(RecalcTrigger,Trigger1Y)),NA())</f>
        <v>6.4577220241167979E-3</v>
      </c>
      <c r="N2853" s="145">
        <f>IFERROR(_xll.qlIndexFixing(ONIndex1M,I2853,TRUE,_xll.ohTrigger(RecalcTrigger,Trigger1M)),NA())</f>
        <v>6.037050279913414E-3</v>
      </c>
      <c r="O2853" s="44">
        <f>IFERROR(_xll.qlIndexFixing(ONIndex3M,I2853,TRUE,_xll.ohTrigger(RecalcTrigger,Trigger3M)),NA())</f>
        <v>6.2520285670508713E-3</v>
      </c>
      <c r="P2853" s="44">
        <f>IFERROR(_xll.qlIndexFixing(ONIndex6M,I2853,TRUE,_xll.ohTrigger(RecalcTrigger,Trigger6M)),NA())</f>
        <v>6.1899618798366696E-3</v>
      </c>
      <c r="Q2853" s="146">
        <f>IFERROR(_xll.qlIndexFixing(ONIndex1Y,I2853,TRUE,_xll.ohTrigger(RecalcTrigger,Trigger1Y)),NA())</f>
        <v>6.3544618650379636E-3</v>
      </c>
    </row>
    <row r="2854" spans="2:17" x14ac:dyDescent="0.2">
      <c r="B2854" s="39" t="s">
        <v>42</v>
      </c>
      <c r="D2854" s="42">
        <f>_xll.qlCalendarAdvance(Calendar,$D2853,B2854,"f",FALSE)</f>
        <v>59770</v>
      </c>
      <c r="E2854" s="140">
        <f>_xll.qlInterestRateIndexValueDate(IndexON,D2854)</f>
        <v>59770</v>
      </c>
      <c r="F2854" s="156">
        <f>IFERROR(_xll.qlIndexFixing(IndexON,D2854,TRUE,_xll.ohTrigger(RecalcTrigger,TriggerON)),NA())</f>
        <v>5.3613312937472735E-3</v>
      </c>
      <c r="H2854" s="42">
        <f>_xll.qlCalendarAdvance(Calendar,$H2853,B2854,"f",FALSE)</f>
        <v>59770</v>
      </c>
      <c r="I2854" s="140">
        <f>_xll.qlInterestRateIndexValueDate(Index1M,$H2854)</f>
        <v>59770</v>
      </c>
      <c r="J2854" s="145">
        <f>IFERROR(_xll.qlIndexFixing(Index1M,$H2854,TRUE,_xll.ohTrigger(RecalcTrigger,Trigger1M)),NA())</f>
        <v>6.048504153180226E-3</v>
      </c>
      <c r="K2854" s="44">
        <f>IFERROR(_xll.qlIndexFixing(Index3M,H2854,TRUE,_xll.ohTrigger(RecalcTrigger,Trigger3M)),NA())</f>
        <v>6.2774868887011592E-3</v>
      </c>
      <c r="L2854" s="44">
        <f>IFERROR(_xll.qlIndexFixing(Index6M,$H2854,TRUE,_xll.ohTrigger(RecalcTrigger,Trigger6M)),NA())</f>
        <v>6.243233391418284E-3</v>
      </c>
      <c r="M2854" s="146">
        <f>IFERROR(_xll.qlIndexFixing(Index1Y,$H2854,TRUE,_xll.ohTrigger(RecalcTrigger,Trigger1Y)),NA())</f>
        <v>6.4609828263746342E-3</v>
      </c>
      <c r="N2854" s="145">
        <f>IFERROR(_xll.qlIndexFixing(ONIndex1M,I2854,TRUE,_xll.ohTrigger(RecalcTrigger,Trigger1M)),NA())</f>
        <v>6.0400383335823538E-3</v>
      </c>
      <c r="O2854" s="44">
        <f>IFERROR(_xll.qlIndexFixing(ONIndex3M,I2854,TRUE,_xll.ohTrigger(RecalcTrigger,Trigger3M)),NA())</f>
        <v>6.2547470484708434E-3</v>
      </c>
      <c r="P2854" s="44">
        <f>IFERROR(_xll.qlIndexFixing(ONIndex6M,I2854,TRUE,_xll.ohTrigger(RecalcTrigger,Trigger6M)),NA())</f>
        <v>6.1929928002613099E-3</v>
      </c>
      <c r="Q2854" s="146">
        <f>IFERROR(_xll.qlIndexFixing(ONIndex1Y,I2854,TRUE,_xll.ohTrigger(RecalcTrigger,Trigger1Y)),NA())</f>
        <v>6.3574868705429388E-3</v>
      </c>
    </row>
    <row r="2855" spans="2:17" x14ac:dyDescent="0.2">
      <c r="B2855" s="39" t="s">
        <v>42</v>
      </c>
      <c r="D2855" s="42">
        <f>_xll.qlCalendarAdvance(Calendar,$D2854,B2855,"f",FALSE)</f>
        <v>59777</v>
      </c>
      <c r="E2855" s="140">
        <f>_xll.qlInterestRateIndexValueDate(IndexON,D2855)</f>
        <v>59777</v>
      </c>
      <c r="F2855" s="156">
        <f>IFERROR(_xll.qlIndexFixing(IndexON,D2855,TRUE,_xll.ohTrigger(RecalcTrigger,TriggerON)),NA())</f>
        <v>5.3642133487685761E-3</v>
      </c>
      <c r="H2855" s="42">
        <f>_xll.qlCalendarAdvance(Calendar,$H2854,B2855,"f",FALSE)</f>
        <v>59777</v>
      </c>
      <c r="I2855" s="140">
        <f>_xll.qlInterestRateIndexValueDate(Index1M,$H2855)</f>
        <v>59777</v>
      </c>
      <c r="J2855" s="145">
        <f>IFERROR(_xll.qlIndexFixing(Index1M,$H2855,TRUE,_xll.ohTrigger(RecalcTrigger,Trigger1M)),NA())</f>
        <v>6.050719134328272E-3</v>
      </c>
      <c r="K2855" s="44">
        <f>IFERROR(_xll.qlIndexFixing(Index3M,H2855,TRUE,_xll.ohTrigger(RecalcTrigger,Trigger3M)),NA())</f>
        <v>6.2802482888054748E-3</v>
      </c>
      <c r="L2855" s="44">
        <f>IFERROR(_xll.qlIndexFixing(Index6M,$H2855,TRUE,_xll.ohTrigger(RecalcTrigger,Trigger6M)),NA())</f>
        <v>6.2463756556685275E-3</v>
      </c>
      <c r="M2855" s="146">
        <f>IFERROR(_xll.qlIndexFixing(Index1Y,$H2855,TRUE,_xll.ohTrigger(RecalcTrigger,Trigger1Y)),NA())</f>
        <v>6.4642519340423026E-3</v>
      </c>
      <c r="N2855" s="145">
        <f>IFERROR(_xll.qlIndexFixing(ONIndex1M,I2855,TRUE,_xll.ohTrigger(RecalcTrigger,Trigger1M)),NA())</f>
        <v>6.0430334078853676E-3</v>
      </c>
      <c r="O2855" s="44">
        <f>IFERROR(_xll.qlIndexFixing(ONIndex3M,I2855,TRUE,_xll.ohTrigger(RecalcTrigger,Trigger3M)),NA())</f>
        <v>6.2574706768159238E-3</v>
      </c>
      <c r="P2855" s="44">
        <f>IFERROR(_xll.qlIndexFixing(ONIndex6M,I2855,TRUE,_xll.ohTrigger(RecalcTrigger,Trigger6M)),NA())</f>
        <v>6.1960309364794686E-3</v>
      </c>
      <c r="Q2855" s="146">
        <f>IFERROR(_xll.qlIndexFixing(ONIndex1Y,I2855,TRUE,_xll.ohTrigger(RecalcTrigger,Trigger1Y)),NA())</f>
        <v>6.3605201176442083E-3</v>
      </c>
    </row>
    <row r="2856" spans="2:17" x14ac:dyDescent="0.2">
      <c r="B2856" s="39" t="s">
        <v>42</v>
      </c>
      <c r="D2856" s="42">
        <f>_xll.qlCalendarAdvance(Calendar,$D2855,B2856,"f",FALSE)</f>
        <v>59784</v>
      </c>
      <c r="E2856" s="140">
        <f>_xll.qlInterestRateIndexValueDate(IndexON,D2856)</f>
        <v>59784</v>
      </c>
      <c r="F2856" s="156">
        <f>IFERROR(_xll.qlIndexFixing(IndexON,D2856,TRUE,_xll.ohTrigger(RecalcTrigger,TriggerON)),NA())</f>
        <v>5.3671004267952238E-3</v>
      </c>
      <c r="H2856" s="42">
        <f>_xll.qlCalendarAdvance(Calendar,$H2855,B2856,"f",FALSE)</f>
        <v>59784</v>
      </c>
      <c r="I2856" s="140">
        <f>_xll.qlInterestRateIndexValueDate(Index1M,$H2856)</f>
        <v>59784</v>
      </c>
      <c r="J2856" s="145">
        <f>IFERROR(_xll.qlIndexFixing(Index1M,$H2856,TRUE,_xll.ohTrigger(RecalcTrigger,Trigger1M)),NA())</f>
        <v>6.0537372225628978E-3</v>
      </c>
      <c r="K2856" s="44">
        <f>IFERROR(_xll.qlIndexFixing(Index3M,H2856,TRUE,_xll.ohTrigger(RecalcTrigger,Trigger3M)),NA())</f>
        <v>6.2827622166325026E-3</v>
      </c>
      <c r="L2856" s="44">
        <f>IFERROR(_xll.qlIndexFixing(Index6M,$H2856,TRUE,_xll.ohTrigger(RecalcTrigger,Trigger6M)),NA())</f>
        <v>6.2489634092857465E-3</v>
      </c>
      <c r="M2856" s="146">
        <f>IFERROR(_xll.qlIndexFixing(Index1Y,$H2856,TRUE,_xll.ohTrigger(RecalcTrigger,Trigger1Y)),NA())</f>
        <v>6.4675293472010722E-3</v>
      </c>
      <c r="N2856" s="145">
        <f>IFERROR(_xll.qlIndexFixing(ONIndex1M,I2856,TRUE,_xll.ohTrigger(RecalcTrigger,Trigger1M)),NA())</f>
        <v>6.0460355027414092E-3</v>
      </c>
      <c r="O2856" s="44">
        <f>IFERROR(_xll.qlIndexFixing(ONIndex3M,I2856,TRUE,_xll.ohTrigger(RecalcTrigger,Trigger3M)),NA())</f>
        <v>6.2601994523292515E-3</v>
      </c>
      <c r="P2856" s="44">
        <f>IFERROR(_xll.qlIndexFixing(ONIndex6M,I2856,TRUE,_xll.ohTrigger(RecalcTrigger,Trigger6M)),NA())</f>
        <v>6.1990762883290529E-3</v>
      </c>
      <c r="Q2856" s="146">
        <f>IFERROR(_xll.qlIndexFixing(ONIndex1Y,I2856,TRUE,_xll.ohTrigger(RecalcTrigger,Trigger1Y)),NA())</f>
        <v>6.3635616062607259E-3</v>
      </c>
    </row>
    <row r="2857" spans="2:17" x14ac:dyDescent="0.2">
      <c r="B2857" s="39" t="s">
        <v>42</v>
      </c>
      <c r="D2857" s="42">
        <f>_xll.qlCalendarAdvance(Calendar,$D2856,B2857,"f",FALSE)</f>
        <v>59791</v>
      </c>
      <c r="E2857" s="140">
        <f>_xll.qlInterestRateIndexValueDate(IndexON,D2857)</f>
        <v>59791</v>
      </c>
      <c r="F2857" s="156">
        <f>IFERROR(_xll.qlIndexFixing(IndexON,D2857,TRUE,_xll.ohTrigger(RecalcTrigger,TriggerON)),NA())</f>
        <v>5.3699925279082628E-3</v>
      </c>
      <c r="H2857" s="42">
        <f>_xll.qlCalendarAdvance(Calendar,$H2856,B2857,"f",FALSE)</f>
        <v>59791</v>
      </c>
      <c r="I2857" s="140">
        <f>_xll.qlInterestRateIndexValueDate(Index1M,$H2857)</f>
        <v>59791</v>
      </c>
      <c r="J2857" s="145">
        <f>IFERROR(_xll.qlIndexFixing(Index1M,$H2857,TRUE,_xll.ohTrigger(RecalcTrigger,Trigger1M)),NA())</f>
        <v>6.0567623355406441E-3</v>
      </c>
      <c r="K2857" s="44">
        <f>IFERROR(_xll.qlIndexFixing(Index3M,H2857,TRUE,_xll.ohTrigger(RecalcTrigger,Trigger3M)),NA())</f>
        <v>6.2855335147157885E-3</v>
      </c>
      <c r="L2857" s="44">
        <f>IFERROR(_xll.qlIndexFixing(Index6M,$H2857,TRUE,_xll.ohTrigger(RecalcTrigger,Trigger6M)),NA())</f>
        <v>6.2521190175359705E-3</v>
      </c>
      <c r="M2857" s="146">
        <f>IFERROR(_xll.qlIndexFixing(Index1Y,$H2857,TRUE,_xll.ohTrigger(RecalcTrigger,Trigger1Y)),NA())</f>
        <v>6.4708150659324318E-3</v>
      </c>
      <c r="N2857" s="145">
        <f>IFERROR(_xll.qlIndexFixing(ONIndex1M,I2857,TRUE,_xll.ohTrigger(RecalcTrigger,Trigger1M)),NA())</f>
        <v>6.0490446183125712E-3</v>
      </c>
      <c r="O2857" s="44">
        <f>IFERROR(_xll.qlIndexFixing(ONIndex3M,I2857,TRUE,_xll.ohTrigger(RecalcTrigger,Trigger3M)),NA())</f>
        <v>6.2629333747676874E-3</v>
      </c>
      <c r="P2857" s="44">
        <f>IFERROR(_xll.qlIndexFixing(ONIndex6M,I2857,TRUE,_xll.ohTrigger(RecalcTrigger,Trigger6M)),NA())</f>
        <v>6.202128856134248E-3</v>
      </c>
      <c r="Q2857" s="146">
        <f>IFERROR(_xll.qlIndexFixing(ONIndex1Y,I2857,TRUE,_xll.ohTrigger(RecalcTrigger,Trigger1Y)),NA())</f>
        <v>6.3666113364735377E-3</v>
      </c>
    </row>
    <row r="2858" spans="2:17" x14ac:dyDescent="0.2">
      <c r="B2858" s="39" t="s">
        <v>42</v>
      </c>
      <c r="D2858" s="42">
        <f>_xll.qlCalendarAdvance(Calendar,$D2857,B2858,"f",FALSE)</f>
        <v>59798</v>
      </c>
      <c r="E2858" s="140">
        <f>_xll.qlInterestRateIndexValueDate(IndexON,D2858)</f>
        <v>59798</v>
      </c>
      <c r="F2858" s="156">
        <f>IFERROR(_xll.qlIndexFixing(IndexON,D2858,TRUE,_xll.ohTrigger(RecalcTrigger,TriggerON)),NA())</f>
        <v>5.3728896520266467E-3</v>
      </c>
      <c r="H2858" s="42">
        <f>_xll.qlCalendarAdvance(Calendar,$H2857,B2858,"f",FALSE)</f>
        <v>59798</v>
      </c>
      <c r="I2858" s="140">
        <f>_xll.qlInterestRateIndexValueDate(Index1M,$H2858)</f>
        <v>59798</v>
      </c>
      <c r="J2858" s="145">
        <f>IFERROR(_xll.qlIndexFixing(Index1M,$H2858,TRUE,_xll.ohTrigger(RecalcTrigger,Trigger1M)),NA())</f>
        <v>6.0597944732642128E-3</v>
      </c>
      <c r="K2858" s="44">
        <f>IFERROR(_xll.qlIndexFixing(Index3M,H2858,TRUE,_xll.ohTrigger(RecalcTrigger,Trigger3M)),NA())</f>
        <v>6.2883099697124698E-3</v>
      </c>
      <c r="L2858" s="44">
        <f>IFERROR(_xll.qlIndexFixing(Index6M,$H2858,TRUE,_xll.ohTrigger(RecalcTrigger,Trigger6M)),NA())</f>
        <v>6.2552818688736064E-3</v>
      </c>
      <c r="M2858" s="146">
        <f>IFERROR(_xll.qlIndexFixing(Index1Y,$H2858,TRUE,_xll.ohTrigger(RecalcTrigger,Trigger1Y)),NA())</f>
        <v>6.4741090903174267E-3</v>
      </c>
      <c r="N2858" s="145">
        <f>IFERROR(_xll.qlIndexFixing(ONIndex1M,I2858,TRUE,_xll.ohTrigger(RecalcTrigger,Trigger1M)),NA())</f>
        <v>6.0520607544367611E-3</v>
      </c>
      <c r="O2858" s="44">
        <f>IFERROR(_xll.qlIndexFixing(ONIndex3M,I2858,TRUE,_xll.ohTrigger(RecalcTrigger,Trigger3M)),NA())</f>
        <v>6.2656724442933243E-3</v>
      </c>
      <c r="P2858" s="44">
        <f>IFERROR(_xll.qlIndexFixing(ONIndex6M,I2858,TRUE,_xll.ohTrigger(RecalcTrigger,Trigger6M)),NA())</f>
        <v>6.2051886396519151E-3</v>
      </c>
      <c r="Q2858" s="146">
        <f>IFERROR(_xll.qlIndexFixing(ONIndex1Y,I2858,TRUE,_xll.ohTrigger(RecalcTrigger,Trigger1Y)),NA())</f>
        <v>6.3696693082015976E-3</v>
      </c>
    </row>
    <row r="2859" spans="2:17" x14ac:dyDescent="0.2">
      <c r="B2859" s="39" t="s">
        <v>42</v>
      </c>
      <c r="D2859" s="42">
        <f>_xll.qlCalendarAdvance(Calendar,$D2858,B2859,"f",FALSE)</f>
        <v>59805</v>
      </c>
      <c r="E2859" s="140">
        <f>_xll.qlInterestRateIndexValueDate(IndexON,D2859)</f>
        <v>59805</v>
      </c>
      <c r="F2859" s="156">
        <f>IFERROR(_xll.qlIndexFixing(IndexON,D2859,TRUE,_xll.ohTrigger(RecalcTrigger,TriggerON)),NA())</f>
        <v>5.3757917991503756E-3</v>
      </c>
      <c r="H2859" s="42">
        <f>_xll.qlCalendarAdvance(Calendar,$H2858,B2859,"f",FALSE)</f>
        <v>59805</v>
      </c>
      <c r="I2859" s="140">
        <f>_xll.qlInterestRateIndexValueDate(Index1M,$H2859)</f>
        <v>59805</v>
      </c>
      <c r="J2859" s="145">
        <f>IFERROR(_xll.qlIndexFixing(Index1M,$H2859,TRUE,_xll.ohTrigger(RecalcTrigger,Trigger1M)),NA())</f>
        <v>6.0628336357444104E-3</v>
      </c>
      <c r="K2859" s="44">
        <f>IFERROR(_xll.qlIndexFixing(Index3M,H2859,TRUE,_xll.ohTrigger(RecalcTrigger,Trigger3M)),NA())</f>
        <v>6.2913454593482489E-3</v>
      </c>
      <c r="L2859" s="44">
        <f>IFERROR(_xll.qlIndexFixing(Index6M,$H2859,TRUE,_xll.ohTrigger(RecalcTrigger,Trigger6M)),NA())</f>
        <v>6.2584519633333878E-3</v>
      </c>
      <c r="M2859" s="146">
        <f>IFERROR(_xll.qlIndexFixing(Index1Y,$H2859,TRUE,_xll.ohTrigger(RecalcTrigger,Trigger1Y)),NA())</f>
        <v>6.4774114204382118E-3</v>
      </c>
      <c r="N2859" s="145">
        <f>IFERROR(_xll.qlIndexFixing(ONIndex1M,I2859,TRUE,_xll.ohTrigger(RecalcTrigger,Trigger1M)),NA())</f>
        <v>6.0550839112760713E-3</v>
      </c>
      <c r="O2859" s="44">
        <f>IFERROR(_xll.qlIndexFixing(ONIndex3M,I2859,TRUE,_xll.ohTrigger(RecalcTrigger,Trigger3M)),NA())</f>
        <v>6.2684166608251157E-3</v>
      </c>
      <c r="P2859" s="44">
        <f>IFERROR(_xll.qlIndexFixing(ONIndex6M,I2859,TRUE,_xll.ohTrigger(RecalcTrigger,Trigger6M)),NA())</f>
        <v>6.2082556389631005E-3</v>
      </c>
      <c r="Q2859" s="146">
        <f>IFERROR(_xll.qlIndexFixing(ONIndex1Y,I2859,TRUE,_xll.ohTrigger(RecalcTrigger,Trigger1Y)),NA())</f>
        <v>6.3727355215259518E-3</v>
      </c>
    </row>
    <row r="2860" spans="2:17" x14ac:dyDescent="0.2">
      <c r="B2860" s="39" t="s">
        <v>42</v>
      </c>
      <c r="D2860" s="42">
        <f>_xll.qlCalendarAdvance(Calendar,$D2859,B2860,"f",FALSE)</f>
        <v>59812</v>
      </c>
      <c r="E2860" s="140">
        <f>_xll.qlInterestRateIndexValueDate(IndexON,D2860)</f>
        <v>59812</v>
      </c>
      <c r="F2860" s="156">
        <f>IFERROR(_xll.qlIndexFixing(IndexON,D2860,TRUE,_xll.ohTrigger(RecalcTrigger,TriggerON)),NA())</f>
        <v>5.3786989693604959E-3</v>
      </c>
      <c r="H2860" s="42">
        <f>_xll.qlCalendarAdvance(Calendar,$H2859,B2860,"f",FALSE)</f>
        <v>59812</v>
      </c>
      <c r="I2860" s="140">
        <f>_xll.qlInterestRateIndexValueDate(Index1M,$H2860)</f>
        <v>59812</v>
      </c>
      <c r="J2860" s="145">
        <f>IFERROR(_xll.qlIndexFixing(Index1M,$H2860,TRUE,_xll.ohTrigger(RecalcTrigger,Trigger1M)),NA())</f>
        <v>6.0666858421186453E-3</v>
      </c>
      <c r="K2860" s="44">
        <f>IFERROR(_xll.qlIndexFixing(Index3M,H2860,TRUE,_xll.ohTrigger(RecalcTrigger,Trigger3M)),NA())</f>
        <v>6.2941326445681766E-3</v>
      </c>
      <c r="L2860" s="44">
        <f>IFERROR(_xll.qlIndexFixing(Index6M,$H2860,TRUE,_xll.ohTrigger(RecalcTrigger,Trigger6M)),NA())</f>
        <v>6.2619124353539609E-3</v>
      </c>
      <c r="M2860" s="146">
        <f>IFERROR(_xll.qlIndexFixing(Index1Y,$H2860,TRUE,_xll.ohTrigger(RecalcTrigger,Trigger1Y)),NA())</f>
        <v>6.4807220563762756E-3</v>
      </c>
      <c r="N2860" s="145">
        <f>IFERROR(_xll.qlIndexFixing(ONIndex1M,I2860,TRUE,_xll.ohTrigger(RecalcTrigger,Trigger1M)),NA())</f>
        <v>6.0581140887494556E-3</v>
      </c>
      <c r="O2860" s="44">
        <f>IFERROR(_xll.qlIndexFixing(ONIndex3M,I2860,TRUE,_xll.ohTrigger(RecalcTrigger,Trigger3M)),NA())</f>
        <v>6.2711660244441081E-3</v>
      </c>
      <c r="P2860" s="44">
        <f>IFERROR(_xll.qlIndexFixing(ONIndex6M,I2860,TRUE,_xll.ohTrigger(RecalcTrigger,Trigger6M)),NA())</f>
        <v>6.2113298540678041E-3</v>
      </c>
      <c r="Q2860" s="146">
        <f>IFERROR(_xll.qlIndexFixing(ONIndex1Y,I2860,TRUE,_xll.ohTrigger(RecalcTrigger,Trigger1Y)),NA())</f>
        <v>6.3758099764466003E-3</v>
      </c>
    </row>
    <row r="2861" spans="2:17" x14ac:dyDescent="0.2">
      <c r="B2861" s="39" t="s">
        <v>42</v>
      </c>
      <c r="D2861" s="42">
        <f>_xll.qlCalendarAdvance(Calendar,$D2860,B2861,"f",FALSE)</f>
        <v>59819</v>
      </c>
      <c r="E2861" s="140">
        <f>_xll.qlInterestRateIndexValueDate(IndexON,D2861)</f>
        <v>59819</v>
      </c>
      <c r="F2861" s="156">
        <f>IFERROR(_xll.qlIndexFixing(IndexON,D2861,TRUE,_xll.ohTrigger(RecalcTrigger,TriggerON)),NA())</f>
        <v>5.3816111626570073E-3</v>
      </c>
      <c r="H2861" s="42">
        <f>_xll.qlCalendarAdvance(Calendar,$H2860,B2861,"f",FALSE)</f>
        <v>59819</v>
      </c>
      <c r="I2861" s="140">
        <f>_xll.qlInterestRateIndexValueDate(Index1M,$H2861)</f>
        <v>59819</v>
      </c>
      <c r="J2861" s="145">
        <f>IFERROR(_xll.qlIndexFixing(Index1M,$H2861,TRUE,_xll.ohTrigger(RecalcTrigger,Trigger1M)),NA())</f>
        <v>6.0697407117438207E-3</v>
      </c>
      <c r="K2861" s="44">
        <f>IFERROR(_xll.qlIndexFixing(Index3M,H2861,TRUE,_xll.ohTrigger(RecalcTrigger,Trigger3M)),NA())</f>
        <v>6.296924986844879E-3</v>
      </c>
      <c r="L2861" s="44">
        <f>IFERROR(_xll.qlIndexFixing(Index6M,$H2861,TRUE,_xll.ohTrigger(RecalcTrigger,Trigger6M)),NA())</f>
        <v>6.2650975881078409E-3</v>
      </c>
      <c r="M2861" s="146">
        <f>IFERROR(_xll.qlIndexFixing(Index1Y,$H2861,TRUE,_xll.ohTrigger(RecalcTrigger,Trigger1Y)),NA())</f>
        <v>6.4840409982139923E-3</v>
      </c>
      <c r="N2861" s="145">
        <f>IFERROR(_xll.qlIndexFixing(ONIndex1M,I2861,TRUE,_xll.ohTrigger(RecalcTrigger,Trigger1M)),NA())</f>
        <v>6.061151286856914E-3</v>
      </c>
      <c r="O2861" s="44">
        <f>IFERROR(_xll.qlIndexFixing(ONIndex3M,I2861,TRUE,_xll.ohTrigger(RecalcTrigger,Trigger3M)),NA())</f>
        <v>6.2739205350692551E-3</v>
      </c>
      <c r="P2861" s="44">
        <f>IFERROR(_xll.qlIndexFixing(ONIndex6M,I2861,TRUE,_xll.ohTrigger(RecalcTrigger,Trigger6M)),NA())</f>
        <v>6.2144112848849797E-3</v>
      </c>
      <c r="Q2861" s="146">
        <f>IFERROR(_xll.qlIndexFixing(ONIndex1Y,I2861,TRUE,_xll.ohTrigger(RecalcTrigger,Trigger1Y)),NA())</f>
        <v>6.3788926728824968E-3</v>
      </c>
    </row>
    <row r="2862" spans="2:17" x14ac:dyDescent="0.2">
      <c r="B2862" s="39" t="s">
        <v>42</v>
      </c>
      <c r="D2862" s="42">
        <f>_xll.qlCalendarAdvance(Calendar,$D2861,B2862,"f",FALSE)</f>
        <v>59826</v>
      </c>
      <c r="E2862" s="140">
        <f>_xll.qlInterestRateIndexValueDate(IndexON,D2862)</f>
        <v>59826</v>
      </c>
      <c r="F2862" s="156">
        <f>IFERROR(_xll.qlIndexFixing(IndexON,D2862,TRUE,_xll.ohTrigger(RecalcTrigger,TriggerON)),NA())</f>
        <v>5.3845283789588638E-3</v>
      </c>
      <c r="H2862" s="42">
        <f>_xll.qlCalendarAdvance(Calendar,$H2861,B2862,"f",FALSE)</f>
        <v>59826</v>
      </c>
      <c r="I2862" s="140">
        <f>_xll.qlInterestRateIndexValueDate(Index1M,$H2862)</f>
        <v>59826</v>
      </c>
      <c r="J2862" s="145">
        <f>IFERROR(_xll.qlIndexFixing(Index1M,$H2862,TRUE,_xll.ohTrigger(RecalcTrigger,Trigger1M)),NA())</f>
        <v>6.0728026065662213E-3</v>
      </c>
      <c r="K2862" s="44">
        <f>IFERROR(_xll.qlIndexFixing(Index3M,H2862,TRUE,_xll.ohTrigger(RecalcTrigger,Trigger3M)),NA())</f>
        <v>6.2997224861880462E-3</v>
      </c>
      <c r="L2862" s="44">
        <f>IFERROR(_xll.qlIndexFixing(Index6M,$H2862,TRUE,_xll.ohTrigger(RecalcTrigger,Trigger6M)),NA())</f>
        <v>6.2682899842415327E-3</v>
      </c>
      <c r="M2862" s="146">
        <f>IFERROR(_xll.qlIndexFixing(Index1Y,$H2862,TRUE,_xll.ohTrigger(RecalcTrigger,Trigger1Y)),NA())</f>
        <v>6.487368246033738E-3</v>
      </c>
      <c r="N2862" s="145">
        <f>IFERROR(_xll.qlIndexFixing(ONIndex1M,I2862,TRUE,_xll.ohTrigger(RecalcTrigger,Trigger1M)),NA())</f>
        <v>6.0641955055984464E-3</v>
      </c>
      <c r="O2862" s="44">
        <f>IFERROR(_xll.qlIndexFixing(ONIndex3M,I2862,TRUE,_xll.ohTrigger(RecalcTrigger,Trigger3M)),NA())</f>
        <v>6.2766801927816029E-3</v>
      </c>
      <c r="P2862" s="44">
        <f>IFERROR(_xll.qlIndexFixing(ONIndex6M,I2862,TRUE,_xll.ohTrigger(RecalcTrigger,Trigger6M)),NA())</f>
        <v>6.2174999315767199E-3</v>
      </c>
      <c r="Q2862" s="146">
        <f>IFERROR(_xll.qlIndexFixing(ONIndex1Y,I2862,TRUE,_xll.ohTrigger(RecalcTrigger,Trigger1Y)),NA())</f>
        <v>6.3819836108336414E-3</v>
      </c>
    </row>
    <row r="2863" spans="2:17" x14ac:dyDescent="0.2">
      <c r="B2863" s="39" t="s">
        <v>42</v>
      </c>
      <c r="D2863" s="42">
        <f>_xll.qlCalendarAdvance(Calendar,$D2862,B2863,"f",FALSE)</f>
        <v>59833</v>
      </c>
      <c r="E2863" s="140">
        <f>_xll.qlInterestRateIndexValueDate(IndexON,D2863)</f>
        <v>59833</v>
      </c>
      <c r="F2863" s="156">
        <f>IFERROR(_xll.qlIndexFixing(IndexON,D2863,TRUE,_xll.ohTrigger(RecalcTrigger,TriggerON)),NA())</f>
        <v>5.3874506182660653E-3</v>
      </c>
      <c r="H2863" s="42">
        <f>_xll.qlCalendarAdvance(Calendar,$H2862,B2863,"f",FALSE)</f>
        <v>59833</v>
      </c>
      <c r="I2863" s="140">
        <f>_xll.qlInterestRateIndexValueDate(Index1M,$H2863)</f>
        <v>59833</v>
      </c>
      <c r="J2863" s="145">
        <f>IFERROR(_xll.qlIndexFixing(Index1M,$H2863,TRUE,_xll.ohTrigger(RecalcTrigger,Trigger1M)),NA())</f>
        <v>6.0758715265932153E-3</v>
      </c>
      <c r="K2863" s="44">
        <f>IFERROR(_xll.qlIndexFixing(Index3M,H2863,TRUE,_xll.ohTrigger(RecalcTrigger,Trigger3M)),NA())</f>
        <v>6.3025251426073684E-3</v>
      </c>
      <c r="L2863" s="44">
        <f>IFERROR(_xll.qlIndexFixing(Index6M,$H2863,TRUE,_xll.ohTrigger(RecalcTrigger,Trigger6M)),NA())</f>
        <v>6.2714896237882527E-3</v>
      </c>
      <c r="M2863" s="146">
        <f>IFERROR(_xll.qlIndexFixing(Index1Y,$H2863,TRUE,_xll.ohTrigger(RecalcTrigger,Trigger1Y)),NA())</f>
        <v>6.4907037999178867E-3</v>
      </c>
      <c r="N2863" s="145">
        <f>IFERROR(_xll.qlIndexFixing(ONIndex1M,I2863,TRUE,_xll.ohTrigger(RecalcTrigger,Trigger1M)),NA())</f>
        <v>6.067246744974053E-3</v>
      </c>
      <c r="O2863" s="44">
        <f>IFERROR(_xll.qlIndexFixing(ONIndex3M,I2863,TRUE,_xll.ohTrigger(RecalcTrigger,Trigger3M)),NA())</f>
        <v>6.2794449974190591E-3</v>
      </c>
      <c r="P2863" s="44">
        <f>IFERROR(_xll.qlIndexFixing(ONIndex6M,I2863,TRUE,_xll.ohTrigger(RecalcTrigger,Trigger6M)),NA())</f>
        <v>6.220595793980932E-3</v>
      </c>
      <c r="Q2863" s="146">
        <f>IFERROR(_xll.qlIndexFixing(ONIndex1Y,I2863,TRUE,_xll.ohTrigger(RecalcTrigger,Trigger1Y)),NA())</f>
        <v>6.3850827904621266E-3</v>
      </c>
    </row>
    <row r="2864" spans="2:17" x14ac:dyDescent="0.2">
      <c r="B2864" s="39" t="s">
        <v>42</v>
      </c>
      <c r="D2864" s="42">
        <f>_xll.qlCalendarAdvance(Calendar,$D2863,B2864,"f",FALSE)</f>
        <v>59840</v>
      </c>
      <c r="E2864" s="140">
        <f>_xll.qlInterestRateIndexValueDate(IndexON,D2864)</f>
        <v>59840</v>
      </c>
      <c r="F2864" s="156">
        <f>IFERROR(_xll.qlIndexFixing(IndexON,D2864,TRUE,_xll.ohTrigger(RecalcTrigger,TriggerON)),NA())</f>
        <v>5.3903778805786118E-3</v>
      </c>
      <c r="H2864" s="42">
        <f>_xll.qlCalendarAdvance(Calendar,$H2863,B2864,"f",FALSE)</f>
        <v>59840</v>
      </c>
      <c r="I2864" s="140">
        <f>_xll.qlInterestRateIndexValueDate(Index1M,$H2864)</f>
        <v>59840</v>
      </c>
      <c r="J2864" s="145">
        <f>IFERROR(_xll.qlIndexFixing(Index1M,$H2864,TRUE,_xll.ohTrigger(RecalcTrigger,Trigger1M)),NA())</f>
        <v>6.0781348196136866E-3</v>
      </c>
      <c r="K2864" s="44">
        <f>IFERROR(_xll.qlIndexFixing(Index3M,H2864,TRUE,_xll.ohTrigger(RecalcTrigger,Trigger3M)),NA())</f>
        <v>6.3053329561160599E-3</v>
      </c>
      <c r="L2864" s="44">
        <f>IFERROR(_xll.qlIndexFixing(Index6M,$H2864,TRUE,_xll.ohTrigger(RecalcTrigger,Trigger6M)),NA())</f>
        <v>6.2744110836619234E-3</v>
      </c>
      <c r="M2864" s="146">
        <f>IFERROR(_xll.qlIndexFixing(Index1Y,$H2864,TRUE,_xll.ohTrigger(RecalcTrigger,Trigger1Y)),NA())</f>
        <v>6.4940476599492569E-3</v>
      </c>
      <c r="N2864" s="145">
        <f>IFERROR(_xll.qlIndexFixing(ONIndex1M,I2864,TRUE,_xll.ohTrigger(RecalcTrigger,Trigger1M)),NA())</f>
        <v>6.07030500506478E-3</v>
      </c>
      <c r="O2864" s="44">
        <f>IFERROR(_xll.qlIndexFixing(ONIndex3M,I2864,TRUE,_xll.ohTrigger(RecalcTrigger,Trigger3M)),NA())</f>
        <v>6.2822149492247625E-3</v>
      </c>
      <c r="P2864" s="44">
        <f>IFERROR(_xll.qlIndexFixing(ONIndex6M,I2864,TRUE,_xll.ohTrigger(RecalcTrigger,Trigger6M)),NA())</f>
        <v>6.2236988721786624E-3</v>
      </c>
      <c r="Q2864" s="146">
        <f>IFERROR(_xll.qlIndexFixing(ONIndex1Y,I2864,TRUE,_xll.ohTrigger(RecalcTrigger,Trigger1Y)),NA())</f>
        <v>6.3881902116058598E-3</v>
      </c>
    </row>
    <row r="2865" spans="2:17" x14ac:dyDescent="0.2">
      <c r="B2865" s="39" t="s">
        <v>42</v>
      </c>
      <c r="D2865" s="42">
        <f>_xll.qlCalendarAdvance(Calendar,$D2864,B2865,"f",FALSE)</f>
        <v>59847</v>
      </c>
      <c r="E2865" s="140">
        <f>_xll.qlInterestRateIndexValueDate(IndexON,D2865)</f>
        <v>59847</v>
      </c>
      <c r="F2865" s="156">
        <f>IFERROR(_xll.qlIndexFixing(IndexON,D2865,TRUE,_xll.ohTrigger(RecalcTrigger,TriggerON)),NA())</f>
        <v>5.3933101660585958E-3</v>
      </c>
      <c r="H2865" s="42">
        <f>_xll.qlCalendarAdvance(Calendar,$H2864,B2865,"f",FALSE)</f>
        <v>59847</v>
      </c>
      <c r="I2865" s="140">
        <f>_xll.qlInterestRateIndexValueDate(Index1M,$H2865)</f>
        <v>59847</v>
      </c>
      <c r="J2865" s="145">
        <f>IFERROR(_xll.qlIndexFixing(Index1M,$H2865,TRUE,_xll.ohTrigger(RecalcTrigger,Trigger1M)),NA())</f>
        <v>6.0812161307201018E-3</v>
      </c>
      <c r="K2865" s="44">
        <f>IFERROR(_xll.qlIndexFixing(Index3M,H2865,TRUE,_xll.ohTrigger(RecalcTrigger,Trigger3M)),NA())</f>
        <v>6.3081459267238099E-3</v>
      </c>
      <c r="L2865" s="44">
        <f>IFERROR(_xll.qlIndexFixing(Index6M,$H2865,TRUE,_xll.ohTrigger(RecalcTrigger,Trigger6M)),NA())</f>
        <v>6.2776246375750916E-3</v>
      </c>
      <c r="M2865" s="146">
        <f>IFERROR(_xll.qlIndexFixing(Index1Y,$H2865,TRUE,_xll.ohTrigger(RecalcTrigger,Trigger1Y)),NA())</f>
        <v>6.4973998262108871E-3</v>
      </c>
      <c r="N2865" s="145">
        <f>IFERROR(_xll.qlIndexFixing(ONIndex1M,I2865,TRUE,_xll.ohTrigger(RecalcTrigger,Trigger1M)),NA())</f>
        <v>6.073370285789581E-3</v>
      </c>
      <c r="O2865" s="44">
        <f>IFERROR(_xll.qlIndexFixing(ONIndex3M,I2865,TRUE,_xll.ohTrigger(RecalcTrigger,Trigger3M)),NA())</f>
        <v>6.2849900480366205E-3</v>
      </c>
      <c r="P2865" s="44">
        <f>IFERROR(_xll.qlIndexFixing(ONIndex6M,I2865,TRUE,_xll.ohTrigger(RecalcTrigger,Trigger6M)),NA())</f>
        <v>6.226809166169911E-3</v>
      </c>
      <c r="Q2865" s="146">
        <f>IFERROR(_xll.qlIndexFixing(ONIndex1Y,I2865,TRUE,_xll.ohTrigger(RecalcTrigger,Trigger1Y)),NA())</f>
        <v>6.3913058744269335E-3</v>
      </c>
    </row>
    <row r="2866" spans="2:17" x14ac:dyDescent="0.2">
      <c r="B2866" s="39" t="s">
        <v>42</v>
      </c>
      <c r="D2866" s="42">
        <f>_xll.qlCalendarAdvance(Calendar,$D2865,B2866,"f",FALSE)</f>
        <v>59854</v>
      </c>
      <c r="E2866" s="140">
        <f>_xll.qlInterestRateIndexValueDate(IndexON,D2866)</f>
        <v>59854</v>
      </c>
      <c r="F2866" s="156">
        <f>IFERROR(_xll.qlIndexFixing(IndexON,D2866,TRUE,_xll.ohTrigger(RecalcTrigger,TriggerON)),NA())</f>
        <v>5.3962474744628786E-3</v>
      </c>
      <c r="H2866" s="42">
        <f>_xll.qlCalendarAdvance(Calendar,$H2865,B2866,"f",FALSE)</f>
        <v>59854</v>
      </c>
      <c r="I2866" s="140">
        <f>_xll.qlInterestRateIndexValueDate(Index1M,$H2866)</f>
        <v>59854</v>
      </c>
      <c r="J2866" s="145">
        <f>IFERROR(_xll.qlIndexFixing(Index1M,$H2866,TRUE,_xll.ohTrigger(RecalcTrigger,Trigger1M)),NA())</f>
        <v>6.0843044666155643E-3</v>
      </c>
      <c r="K2866" s="44">
        <f>IFERROR(_xll.qlIndexFixing(Index3M,H2866,TRUE,_xll.ohTrigger(RecalcTrigger,Trigger3M)),NA())</f>
        <v>6.3109640544411916E-3</v>
      </c>
      <c r="L2866" s="44">
        <f>IFERROR(_xll.qlIndexFixing(Index6M,$H2866,TRUE,_xll.ohTrigger(RecalcTrigger,Trigger6M)),NA())</f>
        <v>6.2808454348513183E-3</v>
      </c>
      <c r="M2866" s="146">
        <f>IFERROR(_xll.qlIndexFixing(Index1Y,$H2866,TRUE,_xll.ohTrigger(RecalcTrigger,Trigger1Y)),NA())</f>
        <v>6.5007602987855956E-3</v>
      </c>
      <c r="N2866" s="145">
        <f>IFERROR(_xll.qlIndexFixing(ONIndex1M,I2866,TRUE,_xll.ohTrigger(RecalcTrigger,Trigger1M)),NA())</f>
        <v>6.0764425870674099E-3</v>
      </c>
      <c r="O2866" s="44">
        <f>IFERROR(_xll.qlIndexFixing(ONIndex3M,I2866,TRUE,_xll.ohTrigger(RecalcTrigger,Trigger3M)),NA())</f>
        <v>6.2877702938546332E-3</v>
      </c>
      <c r="P2866" s="44">
        <f>IFERROR(_xll.qlIndexFixing(ONIndex6M,I2866,TRUE,_xll.ohTrigger(RecalcTrigger,Trigger6M)),NA())</f>
        <v>6.2299266759546779E-3</v>
      </c>
      <c r="Q2866" s="146">
        <f>IFERROR(_xll.qlIndexFixing(ONIndex1Y,I2866,TRUE,_xll.ohTrigger(RecalcTrigger,Trigger1Y)),NA())</f>
        <v>6.3944297786822091E-3</v>
      </c>
    </row>
    <row r="2867" spans="2:17" x14ac:dyDescent="0.2">
      <c r="B2867" s="39" t="s">
        <v>42</v>
      </c>
      <c r="D2867" s="42">
        <f>_xll.qlCalendarAdvance(Calendar,$D2866,B2867,"f",FALSE)</f>
        <v>59861</v>
      </c>
      <c r="E2867" s="140">
        <f>_xll.qlInterestRateIndexValueDate(IndexON,D2867)</f>
        <v>59861</v>
      </c>
      <c r="F2867" s="156">
        <f>IFERROR(_xll.qlIndexFixing(IndexON,D2867,TRUE,_xll.ohTrigger(RecalcTrigger,TriggerON)),NA())</f>
        <v>5.3991898059535526E-3</v>
      </c>
      <c r="H2867" s="42">
        <f>_xll.qlCalendarAdvance(Calendar,$H2866,B2867,"f",FALSE)</f>
        <v>59861</v>
      </c>
      <c r="I2867" s="140">
        <f>_xll.qlInterestRateIndexValueDate(Index1M,$H2867)</f>
        <v>59861</v>
      </c>
      <c r="J2867" s="145">
        <f>IFERROR(_xll.qlIndexFixing(Index1M,$H2867,TRUE,_xll.ohTrigger(RecalcTrigger,Trigger1M)),NA())</f>
        <v>6.0873998273081788E-3</v>
      </c>
      <c r="K2867" s="44">
        <f>IFERROR(_xll.qlIndexFixing(Index3M,H2867,TRUE,_xll.ohTrigger(RecalcTrigger,Trigger3M)),NA())</f>
        <v>6.3137873392796551E-3</v>
      </c>
      <c r="L2867" s="44">
        <f>IFERROR(_xll.qlIndexFixing(Index6M,$H2867,TRUE,_xll.ohTrigger(RecalcTrigger,Trigger6M)),NA())</f>
        <v>6.2840734755253373E-3</v>
      </c>
      <c r="M2867" s="146">
        <f>IFERROR(_xll.qlIndexFixing(Index1Y,$H2867,TRUE,_xll.ohTrigger(RecalcTrigger,Trigger1Y)),NA())</f>
        <v>6.5041290777568643E-3</v>
      </c>
      <c r="N2867" s="145">
        <f>IFERROR(_xll.qlIndexFixing(ONIndex1M,I2867,TRUE,_xll.ohTrigger(RecalcTrigger,Trigger1M)),NA())</f>
        <v>6.0795219089793129E-3</v>
      </c>
      <c r="O2867" s="44">
        <f>IFERROR(_xll.qlIndexFixing(ONIndex3M,I2867,TRUE,_xll.ohTrigger(RecalcTrigger,Trigger3M)),NA())</f>
        <v>6.2905556867598467E-3</v>
      </c>
      <c r="P2867" s="44">
        <f>IFERROR(_xll.qlIndexFixing(ONIndex6M,I2867,TRUE,_xll.ohTrigger(RecalcTrigger,Trigger6M)),NA())</f>
        <v>6.2330514014519167E-3</v>
      </c>
      <c r="Q2867" s="146">
        <f>IFERROR(_xll.qlIndexFixing(ONIndex1Y,I2867,TRUE,_xll.ohTrigger(RecalcTrigger,Trigger1Y)),NA())</f>
        <v>6.3975619244527326E-3</v>
      </c>
    </row>
    <row r="2868" spans="2:17" x14ac:dyDescent="0.2">
      <c r="B2868" s="39" t="s">
        <v>42</v>
      </c>
      <c r="D2868" s="42">
        <f>_xll.qlCalendarAdvance(Calendar,$D2867,B2868,"f",FALSE)</f>
        <v>59868</v>
      </c>
      <c r="E2868" s="140">
        <f>_xll.qlInterestRateIndexValueDate(IndexON,D2868)</f>
        <v>59868</v>
      </c>
      <c r="F2868" s="156">
        <f>IFERROR(_xll.qlIndexFixing(IndexON,D2868,TRUE,_xll.ohTrigger(RecalcTrigger,TriggerON)),NA())</f>
        <v>5.4021371605306179E-3</v>
      </c>
      <c r="H2868" s="42">
        <f>_xll.qlCalendarAdvance(Calendar,$H2867,B2868,"f",FALSE)</f>
        <v>59868</v>
      </c>
      <c r="I2868" s="140">
        <f>_xll.qlInterestRateIndexValueDate(Index1M,$H2868)</f>
        <v>59868</v>
      </c>
      <c r="J2868" s="145">
        <f>IFERROR(_xll.qlIndexFixing(Index1M,$H2868,TRUE,_xll.ohTrigger(RecalcTrigger,Trigger1M)),NA())</f>
        <v>6.0905022128006454E-3</v>
      </c>
      <c r="K2868" s="44">
        <f>IFERROR(_xll.qlIndexFixing(Index3M,H2868,TRUE,_xll.ohTrigger(RecalcTrigger,Trigger3M)),NA())</f>
        <v>6.3166157812515351E-3</v>
      </c>
      <c r="L2868" s="44">
        <f>IFERROR(_xll.qlIndexFixing(Index6M,$H2868,TRUE,_xll.ohTrigger(RecalcTrigger,Trigger6M)),NA())</f>
        <v>6.2873087596323277E-3</v>
      </c>
      <c r="M2868" s="146">
        <f>IFERROR(_xll.qlIndexFixing(Index1Y,$H2868,TRUE,_xll.ohTrigger(RecalcTrigger,Trigger1Y)),NA())</f>
        <v>6.5075061632083962E-3</v>
      </c>
      <c r="N2868" s="145">
        <f>IFERROR(_xll.qlIndexFixing(ONIndex1M,I2868,TRUE,_xll.ohTrigger(RecalcTrigger,Trigger1M)),NA())</f>
        <v>6.0826082516063362E-3</v>
      </c>
      <c r="O2868" s="44">
        <f>IFERROR(_xll.qlIndexFixing(ONIndex3M,I2868,TRUE,_xll.ohTrigger(RecalcTrigger,Trigger3M)),NA())</f>
        <v>6.2933462267522611E-3</v>
      </c>
      <c r="P2868" s="44">
        <f>IFERROR(_xll.qlIndexFixing(ONIndex6M,I2868,TRUE,_xll.ohTrigger(RecalcTrigger,Trigger6M)),NA())</f>
        <v>6.2361833428237201E-3</v>
      </c>
      <c r="Q2868" s="146">
        <f>IFERROR(_xll.qlIndexFixing(ONIndex1Y,I2868,TRUE,_xll.ohTrigger(RecalcTrigger,Trigger1Y)),NA())</f>
        <v>6.4007023119005968E-3</v>
      </c>
    </row>
    <row r="2869" spans="2:17" x14ac:dyDescent="0.2">
      <c r="B2869" s="39" t="s">
        <v>42</v>
      </c>
      <c r="D2869" s="42">
        <f>_xll.qlCalendarAdvance(Calendar,$D2868,B2869,"f",FALSE)</f>
        <v>59875</v>
      </c>
      <c r="E2869" s="140">
        <f>_xll.qlInterestRateIndexValueDate(IndexON,D2869)</f>
        <v>59875</v>
      </c>
      <c r="F2869" s="156">
        <f>IFERROR(_xll.qlIndexFixing(IndexON,D2869,TRUE,_xll.ohTrigger(RecalcTrigger,TriggerON)),NA())</f>
        <v>5.4050895380319819E-3</v>
      </c>
      <c r="H2869" s="42">
        <f>_xll.qlCalendarAdvance(Calendar,$H2868,B2869,"f",FALSE)</f>
        <v>59875</v>
      </c>
      <c r="I2869" s="140">
        <f>_xll.qlInterestRateIndexValueDate(Index1M,$H2869)</f>
        <v>59875</v>
      </c>
      <c r="J2869" s="145">
        <f>IFERROR(_xll.qlIndexFixing(Index1M,$H2869,TRUE,_xll.ohTrigger(RecalcTrigger,Trigger1M)),NA())</f>
        <v>6.0944325763340693E-3</v>
      </c>
      <c r="K2869" s="44">
        <f>IFERROR(_xll.qlIndexFixing(Index3M,H2869,TRUE,_xll.ohTrigger(RecalcTrigger,Trigger3M)),NA())</f>
        <v>6.3191913339738443E-3</v>
      </c>
      <c r="L2869" s="44">
        <f>IFERROR(_xll.qlIndexFixing(Index6M,$H2869,TRUE,_xll.ohTrigger(RecalcTrigger,Trigger6M)),NA())</f>
        <v>6.2908395747147267E-3</v>
      </c>
      <c r="M2869" s="146">
        <f>IFERROR(_xll.qlIndexFixing(Index1Y,$H2869,TRUE,_xll.ohTrigger(RecalcTrigger,Trigger1Y)),NA())</f>
        <v>6.510891555224118E-3</v>
      </c>
      <c r="N2869" s="145">
        <f>IFERROR(_xll.qlIndexFixing(ONIndex1M,I2869,TRUE,_xll.ohTrigger(RecalcTrigger,Trigger1M)),NA())</f>
        <v>6.0857016148674337E-3</v>
      </c>
      <c r="O2869" s="44">
        <f>IFERROR(_xll.qlIndexFixing(ONIndex3M,I2869,TRUE,_xll.ohTrigger(RecalcTrigger,Trigger3M)),NA())</f>
        <v>6.2961419136697838E-3</v>
      </c>
      <c r="P2869" s="44">
        <f>IFERROR(_xll.qlIndexFixing(ONIndex6M,I2869,TRUE,_xll.ohTrigger(RecalcTrigger,Trigger6M)),NA())</f>
        <v>6.2393224999890418E-3</v>
      </c>
      <c r="Q2869" s="146">
        <f>IFERROR(_xll.qlIndexFixing(ONIndex1Y,I2869,TRUE,_xll.ohTrigger(RecalcTrigger,Trigger1Y)),NA())</f>
        <v>6.4038509410258015E-3</v>
      </c>
    </row>
    <row r="2870" spans="2:17" x14ac:dyDescent="0.2">
      <c r="B2870" s="39" t="s">
        <v>42</v>
      </c>
      <c r="D2870" s="42">
        <f>_xll.qlCalendarAdvance(Calendar,$D2869,B2870,"f",FALSE)</f>
        <v>59882</v>
      </c>
      <c r="E2870" s="140">
        <f>_xll.qlInterestRateIndexValueDate(IndexON,D2870)</f>
        <v>59882</v>
      </c>
      <c r="F2870" s="156">
        <f>IFERROR(_xll.qlIndexFixing(IndexON,D2870,TRUE,_xll.ohTrigger(RecalcTrigger,TriggerON)),NA())</f>
        <v>5.4080469387007835E-3</v>
      </c>
      <c r="H2870" s="42">
        <f>_xll.qlCalendarAdvance(Calendar,$H2869,B2870,"f",FALSE)</f>
        <v>59882</v>
      </c>
      <c r="I2870" s="140">
        <f>_xll.qlInterestRateIndexValueDate(Index1M,$H2870)</f>
        <v>59882</v>
      </c>
      <c r="J2870" s="145">
        <f>IFERROR(_xll.qlIndexFixing(Index1M,$H2870,TRUE,_xll.ohTrigger(RecalcTrigger,Trigger1M)),NA())</f>
        <v>6.0975506729454843E-3</v>
      </c>
      <c r="K2870" s="44">
        <f>IFERROR(_xll.qlIndexFixing(Index3M,H2870,TRUE,_xll.ohTrigger(RecalcTrigger,Trigger3M)),NA())</f>
        <v>6.3220296727604245E-3</v>
      </c>
      <c r="L2870" s="44">
        <f>IFERROR(_xll.qlIndexFixing(Index6M,$H2870,TRUE,_xll.ohTrigger(RecalcTrigger,Trigger6M)),NA())</f>
        <v>6.2940899191358257E-3</v>
      </c>
      <c r="M2870" s="146">
        <f>IFERROR(_xll.qlIndexFixing(Index1Y,$H2870,TRUE,_xll.ohTrigger(RecalcTrigger,Trigger1Y)),NA())</f>
        <v>6.5142852538875098E-3</v>
      </c>
      <c r="N2870" s="145">
        <f>IFERROR(_xll.qlIndexFixing(ONIndex1M,I2870,TRUE,_xll.ohTrigger(RecalcTrigger,Trigger1M)),NA())</f>
        <v>6.0888019986815589E-3</v>
      </c>
      <c r="O2870" s="44">
        <f>IFERROR(_xll.qlIndexFixing(ONIndex3M,I2870,TRUE,_xll.ohTrigger(RecalcTrigger,Trigger3M)),NA())</f>
        <v>6.2989427476745075E-3</v>
      </c>
      <c r="P2870" s="44">
        <f>IFERROR(_xll.qlIndexFixing(ONIndex6M,I2870,TRUE,_xll.ohTrigger(RecalcTrigger,Trigger6M)),NA())</f>
        <v>6.2424688727857891E-3</v>
      </c>
      <c r="Q2870" s="146">
        <f>IFERROR(_xll.qlIndexFixing(ONIndex1Y,I2870,TRUE,_xll.ohTrigger(RecalcTrigger,Trigger1Y)),NA())</f>
        <v>6.4070078115041618E-3</v>
      </c>
    </row>
    <row r="2871" spans="2:17" x14ac:dyDescent="0.2">
      <c r="B2871" s="39" t="s">
        <v>42</v>
      </c>
      <c r="D2871" s="42">
        <f>_xll.qlCalendarAdvance(Calendar,$D2870,B2871,"f",FALSE)</f>
        <v>59889</v>
      </c>
      <c r="E2871" s="140">
        <f>_xll.qlInterestRateIndexValueDate(IndexON,D2871)</f>
        <v>59889</v>
      </c>
      <c r="F2871" s="156">
        <f>IFERROR(_xll.qlIndexFixing(IndexON,D2871,TRUE,_xll.ohTrigger(RecalcTrigger,TriggerON)),NA())</f>
        <v>5.4110093622938837E-3</v>
      </c>
      <c r="H2871" s="42">
        <f>_xll.qlCalendarAdvance(Calendar,$H2870,B2871,"f",FALSE)</f>
        <v>59889</v>
      </c>
      <c r="I2871" s="140">
        <f>_xll.qlInterestRateIndexValueDate(Index1M,$H2871)</f>
        <v>59889</v>
      </c>
      <c r="J2871" s="145">
        <f>IFERROR(_xll.qlIndexFixing(Index1M,$H2871,TRUE,_xll.ohTrigger(RecalcTrigger,Trigger1M)),NA())</f>
        <v>6.1006757948056994E-3</v>
      </c>
      <c r="K2871" s="44">
        <f>IFERROR(_xll.qlIndexFixing(Index3M,H2871,TRUE,_xll.ohTrigger(RecalcTrigger,Trigger3M)),NA())</f>
        <v>6.3248731686002257E-3</v>
      </c>
      <c r="L2871" s="44">
        <f>IFERROR(_xll.qlIndexFixing(Index6M,$H2871,TRUE,_xll.ohTrigger(RecalcTrigger,Trigger6M)),NA())</f>
        <v>6.2973475072516218E-3</v>
      </c>
      <c r="M2871" s="146">
        <f>IFERROR(_xll.qlIndexFixing(Index1Y,$H2871,TRUE,_xll.ohTrigger(RecalcTrigger,Trigger1Y)),NA())</f>
        <v>6.5176872592829409E-3</v>
      </c>
      <c r="N2871" s="145">
        <f>IFERROR(_xll.qlIndexFixing(ONIndex1M,I2871,TRUE,_xll.ohTrigger(RecalcTrigger,Trigger1M)),NA())</f>
        <v>6.0919094032108045E-3</v>
      </c>
      <c r="O2871" s="44">
        <f>IFERROR(_xll.qlIndexFixing(ONIndex3M,I2871,TRUE,_xll.ohTrigger(RecalcTrigger,Trigger3M)),NA())</f>
        <v>6.3017487286853857E-3</v>
      </c>
      <c r="P2871" s="44">
        <f>IFERROR(_xll.qlIndexFixing(ONIndex6M,I2871,TRUE,_xll.ohTrigger(RecalcTrigger,Trigger6M)),NA())</f>
        <v>6.245622461457101E-3</v>
      </c>
      <c r="Q2871" s="146">
        <f>IFERROR(_xll.qlIndexFixing(ONIndex1Y,I2871,TRUE,_xll.ohTrigger(RecalcTrigger,Trigger1Y)),NA())</f>
        <v>6.4101729236598626E-3</v>
      </c>
    </row>
    <row r="2872" spans="2:17" x14ac:dyDescent="0.2">
      <c r="B2872" s="39" t="s">
        <v>42</v>
      </c>
      <c r="D2872" s="42">
        <f>_xll.qlCalendarAdvance(Calendar,$D2871,B2872,"f",FALSE)</f>
        <v>59897</v>
      </c>
      <c r="E2872" s="140">
        <f>_xll.qlInterestRateIndexValueDate(IndexON,D2872)</f>
        <v>59897</v>
      </c>
      <c r="F2872" s="156">
        <f>IFERROR(_xll.qlIndexFixing(IndexON,D2872,TRUE,_xll.ohTrigger(RecalcTrigger,TriggerON)),NA())</f>
        <v>5.4144011399870351E-3</v>
      </c>
      <c r="H2872" s="42">
        <f>_xll.qlCalendarAdvance(Calendar,$H2871,B2872,"f",FALSE)</f>
        <v>59897</v>
      </c>
      <c r="I2872" s="140">
        <f>_xll.qlInterestRateIndexValueDate(Index1M,$H2872)</f>
        <v>59897</v>
      </c>
      <c r="J2872" s="145">
        <f>IFERROR(_xll.qlIndexFixing(Index1M,$H2872,TRUE,_xll.ohTrigger(RecalcTrigger,Trigger1M)),NA())</f>
        <v>6.1039805169569097E-3</v>
      </c>
      <c r="K2872" s="44">
        <f>IFERROR(_xll.qlIndexFixing(Index3M,H2872,TRUE,_xll.ohTrigger(RecalcTrigger,Trigger3M)),NA())</f>
        <v>6.3281291929046879E-3</v>
      </c>
      <c r="L2872" s="44">
        <f>IFERROR(_xll.qlIndexFixing(Index6M,$H2872,TRUE,_xll.ohTrigger(RecalcTrigger,Trigger6M)),NA())</f>
        <v>6.3010793349726479E-3</v>
      </c>
      <c r="M2872" s="146">
        <f>IFERROR(_xll.qlIndexFixing(Index1Y,$H2872,TRUE,_xll.ohTrigger(RecalcTrigger,Trigger1Y)),NA())</f>
        <v>6.5222001166355941E-3</v>
      </c>
      <c r="N2872" s="145">
        <f>IFERROR(_xll.qlIndexFixing(ONIndex1M,I2872,TRUE,_xll.ohTrigger(RecalcTrigger,Trigger1M)),NA())</f>
        <v>6.0954693194370524E-3</v>
      </c>
      <c r="O2872" s="44">
        <f>IFERROR(_xll.qlIndexFixing(ONIndex3M,I2872,TRUE,_xll.ohTrigger(RecalcTrigger,Trigger3M)),NA())</f>
        <v>6.3049618666788376E-3</v>
      </c>
      <c r="P2872" s="44">
        <f>IFERROR(_xll.qlIndexFixing(ONIndex6M,I2872,TRUE,_xll.ohTrigger(RecalcTrigger,Trigger6M)),NA())</f>
        <v>6.2492353984844318E-3</v>
      </c>
      <c r="Q2872" s="146">
        <f>IFERROR(_xll.qlIndexFixing(ONIndex1Y,I2872,TRUE,_xll.ohTrigger(RecalcTrigger,Trigger1Y)),NA())</f>
        <v>6.4138002864388977E-3</v>
      </c>
    </row>
    <row r="2873" spans="2:17" x14ac:dyDescent="0.2">
      <c r="B2873" s="39" t="s">
        <v>42</v>
      </c>
      <c r="D2873" s="42">
        <f>_xll.qlCalendarAdvance(Calendar,$D2872,B2873,"f",FALSE)</f>
        <v>59904</v>
      </c>
      <c r="E2873" s="140">
        <f>_xll.qlInterestRateIndexValueDate(IndexON,D2873)</f>
        <v>59904</v>
      </c>
      <c r="F2873" s="156">
        <f>IFERROR(_xll.qlIndexFixing(IndexON,D2873,TRUE,_xll.ohTrigger(RecalcTrigger,TriggerON)),NA())</f>
        <v>5.4173743273366881E-3</v>
      </c>
      <c r="H2873" s="42">
        <f>_xll.qlCalendarAdvance(Calendar,$H2872,B2873,"f",FALSE)</f>
        <v>59904</v>
      </c>
      <c r="I2873" s="140">
        <f>_xll.qlInterestRateIndexValueDate(Index1M,$H2873)</f>
        <v>59904</v>
      </c>
      <c r="J2873" s="145">
        <f>IFERROR(_xll.qlIndexFixing(Index1M,$H2873,TRUE,_xll.ohTrigger(RecalcTrigger,Trigger1M)),NA())</f>
        <v>6.1071201386339244E-3</v>
      </c>
      <c r="K2873" s="44">
        <f>IFERROR(_xll.qlIndexFixing(Index3M,H2873,TRUE,_xll.ohTrigger(RecalcTrigger,Trigger3M)),NA())</f>
        <v>6.3309837396097191E-3</v>
      </c>
      <c r="L2873" s="44">
        <f>IFERROR(_xll.qlIndexFixing(Index6M,$H2873,TRUE,_xll.ohTrigger(RecalcTrigger,Trigger6M)),NA())</f>
        <v>6.3040617816012678E-3</v>
      </c>
      <c r="M2873" s="146">
        <f>IFERROR(_xll.qlIndexFixing(Index1Y,$H2873,TRUE,_xll.ohTrigger(RecalcTrigger,Trigger1Y)),NA())</f>
        <v>6.5256212310932362E-3</v>
      </c>
      <c r="N2873" s="145">
        <f>IFERROR(_xll.qlIndexFixing(ONIndex1M,I2873,TRUE,_xll.ohTrigger(RecalcTrigger,Trigger1M)),NA())</f>
        <v>6.0985917681821711E-3</v>
      </c>
      <c r="O2873" s="44">
        <f>IFERROR(_xll.qlIndexFixing(ONIndex3M,I2873,TRUE,_xll.ohTrigger(RecalcTrigger,Trigger3M)),NA())</f>
        <v>6.3077788771159771E-3</v>
      </c>
      <c r="P2873" s="44">
        <f>IFERROR(_xll.qlIndexFixing(ONIndex6M,I2873,TRUE,_xll.ohTrigger(RecalcTrigger,Trigger6M)),NA())</f>
        <v>6.2524044495704256E-3</v>
      </c>
      <c r="Q2873" s="146">
        <f>IFERROR(_xll.qlIndexFixing(ONIndex1Y,I2873,TRUE,_xll.ohTrigger(RecalcTrigger,Trigger1Y)),NA())</f>
        <v>6.416983059065462E-3</v>
      </c>
    </row>
    <row r="2874" spans="2:17" x14ac:dyDescent="0.2">
      <c r="B2874" s="39" t="s">
        <v>42</v>
      </c>
      <c r="D2874" s="42">
        <f>_xll.qlCalendarAdvance(Calendar,$D2873,B2874,"f",FALSE)</f>
        <v>59911</v>
      </c>
      <c r="E2874" s="140">
        <f>_xll.qlInterestRateIndexValueDate(IndexON,D2874)</f>
        <v>59911</v>
      </c>
      <c r="F2874" s="156">
        <f>IFERROR(_xll.qlIndexFixing(IndexON,D2874,TRUE,_xll.ohTrigger(RecalcTrigger,TriggerON)),NA())</f>
        <v>5.4203525376916861E-3</v>
      </c>
      <c r="H2874" s="42">
        <f>_xll.qlCalendarAdvance(Calendar,$H2873,B2874,"f",FALSE)</f>
        <v>59911</v>
      </c>
      <c r="I2874" s="140">
        <f>_xll.qlInterestRateIndexValueDate(Index1M,$H2874)</f>
        <v>59911</v>
      </c>
      <c r="J2874" s="145">
        <f>IFERROR(_xll.qlIndexFixing(Index1M,$H2874,TRUE,_xll.ohTrigger(RecalcTrigger,Trigger1M)),NA())</f>
        <v>6.1102667854380163E-3</v>
      </c>
      <c r="K2874" s="44">
        <f>IFERROR(_xll.qlIndexFixing(Index3M,H2874,TRUE,_xll.ohTrigger(RecalcTrigger,Trigger3M)),NA())</f>
        <v>6.3338434434027056E-3</v>
      </c>
      <c r="L2874" s="44">
        <f>IFERROR(_xll.qlIndexFixing(Index6M,$H2874,TRUE,_xll.ohTrigger(RecalcTrigger,Trigger6M)),NA())</f>
        <v>6.3073415618500051E-3</v>
      </c>
      <c r="M2874" s="146">
        <f>IFERROR(_xll.qlIndexFixing(Index1Y,$H2874,TRUE,_xll.ohTrigger(RecalcTrigger,Trigger1Y)),NA())</f>
        <v>6.5290506529210755E-3</v>
      </c>
      <c r="N2874" s="145">
        <f>IFERROR(_xll.qlIndexFixing(ONIndex1M,I2874,TRUE,_xll.ohTrigger(RecalcTrigger,Trigger1M)),NA())</f>
        <v>6.1017212376424101E-3</v>
      </c>
      <c r="O2874" s="44">
        <f>IFERROR(_xll.qlIndexFixing(ONIndex3M,I2874,TRUE,_xll.ohTrigger(RecalcTrigger,Trigger3M)),NA())</f>
        <v>6.3106010345592711E-3</v>
      </c>
      <c r="P2874" s="44">
        <f>IFERROR(_xll.qlIndexFixing(ONIndex6M,I2874,TRUE,_xll.ohTrigger(RecalcTrigger,Trigger6M)),NA())</f>
        <v>6.2555807164499377E-3</v>
      </c>
      <c r="Q2874" s="146">
        <f>IFERROR(_xll.qlIndexFixing(ONIndex1Y,I2874,TRUE,_xll.ohTrigger(RecalcTrigger,Trigger1Y)),NA())</f>
        <v>6.4201740732883206E-3</v>
      </c>
    </row>
    <row r="2875" spans="2:17" x14ac:dyDescent="0.2">
      <c r="B2875" s="39" t="s">
        <v>42</v>
      </c>
      <c r="D2875" s="42">
        <f>_xll.qlCalendarAdvance(Calendar,$D2874,B2875,"f",FALSE)</f>
        <v>59918</v>
      </c>
      <c r="E2875" s="140">
        <f>_xll.qlInterestRateIndexValueDate(IndexON,D2875)</f>
        <v>59918</v>
      </c>
      <c r="F2875" s="156">
        <f>IFERROR(_xll.qlIndexFixing(IndexON,D2875,TRUE,_xll.ohTrigger(RecalcTrigger,TriggerON)),NA())</f>
        <v>5.4233357710520291E-3</v>
      </c>
      <c r="H2875" s="42">
        <f>_xll.qlCalendarAdvance(Calendar,$H2874,B2875,"f",FALSE)</f>
        <v>59918</v>
      </c>
      <c r="I2875" s="140">
        <f>_xll.qlInterestRateIndexValueDate(Index1M,$H2875)</f>
        <v>59918</v>
      </c>
      <c r="J2875" s="145">
        <f>IFERROR(_xll.qlIndexFixing(Index1M,$H2875,TRUE,_xll.ohTrigger(RecalcTrigger,Trigger1M)),NA())</f>
        <v>6.1134204573691855E-3</v>
      </c>
      <c r="K2875" s="44">
        <f>IFERROR(_xll.qlIndexFixing(Index3M,H2875,TRUE,_xll.ohTrigger(RecalcTrigger,Trigger3M)),NA())</f>
        <v>6.3367083042934445E-3</v>
      </c>
      <c r="L2875" s="44">
        <f>IFERROR(_xll.qlIndexFixing(Index6M,$H2875,TRUE,_xll.ohTrigger(RecalcTrigger,Trigger6M)),NA())</f>
        <v>6.3106285857837596E-3</v>
      </c>
      <c r="M2875" s="146">
        <f>IFERROR(_xll.qlIndexFixing(Index1Y,$H2875,TRUE,_xll.ohTrigger(RecalcTrigger,Trigger1Y)),NA())</f>
        <v>6.5324883822043414E-3</v>
      </c>
      <c r="N2875" s="145">
        <f>IFERROR(_xll.qlIndexFixing(ONIndex1M,I2875,TRUE,_xll.ohTrigger(RecalcTrigger,Trigger1M)),NA())</f>
        <v>6.104857727655677E-3</v>
      </c>
      <c r="O2875" s="44">
        <f>IFERROR(_xll.qlIndexFixing(ONIndex3M,I2875,TRUE,_xll.ohTrigger(RecalcTrigger,Trigger3M)),NA())</f>
        <v>6.3134283390897661E-3</v>
      </c>
      <c r="P2875" s="44">
        <f>IFERROR(_xll.qlIndexFixing(ONIndex6M,I2875,TRUE,_xll.ohTrigger(RecalcTrigger,Trigger6M)),NA())</f>
        <v>6.2587641991229681E-3</v>
      </c>
      <c r="Q2875" s="146">
        <f>IFERROR(_xll.qlIndexFixing(ONIndex1Y,I2875,TRUE,_xll.ohTrigger(RecalcTrigger,Trigger1Y)),NA())</f>
        <v>6.4233733289453809E-3</v>
      </c>
    </row>
    <row r="2876" spans="2:17" x14ac:dyDescent="0.2">
      <c r="B2876" s="39" t="s">
        <v>42</v>
      </c>
      <c r="D2876" s="42">
        <f>_xll.qlCalendarAdvance(Calendar,$D2875,B2876,"f",FALSE)</f>
        <v>59925</v>
      </c>
      <c r="E2876" s="140">
        <f>_xll.qlInterestRateIndexValueDate(IndexON,D2876)</f>
        <v>59925</v>
      </c>
      <c r="F2876" s="156">
        <f>IFERROR(_xll.qlIndexFixing(IndexON,D2876,TRUE,_xll.ohTrigger(RecalcTrigger,TriggerON)),NA())</f>
        <v>5.4263240274177171E-3</v>
      </c>
      <c r="H2876" s="42">
        <f>_xll.qlCalendarAdvance(Calendar,$H2875,B2876,"f",FALSE)</f>
        <v>59925</v>
      </c>
      <c r="I2876" s="140">
        <f>_xll.qlInterestRateIndexValueDate(Index1M,$H2876)</f>
        <v>59925</v>
      </c>
      <c r="J2876" s="145">
        <f>IFERROR(_xll.qlIndexFixing(Index1M,$H2876,TRUE,_xll.ohTrigger(RecalcTrigger,Trigger1M)),NA())</f>
        <v>6.1165811544350301E-3</v>
      </c>
      <c r="K2876" s="44">
        <f>IFERROR(_xll.qlIndexFixing(Index3M,H2876,TRUE,_xll.ohTrigger(RecalcTrigger,Trigger3M)),NA())</f>
        <v>6.3395783222944041E-3</v>
      </c>
      <c r="L2876" s="44">
        <f>IFERROR(_xll.qlIndexFixing(Index6M,$H2876,TRUE,_xll.ohTrigger(RecalcTrigger,Trigger6M)),NA())</f>
        <v>6.3139228534368199E-3</v>
      </c>
      <c r="M2876" s="146">
        <f>IFERROR(_xll.qlIndexFixing(Index1Y,$H2876,TRUE,_xll.ohTrigger(RecalcTrigger,Trigger1Y)),NA())</f>
        <v>6.5359344190291458E-3</v>
      </c>
      <c r="N2876" s="145">
        <f>IFERROR(_xll.qlIndexFixing(ONIndex1M,I2876,TRUE,_xll.ohTrigger(RecalcTrigger,Trigger1M)),NA())</f>
        <v>6.108001238303018E-3</v>
      </c>
      <c r="O2876" s="44">
        <f>IFERROR(_xll.qlIndexFixing(ONIndex3M,I2876,TRUE,_xll.ohTrigger(RecalcTrigger,Trigger3M)),NA())</f>
        <v>6.3162607907074619E-3</v>
      </c>
      <c r="P2876" s="44">
        <f>IFERROR(_xll.qlIndexFixing(ONIndex6M,I2876,TRUE,_xll.ohTrigger(RecalcTrigger,Trigger6M)),NA())</f>
        <v>6.2619548975084705E-3</v>
      </c>
      <c r="Q2876" s="146">
        <f>IFERROR(_xll.qlIndexFixing(ONIndex1Y,I2876,TRUE,_xll.ohTrigger(RecalcTrigger,Trigger1Y)),NA())</f>
        <v>6.4265808263608282E-3</v>
      </c>
    </row>
    <row r="2877" spans="2:17" x14ac:dyDescent="0.2">
      <c r="B2877" s="39" t="s">
        <v>42</v>
      </c>
      <c r="D2877" s="42">
        <f>_xll.qlCalendarAdvance(Calendar,$D2876,B2877,"f",FALSE)</f>
        <v>59932</v>
      </c>
      <c r="E2877" s="140">
        <f>_xll.qlInterestRateIndexValueDate(IndexON,D2877)</f>
        <v>59932</v>
      </c>
      <c r="F2877" s="156">
        <f>IFERROR(_xll.qlIndexFixing(IndexON,D2877,TRUE,_xll.ohTrigger(RecalcTrigger,TriggerON)),NA())</f>
        <v>5.4293173069508427E-3</v>
      </c>
      <c r="H2877" s="42">
        <f>_xll.qlCalendarAdvance(Calendar,$H2876,B2877,"f",FALSE)</f>
        <v>59932</v>
      </c>
      <c r="I2877" s="140">
        <f>_xll.qlInterestRateIndexValueDate(Index1M,$H2877)</f>
        <v>59932</v>
      </c>
      <c r="J2877" s="145">
        <f>IFERROR(_xll.qlIndexFixing(Index1M,$H2877,TRUE,_xll.ohTrigger(RecalcTrigger,Trigger1M)),NA())</f>
        <v>6.1189145493173629E-3</v>
      </c>
      <c r="K2877" s="44">
        <f>IFERROR(_xll.qlIndexFixing(Index3M,H2877,TRUE,_xll.ohTrigger(RecalcTrigger,Trigger3M)),NA())</f>
        <v>6.3421920911452823E-3</v>
      </c>
      <c r="L2877" s="44">
        <f>IFERROR(_xll.qlIndexFixing(Index6M,$H2877,TRUE,_xll.ohTrigger(RecalcTrigger,Trigger6M)),NA())</f>
        <v>6.3172243648448104E-3</v>
      </c>
      <c r="M2877" s="146">
        <f>IFERROR(_xll.qlIndexFixing(Index1Y,$H2877,TRUE,_xll.ohTrigger(RecalcTrigger,Trigger1Y)),NA())</f>
        <v>6.5384570230480055E-3</v>
      </c>
      <c r="N2877" s="145">
        <f>IFERROR(_xll.qlIndexFixing(ONIndex1M,I2877,TRUE,_xll.ohTrigger(RecalcTrigger,Trigger1M)),NA())</f>
        <v>6.1111517696654793E-3</v>
      </c>
      <c r="O2877" s="44">
        <f>IFERROR(_xll.qlIndexFixing(ONIndex3M,I2877,TRUE,_xll.ohTrigger(RecalcTrigger,Trigger3M)),NA())</f>
        <v>6.3190983892502661E-3</v>
      </c>
      <c r="P2877" s="44">
        <f>IFERROR(_xll.qlIndexFixing(ONIndex6M,I2877,TRUE,_xll.ohTrigger(RecalcTrigger,Trigger6M)),NA())</f>
        <v>6.2651528116874911E-3</v>
      </c>
      <c r="Q2877" s="146">
        <f>IFERROR(_xll.qlIndexFixing(ONIndex1Y,I2877,TRUE,_xll.ohTrigger(RecalcTrigger,Trigger1Y)),NA())</f>
        <v>6.4297965652104772E-3</v>
      </c>
    </row>
    <row r="2878" spans="2:17" x14ac:dyDescent="0.2">
      <c r="B2878" s="39" t="s">
        <v>42</v>
      </c>
      <c r="D2878" s="42">
        <f>_xll.qlCalendarAdvance(Calendar,$D2877,B2878,"f",FALSE)</f>
        <v>59939</v>
      </c>
      <c r="E2878" s="140">
        <f>_xll.qlInterestRateIndexValueDate(IndexON,D2878)</f>
        <v>59939</v>
      </c>
      <c r="F2878" s="156">
        <f>IFERROR(_xll.qlIndexFixing(IndexON,D2878,TRUE,_xll.ohTrigger(RecalcTrigger,TriggerON)),NA())</f>
        <v>5.4323156094893132E-3</v>
      </c>
      <c r="H2878" s="42">
        <f>_xll.qlCalendarAdvance(Calendar,$H2877,B2878,"f",FALSE)</f>
        <v>59939</v>
      </c>
      <c r="I2878" s="140">
        <f>_xll.qlInterestRateIndexValueDate(Index1M,$H2878)</f>
        <v>59939</v>
      </c>
      <c r="J2878" s="145">
        <f>IFERROR(_xll.qlIndexFixing(Index1M,$H2878,TRUE,_xll.ohTrigger(RecalcTrigger,Trigger1M)),NA())</f>
        <v>6.1220876316956689E-3</v>
      </c>
      <c r="K2878" s="44">
        <f>IFERROR(_xll.qlIndexFixing(Index3M,H2878,TRUE,_xll.ohTrigger(RecalcTrigger,Trigger3M)),NA())</f>
        <v>6.3450720050175005E-3</v>
      </c>
      <c r="L2878" s="44">
        <f>IFERROR(_xll.qlIndexFixing(Index6M,$H2878,TRUE,_xll.ohTrigger(RecalcTrigger,Trigger6M)),NA())</f>
        <v>6.3205331200429111E-3</v>
      </c>
      <c r="M2878" s="146">
        <f>IFERROR(_xll.qlIndexFixing(Index1Y,$H2878,TRUE,_xll.ohTrigger(RecalcTrigger,Trigger1Y)),NA())</f>
        <v>6.5428514156469376E-3</v>
      </c>
      <c r="N2878" s="145">
        <f>IFERROR(_xll.qlIndexFixing(ONIndex1M,I2878,TRUE,_xll.ohTrigger(RecalcTrigger,Trigger1M)),NA())</f>
        <v>6.1143093216620148E-3</v>
      </c>
      <c r="O2878" s="44">
        <f>IFERROR(_xll.qlIndexFixing(ONIndex3M,I2878,TRUE,_xll.ohTrigger(RecalcTrigger,Trigger3M)),NA())</f>
        <v>6.3219411349613175E-3</v>
      </c>
      <c r="P2878" s="44">
        <f>IFERROR(_xll.qlIndexFixing(ONIndex6M,I2878,TRUE,_xll.ohTrigger(RecalcTrigger,Trigger6M)),NA())</f>
        <v>6.2683579416600299E-3</v>
      </c>
      <c r="Q2878" s="146">
        <f>IFERROR(_xll.qlIndexFixing(ONIndex1Y,I2878,TRUE,_xll.ohTrigger(RecalcTrigger,Trigger1Y)),NA())</f>
        <v>6.4330205457374667E-3</v>
      </c>
    </row>
    <row r="2879" spans="2:17" x14ac:dyDescent="0.2">
      <c r="B2879" s="39" t="s">
        <v>42</v>
      </c>
      <c r="D2879" s="42">
        <f>_xll.qlCalendarAdvance(Calendar,$D2878,B2879,"f",FALSE)</f>
        <v>59946</v>
      </c>
      <c r="E2879" s="140">
        <f>_xll.qlInterestRateIndexValueDate(IndexON,D2879)</f>
        <v>59946</v>
      </c>
      <c r="F2879" s="156">
        <f>IFERROR(_xll.qlIndexFixing(IndexON,D2879,TRUE,_xll.ohTrigger(RecalcTrigger,TriggerON)),NA())</f>
        <v>5.4353189349520825E-3</v>
      </c>
      <c r="H2879" s="42">
        <f>_xll.qlCalendarAdvance(Calendar,$H2878,B2879,"f",FALSE)</f>
        <v>59946</v>
      </c>
      <c r="I2879" s="140">
        <f>_xll.qlInterestRateIndexValueDate(Index1M,$H2879)</f>
        <v>59946</v>
      </c>
      <c r="J2879" s="145">
        <f>IFERROR(_xll.qlIndexFixing(Index1M,$H2879,TRUE,_xll.ohTrigger(RecalcTrigger,Trigger1M)),NA())</f>
        <v>6.1252677387855147E-3</v>
      </c>
      <c r="K2879" s="44">
        <f>IFERROR(_xll.qlIndexFixing(Index3M,H2879,TRUE,_xll.ohTrigger(RecalcTrigger,Trigger3M)),NA())</f>
        <v>6.3479570759185956E-3</v>
      </c>
      <c r="L2879" s="44">
        <f>IFERROR(_xll.qlIndexFixing(Index6M,$H2879,TRUE,_xll.ohTrigger(RecalcTrigger,Trigger6M)),NA())</f>
        <v>6.3238491190680821E-3</v>
      </c>
      <c r="M2879" s="146">
        <f>IFERROR(_xll.qlIndexFixing(Index1Y,$H2879,TRUE,_xll.ohTrigger(RecalcTrigger,Trigger1Y)),NA())</f>
        <v>6.546322375612367E-3</v>
      </c>
      <c r="N2879" s="145">
        <f>IFERROR(_xll.qlIndexFixing(ONIndex1M,I2879,TRUE,_xll.ohTrigger(RecalcTrigger,Trigger1M)),NA())</f>
        <v>6.1174738942926243E-3</v>
      </c>
      <c r="O2879" s="44">
        <f>IFERROR(_xll.qlIndexFixing(ONIndex3M,I2879,TRUE,_xll.ohTrigger(RecalcTrigger,Trigger3M)),NA())</f>
        <v>6.3247890275974772E-3</v>
      </c>
      <c r="P2879" s="44">
        <f>IFERROR(_xll.qlIndexFixing(ONIndex6M,I2879,TRUE,_xll.ohTrigger(RecalcTrigger,Trigger6M)),NA())</f>
        <v>6.271570287426087E-3</v>
      </c>
      <c r="Q2879" s="146">
        <f>IFERROR(_xll.qlIndexFixing(ONIndex1Y,I2879,TRUE,_xll.ohTrigger(RecalcTrigger,Trigger1Y)),NA())</f>
        <v>6.4362527677797043E-3</v>
      </c>
    </row>
    <row r="2880" spans="2:17" x14ac:dyDescent="0.2">
      <c r="B2880" s="39" t="s">
        <v>42</v>
      </c>
      <c r="D2880" s="42">
        <f>_xll.qlCalendarAdvance(Calendar,$D2879,B2880,"f",FALSE)</f>
        <v>59953</v>
      </c>
      <c r="E2880" s="140">
        <f>_xll.qlInterestRateIndexValueDate(IndexON,D2880)</f>
        <v>59953</v>
      </c>
      <c r="F2880" s="156">
        <f>IFERROR(_xll.qlIndexFixing(IndexON,D2880,TRUE,_xll.ohTrigger(RecalcTrigger,TriggerON)),NA())</f>
        <v>5.4383272835822893E-3</v>
      </c>
      <c r="H2880" s="42">
        <f>_xll.qlCalendarAdvance(Calendar,$H2879,B2880,"f",FALSE)</f>
        <v>59953</v>
      </c>
      <c r="I2880" s="140">
        <f>_xll.qlInterestRateIndexValueDate(Index1M,$H2880)</f>
        <v>59953</v>
      </c>
      <c r="J2880" s="145">
        <f>IFERROR(_xll.qlIndexFixing(Index1M,$H2880,TRUE,_xll.ohTrigger(RecalcTrigger,Trigger1M)),NA())</f>
        <v>6.1284548706008737E-3</v>
      </c>
      <c r="K2880" s="44">
        <f>IFERROR(_xll.qlIndexFixing(Index3M,H2880,TRUE,_xll.ohTrigger(RecalcTrigger,Trigger3M)),NA())</f>
        <v>6.3508473038620767E-3</v>
      </c>
      <c r="L2880" s="44">
        <f>IFERROR(_xll.qlIndexFixing(Index6M,$H2880,TRUE,_xll.ohTrigger(RecalcTrigger,Trigger6M)),NA())</f>
        <v>6.3271723619550578E-3</v>
      </c>
      <c r="M2880" s="146">
        <f>IFERROR(_xll.qlIndexFixing(Index1Y,$H2880,TRUE,_xll.ohTrigger(RecalcTrigger,Trigger1Y)),NA())</f>
        <v>6.5498016434642238E-3</v>
      </c>
      <c r="N2880" s="145">
        <f>IFERROR(_xll.qlIndexFixing(ONIndex1M,I2880,TRUE,_xll.ohTrigger(RecalcTrigger,Trigger1M)),NA())</f>
        <v>6.120645487557308E-3</v>
      </c>
      <c r="O2880" s="44">
        <f>IFERROR(_xll.qlIndexFixing(ONIndex3M,I2880,TRUE,_xll.ohTrigger(RecalcTrigger,Trigger3M)),NA())</f>
        <v>6.3276420673208378E-3</v>
      </c>
      <c r="P2880" s="44">
        <f>IFERROR(_xll.qlIndexFixing(ONIndex6M,I2880,TRUE,_xll.ohTrigger(RecalcTrigger,Trigger6M)),NA())</f>
        <v>6.2747898489856624E-3</v>
      </c>
      <c r="Q2880" s="146">
        <f>IFERROR(_xll.qlIndexFixing(ONIndex1Y,I2880,TRUE,_xll.ohTrigger(RecalcTrigger,Trigger1Y)),NA())</f>
        <v>6.43949323133719E-3</v>
      </c>
    </row>
    <row r="2881" spans="2:17" x14ac:dyDescent="0.2">
      <c r="B2881" s="39" t="s">
        <v>42</v>
      </c>
      <c r="D2881" s="42">
        <f>_xll.qlCalendarAdvance(Calendar,$D2880,B2881,"f",FALSE)</f>
        <v>59960</v>
      </c>
      <c r="E2881" s="140">
        <f>_xll.qlInterestRateIndexValueDate(IndexON,D2881)</f>
        <v>59960</v>
      </c>
      <c r="F2881" s="156">
        <f>IFERROR(_xll.qlIndexFixing(IndexON,D2881,TRUE,_xll.ohTrigger(RecalcTrigger,TriggerON)),NA())</f>
        <v>5.4413406552178412E-3</v>
      </c>
      <c r="H2881" s="42">
        <f>_xll.qlCalendarAdvance(Calendar,$H2880,B2881,"f",FALSE)</f>
        <v>59960</v>
      </c>
      <c r="I2881" s="140">
        <f>_xll.qlInterestRateIndexValueDate(Index1M,$H2881)</f>
        <v>59960</v>
      </c>
      <c r="J2881" s="145">
        <f>IFERROR(_xll.qlIndexFixing(Index1M,$H2881,TRUE,_xll.ohTrigger(RecalcTrigger,Trigger1M)),NA())</f>
        <v>6.1316490271417475E-3</v>
      </c>
      <c r="K2881" s="44">
        <f>IFERROR(_xll.qlIndexFixing(Index3M,H2881,TRUE,_xll.ohTrigger(RecalcTrigger,Trigger3M)),NA())</f>
        <v>6.3537426888560485E-3</v>
      </c>
      <c r="L2881" s="44">
        <f>IFERROR(_xll.qlIndexFixing(Index6M,$H2881,TRUE,_xll.ohTrigger(RecalcTrigger,Trigger6M)),NA())</f>
        <v>6.3305028487407981E-3</v>
      </c>
      <c r="M2881" s="146">
        <f>IFERROR(_xll.qlIndexFixing(Index1Y,$H2881,TRUE,_xll.ohTrigger(RecalcTrigger,Trigger1Y)),NA())</f>
        <v>6.55234961262674E-3</v>
      </c>
      <c r="N2881" s="145">
        <f>IFERROR(_xll.qlIndexFixing(ONIndex1M,I2881,TRUE,_xll.ohTrigger(RecalcTrigger,Trigger1M)),NA())</f>
        <v>6.123824101537112E-3</v>
      </c>
      <c r="O2881" s="44">
        <f>IFERROR(_xll.qlIndexFixing(ONIndex3M,I2881,TRUE,_xll.ohTrigger(RecalcTrigger,Trigger3M)),NA())</f>
        <v>6.3305002541313993E-3</v>
      </c>
      <c r="P2881" s="44">
        <f>IFERROR(_xll.qlIndexFixing(ONIndex6M,I2881,TRUE,_xll.ohTrigger(RecalcTrigger,Trigger6M)),NA())</f>
        <v>6.278016626338756E-3</v>
      </c>
      <c r="Q2881" s="146">
        <f>IFERROR(_xll.qlIndexFixing(ONIndex1Y,I2881,TRUE,_xll.ohTrigger(RecalcTrigger,Trigger1Y)),NA())</f>
        <v>6.4427419366530625E-3</v>
      </c>
    </row>
    <row r="2882" spans="2:17" x14ac:dyDescent="0.2">
      <c r="B2882" s="39" t="s">
        <v>42</v>
      </c>
      <c r="D2882" s="42">
        <f>_xll.qlCalendarAdvance(Calendar,$D2881,B2882,"f",FALSE)</f>
        <v>59967</v>
      </c>
      <c r="E2882" s="140">
        <f>_xll.qlInterestRateIndexValueDate(IndexON,D2882)</f>
        <v>59967</v>
      </c>
      <c r="F2882" s="156">
        <f>IFERROR(_xll.qlIndexFixing(IndexON,D2882,TRUE,_xll.ohTrigger(RecalcTrigger,TriggerON)),NA())</f>
        <v>5.4443590499397843E-3</v>
      </c>
      <c r="H2882" s="42">
        <f>_xll.qlCalendarAdvance(Calendar,$H2881,B2882,"f",FALSE)</f>
        <v>59967</v>
      </c>
      <c r="I2882" s="140">
        <f>_xll.qlInterestRateIndexValueDate(Index1M,$H2882)</f>
        <v>59967</v>
      </c>
      <c r="J2882" s="145">
        <f>IFERROR(_xll.qlIndexFixing(Index1M,$H2882,TRUE,_xll.ohTrigger(RecalcTrigger,Trigger1M)),NA())</f>
        <v>6.1359738626934925E-3</v>
      </c>
      <c r="K2882" s="44">
        <f>IFERROR(_xll.qlIndexFixing(Index3M,H2882,TRUE,_xll.ohTrigger(RecalcTrigger,Trigger3M)),NA())</f>
        <v>6.3571702724986119E-3</v>
      </c>
      <c r="L2882" s="44">
        <f>IFERROR(_xll.qlIndexFixing(Index6M,$H2882,TRUE,_xll.ohTrigger(RecalcTrigger,Trigger6M)),NA())</f>
        <v>6.3350242706293122E-3</v>
      </c>
      <c r="M2882" s="146">
        <f>IFERROR(_xll.qlIndexFixing(Index1Y,$H2882,TRUE,_xll.ohTrigger(RecalcTrigger,Trigger1Y)),NA())</f>
        <v>6.5558435285459904E-3</v>
      </c>
      <c r="N2882" s="145">
        <f>IFERROR(_xll.qlIndexFixing(ONIndex1M,I2882,TRUE,_xll.ohTrigger(RecalcTrigger,Trigger1M)),NA())</f>
        <v>6.1270097360699438E-3</v>
      </c>
      <c r="O2882" s="44">
        <f>IFERROR(_xll.qlIndexFixing(ONIndex3M,I2882,TRUE,_xll.ohTrigger(RecalcTrigger,Trigger3M)),NA())</f>
        <v>6.3333635879481154E-3</v>
      </c>
      <c r="P2882" s="44">
        <f>IFERROR(_xll.qlIndexFixing(ONIndex6M,I2882,TRUE,_xll.ohTrigger(RecalcTrigger,Trigger6M)),NA())</f>
        <v>6.2812506194853679E-3</v>
      </c>
      <c r="Q2882" s="146">
        <f>IFERROR(_xll.qlIndexFixing(ONIndex1Y,I2882,TRUE,_xll.ohTrigger(RecalcTrigger,Trigger1Y)),NA())</f>
        <v>6.4459988833220905E-3</v>
      </c>
    </row>
    <row r="2883" spans="2:17" x14ac:dyDescent="0.2">
      <c r="B2883" s="39" t="s">
        <v>42</v>
      </c>
      <c r="D2883" s="42">
        <f>_xll.qlCalendarAdvance(Calendar,$D2882,B2883,"f",FALSE)</f>
        <v>59974</v>
      </c>
      <c r="E2883" s="140">
        <f>_xll.qlInterestRateIndexValueDate(IndexON,D2883)</f>
        <v>59974</v>
      </c>
      <c r="F2883" s="156">
        <f>IFERROR(_xll.qlIndexFixing(IndexON,D2883,TRUE,_xll.ohTrigger(RecalcTrigger,TriggerON)),NA())</f>
        <v>5.4473824675860261E-3</v>
      </c>
      <c r="H2883" s="42">
        <f>_xll.qlCalendarAdvance(Calendar,$H2882,B2883,"f",FALSE)</f>
        <v>59974</v>
      </c>
      <c r="I2883" s="140">
        <f>_xll.qlInterestRateIndexValueDate(Index1M,$H2883)</f>
        <v>59974</v>
      </c>
      <c r="J2883" s="145">
        <f>IFERROR(_xll.qlIndexFixing(Index1M,$H2883,TRUE,_xll.ohTrigger(RecalcTrigger,Trigger1M)),NA())</f>
        <v>6.1389027381885883E-3</v>
      </c>
      <c r="K2883" s="44">
        <f>IFERROR(_xll.qlIndexFixing(Index3M,H2883,TRUE,_xll.ohTrigger(RecalcTrigger,Trigger3M)),NA())</f>
        <v>6.3600768095417107E-3</v>
      </c>
      <c r="L2883" s="44">
        <f>IFERROR(_xll.qlIndexFixing(Index6M,$H2883,TRUE,_xll.ohTrigger(RecalcTrigger,Trigger6M)),NA())</f>
        <v>6.3383715471090323E-3</v>
      </c>
      <c r="M2883" s="146">
        <f>IFERROR(_xll.qlIndexFixing(Index1Y,$H2883,TRUE,_xll.ohTrigger(RecalcTrigger,Trigger1Y)),NA())</f>
        <v>6.5593457520476406E-3</v>
      </c>
      <c r="N2883" s="145">
        <f>IFERROR(_xll.qlIndexFixing(ONIndex1M,I2883,TRUE,_xll.ohTrigger(RecalcTrigger,Trigger1M)),NA())</f>
        <v>6.1302023911558035E-3</v>
      </c>
      <c r="O2883" s="44">
        <f>IFERROR(_xll.qlIndexFixing(ONIndex3M,I2883,TRUE,_xll.ohTrigger(RecalcTrigger,Trigger3M)),NA())</f>
        <v>6.3362320686899398E-3</v>
      </c>
      <c r="P2883" s="44">
        <f>IFERROR(_xll.qlIndexFixing(ONIndex6M,I2883,TRUE,_xll.ohTrigger(RecalcTrigger,Trigger6M)),NA())</f>
        <v>6.2844918283444517E-3</v>
      </c>
      <c r="Q2883" s="146">
        <f>IFERROR(_xll.qlIndexFixing(ONIndex1Y,I2883,TRUE,_xll.ohTrigger(RecalcTrigger,Trigger1Y)),NA())</f>
        <v>6.4492640716684591E-3</v>
      </c>
    </row>
    <row r="2884" spans="2:17" x14ac:dyDescent="0.2">
      <c r="B2884" s="39" t="s">
        <v>42</v>
      </c>
      <c r="D2884" s="42">
        <f>_xll.qlCalendarAdvance(Calendar,$D2883,B2884,"f",FALSE)</f>
        <v>59981</v>
      </c>
      <c r="E2884" s="140">
        <f>_xll.qlInterestRateIndexValueDate(IndexON,D2884)</f>
        <v>59981</v>
      </c>
      <c r="F2884" s="156">
        <f>IFERROR(_xll.qlIndexFixing(IndexON,D2884,TRUE,_xll.ohTrigger(RecalcTrigger,TriggerON)),NA())</f>
        <v>5.4504109083997054E-3</v>
      </c>
      <c r="H2884" s="42">
        <f>_xll.qlCalendarAdvance(Calendar,$H2883,B2884,"f",FALSE)</f>
        <v>59981</v>
      </c>
      <c r="I2884" s="140">
        <f>_xll.qlInterestRateIndexValueDate(Index1M,$H2884)</f>
        <v>59981</v>
      </c>
      <c r="J2884" s="145">
        <f>IFERROR(_xll.qlIndexFixing(Index1M,$H2884,TRUE,_xll.ohTrigger(RecalcTrigger,Trigger1M)),NA())</f>
        <v>6.1421196365521805E-3</v>
      </c>
      <c r="K2884" s="44">
        <f>IFERROR(_xll.qlIndexFixing(Index3M,H2884,TRUE,_xll.ohTrigger(RecalcTrigger,Trigger3M)),NA())</f>
        <v>6.3629885038988176E-3</v>
      </c>
      <c r="L2884" s="44">
        <f>IFERROR(_xll.qlIndexFixing(Index6M,$H2884,TRUE,_xll.ohTrigger(RecalcTrigger,Trigger6M)),NA())</f>
        <v>6.3417260682312616E-3</v>
      </c>
      <c r="M2884" s="146">
        <f>IFERROR(_xll.qlIndexFixing(Index1Y,$H2884,TRUE,_xll.ohTrigger(RecalcTrigger,Trigger1Y)),NA())</f>
        <v>6.562856283218288E-3</v>
      </c>
      <c r="N2884" s="145">
        <f>IFERROR(_xll.qlIndexFixing(ONIndex1M,I2884,TRUE,_xll.ohTrigger(RecalcTrigger,Trigger1M)),NA())</f>
        <v>6.133402067118876E-3</v>
      </c>
      <c r="O2884" s="44">
        <f>IFERROR(_xll.qlIndexFixing(ONIndex3M,I2884,TRUE,_xll.ohTrigger(RecalcTrigger,Trigger3M)),NA())</f>
        <v>6.3391056966810577E-3</v>
      </c>
      <c r="P2884" s="44">
        <f>IFERROR(_xll.qlIndexFixing(ONIndex6M,I2884,TRUE,_xll.ohTrigger(RecalcTrigger,Trigger6M)),NA())</f>
        <v>6.2877402530781001E-3</v>
      </c>
      <c r="Q2884" s="146">
        <f>IFERROR(_xll.qlIndexFixing(ONIndex1Y,I2884,TRUE,_xll.ohTrigger(RecalcTrigger,Trigger1Y)),NA())</f>
        <v>6.4525375016111219E-3</v>
      </c>
    </row>
    <row r="2885" spans="2:17" x14ac:dyDescent="0.2">
      <c r="B2885" s="39" t="s">
        <v>42</v>
      </c>
      <c r="D2885" s="42">
        <f>_xll.qlCalendarAdvance(Calendar,$D2884,B2885,"f",FALSE)</f>
        <v>59988</v>
      </c>
      <c r="E2885" s="140">
        <f>_xll.qlInterestRateIndexValueDate(IndexON,D2885)</f>
        <v>59988</v>
      </c>
      <c r="F2885" s="156">
        <f>IFERROR(_xll.qlIndexFixing(IndexON,D2885,TRUE,_xll.ohTrigger(RecalcTrigger,TriggerON)),NA())</f>
        <v>5.4534443722187298E-3</v>
      </c>
      <c r="H2885" s="42">
        <f>_xll.qlCalendarAdvance(Calendar,$H2884,B2885,"f",FALSE)</f>
        <v>59988</v>
      </c>
      <c r="I2885" s="140">
        <f>_xll.qlInterestRateIndexValueDate(Index1M,$H2885)</f>
        <v>59988</v>
      </c>
      <c r="J2885" s="145">
        <f>IFERROR(_xll.qlIndexFixing(Index1M,$H2885,TRUE,_xll.ohTrigger(RecalcTrigger,Trigger1M)),NA())</f>
        <v>6.1453435601011019E-3</v>
      </c>
      <c r="K2885" s="44">
        <f>IFERROR(_xll.qlIndexFixing(Index3M,H2885,TRUE,_xll.ohTrigger(RecalcTrigger,Trigger3M)),NA())</f>
        <v>6.3659053555778613E-3</v>
      </c>
      <c r="L2885" s="44">
        <f>IFERROR(_xll.qlIndexFixing(Index6M,$H2885,TRUE,_xll.ohTrigger(RecalcTrigger,Trigger6M)),NA())</f>
        <v>6.3450878340321638E-3</v>
      </c>
      <c r="M2885" s="146">
        <f>IFERROR(_xll.qlIndexFixing(Index1Y,$H2885,TRUE,_xll.ohTrigger(RecalcTrigger,Trigger1Y)),NA())</f>
        <v>6.5676385642114603E-3</v>
      </c>
      <c r="N2885" s="145">
        <f>IFERROR(_xll.qlIndexFixing(ONIndex1M,I2885,TRUE,_xll.ohTrigger(RecalcTrigger,Trigger1M)),NA())</f>
        <v>6.1366087635539301E-3</v>
      </c>
      <c r="O2885" s="44">
        <f>IFERROR(_xll.qlIndexFixing(ONIndex3M,I2885,TRUE,_xll.ohTrigger(RecalcTrigger,Trigger3M)),NA())</f>
        <v>6.341984471597284E-3</v>
      </c>
      <c r="P2885" s="44">
        <f>IFERROR(_xll.qlIndexFixing(ONIndex6M,I2885,TRUE,_xll.ohTrigger(RecalcTrigger,Trigger6M)),NA())</f>
        <v>6.2909958936052668E-3</v>
      </c>
      <c r="Q2885" s="146">
        <f>IFERROR(_xll.qlIndexFixing(ONIndex1Y,I2885,TRUE,_xll.ohTrigger(RecalcTrigger,Trigger1Y)),NA())</f>
        <v>6.4558191730690329E-3</v>
      </c>
    </row>
    <row r="2886" spans="2:17" x14ac:dyDescent="0.2">
      <c r="B2886" s="39" t="s">
        <v>42</v>
      </c>
      <c r="D2886" s="42">
        <f>_xll.qlCalendarAdvance(Calendar,$D2885,B2886,"f",FALSE)</f>
        <v>59995</v>
      </c>
      <c r="E2886" s="140">
        <f>_xll.qlInterestRateIndexValueDate(IndexON,D2886)</f>
        <v>59995</v>
      </c>
      <c r="F2886" s="156">
        <f>IFERROR(_xll.qlIndexFixing(IndexON,D2886,TRUE,_xll.ohTrigger(RecalcTrigger,TriggerON)),NA())</f>
        <v>5.4575152184956899E-3</v>
      </c>
      <c r="H2886" s="42">
        <f>_xll.qlCalendarAdvance(Calendar,$H2885,B2886,"f",FALSE)</f>
        <v>59995</v>
      </c>
      <c r="I2886" s="140">
        <f>_xll.qlInterestRateIndexValueDate(Index1M,$H2886)</f>
        <v>59995</v>
      </c>
      <c r="J2886" s="145">
        <f>IFERROR(_xll.qlIndexFixing(Index1M,$H2886,TRUE,_xll.ohTrigger(RecalcTrigger,Trigger1M)),NA())</f>
        <v>6.1488577304811137E-3</v>
      </c>
      <c r="K2886" s="44">
        <f>IFERROR(_xll.qlIndexFixing(Index3M,H2886,TRUE,_xll.ohTrigger(RecalcTrigger,Trigger3M)),NA())</f>
        <v>6.3685621457735108E-3</v>
      </c>
      <c r="L2886" s="44">
        <f>IFERROR(_xll.qlIndexFixing(Index6M,$H2886,TRUE,_xll.ohTrigger(RecalcTrigger,Trigger6M)),NA())</f>
        <v>6.3475620804102073E-3</v>
      </c>
      <c r="M2886" s="146">
        <f>IFERROR(_xll.qlIndexFixing(Index1Y,$H2886,TRUE,_xll.ohTrigger(RecalcTrigger,Trigger1Y)),NA())</f>
        <v>6.569902268914074E-3</v>
      </c>
      <c r="N2886" s="145">
        <f>IFERROR(_xll.qlIndexFixing(ONIndex1M,I2886,TRUE,_xll.ohTrigger(RecalcTrigger,Trigger1M)),NA())</f>
        <v>6.140948744964847E-3</v>
      </c>
      <c r="O2886" s="44">
        <f>IFERROR(_xll.qlIndexFixing(ONIndex3M,I2886,TRUE,_xll.ohTrigger(RecalcTrigger,Trigger3M)),NA())</f>
        <v>6.3459140711454864E-3</v>
      </c>
      <c r="P2886" s="44">
        <f>IFERROR(_xll.qlIndexFixing(ONIndex6M,I2886,TRUE,_xll.ohTrigger(RecalcTrigger,Trigger6M)),NA())</f>
        <v>6.295409618492176E-3</v>
      </c>
      <c r="Q2886" s="146">
        <f>IFERROR(_xll.qlIndexFixing(ONIndex1Y,I2886,TRUE,_xll.ohTrigger(RecalcTrigger,Trigger1Y)),NA())</f>
        <v>6.4602794171919609E-3</v>
      </c>
    </row>
    <row r="2887" spans="2:17" x14ac:dyDescent="0.2">
      <c r="B2887" s="39" t="s">
        <v>42</v>
      </c>
      <c r="D2887" s="42">
        <f>_xll.qlCalendarAdvance(Calendar,$D2886,B2887,"f",FALSE)</f>
        <v>60002</v>
      </c>
      <c r="E2887" s="140">
        <f>_xll.qlInterestRateIndexValueDate(IndexON,D2887)</f>
        <v>60002</v>
      </c>
      <c r="F2887" s="156">
        <f>IFERROR(_xll.qlIndexFixing(IndexON,D2887,TRUE,_xll.ohTrigger(RecalcTrigger,TriggerON)),NA())</f>
        <v>5.4595263688728135E-3</v>
      </c>
      <c r="H2887" s="42">
        <f>_xll.qlCalendarAdvance(Calendar,$H2886,B2887,"f",FALSE)</f>
        <v>60002</v>
      </c>
      <c r="I2887" s="140">
        <f>_xll.qlInterestRateIndexValueDate(Index1M,$H2887)</f>
        <v>60002</v>
      </c>
      <c r="J2887" s="145">
        <f>IFERROR(_xll.qlIndexFixing(Index1M,$H2887,TRUE,_xll.ohTrigger(RecalcTrigger,Trigger1M)),NA())</f>
        <v>6.1518124827929233E-3</v>
      </c>
      <c r="K2887" s="44">
        <f>IFERROR(_xll.qlIndexFixing(Index3M,H2887,TRUE,_xll.ohTrigger(RecalcTrigger,Trigger3M)),NA())</f>
        <v>6.3714888927145384E-3</v>
      </c>
      <c r="L2887" s="44">
        <f>IFERROR(_xll.qlIndexFixing(Index6M,$H2887,TRUE,_xll.ohTrigger(RecalcTrigger,Trigger6M)),NA())</f>
        <v>6.350936607391419E-3</v>
      </c>
      <c r="M2887" s="146">
        <f>IFERROR(_xll.qlIndexFixing(Index1Y,$H2887,TRUE,_xll.ohTrigger(RecalcTrigger,Trigger1Y)),NA())</f>
        <v>6.5734377236137398E-3</v>
      </c>
      <c r="N2887" s="145">
        <f>IFERROR(_xll.qlIndexFixing(ONIndex1M,I2887,TRUE,_xll.ohTrigger(RecalcTrigger,Trigger1M)),NA())</f>
        <v>6.1430432185693995E-3</v>
      </c>
      <c r="O2887" s="44">
        <f>IFERROR(_xll.qlIndexFixing(ONIndex3M,I2887,TRUE,_xll.ohTrigger(RecalcTrigger,Trigger3M)),NA())</f>
        <v>6.3477574626102928E-3</v>
      </c>
      <c r="P2887" s="44">
        <f>IFERROR(_xll.qlIndexFixing(ONIndex6M,I2887,TRUE,_xll.ohTrigger(RecalcTrigger,Trigger6M)),NA())</f>
        <v>6.2975288218780623E-3</v>
      </c>
      <c r="Q2887" s="146">
        <f>IFERROR(_xll.qlIndexFixing(ONIndex1Y,I2887,TRUE,_xll.ohTrigger(RecalcTrigger,Trigger1Y)),NA())</f>
        <v>6.4624072407737376E-3</v>
      </c>
    </row>
    <row r="2888" spans="2:17" x14ac:dyDescent="0.2">
      <c r="B2888" s="39" t="s">
        <v>42</v>
      </c>
      <c r="D2888" s="42">
        <f>_xll.qlCalendarAdvance(Calendar,$D2887,B2888,"f",FALSE)</f>
        <v>60009</v>
      </c>
      <c r="E2888" s="140">
        <f>_xll.qlInterestRateIndexValueDate(IndexON,D2888)</f>
        <v>60009</v>
      </c>
      <c r="F2888" s="156">
        <f>IFERROR(_xll.qlIndexFixing(IndexON,D2888,TRUE,_xll.ohTrigger(RecalcTrigger,TriggerON)),NA())</f>
        <v>5.4625749017889191E-3</v>
      </c>
      <c r="H2888" s="42">
        <f>_xll.qlCalendarAdvance(Calendar,$H2887,B2888,"f",FALSE)</f>
        <v>60009</v>
      </c>
      <c r="I2888" s="140">
        <f>_xll.qlInterestRateIndexValueDate(Index1M,$H2888)</f>
        <v>60009</v>
      </c>
      <c r="J2888" s="145">
        <f>IFERROR(_xll.qlIndexFixing(Index1M,$H2888,TRUE,_xll.ohTrigger(RecalcTrigger,Trigger1M)),NA())</f>
        <v>6.1550574819408885E-3</v>
      </c>
      <c r="K2888" s="44">
        <f>IFERROR(_xll.qlIndexFixing(Index3M,H2888,TRUE,_xll.ohTrigger(RecalcTrigger,Trigger3M)),NA())</f>
        <v>6.3744207968975996E-3</v>
      </c>
      <c r="L2888" s="44">
        <f>IFERROR(_xll.qlIndexFixing(Index6M,$H2888,TRUE,_xll.ohTrigger(RecalcTrigger,Trigger6M)),NA())</f>
        <v>6.3543183786833679E-3</v>
      </c>
      <c r="M2888" s="146">
        <f>IFERROR(_xll.qlIndexFixing(Index1Y,$H2888,TRUE,_xll.ohTrigger(RecalcTrigger,Trigger1Y)),NA())</f>
        <v>6.5769814863307907E-3</v>
      </c>
      <c r="N2888" s="145">
        <f>IFERROR(_xll.qlIndexFixing(ONIndex1M,I2888,TRUE,_xll.ohTrigger(RecalcTrigger,Trigger1M)),NA())</f>
        <v>6.1462709769066759E-3</v>
      </c>
      <c r="O2888" s="44">
        <f>IFERROR(_xll.qlIndexFixing(ONIndex3M,I2888,TRUE,_xll.ohTrigger(RecalcTrigger,Trigger3M)),NA())</f>
        <v>6.3506516786260292E-3</v>
      </c>
      <c r="P2888" s="44">
        <f>IFERROR(_xll.qlIndexFixing(ONIndex6M,I2888,TRUE,_xll.ohTrigger(RecalcTrigger,Trigger6M)),NA())</f>
        <v>6.3008061097047374E-3</v>
      </c>
      <c r="Q2888" s="146">
        <f>IFERROR(_xll.qlIndexFixing(ONIndex1Y,I2888,TRUE,_xll.ohTrigger(RecalcTrigger,Trigger1Y)),NA())</f>
        <v>6.4657136370205315E-3</v>
      </c>
    </row>
    <row r="2889" spans="2:17" x14ac:dyDescent="0.2">
      <c r="B2889" s="39" t="s">
        <v>42</v>
      </c>
      <c r="D2889" s="42">
        <f>_xll.qlCalendarAdvance(Calendar,$D2888,B2889,"f",FALSE)</f>
        <v>60016</v>
      </c>
      <c r="E2889" s="140">
        <f>_xll.qlInterestRateIndexValueDate(IndexON,D2889)</f>
        <v>60016</v>
      </c>
      <c r="F2889" s="156">
        <f>IFERROR(_xll.qlIndexFixing(IndexON,D2889,TRUE,_xll.ohTrigger(RecalcTrigger,TriggerON)),NA())</f>
        <v>5.465628457791416E-3</v>
      </c>
      <c r="H2889" s="42">
        <f>_xll.qlCalendarAdvance(Calendar,$H2888,B2889,"f",FALSE)</f>
        <v>60016</v>
      </c>
      <c r="I2889" s="140">
        <f>_xll.qlInterestRateIndexValueDate(Index1M,$H2889)</f>
        <v>60016</v>
      </c>
      <c r="J2889" s="145">
        <f>IFERROR(_xll.qlIndexFixing(Index1M,$H2889,TRUE,_xll.ohTrigger(RecalcTrigger,Trigger1M)),NA())</f>
        <v>6.1585943974540652E-3</v>
      </c>
      <c r="K2889" s="44">
        <f>IFERROR(_xll.qlIndexFixing(Index3M,H2889,TRUE,_xll.ohTrigger(RecalcTrigger,Trigger3M)),NA())</f>
        <v>6.3773578583369425E-3</v>
      </c>
      <c r="L2889" s="44">
        <f>IFERROR(_xll.qlIndexFixing(Index6M,$H2889,TRUE,_xll.ohTrigger(RecalcTrigger,Trigger6M)),NA())</f>
        <v>6.3577073943232552E-3</v>
      </c>
      <c r="M2889" s="146">
        <f>IFERROR(_xll.qlIndexFixing(Index1Y,$H2889,TRUE,_xll.ohTrigger(RecalcTrigger,Trigger1Y)),NA())</f>
        <v>6.5805335571531565E-3</v>
      </c>
      <c r="N2889" s="145">
        <f>IFERROR(_xll.qlIndexFixing(ONIndex1M,I2889,TRUE,_xll.ohTrigger(RecalcTrigger,Trigger1M)),NA())</f>
        <v>6.149505756040119E-3</v>
      </c>
      <c r="O2889" s="44">
        <f>IFERROR(_xll.qlIndexFixing(ONIndex3M,I2889,TRUE,_xll.ohTrigger(RecalcTrigger,Trigger3M)),NA())</f>
        <v>6.3535510418100127E-3</v>
      </c>
      <c r="P2889" s="44">
        <f>IFERROR(_xll.qlIndexFixing(ONIndex6M,I2889,TRUE,_xll.ohTrigger(RecalcTrigger,Trigger6M)),NA())</f>
        <v>6.3040906133249308E-3</v>
      </c>
      <c r="Q2889" s="146">
        <f>IFERROR(_xll.qlIndexFixing(ONIndex1Y,I2889,TRUE,_xll.ohTrigger(RecalcTrigger,Trigger1Y)),NA())</f>
        <v>6.4690282747015271E-3</v>
      </c>
    </row>
    <row r="2890" spans="2:17" x14ac:dyDescent="0.2">
      <c r="B2890" s="39" t="s">
        <v>42</v>
      </c>
      <c r="D2890" s="42">
        <f>_xll.qlCalendarAdvance(Calendar,$D2889,B2890,"f",FALSE)</f>
        <v>60023</v>
      </c>
      <c r="E2890" s="140">
        <f>_xll.qlInterestRateIndexValueDate(IndexON,D2890)</f>
        <v>60023</v>
      </c>
      <c r="F2890" s="156">
        <f>IFERROR(_xll.qlIndexFixing(IndexON,D2890,TRUE,_xll.ohTrigger(RecalcTrigger,TriggerON)),NA())</f>
        <v>5.4686870367992579E-3</v>
      </c>
      <c r="H2890" s="42">
        <f>_xll.qlCalendarAdvance(Calendar,$H2889,B2890,"f",FALSE)</f>
        <v>60023</v>
      </c>
      <c r="I2890" s="140">
        <f>_xll.qlInterestRateIndexValueDate(Index1M,$H2890)</f>
        <v>60023</v>
      </c>
      <c r="J2890" s="145">
        <f>IFERROR(_xll.qlIndexFixing(Index1M,$H2890,TRUE,_xll.ohTrigger(RecalcTrigger,Trigger1M)),NA())</f>
        <v>6.1615685558865166E-3</v>
      </c>
      <c r="K2890" s="44">
        <f>IFERROR(_xll.qlIndexFixing(Index3M,H2890,TRUE,_xll.ohTrigger(RecalcTrigger,Trigger3M)),NA())</f>
        <v>6.3805669742302666E-3</v>
      </c>
      <c r="L2890" s="44">
        <f>IFERROR(_xll.qlIndexFixing(Index6M,$H2890,TRUE,_xll.ohTrigger(RecalcTrigger,Trigger6M)),NA())</f>
        <v>6.3620053345165815E-3</v>
      </c>
      <c r="M2890" s="146">
        <f>IFERROR(_xll.qlIndexFixing(Index1Y,$H2890,TRUE,_xll.ohTrigger(RecalcTrigger,Trigger1Y)),NA())</f>
        <v>6.5840939361685447E-3</v>
      </c>
      <c r="N2890" s="145">
        <f>IFERROR(_xll.qlIndexFixing(ONIndex1M,I2890,TRUE,_xll.ohTrigger(RecalcTrigger,Trigger1M)),NA())</f>
        <v>6.1527475557265898E-3</v>
      </c>
      <c r="O2890" s="44">
        <f>IFERROR(_xll.qlIndexFixing(ONIndex3M,I2890,TRUE,_xll.ohTrigger(RecalcTrigger,Trigger3M)),NA())</f>
        <v>6.3564555519191046E-3</v>
      </c>
      <c r="P2890" s="44">
        <f>IFERROR(_xll.qlIndexFixing(ONIndex6M,I2890,TRUE,_xll.ohTrigger(RecalcTrigger,Trigger6M)),NA())</f>
        <v>6.3073823327386425E-3</v>
      </c>
      <c r="Q2890" s="146">
        <f>IFERROR(_xll.qlIndexFixing(ONIndex1Y,I2890,TRUE,_xll.ohTrigger(RecalcTrigger,Trigger1Y)),NA())</f>
        <v>6.472351153978817E-3</v>
      </c>
    </row>
    <row r="2891" spans="2:17" x14ac:dyDescent="0.2">
      <c r="B2891" s="39" t="s">
        <v>42</v>
      </c>
      <c r="D2891" s="42">
        <f>_xll.qlCalendarAdvance(Calendar,$D2890,B2891,"f",FALSE)</f>
        <v>60030</v>
      </c>
      <c r="E2891" s="140">
        <f>_xll.qlInterestRateIndexValueDate(IndexON,D2891)</f>
        <v>60030</v>
      </c>
      <c r="F2891" s="156">
        <f>IFERROR(_xll.qlIndexFixing(IndexON,D2891,TRUE,_xll.ohTrigger(RecalcTrigger,TriggerON)),NA())</f>
        <v>5.4717506388934911E-3</v>
      </c>
      <c r="H2891" s="42">
        <f>_xll.qlCalendarAdvance(Calendar,$H2890,B2891,"f",FALSE)</f>
        <v>60030</v>
      </c>
      <c r="I2891" s="140">
        <f>_xll.qlInterestRateIndexValueDate(Index1M,$H2891)</f>
        <v>60030</v>
      </c>
      <c r="J2891" s="145">
        <f>IFERROR(_xll.qlIndexFixing(Index1M,$H2891,TRUE,_xll.ohTrigger(RecalcTrigger,Trigger1M)),NA())</f>
        <v>6.1648346306943103E-3</v>
      </c>
      <c r="K2891" s="44">
        <f>IFERROR(_xll.qlIndexFixing(Index3M,H2891,TRUE,_xll.ohTrigger(RecalcTrigger,Trigger3M)),NA())</f>
        <v>6.3835147700911166E-3</v>
      </c>
      <c r="L2891" s="44">
        <f>IFERROR(_xll.qlIndexFixing(Index6M,$H2891,TRUE,_xll.ohTrigger(RecalcTrigger,Trigger6M)),NA())</f>
        <v>6.3654105691712337E-3</v>
      </c>
      <c r="M2891" s="146">
        <f>IFERROR(_xll.qlIndexFixing(Index1Y,$H2891,TRUE,_xll.ohTrigger(RecalcTrigger,Trigger1Y)),NA())</f>
        <v>6.5876626234655511E-3</v>
      </c>
      <c r="N2891" s="145">
        <f>IFERROR(_xll.qlIndexFixing(ONIndex1M,I2891,TRUE,_xll.ohTrigger(RecalcTrigger,Trigger1M)),NA())</f>
        <v>6.1559963761281811E-3</v>
      </c>
      <c r="O2891" s="44">
        <f>IFERROR(_xll.qlIndexFixing(ONIndex3M,I2891,TRUE,_xll.ohTrigger(RecalcTrigger,Trigger3M)),NA())</f>
        <v>6.3593652091153974E-3</v>
      </c>
      <c r="P2891" s="44">
        <f>IFERROR(_xll.qlIndexFixing(ONIndex6M,I2891,TRUE,_xll.ohTrigger(RecalcTrigger,Trigger6M)),NA())</f>
        <v>6.3106812679458724E-3</v>
      </c>
      <c r="Q2891" s="146">
        <f>IFERROR(_xll.qlIndexFixing(ONIndex1Y,I2891,TRUE,_xll.ohTrigger(RecalcTrigger,Trigger1Y)),NA())</f>
        <v>6.4756822750144938E-3</v>
      </c>
    </row>
    <row r="2892" spans="2:17" x14ac:dyDescent="0.2">
      <c r="B2892" s="39" t="s">
        <v>42</v>
      </c>
      <c r="D2892" s="42">
        <f>_xll.qlCalendarAdvance(Calendar,$D2891,B2892,"f",FALSE)</f>
        <v>60037</v>
      </c>
      <c r="E2892" s="140">
        <f>_xll.qlInterestRateIndexValueDate(IndexON,D2892)</f>
        <v>60037</v>
      </c>
      <c r="F2892" s="156">
        <f>IFERROR(_xll.qlIndexFixing(IndexON,D2892,TRUE,_xll.ohTrigger(RecalcTrigger,TriggerON)),NA())</f>
        <v>5.4748192639930693E-3</v>
      </c>
      <c r="H2892" s="42">
        <f>_xll.qlCalendarAdvance(Calendar,$H2891,B2892,"f",FALSE)</f>
        <v>60037</v>
      </c>
      <c r="I2892" s="140">
        <f>_xll.qlInterestRateIndexValueDate(Index1M,$H2892)</f>
        <v>60037</v>
      </c>
      <c r="J2892" s="145">
        <f>IFERROR(_xll.qlIndexFixing(Index1M,$H2892,TRUE,_xll.ohTrigger(RecalcTrigger,Trigger1M)),NA())</f>
        <v>6.1681077307330218E-3</v>
      </c>
      <c r="K2892" s="44">
        <f>IFERROR(_xll.qlIndexFixing(Index3M,H2892,TRUE,_xll.ohTrigger(RecalcTrigger,Trigger3M)),NA())</f>
        <v>6.3864677233558308E-3</v>
      </c>
      <c r="L2892" s="44">
        <f>IFERROR(_xll.qlIndexFixing(Index6M,$H2892,TRUE,_xll.ohTrigger(RecalcTrigger,Trigger6M)),NA())</f>
        <v>6.3688230487655637E-3</v>
      </c>
      <c r="M2892" s="146">
        <f>IFERROR(_xll.qlIndexFixing(Index1Y,$H2892,TRUE,_xll.ohTrigger(RecalcTrigger,Trigger1Y)),NA())</f>
        <v>6.5912396191314393E-3</v>
      </c>
      <c r="N2892" s="145">
        <f>IFERROR(_xll.qlIndexFixing(ONIndex1M,I2892,TRUE,_xll.ohTrigger(RecalcTrigger,Trigger1M)),NA())</f>
        <v>6.1592522170828001E-3</v>
      </c>
      <c r="O2892" s="44">
        <f>IFERROR(_xll.qlIndexFixing(ONIndex3M,I2892,TRUE,_xll.ohTrigger(RecalcTrigger,Trigger3M)),NA())</f>
        <v>6.3622800134799373E-3</v>
      </c>
      <c r="P2892" s="44">
        <f>IFERROR(_xll.qlIndexFixing(ONIndex6M,I2892,TRUE,_xll.ohTrigger(RecalcTrigger,Trigger6M)),NA())</f>
        <v>6.3139874189466205E-3</v>
      </c>
      <c r="Q2892" s="146">
        <f>IFERROR(_xll.qlIndexFixing(ONIndex1Y,I2892,TRUE,_xll.ohTrigger(RecalcTrigger,Trigger1Y)),NA())</f>
        <v>6.479021637403326E-3</v>
      </c>
    </row>
    <row r="2893" spans="2:17" x14ac:dyDescent="0.2">
      <c r="B2893" s="39" t="s">
        <v>42</v>
      </c>
      <c r="D2893" s="42">
        <f>_xll.qlCalendarAdvance(Calendar,$D2892,B2893,"f",FALSE)</f>
        <v>60044</v>
      </c>
      <c r="E2893" s="140">
        <f>_xll.qlInterestRateIndexValueDate(IndexON,D2893)</f>
        <v>60044</v>
      </c>
      <c r="F2893" s="156">
        <f>IFERROR(_xll.qlIndexFixing(IndexON,D2893,TRUE,_xll.ohTrigger(RecalcTrigger,TriggerON)),NA())</f>
        <v>5.4778929121790387E-3</v>
      </c>
      <c r="H2893" s="42">
        <f>_xll.qlCalendarAdvance(Calendar,$H2892,B2893,"f",FALSE)</f>
        <v>60044</v>
      </c>
      <c r="I2893" s="140">
        <f>_xll.qlInterestRateIndexValueDate(Index1M,$H2893)</f>
        <v>60044</v>
      </c>
      <c r="J2893" s="145">
        <f>IFERROR(_xll.qlIndexFixing(Index1M,$H2893,TRUE,_xll.ohTrigger(RecalcTrigger,Trigger1M)),NA())</f>
        <v>6.1713878560051838E-3</v>
      </c>
      <c r="K2893" s="44">
        <f>IFERROR(_xll.qlIndexFixing(Index3M,H2893,TRUE,_xll.ohTrigger(RecalcTrigger,Trigger3M)),NA())</f>
        <v>6.3894258340349798E-3</v>
      </c>
      <c r="L2893" s="44">
        <f>IFERROR(_xll.qlIndexFixing(Index6M,$H2893,TRUE,_xll.ohTrigger(RecalcTrigger,Trigger6M)),NA())</f>
        <v>6.372242773337481E-3</v>
      </c>
      <c r="M2893" s="146">
        <f>IFERROR(_xll.qlIndexFixing(Index1Y,$H2893,TRUE,_xll.ohTrigger(RecalcTrigger,Trigger1Y)),NA())</f>
        <v>6.5948249232559153E-3</v>
      </c>
      <c r="N2893" s="145">
        <f>IFERROR(_xll.qlIndexFixing(ONIndex1M,I2893,TRUE,_xll.ohTrigger(RecalcTrigger,Trigger1M)),NA())</f>
        <v>6.1625150787525396E-3</v>
      </c>
      <c r="O2893" s="44">
        <f>IFERROR(_xll.qlIndexFixing(ONIndex3M,I2893,TRUE,_xll.ohTrigger(RecalcTrigger,Trigger3M)),NA())</f>
        <v>6.3651999646885393E-3</v>
      </c>
      <c r="P2893" s="44">
        <f>IFERROR(_xll.qlIndexFixing(ONIndex6M,I2893,TRUE,_xll.ohTrigger(RecalcTrigger,Trigger6M)),NA())</f>
        <v>6.3173007857408869E-3</v>
      </c>
      <c r="Q2893" s="146">
        <f>IFERROR(_xll.qlIndexFixing(ONIndex1Y,I2893,TRUE,_xll.ohTrigger(RecalcTrigger,Trigger1Y)),NA())</f>
        <v>6.4823692414694989E-3</v>
      </c>
    </row>
    <row r="2894" spans="2:17" x14ac:dyDescent="0.2">
      <c r="B2894" s="39" t="s">
        <v>42</v>
      </c>
      <c r="D2894" s="42">
        <f>_xll.qlCalendarAdvance(Calendar,$D2893,B2894,"f",FALSE)</f>
        <v>60051</v>
      </c>
      <c r="E2894" s="140">
        <f>_xll.qlInterestRateIndexValueDate(IndexON,D2894)</f>
        <v>60051</v>
      </c>
      <c r="F2894" s="156">
        <f>IFERROR(_xll.qlIndexFixing(IndexON,D2894,TRUE,_xll.ohTrigger(RecalcTrigger,TriggerON)),NA())</f>
        <v>5.4809715832893069E-3</v>
      </c>
      <c r="H2894" s="42">
        <f>_xll.qlCalendarAdvance(Calendar,$H2893,B2894,"f",FALSE)</f>
        <v>60051</v>
      </c>
      <c r="I2894" s="140">
        <f>_xll.qlInterestRateIndexValueDate(Index1M,$H2894)</f>
        <v>60051</v>
      </c>
      <c r="J2894" s="145">
        <f>IFERROR(_xll.qlIndexFixing(Index1M,$H2894,TRUE,_xll.ohTrigger(RecalcTrigger,Trigger1M)),NA())</f>
        <v>6.1746750065183945E-3</v>
      </c>
      <c r="K2894" s="44">
        <f>IFERROR(_xll.qlIndexFixing(Index3M,H2894,TRUE,_xll.ohTrigger(RecalcTrigger,Trigger3M)),NA())</f>
        <v>6.3923891021408974E-3</v>
      </c>
      <c r="L2894" s="44">
        <f>IFERROR(_xll.qlIndexFixing(Index6M,$H2894,TRUE,_xll.ohTrigger(RecalcTrigger,Trigger6M)),NA())</f>
        <v>6.3747611390301013E-3</v>
      </c>
      <c r="M2894" s="146">
        <f>IFERROR(_xll.qlIndexFixing(Index1Y,$H2894,TRUE,_xll.ohTrigger(RecalcTrigger,Trigger1Y)),NA())</f>
        <v>6.5984185359269087E-3</v>
      </c>
      <c r="N2894" s="145">
        <f>IFERROR(_xll.qlIndexFixing(ONIndex1M,I2894,TRUE,_xll.ohTrigger(RecalcTrigger,Trigger1M)),NA())</f>
        <v>6.1657849610563531E-3</v>
      </c>
      <c r="O2894" s="44">
        <f>IFERROR(_xll.qlIndexFixing(ONIndex3M,I2894,TRUE,_xll.ohTrigger(RecalcTrigger,Trigger3M)),NA())</f>
        <v>6.3681250630653885E-3</v>
      </c>
      <c r="P2894" s="44">
        <f>IFERROR(_xll.qlIndexFixing(ONIndex6M,I2894,TRUE,_xll.ohTrigger(RecalcTrigger,Trigger6M)),NA())</f>
        <v>6.3206213682476253E-3</v>
      </c>
      <c r="Q2894" s="146">
        <f>IFERROR(_xll.qlIndexFixing(ONIndex1Y,I2894,TRUE,_xll.ohTrigger(RecalcTrigger,Trigger1Y)),NA())</f>
        <v>6.485725087131966E-3</v>
      </c>
    </row>
    <row r="2895" spans="2:17" x14ac:dyDescent="0.2">
      <c r="B2895" s="39" t="s">
        <v>42</v>
      </c>
      <c r="D2895" s="42">
        <f>_xll.qlCalendarAdvance(Calendar,$D2894,B2895,"f",FALSE)</f>
        <v>60058</v>
      </c>
      <c r="E2895" s="140">
        <f>_xll.qlInterestRateIndexValueDate(IndexON,D2895)</f>
        <v>60058</v>
      </c>
      <c r="F2895" s="156">
        <f>IFERROR(_xll.qlIndexFixing(IndexON,D2895,TRUE,_xll.ohTrigger(RecalcTrigger,TriggerON)),NA())</f>
        <v>5.4840552775670126E-3</v>
      </c>
      <c r="H2895" s="42">
        <f>_xll.qlCalendarAdvance(Calendar,$H2894,B2895,"f",FALSE)</f>
        <v>60058</v>
      </c>
      <c r="I2895" s="140">
        <f>_xll.qlInterestRateIndexValueDate(Index1M,$H2895)</f>
        <v>60058</v>
      </c>
      <c r="J2895" s="145">
        <f>IFERROR(_xll.qlIndexFixing(Index1M,$H2895,TRUE,_xll.ohTrigger(RecalcTrigger,Trigger1M)),NA())</f>
        <v>6.1779691822827845E-3</v>
      </c>
      <c r="K2895" s="44">
        <f>IFERROR(_xll.qlIndexFixing(Index3M,H2895,TRUE,_xll.ohTrigger(RecalcTrigger,Trigger3M)),NA())</f>
        <v>6.3953575276850354E-3</v>
      </c>
      <c r="L2895" s="44">
        <f>IFERROR(_xll.qlIndexFixing(Index6M,$H2895,TRUE,_xll.ohTrigger(RecalcTrigger,Trigger6M)),NA())</f>
        <v>6.378193621532211E-3</v>
      </c>
      <c r="M2895" s="146">
        <f>IFERROR(_xll.qlIndexFixing(Index1Y,$H2895,TRUE,_xll.ohTrigger(RecalcTrigger,Trigger1Y)),NA())</f>
        <v>6.6020204572330154E-3</v>
      </c>
      <c r="N2895" s="145">
        <f>IFERROR(_xll.qlIndexFixing(ONIndex1M,I2895,TRUE,_xll.ohTrigger(RecalcTrigger,Trigger1M)),NA())</f>
        <v>6.1690618639942407E-3</v>
      </c>
      <c r="O2895" s="44">
        <f>IFERROR(_xll.qlIndexFixing(ONIndex3M,I2895,TRUE,_xll.ohTrigger(RecalcTrigger,Trigger3M)),NA())</f>
        <v>6.3710553084483923E-3</v>
      </c>
      <c r="P2895" s="44">
        <f>IFERROR(_xll.qlIndexFixing(ONIndex6M,I2895,TRUE,_xll.ohTrigger(RecalcTrigger,Trigger6M)),NA())</f>
        <v>6.3239491666289283E-3</v>
      </c>
      <c r="Q2895" s="146">
        <f>IFERROR(_xll.qlIndexFixing(ONIndex1Y,I2895,TRUE,_xll.ohTrigger(RecalcTrigger,Trigger1Y)),NA())</f>
        <v>6.4890891743096812E-3</v>
      </c>
    </row>
    <row r="2896" spans="2:17" x14ac:dyDescent="0.2">
      <c r="B2896" s="39" t="s">
        <v>42</v>
      </c>
      <c r="D2896" s="42">
        <f>_xll.qlCalendarAdvance(Calendar,$D2895,B2896,"f",FALSE)</f>
        <v>60065</v>
      </c>
      <c r="E2896" s="140">
        <f>_xll.qlInterestRateIndexValueDate(IndexON,D2896)</f>
        <v>60065</v>
      </c>
      <c r="F2896" s="156">
        <f>IFERROR(_xll.qlIndexFixing(IndexON,D2896,TRUE,_xll.ohTrigger(RecalcTrigger,TriggerON)),NA())</f>
        <v>5.4871439948500633E-3</v>
      </c>
      <c r="H2896" s="42">
        <f>_xll.qlCalendarAdvance(Calendar,$H2895,B2896,"f",FALSE)</f>
        <v>60065</v>
      </c>
      <c r="I2896" s="140">
        <f>_xll.qlInterestRateIndexValueDate(Index1M,$H2896)</f>
        <v>60065</v>
      </c>
      <c r="J2896" s="145">
        <f>IFERROR(_xll.qlIndexFixing(Index1M,$H2896,TRUE,_xll.ohTrigger(RecalcTrigger,Trigger1M)),NA())</f>
        <v>6.1812703833034194E-3</v>
      </c>
      <c r="K2896" s="44">
        <f>IFERROR(_xll.qlIndexFixing(Index3M,H2896,TRUE,_xll.ohTrigger(RecalcTrigger,Trigger3M)),NA())</f>
        <v>6.3983311106788456E-3</v>
      </c>
      <c r="L2896" s="44">
        <f>IFERROR(_xll.qlIndexFixing(Index6M,$H2896,TRUE,_xll.ohTrigger(RecalcTrigger,Trigger6M)),NA())</f>
        <v>6.3816333486413426E-3</v>
      </c>
      <c r="M2896" s="146">
        <f>IFERROR(_xll.qlIndexFixing(Index1Y,$H2896,TRUE,_xll.ohTrigger(RecalcTrigger,Trigger1Y)),NA())</f>
        <v>6.6056306872641635E-3</v>
      </c>
      <c r="N2896" s="145">
        <f>IFERROR(_xll.qlIndexFixing(ONIndex1M,I2896,TRUE,_xll.ohTrigger(RecalcTrigger,Trigger1M)),NA())</f>
        <v>6.1723457876472487E-3</v>
      </c>
      <c r="O2896" s="44">
        <f>IFERROR(_xll.qlIndexFixing(ONIndex3M,I2896,TRUE,_xll.ohTrigger(RecalcTrigger,Trigger3M)),NA())</f>
        <v>6.3739907008375507E-3</v>
      </c>
      <c r="P2896" s="44">
        <f>IFERROR(_xll.qlIndexFixing(ONIndex6M,I2896,TRUE,_xll.ohTrigger(RecalcTrigger,Trigger6M)),NA())</f>
        <v>6.3272841807227032E-3</v>
      </c>
      <c r="Q2896" s="146">
        <f>IFERROR(_xll.qlIndexFixing(ONIndex1Y,I2896,TRUE,_xll.ohTrigger(RecalcTrigger,Trigger1Y)),NA())</f>
        <v>6.492461503164737E-3</v>
      </c>
    </row>
    <row r="2897" spans="2:17" x14ac:dyDescent="0.2">
      <c r="B2897" s="39" t="s">
        <v>42</v>
      </c>
      <c r="D2897" s="42">
        <f>_xll.qlCalendarAdvance(Calendar,$D2896,B2897,"f",FALSE)</f>
        <v>60072</v>
      </c>
      <c r="E2897" s="140">
        <f>_xll.qlInterestRateIndexValueDate(IndexON,D2897)</f>
        <v>60072</v>
      </c>
      <c r="F2897" s="156">
        <f>IFERROR(_xll.qlIndexFixing(IndexON,D2897,TRUE,_xll.ohTrigger(RecalcTrigger,TriggerON)),NA())</f>
        <v>5.490237735138459E-3</v>
      </c>
      <c r="H2897" s="42">
        <f>_xll.qlCalendarAdvance(Calendar,$H2896,B2897,"f",FALSE)</f>
        <v>60072</v>
      </c>
      <c r="I2897" s="140">
        <f>_xll.qlInterestRateIndexValueDate(Index1M,$H2897)</f>
        <v>60072</v>
      </c>
      <c r="J2897" s="145">
        <f>IFERROR(_xll.qlIndexFixing(Index1M,$H2897,TRUE,_xll.ohTrigger(RecalcTrigger,Trigger1M)),NA())</f>
        <v>6.1845786095828317E-3</v>
      </c>
      <c r="K2897" s="44">
        <f>IFERROR(_xll.qlIndexFixing(Index3M,H2897,TRUE,_xll.ohTrigger(RecalcTrigger,Trigger3M)),NA())</f>
        <v>6.4013098511337815E-3</v>
      </c>
      <c r="L2897" s="44">
        <f>IFERROR(_xll.qlIndexFixing(Index6M,$H2897,TRUE,_xll.ohTrigger(RecalcTrigger,Trigger6M)),NA())</f>
        <v>6.3850803203946965E-3</v>
      </c>
      <c r="M2897" s="146">
        <f>IFERROR(_xll.qlIndexFixing(Index1Y,$H2897,TRUE,_xll.ohTrigger(RecalcTrigger,Trigger1Y)),NA())</f>
        <v>6.6092492261089486E-3</v>
      </c>
      <c r="N2897" s="145">
        <f>IFERROR(_xll.qlIndexFixing(ONIndex1M,I2897,TRUE,_xll.ohTrigger(RecalcTrigger,Trigger1M)),NA())</f>
        <v>6.1756367319343308E-3</v>
      </c>
      <c r="O2897" s="44">
        <f>IFERROR(_xll.qlIndexFixing(ONIndex3M,I2897,TRUE,_xll.ohTrigger(RecalcTrigger,Trigger3M)),NA())</f>
        <v>6.3769312403949563E-3</v>
      </c>
      <c r="P2897" s="44">
        <f>IFERROR(_xll.qlIndexFixing(ONIndex6M,I2897,TRUE,_xll.ohTrigger(RecalcTrigger,Trigger6M)),NA())</f>
        <v>6.3306264106910426E-3</v>
      </c>
      <c r="Q2897" s="146">
        <f>IFERROR(_xll.qlIndexFixing(ONIndex1Y,I2897,TRUE,_xll.ohTrigger(RecalcTrigger,Trigger1Y)),NA())</f>
        <v>6.4958420734539946E-3</v>
      </c>
    </row>
    <row r="2898" spans="2:17" x14ac:dyDescent="0.2">
      <c r="B2898" s="39" t="s">
        <v>42</v>
      </c>
      <c r="D2898" s="42">
        <f>_xll.qlCalendarAdvance(Calendar,$D2897,B2898,"f",FALSE)</f>
        <v>60079</v>
      </c>
      <c r="E2898" s="140">
        <f>_xll.qlInterestRateIndexValueDate(IndexON,D2898)</f>
        <v>60079</v>
      </c>
      <c r="F2898" s="156">
        <f>IFERROR(_xll.qlIndexFixing(IndexON,D2898,TRUE,_xll.ohTrigger(RecalcTrigger,TriggerON)),NA())</f>
        <v>5.493336498513246E-3</v>
      </c>
      <c r="H2898" s="42">
        <f>_xll.qlCalendarAdvance(Calendar,$H2897,B2898,"f",FALSE)</f>
        <v>60079</v>
      </c>
      <c r="I2898" s="140">
        <f>_xll.qlInterestRateIndexValueDate(Index1M,$H2898)</f>
        <v>60079</v>
      </c>
      <c r="J2898" s="145">
        <f>IFERROR(_xll.qlIndexFixing(Index1M,$H2898,TRUE,_xll.ohTrigger(RecalcTrigger,Trigger1M)),NA())</f>
        <v>6.1878938611311524E-3</v>
      </c>
      <c r="K2898" s="44">
        <f>IFERROR(_xll.qlIndexFixing(Index3M,H2898,TRUE,_xll.ohTrigger(RecalcTrigger,Trigger3M)),NA())</f>
        <v>6.4042937490621744E-3</v>
      </c>
      <c r="L2898" s="44">
        <f>IFERROR(_xll.qlIndexFixing(Index6M,$H2898,TRUE,_xll.ohTrigger(RecalcTrigger,Trigger6M)),NA())</f>
        <v>6.3894500721863676E-3</v>
      </c>
      <c r="M2898" s="146">
        <f>IFERROR(_xll.qlIndexFixing(Index1Y,$H2898,TRUE,_xll.ohTrigger(RecalcTrigger,Trigger1Y)),NA())</f>
        <v>6.612876073857521E-3</v>
      </c>
      <c r="N2898" s="145">
        <f>IFERROR(_xll.qlIndexFixing(ONIndex1M,I2898,TRUE,_xll.ohTrigger(RecalcTrigger,Trigger1M)),NA())</f>
        <v>6.1789346967744407E-3</v>
      </c>
      <c r="O2898" s="44">
        <f>IFERROR(_xll.qlIndexFixing(ONIndex3M,I2898,TRUE,_xll.ohTrigger(RecalcTrigger,Trigger3M)),NA())</f>
        <v>6.3798769268774702E-3</v>
      </c>
      <c r="P2898" s="44">
        <f>IFERROR(_xll.qlIndexFixing(ONIndex6M,I2898,TRUE,_xll.ohTrigger(RecalcTrigger,Trigger6M)),NA())</f>
        <v>6.333975856371854E-3</v>
      </c>
      <c r="Q2898" s="146">
        <f>IFERROR(_xll.qlIndexFixing(ONIndex1Y,I2898,TRUE,_xll.ohTrigger(RecalcTrigger,Trigger1Y)),NA())</f>
        <v>6.4992308854205927E-3</v>
      </c>
    </row>
    <row r="2899" spans="2:17" x14ac:dyDescent="0.2">
      <c r="B2899" s="39" t="s">
        <v>42</v>
      </c>
      <c r="D2899" s="42">
        <f>_xll.qlCalendarAdvance(Calendar,$D2898,B2899,"f",FALSE)</f>
        <v>60086</v>
      </c>
      <c r="E2899" s="140">
        <f>_xll.qlInterestRateIndexValueDate(IndexON,D2899)</f>
        <v>60086</v>
      </c>
      <c r="F2899" s="156">
        <f>IFERROR(_xll.qlIndexFixing(IndexON,D2899,TRUE,_xll.ohTrigger(RecalcTrigger,TriggerON)),NA())</f>
        <v>5.496440284893378E-3</v>
      </c>
      <c r="H2899" s="42">
        <f>_xll.qlCalendarAdvance(Calendar,$H2898,B2899,"f",FALSE)</f>
        <v>60086</v>
      </c>
      <c r="I2899" s="140">
        <f>_xll.qlInterestRateIndexValueDate(Index1M,$H2899)</f>
        <v>60086</v>
      </c>
      <c r="J2899" s="145">
        <f>IFERROR(_xll.qlIndexFixing(Index1M,$H2899,TRUE,_xll.ohTrigger(RecalcTrigger,Trigger1M)),NA())</f>
        <v>6.191216137950914E-3</v>
      </c>
      <c r="K2899" s="44">
        <f>IFERROR(_xll.qlIndexFixing(Index3M,H2899,TRUE,_xll.ohTrigger(RecalcTrigger,Trigger3M)),NA())</f>
        <v>6.4072828044737162E-3</v>
      </c>
      <c r="L2899" s="44">
        <f>IFERROR(_xll.qlIndexFixing(Index6M,$H2899,TRUE,_xll.ohTrigger(RecalcTrigger,Trigger6M)),NA())</f>
        <v>6.3929132674198893E-3</v>
      </c>
      <c r="M2899" s="146">
        <f>IFERROR(_xll.qlIndexFixing(Index1Y,$H2899,TRUE,_xll.ohTrigger(RecalcTrigger,Trigger1Y)),NA())</f>
        <v>6.6165112305993645E-3</v>
      </c>
      <c r="N2899" s="145">
        <f>IFERROR(_xll.qlIndexFixing(ONIndex1M,I2899,TRUE,_xll.ohTrigger(RecalcTrigger,Trigger1M)),NA())</f>
        <v>6.1822396824107173E-3</v>
      </c>
      <c r="O2899" s="44">
        <f>IFERROR(_xll.qlIndexFixing(ONIndex3M,I2899,TRUE,_xll.ohTrigger(RecalcTrigger,Trigger3M)),NA())</f>
        <v>6.382827760447185E-3</v>
      </c>
      <c r="P2899" s="44">
        <f>IFERROR(_xll.qlIndexFixing(ONIndex6M,I2899,TRUE,_xll.ohTrigger(RecalcTrigger,Trigger6M)),NA())</f>
        <v>6.3373325178461837E-3</v>
      </c>
      <c r="Q2899" s="146">
        <f>IFERROR(_xll.qlIndexFixing(ONIndex1Y,I2899,TRUE,_xll.ohTrigger(RecalcTrigger,Trigger1Y)),NA())</f>
        <v>6.5026279389024388E-3</v>
      </c>
    </row>
    <row r="2900" spans="2:17" x14ac:dyDescent="0.2">
      <c r="B2900" s="39" t="s">
        <v>42</v>
      </c>
      <c r="D2900" s="42">
        <f>_xll.qlCalendarAdvance(Calendar,$D2899,B2900,"f",FALSE)</f>
        <v>60093</v>
      </c>
      <c r="E2900" s="140">
        <f>_xll.qlInterestRateIndexValueDate(IndexON,D2900)</f>
        <v>60093</v>
      </c>
      <c r="F2900" s="156">
        <f>IFERROR(_xll.qlIndexFixing(IndexON,D2900,TRUE,_xll.ohTrigger(RecalcTrigger,TriggerON)),NA())</f>
        <v>5.4995490943599012E-3</v>
      </c>
      <c r="H2900" s="42">
        <f>_xll.qlCalendarAdvance(Calendar,$H2899,B2900,"f",FALSE)</f>
        <v>60093</v>
      </c>
      <c r="I2900" s="140">
        <f>_xll.qlInterestRateIndexValueDate(Index1M,$H2900)</f>
        <v>60093</v>
      </c>
      <c r="J2900" s="145">
        <f>IFERROR(_xll.qlIndexFixing(Index1M,$H2900,TRUE,_xll.ohTrigger(RecalcTrigger,Trigger1M)),NA())</f>
        <v>6.1945454400471819E-3</v>
      </c>
      <c r="K2900" s="44">
        <f>IFERROR(_xll.qlIndexFixing(Index3M,H2900,TRUE,_xll.ohTrigger(RecalcTrigger,Trigger3M)),NA())</f>
        <v>6.4102770173825015E-3</v>
      </c>
      <c r="L2900" s="44">
        <f>IFERROR(_xll.qlIndexFixing(Index6M,$H2900,TRUE,_xll.ohTrigger(RecalcTrigger,Trigger6M)),NA())</f>
        <v>6.3963837078967944E-3</v>
      </c>
      <c r="M2900" s="146">
        <f>IFERROR(_xll.qlIndexFixing(Index1Y,$H2900,TRUE,_xll.ohTrigger(RecalcTrigger,Trigger1Y)),NA())</f>
        <v>6.6201546964239633E-3</v>
      </c>
      <c r="N2900" s="145">
        <f>IFERROR(_xll.qlIndexFixing(ONIndex1M,I2900,TRUE,_xll.ohTrigger(RecalcTrigger,Trigger1M)),NA())</f>
        <v>6.1855516886000217E-3</v>
      </c>
      <c r="O2900" s="44">
        <f>IFERROR(_xll.qlIndexFixing(ONIndex3M,I2900,TRUE,_xll.ohTrigger(RecalcTrigger,Trigger3M)),NA())</f>
        <v>6.3857837410230545E-3</v>
      </c>
      <c r="P2900" s="44">
        <f>IFERROR(_xll.qlIndexFixing(ONIndex6M,I2900,TRUE,_xll.ohTrigger(RecalcTrigger,Trigger6M)),NA())</f>
        <v>6.3406963951950779E-3</v>
      </c>
      <c r="Q2900" s="146">
        <f>IFERROR(_xll.qlIndexFixing(ONIndex1Y,I2900,TRUE,_xll.ohTrigger(RecalcTrigger,Trigger1Y)),NA())</f>
        <v>6.5060332339805793E-3</v>
      </c>
    </row>
    <row r="2901" spans="2:17" x14ac:dyDescent="0.2">
      <c r="B2901" s="39" t="s">
        <v>42</v>
      </c>
      <c r="D2901" s="42">
        <f>_xll.qlCalendarAdvance(Calendar,$D2900,B2901,"f",FALSE)</f>
        <v>60100</v>
      </c>
      <c r="E2901" s="140">
        <f>_xll.qlInterestRateIndexValueDate(IndexON,D2901)</f>
        <v>60100</v>
      </c>
      <c r="F2901" s="156">
        <f>IFERROR(_xll.qlIndexFixing(IndexON,D2901,TRUE,_xll.ohTrigger(RecalcTrigger,TriggerON)),NA())</f>
        <v>5.5026629268317695E-3</v>
      </c>
      <c r="H2901" s="42">
        <f>_xll.qlCalendarAdvance(Calendar,$H2900,B2901,"f",FALSE)</f>
        <v>60100</v>
      </c>
      <c r="I2901" s="140">
        <f>_xll.qlInterestRateIndexValueDate(Index1M,$H2901)</f>
        <v>60100</v>
      </c>
      <c r="J2901" s="145">
        <f>IFERROR(_xll.qlIndexFixing(Index1M,$H2901,TRUE,_xll.ohTrigger(RecalcTrigger,Trigger1M)),NA())</f>
        <v>6.1978817674326198E-3</v>
      </c>
      <c r="K2901" s="44">
        <f>IFERROR(_xll.qlIndexFixing(Index3M,H2901,TRUE,_xll.ohTrigger(RecalcTrigger,Trigger3M)),NA())</f>
        <v>6.4132763877991009E-3</v>
      </c>
      <c r="L2901" s="44">
        <f>IFERROR(_xll.qlIndexFixing(Index6M,$H2901,TRUE,_xll.ohTrigger(RecalcTrigger,Trigger6M)),NA())</f>
        <v>6.3998613936545566E-3</v>
      </c>
      <c r="M2901" s="146">
        <f>IFERROR(_xll.qlIndexFixing(Index1Y,$H2901,TRUE,_xll.ohTrigger(RecalcTrigger,Trigger1Y)),NA())</f>
        <v>6.6238064714219114E-3</v>
      </c>
      <c r="N2901" s="145">
        <f>IFERROR(_xll.qlIndexFixing(ONIndex1M,I2901,TRUE,_xll.ohTrigger(RecalcTrigger,Trigger1M)),NA())</f>
        <v>6.1888707154234002E-3</v>
      </c>
      <c r="O2901" s="44">
        <f>IFERROR(_xll.qlIndexFixing(ONIndex3M,I2901,TRUE,_xll.ohTrigger(RecalcTrigger,Trigger3M)),NA())</f>
        <v>6.3887448686861248E-3</v>
      </c>
      <c r="P2901" s="44">
        <f>IFERROR(_xll.qlIndexFixing(ONIndex6M,I2901,TRUE,_xll.ohTrigger(RecalcTrigger,Trigger6M)),NA())</f>
        <v>6.3440674881753978E-3</v>
      </c>
      <c r="Q2901" s="146">
        <f>IFERROR(_xll.qlIndexFixing(ONIndex1Y,I2901,TRUE,_xll.ohTrigger(RecalcTrigger,Trigger1Y)),NA())</f>
        <v>6.5094467705739678E-3</v>
      </c>
    </row>
    <row r="2902" spans="2:17" x14ac:dyDescent="0.2">
      <c r="B2902" s="39" t="s">
        <v>42</v>
      </c>
      <c r="D2902" s="42">
        <f>_xll.qlCalendarAdvance(Calendar,$D2901,B2902,"f",FALSE)</f>
        <v>60107</v>
      </c>
      <c r="E2902" s="140">
        <f>_xll.qlInterestRateIndexValueDate(IndexON,D2902)</f>
        <v>60107</v>
      </c>
      <c r="F2902" s="156">
        <f>IFERROR(_xll.qlIndexFixing(IndexON,D2902,TRUE,_xll.ohTrigger(RecalcTrigger,TriggerON)),NA())</f>
        <v>5.505781782390029E-3</v>
      </c>
      <c r="H2902" s="42">
        <f>_xll.qlCalendarAdvance(Calendar,$H2901,B2902,"f",FALSE)</f>
        <v>60107</v>
      </c>
      <c r="I2902" s="140">
        <f>_xll.qlInterestRateIndexValueDate(Index1M,$H2902)</f>
        <v>60107</v>
      </c>
      <c r="J2902" s="145">
        <f>IFERROR(_xll.qlIndexFixing(Index1M,$H2902,TRUE,_xll.ohTrigger(RecalcTrigger,Trigger1M)),NA())</f>
        <v>6.2015172612566779E-3</v>
      </c>
      <c r="K2902" s="44">
        <f>IFERROR(_xll.qlIndexFixing(Index3M,H2902,TRUE,_xll.ohTrigger(RecalcTrigger,Trigger3M)),NA())</f>
        <v>6.4162809157340857E-3</v>
      </c>
      <c r="L2902" s="44">
        <f>IFERROR(_xll.qlIndexFixing(Index6M,$H2902,TRUE,_xll.ohTrigger(RecalcTrigger,Trigger6M)),NA())</f>
        <v>6.4033463247328264E-3</v>
      </c>
      <c r="M2902" s="146">
        <f>IFERROR(_xll.qlIndexFixing(Index1Y,$H2902,TRUE,_xll.ohTrigger(RecalcTrigger,Trigger1Y)),NA())</f>
        <v>6.627466555683359E-3</v>
      </c>
      <c r="N2902" s="145">
        <f>IFERROR(_xll.qlIndexFixing(ONIndex1M,I2902,TRUE,_xll.ohTrigger(RecalcTrigger,Trigger1M)),NA())</f>
        <v>6.1921967628808527E-3</v>
      </c>
      <c r="O2902" s="44">
        <f>IFERROR(_xll.qlIndexFixing(ONIndex3M,I2902,TRUE,_xll.ohTrigger(RecalcTrigger,Trigger3M)),NA())</f>
        <v>6.391711143436396E-3</v>
      </c>
      <c r="P2902" s="44">
        <f>IFERROR(_xll.qlIndexFixing(ONIndex6M,I2902,TRUE,_xll.ohTrigger(RecalcTrigger,Trigger6M)),NA())</f>
        <v>6.3474457970302822E-3</v>
      </c>
      <c r="Q2902" s="146">
        <f>IFERROR(_xll.qlIndexFixing(ONIndex1Y,I2902,TRUE,_xll.ohTrigger(RecalcTrigger,Trigger1Y)),NA())</f>
        <v>6.5128685489257432E-3</v>
      </c>
    </row>
    <row r="2903" spans="2:17" x14ac:dyDescent="0.2">
      <c r="B2903" s="39" t="s">
        <v>42</v>
      </c>
      <c r="D2903" s="42">
        <f>_xll.qlCalendarAdvance(Calendar,$D2902,B2903,"f",FALSE)</f>
        <v>60114</v>
      </c>
      <c r="E2903" s="140">
        <f>_xll.qlInterestRateIndexValueDate(IndexON,D2903)</f>
        <v>60114</v>
      </c>
      <c r="F2903" s="156">
        <f>IFERROR(_xll.qlIndexFixing(IndexON,D2903,TRUE,_xll.ohTrigger(RecalcTrigger,TriggerON)),NA())</f>
        <v>5.5089056609536335E-3</v>
      </c>
      <c r="H2903" s="42">
        <f>_xll.qlCalendarAdvance(Calendar,$H2902,B2903,"f",FALSE)</f>
        <v>60114</v>
      </c>
      <c r="I2903" s="140">
        <f>_xll.qlInterestRateIndexValueDate(Index1M,$H2903)</f>
        <v>60114</v>
      </c>
      <c r="J2903" s="145">
        <f>IFERROR(_xll.qlIndexFixing(Index1M,$H2903,TRUE,_xll.ohTrigger(RecalcTrigger,Trigger1M)),NA())</f>
        <v>6.2036977376574102E-3</v>
      </c>
      <c r="K2903" s="44">
        <f>IFERROR(_xll.qlIndexFixing(Index3M,H2903,TRUE,_xll.ohTrigger(RecalcTrigger,Trigger3M)),NA())</f>
        <v>6.4192906012006711E-3</v>
      </c>
      <c r="L2903" s="44">
        <f>IFERROR(_xll.qlIndexFixing(Index6M,$H2903,TRUE,_xll.ohTrigger(RecalcTrigger,Trigger6M)),NA())</f>
        <v>6.4059142905476011E-3</v>
      </c>
      <c r="M2903" s="146">
        <f>IFERROR(_xll.qlIndexFixing(Index1Y,$H2903,TRUE,_xll.ohTrigger(RecalcTrigger,Trigger1Y)),NA())</f>
        <v>6.6311349492991223E-3</v>
      </c>
      <c r="N2903" s="145">
        <f>IFERROR(_xll.qlIndexFixing(ONIndex1M,I2903,TRUE,_xll.ohTrigger(RecalcTrigger,Trigger1M)),NA())</f>
        <v>6.1955298310534257E-3</v>
      </c>
      <c r="O2903" s="44">
        <f>IFERROR(_xll.qlIndexFixing(ONIndex3M,I2903,TRUE,_xll.ohTrigger(RecalcTrigger,Trigger3M)),NA())</f>
        <v>6.3946825651928219E-3</v>
      </c>
      <c r="P2903" s="44">
        <f>IFERROR(_xll.qlIndexFixing(ONIndex6M,I2903,TRUE,_xll.ohTrigger(RecalcTrigger,Trigger6M)),NA())</f>
        <v>6.3508313216786849E-3</v>
      </c>
      <c r="Q2903" s="146">
        <f>IFERROR(_xll.qlIndexFixing(ONIndex1Y,I2903,TRUE,_xll.ohTrigger(RecalcTrigger,Trigger1Y)),NA())</f>
        <v>6.5162985687117203E-3</v>
      </c>
    </row>
    <row r="2904" spans="2:17" x14ac:dyDescent="0.2">
      <c r="B2904" s="39" t="s">
        <v>42</v>
      </c>
      <c r="D2904" s="42">
        <f>_xll.qlCalendarAdvance(Calendar,$D2903,B2904,"f",FALSE)</f>
        <v>60121</v>
      </c>
      <c r="E2904" s="140">
        <f>_xll.qlInterestRateIndexValueDate(IndexON,D2904)</f>
        <v>60121</v>
      </c>
      <c r="F2904" s="156">
        <f>IFERROR(_xll.qlIndexFixing(IndexON,D2904,TRUE,_xll.ohTrigger(RecalcTrigger,TriggerON)),NA())</f>
        <v>5.5120345626846756E-3</v>
      </c>
      <c r="H2904" s="42">
        <f>_xll.qlCalendarAdvance(Calendar,$H2903,B2904,"f",FALSE)</f>
        <v>60121</v>
      </c>
      <c r="I2904" s="140">
        <f>_xll.qlInterestRateIndexValueDate(Index1M,$H2904)</f>
        <v>60121</v>
      </c>
      <c r="J2904" s="145">
        <f>IFERROR(_xll.qlIndexFixing(Index1M,$H2904,TRUE,_xll.ohTrigger(RecalcTrigger,Trigger1M)),NA())</f>
        <v>6.2079329013543447E-3</v>
      </c>
      <c r="K2904" s="44">
        <f>IFERROR(_xll.qlIndexFixing(Index3M,H2904,TRUE,_xll.ohTrigger(RecalcTrigger,Trigger3M)),NA())</f>
        <v>6.422305444210308E-3</v>
      </c>
      <c r="L2904" s="44">
        <f>IFERROR(_xll.qlIndexFixing(Index6M,$H2904,TRUE,_xll.ohTrigger(RecalcTrigger,Trigger6M)),NA())</f>
        <v>6.4103379230047068E-3</v>
      </c>
      <c r="M2904" s="146">
        <f>IFERROR(_xll.qlIndexFixing(Index1Y,$H2904,TRUE,_xll.ohTrigger(RecalcTrigger,Trigger1Y)),NA())</f>
        <v>6.6348116523597955E-3</v>
      </c>
      <c r="N2904" s="145">
        <f>IFERROR(_xll.qlIndexFixing(ONIndex1M,I2904,TRUE,_xll.ohTrigger(RecalcTrigger,Trigger1M)),NA())</f>
        <v>6.1988699198600727E-3</v>
      </c>
      <c r="O2904" s="44">
        <f>IFERROR(_xll.qlIndexFixing(ONIndex3M,I2904,TRUE,_xll.ohTrigger(RecalcTrigger,Trigger3M)),NA())</f>
        <v>6.3976591339554023E-3</v>
      </c>
      <c r="P2904" s="44">
        <f>IFERROR(_xll.qlIndexFixing(ONIndex6M,I2904,TRUE,_xll.ohTrigger(RecalcTrigger,Trigger6M)),NA())</f>
        <v>6.3542240622016521E-3</v>
      </c>
      <c r="Q2904" s="146">
        <f>IFERROR(_xll.qlIndexFixing(ONIndex1Y,I2904,TRUE,_xll.ohTrigger(RecalcTrigger,Trigger1Y)),NA())</f>
        <v>6.5197368300129455E-3</v>
      </c>
    </row>
    <row r="2905" spans="2:17" x14ac:dyDescent="0.2">
      <c r="B2905" s="39" t="s">
        <v>42</v>
      </c>
      <c r="D2905" s="42">
        <f>_xll.qlCalendarAdvance(Calendar,$D2904,B2905,"f",FALSE)</f>
        <v>60128</v>
      </c>
      <c r="E2905" s="140">
        <f>_xll.qlInterestRateIndexValueDate(IndexON,D2905)</f>
        <v>60128</v>
      </c>
      <c r="F2905" s="156">
        <f>IFERROR(_xll.qlIndexFixing(IndexON,D2905,TRUE,_xll.ohTrigger(RecalcTrigger,TriggerON)),NA())</f>
        <v>5.5151684872589701E-3</v>
      </c>
      <c r="H2905" s="42">
        <f>_xll.qlCalendarAdvance(Calendar,$H2904,B2905,"f",FALSE)</f>
        <v>60128</v>
      </c>
      <c r="I2905" s="140">
        <f>_xll.qlInterestRateIndexValueDate(Index1M,$H2905)</f>
        <v>60128</v>
      </c>
      <c r="J2905" s="145">
        <f>IFERROR(_xll.qlIndexFixing(Index1M,$H2905,TRUE,_xll.ohTrigger(RecalcTrigger,Trigger1M)),NA())</f>
        <v>6.2112973299420504E-3</v>
      </c>
      <c r="K2905" s="44">
        <f>IFERROR(_xll.qlIndexFixing(Index3M,H2905,TRUE,_xll.ohTrigger(RecalcTrigger,Trigger3M)),NA())</f>
        <v>6.4253254447744499E-3</v>
      </c>
      <c r="L2905" s="44">
        <f>IFERROR(_xll.qlIndexFixing(Index6M,$H2905,TRUE,_xll.ohTrigger(RecalcTrigger,Trigger6M)),NA())</f>
        <v>6.4138445902745689E-3</v>
      </c>
      <c r="M2905" s="146">
        <f>IFERROR(_xll.qlIndexFixing(Index1Y,$H2905,TRUE,_xll.ohTrigger(RecalcTrigger,Trigger1Y)),NA())</f>
        <v>6.6384966649557509E-3</v>
      </c>
      <c r="N2905" s="145">
        <f>IFERROR(_xll.qlIndexFixing(ONIndex1M,I2905,TRUE,_xll.ohTrigger(RecalcTrigger,Trigger1M)),NA())</f>
        <v>6.2022170292197476E-3</v>
      </c>
      <c r="O2905" s="44">
        <f>IFERROR(_xll.qlIndexFixing(ONIndex3M,I2905,TRUE,_xll.ohTrigger(RecalcTrigger,Trigger3M)),NA())</f>
        <v>6.4006408498051837E-3</v>
      </c>
      <c r="P2905" s="44">
        <f>IFERROR(_xll.qlIndexFixing(ONIndex6M,I2905,TRUE,_xll.ohTrigger(RecalcTrigger,Trigger6M)),NA())</f>
        <v>6.3576240183560451E-3</v>
      </c>
      <c r="Q2905" s="146">
        <f>IFERROR(_xll.qlIndexFixing(ONIndex1Y,I2905,TRUE,_xll.ohTrigger(RecalcTrigger,Trigger1Y)),NA())</f>
        <v>6.5231833329915112E-3</v>
      </c>
    </row>
    <row r="2906" spans="2:17" x14ac:dyDescent="0.2">
      <c r="B2906" s="39" t="s">
        <v>42</v>
      </c>
      <c r="D2906" s="42">
        <f>_xll.qlCalendarAdvance(Calendar,$D2905,B2906,"f",FALSE)</f>
        <v>60135</v>
      </c>
      <c r="E2906" s="140">
        <f>_xll.qlInterestRateIndexValueDate(IndexON,D2906)</f>
        <v>60135</v>
      </c>
      <c r="F2906" s="156">
        <f>IFERROR(_xll.qlIndexFixing(IndexON,D2906,TRUE,_xll.ohTrigger(RecalcTrigger,TriggerON)),NA())</f>
        <v>5.5183074350007022E-3</v>
      </c>
      <c r="H2906" s="42">
        <f>_xll.qlCalendarAdvance(Calendar,$H2905,B2906,"f",FALSE)</f>
        <v>60135</v>
      </c>
      <c r="I2906" s="140">
        <f>_xll.qlInterestRateIndexValueDate(Index1M,$H2906)</f>
        <v>60135</v>
      </c>
      <c r="J2906" s="145">
        <f>IFERROR(_xll.qlIndexFixing(Index1M,$H2906,TRUE,_xll.ohTrigger(RecalcTrigger,Trigger1M)),NA())</f>
        <v>6.214668783844253E-3</v>
      </c>
      <c r="K2906" s="44">
        <f>IFERROR(_xll.qlIndexFixing(Index3M,H2906,TRUE,_xll.ohTrigger(RecalcTrigger,Trigger3M)),NA())</f>
        <v>6.4283506029054289E-3</v>
      </c>
      <c r="L2906" s="44">
        <f>IFERROR(_xll.qlIndexFixing(Index6M,$H2906,TRUE,_xll.ohTrigger(RecalcTrigger,Trigger6M)),NA())</f>
        <v>6.4173585030191894E-3</v>
      </c>
      <c r="M2906" s="146">
        <f>IFERROR(_xll.qlIndexFixing(Index1Y,$H2906,TRUE,_xll.ohTrigger(RecalcTrigger,Trigger1Y)),NA())</f>
        <v>6.6421899871793588E-3</v>
      </c>
      <c r="N2906" s="145">
        <f>IFERROR(_xll.qlIndexFixing(ONIndex1M,I2906,TRUE,_xll.ohTrigger(RecalcTrigger,Trigger1M)),NA())</f>
        <v>6.2055711593755891E-3</v>
      </c>
      <c r="O2906" s="44">
        <f>IFERROR(_xll.qlIndexFixing(ONIndex3M,I2906,TRUE,_xll.ohTrigger(RecalcTrigger,Trigger3M)),NA())</f>
        <v>6.4036277127421659E-3</v>
      </c>
      <c r="P2906" s="44">
        <f>IFERROR(_xll.qlIndexFixing(ONIndex6M,I2906,TRUE,_xll.ohTrigger(RecalcTrigger,Trigger6M)),NA())</f>
        <v>6.3610311903850025E-3</v>
      </c>
      <c r="Q2906" s="146">
        <f>IFERROR(_xll.qlIndexFixing(ONIndex1Y,I2906,TRUE,_xll.ohTrigger(RecalcTrigger,Trigger1Y)),NA())</f>
        <v>6.5266380775663713E-3</v>
      </c>
    </row>
    <row r="2907" spans="2:17" x14ac:dyDescent="0.2">
      <c r="B2907" s="39" t="s">
        <v>42</v>
      </c>
      <c r="D2907" s="42">
        <f>_xll.qlCalendarAdvance(Calendar,$D2906,B2907,"f",FALSE)</f>
        <v>60142</v>
      </c>
      <c r="E2907" s="140">
        <f>_xll.qlInterestRateIndexValueDate(IndexON,D2907)</f>
        <v>60142</v>
      </c>
      <c r="F2907" s="156">
        <f>IFERROR(_xll.qlIndexFixing(IndexON,D2907,TRUE,_xll.ohTrigger(RecalcTrigger,TriggerON)),NA())</f>
        <v>5.5214514058288255E-3</v>
      </c>
      <c r="H2907" s="42">
        <f>_xll.qlCalendarAdvance(Calendar,$H2906,B2907,"f",FALSE)</f>
        <v>60142</v>
      </c>
      <c r="I2907" s="140">
        <f>_xll.qlInterestRateIndexValueDate(Index1M,$H2907)</f>
        <v>60142</v>
      </c>
      <c r="J2907" s="145">
        <f>IFERROR(_xll.qlIndexFixing(Index1M,$H2907,TRUE,_xll.ohTrigger(RecalcTrigger,Trigger1M)),NA())</f>
        <v>6.2180472630710831E-3</v>
      </c>
      <c r="K2907" s="44">
        <f>IFERROR(_xll.qlIndexFixing(Index3M,H2907,TRUE,_xll.ohTrigger(RecalcTrigger,Trigger3M)),NA())</f>
        <v>6.4313809186138157E-3</v>
      </c>
      <c r="L2907" s="44">
        <f>IFERROR(_xll.qlIndexFixing(Index6M,$H2907,TRUE,_xll.ohTrigger(RecalcTrigger,Trigger6M)),NA())</f>
        <v>6.4199485016400498E-3</v>
      </c>
      <c r="M2907" s="146">
        <f>IFERROR(_xll.qlIndexFixing(Index1Y,$H2907,TRUE,_xll.ohTrigger(RecalcTrigger,Trigger1Y)),NA())</f>
        <v>6.6458916191209916E-3</v>
      </c>
      <c r="N2907" s="145">
        <f>IFERROR(_xll.qlIndexFixing(ONIndex1M,I2907,TRUE,_xll.ohTrigger(RecalcTrigger,Trigger1M)),NA())</f>
        <v>6.2089323100844585E-3</v>
      </c>
      <c r="O2907" s="44">
        <f>IFERROR(_xll.qlIndexFixing(ONIndex3M,I2907,TRUE,_xll.ohTrigger(RecalcTrigger,Trigger3M)),NA())</f>
        <v>6.4066197226042565E-3</v>
      </c>
      <c r="P2907" s="44">
        <f>IFERROR(_xll.qlIndexFixing(ONIndex6M,I2907,TRUE,_xll.ohTrigger(RecalcTrigger,Trigger6M)),NA())</f>
        <v>6.3644455782074782E-3</v>
      </c>
      <c r="Q2907" s="146">
        <f>IFERROR(_xll.qlIndexFixing(ONIndex1Y,I2907,TRUE,_xll.ohTrigger(RecalcTrigger,Trigger1Y)),NA())</f>
        <v>6.5301010636564794E-3</v>
      </c>
    </row>
    <row r="2908" spans="2:17" x14ac:dyDescent="0.2">
      <c r="B2908" s="39" t="s">
        <v>42</v>
      </c>
      <c r="D2908" s="42">
        <f>_xll.qlCalendarAdvance(Calendar,$D2907,B2908,"f",FALSE)</f>
        <v>60149</v>
      </c>
      <c r="E2908" s="140">
        <f>_xll.qlInterestRateIndexValueDate(IndexON,D2908)</f>
        <v>60149</v>
      </c>
      <c r="F2908" s="156">
        <f>IFERROR(_xll.qlIndexFixing(IndexON,D2908,TRUE,_xll.ohTrigger(RecalcTrigger,TriggerON)),NA())</f>
        <v>5.5246003995812476E-3</v>
      </c>
      <c r="H2908" s="42">
        <f>_xll.qlCalendarAdvance(Calendar,$H2907,B2908,"f",FALSE)</f>
        <v>60149</v>
      </c>
      <c r="I2908" s="140">
        <f>_xll.qlInterestRateIndexValueDate(Index1M,$H2908)</f>
        <v>60149</v>
      </c>
      <c r="J2908" s="145">
        <f>IFERROR(_xll.qlIndexFixing(Index1M,$H2908,TRUE,_xll.ohTrigger(RecalcTrigger,Trigger1M)),NA())</f>
        <v>6.2214327676250736E-3</v>
      </c>
      <c r="K2908" s="44">
        <f>IFERROR(_xll.qlIndexFixing(Index3M,H2908,TRUE,_xll.ohTrigger(RecalcTrigger,Trigger3M)),NA())</f>
        <v>6.4341419192505975E-3</v>
      </c>
      <c r="L2908" s="44">
        <f>IFERROR(_xll.qlIndexFixing(Index6M,$H2908,TRUE,_xll.ohTrigger(RecalcTrigger,Trigger6M)),NA())</f>
        <v>6.4228535292865955E-3</v>
      </c>
      <c r="M2908" s="146">
        <f>IFERROR(_xll.qlIndexFixing(Index1Y,$H2908,TRUE,_xll.ohTrigger(RecalcTrigger,Trigger1Y)),NA())</f>
        <v>6.6496015608725756E-3</v>
      </c>
      <c r="N2908" s="145">
        <f>IFERROR(_xll.qlIndexFixing(ONIndex1M,I2908,TRUE,_xll.ohTrigger(RecalcTrigger,Trigger1M)),NA())</f>
        <v>6.2123004815084482E-3</v>
      </c>
      <c r="O2908" s="44">
        <f>IFERROR(_xll.qlIndexFixing(ONIndex3M,I2908,TRUE,_xll.ohTrigger(RecalcTrigger,Trigger3M)),NA())</f>
        <v>6.4096168796345943E-3</v>
      </c>
      <c r="P2908" s="44">
        <f>IFERROR(_xll.qlIndexFixing(ONIndex6M,I2908,TRUE,_xll.ohTrigger(RecalcTrigger,Trigger6M)),NA())</f>
        <v>6.3678671818234722E-3</v>
      </c>
      <c r="Q2908" s="146">
        <f>IFERROR(_xll.qlIndexFixing(ONIndex1Y,I2908,TRUE,_xll.ohTrigger(RecalcTrigger,Trigger1Y)),NA())</f>
        <v>6.5335722913428818E-3</v>
      </c>
    </row>
    <row r="2909" spans="2:17" x14ac:dyDescent="0.2">
      <c r="B2909" s="39" t="s">
        <v>42</v>
      </c>
      <c r="D2909" s="42">
        <f>_xll.qlCalendarAdvance(Calendar,$D2908,B2909,"f",FALSE)</f>
        <v>60156</v>
      </c>
      <c r="E2909" s="140">
        <f>_xll.qlInterestRateIndexValueDate(IndexON,D2909)</f>
        <v>60156</v>
      </c>
      <c r="F2909" s="156">
        <f>IFERROR(_xll.qlIndexFixing(IndexON,D2909,TRUE,_xll.ohTrigger(RecalcTrigger,TriggerON)),NA())</f>
        <v>5.5277544164200609E-3</v>
      </c>
      <c r="H2909" s="42">
        <f>_xll.qlCalendarAdvance(Calendar,$H2908,B2909,"f",FALSE)</f>
        <v>60156</v>
      </c>
      <c r="I2909" s="140">
        <f>_xll.qlInterestRateIndexValueDate(Index1M,$H2909)</f>
        <v>60156</v>
      </c>
      <c r="J2909" s="145">
        <f>IFERROR(_xll.qlIndexFixing(Index1M,$H2909,TRUE,_xll.ohTrigger(RecalcTrigger,Trigger1M)),NA())</f>
        <v>6.2248252975112897E-3</v>
      </c>
      <c r="K2909" s="44">
        <f>IFERROR(_xll.qlIndexFixing(Index3M,H2909,TRUE,_xll.ohTrigger(RecalcTrigger,Trigger3M)),NA())</f>
        <v>6.4371821281873094E-3</v>
      </c>
      <c r="L2909" s="44">
        <f>IFERROR(_xll.qlIndexFixing(Index6M,$H2909,TRUE,_xll.ohTrigger(RecalcTrigger,Trigger6M)),NA())</f>
        <v>6.426386280520298E-3</v>
      </c>
      <c r="M2909" s="146">
        <f>IFERROR(_xll.qlIndexFixing(Index1Y,$H2909,TRUE,_xll.ohTrigger(RecalcTrigger,Trigger1Y)),NA())</f>
        <v>6.6533198125258153E-3</v>
      </c>
      <c r="N2909" s="145">
        <f>IFERROR(_xll.qlIndexFixing(ONIndex1M,I2909,TRUE,_xll.ohTrigger(RecalcTrigger,Trigger1M)),NA())</f>
        <v>6.2156756734854657E-3</v>
      </c>
      <c r="O2909" s="44">
        <f>IFERROR(_xll.qlIndexFixing(ONIndex3M,I2909,TRUE,_xll.ohTrigger(RecalcTrigger,Trigger3M)),NA())</f>
        <v>6.4126191836710866E-3</v>
      </c>
      <c r="P2909" s="44">
        <f>IFERROR(_xll.qlIndexFixing(ONIndex6M,I2909,TRUE,_xll.ohTrigger(RecalcTrigger,Trigger6M)),NA())</f>
        <v>6.3712960011519382E-3</v>
      </c>
      <c r="Q2909" s="146">
        <f>IFERROR(_xll.qlIndexFixing(ONIndex1Y,I2909,TRUE,_xll.ohTrigger(RecalcTrigger,Trigger1Y)),NA())</f>
        <v>6.5370517606255785E-3</v>
      </c>
    </row>
    <row r="2910" spans="2:17" x14ac:dyDescent="0.2">
      <c r="B2910" s="39" t="s">
        <v>42</v>
      </c>
      <c r="D2910" s="42">
        <f>_xll.qlCalendarAdvance(Calendar,$D2909,B2910,"f",FALSE)</f>
        <v>60163</v>
      </c>
      <c r="E2910" s="140">
        <f>_xll.qlInterestRateIndexValueDate(IndexON,D2910)</f>
        <v>60163</v>
      </c>
      <c r="F2910" s="156">
        <f>IFERROR(_xll.qlIndexFixing(IndexON,D2910,TRUE,_xll.ohTrigger(RecalcTrigger,TriggerON)),NA())</f>
        <v>5.5309134563452655E-3</v>
      </c>
      <c r="H2910" s="42">
        <f>_xll.qlCalendarAdvance(Calendar,$H2909,B2910,"f",FALSE)</f>
        <v>60163</v>
      </c>
      <c r="I2910" s="140">
        <f>_xll.qlInterestRateIndexValueDate(Index1M,$H2910)</f>
        <v>60163</v>
      </c>
      <c r="J2910" s="145">
        <f>IFERROR(_xll.qlIndexFixing(Index1M,$H2910,TRUE,_xll.ohTrigger(RecalcTrigger,Trigger1M)),NA())</f>
        <v>6.228224852742395E-3</v>
      </c>
      <c r="K2910" s="44">
        <f>IFERROR(_xll.qlIndexFixing(Index3M,H2910,TRUE,_xll.ohTrigger(RecalcTrigger,Trigger3M)),NA())</f>
        <v>6.4402274946198804E-3</v>
      </c>
      <c r="L2910" s="44">
        <f>IFERROR(_xll.qlIndexFixing(Index6M,$H2910,TRUE,_xll.ohTrigger(RecalcTrigger,Trigger6M)),NA())</f>
        <v>6.4299262765620873E-3</v>
      </c>
      <c r="M2910" s="146">
        <f>IFERROR(_xll.qlIndexFixing(Index1Y,$H2910,TRUE,_xll.ohTrigger(RecalcTrigger,Trigger1Y)),NA())</f>
        <v>6.6570463741726371E-3</v>
      </c>
      <c r="N2910" s="145">
        <f>IFERROR(_xll.qlIndexFixing(ONIndex1M,I2910,TRUE,_xll.ohTrigger(RecalcTrigger,Trigger1M)),NA())</f>
        <v>6.2190578862586499E-3</v>
      </c>
      <c r="O2910" s="44">
        <f>IFERROR(_xll.qlIndexFixing(ONIndex3M,I2910,TRUE,_xll.ohTrigger(RecalcTrigger,Trigger3M)),NA())</f>
        <v>6.4156266347137336E-3</v>
      </c>
      <c r="P2910" s="44">
        <f>IFERROR(_xll.qlIndexFixing(ONIndex6M,I2910,TRUE,_xll.ohTrigger(RecalcTrigger,Trigger6M)),NA())</f>
        <v>6.3747320363549687E-3</v>
      </c>
      <c r="Q2910" s="146">
        <f>IFERROR(_xll.qlIndexFixing(ONIndex1Y,I2910,TRUE,_xll.ohTrigger(RecalcTrigger,Trigger1Y)),NA())</f>
        <v>6.5405394714235232E-3</v>
      </c>
    </row>
    <row r="2911" spans="2:17" x14ac:dyDescent="0.2">
      <c r="B2911" s="39" t="s">
        <v>42</v>
      </c>
      <c r="D2911" s="42">
        <f>_xll.qlCalendarAdvance(Calendar,$D2910,B2911,"f",FALSE)</f>
        <v>60170</v>
      </c>
      <c r="E2911" s="140">
        <f>_xll.qlInterestRateIndexValueDate(IndexON,D2911)</f>
        <v>60170</v>
      </c>
      <c r="F2911" s="156">
        <f>IFERROR(_xll.qlIndexFixing(IndexON,D2911,TRUE,_xll.ohTrigger(RecalcTrigger,TriggerON)),NA())</f>
        <v>5.5340775192758151E-3</v>
      </c>
      <c r="H2911" s="42">
        <f>_xll.qlCalendarAdvance(Calendar,$H2910,B2911,"f",FALSE)</f>
        <v>60170</v>
      </c>
      <c r="I2911" s="140">
        <f>_xll.qlInterestRateIndexValueDate(Index1M,$H2911)</f>
        <v>60170</v>
      </c>
      <c r="J2911" s="145">
        <f>IFERROR(_xll.qlIndexFixing(Index1M,$H2911,TRUE,_xll.ohTrigger(RecalcTrigger,Trigger1M)),NA())</f>
        <v>6.2316314333183895E-3</v>
      </c>
      <c r="K2911" s="44">
        <f>IFERROR(_xll.qlIndexFixing(Index3M,H2911,TRUE,_xll.ohTrigger(RecalcTrigger,Trigger3M)),NA())</f>
        <v>6.4443812350249291E-3</v>
      </c>
      <c r="L2911" s="44">
        <f>IFERROR(_xll.qlIndexFixing(Index6M,$H2911,TRUE,_xll.ohTrigger(RecalcTrigger,Trigger6M)),NA())</f>
        <v>6.4334735174500241E-3</v>
      </c>
      <c r="M2911" s="146">
        <f>IFERROR(_xll.qlIndexFixing(Index1Y,$H2911,TRUE,_xll.ohTrigger(RecalcTrigger,Trigger1Y)),NA())</f>
        <v>6.6607812459056337E-3</v>
      </c>
      <c r="N2911" s="145">
        <f>IFERROR(_xll.qlIndexFixing(ONIndex1M,I2911,TRUE,_xll.ohTrigger(RecalcTrigger,Trigger1M)),NA())</f>
        <v>6.2224471195038156E-3</v>
      </c>
      <c r="O2911" s="44">
        <f>IFERROR(_xll.qlIndexFixing(ONIndex3M,I2911,TRUE,_xll.ohTrigger(RecalcTrigger,Trigger3M)),NA())</f>
        <v>6.4186392329246278E-3</v>
      </c>
      <c r="P2911" s="44">
        <f>IFERROR(_xll.qlIndexFixing(ONIndex6M,I2911,TRUE,_xll.ohTrigger(RecalcTrigger,Trigger6M)),NA())</f>
        <v>6.3781752873515174E-3</v>
      </c>
      <c r="Q2911" s="146">
        <f>IFERROR(_xll.qlIndexFixing(ONIndex1Y,I2911,TRUE,_xll.ohTrigger(RecalcTrigger,Trigger1Y)),NA())</f>
        <v>6.5440354238177623E-3</v>
      </c>
    </row>
    <row r="2912" spans="2:17" x14ac:dyDescent="0.2">
      <c r="B2912" s="39" t="s">
        <v>42</v>
      </c>
      <c r="D2912" s="42">
        <f>_xll.qlCalendarAdvance(Calendar,$D2911,B2912,"f",FALSE)</f>
        <v>60177</v>
      </c>
      <c r="E2912" s="140">
        <f>_xll.qlInterestRateIndexValueDate(IndexON,D2912)</f>
        <v>60177</v>
      </c>
      <c r="F2912" s="156">
        <f>IFERROR(_xll.qlIndexFixing(IndexON,D2912,TRUE,_xll.ohTrigger(RecalcTrigger,TriggerON)),NA())</f>
        <v>5.5372466052117097E-3</v>
      </c>
      <c r="H2912" s="42">
        <f>_xll.qlCalendarAdvance(Calendar,$H2911,B2912,"f",FALSE)</f>
        <v>60177</v>
      </c>
      <c r="I2912" s="140">
        <f>_xll.qlInterestRateIndexValueDate(Index1M,$H2912)</f>
        <v>60177</v>
      </c>
      <c r="J2912" s="145">
        <f>IFERROR(_xll.qlIndexFixing(Index1M,$H2912,TRUE,_xll.ohTrigger(RecalcTrigger,Trigger1M)),NA())</f>
        <v>6.2350450392494039E-3</v>
      </c>
      <c r="K2912" s="44">
        <f>IFERROR(_xll.qlIndexFixing(Index3M,H2912,TRUE,_xll.ohTrigger(RecalcTrigger,Trigger3M)),NA())</f>
        <v>6.4466098612406143E-3</v>
      </c>
      <c r="L2912" s="44">
        <f>IFERROR(_xll.qlIndexFixing(Index6M,$H2912,TRUE,_xll.ohTrigger(RecalcTrigger,Trigger6M)),NA())</f>
        <v>6.4373411119507291E-3</v>
      </c>
      <c r="M2912" s="146">
        <f>IFERROR(_xll.qlIndexFixing(Index1Y,$H2912,TRUE,_xll.ohTrigger(RecalcTrigger,Trigger1Y)),NA())</f>
        <v>6.6645244278162874E-3</v>
      </c>
      <c r="N2912" s="145">
        <f>IFERROR(_xll.qlIndexFixing(ONIndex1M,I2912,TRUE,_xll.ohTrigger(RecalcTrigger,Trigger1M)),NA())</f>
        <v>6.2258433735451479E-3</v>
      </c>
      <c r="O2912" s="44">
        <f>IFERROR(_xll.qlIndexFixing(ONIndex3M,I2912,TRUE,_xll.ohTrigger(RecalcTrigger,Trigger3M)),NA())</f>
        <v>6.421656977979584E-3</v>
      </c>
      <c r="P2912" s="44">
        <f>IFERROR(_xll.qlIndexFixing(ONIndex6M,I2912,TRUE,_xll.ohTrigger(RecalcTrigger,Trigger6M)),NA())</f>
        <v>6.3816257540605381E-3</v>
      </c>
      <c r="Q2912" s="146">
        <f>IFERROR(_xll.qlIndexFixing(ONIndex1Y,I2912,TRUE,_xll.ohTrigger(RecalcTrigger,Trigger1Y)),NA())</f>
        <v>6.5475396178082956E-3</v>
      </c>
    </row>
    <row r="2913" spans="2:17" x14ac:dyDescent="0.2">
      <c r="B2913" s="39" t="s">
        <v>42</v>
      </c>
      <c r="D2913" s="42">
        <f>_xll.qlCalendarAdvance(Calendar,$D2912,B2913,"f",FALSE)</f>
        <v>60184</v>
      </c>
      <c r="E2913" s="140">
        <f>_xll.qlInterestRateIndexValueDate(IndexON,D2913)</f>
        <v>60184</v>
      </c>
      <c r="F2913" s="156">
        <f>IFERROR(_xll.qlIndexFixing(IndexON,D2913,TRUE,_xll.ohTrigger(RecalcTrigger,TriggerON)),NA())</f>
        <v>5.5404207143150419E-3</v>
      </c>
      <c r="H2913" s="42">
        <f>_xll.qlCalendarAdvance(Calendar,$H2912,B2913,"f",FALSE)</f>
        <v>60184</v>
      </c>
      <c r="I2913" s="140">
        <f>_xll.qlInterestRateIndexValueDate(Index1M,$H2913)</f>
        <v>60184</v>
      </c>
      <c r="J2913" s="145">
        <f>IFERROR(_xll.qlIndexFixing(Index1M,$H2913,TRUE,_xll.ohTrigger(RecalcTrigger,Trigger1M)),NA())</f>
        <v>6.2384656705430364E-3</v>
      </c>
      <c r="K2913" s="44">
        <f>IFERROR(_xll.qlIndexFixing(Index3M,H2913,TRUE,_xll.ohTrigger(RecalcTrigger,Trigger3M)),NA())</f>
        <v>6.449671122665401E-3</v>
      </c>
      <c r="L2913" s="44">
        <f>IFERROR(_xll.qlIndexFixing(Index6M,$H2913,TRUE,_xll.ohTrigger(RecalcTrigger,Trigger6M)),NA())</f>
        <v>6.4409034228888416E-3</v>
      </c>
      <c r="M2913" s="146">
        <f>IFERROR(_xll.qlIndexFixing(Index1Y,$H2913,TRUE,_xll.ohTrigger(RecalcTrigger,Trigger1Y)),NA())</f>
        <v>6.668275919998079E-3</v>
      </c>
      <c r="N2913" s="145">
        <f>IFERROR(_xll.qlIndexFixing(ONIndex1M,I2913,TRUE,_xll.ohTrigger(RecalcTrigger,Trigger1M)),NA())</f>
        <v>6.2292466482205544E-3</v>
      </c>
      <c r="O2913" s="44">
        <f>IFERROR(_xll.qlIndexFixing(ONIndex3M,I2913,TRUE,_xll.ohTrigger(RecalcTrigger,Trigger3M)),NA())</f>
        <v>6.4246798702838337E-3</v>
      </c>
      <c r="P2913" s="44">
        <f>IFERROR(_xll.qlIndexFixing(ONIndex6M,I2913,TRUE,_xll.ohTrigger(RecalcTrigger,Trigger6M)),NA())</f>
        <v>6.3850834365630771E-3</v>
      </c>
      <c r="Q2913" s="146">
        <f>IFERROR(_xll.qlIndexFixing(ONIndex1Y,I2913,TRUE,_xll.ohTrigger(RecalcTrigger,Trigger1Y)),NA())</f>
        <v>6.551052053314077E-3</v>
      </c>
    </row>
    <row r="2914" spans="2:17" x14ac:dyDescent="0.2">
      <c r="B2914" s="39" t="s">
        <v>42</v>
      </c>
      <c r="D2914" s="42">
        <f>_xll.qlCalendarAdvance(Calendar,$D2913,B2914,"f",FALSE)</f>
        <v>60191</v>
      </c>
      <c r="E2914" s="140">
        <f>_xll.qlInterestRateIndexValueDate(IndexON,D2914)</f>
        <v>60191</v>
      </c>
      <c r="F2914" s="156">
        <f>IFERROR(_xll.qlIndexFixing(IndexON,D2914,TRUE,_xll.ohTrigger(RecalcTrigger,TriggerON)),NA())</f>
        <v>5.5435998464237191E-3</v>
      </c>
      <c r="H2914" s="42">
        <f>_xll.qlCalendarAdvance(Calendar,$H2913,B2914,"f",FALSE)</f>
        <v>60191</v>
      </c>
      <c r="I2914" s="140">
        <f>_xll.qlInterestRateIndexValueDate(Index1M,$H2914)</f>
        <v>60191</v>
      </c>
      <c r="J2914" s="145">
        <f>IFERROR(_xll.qlIndexFixing(Index1M,$H2914,TRUE,_xll.ohTrigger(RecalcTrigger,Trigger1M)),NA())</f>
        <v>6.2418933271992869E-3</v>
      </c>
      <c r="K2914" s="44">
        <f>IFERROR(_xll.qlIndexFixing(Index3M,H2914,TRUE,_xll.ohTrigger(RecalcTrigger,Trigger3M)),NA())</f>
        <v>6.4527375417521675E-3</v>
      </c>
      <c r="L2914" s="44">
        <f>IFERROR(_xll.qlIndexFixing(Index6M,$H2914,TRUE,_xll.ohTrigger(RecalcTrigger,Trigger6M)),NA())</f>
        <v>6.4444729789538821E-3</v>
      </c>
      <c r="M2914" s="146">
        <f>IFERROR(_xll.qlIndexFixing(Index1Y,$H2914,TRUE,_xll.ohTrigger(RecalcTrigger,Trigger1Y)),NA())</f>
        <v>6.6720357225438232E-3</v>
      </c>
      <c r="N2914" s="145">
        <f>IFERROR(_xll.qlIndexFixing(ONIndex1M,I2914,TRUE,_xll.ohTrigger(RecalcTrigger,Trigger1M)),NA())</f>
        <v>6.232656943530035E-3</v>
      </c>
      <c r="O2914" s="44">
        <f>IFERROR(_xll.qlIndexFixing(ONIndex3M,I2914,TRUE,_xll.ohTrigger(RecalcTrigger,Trigger3M)),NA())</f>
        <v>6.4277079095131917E-3</v>
      </c>
      <c r="P2914" s="44">
        <f>IFERROR(_xll.qlIndexFixing(ONIndex6M,I2914,TRUE,_xll.ohTrigger(RecalcTrigger,Trigger6M)),NA())</f>
        <v>6.3885483349401806E-3</v>
      </c>
      <c r="Q2914" s="146">
        <f>IFERROR(_xll.qlIndexFixing(ONIndex1Y,I2914,TRUE,_xll.ohTrigger(RecalcTrigger,Trigger1Y)),NA())</f>
        <v>6.554572730497199E-3</v>
      </c>
    </row>
    <row r="2915" spans="2:17" x14ac:dyDescent="0.2">
      <c r="B2915" s="39" t="s">
        <v>42</v>
      </c>
      <c r="D2915" s="42">
        <f>_xll.qlCalendarAdvance(Calendar,$D2914,B2915,"f",FALSE)</f>
        <v>60198</v>
      </c>
      <c r="E2915" s="140">
        <f>_xll.qlInterestRateIndexValueDate(IndexON,D2915)</f>
        <v>60198</v>
      </c>
      <c r="F2915" s="156">
        <f>IFERROR(_xll.qlIndexFixing(IndexON,D2915,TRUE,_xll.ohTrigger(RecalcTrigger,TriggerON)),NA())</f>
        <v>5.5467840014566949E-3</v>
      </c>
      <c r="H2915" s="42">
        <f>_xll.qlCalendarAdvance(Calendar,$H2914,B2915,"f",FALSE)</f>
        <v>60198</v>
      </c>
      <c r="I2915" s="140">
        <f>_xll.qlInterestRateIndexValueDate(Index1M,$H2915)</f>
        <v>60198</v>
      </c>
      <c r="J2915" s="145">
        <f>IFERROR(_xll.qlIndexFixing(Index1M,$H2915,TRUE,_xll.ohTrigger(RecalcTrigger,Trigger1M)),NA())</f>
        <v>6.2453280092308189E-3</v>
      </c>
      <c r="K2915" s="44">
        <f>IFERROR(_xll.qlIndexFixing(Index3M,H2915,TRUE,_xll.ohTrigger(RecalcTrigger,Trigger3M)),NA())</f>
        <v>6.4558091185114835E-3</v>
      </c>
      <c r="L2915" s="44">
        <f>IFERROR(_xll.qlIndexFixing(Index6M,$H2915,TRUE,_xll.ohTrigger(RecalcTrigger,Trigger6M)),NA())</f>
        <v>6.4480497801823666E-3</v>
      </c>
      <c r="M2915" s="146">
        <f>IFERROR(_xll.qlIndexFixing(Index1Y,$H2915,TRUE,_xll.ohTrigger(RecalcTrigger,Trigger1Y)),NA())</f>
        <v>6.6758038355458904E-3</v>
      </c>
      <c r="N2915" s="145">
        <f>IFERROR(_xll.qlIndexFixing(ONIndex1M,I2915,TRUE,_xll.ohTrigger(RecalcTrigger,Trigger1M)),NA())</f>
        <v>6.2360742593925433E-3</v>
      </c>
      <c r="O2915" s="44">
        <f>IFERROR(_xll.qlIndexFixing(ONIndex3M,I2915,TRUE,_xll.ohTrigger(RecalcTrigger,Trigger3M)),NA())</f>
        <v>6.4307410957487043E-3</v>
      </c>
      <c r="P2915" s="44">
        <f>IFERROR(_xll.qlIndexFixing(ONIndex6M,I2915,TRUE,_xll.ohTrigger(RecalcTrigger,Trigger6M)),NA())</f>
        <v>6.3920204490297561E-3</v>
      </c>
      <c r="Q2915" s="146">
        <f>IFERROR(_xll.qlIndexFixing(ONIndex1Y,I2915,TRUE,_xll.ohTrigger(RecalcTrigger,Trigger1Y)),NA())</f>
        <v>6.558101649195569E-3</v>
      </c>
    </row>
    <row r="2916" spans="2:17" x14ac:dyDescent="0.2">
      <c r="B2916" s="39" t="s">
        <v>42</v>
      </c>
      <c r="D2916" s="42">
        <f>_xll.qlCalendarAdvance(Calendar,$D2915,B2916,"f",FALSE)</f>
        <v>60205</v>
      </c>
      <c r="E2916" s="140">
        <f>_xll.qlInterestRateIndexValueDate(IndexON,D2916)</f>
        <v>60205</v>
      </c>
      <c r="F2916" s="156">
        <f>IFERROR(_xll.qlIndexFixing(IndexON,D2916,TRUE,_xll.ohTrigger(RecalcTrigger,TriggerON)),NA())</f>
        <v>5.5499731796571083E-3</v>
      </c>
      <c r="H2916" s="42">
        <f>_xll.qlCalendarAdvance(Calendar,$H2915,B2916,"f",FALSE)</f>
        <v>60205</v>
      </c>
      <c r="I2916" s="140">
        <f>_xll.qlInterestRateIndexValueDate(Index1M,$H2916)</f>
        <v>60205</v>
      </c>
      <c r="J2916" s="145">
        <f>IFERROR(_xll.qlIndexFixing(Index1M,$H2916,TRUE,_xll.ohTrigger(RecalcTrigger,Trigger1M)),NA())</f>
        <v>6.2478701257736458E-3</v>
      </c>
      <c r="K2916" s="44">
        <f>IFERROR(_xll.qlIndexFixing(Index3M,H2916,TRUE,_xll.ohTrigger(RecalcTrigger,Trigger3M)),NA())</f>
        <v>6.4588858529556828E-3</v>
      </c>
      <c r="L2916" s="44">
        <f>IFERROR(_xll.qlIndexFixing(Index6M,$H2916,TRUE,_xll.ohTrigger(RecalcTrigger,Trigger6M)),NA())</f>
        <v>6.4516338266148174E-3</v>
      </c>
      <c r="M2916" s="146">
        <f>IFERROR(_xll.qlIndexFixing(Index1Y,$H2916,TRUE,_xll.ohTrigger(RecalcTrigger,Trigger1Y)),NA())</f>
        <v>6.6795802590979836E-3</v>
      </c>
      <c r="N2916" s="145">
        <f>IFERROR(_xll.qlIndexFixing(ONIndex1M,I2916,TRUE,_xll.ohTrigger(RecalcTrigger,Trigger1M)),NA())</f>
        <v>6.2394985960512184E-3</v>
      </c>
      <c r="O2916" s="44">
        <f>IFERROR(_xll.qlIndexFixing(ONIndex3M,I2916,TRUE,_xll.ohTrigger(RecalcTrigger,Trigger3M)),NA())</f>
        <v>6.4337794291524641E-3</v>
      </c>
      <c r="P2916" s="44">
        <f>IFERROR(_xll.qlIndexFixing(ONIndex6M,I2916,TRUE,_xll.ohTrigger(RecalcTrigger,Trigger6M)),NA())</f>
        <v>6.3954997789938961E-3</v>
      </c>
      <c r="Q2916" s="146">
        <f>IFERROR(_xll.qlIndexFixing(ONIndex1Y,I2916,TRUE,_xll.ohTrigger(RecalcTrigger,Trigger1Y)),NA())</f>
        <v>6.5616388094902334E-3</v>
      </c>
    </row>
    <row r="2917" spans="2:17" x14ac:dyDescent="0.2">
      <c r="B2917" s="39" t="s">
        <v>42</v>
      </c>
      <c r="D2917" s="42">
        <f>_xll.qlCalendarAdvance(Calendar,$D2916,B2917,"f",FALSE)</f>
        <v>60212</v>
      </c>
      <c r="E2917" s="140">
        <f>_xll.qlInterestRateIndexValueDate(IndexON,D2917)</f>
        <v>60212</v>
      </c>
      <c r="F2917" s="156">
        <f>IFERROR(_xll.qlIndexFixing(IndexON,D2917,TRUE,_xll.ohTrigger(RecalcTrigger,TriggerON)),NA())</f>
        <v>5.553167380943913E-3</v>
      </c>
      <c r="H2917" s="42">
        <f>_xll.qlCalendarAdvance(Calendar,$H2916,B2917,"f",FALSE)</f>
        <v>60212</v>
      </c>
      <c r="I2917" s="140">
        <f>_xll.qlInterestRateIndexValueDate(Index1M,$H2917)</f>
        <v>60212</v>
      </c>
      <c r="J2917" s="145">
        <f>IFERROR(_xll.qlIndexFixing(Index1M,$H2917,TRUE,_xll.ohTrigger(RecalcTrigger,Trigger1M)),NA())</f>
        <v>6.252218449432391E-3</v>
      </c>
      <c r="K2917" s="44">
        <f>IFERROR(_xll.qlIndexFixing(Index3M,H2917,TRUE,_xll.ohTrigger(RecalcTrigger,Trigger3M)),NA())</f>
        <v>6.4619677450979789E-3</v>
      </c>
      <c r="L2917" s="44">
        <f>IFERROR(_xll.qlIndexFixing(Index6M,$H2917,TRUE,_xll.ohTrigger(RecalcTrigger,Trigger6M)),NA())</f>
        <v>6.4549091066924465E-3</v>
      </c>
      <c r="M2917" s="146">
        <f>IFERROR(_xll.qlIndexFixing(Index1Y,$H2917,TRUE,_xll.ohTrigger(RecalcTrigger,Trigger1Y)),NA())</f>
        <v>6.6833649932933614E-3</v>
      </c>
      <c r="N2917" s="145">
        <f>IFERROR(_xll.qlIndexFixing(ONIndex1M,I2917,TRUE,_xll.ohTrigger(RecalcTrigger,Trigger1M)),NA())</f>
        <v>6.2429299532629212E-3</v>
      </c>
      <c r="O2917" s="44">
        <f>IFERROR(_xll.qlIndexFixing(ONIndex3M,I2917,TRUE,_xll.ohTrigger(RecalcTrigger,Trigger3M)),NA())</f>
        <v>6.4368229095623786E-3</v>
      </c>
      <c r="P2917" s="44">
        <f>IFERROR(_xll.qlIndexFixing(ONIndex6M,I2917,TRUE,_xll.ohTrigger(RecalcTrigger,Trigger6M)),NA())</f>
        <v>6.3989863246705081E-3</v>
      </c>
      <c r="Q2917" s="146">
        <f>IFERROR(_xll.qlIndexFixing(ONIndex1Y,I2917,TRUE,_xll.ohTrigger(RecalcTrigger,Trigger1Y)),NA())</f>
        <v>6.5651842114622383E-3</v>
      </c>
    </row>
    <row r="2918" spans="2:17" x14ac:dyDescent="0.2">
      <c r="B2918" s="39" t="s">
        <v>42</v>
      </c>
      <c r="D2918" s="42">
        <f>_xll.qlCalendarAdvance(Calendar,$D2917,B2918,"f",FALSE)</f>
        <v>60219</v>
      </c>
      <c r="E2918" s="140">
        <f>_xll.qlInterestRateIndexValueDate(IndexON,D2918)</f>
        <v>60219</v>
      </c>
      <c r="F2918" s="156">
        <f>IFERROR(_xll.qlIndexFixing(IndexON,D2918,TRUE,_xll.ohTrigger(RecalcTrigger,TriggerON)),NA())</f>
        <v>5.5563666051550165E-3</v>
      </c>
      <c r="H2918" s="42">
        <f>_xll.qlCalendarAdvance(Calendar,$H2917,B2918,"f",FALSE)</f>
        <v>60219</v>
      </c>
      <c r="I2918" s="140">
        <f>_xll.qlInterestRateIndexValueDate(Index1M,$H2918)</f>
        <v>60219</v>
      </c>
      <c r="J2918" s="145">
        <f>IFERROR(_xll.qlIndexFixing(Index1M,$H2918,TRUE,_xll.ohTrigger(RecalcTrigger,Trigger1M)),NA())</f>
        <v>6.2556742076176272E-3</v>
      </c>
      <c r="K2918" s="44">
        <f>IFERROR(_xll.qlIndexFixing(Index3M,H2918,TRUE,_xll.ohTrigger(RecalcTrigger,Trigger3M)),NA())</f>
        <v>6.4650547949480627E-3</v>
      </c>
      <c r="L2918" s="44">
        <f>IFERROR(_xll.qlIndexFixing(Index6M,$H2918,TRUE,_xll.ohTrigger(RecalcTrigger,Trigger6M)),NA())</f>
        <v>6.4585070625767169E-3</v>
      </c>
      <c r="M2918" s="146">
        <f>IFERROR(_xll.qlIndexFixing(Index1Y,$H2918,TRUE,_xll.ohTrigger(RecalcTrigger,Trigger1Y)),NA())</f>
        <v>6.6871580382255047E-3</v>
      </c>
      <c r="N2918" s="145">
        <f>IFERROR(_xll.qlIndexFixing(ONIndex1M,I2918,TRUE,_xll.ohTrigger(RecalcTrigger,Trigger1M)),NA())</f>
        <v>6.2463683311897444E-3</v>
      </c>
      <c r="O2918" s="44">
        <f>IFERROR(_xll.qlIndexFixing(ONIndex3M,I2918,TRUE,_xll.ohTrigger(RecalcTrigger,Trigger3M)),NA())</f>
        <v>6.4398715370594939E-3</v>
      </c>
      <c r="P2918" s="44">
        <f>IFERROR(_xll.qlIndexFixing(ONIndex6M,I2918,TRUE,_xll.ohTrigger(RecalcTrigger,Trigger6M)),NA())</f>
        <v>6.4024800862216846E-3</v>
      </c>
      <c r="Q2918" s="146">
        <f>IFERROR(_xll.qlIndexFixing(ONIndex1Y,I2918,TRUE,_xll.ohTrigger(RecalcTrigger,Trigger1Y)),NA())</f>
        <v>6.5687378549494913E-3</v>
      </c>
    </row>
    <row r="2919" spans="2:17" x14ac:dyDescent="0.2">
      <c r="B2919" s="39" t="s">
        <v>42</v>
      </c>
      <c r="D2919" s="42">
        <f>_xll.qlCalendarAdvance(Calendar,$D2918,B2919,"f",FALSE)</f>
        <v>60226</v>
      </c>
      <c r="E2919" s="140">
        <f>_xll.qlInterestRateIndexValueDate(IndexON,D2919)</f>
        <v>60226</v>
      </c>
      <c r="F2919" s="156">
        <f>IFERROR(_xll.qlIndexFixing(IndexON,D2919,TRUE,_xll.ohTrigger(RecalcTrigger,TriggerON)),NA())</f>
        <v>5.5595708524525111E-3</v>
      </c>
      <c r="H2919" s="42">
        <f>_xll.qlCalendarAdvance(Calendar,$H2918,B2919,"f",FALSE)</f>
        <v>60226</v>
      </c>
      <c r="I2919" s="140">
        <f>_xll.qlInterestRateIndexValueDate(Index1M,$H2919)</f>
        <v>60226</v>
      </c>
      <c r="J2919" s="145">
        <f>IFERROR(_xll.qlIndexFixing(Index1M,$H2919,TRUE,_xll.ohTrigger(RecalcTrigger,Trigger1M)),NA())</f>
        <v>6.2591369912009392E-3</v>
      </c>
      <c r="K2919" s="44">
        <f>IFERROR(_xll.qlIndexFixing(Index3M,H2919,TRUE,_xll.ohTrigger(RecalcTrigger,Trigger3M)),NA())</f>
        <v>6.4681470025191477E-3</v>
      </c>
      <c r="L2919" s="44">
        <f>IFERROR(_xll.qlIndexFixing(Index6M,$H2919,TRUE,_xll.ohTrigger(RecalcTrigger,Trigger6M)),NA())</f>
        <v>6.4621122636143048E-3</v>
      </c>
      <c r="M2919" s="146">
        <f>IFERROR(_xll.qlIndexFixing(Index1Y,$H2919,TRUE,_xll.ohTrigger(RecalcTrigger,Trigger1Y)),NA())</f>
        <v>6.6909593939883383E-3</v>
      </c>
      <c r="N2919" s="145">
        <f>IFERROR(_xll.qlIndexFixing(ONIndex1M,I2919,TRUE,_xll.ohTrigger(RecalcTrigger,Trigger1M)),NA())</f>
        <v>6.2498137296695955E-3</v>
      </c>
      <c r="O2919" s="44">
        <f>IFERROR(_xll.qlIndexFixing(ONIndex3M,I2919,TRUE,_xll.ohTrigger(RecalcTrigger,Trigger3M)),NA())</f>
        <v>6.4429253115627638E-3</v>
      </c>
      <c r="P2919" s="44">
        <f>IFERROR(_xll.qlIndexFixing(ONIndex6M,I2919,TRUE,_xll.ohTrigger(RecalcTrigger,Trigger6M)),NA())</f>
        <v>6.4059810634853331E-3</v>
      </c>
      <c r="Q2919" s="146">
        <f>IFERROR(_xll.qlIndexFixing(ONIndex1Y,I2919,TRUE,_xll.ohTrigger(RecalcTrigger,Trigger1Y)),NA())</f>
        <v>6.5722997399519922E-3</v>
      </c>
    </row>
    <row r="2920" spans="2:17" x14ac:dyDescent="0.2">
      <c r="B2920" s="39" t="s">
        <v>42</v>
      </c>
      <c r="D2920" s="42">
        <f>_xll.qlCalendarAdvance(Calendar,$D2919,B2920,"f",FALSE)</f>
        <v>60233</v>
      </c>
      <c r="E2920" s="140">
        <f>_xll.qlInterestRateIndexValueDate(IndexON,D2920)</f>
        <v>60233</v>
      </c>
      <c r="F2920" s="156">
        <f>IFERROR(_xll.qlIndexFixing(IndexON,D2920,TRUE,_xll.ohTrigger(RecalcTrigger,TriggerON)),NA())</f>
        <v>5.5627801228363971E-3</v>
      </c>
      <c r="H2920" s="42">
        <f>_xll.qlCalendarAdvance(Calendar,$H2919,B2920,"f",FALSE)</f>
        <v>60233</v>
      </c>
      <c r="I2920" s="140">
        <f>_xll.qlInterestRateIndexValueDate(Index1M,$H2920)</f>
        <v>60233</v>
      </c>
      <c r="J2920" s="145">
        <f>IFERROR(_xll.qlIndexFixing(Index1M,$H2920,TRUE,_xll.ohTrigger(RecalcTrigger,Trigger1M)),NA())</f>
        <v>6.2626068001924579E-3</v>
      </c>
      <c r="K2920" s="44">
        <f>IFERROR(_xll.qlIndexFixing(Index3M,H2920,TRUE,_xll.ohTrigger(RecalcTrigger,Trigger3M)),NA())</f>
        <v>6.4712443678226865E-3</v>
      </c>
      <c r="L2920" s="44">
        <f>IFERROR(_xll.qlIndexFixing(Index6M,$H2920,TRUE,_xll.ohTrigger(RecalcTrigger,Trigger6M)),NA())</f>
        <v>6.4657247098437176E-3</v>
      </c>
      <c r="M2920" s="146">
        <f>IFERROR(_xll.qlIndexFixing(Index1Y,$H2920,TRUE,_xll.ohTrigger(RecalcTrigger,Trigger1Y)),NA())</f>
        <v>6.6947690606762311E-3</v>
      </c>
      <c r="N2920" s="145">
        <f>IFERROR(_xll.qlIndexFixing(ONIndex1M,I2920,TRUE,_xll.ohTrigger(RecalcTrigger,Trigger1M)),NA())</f>
        <v>6.2532661488645669E-3</v>
      </c>
      <c r="O2920" s="44">
        <f>IFERROR(_xll.qlIndexFixing(ONIndex3M,I2920,TRUE,_xll.ohTrigger(RecalcTrigger,Trigger3M)),NA())</f>
        <v>6.4459842330721884E-3</v>
      </c>
      <c r="P2920" s="44">
        <f>IFERROR(_xll.qlIndexFixing(ONIndex6M,I2920,TRUE,_xll.ohTrigger(RecalcTrigger,Trigger6M)),NA())</f>
        <v>6.4094892565424999E-3</v>
      </c>
      <c r="Q2920" s="146">
        <f>IFERROR(_xll.qlIndexFixing(ONIndex1Y,I2920,TRUE,_xll.ohTrigger(RecalcTrigger,Trigger1Y)),NA())</f>
        <v>6.5758698665507875E-3</v>
      </c>
    </row>
    <row r="2921" spans="2:17" x14ac:dyDescent="0.2">
      <c r="B2921" s="39" t="s">
        <v>42</v>
      </c>
      <c r="D2921" s="42">
        <f>_xll.qlCalendarAdvance(Calendar,$D2920,B2921,"f",FALSE)</f>
        <v>60240</v>
      </c>
      <c r="E2921" s="140">
        <f>_xll.qlInterestRateIndexValueDate(IndexON,D2921)</f>
        <v>60240</v>
      </c>
      <c r="F2921" s="156">
        <f>IFERROR(_xll.qlIndexFixing(IndexON,D2921,TRUE,_xll.ohTrigger(RecalcTrigger,TriggerON)),NA())</f>
        <v>5.5659944162256281E-3</v>
      </c>
      <c r="H2921" s="42">
        <f>_xll.qlCalendarAdvance(Calendar,$H2920,B2921,"f",FALSE)</f>
        <v>60240</v>
      </c>
      <c r="I2921" s="140">
        <f>_xll.qlInterestRateIndexValueDate(Index1M,$H2921)</f>
        <v>60240</v>
      </c>
      <c r="J2921" s="145">
        <f>IFERROR(_xll.qlIndexFixing(Index1M,$H2921,TRUE,_xll.ohTrigger(RecalcTrigger,Trigger1M)),NA())</f>
        <v>6.2660836345896503E-3</v>
      </c>
      <c r="K2921" s="44">
        <f>IFERROR(_xll.qlIndexFixing(Index3M,H2921,TRUE,_xll.ohTrigger(RecalcTrigger,Trigger3M)),NA())</f>
        <v>6.473786999812616E-3</v>
      </c>
      <c r="L2921" s="44">
        <f>IFERROR(_xll.qlIndexFixing(Index6M,$H2921,TRUE,_xll.ohTrigger(RecalcTrigger,Trigger6M)),NA())</f>
        <v>6.469662738180961E-3</v>
      </c>
      <c r="M2921" s="146">
        <f>IFERROR(_xll.qlIndexFixing(Index1Y,$H2921,TRUE,_xll.ohTrigger(RecalcTrigger,Trigger1Y)),NA())</f>
        <v>6.6985870383831081E-3</v>
      </c>
      <c r="N2921" s="145">
        <f>IFERROR(_xll.qlIndexFixing(ONIndex1M,I2921,TRUE,_xll.ohTrigger(RecalcTrigger,Trigger1M)),NA())</f>
        <v>6.2567255887746587E-3</v>
      </c>
      <c r="O2921" s="44">
        <f>IFERROR(_xll.qlIndexFixing(ONIndex3M,I2921,TRUE,_xll.ohTrigger(RecalcTrigger,Trigger3M)),NA())</f>
        <v>6.4490483016688138E-3</v>
      </c>
      <c r="P2921" s="44">
        <f>IFERROR(_xll.qlIndexFixing(ONIndex6M,I2921,TRUE,_xll.ohTrigger(RecalcTrigger,Trigger6M)),NA())</f>
        <v>6.4130046654742312E-3</v>
      </c>
      <c r="Q2921" s="146">
        <f>IFERROR(_xll.qlIndexFixing(ONIndex1Y,I2921,TRUE,_xll.ohTrigger(RecalcTrigger,Trigger1Y)),NA())</f>
        <v>6.5794482347458771E-3</v>
      </c>
    </row>
    <row r="2922" spans="2:17" x14ac:dyDescent="0.2">
      <c r="B2922" s="39" t="s">
        <v>42</v>
      </c>
      <c r="D2922" s="42">
        <f>_xll.qlCalendarAdvance(Calendar,$D2921,B2922,"f",FALSE)</f>
        <v>60247</v>
      </c>
      <c r="E2922" s="140">
        <f>_xll.qlInterestRateIndexValueDate(IndexON,D2922)</f>
        <v>60247</v>
      </c>
      <c r="F2922" s="156">
        <f>IFERROR(_xll.qlIndexFixing(IndexON,D2922,TRUE,_xll.ohTrigger(RecalcTrigger,TriggerON)),NA())</f>
        <v>5.5692137327822966E-3</v>
      </c>
      <c r="H2922" s="42">
        <f>_xll.qlCalendarAdvance(Calendar,$H2921,B2922,"f",FALSE)</f>
        <v>60247</v>
      </c>
      <c r="I2922" s="140">
        <f>_xll.qlInterestRateIndexValueDate(Index1M,$H2922)</f>
        <v>60247</v>
      </c>
      <c r="J2922" s="145">
        <f>IFERROR(_xll.qlIndexFixing(Index1M,$H2922,TRUE,_xll.ohTrigger(RecalcTrigger,Trigger1M)),NA())</f>
        <v>6.2695674944077129E-3</v>
      </c>
      <c r="K2922" s="44">
        <f>IFERROR(_xll.qlIndexFixing(Index3M,H2922,TRUE,_xll.ohTrigger(RecalcTrigger,Trigger3M)),NA())</f>
        <v>6.4768938336463707E-3</v>
      </c>
      <c r="L2922" s="44">
        <f>IFERROR(_xll.qlIndexFixing(Index6M,$H2922,TRUE,_xll.ohTrigger(RecalcTrigger,Trigger6M)),NA())</f>
        <v>6.4732902566476749E-3</v>
      </c>
      <c r="M2922" s="146">
        <f>IFERROR(_xll.qlIndexFixing(Index1Y,$H2922,TRUE,_xll.ohTrigger(RecalcTrigger,Trigger1Y)),NA())</f>
        <v>6.7024133272033382E-3</v>
      </c>
      <c r="N2922" s="145">
        <f>IFERROR(_xll.qlIndexFixing(ONIndex1M,I2922,TRUE,_xll.ohTrigger(RecalcTrigger,Trigger1M)),NA())</f>
        <v>6.2601920492377783E-3</v>
      </c>
      <c r="O2922" s="44">
        <f>IFERROR(_xll.qlIndexFixing(ONIndex3M,I2922,TRUE,_xll.ohTrigger(RecalcTrigger,Trigger3M)),NA())</f>
        <v>6.4521175173526402E-3</v>
      </c>
      <c r="P2922" s="44">
        <f>IFERROR(_xll.qlIndexFixing(ONIndex6M,I2922,TRUE,_xll.ohTrigger(RecalcTrigger,Trigger6M)),NA())</f>
        <v>6.4165272901184345E-3</v>
      </c>
      <c r="Q2922" s="146">
        <f>IFERROR(_xll.qlIndexFixing(ONIndex1Y,I2922,TRUE,_xll.ohTrigger(RecalcTrigger,Trigger1Y)),NA())</f>
        <v>6.5830348445372611E-3</v>
      </c>
    </row>
    <row r="2923" spans="2:17" x14ac:dyDescent="0.2">
      <c r="B2923" s="39" t="s">
        <v>42</v>
      </c>
      <c r="D2923" s="42">
        <f>_xll.qlCalendarAdvance(Calendar,$D2922,B2923,"f",FALSE)</f>
        <v>60254</v>
      </c>
      <c r="E2923" s="140">
        <f>_xll.qlInterestRateIndexValueDate(IndexON,D2923)</f>
        <v>60254</v>
      </c>
      <c r="F2923" s="156">
        <f>IFERROR(_xll.qlIndexFixing(IndexON,D2923,TRUE,_xll.ohTrigger(RecalcTrigger,TriggerON)),NA())</f>
        <v>5.5724380721822175E-3</v>
      </c>
      <c r="H2923" s="42">
        <f>_xll.qlCalendarAdvance(Calendar,$H2922,B2923,"f",FALSE)</f>
        <v>60254</v>
      </c>
      <c r="I2923" s="140">
        <f>_xll.qlInterestRateIndexValueDate(Index1M,$H2923)</f>
        <v>60254</v>
      </c>
      <c r="J2923" s="145">
        <f>IFERROR(_xll.qlIndexFixing(Index1M,$H2923,TRUE,_xll.ohTrigger(RecalcTrigger,Trigger1M)),NA())</f>
        <v>6.2730583796491782E-3</v>
      </c>
      <c r="K2923" s="44">
        <f>IFERROR(_xll.qlIndexFixing(Index3M,H2923,TRUE,_xll.ohTrigger(RecalcTrigger,Trigger3M)),NA())</f>
        <v>6.4800058250114902E-3</v>
      </c>
      <c r="L2923" s="44">
        <f>IFERROR(_xll.qlIndexFixing(Index6M,$H2923,TRUE,_xll.ohTrigger(RecalcTrigger,Trigger6M)),NA())</f>
        <v>6.4769250205908855E-3</v>
      </c>
      <c r="M2923" s="146">
        <f>IFERROR(_xll.qlIndexFixing(Index1Y,$H2923,TRUE,_xll.ohTrigger(RecalcTrigger,Trigger1Y)),NA())</f>
        <v>6.7062479272317344E-3</v>
      </c>
      <c r="N2923" s="145">
        <f>IFERROR(_xll.qlIndexFixing(ONIndex1M,I2923,TRUE,_xll.ohTrigger(RecalcTrigger,Trigger1M)),NA())</f>
        <v>6.2636655304160183E-3</v>
      </c>
      <c r="O2923" s="44">
        <f>IFERROR(_xll.qlIndexFixing(ONIndex3M,I2923,TRUE,_xll.ohTrigger(RecalcTrigger,Trigger3M)),NA())</f>
        <v>6.4551918800426211E-3</v>
      </c>
      <c r="P2923" s="44">
        <f>IFERROR(_xll.qlIndexFixing(ONIndex6M,I2923,TRUE,_xll.ohTrigger(RecalcTrigger,Trigger6M)),NA())</f>
        <v>6.4200571306372023E-3</v>
      </c>
      <c r="Q2923" s="146">
        <f>IFERROR(_xll.qlIndexFixing(ONIndex1Y,I2923,TRUE,_xll.ohTrigger(RecalcTrigger,Trigger1Y)),NA())</f>
        <v>6.5866296959249393E-3</v>
      </c>
    </row>
    <row r="2924" spans="2:17" x14ac:dyDescent="0.2">
      <c r="B2924" s="39" t="s">
        <v>42</v>
      </c>
      <c r="D2924" s="42">
        <f>_xll.qlCalendarAdvance(Calendar,$D2923,B2924,"f",FALSE)</f>
        <v>60265</v>
      </c>
      <c r="E2924" s="140">
        <f>_xll.qlInterestRateIndexValueDate(IndexON,D2924)</f>
        <v>60265</v>
      </c>
      <c r="F2924" s="156">
        <f>IFERROR(_xll.qlIndexFixing(IndexON,D2924,TRUE,_xll.ohTrigger(RecalcTrigger,TriggerON)),NA())</f>
        <v>5.5775150400050322E-3</v>
      </c>
      <c r="H2924" s="42">
        <f>_xll.qlCalendarAdvance(Calendar,$H2923,B2924,"f",FALSE)</f>
        <v>60265</v>
      </c>
      <c r="I2924" s="140">
        <f>_xll.qlInterestRateIndexValueDate(Index1M,$H2924)</f>
        <v>60265</v>
      </c>
      <c r="J2924" s="145">
        <f>IFERROR(_xll.qlIndexFixing(Index1M,$H2924,TRUE,_xll.ohTrigger(RecalcTrigger,Trigger1M)),NA())</f>
        <v>6.2782535180135627E-3</v>
      </c>
      <c r="K2924" s="44">
        <f>IFERROR(_xll.qlIndexFixing(Index3M,H2924,TRUE,_xll.ohTrigger(RecalcTrigger,Trigger3M)),NA())</f>
        <v>6.4854694345579398E-3</v>
      </c>
      <c r="L2924" s="44">
        <f>IFERROR(_xll.qlIndexFixing(Index6M,$H2924,TRUE,_xll.ohTrigger(RecalcTrigger,Trigger6M)),NA())</f>
        <v>6.4826514314131455E-3</v>
      </c>
      <c r="M2924" s="146">
        <f>IFERROR(_xll.qlIndexFixing(Index1Y,$H2924,TRUE,_xll.ohTrigger(RecalcTrigger,Trigger1Y)),NA())</f>
        <v>6.7122905195375893E-3</v>
      </c>
      <c r="N2924" s="145">
        <f>IFERROR(_xll.qlIndexFixing(ONIndex1M,I2924,TRUE,_xll.ohTrigger(RecalcTrigger,Trigger1M)),NA())</f>
        <v>6.2691380425861087E-3</v>
      </c>
      <c r="O2924" s="44">
        <f>IFERROR(_xll.qlIndexFixing(ONIndex3M,I2924,TRUE,_xll.ohTrigger(RecalcTrigger,Trigger3M)),NA())</f>
        <v>6.4600334204956145E-3</v>
      </c>
      <c r="P2924" s="44">
        <f>IFERROR(_xll.qlIndexFixing(ONIndex6M,I2924,TRUE,_xll.ohTrigger(RecalcTrigger,Trigger6M)),NA())</f>
        <v>6.4256186016364847E-3</v>
      </c>
      <c r="Q2924" s="146">
        <f>IFERROR(_xll.qlIndexFixing(ONIndex1Y,I2924,TRUE,_xll.ohTrigger(RecalcTrigger,Trigger1Y)),NA())</f>
        <v>6.5922953994113076E-3</v>
      </c>
    </row>
    <row r="2925" spans="2:17" x14ac:dyDescent="0.2">
      <c r="B2925" s="39" t="s">
        <v>42</v>
      </c>
      <c r="D2925" s="42">
        <f>_xll.qlCalendarAdvance(Calendar,$D2924,B2925,"f",FALSE)</f>
        <v>60272</v>
      </c>
      <c r="E2925" s="140">
        <f>_xll.qlInterestRateIndexValueDate(IndexON,D2925)</f>
        <v>60272</v>
      </c>
      <c r="F2925" s="156">
        <f>IFERROR(_xll.qlIndexFixing(IndexON,D2925,TRUE,_xll.ohTrigger(RecalcTrigger,TriggerON)),NA())</f>
        <v>5.5807522959128164E-3</v>
      </c>
      <c r="H2925" s="42">
        <f>_xll.qlCalendarAdvance(Calendar,$H2924,B2925,"f",FALSE)</f>
        <v>60272</v>
      </c>
      <c r="I2925" s="140">
        <f>_xll.qlInterestRateIndexValueDate(Index1M,$H2925)</f>
        <v>60272</v>
      </c>
      <c r="J2925" s="145">
        <f>IFERROR(_xll.qlIndexFixing(Index1M,$H2925,TRUE,_xll.ohTrigger(RecalcTrigger,Trigger1M)),NA())</f>
        <v>6.2817619064942281E-3</v>
      </c>
      <c r="K2925" s="44">
        <f>IFERROR(_xll.qlIndexFixing(Index3M,H2925,TRUE,_xll.ohTrigger(RecalcTrigger,Trigger3M)),NA())</f>
        <v>6.488313631721229E-3</v>
      </c>
      <c r="L2925" s="44">
        <f>IFERROR(_xll.qlIndexFixing(Index6M,$H2925,TRUE,_xll.ohTrigger(RecalcTrigger,Trigger6M)),NA())</f>
        <v>6.4863048267594361E-3</v>
      </c>
      <c r="M2925" s="146">
        <f>IFERROR(_xll.qlIndexFixing(Index1Y,$H2925,TRUE,_xll.ohTrigger(RecalcTrigger,Trigger1Y)),NA())</f>
        <v>6.716146491680508E-3</v>
      </c>
      <c r="N2925" s="145">
        <f>IFERROR(_xll.qlIndexFixing(ONIndex1M,I2925,TRUE,_xll.ohTrigger(RecalcTrigger,Trigger1M)),NA())</f>
        <v>6.2726295767423501E-3</v>
      </c>
      <c r="O2925" s="44">
        <f>IFERROR(_xll.qlIndexFixing(ONIndex3M,I2925,TRUE,_xll.ohTrigger(RecalcTrigger,Trigger3M)),NA())</f>
        <v>6.4631210184484811E-3</v>
      </c>
      <c r="P2925" s="44">
        <f>IFERROR(_xll.qlIndexFixing(ONIndex6M,I2925,TRUE,_xll.ohTrigger(RecalcTrigger,Trigger6M)),NA())</f>
        <v>6.4291669969718246E-3</v>
      </c>
      <c r="Q2925" s="146">
        <f>IFERROR(_xll.qlIndexFixing(ONIndex1Y,I2925,TRUE,_xll.ohTrigger(RecalcTrigger,Trigger1Y)),NA())</f>
        <v>6.595911443428859E-3</v>
      </c>
    </row>
    <row r="2926" spans="2:17" x14ac:dyDescent="0.2">
      <c r="B2926" s="39" t="s">
        <v>42</v>
      </c>
      <c r="D2926" s="42">
        <f>_xll.qlCalendarAdvance(Calendar,$D2925,B2926,"f",FALSE)</f>
        <v>60279</v>
      </c>
      <c r="E2926" s="140">
        <f>_xll.qlInterestRateIndexValueDate(IndexON,D2926)</f>
        <v>60279</v>
      </c>
      <c r="F2926" s="156">
        <f>IFERROR(_xll.qlIndexFixing(IndexON,D2926,TRUE,_xll.ohTrigger(RecalcTrigger,TriggerON)),NA())</f>
        <v>5.5839945749069919E-3</v>
      </c>
      <c r="H2926" s="42">
        <f>_xll.qlCalendarAdvance(Calendar,$H2925,B2926,"f",FALSE)</f>
        <v>60279</v>
      </c>
      <c r="I2926" s="140">
        <f>_xll.qlInterestRateIndexValueDate(Index1M,$H2926)</f>
        <v>60279</v>
      </c>
      <c r="J2926" s="145">
        <f>IFERROR(_xll.qlIndexFixing(Index1M,$H2926,TRUE,_xll.ohTrigger(RecalcTrigger,Trigger1M)),NA())</f>
        <v>6.2852773202652064E-3</v>
      </c>
      <c r="K2926" s="44">
        <f>IFERROR(_xll.qlIndexFixing(Index3M,H2926,TRUE,_xll.ohTrigger(RecalcTrigger,Trigger3M)),NA())</f>
        <v>6.4914444669609238E-3</v>
      </c>
      <c r="L2926" s="44">
        <f>IFERROR(_xll.qlIndexFixing(Index6M,$H2926,TRUE,_xll.ohTrigger(RecalcTrigger,Trigger6M)),NA())</f>
        <v>6.4899654677216048E-3</v>
      </c>
      <c r="M2926" s="146">
        <f>IFERROR(_xll.qlIndexFixing(Index1Y,$H2926,TRUE,_xll.ohTrigger(RecalcTrigger,Trigger1Y)),NA())</f>
        <v>6.7200107753708771E-3</v>
      </c>
      <c r="N2926" s="145">
        <f>IFERROR(_xll.qlIndexFixing(ONIndex1M,I2926,TRUE,_xll.ohTrigger(RecalcTrigger,Trigger1M)),NA())</f>
        <v>6.2761281317758044E-3</v>
      </c>
      <c r="O2926" s="44">
        <f>IFERROR(_xll.qlIndexFixing(ONIndex3M,I2926,TRUE,_xll.ohTrigger(RecalcTrigger,Trigger3M)),NA())</f>
        <v>6.4662137635695949E-3</v>
      </c>
      <c r="P2926" s="44">
        <f>IFERROR(_xll.qlIndexFixing(ONIndex6M,I2926,TRUE,_xll.ohTrigger(RecalcTrigger,Trigger6M)),NA())</f>
        <v>6.4327226081006827E-3</v>
      </c>
      <c r="Q2926" s="146">
        <f>IFERROR(_xll.qlIndexFixing(ONIndex1Y,I2926,TRUE,_xll.ohTrigger(RecalcTrigger,Trigger1Y)),NA())</f>
        <v>6.5995357289616585E-3</v>
      </c>
    </row>
    <row r="2927" spans="2:17" x14ac:dyDescent="0.2">
      <c r="B2927" s="39" t="s">
        <v>42</v>
      </c>
      <c r="D2927" s="42">
        <f>_xll.qlCalendarAdvance(Calendar,$D2926,B2927,"f",FALSE)</f>
        <v>60286</v>
      </c>
      <c r="E2927" s="140">
        <f>_xll.qlInterestRateIndexValueDate(IndexON,D2927)</f>
        <v>60286</v>
      </c>
      <c r="F2927" s="156">
        <f>IFERROR(_xll.qlIndexFixing(IndexON,D2927,TRUE,_xll.ohTrigger(RecalcTrigger,TriggerON)),NA())</f>
        <v>5.5872418769065124E-3</v>
      </c>
      <c r="H2927" s="42">
        <f>_xll.qlCalendarAdvance(Calendar,$H2926,B2927,"f",FALSE)</f>
        <v>60286</v>
      </c>
      <c r="I2927" s="140">
        <f>_xll.qlInterestRateIndexValueDate(Index1M,$H2927)</f>
        <v>60286</v>
      </c>
      <c r="J2927" s="145">
        <f>IFERROR(_xll.qlIndexFixing(Index1M,$H2927,TRUE,_xll.ohTrigger(RecalcTrigger,Trigger1M)),NA())</f>
        <v>6.2887997593369565E-3</v>
      </c>
      <c r="K2927" s="44">
        <f>IFERROR(_xll.qlIndexFixing(Index3M,H2927,TRUE,_xll.ohTrigger(RecalcTrigger,Trigger3M)),NA())</f>
        <v>6.4945804599057721E-3</v>
      </c>
      <c r="L2927" s="44">
        <f>IFERROR(_xll.qlIndexFixing(Index6M,$H2927,TRUE,_xll.ohTrigger(RecalcTrigger,Trigger6M)),NA())</f>
        <v>6.4936333543406197E-3</v>
      </c>
      <c r="M2927" s="146">
        <f>IFERROR(_xll.qlIndexFixing(Index1Y,$H2927,TRUE,_xll.ohTrigger(RecalcTrigger,Trigger1Y)),NA())</f>
        <v>6.7238833707050638E-3</v>
      </c>
      <c r="N2927" s="145">
        <f>IFERROR(_xll.qlIndexFixing(ONIndex1M,I2927,TRUE,_xll.ohTrigger(RecalcTrigger,Trigger1M)),NA())</f>
        <v>6.2796337073622865E-3</v>
      </c>
      <c r="O2927" s="44">
        <f>IFERROR(_xll.qlIndexFixing(ONIndex3M,I2927,TRUE,_xll.ohTrigger(RecalcTrigger,Trigger3M)),NA())</f>
        <v>6.469311655615817E-3</v>
      </c>
      <c r="P2927" s="44">
        <f>IFERROR(_xll.qlIndexFixing(ONIndex6M,I2927,TRUE,_xll.ohTrigger(RecalcTrigger,Trigger6M)),NA())</f>
        <v>6.4362854351041054E-3</v>
      </c>
      <c r="Q2927" s="146">
        <f>IFERROR(_xll.qlIndexFixing(ONIndex1Y,I2927,TRUE,_xll.ohTrigger(RecalcTrigger,Trigger1Y)),NA())</f>
        <v>6.6031682560907523E-3</v>
      </c>
    </row>
    <row r="2928" spans="2:17" x14ac:dyDescent="0.2">
      <c r="B2928" s="39" t="s">
        <v>42</v>
      </c>
      <c r="D2928" s="42">
        <f>_xll.qlCalendarAdvance(Calendar,$D2927,B2928,"f",FALSE)</f>
        <v>60293</v>
      </c>
      <c r="E2928" s="140">
        <f>_xll.qlInterestRateIndexValueDate(IndexON,D2928)</f>
        <v>60293</v>
      </c>
      <c r="F2928" s="156">
        <f>IFERROR(_xll.qlIndexFixing(IndexON,D2928,TRUE,_xll.ohTrigger(RecalcTrigger,TriggerON)),NA())</f>
        <v>5.5904942019113779E-3</v>
      </c>
      <c r="H2928" s="42">
        <f>_xll.qlCalendarAdvance(Calendar,$H2927,B2928,"f",FALSE)</f>
        <v>60293</v>
      </c>
      <c r="I2928" s="140">
        <f>_xll.qlInterestRateIndexValueDate(Index1M,$H2928)</f>
        <v>60293</v>
      </c>
      <c r="J2928" s="145">
        <f>IFERROR(_xll.qlIndexFixing(Index1M,$H2928,TRUE,_xll.ohTrigger(RecalcTrigger,Trigger1M)),NA())</f>
        <v>6.2923292237094773E-3</v>
      </c>
      <c r="K2928" s="44">
        <f>IFERROR(_xll.qlIndexFixing(Index3M,H2928,TRUE,_xll.ohTrigger(RecalcTrigger,Trigger3M)),NA())</f>
        <v>6.4977216105673533E-3</v>
      </c>
      <c r="L2928" s="44">
        <f>IFERROR(_xll.qlIndexFixing(Index6M,$H2928,TRUE,_xll.ohTrigger(RecalcTrigger,Trigger6M)),NA())</f>
        <v>6.4973084866543317E-3</v>
      </c>
      <c r="M2928" s="146">
        <f>IFERROR(_xll.qlIndexFixing(Index1Y,$H2928,TRUE,_xll.ohTrigger(RecalcTrigger,Trigger1Y)),NA())</f>
        <v>6.7277642777783253E-3</v>
      </c>
      <c r="N2928" s="145">
        <f>IFERROR(_xll.qlIndexFixing(ONIndex1M,I2928,TRUE,_xll.ohTrigger(RecalcTrigger,Trigger1M)),NA())</f>
        <v>6.2831463035017965E-3</v>
      </c>
      <c r="O2928" s="44">
        <f>IFERROR(_xll.qlIndexFixing(ONIndex3M,I2928,TRUE,_xll.ohTrigger(RecalcTrigger,Trigger3M)),NA())</f>
        <v>6.4724146946681937E-3</v>
      </c>
      <c r="P2928" s="44">
        <f>IFERROR(_xll.qlIndexFixing(ONIndex6M,I2928,TRUE,_xll.ohTrigger(RecalcTrigger,Trigger6M)),NA())</f>
        <v>6.4398554778200001E-3</v>
      </c>
      <c r="Q2928" s="146">
        <f>IFERROR(_xll.qlIndexFixing(ONIndex1Y,I2928,TRUE,_xll.ohTrigger(RecalcTrigger,Trigger1Y)),NA())</f>
        <v>6.6068090248971867E-3</v>
      </c>
    </row>
    <row r="2929" spans="2:17" x14ac:dyDescent="0.2">
      <c r="B2929" s="39" t="s">
        <v>42</v>
      </c>
      <c r="D2929" s="42">
        <f>_xll.qlCalendarAdvance(Calendar,$D2928,B2929,"f",FALSE)</f>
        <v>60300</v>
      </c>
      <c r="E2929" s="140">
        <f>_xll.qlInterestRateIndexValueDate(IndexON,D2929)</f>
        <v>60300</v>
      </c>
      <c r="F2929" s="156">
        <f>IFERROR(_xll.qlIndexFixing(IndexON,D2929,TRUE,_xll.ohTrigger(RecalcTrigger,TriggerON)),NA())</f>
        <v>5.593751550083681E-3</v>
      </c>
      <c r="H2929" s="42">
        <f>_xll.qlCalendarAdvance(Calendar,$H2928,B2929,"f",FALSE)</f>
        <v>60300</v>
      </c>
      <c r="I2929" s="140">
        <f>_xll.qlInterestRateIndexValueDate(Index1M,$H2929)</f>
        <v>60300</v>
      </c>
      <c r="J2929" s="145">
        <f>IFERROR(_xll.qlIndexFixing(Index1M,$H2929,TRUE,_xll.ohTrigger(RecalcTrigger,Trigger1M)),NA())</f>
        <v>6.29494342107648E-3</v>
      </c>
      <c r="K2929" s="44">
        <f>IFERROR(_xll.qlIndexFixing(Index3M,H2929,TRUE,_xll.ohTrigger(RecalcTrigger,Trigger3M)),NA())</f>
        <v>6.5011515201388878E-3</v>
      </c>
      <c r="L2929" s="44">
        <f>IFERROR(_xll.qlIndexFixing(Index6M,$H2929,TRUE,_xll.ohTrigger(RecalcTrigger,Trigger6M)),NA())</f>
        <v>6.5009908647028188E-3</v>
      </c>
      <c r="M2929" s="146">
        <f>IFERROR(_xll.qlIndexFixing(Index1Y,$H2929,TRUE,_xll.ohTrigger(RecalcTrigger,Trigger1Y)),NA())</f>
        <v>6.7316534966868069E-3</v>
      </c>
      <c r="N2929" s="145">
        <f>IFERROR(_xll.qlIndexFixing(ONIndex1M,I2929,TRUE,_xll.ohTrigger(RecalcTrigger,Trigger1M)),NA())</f>
        <v>6.2866659204374731E-3</v>
      </c>
      <c r="O2929" s="44">
        <f>IFERROR(_xll.qlIndexFixing(ONIndex3M,I2929,TRUE,_xll.ohTrigger(RecalcTrigger,Trigger3M)),NA())</f>
        <v>6.4755228808077714E-3</v>
      </c>
      <c r="P2929" s="44">
        <f>IFERROR(_xll.qlIndexFixing(ONIndex6M,I2929,TRUE,_xll.ohTrigger(RecalcTrigger,Trigger6M)),NA())</f>
        <v>6.443432736329413E-3</v>
      </c>
      <c r="Q2929" s="146">
        <f>IFERROR(_xll.qlIndexFixing(ONIndex1Y,I2929,TRUE,_xll.ohTrigger(RecalcTrigger,Trigger1Y)),NA())</f>
        <v>6.6104580352188691E-3</v>
      </c>
    </row>
    <row r="2930" spans="2:17" x14ac:dyDescent="0.2">
      <c r="B2930" s="39" t="s">
        <v>42</v>
      </c>
      <c r="D2930" s="42">
        <f>_xll.qlCalendarAdvance(Calendar,$D2929,B2930,"f",FALSE)</f>
        <v>60307</v>
      </c>
      <c r="E2930" s="140">
        <f>_xll.qlInterestRateIndexValueDate(IndexON,D2930)</f>
        <v>60307</v>
      </c>
      <c r="F2930" s="156">
        <f>IFERROR(_xll.qlIndexFixing(IndexON,D2930,TRUE,_xll.ohTrigger(RecalcTrigger,TriggerON)),NA())</f>
        <v>5.597013921261329E-3</v>
      </c>
      <c r="H2930" s="42">
        <f>_xll.qlCalendarAdvance(Calendar,$H2929,B2930,"f",FALSE)</f>
        <v>60307</v>
      </c>
      <c r="I2930" s="140">
        <f>_xll.qlInterestRateIndexValueDate(Index1M,$H2930)</f>
        <v>60307</v>
      </c>
      <c r="J2930" s="145">
        <f>IFERROR(_xll.qlIndexFixing(Index1M,$H2930,TRUE,_xll.ohTrigger(RecalcTrigger,Trigger1M)),NA())</f>
        <v>6.2984852473907784E-3</v>
      </c>
      <c r="K2930" s="44">
        <f>IFERROR(_xll.qlIndexFixing(Index3M,H2930,TRUE,_xll.ohTrigger(RecalcTrigger,Trigger3M)),NA())</f>
        <v>6.5040193850923684E-3</v>
      </c>
      <c r="L2930" s="44">
        <f>IFERROR(_xll.qlIndexFixing(Index6M,$H2930,TRUE,_xll.ohTrigger(RecalcTrigger,Trigger6M)),NA())</f>
        <v>6.5046804885266051E-3</v>
      </c>
      <c r="M2930" s="146">
        <f>IFERROR(_xll.qlIndexFixing(Index1Y,$H2930,TRUE,_xll.ohTrigger(RecalcTrigger,Trigger1Y)),NA())</f>
        <v>6.735551027527098E-3</v>
      </c>
      <c r="N2930" s="145">
        <f>IFERROR(_xll.qlIndexFixing(ONIndex1M,I2930,TRUE,_xll.ohTrigger(RecalcTrigger,Trigger1M)),NA())</f>
        <v>6.2901925579261775E-3</v>
      </c>
      <c r="O2930" s="44">
        <f>IFERROR(_xll.qlIndexFixing(ONIndex3M,I2930,TRUE,_xll.ohTrigger(RecalcTrigger,Trigger3M)),NA())</f>
        <v>6.4786362140345499E-3</v>
      </c>
      <c r="P2930" s="44">
        <f>IFERROR(_xll.qlIndexFixing(ONIndex6M,I2930,TRUE,_xll.ohTrigger(RecalcTrigger,Trigger6M)),NA())</f>
        <v>6.4470172107133905E-3</v>
      </c>
      <c r="Q2930" s="146">
        <f>IFERROR(_xll.qlIndexFixing(ONIndex1Y,I2930,TRUE,_xll.ohTrigger(RecalcTrigger,Trigger1Y)),NA())</f>
        <v>6.6141152871368458E-3</v>
      </c>
    </row>
    <row r="2931" spans="2:17" x14ac:dyDescent="0.2">
      <c r="B2931" s="39" t="s">
        <v>42</v>
      </c>
      <c r="D2931" s="42">
        <f>_xll.qlCalendarAdvance(Calendar,$D2930,B2931,"f",FALSE)</f>
        <v>60314</v>
      </c>
      <c r="E2931" s="140">
        <f>_xll.qlInterestRateIndexValueDate(IndexON,D2931)</f>
        <v>60314</v>
      </c>
      <c r="F2931" s="156">
        <f>IFERROR(_xll.qlIndexFixing(IndexON,D2931,TRUE,_xll.ohTrigger(RecalcTrigger,TriggerON)),NA())</f>
        <v>5.6002813154443221E-3</v>
      </c>
      <c r="H2931" s="42">
        <f>_xll.qlCalendarAdvance(Calendar,$H2930,B2931,"f",FALSE)</f>
        <v>60314</v>
      </c>
      <c r="I2931" s="140">
        <f>_xll.qlInterestRateIndexValueDate(Index1M,$H2931)</f>
        <v>60314</v>
      </c>
      <c r="J2931" s="145">
        <f>IFERROR(_xll.qlIndexFixing(Index1M,$H2931,TRUE,_xll.ohTrigger(RecalcTrigger,Trigger1M)),NA())</f>
        <v>6.3020340985593471E-3</v>
      </c>
      <c r="K2931" s="44">
        <f>IFERROR(_xll.qlIndexFixing(Index3M,H2931,TRUE,_xll.ohTrigger(RecalcTrigger,Trigger3M)),NA())</f>
        <v>6.5071760089807397E-3</v>
      </c>
      <c r="L2931" s="44">
        <f>IFERROR(_xll.qlIndexFixing(Index6M,$H2931,TRUE,_xll.ohTrigger(RecalcTrigger,Trigger6M)),NA())</f>
        <v>6.5083773581648763E-3</v>
      </c>
      <c r="M2931" s="146">
        <f>IFERROR(_xll.qlIndexFixing(Index1Y,$H2931,TRUE,_xll.ohTrigger(RecalcTrigger,Trigger1Y)),NA())</f>
        <v>6.7394568703953439E-3</v>
      </c>
      <c r="N2931" s="145">
        <f>IFERROR(_xll.qlIndexFixing(ONIndex1M,I2931,TRUE,_xll.ohTrigger(RecalcTrigger,Trigger1M)),NA())</f>
        <v>6.2937262161300023E-3</v>
      </c>
      <c r="O2931" s="44">
        <f>IFERROR(_xll.qlIndexFixing(ONIndex3M,I2931,TRUE,_xll.ohTrigger(RecalcTrigger,Trigger3M)),NA())</f>
        <v>6.4817546943485294E-3</v>
      </c>
      <c r="P2931" s="44">
        <f>IFERROR(_xll.qlIndexFixing(ONIndex6M,I2931,TRUE,_xll.ohTrigger(RecalcTrigger,Trigger6M)),NA())</f>
        <v>6.45060890080984E-3</v>
      </c>
      <c r="Q2931" s="146">
        <f>IFERROR(_xll.qlIndexFixing(ONIndex1Y,I2931,TRUE,_xll.ohTrigger(RecalcTrigger,Trigger1Y)),NA())</f>
        <v>6.6177807806511169E-3</v>
      </c>
    </row>
    <row r="2932" spans="2:17" x14ac:dyDescent="0.2">
      <c r="B2932" s="39" t="s">
        <v>42</v>
      </c>
      <c r="D2932" s="42">
        <f>_xll.qlCalendarAdvance(Calendar,$D2931,B2932,"f",FALSE)</f>
        <v>60321</v>
      </c>
      <c r="E2932" s="140">
        <f>_xll.qlInterestRateIndexValueDate(IndexON,D2932)</f>
        <v>60321</v>
      </c>
      <c r="F2932" s="156">
        <f>IFERROR(_xll.qlIndexFixing(IndexON,D2932,TRUE,_xll.ohTrigger(RecalcTrigger,TriggerON)),NA())</f>
        <v>5.6035537326326601E-3</v>
      </c>
      <c r="H2932" s="42">
        <f>_xll.qlCalendarAdvance(Calendar,$H2931,B2932,"f",FALSE)</f>
        <v>60321</v>
      </c>
      <c r="I2932" s="140">
        <f>_xll.qlInterestRateIndexValueDate(Index1M,$H2932)</f>
        <v>60321</v>
      </c>
      <c r="J2932" s="145">
        <f>IFERROR(_xll.qlIndexFixing(Index1M,$H2932,TRUE,_xll.ohTrigger(RecalcTrigger,Trigger1M)),NA())</f>
        <v>6.3055899745850796E-3</v>
      </c>
      <c r="K2932" s="44">
        <f>IFERROR(_xll.qlIndexFixing(Index3M,H2932,TRUE,_xll.ohTrigger(RecalcTrigger,Trigger3M)),NA())</f>
        <v>6.5106226657262196E-3</v>
      </c>
      <c r="L2932" s="44">
        <f>IFERROR(_xll.qlIndexFixing(Index6M,$H2932,TRUE,_xll.ohTrigger(RecalcTrigger,Trigger6M)),NA())</f>
        <v>6.5120814736572665E-3</v>
      </c>
      <c r="M2932" s="146">
        <f>IFERROR(_xll.qlIndexFixing(Index1Y,$H2932,TRUE,_xll.ohTrigger(RecalcTrigger,Trigger1Y)),NA())</f>
        <v>6.743371025387912E-3</v>
      </c>
      <c r="N2932" s="145">
        <f>IFERROR(_xll.qlIndexFixing(ONIndex1M,I2932,TRUE,_xll.ohTrigger(RecalcTrigger,Trigger1M)),NA())</f>
        <v>6.2972668948868549E-3</v>
      </c>
      <c r="O2932" s="44">
        <f>IFERROR(_xll.qlIndexFixing(ONIndex3M,I2932,TRUE,_xll.ohTrigger(RecalcTrigger,Trigger3M)),NA())</f>
        <v>6.4848783215876171E-3</v>
      </c>
      <c r="P2932" s="44">
        <f>IFERROR(_xll.qlIndexFixing(ONIndex6M,I2932,TRUE,_xll.ohTrigger(RecalcTrigger,Trigger6M)),NA())</f>
        <v>6.4542078066998076E-3</v>
      </c>
      <c r="Q2932" s="146">
        <f>IFERROR(_xll.qlIndexFixing(ONIndex1Y,I2932,TRUE,_xll.ohTrigger(RecalcTrigger,Trigger1Y)),NA())</f>
        <v>6.6214545156806359E-3</v>
      </c>
    </row>
    <row r="2933" spans="2:17" x14ac:dyDescent="0.2">
      <c r="B2933" s="39" t="s">
        <v>42</v>
      </c>
      <c r="D2933" s="42">
        <f>_xll.qlCalendarAdvance(Calendar,$D2932,B2933,"f",FALSE)</f>
        <v>60328</v>
      </c>
      <c r="E2933" s="140">
        <f>_xll.qlInterestRateIndexValueDate(IndexON,D2933)</f>
        <v>60328</v>
      </c>
      <c r="F2933" s="156">
        <f>IFERROR(_xll.qlIndexFixing(IndexON,D2933,TRUE,_xll.ohTrigger(RecalcTrigger,TriggerON)),NA())</f>
        <v>5.6068311729884357E-3</v>
      </c>
      <c r="H2933" s="42">
        <f>_xll.qlCalendarAdvance(Calendar,$H2932,B2933,"f",FALSE)</f>
        <v>60328</v>
      </c>
      <c r="I2933" s="140">
        <f>_xll.qlInterestRateIndexValueDate(Index1M,$H2933)</f>
        <v>60328</v>
      </c>
      <c r="J2933" s="145">
        <f>IFERROR(_xll.qlIndexFixing(Index1M,$H2933,TRUE,_xll.ohTrigger(RecalcTrigger,Trigger1M)),NA())</f>
        <v>6.3100819253712349E-3</v>
      </c>
      <c r="K2933" s="44">
        <f>IFERROR(_xll.qlIndexFixing(Index3M,H2933,TRUE,_xll.ohTrigger(RecalcTrigger,Trigger3M)),NA())</f>
        <v>6.513790030035614E-3</v>
      </c>
      <c r="L2933" s="44">
        <f>IFERROR(_xll.qlIndexFixing(Index6M,$H2933,TRUE,_xll.ohTrigger(RecalcTrigger,Trigger6M)),NA())</f>
        <v>6.5164443382788309E-3</v>
      </c>
      <c r="M2933" s="146">
        <f>IFERROR(_xll.qlIndexFixing(Index1Y,$H2933,TRUE,_xll.ohTrigger(RecalcTrigger,Trigger1Y)),NA())</f>
        <v>6.7472934926020578E-3</v>
      </c>
      <c r="N2933" s="145">
        <f>IFERROR(_xll.qlIndexFixing(ONIndex1M,I2933,TRUE,_xll.ohTrigger(RecalcTrigger,Trigger1M)),NA())</f>
        <v>6.3008145944398741E-3</v>
      </c>
      <c r="O2933" s="44">
        <f>IFERROR(_xll.qlIndexFixing(ONIndex3M,I2933,TRUE,_xll.ohTrigger(RecalcTrigger,Trigger3M)),NA())</f>
        <v>6.4880070959139058E-3</v>
      </c>
      <c r="P2933" s="44">
        <f>IFERROR(_xll.qlIndexFixing(ONIndex6M,I2933,TRUE,_xll.ohTrigger(RecalcTrigger,Trigger6M)),NA())</f>
        <v>6.4578139284643399E-3</v>
      </c>
      <c r="Q2933" s="146">
        <f>IFERROR(_xll.qlIndexFixing(ONIndex1Y,I2933,TRUE,_xll.ohTrigger(RecalcTrigger,Trigger1Y)),NA())</f>
        <v>6.6251364923064493E-3</v>
      </c>
    </row>
    <row r="2934" spans="2:17" x14ac:dyDescent="0.2">
      <c r="B2934" s="39" t="s">
        <v>42</v>
      </c>
      <c r="D2934" s="42">
        <f>_xll.qlCalendarAdvance(Calendar,$D2933,B2934,"f",FALSE)</f>
        <v>60335</v>
      </c>
      <c r="E2934" s="140">
        <f>_xll.qlInterestRateIndexValueDate(IndexON,D2934)</f>
        <v>60335</v>
      </c>
      <c r="F2934" s="156">
        <f>IFERROR(_xll.qlIndexFixing(IndexON,D2934,TRUE,_xll.ohTrigger(RecalcTrigger,TriggerON)),NA())</f>
        <v>5.61011363626851E-3</v>
      </c>
      <c r="H2934" s="42">
        <f>_xll.qlCalendarAdvance(Calendar,$H2933,B2934,"f",FALSE)</f>
        <v>60335</v>
      </c>
      <c r="I2934" s="140">
        <f>_xll.qlInterestRateIndexValueDate(Index1M,$H2934)</f>
        <v>60335</v>
      </c>
      <c r="J2934" s="145">
        <f>IFERROR(_xll.qlIndexFixing(Index1M,$H2934,TRUE,_xll.ohTrigger(RecalcTrigger,Trigger1M)),NA())</f>
        <v>6.3136535417026322E-3</v>
      </c>
      <c r="K2934" s="44">
        <f>IFERROR(_xll.qlIndexFixing(Index3M,H2934,TRUE,_xll.ohTrigger(RecalcTrigger,Trigger3M)),NA())</f>
        <v>6.5169625522562913E-3</v>
      </c>
      <c r="L2934" s="44">
        <f>IFERROR(_xll.qlIndexFixing(Index6M,$H2934,TRUE,_xll.ohTrigger(RecalcTrigger,Trigger6M)),NA())</f>
        <v>6.5201641133840454E-3</v>
      </c>
      <c r="M2934" s="146">
        <f>IFERROR(_xll.qlIndexFixing(Index1Y,$H2934,TRUE,_xll.ohTrigger(RecalcTrigger,Trigger1Y)),NA())</f>
        <v>6.7512242721345928E-3</v>
      </c>
      <c r="N2934" s="145">
        <f>IFERROR(_xll.qlIndexFixing(ONIndex1M,I2934,TRUE,_xll.ohTrigger(RecalcTrigger,Trigger1M)),NA())</f>
        <v>6.3043693146269675E-3</v>
      </c>
      <c r="O2934" s="44">
        <f>IFERROR(_xll.qlIndexFixing(ONIndex3M,I2934,TRUE,_xll.ohTrigger(RecalcTrigger,Trigger3M)),NA())</f>
        <v>6.4911410174084416E-3</v>
      </c>
      <c r="P2934" s="44">
        <f>IFERROR(_xll.qlIndexFixing(ONIndex6M,I2934,TRUE,_xll.ohTrigger(RecalcTrigger,Trigger6M)),NA())</f>
        <v>6.4614272659413441E-3</v>
      </c>
      <c r="Q2934" s="146">
        <f>IFERROR(_xll.qlIndexFixing(ONIndex1Y,I2934,TRUE,_xll.ohTrigger(RecalcTrigger,Trigger1Y)),NA())</f>
        <v>6.628826710528557E-3</v>
      </c>
    </row>
    <row r="2935" spans="2:17" x14ac:dyDescent="0.2">
      <c r="B2935" s="39" t="s">
        <v>42</v>
      </c>
      <c r="D2935" s="42">
        <f>_xll.qlCalendarAdvance(Calendar,$D2934,B2935,"f",FALSE)</f>
        <v>60342</v>
      </c>
      <c r="E2935" s="140">
        <f>_xll.qlInterestRateIndexValueDate(IndexON,D2935)</f>
        <v>60342</v>
      </c>
      <c r="F2935" s="156">
        <f>IFERROR(_xll.qlIndexFixing(IndexON,D2935,TRUE,_xll.ohTrigger(RecalcTrigger,TriggerON)),NA())</f>
        <v>5.6134011226349756E-3</v>
      </c>
      <c r="H2935" s="42">
        <f>_xll.qlCalendarAdvance(Calendar,$H2934,B2935,"f",FALSE)</f>
        <v>60342</v>
      </c>
      <c r="I2935" s="140">
        <f>_xll.qlInterestRateIndexValueDate(Index1M,$H2935)</f>
        <v>60342</v>
      </c>
      <c r="J2935" s="145">
        <f>IFERROR(_xll.qlIndexFixing(Index1M,$H2935,TRUE,_xll.ohTrigger(RecalcTrigger,Trigger1M)),NA())</f>
        <v>6.317232183384475E-3</v>
      </c>
      <c r="K2935" s="44">
        <f>IFERROR(_xll.qlIndexFixing(Index3M,H2935,TRUE,_xll.ohTrigger(RecalcTrigger,Trigger3M)),NA())</f>
        <v>6.520140232399706E-3</v>
      </c>
      <c r="L2935" s="44">
        <f>IFERROR(_xll.qlIndexFixing(Index6M,$H2935,TRUE,_xll.ohTrigger(RecalcTrigger,Trigger6M)),NA())</f>
        <v>6.5238911348041908E-3</v>
      </c>
      <c r="M2935" s="146">
        <f>IFERROR(_xll.qlIndexFixing(Index1Y,$H2935,TRUE,_xll.ohTrigger(RecalcTrigger,Trigger1Y)),NA())</f>
        <v>6.7551633640829944E-3</v>
      </c>
      <c r="N2935" s="145">
        <f>IFERROR(_xll.qlIndexFixing(ONIndex1M,I2935,TRUE,_xll.ohTrigger(RecalcTrigger,Trigger1M)),NA())</f>
        <v>6.3079310554481349E-3</v>
      </c>
      <c r="O2935" s="44">
        <f>IFERROR(_xll.qlIndexFixing(ONIndex3M,I2935,TRUE,_xll.ohTrigger(RecalcTrigger,Trigger3M)),NA())</f>
        <v>6.4942800858280858E-3</v>
      </c>
      <c r="P2935" s="44">
        <f>IFERROR(_xll.qlIndexFixing(ONIndex6M,I2935,TRUE,_xll.ohTrigger(RecalcTrigger,Trigger6M)),NA())</f>
        <v>6.4650478192118666E-3</v>
      </c>
      <c r="Q2935" s="146">
        <f>IFERROR(_xll.qlIndexFixing(ONIndex1Y,I2935,TRUE,_xll.ohTrigger(RecalcTrigger,Trigger1Y)),NA())</f>
        <v>6.632525170346959E-3</v>
      </c>
    </row>
    <row r="2936" spans="2:17" x14ac:dyDescent="0.2">
      <c r="B2936" s="39" t="s">
        <v>42</v>
      </c>
      <c r="D2936" s="42">
        <f>_xll.qlCalendarAdvance(Calendar,$D2935,B2936,"f",FALSE)</f>
        <v>60349</v>
      </c>
      <c r="E2936" s="140">
        <f>_xll.qlInterestRateIndexValueDate(IndexON,D2936)</f>
        <v>60349</v>
      </c>
      <c r="F2936" s="156">
        <f>IFERROR(_xll.qlIndexFixing(IndexON,D2936,TRUE,_xll.ohTrigger(RecalcTrigger,TriggerON)),NA())</f>
        <v>5.6166936320878325E-3</v>
      </c>
      <c r="H2936" s="42">
        <f>_xll.qlCalendarAdvance(Calendar,$H2935,B2936,"f",FALSE)</f>
        <v>60349</v>
      </c>
      <c r="I2936" s="140">
        <f>_xll.qlInterestRateIndexValueDate(Index1M,$H2936)</f>
        <v>60349</v>
      </c>
      <c r="J2936" s="145">
        <f>IFERROR(_xll.qlIndexFixing(Index1M,$H2936,TRUE,_xll.ohTrigger(RecalcTrigger,Trigger1M)),NA())</f>
        <v>6.3208178504219909E-3</v>
      </c>
      <c r="K2936" s="44">
        <f>IFERROR(_xll.qlIndexFixing(Index3M,H2936,TRUE,_xll.ohTrigger(RecalcTrigger,Trigger3M)),NA())</f>
        <v>6.5233230704781894E-3</v>
      </c>
      <c r="L2936" s="44">
        <f>IFERROR(_xll.qlIndexFixing(Index6M,$H2936,TRUE,_xll.ohTrigger(RecalcTrigger,Trigger6M)),NA())</f>
        <v>6.5276254025793496E-3</v>
      </c>
      <c r="M2936" s="146">
        <f>IFERROR(_xll.qlIndexFixing(Index1Y,$H2936,TRUE,_xll.ohTrigger(RecalcTrigger,Trigger1Y)),NA())</f>
        <v>6.7591107685442964E-3</v>
      </c>
      <c r="N2936" s="145">
        <f>IFERROR(_xll.qlIndexFixing(ONIndex1M,I2936,TRUE,_xll.ohTrigger(RecalcTrigger,Trigger1M)),NA())</f>
        <v>6.3114998169033765E-3</v>
      </c>
      <c r="O2936" s="44">
        <f>IFERROR(_xll.qlIndexFixing(ONIndex3M,I2936,TRUE,_xll.ohTrigger(RecalcTrigger,Trigger3M)),NA())</f>
        <v>6.4974243014159772E-3</v>
      </c>
      <c r="P2936" s="44">
        <f>IFERROR(_xll.qlIndexFixing(ONIndex6M,I2936,TRUE,_xll.ohTrigger(RecalcTrigger,Trigger6M)),NA())</f>
        <v>6.4686755883569536E-3</v>
      </c>
      <c r="Q2936" s="146">
        <f>IFERROR(_xll.qlIndexFixing(ONIndex1Y,I2936,TRUE,_xll.ohTrigger(RecalcTrigger,Trigger1Y)),NA())</f>
        <v>6.6362318718427016E-3</v>
      </c>
    </row>
    <row r="2937" spans="2:17" x14ac:dyDescent="0.2">
      <c r="B2937" s="39" t="s">
        <v>42</v>
      </c>
      <c r="D2937" s="42">
        <f>_xll.qlCalendarAdvance(Calendar,$D2936,B2937,"f",FALSE)</f>
        <v>60357</v>
      </c>
      <c r="E2937" s="140">
        <f>_xll.qlInterestRateIndexValueDate(IndexON,D2937)</f>
        <v>60357</v>
      </c>
      <c r="F2937" s="156">
        <f>IFERROR(_xll.qlIndexFixing(IndexON,D2937,TRUE,_xll.ohTrigger(RecalcTrigger,TriggerON)),NA())</f>
        <v>5.6204626507172506E-3</v>
      </c>
      <c r="H2937" s="42">
        <f>_xll.qlCalendarAdvance(Calendar,$H2936,B2937,"f",FALSE)</f>
        <v>60357</v>
      </c>
      <c r="I2937" s="140">
        <f>_xll.qlInterestRateIndexValueDate(Index1M,$H2937)</f>
        <v>60357</v>
      </c>
      <c r="J2937" s="145">
        <f>IFERROR(_xll.qlIndexFixing(Index1M,$H2937,TRUE,_xll.ohTrigger(RecalcTrigger,Trigger1M)),NA())</f>
        <v>6.3246122818494035E-3</v>
      </c>
      <c r="K2937" s="44">
        <f>IFERROR(_xll.qlIndexFixing(Index3M,H2937,TRUE,_xll.ohTrigger(RecalcTrigger,Trigger3M)),NA())</f>
        <v>6.5266798541026433E-3</v>
      </c>
      <c r="L2937" s="44">
        <f>IFERROR(_xll.qlIndexFixing(Index6M,$H2937,TRUE,_xll.ohTrigger(RecalcTrigger,Trigger6M)),NA())</f>
        <v>6.5315738088071564E-3</v>
      </c>
      <c r="M2937" s="146">
        <f>IFERROR(_xll.qlIndexFixing(Index1Y,$H2937,TRUE,_xll.ohTrigger(RecalcTrigger,Trigger1Y)),NA())</f>
        <v>6.7636322666413395E-3</v>
      </c>
      <c r="N2937" s="145">
        <f>IFERROR(_xll.qlIndexFixing(ONIndex1M,I2937,TRUE,_xll.ohTrigger(RecalcTrigger,Trigger1M)),NA())</f>
        <v>6.3155869981068591E-3</v>
      </c>
      <c r="O2937" s="44">
        <f>IFERROR(_xll.qlIndexFixing(ONIndex3M,I2937,TRUE,_xll.ohTrigger(RecalcTrigger,Trigger3M)),NA())</f>
        <v>6.5010239930496372E-3</v>
      </c>
      <c r="P2937" s="44">
        <f>IFERROR(_xll.qlIndexFixing(ONIndex6M,I2937,TRUE,_xll.ohTrigger(RecalcTrigger,Trigger6M)),NA())</f>
        <v>6.4728304457983832E-3</v>
      </c>
      <c r="Q2937" s="146">
        <f>IFERROR(_xll.qlIndexFixing(ONIndex1Y,I2937,TRUE,_xll.ohTrigger(RecalcTrigger,Trigger1Y)),NA())</f>
        <v>6.640478193659094E-3</v>
      </c>
    </row>
    <row r="2938" spans="2:17" x14ac:dyDescent="0.2">
      <c r="B2938" s="39" t="s">
        <v>42</v>
      </c>
      <c r="D2938" s="42">
        <f>_xll.qlCalendarAdvance(Calendar,$D2937,B2938,"f",FALSE)</f>
        <v>60364</v>
      </c>
      <c r="E2938" s="140">
        <f>_xll.qlInterestRateIndexValueDate(IndexON,D2938)</f>
        <v>60364</v>
      </c>
      <c r="F2938" s="156">
        <f>IFERROR(_xll.qlIndexFixing(IndexON,D2938,TRUE,_xll.ohTrigger(RecalcTrigger,TriggerON)),NA())</f>
        <v>5.6237659238456139E-3</v>
      </c>
      <c r="H2938" s="42">
        <f>_xll.qlCalendarAdvance(Calendar,$H2937,B2938,"f",FALSE)</f>
        <v>60364</v>
      </c>
      <c r="I2938" s="140">
        <f>_xll.qlInterestRateIndexValueDate(Index1M,$H2938)</f>
        <v>60364</v>
      </c>
      <c r="J2938" s="145">
        <f>IFERROR(_xll.qlIndexFixing(Index1M,$H2938,TRUE,_xll.ohTrigger(RecalcTrigger,Trigger1M)),NA())</f>
        <v>6.3282124390453189E-3</v>
      </c>
      <c r="K2938" s="44">
        <f>IFERROR(_xll.qlIndexFixing(Index3M,H2938,TRUE,_xll.ohTrigger(RecalcTrigger,Trigger3M)),NA())</f>
        <v>6.5298733194437963E-3</v>
      </c>
      <c r="L2938" s="44">
        <f>IFERROR(_xll.qlIndexFixing(Index6M,$H2938,TRUE,_xll.ohTrigger(RecalcTrigger,Trigger6M)),NA())</f>
        <v>6.5353230200147451E-3</v>
      </c>
      <c r="M2938" s="146">
        <f>IFERROR(_xll.qlIndexFixing(Index1Y,$H2938,TRUE,_xll.ohTrigger(RecalcTrigger,Trigger1Y)),NA())</f>
        <v>6.7675974839600528E-3</v>
      </c>
      <c r="N2938" s="145">
        <f>IFERROR(_xll.qlIndexFixing(ONIndex1M,I2938,TRUE,_xll.ohTrigger(RecalcTrigger,Trigger1M)),NA())</f>
        <v>6.31917080385902E-3</v>
      </c>
      <c r="O2938" s="44">
        <f>IFERROR(_xll.qlIndexFixing(ONIndex3M,I2938,TRUE,_xll.ohTrigger(RecalcTrigger,Trigger3M)),NA())</f>
        <v>6.5041792379827434E-3</v>
      </c>
      <c r="P2938" s="44">
        <f>IFERROR(_xll.qlIndexFixing(ONIndex6M,I2938,TRUE,_xll.ohTrigger(RecalcTrigger,Trigger6M)),NA())</f>
        <v>6.4764736773581522E-3</v>
      </c>
      <c r="Q2938" s="146">
        <f>IFERROR(_xll.qlIndexFixing(ONIndex1Y,I2938,TRUE,_xll.ohTrigger(RecalcTrigger,Trigger1Y)),NA())</f>
        <v>6.6442025556257001E-3</v>
      </c>
    </row>
    <row r="2939" spans="2:17" x14ac:dyDescent="0.2">
      <c r="B2939" s="39" t="s">
        <v>42</v>
      </c>
      <c r="D2939" s="42">
        <f>_xll.qlCalendarAdvance(Calendar,$D2938,B2939,"f",FALSE)</f>
        <v>60371</v>
      </c>
      <c r="E2939" s="140">
        <f>_xll.qlInterestRateIndexValueDate(IndexON,D2939)</f>
        <v>60371</v>
      </c>
      <c r="F2939" s="156">
        <f>IFERROR(_xll.qlIndexFixing(IndexON,D2939,TRUE,_xll.ohTrigger(RecalcTrigger,TriggerON)),NA())</f>
        <v>5.6270742199793222E-3</v>
      </c>
      <c r="H2939" s="42">
        <f>_xll.qlCalendarAdvance(Calendar,$H2938,B2939,"f",FALSE)</f>
        <v>60371</v>
      </c>
      <c r="I2939" s="140">
        <f>_xll.qlInterestRateIndexValueDate(Index1M,$H2939)</f>
        <v>60371</v>
      </c>
      <c r="J2939" s="145">
        <f>IFERROR(_xll.qlIndexFixing(Index1M,$H2939,TRUE,_xll.ohTrigger(RecalcTrigger,Trigger1M)),NA())</f>
        <v>6.3318196214571243E-3</v>
      </c>
      <c r="K2939" s="44">
        <f>IFERROR(_xll.qlIndexFixing(Index3M,H2939,TRUE,_xll.ohTrigger(RecalcTrigger,Trigger3M)),NA())</f>
        <v>6.5330719426379474E-3</v>
      </c>
      <c r="L2939" s="44">
        <f>IFERROR(_xll.qlIndexFixing(Index6M,$H2939,TRUE,_xll.ohTrigger(RecalcTrigger,Trigger6M)),NA())</f>
        <v>6.5390794775348707E-3</v>
      </c>
      <c r="M2939" s="146">
        <f>IFERROR(_xll.qlIndexFixing(Index1Y,$H2939,TRUE,_xll.ohTrigger(RecalcTrigger,Trigger1Y)),NA())</f>
        <v>6.771571014099198E-3</v>
      </c>
      <c r="N2939" s="145">
        <f>IFERROR(_xll.qlIndexFixing(ONIndex1M,I2939,TRUE,_xll.ohTrigger(RecalcTrigger,Trigger1M)),NA())</f>
        <v>6.3227616302452549E-3</v>
      </c>
      <c r="O2939" s="44">
        <f>IFERROR(_xll.qlIndexFixing(ONIndex3M,I2939,TRUE,_xll.ohTrigger(RecalcTrigger,Trigger3M)),NA())</f>
        <v>6.507339629840958E-3</v>
      </c>
      <c r="P2939" s="44">
        <f>IFERROR(_xll.qlIndexFixing(ONIndex6M,I2939,TRUE,_xll.ohTrigger(RecalcTrigger,Trigger6M)),NA())</f>
        <v>6.4801241247114394E-3</v>
      </c>
      <c r="Q2939" s="146">
        <f>IFERROR(_xll.qlIndexFixing(ONIndex1Y,I2939,TRUE,_xll.ohTrigger(RecalcTrigger,Trigger1Y)),NA())</f>
        <v>6.6479351591075542E-3</v>
      </c>
    </row>
    <row r="2940" spans="2:17" x14ac:dyDescent="0.2">
      <c r="B2940" s="39" t="s">
        <v>42</v>
      </c>
      <c r="D2940" s="42">
        <f>_xll.qlCalendarAdvance(Calendar,$D2939,B2940,"f",FALSE)</f>
        <v>60378</v>
      </c>
      <c r="E2940" s="140">
        <f>_xll.qlInterestRateIndexValueDate(IndexON,D2940)</f>
        <v>60378</v>
      </c>
      <c r="F2940" s="156">
        <f>IFERROR(_xll.qlIndexFixing(IndexON,D2940,TRUE,_xll.ohTrigger(RecalcTrigger,TriggerON)),NA())</f>
        <v>5.6303875391994218E-3</v>
      </c>
      <c r="H2940" s="42">
        <f>_xll.qlCalendarAdvance(Calendar,$H2939,B2940,"f",FALSE)</f>
        <v>60378</v>
      </c>
      <c r="I2940" s="140">
        <f>_xll.qlInterestRateIndexValueDate(Index1M,$H2940)</f>
        <v>60378</v>
      </c>
      <c r="J2940" s="145">
        <f>IFERROR(_xll.qlIndexFixing(Index1M,$H2940,TRUE,_xll.ohTrigger(RecalcTrigger,Trigger1M)),NA())</f>
        <v>6.3354338290929259E-3</v>
      </c>
      <c r="K2940" s="44">
        <f>IFERROR(_xll.qlIndexFixing(Index3M,H2940,TRUE,_xll.ohTrigger(RecalcTrigger,Trigger3M)),NA())</f>
        <v>6.5362757236975631E-3</v>
      </c>
      <c r="L2940" s="44">
        <f>IFERROR(_xll.qlIndexFixing(Index6M,$H2940,TRUE,_xll.ohTrigger(RecalcTrigger,Trigger6M)),NA())</f>
        <v>6.542843181408276E-3</v>
      </c>
      <c r="M2940" s="146">
        <f>IFERROR(_xll.qlIndexFixing(Index1Y,$H2940,TRUE,_xll.ohTrigger(RecalcTrigger,Trigger1Y)),NA())</f>
        <v>6.7755528571578072E-3</v>
      </c>
      <c r="N2940" s="145">
        <f>IFERROR(_xll.qlIndexFixing(ONIndex1M,I2940,TRUE,_xll.ohTrigger(RecalcTrigger,Trigger1M)),NA())</f>
        <v>6.326359477265564E-3</v>
      </c>
      <c r="O2940" s="44">
        <f>IFERROR(_xll.qlIndexFixing(ONIndex3M,I2940,TRUE,_xll.ohTrigger(RecalcTrigger,Trigger3M)),NA())</f>
        <v>6.5105051688674198E-3</v>
      </c>
      <c r="P2940" s="44">
        <f>IFERROR(_xll.qlIndexFixing(ONIndex6M,I2940,TRUE,_xll.ohTrigger(RecalcTrigger,Trigger6M)),NA())</f>
        <v>6.4837817877771986E-3</v>
      </c>
      <c r="Q2940" s="146">
        <f>IFERROR(_xll.qlIndexFixing(ONIndex1Y,I2940,TRUE,_xll.ohTrigger(RecalcTrigger,Trigger1Y)),NA())</f>
        <v>6.6516760042667489E-3</v>
      </c>
    </row>
    <row r="2941" spans="2:17" x14ac:dyDescent="0.2">
      <c r="B2941" s="39" t="s">
        <v>42</v>
      </c>
      <c r="D2941" s="42">
        <f>_xll.qlCalendarAdvance(Calendar,$D2940,B2941,"f",FALSE)</f>
        <v>60385</v>
      </c>
      <c r="E2941" s="140">
        <f>_xll.qlInterestRateIndexValueDate(IndexON,D2941)</f>
        <v>60385</v>
      </c>
      <c r="F2941" s="156">
        <f>IFERROR(_xll.qlIndexFixing(IndexON,D2941,TRUE,_xll.ohTrigger(RecalcTrigger,TriggerON)),NA())</f>
        <v>5.6337058814248664E-3</v>
      </c>
      <c r="H2941" s="42">
        <f>_xll.qlCalendarAdvance(Calendar,$H2940,B2941,"f",FALSE)</f>
        <v>60385</v>
      </c>
      <c r="I2941" s="140">
        <f>_xll.qlInterestRateIndexValueDate(Index1M,$H2941)</f>
        <v>60385</v>
      </c>
      <c r="J2941" s="145">
        <f>IFERROR(_xll.qlIndexFixing(Index1M,$H2941,TRUE,_xll.ohTrigger(RecalcTrigger,Trigger1M)),NA())</f>
        <v>6.3390550619608268E-3</v>
      </c>
      <c r="K2941" s="44">
        <f>IFERROR(_xll.qlIndexFixing(Index3M,H2941,TRUE,_xll.ohTrigger(RecalcTrigger,Trigger3M)),NA())</f>
        <v>6.5394846626351134E-3</v>
      </c>
      <c r="L2941" s="44">
        <f>IFERROR(_xll.qlIndexFixing(Index6M,$H2941,TRUE,_xll.ohTrigger(RecalcTrigger,Trigger6M)),NA())</f>
        <v>6.5466141316765933E-3</v>
      </c>
      <c r="M2941" s="146">
        <f>IFERROR(_xll.qlIndexFixing(Index1Y,$H2941,TRUE,_xll.ohTrigger(RecalcTrigger,Trigger1Y)),NA())</f>
        <v>6.7795430132338019E-3</v>
      </c>
      <c r="N2941" s="145">
        <f>IFERROR(_xll.qlIndexFixing(ONIndex1M,I2941,TRUE,_xll.ohTrigger(RecalcTrigger,Trigger1M)),NA())</f>
        <v>6.3299643450009935E-3</v>
      </c>
      <c r="O2941" s="44">
        <f>IFERROR(_xll.qlIndexFixing(ONIndex3M,I2941,TRUE,_xll.ohTrigger(RecalcTrigger,Trigger3M)),NA())</f>
        <v>6.5136758549000362E-3</v>
      </c>
      <c r="P2941" s="44">
        <f>IFERROR(_xll.qlIndexFixing(ONIndex6M,I2941,TRUE,_xll.ohTrigger(RecalcTrigger,Trigger6M)),NA())</f>
        <v>6.4874466667175223E-3</v>
      </c>
      <c r="Q2941" s="146">
        <f>IFERROR(_xll.qlIndexFixing(ONIndex1Y,I2941,TRUE,_xll.ohTrigger(RecalcTrigger,Trigger1Y)),NA())</f>
        <v>6.6554250909411916E-3</v>
      </c>
    </row>
    <row r="2942" spans="2:17" x14ac:dyDescent="0.2">
      <c r="B2942" s="39" t="s">
        <v>42</v>
      </c>
      <c r="D2942" s="42">
        <f>_xll.qlCalendarAdvance(Calendar,$D2941,B2942,"f",FALSE)</f>
        <v>60392</v>
      </c>
      <c r="E2942" s="140">
        <f>_xll.qlInterestRateIndexValueDate(IndexON,D2942)</f>
        <v>60392</v>
      </c>
      <c r="F2942" s="156">
        <f>IFERROR(_xll.qlIndexFixing(IndexON,D2942,TRUE,_xll.ohTrigger(RecalcTrigger,TriggerON)),NA())</f>
        <v>5.6370292467367022E-3</v>
      </c>
      <c r="H2942" s="42">
        <f>_xll.qlCalendarAdvance(Calendar,$H2941,B2942,"f",FALSE)</f>
        <v>60392</v>
      </c>
      <c r="I2942" s="140">
        <f>_xll.qlInterestRateIndexValueDate(Index1M,$H2942)</f>
        <v>60392</v>
      </c>
      <c r="J2942" s="145">
        <f>IFERROR(_xll.qlIndexFixing(Index1M,$H2942,TRUE,_xll.ohTrigger(RecalcTrigger,Trigger1M)),NA())</f>
        <v>6.3429982188697911E-3</v>
      </c>
      <c r="K2942" s="44">
        <f>IFERROR(_xll.qlIndexFixing(Index3M,H2942,TRUE,_xll.ohTrigger(RecalcTrigger,Trigger3M)),NA())</f>
        <v>6.5429879496291671E-3</v>
      </c>
      <c r="L2942" s="44">
        <f>IFERROR(_xll.qlIndexFixing(Index6M,$H2942,TRUE,_xll.ohTrigger(RecalcTrigger,Trigger6M)),NA())</f>
        <v>6.5507234546548941E-3</v>
      </c>
      <c r="M2942" s="146">
        <f>IFERROR(_xll.qlIndexFixing(Index1Y,$H2942,TRUE,_xll.ohTrigger(RecalcTrigger,Trigger1Y)),NA())</f>
        <v>6.7835414824262141E-3</v>
      </c>
      <c r="N2942" s="145">
        <f>IFERROR(_xll.qlIndexFixing(ONIndex1M,I2942,TRUE,_xll.ohTrigger(RecalcTrigger,Trigger1M)),NA())</f>
        <v>6.333576233370497E-3</v>
      </c>
      <c r="O2942" s="44">
        <f>IFERROR(_xll.qlIndexFixing(ONIndex3M,I2942,TRUE,_xll.ohTrigger(RecalcTrigger,Trigger3M)),NA())</f>
        <v>6.5168516880198535E-3</v>
      </c>
      <c r="P2942" s="44">
        <f>IFERROR(_xll.qlIndexFixing(ONIndex6M,I2942,TRUE,_xll.ohTrigger(RecalcTrigger,Trigger6M)),NA())</f>
        <v>6.4911187614513643E-3</v>
      </c>
      <c r="Q2942" s="146">
        <f>IFERROR(_xll.qlIndexFixing(ONIndex1Y,I2942,TRUE,_xll.ohTrigger(RecalcTrigger,Trigger1Y)),NA())</f>
        <v>6.6591824192119287E-3</v>
      </c>
    </row>
    <row r="2943" spans="2:17" x14ac:dyDescent="0.2">
      <c r="B2943" s="39" t="s">
        <v>42</v>
      </c>
      <c r="D2943" s="42">
        <f>_xll.qlCalendarAdvance(Calendar,$D2942,B2943,"f",FALSE)</f>
        <v>60399</v>
      </c>
      <c r="E2943" s="140">
        <f>_xll.qlInterestRateIndexValueDate(IndexON,D2943)</f>
        <v>60399</v>
      </c>
      <c r="F2943" s="156">
        <f>IFERROR(_xll.qlIndexFixing(IndexON,D2943,TRUE,_xll.ohTrigger(RecalcTrigger,TriggerON)),NA())</f>
        <v>5.6403576352159757E-3</v>
      </c>
      <c r="H2943" s="42">
        <f>_xll.qlCalendarAdvance(Calendar,$H2942,B2943,"f",FALSE)</f>
        <v>60399</v>
      </c>
      <c r="I2943" s="140">
        <f>_xll.qlInterestRateIndexValueDate(Index1M,$H2943)</f>
        <v>60399</v>
      </c>
      <c r="J2943" s="145">
        <f>IFERROR(_xll.qlIndexFixing(Index1M,$H2943,TRUE,_xll.ohTrigger(RecalcTrigger,Trigger1M)),NA())</f>
        <v>6.3466340672048835E-3</v>
      </c>
      <c r="K2943" s="44">
        <f>IFERROR(_xll.qlIndexFixing(Index3M,H2943,TRUE,_xll.ohTrigger(RecalcTrigger,Trigger3M)),NA())</f>
        <v>6.546207630465083E-3</v>
      </c>
      <c r="L2943" s="44">
        <f>IFERROR(_xll.qlIndexFixing(Index6M,$H2943,TRUE,_xll.ohTrigger(RecalcTrigger,Trigger6M)),NA())</f>
        <v>6.5545094833019514E-3</v>
      </c>
      <c r="M2943" s="146">
        <f>IFERROR(_xll.qlIndexFixing(Index1Y,$H2943,TRUE,_xll.ohTrigger(RecalcTrigger,Trigger1Y)),NA())</f>
        <v>6.7875482648336316E-3</v>
      </c>
      <c r="N2943" s="145">
        <f>IFERROR(_xll.qlIndexFixing(ONIndex1M,I2943,TRUE,_xll.ohTrigger(RecalcTrigger,Trigger1M)),NA())</f>
        <v>6.3371951423740747E-3</v>
      </c>
      <c r="O2943" s="44">
        <f>IFERROR(_xll.qlIndexFixing(ONIndex3M,I2943,TRUE,_xll.ohTrigger(RecalcTrigger,Trigger3M)),NA())</f>
        <v>6.5200326681458254E-3</v>
      </c>
      <c r="P2943" s="44">
        <f>IFERROR(_xll.qlIndexFixing(ONIndex6M,I2943,TRUE,_xll.ohTrigger(RecalcTrigger,Trigger6M)),NA())</f>
        <v>6.4947980718976783E-3</v>
      </c>
      <c r="Q2943" s="146">
        <f>IFERROR(_xll.qlIndexFixing(ONIndex1Y,I2943,TRUE,_xll.ohTrigger(RecalcTrigger,Trigger1Y)),NA())</f>
        <v>6.66294798907896E-3</v>
      </c>
    </row>
    <row r="2944" spans="2:17" x14ac:dyDescent="0.2">
      <c r="B2944" s="39" t="s">
        <v>42</v>
      </c>
      <c r="D2944" s="42">
        <f>_xll.qlCalendarAdvance(Calendar,$D2943,B2944,"f",FALSE)</f>
        <v>60406</v>
      </c>
      <c r="E2944" s="140">
        <f>_xll.qlInterestRateIndexValueDate(IndexON,D2944)</f>
        <v>60406</v>
      </c>
      <c r="F2944" s="156">
        <f>IFERROR(_xll.qlIndexFixing(IndexON,D2944,TRUE,_xll.ohTrigger(RecalcTrigger,TriggerON)),NA())</f>
        <v>5.6436910465385015E-3</v>
      </c>
      <c r="H2944" s="42">
        <f>_xll.qlCalendarAdvance(Calendar,$H2943,B2944,"f",FALSE)</f>
        <v>60406</v>
      </c>
      <c r="I2944" s="140">
        <f>_xll.qlInterestRateIndexValueDate(Index1M,$H2944)</f>
        <v>60406</v>
      </c>
      <c r="J2944" s="145">
        <f>IFERROR(_xll.qlIndexFixing(Index1M,$H2944,TRUE,_xll.ohTrigger(RecalcTrigger,Trigger1M)),NA())</f>
        <v>6.3502769409453227E-3</v>
      </c>
      <c r="K2944" s="44">
        <f>IFERROR(_xll.qlIndexFixing(Index3M,H2944,TRUE,_xll.ohTrigger(RecalcTrigger,Trigger3M)),NA())</f>
        <v>6.5494324693373754E-3</v>
      </c>
      <c r="L2944" s="44">
        <f>IFERROR(_xll.qlIndexFixing(Index6M,$H2944,TRUE,_xll.ohTrigger(RecalcTrigger,Trigger6M)),NA())</f>
        <v>6.558302758638339E-3</v>
      </c>
      <c r="M2944" s="146">
        <f>IFERROR(_xll.qlIndexFixing(Index1Y,$H2944,TRUE,_xll.ohTrigger(RecalcTrigger,Trigger1Y)),NA())</f>
        <v>6.7915633605555303E-3</v>
      </c>
      <c r="N2944" s="145">
        <f>IFERROR(_xll.qlIndexFixing(ONIndex1M,I2944,TRUE,_xll.ohTrigger(RecalcTrigger,Trigger1M)),NA())</f>
        <v>6.3408210720117264E-3</v>
      </c>
      <c r="O2944" s="44">
        <f>IFERROR(_xll.qlIndexFixing(ONIndex3M,I2944,TRUE,_xll.ohTrigger(RecalcTrigger,Trigger3M)),NA())</f>
        <v>6.5232187953589982E-3</v>
      </c>
      <c r="P2944" s="44">
        <f>IFERROR(_xll.qlIndexFixing(ONIndex6M,I2944,TRUE,_xll.ohTrigger(RecalcTrigger,Trigger6M)),NA())</f>
        <v>6.4984845982185568E-3</v>
      </c>
      <c r="Q2944" s="146">
        <f>IFERROR(_xll.qlIndexFixing(ONIndex1Y,I2944,TRUE,_xll.ohTrigger(RecalcTrigger,Trigger1Y)),NA())</f>
        <v>6.6667218005422857E-3</v>
      </c>
    </row>
    <row r="2945" spans="2:17" x14ac:dyDescent="0.2">
      <c r="B2945" s="39" t="s">
        <v>42</v>
      </c>
      <c r="D2945" s="42">
        <f>_xll.qlCalendarAdvance(Calendar,$D2944,B2945,"f",FALSE)</f>
        <v>60413</v>
      </c>
      <c r="E2945" s="140">
        <f>_xll.qlInterestRateIndexValueDate(IndexON,D2945)</f>
        <v>60413</v>
      </c>
      <c r="F2945" s="156">
        <f>IFERROR(_xll.qlIndexFixing(IndexON,D2945,TRUE,_xll.ohTrigger(RecalcTrigger,TriggerON)),NA())</f>
        <v>5.6470294810284649E-3</v>
      </c>
      <c r="H2945" s="42">
        <f>_xll.qlCalendarAdvance(Calendar,$H2944,B2945,"f",FALSE)</f>
        <v>60413</v>
      </c>
      <c r="I2945" s="140">
        <f>_xll.qlInterestRateIndexValueDate(Index1M,$H2945)</f>
        <v>60413</v>
      </c>
      <c r="J2945" s="145">
        <f>IFERROR(_xll.qlIndexFixing(Index1M,$H2945,TRUE,_xll.ohTrigger(RecalcTrigger,Trigger1M)),NA())</f>
        <v>6.3539268401015666E-3</v>
      </c>
      <c r="K2945" s="44">
        <f>IFERROR(_xll.qlIndexFixing(Index3M,H2945,TRUE,_xll.ohTrigger(RecalcTrigger,Trigger3M)),NA())</f>
        <v>6.5526624662592594E-3</v>
      </c>
      <c r="L2945" s="44">
        <f>IFERROR(_xll.qlIndexFixing(Index6M,$H2945,TRUE,_xll.ohTrigger(RecalcTrigger,Trigger6M)),NA())</f>
        <v>6.5621032807059001E-3</v>
      </c>
      <c r="M2945" s="146">
        <f>IFERROR(_xll.qlIndexFixing(Index1Y,$H2945,TRUE,_xll.ohTrigger(RecalcTrigger,Trigger1Y)),NA())</f>
        <v>6.7955867696911643E-3</v>
      </c>
      <c r="N2945" s="145">
        <f>IFERROR(_xll.qlIndexFixing(ONIndex1M,I2945,TRUE,_xll.ohTrigger(RecalcTrigger,Trigger1M)),NA())</f>
        <v>6.3444540223644985E-3</v>
      </c>
      <c r="O2945" s="44">
        <f>IFERROR(_xll.qlIndexFixing(ONIndex3M,I2945,TRUE,_xll.ohTrigger(RecalcTrigger,Trigger3M)),NA())</f>
        <v>6.5264100696593719E-3</v>
      </c>
      <c r="P2945" s="44">
        <f>IFERROR(_xll.qlIndexFixing(ONIndex6M,I2945,TRUE,_xll.ohTrigger(RecalcTrigger,Trigger6M)),NA())</f>
        <v>6.5021783403329536E-3</v>
      </c>
      <c r="Q2945" s="146">
        <f>IFERROR(_xll.qlIndexFixing(ONIndex1Y,I2945,TRUE,_xll.ohTrigger(RecalcTrigger,Trigger1Y)),NA())</f>
        <v>6.6705038536019057E-3</v>
      </c>
    </row>
    <row r="2946" spans="2:17" x14ac:dyDescent="0.2">
      <c r="B2946" s="39" t="s">
        <v>42</v>
      </c>
      <c r="D2946" s="42">
        <f>_xll.qlCalendarAdvance(Calendar,$D2945,B2946,"f",FALSE)</f>
        <v>60420</v>
      </c>
      <c r="E2946" s="140">
        <f>_xll.qlInterestRateIndexValueDate(IndexON,D2946)</f>
        <v>60420</v>
      </c>
      <c r="F2946" s="156">
        <f>IFERROR(_xll.qlIndexFixing(IndexON,D2946,TRUE,_xll.ohTrigger(RecalcTrigger,TriggerON)),NA())</f>
        <v>5.6503729385237733E-3</v>
      </c>
      <c r="H2946" s="42">
        <f>_xll.qlCalendarAdvance(Calendar,$H2945,B2946,"f",FALSE)</f>
        <v>60420</v>
      </c>
      <c r="I2946" s="140">
        <f>_xll.qlInterestRateIndexValueDate(Index1M,$H2946)</f>
        <v>60420</v>
      </c>
      <c r="J2946" s="145">
        <f>IFERROR(_xll.qlIndexFixing(Index1M,$H2946,TRUE,_xll.ohTrigger(RecalcTrigger,Trigger1M)),NA())</f>
        <v>6.3572666049628301E-3</v>
      </c>
      <c r="K2946" s="44">
        <f>IFERROR(_xll.qlIndexFixing(Index3M,H2946,TRUE,_xll.ohTrigger(RecalcTrigger,Trigger3M)),NA())</f>
        <v>6.5558976212430672E-3</v>
      </c>
      <c r="L2946" s="44">
        <f>IFERROR(_xll.qlIndexFixing(Index6M,$H2946,TRUE,_xll.ohTrigger(RecalcTrigger,Trigger6M)),NA())</f>
        <v>6.5655775803710016E-3</v>
      </c>
      <c r="M2946" s="146">
        <f>IFERROR(_xll.qlIndexFixing(Index1Y,$H2946,TRUE,_xll.ohTrigger(RecalcTrigger,Trigger1Y)),NA())</f>
        <v>6.7996184923397873E-3</v>
      </c>
      <c r="N2946" s="145">
        <f>IFERROR(_xll.qlIndexFixing(ONIndex1M,I2946,TRUE,_xll.ohTrigger(RecalcTrigger,Trigger1M)),NA())</f>
        <v>6.3480939932702984E-3</v>
      </c>
      <c r="O2946" s="44">
        <f>IFERROR(_xll.qlIndexFixing(ONIndex3M,I2946,TRUE,_xll.ohTrigger(RecalcTrigger,Trigger3M)),NA())</f>
        <v>6.5296064909659002E-3</v>
      </c>
      <c r="P2946" s="44">
        <f>IFERROR(_xll.qlIndexFixing(ONIndex6M,I2946,TRUE,_xll.ohTrigger(RecalcTrigger,Trigger6M)),NA())</f>
        <v>6.5058792982408686E-3</v>
      </c>
      <c r="Q2946" s="146">
        <f>IFERROR(_xll.qlIndexFixing(ONIndex1Y,I2946,TRUE,_xll.ohTrigger(RecalcTrigger,Trigger1Y)),NA())</f>
        <v>6.6742941481767737E-3</v>
      </c>
    </row>
    <row r="2947" spans="2:17" x14ac:dyDescent="0.2">
      <c r="B2947" s="39" t="s">
        <v>42</v>
      </c>
      <c r="D2947" s="42">
        <f>_xll.qlCalendarAdvance(Calendar,$D2946,B2947,"f",FALSE)</f>
        <v>60427</v>
      </c>
      <c r="E2947" s="140">
        <f>_xll.qlInterestRateIndexValueDate(IndexON,D2947)</f>
        <v>60427</v>
      </c>
      <c r="F2947" s="156">
        <f>IFERROR(_xll.qlIndexFixing(IndexON,D2947,TRUE,_xll.ohTrigger(RecalcTrigger,TriggerON)),NA())</f>
        <v>5.653721419105473E-3</v>
      </c>
      <c r="H2947" s="42">
        <f>_xll.qlCalendarAdvance(Calendar,$H2946,B2947,"f",FALSE)</f>
        <v>60427</v>
      </c>
      <c r="I2947" s="140">
        <f>_xll.qlInterestRateIndexValueDate(Index1M,$H2947)</f>
        <v>60427</v>
      </c>
      <c r="J2947" s="145">
        <f>IFERROR(_xll.qlIndexFixing(Index1M,$H2947,TRUE,_xll.ohTrigger(RecalcTrigger,Trigger1M)),NA())</f>
        <v>6.360929989342198E-3</v>
      </c>
      <c r="K2947" s="44">
        <f>IFERROR(_xll.qlIndexFixing(Index3M,H2947,TRUE,_xll.ohTrigger(RecalcTrigger,Trigger3M)),NA())</f>
        <v>6.5591379343020147E-3</v>
      </c>
      <c r="L2947" s="44">
        <f>IFERROR(_xll.qlIndexFixing(Index6M,$H2947,TRUE,_xll.ohTrigger(RecalcTrigger,Trigger6M)),NA())</f>
        <v>6.5693920098688491E-3</v>
      </c>
      <c r="M2947" s="146">
        <f>IFERROR(_xll.qlIndexFixing(Index1Y,$H2947,TRUE,_xll.ohTrigger(RecalcTrigger,Trigger1Y)),NA())</f>
        <v>6.8036585286015416E-3</v>
      </c>
      <c r="N2947" s="145">
        <f>IFERROR(_xll.qlIndexFixing(ONIndex1M,I2947,TRUE,_xll.ohTrigger(RecalcTrigger,Trigger1M)),NA())</f>
        <v>6.351740984972265E-3</v>
      </c>
      <c r="O2947" s="44">
        <f>IFERROR(_xll.qlIndexFixing(ONIndex3M,I2947,TRUE,_xll.ohTrigger(RecalcTrigger,Trigger3M)),NA())</f>
        <v>6.5328080593596294E-3</v>
      </c>
      <c r="P2947" s="44">
        <f>IFERROR(_xll.qlIndexFixing(ONIndex6M,I2947,TRUE,_xll.ohTrigger(RecalcTrigger,Trigger6M)),NA())</f>
        <v>6.5095874718612556E-3</v>
      </c>
      <c r="Q2947" s="146">
        <f>IFERROR(_xll.qlIndexFixing(ONIndex1Y,I2947,TRUE,_xll.ohTrigger(RecalcTrigger,Trigger1Y)),NA())</f>
        <v>6.6780926844289823E-3</v>
      </c>
    </row>
    <row r="2948" spans="2:17" x14ac:dyDescent="0.2">
      <c r="B2948" s="39" t="s">
        <v>42</v>
      </c>
      <c r="D2948" s="42">
        <f>_xll.qlCalendarAdvance(Calendar,$D2947,B2948,"f",FALSE)</f>
        <v>60434</v>
      </c>
      <c r="E2948" s="140">
        <f>_xll.qlInterestRateIndexValueDate(IndexON,D2948)</f>
        <v>60434</v>
      </c>
      <c r="F2948" s="156">
        <f>IFERROR(_xll.qlIndexFixing(IndexON,D2948,TRUE,_xll.ohTrigger(RecalcTrigger,TriggerON)),NA())</f>
        <v>5.6570749226925177E-3</v>
      </c>
      <c r="H2948" s="42">
        <f>_xll.qlCalendarAdvance(Calendar,$H2947,B2948,"f",FALSE)</f>
        <v>60434</v>
      </c>
      <c r="I2948" s="140">
        <f>_xll.qlInterestRateIndexValueDate(Index1M,$H2948)</f>
        <v>60434</v>
      </c>
      <c r="J2948" s="145">
        <f>IFERROR(_xll.qlIndexFixing(Index1M,$H2948,TRUE,_xll.ohTrigger(RecalcTrigger,Trigger1M)),NA())</f>
        <v>6.3646003989941882E-3</v>
      </c>
      <c r="K2948" s="44">
        <f>IFERROR(_xll.qlIndexFixing(Index3M,H2948,TRUE,_xll.ohTrigger(RecalcTrigger,Trigger3M)),NA())</f>
        <v>6.5623834054466708E-3</v>
      </c>
      <c r="L2948" s="44">
        <f>IFERROR(_xll.qlIndexFixing(Index6M,$H2948,TRUE,_xll.ohTrigger(RecalcTrigger,Trigger6M)),NA())</f>
        <v>6.5732136860494764E-3</v>
      </c>
      <c r="M2948" s="146">
        <f>IFERROR(_xll.qlIndexFixing(Index1Y,$H2948,TRUE,_xll.ohTrigger(RecalcTrigger,Trigger1Y)),NA())</f>
        <v>6.8077068785759032E-3</v>
      </c>
      <c r="N2948" s="145">
        <f>IFERROR(_xll.qlIndexFixing(ONIndex1M,I2948,TRUE,_xll.ohTrigger(RecalcTrigger,Trigger1M)),NA())</f>
        <v>6.3553949972272594E-3</v>
      </c>
      <c r="O2948" s="44">
        <f>IFERROR(_xll.qlIndexFixing(ONIndex3M,I2948,TRUE,_xll.ohTrigger(RecalcTrigger,Trigger3M)),NA())</f>
        <v>6.5360147746784669E-3</v>
      </c>
      <c r="P2948" s="44">
        <f>IFERROR(_xll.qlIndexFixing(ONIndex6M,I2948,TRUE,_xll.ohTrigger(RecalcTrigger,Trigger6M)),NA())</f>
        <v>6.5133028614372535E-3</v>
      </c>
      <c r="Q2948" s="146">
        <f>IFERROR(_xll.qlIndexFixing(ONIndex1Y,I2948,TRUE,_xll.ohTrigger(RecalcTrigger,Trigger1Y)),NA())</f>
        <v>6.6818994621964389E-3</v>
      </c>
    </row>
    <row r="2949" spans="2:17" x14ac:dyDescent="0.2">
      <c r="B2949" s="39" t="s">
        <v>42</v>
      </c>
      <c r="D2949" s="42">
        <f>_xll.qlCalendarAdvance(Calendar,$D2948,B2949,"f",FALSE)</f>
        <v>60441</v>
      </c>
      <c r="E2949" s="140">
        <f>_xll.qlInterestRateIndexValueDate(IndexON,D2949)</f>
        <v>60441</v>
      </c>
      <c r="F2949" s="156">
        <f>IFERROR(_xll.qlIndexFixing(IndexON,D2949,TRUE,_xll.ohTrigger(RecalcTrigger,TriggerON)),NA())</f>
        <v>5.6604334493659536E-3</v>
      </c>
      <c r="H2949" s="42">
        <f>_xll.qlCalendarAdvance(Calendar,$H2948,B2949,"f",FALSE)</f>
        <v>60441</v>
      </c>
      <c r="I2949" s="140">
        <f>_xll.qlInterestRateIndexValueDate(Index1M,$H2949)</f>
        <v>60441</v>
      </c>
      <c r="J2949" s="145">
        <f>IFERROR(_xll.qlIndexFixing(Index1M,$H2949,TRUE,_xll.ohTrigger(RecalcTrigger,Trigger1M)),NA())</f>
        <v>6.3682778339296071E-3</v>
      </c>
      <c r="K2949" s="44">
        <f>IFERROR(_xll.qlIndexFixing(Index3M,H2949,TRUE,_xll.ohTrigger(RecalcTrigger,Trigger3M)),NA())</f>
        <v>6.5656340346928943E-3</v>
      </c>
      <c r="L2949" s="44">
        <f>IFERROR(_xll.qlIndexFixing(Index6M,$H2949,TRUE,_xll.ohTrigger(RecalcTrigger,Trigger6M)),NA())</f>
        <v>6.577042608954072E-3</v>
      </c>
      <c r="M2949" s="146">
        <f>IFERROR(_xll.qlIndexFixing(Index1Y,$H2949,TRUE,_xll.ohTrigger(RecalcTrigger,Trigger1Y)),NA())</f>
        <v>6.8117635423636802E-3</v>
      </c>
      <c r="N2949" s="145">
        <f>IFERROR(_xll.qlIndexFixing(ONIndex1M,I2949,TRUE,_xll.ohTrigger(RecalcTrigger,Trigger1M)),NA())</f>
        <v>6.3590560301973742E-3</v>
      </c>
      <c r="O2949" s="44">
        <f>IFERROR(_xll.qlIndexFixing(ONIndex3M,I2949,TRUE,_xll.ohTrigger(RecalcTrigger,Trigger3M)),NA())</f>
        <v>6.5392266372465979E-3</v>
      </c>
      <c r="P2949" s="44">
        <f>IFERROR(_xll.qlIndexFixing(ONIndex6M,I2949,TRUE,_xll.ohTrigger(RecalcTrigger,Trigger6M)),NA())</f>
        <v>6.5170254667257232E-3</v>
      </c>
      <c r="Q2949" s="146">
        <f>IFERROR(_xll.qlIndexFixing(ONIndex1Y,I2949,TRUE,_xll.ohTrigger(RecalcTrigger,Trigger1Y)),NA())</f>
        <v>6.6857144815601899E-3</v>
      </c>
    </row>
    <row r="2950" spans="2:17" x14ac:dyDescent="0.2">
      <c r="B2950" s="39" t="s">
        <v>42</v>
      </c>
      <c r="D2950" s="42">
        <f>_xll.qlCalendarAdvance(Calendar,$D2949,B2950,"f",FALSE)</f>
        <v>60448</v>
      </c>
      <c r="E2950" s="140">
        <f>_xll.qlInterestRateIndexValueDate(IndexON,D2950)</f>
        <v>60448</v>
      </c>
      <c r="F2950" s="156">
        <f>IFERROR(_xll.qlIndexFixing(IndexON,D2950,TRUE,_xll.ohTrigger(RecalcTrigger,TriggerON)),NA())</f>
        <v>5.6637969991257808E-3</v>
      </c>
      <c r="H2950" s="42">
        <f>_xll.qlCalendarAdvance(Calendar,$H2949,B2950,"f",FALSE)</f>
        <v>60448</v>
      </c>
      <c r="I2950" s="140">
        <f>_xll.qlInterestRateIndexValueDate(Index1M,$H2950)</f>
        <v>60448</v>
      </c>
      <c r="J2950" s="145">
        <f>IFERROR(_xll.qlIndexFixing(Index1M,$H2950,TRUE,_xll.ohTrigger(RecalcTrigger,Trigger1M)),NA())</f>
        <v>6.3722817173211647E-3</v>
      </c>
      <c r="K2950" s="44">
        <f>IFERROR(_xll.qlIndexFixing(Index3M,H2950,TRUE,_xll.ohTrigger(RecalcTrigger,Trigger3M)),NA())</f>
        <v>6.5688898220512557E-3</v>
      </c>
      <c r="L2950" s="44">
        <f>IFERROR(_xll.qlIndexFixing(Index6M,$H2950,TRUE,_xll.ohTrigger(RecalcTrigger,Trigger6M)),NA())</f>
        <v>6.5812145934653057E-3</v>
      </c>
      <c r="M2950" s="146">
        <f>IFERROR(_xll.qlIndexFixing(Index1Y,$H2950,TRUE,_xll.ohTrigger(RecalcTrigger,Trigger1Y)),NA())</f>
        <v>6.8158285200647928E-3</v>
      </c>
      <c r="N2950" s="145">
        <f>IFERROR(_xll.qlIndexFixing(ONIndex1M,I2950,TRUE,_xll.ohTrigger(RecalcTrigger,Trigger1M)),NA())</f>
        <v>6.3627240838015631E-3</v>
      </c>
      <c r="O2950" s="44">
        <f>IFERROR(_xll.qlIndexFixing(ONIndex3M,I2950,TRUE,_xll.ohTrigger(RecalcTrigger,Trigger3M)),NA())</f>
        <v>6.5424436468208835E-3</v>
      </c>
      <c r="P2950" s="44">
        <f>IFERROR(_xll.qlIndexFixing(ONIndex6M,I2950,TRUE,_xll.ohTrigger(RecalcTrigger,Trigger6M)),NA())</f>
        <v>6.5207552878077113E-3</v>
      </c>
      <c r="Q2950" s="146">
        <f>IFERROR(_xll.qlIndexFixing(ONIndex1Y,I2950,TRUE,_xll.ohTrigger(RecalcTrigger,Trigger1Y)),NA())</f>
        <v>6.6895377426012814E-3</v>
      </c>
    </row>
    <row r="2951" spans="2:17" x14ac:dyDescent="0.2">
      <c r="B2951" s="39" t="s">
        <v>42</v>
      </c>
      <c r="D2951" s="42">
        <f>_xll.qlCalendarAdvance(Calendar,$D2950,B2951,"f",FALSE)</f>
        <v>60455</v>
      </c>
      <c r="E2951" s="140">
        <f>_xll.qlInterestRateIndexValueDate(IndexON,D2951)</f>
        <v>60455</v>
      </c>
      <c r="F2951" s="156">
        <f>IFERROR(_xll.qlIndexFixing(IndexON,D2951,TRUE,_xll.ohTrigger(RecalcTrigger,TriggerON)),NA())</f>
        <v>5.667165571890953E-3</v>
      </c>
      <c r="H2951" s="42">
        <f>_xll.qlCalendarAdvance(Calendar,$H2950,B2951,"f",FALSE)</f>
        <v>60455</v>
      </c>
      <c r="I2951" s="140">
        <f>_xll.qlInterestRateIndexValueDate(Index1M,$H2951)</f>
        <v>60455</v>
      </c>
      <c r="J2951" s="145">
        <f>IFERROR(_xll.qlIndexFixing(Index1M,$H2951,TRUE,_xll.ohTrigger(RecalcTrigger,Trigger1M)),NA())</f>
        <v>6.3759737691003416E-3</v>
      </c>
      <c r="K2951" s="44">
        <f>IFERROR(_xll.qlIndexFixing(Index3M,H2951,TRUE,_xll.ohTrigger(RecalcTrigger,Trigger3M)),NA())</f>
        <v>6.5721507675340881E-3</v>
      </c>
      <c r="L2951" s="44">
        <f>IFERROR(_xll.qlIndexFixing(Index6M,$H2951,TRUE,_xll.ohTrigger(RecalcTrigger,Trigger6M)),NA())</f>
        <v>6.5850585967938023E-3</v>
      </c>
      <c r="M2951" s="146">
        <f>IFERROR(_xll.qlIndexFixing(Index1Y,$H2951,TRUE,_xll.ohTrigger(RecalcTrigger,Trigger1Y)),NA())</f>
        <v>6.8199018117798271E-3</v>
      </c>
      <c r="N2951" s="145">
        <f>IFERROR(_xll.qlIndexFixing(ONIndex1M,I2951,TRUE,_xll.ohTrigger(RecalcTrigger,Trigger1M)),NA())</f>
        <v>6.366399158039826E-3</v>
      </c>
      <c r="O2951" s="44">
        <f>IFERROR(_xll.qlIndexFixing(ONIndex3M,I2951,TRUE,_xll.ohTrigger(RecalcTrigger,Trigger3M)),NA())</f>
        <v>6.5456658033202775E-3</v>
      </c>
      <c r="P2951" s="44">
        <f>IFERROR(_xll.qlIndexFixing(ONIndex6M,I2951,TRUE,_xll.ohTrigger(RecalcTrigger,Trigger6M)),NA())</f>
        <v>6.5244923246832176E-3</v>
      </c>
      <c r="Q2951" s="146">
        <f>IFERROR(_xll.qlIndexFixing(ONIndex1Y,I2951,TRUE,_xll.ohTrigger(RecalcTrigger,Trigger1Y)),NA())</f>
        <v>6.6933692450765747E-3</v>
      </c>
    </row>
    <row r="2952" spans="2:17" x14ac:dyDescent="0.2">
      <c r="B2952" s="39" t="s">
        <v>42</v>
      </c>
      <c r="D2952" s="42">
        <f>_xll.qlCalendarAdvance(Calendar,$D2951,B2952,"f",FALSE)</f>
        <v>60462</v>
      </c>
      <c r="E2952" s="140">
        <f>_xll.qlInterestRateIndexValueDate(IndexON,D2952)</f>
        <v>60462</v>
      </c>
      <c r="F2952" s="156">
        <f>IFERROR(_xll.qlIndexFixing(IndexON,D2952,TRUE,_xll.ohTrigger(RecalcTrigger,TriggerON)),NA())</f>
        <v>5.6705391677425165E-3</v>
      </c>
      <c r="H2952" s="42">
        <f>_xll.qlCalendarAdvance(Calendar,$H2951,B2952,"f",FALSE)</f>
        <v>60462</v>
      </c>
      <c r="I2952" s="140">
        <f>_xll.qlInterestRateIndexValueDate(Index1M,$H2952)</f>
        <v>60462</v>
      </c>
      <c r="J2952" s="145">
        <f>IFERROR(_xll.qlIndexFixing(Index1M,$H2952,TRUE,_xll.ohTrigger(RecalcTrigger,Trigger1M)),NA())</f>
        <v>6.3796728463397685E-3</v>
      </c>
      <c r="K2952" s="44">
        <f>IFERROR(_xll.qlIndexFixing(Index3M,H2952,TRUE,_xll.ohTrigger(RecalcTrigger,Trigger3M)),NA())</f>
        <v>6.575416871155486E-3</v>
      </c>
      <c r="L2952" s="44">
        <f>IFERROR(_xll.qlIndexFixing(Index6M,$H2952,TRUE,_xll.ohTrigger(RecalcTrigger,Trigger6M)),NA())</f>
        <v>6.5889098471446222E-3</v>
      </c>
      <c r="M2952" s="146">
        <f>IFERROR(_xll.qlIndexFixing(Index1Y,$H2952,TRUE,_xll.ohTrigger(RecalcTrigger,Trigger1Y)),NA())</f>
        <v>6.8239834176098135E-3</v>
      </c>
      <c r="N2952" s="145">
        <f>IFERROR(_xll.qlIndexFixing(ONIndex1M,I2952,TRUE,_xll.ohTrigger(RecalcTrigger,Trigger1M)),NA())</f>
        <v>6.3700812529932094E-3</v>
      </c>
      <c r="O2952" s="44">
        <f>IFERROR(_xll.qlIndexFixing(ONIndex3M,I2952,TRUE,_xll.ohTrigger(RecalcTrigger,Trigger3M)),NA())</f>
        <v>6.5488931069068723E-3</v>
      </c>
      <c r="P2952" s="44">
        <f>IFERROR(_xll.qlIndexFixing(ONIndex6M,I2952,TRUE,_xll.ohTrigger(RecalcTrigger,Trigger6M)),NA())</f>
        <v>6.5282365774332884E-3</v>
      </c>
      <c r="Q2952" s="146">
        <f>IFERROR(_xll.qlIndexFixing(ONIndex1Y,I2952,TRUE,_xll.ohTrigger(RecalcTrigger,Trigger1Y)),NA())</f>
        <v>6.6972089893102549E-3</v>
      </c>
    </row>
    <row r="2953" spans="2:17" x14ac:dyDescent="0.2">
      <c r="B2953" s="39" t="s">
        <v>42</v>
      </c>
      <c r="D2953" s="42">
        <f>_xll.qlCalendarAdvance(Calendar,$D2952,B2953,"f",FALSE)</f>
        <v>60469</v>
      </c>
      <c r="E2953" s="140">
        <f>_xll.qlInterestRateIndexValueDate(IndexON,D2953)</f>
        <v>60469</v>
      </c>
      <c r="F2953" s="156">
        <f>IFERROR(_xll.qlIndexFixing(IndexON,D2953,TRUE,_xll.ohTrigger(RecalcTrigger,TriggerON)),NA())</f>
        <v>5.673917786599425E-3</v>
      </c>
      <c r="H2953" s="42">
        <f>_xll.qlCalendarAdvance(Calendar,$H2952,B2953,"f",FALSE)</f>
        <v>60469</v>
      </c>
      <c r="I2953" s="140">
        <f>_xll.qlInterestRateIndexValueDate(Index1M,$H2953)</f>
        <v>60469</v>
      </c>
      <c r="J2953" s="145">
        <f>IFERROR(_xll.qlIndexFixing(Index1M,$H2953,TRUE,_xll.ohTrigger(RecalcTrigger,Trigger1M)),NA())</f>
        <v>6.383378949044673E-3</v>
      </c>
      <c r="K2953" s="44">
        <f>IFERROR(_xll.qlIndexFixing(Index3M,H2953,TRUE,_xll.ohTrigger(RecalcTrigger,Trigger3M)),NA())</f>
        <v>6.5786881329260218E-3</v>
      </c>
      <c r="L2953" s="44">
        <f>IFERROR(_xll.qlIndexFixing(Index6M,$H2953,TRUE,_xll.ohTrigger(RecalcTrigger,Trigger6M)),NA())</f>
        <v>6.5927683445609325E-3</v>
      </c>
      <c r="M2953" s="146">
        <f>IFERROR(_xll.qlIndexFixing(Index1Y,$H2953,TRUE,_xll.ohTrigger(RecalcTrigger,Trigger1Y)),NA())</f>
        <v>6.8280733376553382E-3</v>
      </c>
      <c r="N2953" s="145">
        <f>IFERROR(_xll.qlIndexFixing(ONIndex1M,I2953,TRUE,_xll.ohTrigger(RecalcTrigger,Trigger1M)),NA())</f>
        <v>6.3737703685806668E-3</v>
      </c>
      <c r="O2953" s="44">
        <f>IFERROR(_xll.qlIndexFixing(ONIndex3M,I2953,TRUE,_xll.ohTrigger(RecalcTrigger,Trigger3M)),NA())</f>
        <v>6.5521255575806681E-3</v>
      </c>
      <c r="P2953" s="44">
        <f>IFERROR(_xll.qlIndexFixing(ONIndex6M,I2953,TRUE,_xll.ohTrigger(RecalcTrigger,Trigger6M)),NA())</f>
        <v>6.5319880458958313E-3</v>
      </c>
      <c r="Q2953" s="146">
        <f>IFERROR(_xll.qlIndexFixing(ONIndex1Y,I2953,TRUE,_xll.ohTrigger(RecalcTrigger,Trigger1Y)),NA())</f>
        <v>6.7010569750591831E-3</v>
      </c>
    </row>
    <row r="2954" spans="2:17" x14ac:dyDescent="0.2">
      <c r="B2954" s="39" t="s">
        <v>42</v>
      </c>
      <c r="D2954" s="42">
        <f>_xll.qlCalendarAdvance(Calendar,$D2953,B2954,"f",FALSE)</f>
        <v>60476</v>
      </c>
      <c r="E2954" s="140">
        <f>_xll.qlInterestRateIndexValueDate(IndexON,D2954)</f>
        <v>60476</v>
      </c>
      <c r="F2954" s="156">
        <f>IFERROR(_xll.qlIndexFixing(IndexON,D2954,TRUE,_xll.ohTrigger(RecalcTrigger,TriggerON)),NA())</f>
        <v>5.6773014284616785E-3</v>
      </c>
      <c r="H2954" s="42">
        <f>_xll.qlCalendarAdvance(Calendar,$H2953,B2954,"f",FALSE)</f>
        <v>60476</v>
      </c>
      <c r="I2954" s="140">
        <f>_xll.qlInterestRateIndexValueDate(Index1M,$H2954)</f>
        <v>60476</v>
      </c>
      <c r="J2954" s="145">
        <f>IFERROR(_xll.qlIndexFixing(Index1M,$H2954,TRUE,_xll.ohTrigger(RecalcTrigger,Trigger1M)),NA())</f>
        <v>6.387092077228128E-3</v>
      </c>
      <c r="K2954" s="44">
        <f>IFERROR(_xll.qlIndexFixing(Index3M,H2954,TRUE,_xll.ohTrigger(RecalcTrigger,Trigger3M)),NA())</f>
        <v>6.5819645528606705E-3</v>
      </c>
      <c r="L2954" s="44">
        <f>IFERROR(_xll.qlIndexFixing(Index6M,$H2954,TRUE,_xll.ohTrigger(RecalcTrigger,Trigger6M)),NA())</f>
        <v>6.596634089084577E-3</v>
      </c>
      <c r="M2954" s="146">
        <f>IFERROR(_xll.qlIndexFixing(Index1Y,$H2954,TRUE,_xll.ohTrigger(RecalcTrigger,Trigger1Y)),NA())</f>
        <v>6.8321715720176535E-3</v>
      </c>
      <c r="N2954" s="145">
        <f>IFERROR(_xll.qlIndexFixing(ONIndex1M,I2954,TRUE,_xll.ohTrigger(RecalcTrigger,Trigger1M)),NA())</f>
        <v>6.3774665048832446E-3</v>
      </c>
      <c r="O2954" s="44">
        <f>IFERROR(_xll.qlIndexFixing(ONIndex3M,I2954,TRUE,_xll.ohTrigger(RecalcTrigger,Trigger3M)),NA())</f>
        <v>6.5553631553416647E-3</v>
      </c>
      <c r="P2954" s="44">
        <f>IFERROR(_xll.qlIndexFixing(ONIndex6M,I2954,TRUE,_xll.ohTrigger(RecalcTrigger,Trigger6M)),NA())</f>
        <v>6.5357467301518923E-3</v>
      </c>
      <c r="Q2954" s="146">
        <f>IFERROR(_xll.qlIndexFixing(ONIndex1Y,I2954,TRUE,_xll.ohTrigger(RecalcTrigger,Trigger1Y)),NA())</f>
        <v>6.7049132023233593E-3</v>
      </c>
    </row>
    <row r="2955" spans="2:17" x14ac:dyDescent="0.2">
      <c r="B2955" s="39" t="s">
        <v>42</v>
      </c>
      <c r="D2955" s="42">
        <f>_xll.qlCalendarAdvance(Calendar,$D2954,B2955,"f",FALSE)</f>
        <v>60483</v>
      </c>
      <c r="E2955" s="140">
        <f>_xll.qlInterestRateIndexValueDate(IndexON,D2955)</f>
        <v>60483</v>
      </c>
      <c r="F2955" s="156">
        <f>IFERROR(_xll.qlIndexFixing(IndexON,D2955,TRUE,_xll.ohTrigger(RecalcTrigger,TriggerON)),NA())</f>
        <v>5.6806900934103233E-3</v>
      </c>
      <c r="H2955" s="42">
        <f>_xll.qlCalendarAdvance(Calendar,$H2954,B2955,"f",FALSE)</f>
        <v>60483</v>
      </c>
      <c r="I2955" s="140">
        <f>_xll.qlInterestRateIndexValueDate(Index1M,$H2955)</f>
        <v>60483</v>
      </c>
      <c r="J2955" s="145">
        <f>IFERROR(_xll.qlIndexFixing(Index1M,$H2955,TRUE,_xll.ohTrigger(RecalcTrigger,Trigger1M)),NA())</f>
        <v>6.3908122308875192E-3</v>
      </c>
      <c r="K2955" s="44">
        <f>IFERROR(_xll.qlIndexFixing(Index3M,H2955,TRUE,_xll.ohTrigger(RecalcTrigger,Trigger3M)),NA())</f>
        <v>6.5852461309708846E-3</v>
      </c>
      <c r="L2955" s="44">
        <f>IFERROR(_xll.qlIndexFixing(Index6M,$H2955,TRUE,_xll.ohTrigger(RecalcTrigger,Trigger6M)),NA())</f>
        <v>6.600507080757401E-3</v>
      </c>
      <c r="M2955" s="146">
        <f>IFERROR(_xll.qlIndexFixing(Index1Y,$H2955,TRUE,_xll.ohTrigger(RecalcTrigger,Trigger1Y)),NA())</f>
        <v>6.8362781207988998E-3</v>
      </c>
      <c r="N2955" s="145">
        <f>IFERROR(_xll.qlIndexFixing(ONIndex1M,I2955,TRUE,_xll.ohTrigger(RecalcTrigger,Trigger1M)),NA())</f>
        <v>6.3811696617388503E-3</v>
      </c>
      <c r="O2955" s="44">
        <f>IFERROR(_xll.qlIndexFixing(ONIndex3M,I2955,TRUE,_xll.ohTrigger(RecalcTrigger,Trigger3M)),NA())</f>
        <v>6.5586059001088159E-3</v>
      </c>
      <c r="P2955" s="44">
        <f>IFERROR(_xll.qlIndexFixing(ONIndex6M,I2955,TRUE,_xll.ohTrigger(RecalcTrigger,Trigger6M)),NA())</f>
        <v>6.5395126302014717E-3</v>
      </c>
      <c r="Q2955" s="146">
        <f>IFERROR(_xll.qlIndexFixing(ONIndex1Y,I2955,TRUE,_xll.ohTrigger(RecalcTrigger,Trigger1Y)),NA())</f>
        <v>6.7087776712648761E-3</v>
      </c>
    </row>
    <row r="2956" spans="2:17" x14ac:dyDescent="0.2">
      <c r="B2956" s="39" t="s">
        <v>42</v>
      </c>
      <c r="D2956" s="42">
        <f>_xll.qlCalendarAdvance(Calendar,$D2955,B2956,"f",FALSE)</f>
        <v>60490</v>
      </c>
      <c r="E2956" s="140">
        <f>_xll.qlInterestRateIndexValueDate(IndexON,D2956)</f>
        <v>60490</v>
      </c>
      <c r="F2956" s="156">
        <f>IFERROR(_xll.qlIndexFixing(IndexON,D2956,TRUE,_xll.ohTrigger(RecalcTrigger,TriggerON)),NA())</f>
        <v>5.6840837815264056E-3</v>
      </c>
      <c r="H2956" s="42">
        <f>_xll.qlCalendarAdvance(Calendar,$H2955,B2956,"f",FALSE)</f>
        <v>60490</v>
      </c>
      <c r="I2956" s="140">
        <f>_xll.qlInterestRateIndexValueDate(Index1M,$H2956)</f>
        <v>60490</v>
      </c>
      <c r="J2956" s="145">
        <f>IFERROR(_xll.qlIndexFixing(Index1M,$H2956,TRUE,_xll.ohTrigger(RecalcTrigger,Trigger1M)),NA())</f>
        <v>6.3945394100333036E-3</v>
      </c>
      <c r="K2956" s="44">
        <f>IFERROR(_xll.qlIndexFixing(Index3M,H2956,TRUE,_xll.ohTrigger(RecalcTrigger,Trigger3M)),NA())</f>
        <v>6.5885328672716402E-3</v>
      </c>
      <c r="L2956" s="44">
        <f>IFERROR(_xll.qlIndexFixing(Index6M,$H2956,TRUE,_xll.ohTrigger(RecalcTrigger,Trigger6M)),NA())</f>
        <v>6.6043873196221289E-3</v>
      </c>
      <c r="M2956" s="146">
        <f>IFERROR(_xll.qlIndexFixing(Index1Y,$H2956,TRUE,_xll.ohTrigger(RecalcTrigger,Trigger1Y)),NA())</f>
        <v>6.8403929840994415E-3</v>
      </c>
      <c r="N2956" s="145">
        <f>IFERROR(_xll.qlIndexFixing(ONIndex1M,I2956,TRUE,_xll.ohTrigger(RecalcTrigger,Trigger1M)),NA())</f>
        <v>6.3848798393095763E-3</v>
      </c>
      <c r="O2956" s="44">
        <f>IFERROR(_xll.qlIndexFixing(ONIndex3M,I2956,TRUE,_xll.ohTrigger(RecalcTrigger,Trigger3M)),NA())</f>
        <v>6.5618537920442144E-3</v>
      </c>
      <c r="P2956" s="44">
        <f>IFERROR(_xll.qlIndexFixing(ONIndex6M,I2956,TRUE,_xll.ohTrigger(RecalcTrigger,Trigger6M)),NA())</f>
        <v>6.5432857461256155E-3</v>
      </c>
      <c r="Q2956" s="146">
        <f>IFERROR(_xll.qlIndexFixing(ONIndex1Y,I2956,TRUE,_xll.ohTrigger(RecalcTrigger,Trigger1Y)),NA())</f>
        <v>6.712650381721641E-3</v>
      </c>
    </row>
    <row r="2957" spans="2:17" x14ac:dyDescent="0.2">
      <c r="B2957" s="39" t="s">
        <v>42</v>
      </c>
      <c r="D2957" s="42">
        <f>_xll.qlCalendarAdvance(Calendar,$D2956,B2957,"f",FALSE)</f>
        <v>60497</v>
      </c>
      <c r="E2957" s="140">
        <f>_xll.qlInterestRateIndexValueDate(IndexON,D2957)</f>
        <v>60497</v>
      </c>
      <c r="F2957" s="156">
        <f>IFERROR(_xll.qlIndexFixing(IndexON,D2957,TRUE,_xll.ohTrigger(RecalcTrigger,TriggerON)),NA())</f>
        <v>5.6874824925667866E-3</v>
      </c>
      <c r="H2957" s="42">
        <f>_xll.qlCalendarAdvance(Calendar,$H2956,B2957,"f",FALSE)</f>
        <v>60497</v>
      </c>
      <c r="I2957" s="140">
        <f>_xll.qlInterestRateIndexValueDate(Index1M,$H2957)</f>
        <v>60497</v>
      </c>
      <c r="J2957" s="145">
        <f>IFERROR(_xll.qlIndexFixing(Index1M,$H2957,TRUE,_xll.ohTrigger(RecalcTrigger,Trigger1M)),NA())</f>
        <v>6.3982736146733239E-3</v>
      </c>
      <c r="K2957" s="44">
        <f>IFERROR(_xll.qlIndexFixing(Index3M,H2957,TRUE,_xll.ohTrigger(RecalcTrigger,Trigger3M)),NA())</f>
        <v>6.5918247617726272E-3</v>
      </c>
      <c r="L2957" s="44">
        <f>IFERROR(_xll.qlIndexFixing(Index6M,$H2957,TRUE,_xll.ohTrigger(RecalcTrigger,Trigger6M)),NA())</f>
        <v>6.6082748057210471E-3</v>
      </c>
      <c r="M2957" s="146">
        <f>IFERROR(_xll.qlIndexFixing(Index1Y,$H2957,TRUE,_xll.ohTrigger(RecalcTrigger,Trigger1Y)),NA())</f>
        <v>6.8445161620220851E-3</v>
      </c>
      <c r="N2957" s="145">
        <f>IFERROR(_xll.qlIndexFixing(ONIndex1M,I2957,TRUE,_xll.ohTrigger(RecalcTrigger,Trigger1M)),NA())</f>
        <v>6.3885970375143764E-3</v>
      </c>
      <c r="O2957" s="44">
        <f>IFERROR(_xll.qlIndexFixing(ONIndex3M,I2957,TRUE,_xll.ohTrigger(RecalcTrigger,Trigger3M)),NA())</f>
        <v>6.5651068309047211E-3</v>
      </c>
      <c r="P2957" s="44">
        <f>IFERROR(_xll.qlIndexFixing(ONIndex6M,I2957,TRUE,_xll.ohTrigger(RecalcTrigger,Trigger6M)),NA())</f>
        <v>6.5470660778432777E-3</v>
      </c>
      <c r="Q2957" s="146">
        <f>IFERROR(_xll.qlIndexFixing(ONIndex1Y,I2957,TRUE,_xll.ohTrigger(RecalcTrigger,Trigger1Y)),NA())</f>
        <v>6.7165313337747001E-3</v>
      </c>
    </row>
    <row r="2958" spans="2:17" x14ac:dyDescent="0.2">
      <c r="B2958" s="39" t="s">
        <v>42</v>
      </c>
      <c r="D2958" s="42">
        <f>_xll.qlCalendarAdvance(Calendar,$D2957,B2958,"f",FALSE)</f>
        <v>60504</v>
      </c>
      <c r="E2958" s="140">
        <f>_xll.qlInterestRateIndexValueDate(IndexON,D2958)</f>
        <v>60504</v>
      </c>
      <c r="F2958" s="156">
        <f>IFERROR(_xll.qlIndexFixing(IndexON,D2958,TRUE,_xll.ohTrigger(RecalcTrigger,TriggerON)),NA())</f>
        <v>5.6908862266935589E-3</v>
      </c>
      <c r="H2958" s="42">
        <f>_xll.qlCalendarAdvance(Calendar,$H2957,B2958,"f",FALSE)</f>
        <v>60504</v>
      </c>
      <c r="I2958" s="140">
        <f>_xll.qlInterestRateIndexValueDate(Index1M,$H2958)</f>
        <v>60504</v>
      </c>
      <c r="J2958" s="145">
        <f>IFERROR(_xll.qlIndexFixing(Index1M,$H2958,TRUE,_xll.ohTrigger(RecalcTrigger,Trigger1M)),NA())</f>
        <v>6.4020148448101959E-3</v>
      </c>
      <c r="K2958" s="44">
        <f>IFERROR(_xll.qlIndexFixing(Index3M,H2958,TRUE,_xll.ohTrigger(RecalcTrigger,Trigger3M)),NA())</f>
        <v>6.5951218144879413E-3</v>
      </c>
      <c r="L2958" s="44">
        <f>IFERROR(_xll.qlIndexFixing(Index6M,$H2958,TRUE,_xll.ohTrigger(RecalcTrigger,Trigger6M)),NA())</f>
        <v>6.6121695390964396E-3</v>
      </c>
      <c r="M2958" s="146">
        <f>IFERROR(_xll.qlIndexFixing(Index1Y,$H2958,TRUE,_xll.ohTrigger(RecalcTrigger,Trigger1Y)),NA())</f>
        <v>6.8486476546685271E-3</v>
      </c>
      <c r="N2958" s="145">
        <f>IFERROR(_xll.qlIndexFixing(ONIndex1M,I2958,TRUE,_xll.ohTrigger(RecalcTrigger,Trigger1M)),NA())</f>
        <v>6.3923212563532505E-3</v>
      </c>
      <c r="O2958" s="44">
        <f>IFERROR(_xll.qlIndexFixing(ONIndex3M,I2958,TRUE,_xll.ohTrigger(RecalcTrigger,Trigger3M)),NA())</f>
        <v>6.5683650167713825E-3</v>
      </c>
      <c r="P2958" s="44">
        <f>IFERROR(_xll.qlIndexFixing(ONIndex6M,I2958,TRUE,_xll.ohTrigger(RecalcTrigger,Trigger6M)),NA())</f>
        <v>6.5508536252734118E-3</v>
      </c>
      <c r="Q2958" s="146">
        <f>IFERROR(_xll.qlIndexFixing(ONIndex1Y,I2958,TRUE,_xll.ohTrigger(RecalcTrigger,Trigger1Y)),NA())</f>
        <v>6.7204205275050999E-3</v>
      </c>
    </row>
    <row r="2959" spans="2:17" x14ac:dyDescent="0.2">
      <c r="B2959" s="39" t="s">
        <v>42</v>
      </c>
      <c r="D2959" s="42">
        <f>_xll.qlCalendarAdvance(Calendar,$D2958,B2959,"f",FALSE)</f>
        <v>60511</v>
      </c>
      <c r="E2959" s="140">
        <f>_xll.qlInterestRateIndexValueDate(IndexON,D2959)</f>
        <v>60511</v>
      </c>
      <c r="F2959" s="156">
        <f>IFERROR(_xll.qlIndexFixing(IndexON,D2959,TRUE,_xll.ohTrigger(RecalcTrigger,TriggerON)),NA())</f>
        <v>5.6942949838256762E-3</v>
      </c>
      <c r="H2959" s="42">
        <f>_xll.qlCalendarAdvance(Calendar,$H2958,B2959,"f",FALSE)</f>
        <v>60511</v>
      </c>
      <c r="I2959" s="140">
        <f>_xll.qlInterestRateIndexValueDate(Index1M,$H2959)</f>
        <v>60511</v>
      </c>
      <c r="J2959" s="145">
        <f>IFERROR(_xll.qlIndexFixing(Index1M,$H2959,TRUE,_xll.ohTrigger(RecalcTrigger,Trigger1M)),NA())</f>
        <v>6.4054385751097049E-3</v>
      </c>
      <c r="K2959" s="44">
        <f>IFERROR(_xll.qlIndexFixing(Index3M,H2959,TRUE,_xll.ohTrigger(RecalcTrigger,Trigger3M)),NA())</f>
        <v>6.5981275748351323E-3</v>
      </c>
      <c r="L2959" s="44">
        <f>IFERROR(_xll.qlIndexFixing(Index6M,$H2959,TRUE,_xll.ohTrigger(RecalcTrigger,Trigger6M)),NA())</f>
        <v>6.6150483920301125E-3</v>
      </c>
      <c r="M2959" s="146">
        <f>IFERROR(_xll.qlIndexFixing(Index1Y,$H2959,TRUE,_xll.ohTrigger(RecalcTrigger,Trigger1Y)),NA())</f>
        <v>6.8527874621406859E-3</v>
      </c>
      <c r="N2959" s="145">
        <f>IFERROR(_xll.qlIndexFixing(ONIndex1M,I2959,TRUE,_xll.ohTrigger(RecalcTrigger,Trigger1M)),NA())</f>
        <v>6.3960524959072451E-3</v>
      </c>
      <c r="O2959" s="44">
        <f>IFERROR(_xll.qlIndexFixing(ONIndex3M,I2959,TRUE,_xll.ohTrigger(RecalcTrigger,Trigger3M)),NA())</f>
        <v>6.5716283498062911E-3</v>
      </c>
      <c r="P2959" s="44">
        <f>IFERROR(_xll.qlIndexFixing(ONIndex6M,I2959,TRUE,_xll.ohTrigger(RecalcTrigger,Trigger6M)),NA())</f>
        <v>6.5546483885781104E-3</v>
      </c>
      <c r="Q2959" s="146">
        <f>IFERROR(_xll.qlIndexFixing(ONIndex1Y,I2959,TRUE,_xll.ohTrigger(RecalcTrigger,Trigger1Y)),NA())</f>
        <v>6.7243179627507477E-3</v>
      </c>
    </row>
    <row r="2960" spans="2:17" x14ac:dyDescent="0.2">
      <c r="B2960" s="39" t="s">
        <v>42</v>
      </c>
      <c r="D2960" s="42">
        <f>_xll.qlCalendarAdvance(Calendar,$D2959,B2960,"f",FALSE)</f>
        <v>60518</v>
      </c>
      <c r="E2960" s="140">
        <f>_xll.qlInterestRateIndexValueDate(IndexON,D2960)</f>
        <v>60518</v>
      </c>
      <c r="F2960" s="156">
        <f>IFERROR(_xll.qlIndexFixing(IndexON,D2960,TRUE,_xll.ohTrigger(RecalcTrigger,TriggerON)),NA())</f>
        <v>5.6977087641252311E-3</v>
      </c>
      <c r="H2960" s="42">
        <f>_xll.qlCalendarAdvance(Calendar,$H2959,B2960,"f",FALSE)</f>
        <v>60518</v>
      </c>
      <c r="I2960" s="140">
        <f>_xll.qlInterestRateIndexValueDate(Index1M,$H2960)</f>
        <v>60518</v>
      </c>
      <c r="J2960" s="145">
        <f>IFERROR(_xll.qlIndexFixing(Index1M,$H2960,TRUE,_xll.ohTrigger(RecalcTrigger,Trigger1M)),NA())</f>
        <v>6.4091932885545679E-3</v>
      </c>
      <c r="K2960" s="44">
        <f>IFERROR(_xll.qlIndexFixing(Index3M,H2960,TRUE,_xll.ohTrigger(RecalcTrigger,Trigger3M)),NA())</f>
        <v>6.6014345158251506E-3</v>
      </c>
      <c r="L2960" s="44">
        <f>IFERROR(_xll.qlIndexFixing(Index6M,$H2960,TRUE,_xll.ohTrigger(RecalcTrigger,Trigger6M)),NA())</f>
        <v>6.6189558548925267E-3</v>
      </c>
      <c r="M2960" s="146">
        <f>IFERROR(_xll.qlIndexFixing(Index1Y,$H2960,TRUE,_xll.ohTrigger(RecalcTrigger,Trigger1Y)),NA())</f>
        <v>6.8569355845413682E-3</v>
      </c>
      <c r="N2960" s="145">
        <f>IFERROR(_xll.qlIndexFixing(ONIndex1M,I2960,TRUE,_xll.ohTrigger(RecalcTrigger,Trigger1M)),NA())</f>
        <v>6.3997907561763601E-3</v>
      </c>
      <c r="O2960" s="44">
        <f>IFERROR(_xll.qlIndexFixing(ONIndex3M,I2960,TRUE,_xll.ohTrigger(RecalcTrigger,Trigger3M)),NA())</f>
        <v>6.5748968299284005E-3</v>
      </c>
      <c r="P2960" s="44">
        <f>IFERROR(_xll.qlIndexFixing(ONIndex6M,I2960,TRUE,_xll.ohTrigger(RecalcTrigger,Trigger6M)),NA())</f>
        <v>6.5584503676763273E-3</v>
      </c>
      <c r="Q2960" s="146">
        <f>IFERROR(_xll.qlIndexFixing(ONIndex1Y,I2960,TRUE,_xll.ohTrigger(RecalcTrigger,Trigger1Y)),NA())</f>
        <v>6.7282236395926898E-3</v>
      </c>
    </row>
    <row r="2961" spans="2:17" x14ac:dyDescent="0.2">
      <c r="B2961" s="39" t="s">
        <v>42</v>
      </c>
      <c r="D2961" s="42">
        <f>_xll.qlCalendarAdvance(Calendar,$D2960,B2961,"f",FALSE)</f>
        <v>60525</v>
      </c>
      <c r="E2961" s="140">
        <f>_xll.qlInterestRateIndexValueDate(IndexON,D2961)</f>
        <v>60525</v>
      </c>
      <c r="F2961" s="156">
        <f>IFERROR(_xll.qlIndexFixing(IndexON,D2961,TRUE,_xll.ohTrigger(RecalcTrigger,TriggerON)),NA())</f>
        <v>5.7011275674301309E-3</v>
      </c>
      <c r="H2961" s="42">
        <f>_xll.qlCalendarAdvance(Calendar,$H2960,B2961,"f",FALSE)</f>
        <v>60525</v>
      </c>
      <c r="I2961" s="140">
        <f>_xll.qlInterestRateIndexValueDate(Index1M,$H2961)</f>
        <v>60525</v>
      </c>
      <c r="J2961" s="145">
        <f>IFERROR(_xll.qlIndexFixing(Index1M,$H2961,TRUE,_xll.ohTrigger(RecalcTrigger,Trigger1M)),NA())</f>
        <v>6.4129550273558013E-3</v>
      </c>
      <c r="K2961" s="44">
        <f>IFERROR(_xll.qlIndexFixing(Index3M,H2961,TRUE,_xll.ohTrigger(RecalcTrigger,Trigger3M)),NA())</f>
        <v>6.6047466149433678E-3</v>
      </c>
      <c r="L2961" s="44">
        <f>IFERROR(_xll.qlIndexFixing(Index6M,$H2961,TRUE,_xll.ohTrigger(RecalcTrigger,Trigger6M)),NA())</f>
        <v>6.6228705646321703E-3</v>
      </c>
      <c r="M2961" s="146">
        <f>IFERROR(_xll.qlIndexFixing(Index1Y,$H2961,TRUE,_xll.ohTrigger(RecalcTrigger,Trigger1Y)),NA())</f>
        <v>6.8610920219729365E-3</v>
      </c>
      <c r="N2961" s="145">
        <f>IFERROR(_xll.qlIndexFixing(ONIndex1M,I2961,TRUE,_xll.ohTrigger(RecalcTrigger,Trigger1M)),NA())</f>
        <v>6.4035360370795491E-3</v>
      </c>
      <c r="O2961" s="44">
        <f>IFERROR(_xll.qlIndexFixing(ONIndex3M,I2961,TRUE,_xll.ohTrigger(RecalcTrigger,Trigger3M)),NA())</f>
        <v>6.5781704569756183E-3</v>
      </c>
      <c r="P2961" s="44">
        <f>IFERROR(_xll.qlIndexFixing(ONIndex6M,I2961,TRUE,_xll.ohTrigger(RecalcTrigger,Trigger6M)),NA())</f>
        <v>6.5622595626491087E-3</v>
      </c>
      <c r="Q2961" s="146">
        <f>IFERROR(_xll.qlIndexFixing(ONIndex1Y,I2961,TRUE,_xll.ohTrigger(RecalcTrigger,Trigger1Y)),NA())</f>
        <v>6.7321375581119725E-3</v>
      </c>
    </row>
    <row r="2962" spans="2:17" x14ac:dyDescent="0.2">
      <c r="B2962" s="39" t="s">
        <v>42</v>
      </c>
      <c r="D2962" s="42">
        <f>_xll.qlCalendarAdvance(Calendar,$D2961,B2962,"f",FALSE)</f>
        <v>60532</v>
      </c>
      <c r="E2962" s="140">
        <f>_xll.qlInterestRateIndexValueDate(IndexON,D2962)</f>
        <v>60532</v>
      </c>
      <c r="F2962" s="156">
        <f>IFERROR(_xll.qlIndexFixing(IndexON,D2962,TRUE,_xll.ohTrigger(RecalcTrigger,TriggerON)),NA())</f>
        <v>5.7045513936593295E-3</v>
      </c>
      <c r="H2962" s="42">
        <f>_xll.qlCalendarAdvance(Calendar,$H2961,B2962,"f",FALSE)</f>
        <v>60532</v>
      </c>
      <c r="I2962" s="140">
        <f>_xll.qlInterestRateIndexValueDate(Index1M,$H2962)</f>
        <v>60532</v>
      </c>
      <c r="J2962" s="145">
        <f>IFERROR(_xll.qlIndexFixing(Index1M,$H2962,TRUE,_xll.ohTrigger(RecalcTrigger,Trigger1M)),NA())</f>
        <v>6.4167237915215098E-3</v>
      </c>
      <c r="K2962" s="44">
        <f>IFERROR(_xll.qlIndexFixing(Index3M,H2962,TRUE,_xll.ohTrigger(RecalcTrigger,Trigger3M)),NA())</f>
        <v>6.608063872204032E-3</v>
      </c>
      <c r="L2962" s="44">
        <f>IFERROR(_xll.qlIndexFixing(Index6M,$H2962,TRUE,_xll.ohTrigger(RecalcTrigger,Trigger6M)),NA())</f>
        <v>6.6267925212893427E-3</v>
      </c>
      <c r="M2962" s="146">
        <f>IFERROR(_xll.qlIndexFixing(Index1Y,$H2962,TRUE,_xll.ohTrigger(RecalcTrigger,Trigger1Y)),NA())</f>
        <v>6.8652567745386417E-3</v>
      </c>
      <c r="N2962" s="145">
        <f>IFERROR(_xll.qlIndexFixing(ONIndex1M,I2962,TRUE,_xll.ohTrigger(RecalcTrigger,Trigger1M)),NA())</f>
        <v>6.407288338535766E-3</v>
      </c>
      <c r="O2962" s="44">
        <f>IFERROR(_xll.qlIndexFixing(ONIndex3M,I2962,TRUE,_xll.ohTrigger(RecalcTrigger,Trigger3M)),NA())</f>
        <v>6.581449231110037E-3</v>
      </c>
      <c r="P2962" s="44">
        <f>IFERROR(_xll.qlIndexFixing(ONIndex6M,I2962,TRUE,_xll.ohTrigger(RecalcTrigger,Trigger6M)),NA())</f>
        <v>6.5660759733343621E-3</v>
      </c>
      <c r="Q2962" s="146">
        <f>IFERROR(_xll.qlIndexFixing(ONIndex1Y,I2962,TRUE,_xll.ohTrigger(RecalcTrigger,Trigger1Y)),NA())</f>
        <v>6.7360597180654569E-3</v>
      </c>
    </row>
    <row r="2963" spans="2:17" x14ac:dyDescent="0.2">
      <c r="B2963" s="39" t="s">
        <v>42</v>
      </c>
      <c r="D2963" s="42">
        <f>_xll.qlCalendarAdvance(Calendar,$D2962,B2963,"f",FALSE)</f>
        <v>60539</v>
      </c>
      <c r="E2963" s="140">
        <f>_xll.qlInterestRateIndexValueDate(IndexON,D2963)</f>
        <v>60539</v>
      </c>
      <c r="F2963" s="156">
        <f>IFERROR(_xll.qlIndexFixing(IndexON,D2963,TRUE,_xll.ohTrigger(RecalcTrigger,TriggerON)),NA())</f>
        <v>5.7079802430559656E-3</v>
      </c>
      <c r="H2963" s="42">
        <f>_xll.qlCalendarAdvance(Calendar,$H2962,B2963,"f",FALSE)</f>
        <v>60539</v>
      </c>
      <c r="I2963" s="140">
        <f>_xll.qlInterestRateIndexValueDate(Index1M,$H2963)</f>
        <v>60539</v>
      </c>
      <c r="J2963" s="145">
        <f>IFERROR(_xll.qlIndexFixing(Index1M,$H2963,TRUE,_xll.ohTrigger(RecalcTrigger,Trigger1M)),NA())</f>
        <v>6.4204995810570971E-3</v>
      </c>
      <c r="K2963" s="44">
        <f>IFERROR(_xll.qlIndexFixing(Index3M,H2963,TRUE,_xll.ohTrigger(RecalcTrigger,Trigger3M)),NA())</f>
        <v>6.6113862876196134E-3</v>
      </c>
      <c r="L2963" s="44">
        <f>IFERROR(_xll.qlIndexFixing(Index6M,$H2963,TRUE,_xll.ohTrigger(RecalcTrigger,Trigger6M)),NA())</f>
        <v>6.6307217249074787E-3</v>
      </c>
      <c r="M2963" s="146">
        <f>IFERROR(_xll.qlIndexFixing(Index1Y,$H2963,TRUE,_xll.ohTrigger(RecalcTrigger,Trigger1Y)),NA())</f>
        <v>6.8694298421851929E-3</v>
      </c>
      <c r="N2963" s="145">
        <f>IFERROR(_xll.qlIndexFixing(ONIndex1M,I2963,TRUE,_xll.ohTrigger(RecalcTrigger,Trigger1M)),NA())</f>
        <v>6.4110476607881495E-3</v>
      </c>
      <c r="O2963" s="44">
        <f>IFERROR(_xll.qlIndexFixing(ONIndex3M,I2963,TRUE,_xll.ohTrigger(RecalcTrigger,Trigger3M)),NA())</f>
        <v>6.5847331523316566E-3</v>
      </c>
      <c r="P2963" s="44">
        <f>IFERROR(_xll.qlIndexFixing(ONIndex6M,I2963,TRUE,_xll.ohTrigger(RecalcTrigger,Trigger6M)),NA())</f>
        <v>6.5698995997320875E-3</v>
      </c>
      <c r="Q2963" s="146">
        <f>IFERROR(_xll.qlIndexFixing(ONIndex1Y,I2963,TRUE,_xll.ohTrigger(RecalcTrigger,Trigger1Y)),NA())</f>
        <v>6.7399901196962819E-3</v>
      </c>
    </row>
    <row r="2964" spans="2:17" x14ac:dyDescent="0.2">
      <c r="B2964" s="39" t="s">
        <v>42</v>
      </c>
      <c r="D2964" s="42">
        <f>_xll.qlCalendarAdvance(Calendar,$D2963,B2964,"f",FALSE)</f>
        <v>60546</v>
      </c>
      <c r="E2964" s="140">
        <f>_xll.qlInterestRateIndexValueDate(IndexON,D2964)</f>
        <v>60546</v>
      </c>
      <c r="F2964" s="156">
        <f>IFERROR(_xll.qlIndexFixing(IndexON,D2964,TRUE,_xll.ohTrigger(RecalcTrigger,TriggerON)),NA())</f>
        <v>5.711414115538993E-3</v>
      </c>
      <c r="H2964" s="42">
        <f>_xll.qlCalendarAdvance(Calendar,$H2963,B2964,"f",FALSE)</f>
        <v>60546</v>
      </c>
      <c r="I2964" s="140">
        <f>_xll.qlInterestRateIndexValueDate(Index1M,$H2964)</f>
        <v>60546</v>
      </c>
      <c r="J2964" s="145">
        <f>IFERROR(_xll.qlIndexFixing(Index1M,$H2964,TRUE,_xll.ohTrigger(RecalcTrigger,Trigger1M)),NA())</f>
        <v>6.4246097615358868E-3</v>
      </c>
      <c r="K2964" s="44">
        <f>IFERROR(_xll.qlIndexFixing(Index3M,H2964,TRUE,_xll.ohTrigger(RecalcTrigger,Trigger3M)),NA())</f>
        <v>6.6150124540048164E-3</v>
      </c>
      <c r="L2964" s="44">
        <f>IFERROR(_xll.qlIndexFixing(Index6M,$H2964,TRUE,_xll.ohTrigger(RecalcTrigger,Trigger6M)),NA())</f>
        <v>6.6350021015492032E-3</v>
      </c>
      <c r="M2964" s="146">
        <f>IFERROR(_xll.qlIndexFixing(Index1Y,$H2964,TRUE,_xll.ohTrigger(RecalcTrigger,Trigger1Y)),NA())</f>
        <v>6.8736111457330384E-3</v>
      </c>
      <c r="N2964" s="145">
        <f>IFERROR(_xll.qlIndexFixing(ONIndex1M,I2964,TRUE,_xll.ohTrigger(RecalcTrigger,Trigger1M)),NA())</f>
        <v>6.4148140035935608E-3</v>
      </c>
      <c r="O2964" s="44">
        <f>IFERROR(_xll.qlIndexFixing(ONIndex3M,I2964,TRUE,_xll.ohTrigger(RecalcTrigger,Trigger3M)),NA())</f>
        <v>6.588022220640477E-3</v>
      </c>
      <c r="P2964" s="44">
        <f>IFERROR(_xll.qlIndexFixing(ONIndex6M,I2964,TRUE,_xll.ohTrigger(RecalcTrigger,Trigger6M)),NA())</f>
        <v>6.5737304420043774E-3</v>
      </c>
      <c r="Q2964" s="146">
        <f>IFERROR(_xll.qlIndexFixing(ONIndex1Y,I2964,TRUE,_xll.ohTrigger(RecalcTrigger,Trigger1Y)),NA())</f>
        <v>6.7439287630044475E-3</v>
      </c>
    </row>
    <row r="2965" spans="2:17" x14ac:dyDescent="0.2">
      <c r="B2965" s="39" t="s">
        <v>42</v>
      </c>
      <c r="D2965" s="42">
        <f>_xll.qlCalendarAdvance(Calendar,$D2964,B2965,"f",FALSE)</f>
        <v>60553</v>
      </c>
      <c r="E2965" s="140">
        <f>_xll.qlInterestRateIndexValueDate(IndexON,D2965)</f>
        <v>60553</v>
      </c>
      <c r="F2965" s="156">
        <f>IFERROR(_xll.qlIndexFixing(IndexON,D2965,TRUE,_xll.ohTrigger(RecalcTrigger,TriggerON)),NA())</f>
        <v>5.7148530110273654E-3</v>
      </c>
      <c r="H2965" s="42">
        <f>_xll.qlCalendarAdvance(Calendar,$H2964,B2965,"f",FALSE)</f>
        <v>60553</v>
      </c>
      <c r="I2965" s="140">
        <f>_xll.qlInterestRateIndexValueDate(Index1M,$H2965)</f>
        <v>60553</v>
      </c>
      <c r="J2965" s="145">
        <f>IFERROR(_xll.qlIndexFixing(Index1M,$H2965,TRUE,_xll.ohTrigger(RecalcTrigger,Trigger1M)),NA())</f>
        <v>6.428400170362481E-3</v>
      </c>
      <c r="K2965" s="44">
        <f>IFERROR(_xll.qlIndexFixing(Index3M,H2965,TRUE,_xll.ohTrigger(RecalcTrigger,Trigger3M)),NA())</f>
        <v>6.6183456145807208E-3</v>
      </c>
      <c r="L2965" s="44">
        <f>IFERROR(_xll.qlIndexFixing(Index6M,$H2965,TRUE,_xll.ohTrigger(RecalcTrigger,Trigger6M)),NA())</f>
        <v>6.6389463884683753E-3</v>
      </c>
      <c r="M2965" s="146">
        <f>IFERROR(_xll.qlIndexFixing(Index1Y,$H2965,TRUE,_xll.ohTrigger(RecalcTrigger,Trigger1Y)),NA())</f>
        <v>6.8778003983682723E-3</v>
      </c>
      <c r="N2965" s="145">
        <f>IFERROR(_xll.qlIndexFixing(ONIndex1M,I2965,TRUE,_xll.ohTrigger(RecalcTrigger,Trigger1M)),NA())</f>
        <v>6.4185873671140925E-3</v>
      </c>
      <c r="O2965" s="44">
        <f>IFERROR(_xll.qlIndexFixing(ONIndex3M,I2965,TRUE,_xll.ohTrigger(RecalcTrigger,Trigger3M)),NA())</f>
        <v>6.5913164359554521E-3</v>
      </c>
      <c r="P2965" s="44">
        <f>IFERROR(_xll.qlIndexFixing(ONIndex6M,I2965,TRUE,_xll.ohTrigger(RecalcTrigger,Trigger6M)),NA())</f>
        <v>6.5775685002322781E-3</v>
      </c>
      <c r="Q2965" s="146">
        <f>IFERROR(_xll.qlIndexFixing(ONIndex1Y,I2965,TRUE,_xll.ohTrigger(RecalcTrigger,Trigger1Y)),NA())</f>
        <v>6.7478756478278612E-3</v>
      </c>
    </row>
    <row r="2966" spans="2:17" x14ac:dyDescent="0.2">
      <c r="B2966" s="39" t="s">
        <v>42</v>
      </c>
      <c r="D2966" s="42">
        <f>_xll.qlCalendarAdvance(Calendar,$D2965,B2966,"f",FALSE)</f>
        <v>60560</v>
      </c>
      <c r="E2966" s="140">
        <f>_xll.qlInterestRateIndexValueDate(IndexON,D2966)</f>
        <v>60560</v>
      </c>
      <c r="F2966" s="156">
        <f>IFERROR(_xll.qlIndexFixing(IndexON,D2966,TRUE,_xll.ohTrigger(RecalcTrigger,TriggerON)),NA())</f>
        <v>5.7182969296021291E-3</v>
      </c>
      <c r="H2966" s="42">
        <f>_xll.qlCalendarAdvance(Calendar,$H2965,B2966,"f",FALSE)</f>
        <v>60560</v>
      </c>
      <c r="I2966" s="140">
        <f>_xll.qlInterestRateIndexValueDate(Index1M,$H2966)</f>
        <v>60560</v>
      </c>
      <c r="J2966" s="145">
        <f>IFERROR(_xll.qlIndexFixing(Index1M,$H2966,TRUE,_xll.ohTrigger(RecalcTrigger,Trigger1M)),NA())</f>
        <v>6.4321976047486719E-3</v>
      </c>
      <c r="K2966" s="44">
        <f>IFERROR(_xll.qlIndexFixing(Index3M,H2966,TRUE,_xll.ohTrigger(RecalcTrigger,Trigger3M)),NA())</f>
        <v>6.6216839334766638E-3</v>
      </c>
      <c r="L2966" s="44">
        <f>IFERROR(_xll.qlIndexFixing(Index6M,$H2966,TRUE,_xll.ohTrigger(RecalcTrigger,Trigger6M)),NA())</f>
        <v>6.6428979226519592E-3</v>
      </c>
      <c r="M2966" s="146">
        <f>IFERROR(_xll.qlIndexFixing(Index1Y,$H2966,TRUE,_xll.ohTrigger(RecalcTrigger,Trigger1Y)),NA())</f>
        <v>6.8819972796270168E-3</v>
      </c>
      <c r="N2966" s="145">
        <f>IFERROR(_xll.qlIndexFixing(ONIndex1M,I2966,TRUE,_xll.ohTrigger(RecalcTrigger,Trigger1M)),NA())</f>
        <v>6.4223677512686983E-3</v>
      </c>
      <c r="O2966" s="44">
        <f>IFERROR(_xll.qlIndexFixing(ONIndex3M,I2966,TRUE,_xll.ohTrigger(RecalcTrigger,Trigger3M)),NA())</f>
        <v>6.5946157982765818E-3</v>
      </c>
      <c r="P2966" s="44">
        <f>IFERROR(_xll.qlIndexFixing(ONIndex6M,I2966,TRUE,_xll.ohTrigger(RecalcTrigger,Trigger6M)),NA())</f>
        <v>6.5814137740916046E-3</v>
      </c>
      <c r="Q2966" s="146">
        <f>IFERROR(_xll.qlIndexFixing(ONIndex1Y,I2966,TRUE,_xll.ohTrigger(RecalcTrigger,Trigger1Y)),NA())</f>
        <v>6.7518307741665229E-3</v>
      </c>
    </row>
    <row r="2967" spans="2:17" x14ac:dyDescent="0.2">
      <c r="B2967" s="39" t="s">
        <v>42</v>
      </c>
      <c r="D2967" s="42">
        <f>_xll.qlCalendarAdvance(Calendar,$D2966,B2967,"f",FALSE)</f>
        <v>60567</v>
      </c>
      <c r="E2967" s="140">
        <f>_xll.qlInterestRateIndexValueDate(IndexON,D2967)</f>
        <v>60567</v>
      </c>
      <c r="F2967" s="156">
        <f>IFERROR(_xll.qlIndexFixing(IndexON,D2967,TRUE,_xll.ohTrigger(RecalcTrigger,TriggerON)),NA())</f>
        <v>5.721745871263284E-3</v>
      </c>
      <c r="H2967" s="42">
        <f>_xll.qlCalendarAdvance(Calendar,$H2966,B2967,"f",FALSE)</f>
        <v>60567</v>
      </c>
      <c r="I2967" s="140">
        <f>_xll.qlInterestRateIndexValueDate(Index1M,$H2967)</f>
        <v>60567</v>
      </c>
      <c r="J2967" s="145">
        <f>IFERROR(_xll.qlIndexFixing(Index1M,$H2967,TRUE,_xll.ohTrigger(RecalcTrigger,Trigger1M)),NA())</f>
        <v>6.4360020646944596E-3</v>
      </c>
      <c r="K2967" s="44">
        <f>IFERROR(_xll.qlIndexFixing(Index3M,H2967,TRUE,_xll.ohTrigger(RecalcTrigger,Trigger3M)),NA())</f>
        <v>6.6250274107014558E-3</v>
      </c>
      <c r="L2967" s="44">
        <f>IFERROR(_xll.qlIndexFixing(Index6M,$H2967,TRUE,_xll.ohTrigger(RecalcTrigger,Trigger6M)),NA())</f>
        <v>6.6468567041427055E-3</v>
      </c>
      <c r="M2967" s="146">
        <f>IFERROR(_xll.qlIndexFixing(Index1Y,$H2967,TRUE,_xll.ohTrigger(RecalcTrigger,Trigger1Y)),NA())</f>
        <v>6.8862014690413975E-3</v>
      </c>
      <c r="N2967" s="145">
        <f>IFERROR(_xll.qlIndexFixing(ONIndex1M,I2967,TRUE,_xll.ohTrigger(RecalcTrigger,Trigger1M)),NA())</f>
        <v>6.4261551561384245E-3</v>
      </c>
      <c r="O2967" s="44">
        <f>IFERROR(_xll.qlIndexFixing(ONIndex3M,I2967,TRUE,_xll.ohTrigger(RecalcTrigger,Trigger3M)),NA())</f>
        <v>6.5979203076849124E-3</v>
      </c>
      <c r="P2967" s="44">
        <f>IFERROR(_xll.qlIndexFixing(ONIndex6M,I2967,TRUE,_xll.ohTrigger(RecalcTrigger,Trigger6M)),NA())</f>
        <v>6.5852662638254955E-3</v>
      </c>
      <c r="Q2967" s="146">
        <f>IFERROR(_xll.qlIndexFixing(ONIndex1Y,I2967,TRUE,_xll.ohTrigger(RecalcTrigger,Trigger1Y)),NA())</f>
        <v>6.7557941421014789E-3</v>
      </c>
    </row>
    <row r="2968" spans="2:17" x14ac:dyDescent="0.2">
      <c r="B2968" s="39" t="s">
        <v>42</v>
      </c>
      <c r="D2968" s="42">
        <f>_xll.qlCalendarAdvance(Calendar,$D2967,B2968,"f",FALSE)</f>
        <v>60574</v>
      </c>
      <c r="E2968" s="140">
        <f>_xll.qlInterestRateIndexValueDate(IndexON,D2968)</f>
        <v>60574</v>
      </c>
      <c r="F2968" s="156">
        <f>IFERROR(_xll.qlIndexFixing(IndexON,D2968,TRUE,_xll.ohTrigger(RecalcTrigger,TriggerON)),NA())</f>
        <v>5.7251998358487377E-3</v>
      </c>
      <c r="H2968" s="42">
        <f>_xll.qlCalendarAdvance(Calendar,$H2967,B2968,"f",FALSE)</f>
        <v>60574</v>
      </c>
      <c r="I2968" s="140">
        <f>_xll.qlInterestRateIndexValueDate(Index1M,$H2968)</f>
        <v>60574</v>
      </c>
      <c r="J2968" s="145">
        <f>IFERROR(_xll.qlIndexFixing(Index1M,$H2968,TRUE,_xll.ohTrigger(RecalcTrigger,Trigger1M)),NA())</f>
        <v>6.4394839095317513E-3</v>
      </c>
      <c r="K2968" s="44">
        <f>IFERROR(_xll.qlIndexFixing(Index3M,H2968,TRUE,_xll.ohTrigger(RecalcTrigger,Trigger3M)),NA())</f>
        <v>6.6283760462700729E-3</v>
      </c>
      <c r="L2968" s="44">
        <f>IFERROR(_xll.qlIndexFixing(Index6M,$H2968,TRUE,_xll.ohTrigger(RecalcTrigger,Trigger6M)),NA())</f>
        <v>6.6508227329829181E-3</v>
      </c>
      <c r="M2968" s="146">
        <f>IFERROR(_xll.qlIndexFixing(Index1Y,$H2968,TRUE,_xll.ohTrigger(RecalcTrigger,Trigger1Y)),NA())</f>
        <v>6.8904126461371007E-3</v>
      </c>
      <c r="N2968" s="145">
        <f>IFERROR(_xll.qlIndexFixing(ONIndex1M,I2968,TRUE,_xll.ohTrigger(RecalcTrigger,Trigger1M)),NA())</f>
        <v>6.4299495816422247E-3</v>
      </c>
      <c r="O2968" s="44">
        <f>IFERROR(_xll.qlIndexFixing(ONIndex3M,I2968,TRUE,_xll.ohTrigger(RecalcTrigger,Trigger3M)),NA())</f>
        <v>6.6012299641804439E-3</v>
      </c>
      <c r="P2968" s="44">
        <f>IFERROR(_xll.qlIndexFixing(ONIndex6M,I2968,TRUE,_xll.ohTrigger(RecalcTrigger,Trigger6M)),NA())</f>
        <v>6.5891259692718585E-3</v>
      </c>
      <c r="Q2968" s="146">
        <f>IFERROR(_xll.qlIndexFixing(ONIndex1Y,I2968,TRUE,_xll.ohTrigger(RecalcTrigger,Trigger1Y)),NA())</f>
        <v>6.7597657517137755E-3</v>
      </c>
    </row>
    <row r="2969" spans="2:17" x14ac:dyDescent="0.2">
      <c r="B2969" s="39" t="s">
        <v>42</v>
      </c>
      <c r="D2969" s="42">
        <f>_xll.qlCalendarAdvance(Calendar,$D2968,B2969,"f",FALSE)</f>
        <v>60581</v>
      </c>
      <c r="E2969" s="140">
        <f>_xll.qlInterestRateIndexValueDate(IndexON,D2969)</f>
        <v>60581</v>
      </c>
      <c r="F2969" s="156">
        <f>IFERROR(_xll.qlIndexFixing(IndexON,D2969,TRUE,_xll.ohTrigger(RecalcTrigger,TriggerON)),NA())</f>
        <v>5.7286588236016289E-3</v>
      </c>
      <c r="H2969" s="42">
        <f>_xll.qlCalendarAdvance(Calendar,$H2968,B2969,"f",FALSE)</f>
        <v>60581</v>
      </c>
      <c r="I2969" s="140">
        <f>_xll.qlInterestRateIndexValueDate(Index1M,$H2969)</f>
        <v>60581</v>
      </c>
      <c r="J2969" s="145">
        <f>IFERROR(_xll.qlIndexFixing(Index1M,$H2969,TRUE,_xll.ohTrigger(RecalcTrigger,Trigger1M)),NA())</f>
        <v>6.4433018514297915E-3</v>
      </c>
      <c r="K2969" s="44">
        <f>IFERROR(_xll.qlIndexFixing(Index3M,H2969,TRUE,_xll.ohTrigger(RecalcTrigger,Trigger3M)),NA())</f>
        <v>6.6317298401957284E-3</v>
      </c>
      <c r="L2969" s="44">
        <f>IFERROR(_xll.qlIndexFixing(Index6M,$H2969,TRUE,_xll.ohTrigger(RecalcTrigger,Trigger6M)),NA())</f>
        <v>6.6544491351495337E-3</v>
      </c>
      <c r="M2969" s="146">
        <f>IFERROR(_xll.qlIndexFixing(Index1Y,$H2969,TRUE,_xll.ohTrigger(RecalcTrigger,Trigger1Y)),NA())</f>
        <v>6.8946304904353717E-3</v>
      </c>
      <c r="N2969" s="145">
        <f>IFERROR(_xll.qlIndexFixing(ONIndex1M,I2969,TRUE,_xll.ohTrigger(RecalcTrigger,Trigger1M)),NA())</f>
        <v>6.4337510277800991E-3</v>
      </c>
      <c r="O2969" s="44">
        <f>IFERROR(_xll.qlIndexFixing(ONIndex3M,I2969,TRUE,_xll.ohTrigger(RecalcTrigger,Trigger3M)),NA())</f>
        <v>6.6045447676821301E-3</v>
      </c>
      <c r="P2969" s="44">
        <f>IFERROR(_xll.qlIndexFixing(ONIndex6M,I2969,TRUE,_xll.ohTrigger(RecalcTrigger,Trigger6M)),NA())</f>
        <v>6.5929928906738322E-3</v>
      </c>
      <c r="Q2969" s="146">
        <f>IFERROR(_xll.qlIndexFixing(ONIndex1Y,I2969,TRUE,_xll.ohTrigger(RecalcTrigger,Trigger1Y)),NA())</f>
        <v>6.7637456028413201E-3</v>
      </c>
    </row>
    <row r="2970" spans="2:17" x14ac:dyDescent="0.2">
      <c r="B2970" s="39" t="s">
        <v>42</v>
      </c>
      <c r="D2970" s="42">
        <f>_xll.qlCalendarAdvance(Calendar,$D2969,B2970,"f",FALSE)</f>
        <v>60588</v>
      </c>
      <c r="E2970" s="140">
        <f>_xll.qlInterestRateIndexValueDate(IndexON,D2970)</f>
        <v>60588</v>
      </c>
      <c r="F2970" s="156">
        <f>IFERROR(_xll.qlIndexFixing(IndexON,D2970,TRUE,_xll.ohTrigger(RecalcTrigger,TriggerON)),NA())</f>
        <v>5.7321228342788189E-3</v>
      </c>
      <c r="H2970" s="42">
        <f>_xll.qlCalendarAdvance(Calendar,$H2969,B2970,"f",FALSE)</f>
        <v>60588</v>
      </c>
      <c r="I2970" s="140">
        <f>_xll.qlInterestRateIndexValueDate(Index1M,$H2970)</f>
        <v>60588</v>
      </c>
      <c r="J2970" s="145">
        <f>IFERROR(_xll.qlIndexFixing(Index1M,$H2970,TRUE,_xll.ohTrigger(RecalcTrigger,Trigger1M)),NA())</f>
        <v>6.4471268187490383E-3</v>
      </c>
      <c r="K2970" s="44">
        <f>IFERROR(_xll.qlIndexFixing(Index3M,H2970,TRUE,_xll.ohTrigger(RecalcTrigger,Trigger3M)),NA())</f>
        <v>6.6350887924916365E-3</v>
      </c>
      <c r="L2970" s="44">
        <f>IFERROR(_xll.qlIndexFixing(Index6M,$H2970,TRUE,_xll.ohTrigger(RecalcTrigger,Trigger6M)),NA())</f>
        <v>6.6584290686756229E-3</v>
      </c>
      <c r="M2970" s="146">
        <f>IFERROR(_xll.qlIndexFixing(Index1Y,$H2970,TRUE,_xll.ohTrigger(RecalcTrigger,Trigger1Y)),NA())</f>
        <v>6.8988546814519047E-3</v>
      </c>
      <c r="N2970" s="145">
        <f>IFERROR(_xll.qlIndexFixing(ONIndex1M,I2970,TRUE,_xll.ohTrigger(RecalcTrigger,Trigger1M)),NA())</f>
        <v>6.4375594946330938E-3</v>
      </c>
      <c r="O2970" s="44">
        <f>IFERROR(_xll.qlIndexFixing(ONIndex3M,I2970,TRUE,_xll.ohTrigger(RecalcTrigger,Trigger3M)),NA())</f>
        <v>6.6078647182710171E-3</v>
      </c>
      <c r="P2970" s="44">
        <f>IFERROR(_xll.qlIndexFixing(ONIndex6M,I2970,TRUE,_xll.ohTrigger(RecalcTrigger,Trigger6M)),NA())</f>
        <v>6.5968670277072317E-3</v>
      </c>
      <c r="Q2970" s="146">
        <f>IFERROR(_xll.qlIndexFixing(ONIndex1Y,I2970,TRUE,_xll.ohTrigger(RecalcTrigger,Trigger1Y)),NA())</f>
        <v>6.7677336956462053E-3</v>
      </c>
    </row>
    <row r="2971" spans="2:17" x14ac:dyDescent="0.2">
      <c r="B2971" s="39" t="s">
        <v>42</v>
      </c>
      <c r="D2971" s="42">
        <f>_xll.qlCalendarAdvance(Calendar,$D2970,B2971,"f",FALSE)</f>
        <v>60595</v>
      </c>
      <c r="E2971" s="140">
        <f>_xll.qlInterestRateIndexValueDate(IndexON,D2971)</f>
        <v>60595</v>
      </c>
      <c r="F2971" s="156">
        <f>IFERROR(_xll.qlIndexFixing(IndexON,D2971,TRUE,_xll.ohTrigger(RecalcTrigger,TriggerON)),NA())</f>
        <v>5.7355918681234463E-3</v>
      </c>
      <c r="H2971" s="42">
        <f>_xll.qlCalendarAdvance(Calendar,$H2970,B2971,"f",FALSE)</f>
        <v>60595</v>
      </c>
      <c r="I2971" s="140">
        <f>_xll.qlInterestRateIndexValueDate(Index1M,$H2971)</f>
        <v>60595</v>
      </c>
      <c r="J2971" s="145">
        <f>IFERROR(_xll.qlIndexFixing(Index1M,$H2971,TRUE,_xll.ohTrigger(RecalcTrigger,Trigger1M)),NA())</f>
        <v>6.4509588114867924E-3</v>
      </c>
      <c r="K2971" s="44">
        <f>IFERROR(_xll.qlIndexFixing(Index3M,H2971,TRUE,_xll.ohTrigger(RecalcTrigger,Trigger3M)),NA())</f>
        <v>6.6384529031701302E-3</v>
      </c>
      <c r="L2971" s="44">
        <f>IFERROR(_xll.qlIndexFixing(Index6M,$H2971,TRUE,_xll.ohTrigger(RecalcTrigger,Trigger6M)),NA())</f>
        <v>6.6624162495016364E-3</v>
      </c>
      <c r="M2971" s="146">
        <f>IFERROR(_xll.qlIndexFixing(Index1Y,$H2971,TRUE,_xll.ohTrigger(RecalcTrigger,Trigger1Y)),NA())</f>
        <v>6.903084898697287E-3</v>
      </c>
      <c r="N2971" s="145">
        <f>IFERROR(_xll.qlIndexFixing(ONIndex1M,I2971,TRUE,_xll.ohTrigger(RecalcTrigger,Trigger1M)),NA())</f>
        <v>6.4413749821201627E-3</v>
      </c>
      <c r="O2971" s="44">
        <f>IFERROR(_xll.qlIndexFixing(ONIndex3M,I2971,TRUE,_xll.ohTrigger(RecalcTrigger,Trigger3M)),NA())</f>
        <v>6.611189815947105E-3</v>
      </c>
      <c r="P2971" s="44">
        <f>IFERROR(_xll.qlIndexFixing(ONIndex6M,I2971,TRUE,_xll.ohTrigger(RecalcTrigger,Trigger6M)),NA())</f>
        <v>6.6007483806151956E-3</v>
      </c>
      <c r="Q2971" s="146">
        <f>IFERROR(_xll.qlIndexFixing(ONIndex1Y,I2971,TRUE,_xll.ohTrigger(RecalcTrigger,Trigger1Y)),NA())</f>
        <v>6.7717300300473848E-3</v>
      </c>
    </row>
    <row r="2972" spans="2:17" x14ac:dyDescent="0.2">
      <c r="B2972" s="39" t="s">
        <v>42</v>
      </c>
      <c r="D2972" s="42">
        <f>_xll.qlCalendarAdvance(Calendar,$D2971,B2972,"f",FALSE)</f>
        <v>60602</v>
      </c>
      <c r="E2972" s="140">
        <f>_xll.qlInterestRateIndexValueDate(IndexON,D2972)</f>
        <v>60602</v>
      </c>
      <c r="F2972" s="156">
        <f>IFERROR(_xll.qlIndexFixing(IndexON,D2972,TRUE,_xll.ohTrigger(RecalcTrigger,TriggerON)),NA())</f>
        <v>5.7390659250544651E-3</v>
      </c>
      <c r="H2972" s="42">
        <f>_xll.qlCalendarAdvance(Calendar,$H2971,B2972,"f",FALSE)</f>
        <v>60602</v>
      </c>
      <c r="I2972" s="140">
        <f>_xll.qlInterestRateIndexValueDate(Index1M,$H2972)</f>
        <v>60602</v>
      </c>
      <c r="J2972" s="145">
        <f>IFERROR(_xll.qlIndexFixing(Index1M,$H2972,TRUE,_xll.ohTrigger(RecalcTrigger,Trigger1M)),NA())</f>
        <v>6.4561258524172558E-3</v>
      </c>
      <c r="K2972" s="44">
        <f>IFERROR(_xll.qlIndexFixing(Index3M,H2972,TRUE,_xll.ohTrigger(RecalcTrigger,Trigger3M)),NA())</f>
        <v>6.6412181631972812E-3</v>
      </c>
      <c r="L2972" s="44">
        <f>IFERROR(_xll.qlIndexFixing(Index6M,$H2972,TRUE,_xll.ohTrigger(RecalcTrigger,Trigger6M)),NA())</f>
        <v>6.6667593226996634E-3</v>
      </c>
      <c r="M2972" s="146">
        <f>IFERROR(_xll.qlIndexFixing(Index1Y,$H2972,TRUE,_xll.ohTrigger(RecalcTrigger,Trigger1Y)),NA())</f>
        <v>6.9073208216765547E-3</v>
      </c>
      <c r="N2972" s="145">
        <f>IFERROR(_xll.qlIndexFixing(ONIndex1M,I2972,TRUE,_xll.ohTrigger(RecalcTrigger,Trigger1M)),NA())</f>
        <v>6.4451974902413056E-3</v>
      </c>
      <c r="O2972" s="44">
        <f>IFERROR(_xll.qlIndexFixing(ONIndex3M,I2972,TRUE,_xll.ohTrigger(RecalcTrigger,Trigger3M)),NA())</f>
        <v>6.6145200606293475E-3</v>
      </c>
      <c r="P2972" s="44">
        <f>IFERROR(_xll.qlIndexFixing(ONIndex6M,I2972,TRUE,_xll.ohTrigger(RecalcTrigger,Trigger6M)),NA())</f>
        <v>6.6046369493977242E-3</v>
      </c>
      <c r="Q2972" s="146">
        <f>IFERROR(_xll.qlIndexFixing(ONIndex1Y,I2972,TRUE,_xll.ohTrigger(RecalcTrigger,Trigger1Y)),NA())</f>
        <v>6.7757346059638124E-3</v>
      </c>
    </row>
    <row r="2973" spans="2:17" x14ac:dyDescent="0.2">
      <c r="B2973" s="39" t="s">
        <v>42</v>
      </c>
      <c r="D2973" s="42">
        <f>_xll.qlCalendarAdvance(Calendar,$D2972,B2973,"f",FALSE)</f>
        <v>60609</v>
      </c>
      <c r="E2973" s="140">
        <f>_xll.qlInterestRateIndexValueDate(IndexON,D2973)</f>
        <v>60609</v>
      </c>
      <c r="F2973" s="156">
        <f>IFERROR(_xll.qlIndexFixing(IndexON,D2973,TRUE,_xll.ohTrigger(RecalcTrigger,TriggerON)),NA())</f>
        <v>5.7425450049908289E-3</v>
      </c>
      <c r="H2973" s="42">
        <f>_xll.qlCalendarAdvance(Calendar,$H2972,B2973,"f",FALSE)</f>
        <v>60609</v>
      </c>
      <c r="I2973" s="140">
        <f>_xll.qlInterestRateIndexValueDate(Index1M,$H2973)</f>
        <v>60609</v>
      </c>
      <c r="J2973" s="145">
        <f>IFERROR(_xll.qlIndexFixing(Index1M,$H2973,TRUE,_xll.ohTrigger(RecalcTrigger,Trigger1M)),NA())</f>
        <v>6.4589763615207109E-3</v>
      </c>
      <c r="K2973" s="44">
        <f>IFERROR(_xll.qlIndexFixing(Index3M,H2973,TRUE,_xll.ohTrigger(RecalcTrigger,Trigger3M)),NA())</f>
        <v>6.6445917310644642E-3</v>
      </c>
      <c r="L2973" s="44">
        <f>IFERROR(_xll.qlIndexFixing(Index6M,$H2973,TRUE,_xll.ohTrigger(RecalcTrigger,Trigger6M)),NA())</f>
        <v>6.6707615889324617E-3</v>
      </c>
      <c r="M2973" s="146">
        <f>IFERROR(_xll.qlIndexFixing(Index1Y,$H2973,TRUE,_xll.ohTrigger(RecalcTrigger,Trigger1Y)),NA())</f>
        <v>6.9115621298896368E-3</v>
      </c>
      <c r="N2973" s="145">
        <f>IFERROR(_xll.qlIndexFixing(ONIndex1M,I2973,TRUE,_xll.ohTrigger(RecalcTrigger,Trigger1M)),NA())</f>
        <v>6.4490270189965226E-3</v>
      </c>
      <c r="O2973" s="44">
        <f>IFERROR(_xll.qlIndexFixing(ONIndex3M,I2973,TRUE,_xll.ohTrigger(RecalcTrigger,Trigger3M)),NA())</f>
        <v>6.6178554523987909E-3</v>
      </c>
      <c r="P2973" s="44">
        <f>IFERROR(_xll.qlIndexFixing(ONIndex6M,I2973,TRUE,_xll.ohTrigger(RecalcTrigger,Trigger6M)),NA())</f>
        <v>6.6085327338927247E-3</v>
      </c>
      <c r="Q2973" s="146">
        <f>IFERROR(_xll.qlIndexFixing(ONIndex1Y,I2973,TRUE,_xll.ohTrigger(RecalcTrigger,Trigger1Y)),NA())</f>
        <v>6.7797474234765343E-3</v>
      </c>
    </row>
    <row r="2974" spans="2:17" x14ac:dyDescent="0.2">
      <c r="B2974" s="39" t="s">
        <v>42</v>
      </c>
      <c r="D2974" s="42">
        <f>_xll.qlCalendarAdvance(Calendar,$D2973,B2974,"f",FALSE)</f>
        <v>60616</v>
      </c>
      <c r="E2974" s="140">
        <f>_xll.qlInterestRateIndexValueDate(IndexON,D2974)</f>
        <v>60616</v>
      </c>
      <c r="F2974" s="156">
        <f>IFERROR(_xll.qlIndexFixing(IndexON,D2974,TRUE,_xll.ohTrigger(RecalcTrigger,TriggerON)),NA())</f>
        <v>5.7460291079325376E-3</v>
      </c>
      <c r="H2974" s="42">
        <f>_xll.qlCalendarAdvance(Calendar,$H2973,B2974,"f",FALSE)</f>
        <v>60616</v>
      </c>
      <c r="I2974" s="140">
        <f>_xll.qlInterestRateIndexValueDate(Index1M,$H2974)</f>
        <v>60616</v>
      </c>
      <c r="J2974" s="145">
        <f>IFERROR(_xll.qlIndexFixing(Index1M,$H2974,TRUE,_xll.ohTrigger(RecalcTrigger,Trigger1M)),NA())</f>
        <v>6.4628300005823676E-3</v>
      </c>
      <c r="K2974" s="44">
        <f>IFERROR(_xll.qlIndexFixing(Index3M,H2974,TRUE,_xll.ohTrigger(RecalcTrigger,Trigger3M)),NA())</f>
        <v>6.6479704571023781E-3</v>
      </c>
      <c r="L2974" s="44">
        <f>IFERROR(_xll.qlIndexFixing(Index6M,$H2974,TRUE,_xll.ohTrigger(RecalcTrigger,Trigger6M)),NA())</f>
        <v>6.6747711027734524E-3</v>
      </c>
      <c r="M2974" s="146">
        <f>IFERROR(_xll.qlIndexFixing(Index1Y,$H2974,TRUE,_xll.ohTrigger(RecalcTrigger,Trigger1Y)),NA())</f>
        <v>6.9158085028315774E-3</v>
      </c>
      <c r="N2974" s="145">
        <f>IFERROR(_xll.qlIndexFixing(ONIndex1M,I2974,TRUE,_xll.ohTrigger(RecalcTrigger,Trigger1M)),NA())</f>
        <v>6.4528635685479063E-3</v>
      </c>
      <c r="O2974" s="44">
        <f>IFERROR(_xll.qlIndexFixing(ONIndex3M,I2974,TRUE,_xll.ohTrigger(RecalcTrigger,Trigger3M)),NA())</f>
        <v>6.6211959912554352E-3</v>
      </c>
      <c r="P2974" s="44">
        <f>IFERROR(_xll.qlIndexFixing(ONIndex6M,I2974,TRUE,_xll.ohTrigger(RecalcTrigger,Trigger6M)),NA())</f>
        <v>6.6124357342622897E-3</v>
      </c>
      <c r="Q2974" s="146">
        <f>IFERROR(_xll.qlIndexFixing(ONIndex1Y,I2974,TRUE,_xll.ohTrigger(RecalcTrigger,Trigger1Y)),NA())</f>
        <v>6.7837684826665967E-3</v>
      </c>
    </row>
    <row r="2975" spans="2:17" x14ac:dyDescent="0.2">
      <c r="B2975" s="39" t="s">
        <v>42</v>
      </c>
      <c r="D2975" s="42">
        <f>_xll.qlCalendarAdvance(Calendar,$D2974,B2975,"f",FALSE)</f>
        <v>60623</v>
      </c>
      <c r="E2975" s="140">
        <f>_xll.qlInterestRateIndexValueDate(IndexON,D2975)</f>
        <v>60623</v>
      </c>
      <c r="F2975" s="156">
        <f>IFERROR(_xll.qlIndexFixing(IndexON,D2975,TRUE,_xll.ohTrigger(RecalcTrigger,TriggerON)),NA())</f>
        <v>5.7495182340416839E-3</v>
      </c>
      <c r="H2975" s="42">
        <f>_xll.qlCalendarAdvance(Calendar,$H2974,B2975,"f",FALSE)</f>
        <v>60623</v>
      </c>
      <c r="I2975" s="140">
        <f>_xll.qlInterestRateIndexValueDate(Index1M,$H2975)</f>
        <v>60623</v>
      </c>
      <c r="J2975" s="145">
        <f>IFERROR(_xll.qlIndexFixing(Index1M,$H2975,TRUE,_xll.ohTrigger(RecalcTrigger,Trigger1M)),NA())</f>
        <v>6.4666906652611376E-3</v>
      </c>
      <c r="K2975" s="44">
        <f>IFERROR(_xll.qlIndexFixing(Index3M,H2975,TRUE,_xll.ohTrigger(RecalcTrigger,Trigger3M)),NA())</f>
        <v>6.6513543413236282E-3</v>
      </c>
      <c r="L2975" s="44">
        <f>IFERROR(_xll.qlIndexFixing(Index6M,$H2975,TRUE,_xll.ohTrigger(RecalcTrigger,Trigger6M)),NA())</f>
        <v>6.6787878642658284E-3</v>
      </c>
      <c r="M2975" s="146">
        <f>IFERROR(_xll.qlIndexFixing(Index1Y,$H2975,TRUE,_xll.ohTrigger(RecalcTrigger,Trigger1Y)),NA())</f>
        <v>6.9200596199912034E-3</v>
      </c>
      <c r="N2975" s="145">
        <f>IFERROR(_xll.qlIndexFixing(ONIndex1M,I2975,TRUE,_xll.ohTrigger(RecalcTrigger,Trigger1M)),NA())</f>
        <v>6.4567071387333641E-3</v>
      </c>
      <c r="O2975" s="44">
        <f>IFERROR(_xll.qlIndexFixing(ONIndex3M,I2975,TRUE,_xll.ohTrigger(RecalcTrigger,Trigger3M)),NA())</f>
        <v>6.6245416771182342E-3</v>
      </c>
      <c r="P2975" s="44">
        <f>IFERROR(_xll.qlIndexFixing(ONIndex6M,I2975,TRUE,_xll.ohTrigger(RecalcTrigger,Trigger6M)),NA())</f>
        <v>6.6163459503443267E-3</v>
      </c>
      <c r="Q2975" s="146">
        <f>IFERROR(_xll.qlIndexFixing(ONIndex1Y,I2975,TRUE,_xll.ohTrigger(RecalcTrigger,Trigger1Y)),NA())</f>
        <v>6.7877977834529535E-3</v>
      </c>
    </row>
    <row r="2976" spans="2:17" x14ac:dyDescent="0.2">
      <c r="B2976" s="39" t="s">
        <v>42</v>
      </c>
      <c r="D2976" s="42">
        <f>_xll.qlCalendarAdvance(Calendar,$D2975,B2976,"f",FALSE)</f>
        <v>60630</v>
      </c>
      <c r="E2976" s="140">
        <f>_xll.qlInterestRateIndexValueDate(IndexON,D2976)</f>
        <v>60630</v>
      </c>
      <c r="F2976" s="156">
        <f>IFERROR(_xll.qlIndexFixing(IndexON,D2976,TRUE,_xll.ohTrigger(RecalcTrigger,TriggerON)),NA())</f>
        <v>5.753012383075129E-3</v>
      </c>
      <c r="H2976" s="42">
        <f>_xll.qlCalendarAdvance(Calendar,$H2975,B2976,"f",FALSE)</f>
        <v>60630</v>
      </c>
      <c r="I2976" s="140">
        <f>_xll.qlInterestRateIndexValueDate(Index1M,$H2976)</f>
        <v>60630</v>
      </c>
      <c r="J2976" s="145">
        <f>IFERROR(_xll.qlIndexFixing(Index1M,$H2976,TRUE,_xll.ohTrigger(RecalcTrigger,Trigger1M)),NA())</f>
        <v>6.4705583555596351E-3</v>
      </c>
      <c r="K2976" s="44">
        <f>IFERROR(_xll.qlIndexFixing(Index3M,H2976,TRUE,_xll.ohTrigger(RecalcTrigger,Trigger3M)),NA())</f>
        <v>6.6547433837399229E-3</v>
      </c>
      <c r="L2976" s="44">
        <f>IFERROR(_xll.qlIndexFixing(Index6M,$H2976,TRUE,_xll.ohTrigger(RecalcTrigger,Trigger6M)),NA())</f>
        <v>6.6828118734527861E-3</v>
      </c>
      <c r="M2976" s="146">
        <f>IFERROR(_xll.qlIndexFixing(Index1Y,$H2976,TRUE,_xll.ohTrigger(RecalcTrigger,Trigger1Y)),NA())</f>
        <v>6.9243151608526787E-3</v>
      </c>
      <c r="N2976" s="145">
        <f>IFERROR(_xll.qlIndexFixing(ONIndex1M,I2976,TRUE,_xll.ohTrigger(RecalcTrigger,Trigger1M)),NA())</f>
        <v>6.4605577294718497E-3</v>
      </c>
      <c r="O2976" s="44">
        <f>IFERROR(_xll.qlIndexFixing(ONIndex3M,I2976,TRUE,_xll.ohTrigger(RecalcTrigger,Trigger3M)),NA())</f>
        <v>6.6278925099871877E-3</v>
      </c>
      <c r="P2976" s="44">
        <f>IFERROR(_xll.qlIndexFixing(ONIndex6M,I2976,TRUE,_xll.ohTrigger(RecalcTrigger,Trigger6M)),NA())</f>
        <v>6.6202633823009283E-3</v>
      </c>
      <c r="Q2976" s="146">
        <f>IFERROR(_xll.qlIndexFixing(ONIndex1Y,I2976,TRUE,_xll.ohTrigger(RecalcTrigger,Trigger1Y)),NA())</f>
        <v>6.791835325673512E-3</v>
      </c>
    </row>
    <row r="2977" spans="2:17" x14ac:dyDescent="0.2">
      <c r="B2977" s="39" t="s">
        <v>42</v>
      </c>
      <c r="D2977" s="42">
        <f>_xll.qlCalendarAdvance(Calendar,$D2976,B2977,"f",FALSE)</f>
        <v>60637</v>
      </c>
      <c r="E2977" s="140">
        <f>_xll.qlInterestRateIndexValueDate(IndexON,D2977)</f>
        <v>60637</v>
      </c>
      <c r="F2977" s="156">
        <f>IFERROR(_xll.qlIndexFixing(IndexON,D2977,TRUE,_xll.ohTrigger(RecalcTrigger,TriggerON)),NA())</f>
        <v>5.7565115551949653E-3</v>
      </c>
      <c r="H2977" s="42">
        <f>_xll.qlCalendarAdvance(Calendar,$H2976,B2977,"f",FALSE)</f>
        <v>60637</v>
      </c>
      <c r="I2977" s="140">
        <f>_xll.qlInterestRateIndexValueDate(Index1M,$H2977)</f>
        <v>60637</v>
      </c>
      <c r="J2977" s="145">
        <f>IFERROR(_xll.qlIndexFixing(Index1M,$H2977,TRUE,_xll.ohTrigger(RecalcTrigger,Trigger1M)),NA())</f>
        <v>6.4744330714883169E-3</v>
      </c>
      <c r="K2977" s="44">
        <f>IFERROR(_xll.qlIndexFixing(Index3M,H2977,TRUE,_xll.ohTrigger(RecalcTrigger,Trigger3M)),NA())</f>
        <v>6.6581375843665705E-3</v>
      </c>
      <c r="L2977" s="44">
        <f>IFERROR(_xll.qlIndexFixing(Index6M,$H2977,TRUE,_xll.ohTrigger(RecalcTrigger,Trigger6M)),NA())</f>
        <v>6.6864915301642269E-3</v>
      </c>
      <c r="M2977" s="146">
        <f>IFERROR(_xll.qlIndexFixing(Index1Y,$H2977,TRUE,_xll.ohTrigger(RecalcTrigger,Trigger1Y)),NA())</f>
        <v>6.928574804894394E-3</v>
      </c>
      <c r="N2977" s="145">
        <f>IFERROR(_xll.qlIndexFixing(ONIndex1M,I2977,TRUE,_xll.ohTrigger(RecalcTrigger,Trigger1M)),NA())</f>
        <v>6.4644153409254557E-3</v>
      </c>
      <c r="O2977" s="44">
        <f>IFERROR(_xll.qlIndexFixing(ONIndex3M,I2977,TRUE,_xll.ohTrigger(RecalcTrigger,Trigger3M)),NA())</f>
        <v>6.6312484899433422E-3</v>
      </c>
      <c r="P2977" s="44">
        <f>IFERROR(_xll.qlIndexFixing(ONIndex6M,I2977,TRUE,_xll.ohTrigger(RecalcTrigger,Trigger6M)),NA())</f>
        <v>6.6241880299700018E-3</v>
      </c>
      <c r="Q2977" s="146">
        <f>IFERROR(_xll.qlIndexFixing(ONIndex1Y,I2977,TRUE,_xll.ohTrigger(RecalcTrigger,Trigger1Y)),NA())</f>
        <v>6.7958811096524574E-3</v>
      </c>
    </row>
    <row r="2978" spans="2:17" x14ac:dyDescent="0.2">
      <c r="B2978" s="39" t="s">
        <v>42</v>
      </c>
      <c r="D2978" s="42">
        <f>_xll.qlCalendarAdvance(Calendar,$D2977,B2978,"f",FALSE)</f>
        <v>60644</v>
      </c>
      <c r="E2978" s="140">
        <f>_xll.qlInterestRateIndexValueDate(IndexON,D2978)</f>
        <v>60644</v>
      </c>
      <c r="F2978" s="156">
        <f>IFERROR(_xll.qlIndexFixing(IndexON,D2978,TRUE,_xll.ohTrigger(RecalcTrigger,TriggerON)),NA())</f>
        <v>5.7600157504011928E-3</v>
      </c>
      <c r="H2978" s="42">
        <f>_xll.qlCalendarAdvance(Calendar,$H2977,B2978,"f",FALSE)</f>
        <v>60644</v>
      </c>
      <c r="I2978" s="140">
        <f>_xll.qlInterestRateIndexValueDate(Index1M,$H2978)</f>
        <v>60644</v>
      </c>
      <c r="J2978" s="145">
        <f>IFERROR(_xll.qlIndexFixing(Index1M,$H2978,TRUE,_xll.ohTrigger(RecalcTrigger,Trigger1M)),NA())</f>
        <v>6.4783148130550276E-3</v>
      </c>
      <c r="K2978" s="44">
        <f>IFERROR(_xll.qlIndexFixing(Index3M,H2978,TRUE,_xll.ohTrigger(RecalcTrigger,Trigger3M)),NA())</f>
        <v>6.6618415061179539E-3</v>
      </c>
      <c r="L2978" s="44">
        <f>IFERROR(_xll.qlIndexFixing(Index6M,$H2978,TRUE,_xll.ohTrigger(RecalcTrigger,Trigger6M)),NA())</f>
        <v>6.6905294432946568E-3</v>
      </c>
      <c r="M2978" s="146">
        <f>IFERROR(_xll.qlIndexFixing(Index1Y,$H2978,TRUE,_xll.ohTrigger(RecalcTrigger,Trigger1Y)),NA())</f>
        <v>6.9328382315900772E-3</v>
      </c>
      <c r="N2978" s="145">
        <f>IFERROR(_xll.qlIndexFixing(ONIndex1M,I2978,TRUE,_xll.ohTrigger(RecalcTrigger,Trigger1M)),NA())</f>
        <v>6.468279973094182E-3</v>
      </c>
      <c r="O2978" s="44">
        <f>IFERROR(_xll.qlIndexFixing(ONIndex3M,I2978,TRUE,_xll.ohTrigger(RecalcTrigger,Trigger3M)),NA())</f>
        <v>6.6346096169866975E-3</v>
      </c>
      <c r="P2978" s="44">
        <f>IFERROR(_xll.qlIndexFixing(ONIndex6M,I2978,TRUE,_xll.ohTrigger(RecalcTrigger,Trigger6M)),NA())</f>
        <v>6.6281198935946861E-3</v>
      </c>
      <c r="Q2978" s="146">
        <f>IFERROR(_xll.qlIndexFixing(ONIndex1Y,I2978,TRUE,_xll.ohTrigger(RecalcTrigger,Trigger1Y)),NA())</f>
        <v>6.7999351351466508E-3</v>
      </c>
    </row>
    <row r="2979" spans="2:17" x14ac:dyDescent="0.2">
      <c r="B2979" s="39" t="s">
        <v>42</v>
      </c>
      <c r="D2979" s="42">
        <f>_xll.qlCalendarAdvance(Calendar,$D2978,B2979,"f",FALSE)</f>
        <v>60651</v>
      </c>
      <c r="E2979" s="140">
        <f>_xll.qlInterestRateIndexValueDate(IndexON,D2979)</f>
        <v>60651</v>
      </c>
      <c r="F2979" s="156">
        <f>IFERROR(_xll.qlIndexFixing(IndexON,D2979,TRUE,_xll.ohTrigger(RecalcTrigger,TriggerON)),NA())</f>
        <v>5.7635249686127654E-3</v>
      </c>
      <c r="H2979" s="42">
        <f>_xll.qlCalendarAdvance(Calendar,$H2978,B2979,"f",FALSE)</f>
        <v>60651</v>
      </c>
      <c r="I2979" s="140">
        <f>_xll.qlInterestRateIndexValueDate(Index1M,$H2979)</f>
        <v>60651</v>
      </c>
      <c r="J2979" s="145">
        <f>IFERROR(_xll.qlIndexFixing(Index1M,$H2979,TRUE,_xll.ohTrigger(RecalcTrigger,Trigger1M)),NA())</f>
        <v>6.4822035802649955E-3</v>
      </c>
      <c r="K2979" s="44">
        <f>IFERROR(_xll.qlIndexFixing(Index3M,H2979,TRUE,_xll.ohTrigger(RecalcTrigger,Trigger3M)),NA())</f>
        <v>6.6649414602977493E-3</v>
      </c>
      <c r="L2979" s="44">
        <f>IFERROR(_xll.qlIndexFixing(Index6M,$H2979,TRUE,_xll.ohTrigger(RecalcTrigger,Trigger6M)),NA())</f>
        <v>6.6945746040697933E-3</v>
      </c>
      <c r="M2979" s="146">
        <f>IFERROR(_xll.qlIndexFixing(Index1Y,$H2979,TRUE,_xll.ohTrigger(RecalcTrigger,Trigger1Y)),NA())</f>
        <v>6.9371051204070167E-3</v>
      </c>
      <c r="N2979" s="145">
        <f>IFERROR(_xll.qlIndexFixing(ONIndex1M,I2979,TRUE,_xll.ohTrigger(RecalcTrigger,Trigger1M)),NA())</f>
        <v>6.4721516258159362E-3</v>
      </c>
      <c r="O2979" s="44">
        <f>IFERROR(_xll.qlIndexFixing(ONIndex3M,I2979,TRUE,_xll.ohTrigger(RecalcTrigger,Trigger3M)),NA())</f>
        <v>6.6379758911983E-3</v>
      </c>
      <c r="P2979" s="44">
        <f>IFERROR(_xll.qlIndexFixing(ONIndex6M,I2979,TRUE,_xll.ohTrigger(RecalcTrigger,Trigger6M)),NA())</f>
        <v>6.6320589729318424E-3</v>
      </c>
      <c r="Q2979" s="146">
        <f>IFERROR(_xll.qlIndexFixing(ONIndex1Y,I2979,TRUE,_xll.ohTrigger(RecalcTrigger,Trigger1Y)),NA())</f>
        <v>6.8039974023181848E-3</v>
      </c>
    </row>
    <row r="2980" spans="2:17" x14ac:dyDescent="0.2">
      <c r="B2980" s="39" t="s">
        <v>42</v>
      </c>
      <c r="D2980" s="42">
        <f>_xll.qlCalendarAdvance(Calendar,$D2979,B2980,"f",FALSE)</f>
        <v>60658</v>
      </c>
      <c r="E2980" s="140">
        <f>_xll.qlInterestRateIndexValueDate(IndexON,D2980)</f>
        <v>60658</v>
      </c>
      <c r="F2980" s="156">
        <f>IFERROR(_xll.qlIndexFixing(IndexON,D2980,TRUE,_xll.ohTrigger(RecalcTrigger,TriggerON)),NA())</f>
        <v>5.7670392099917756E-3</v>
      </c>
      <c r="H2980" s="42">
        <f>_xll.qlCalendarAdvance(Calendar,$H2979,B2980,"f",FALSE)</f>
        <v>60658</v>
      </c>
      <c r="I2980" s="140">
        <f>_xll.qlInterestRateIndexValueDate(Index1M,$H2980)</f>
        <v>60658</v>
      </c>
      <c r="J2980" s="145">
        <f>IFERROR(_xll.qlIndexFixing(Index1M,$H2980,TRUE,_xll.ohTrigger(RecalcTrigger,Trigger1M)),NA())</f>
        <v>6.4860993731234492E-3</v>
      </c>
      <c r="K2980" s="44">
        <f>IFERROR(_xll.qlIndexFixing(Index3M,H2980,TRUE,_xll.ohTrigger(RecalcTrigger,Trigger3M)),NA())</f>
        <v>6.6683511356274957E-3</v>
      </c>
      <c r="L2980" s="44">
        <f>IFERROR(_xll.qlIndexFixing(Index6M,$H2980,TRUE,_xll.ohTrigger(RecalcTrigger,Trigger6M)),NA())</f>
        <v>6.698627012532622E-3</v>
      </c>
      <c r="M2980" s="146">
        <f>IFERROR(_xll.qlIndexFixing(Index1Y,$H2980,TRUE,_xll.ohTrigger(RecalcTrigger,Trigger1Y)),NA())</f>
        <v>6.9413751508080601E-3</v>
      </c>
      <c r="N2980" s="145">
        <f>IFERROR(_xll.qlIndexFixing(ONIndex1M,I2980,TRUE,_xll.ohTrigger(RecalcTrigger,Trigger1M)),NA())</f>
        <v>6.4760302992528107E-3</v>
      </c>
      <c r="O2980" s="44">
        <f>IFERROR(_xll.qlIndexFixing(ONIndex3M,I2980,TRUE,_xll.ohTrigger(RecalcTrigger,Trigger3M)),NA())</f>
        <v>6.6413473122539646E-3</v>
      </c>
      <c r="P2980" s="44">
        <f>IFERROR(_xll.qlIndexFixing(ONIndex6M,I2980,TRUE,_xll.ohTrigger(RecalcTrigger,Trigger6M)),NA())</f>
        <v>6.6360052681435633E-3</v>
      </c>
      <c r="Q2980" s="146">
        <f>IFERROR(_xll.qlIndexFixing(ONIndex1Y,I2980,TRUE,_xll.ohTrigger(RecalcTrigger,Trigger1Y)),NA())</f>
        <v>6.8080679110049669E-3</v>
      </c>
    </row>
    <row r="2981" spans="2:17" x14ac:dyDescent="0.2">
      <c r="B2981" s="39" t="s">
        <v>42</v>
      </c>
      <c r="D2981" s="42">
        <f>_xll.qlCalendarAdvance(Calendar,$D2980,B2981,"f",FALSE)</f>
        <v>60665</v>
      </c>
      <c r="E2981" s="140">
        <f>_xll.qlInterestRateIndexValueDate(IndexON,D2981)</f>
        <v>60665</v>
      </c>
      <c r="F2981" s="156">
        <f>IFERROR(_xll.qlIndexFixing(IndexON,D2981,TRUE,_xll.ohTrigger(RecalcTrigger,TriggerON)),NA())</f>
        <v>5.7705584743761307E-3</v>
      </c>
      <c r="H2981" s="42">
        <f>_xll.qlCalendarAdvance(Calendar,$H2980,B2981,"f",FALSE)</f>
        <v>60665</v>
      </c>
      <c r="I2981" s="140">
        <f>_xll.qlInterestRateIndexValueDate(Index1M,$H2981)</f>
        <v>60665</v>
      </c>
      <c r="J2981" s="145">
        <f>IFERROR(_xll.qlIndexFixing(Index1M,$H2981,TRUE,_xll.ohTrigger(RecalcTrigger,Trigger1M)),NA())</f>
        <v>6.4889912078376433E-3</v>
      </c>
      <c r="K2981" s="44">
        <f>IFERROR(_xll.qlIndexFixing(Index3M,H2981,TRUE,_xll.ohTrigger(RecalcTrigger,Trigger3M)),NA())</f>
        <v>6.6720718241711366E-3</v>
      </c>
      <c r="L2981" s="44">
        <f>IFERROR(_xll.qlIndexFixing(Index6M,$H2981,TRUE,_xll.ohTrigger(RecalcTrigger,Trigger6M)),NA())</f>
        <v>6.7026866687279205E-3</v>
      </c>
      <c r="M2981" s="146">
        <f>IFERROR(_xll.qlIndexFixing(Index1Y,$H2981,TRUE,_xll.ohTrigger(RecalcTrigger,Trigger1Y)),NA())</f>
        <v>6.94564800225006E-3</v>
      </c>
      <c r="N2981" s="145">
        <f>IFERROR(_xll.qlIndexFixing(ONIndex1M,I2981,TRUE,_xll.ohTrigger(RecalcTrigger,Trigger1M)),NA())</f>
        <v>6.4799159934048056E-3</v>
      </c>
      <c r="O2981" s="44">
        <f>IFERROR(_xll.qlIndexFixing(ONIndex3M,I2981,TRUE,_xll.ohTrigger(RecalcTrigger,Trigger3M)),NA())</f>
        <v>6.6447238804778763E-3</v>
      </c>
      <c r="P2981" s="44">
        <f>IFERROR(_xll.qlIndexFixing(ONIndex6M,I2981,TRUE,_xll.ohTrigger(RecalcTrigger,Trigger6M)),NA())</f>
        <v>6.6399587790677561E-3</v>
      </c>
      <c r="Q2981" s="146">
        <f>IFERROR(_xll.qlIndexFixing(ONIndex1Y,I2981,TRUE,_xll.ohTrigger(RecalcTrigger,Trigger1Y)),NA())</f>
        <v>6.8121466612880432E-3</v>
      </c>
    </row>
    <row r="2982" spans="2:17" x14ac:dyDescent="0.2">
      <c r="B2982" s="39" t="s">
        <v>42</v>
      </c>
      <c r="D2982" s="42">
        <f>_xll.qlCalendarAdvance(Calendar,$D2981,B2982,"f",FALSE)</f>
        <v>60672</v>
      </c>
      <c r="E2982" s="140">
        <f>_xll.qlInterestRateIndexValueDate(IndexON,D2982)</f>
        <v>60672</v>
      </c>
      <c r="F2982" s="156">
        <f>IFERROR(_xll.qlIndexFixing(IndexON,D2982,TRUE,_xll.ohTrigger(RecalcTrigger,TriggerON)),NA())</f>
        <v>5.7740827617658308E-3</v>
      </c>
      <c r="H2982" s="42">
        <f>_xll.qlCalendarAdvance(Calendar,$H2981,B2982,"f",FALSE)</f>
        <v>60672</v>
      </c>
      <c r="I2982" s="140">
        <f>_xll.qlInterestRateIndexValueDate(Index1M,$H2982)</f>
        <v>60672</v>
      </c>
      <c r="J2982" s="145">
        <f>IFERROR(_xll.qlIndexFixing(Index1M,$H2982,TRUE,_xll.ohTrigger(RecalcTrigger,Trigger1M)),NA())</f>
        <v>6.4928993380691802E-3</v>
      </c>
      <c r="K2982" s="44">
        <f>IFERROR(_xll.qlIndexFixing(Index3M,H2982,TRUE,_xll.ohTrigger(RecalcTrigger,Trigger3M)),NA())</f>
        <v>6.6751859610837405E-3</v>
      </c>
      <c r="L2982" s="44">
        <f>IFERROR(_xll.qlIndexFixing(Index6M,$H2982,TRUE,_xll.ohTrigger(RecalcTrigger,Trigger6M)),NA())</f>
        <v>6.7067535726982258E-3</v>
      </c>
      <c r="M2982" s="146">
        <f>IFERROR(_xll.qlIndexFixing(Index1Y,$H2982,TRUE,_xll.ohTrigger(RecalcTrigger,Trigger1Y)),NA())</f>
        <v>6.9499233541847616E-3</v>
      </c>
      <c r="N2982" s="145">
        <f>IFERROR(_xll.qlIndexFixing(ONIndex1M,I2982,TRUE,_xll.ohTrigger(RecalcTrigger,Trigger1M)),NA())</f>
        <v>6.4838087082719209E-3</v>
      </c>
      <c r="O2982" s="44">
        <f>IFERROR(_xll.qlIndexFixing(ONIndex3M,I2982,TRUE,_xll.ohTrigger(RecalcTrigger,Trigger3M)),NA())</f>
        <v>6.6481055957079427E-3</v>
      </c>
      <c r="P2982" s="44">
        <f>IFERROR(_xll.qlIndexFixing(ONIndex6M,I2982,TRUE,_xll.ohTrigger(RecalcTrigger,Trigger6M)),NA())</f>
        <v>6.6439195058665135E-3</v>
      </c>
      <c r="Q2982" s="146">
        <f>IFERROR(_xll.qlIndexFixing(ONIndex1Y,I2982,TRUE,_xll.ohTrigger(RecalcTrigger,Trigger1Y)),NA())</f>
        <v>6.8162336532484602E-3</v>
      </c>
    </row>
    <row r="2983" spans="2:17" x14ac:dyDescent="0.2">
      <c r="B2983" s="39" t="s">
        <v>42</v>
      </c>
      <c r="D2983" s="42">
        <f>_xll.qlCalendarAdvance(Calendar,$D2982,B2983,"f",FALSE)</f>
        <v>60679</v>
      </c>
      <c r="E2983" s="140">
        <f>_xll.qlInterestRateIndexValueDate(IndexON,D2983)</f>
        <v>60679</v>
      </c>
      <c r="F2983" s="156">
        <f>IFERROR(_xll.qlIndexFixing(IndexON,D2983,TRUE,_xll.ohTrigger(RecalcTrigger,TriggerON)),NA())</f>
        <v>5.7776120722419222E-3</v>
      </c>
      <c r="H2983" s="42">
        <f>_xll.qlCalendarAdvance(Calendar,$H2982,B2983,"f",FALSE)</f>
        <v>60679</v>
      </c>
      <c r="I2983" s="140">
        <f>_xll.qlInterestRateIndexValueDate(Index1M,$H2983)</f>
        <v>60679</v>
      </c>
      <c r="J2983" s="145">
        <f>IFERROR(_xll.qlIndexFixing(Index1M,$H2983,TRUE,_xll.ohTrigger(RecalcTrigger,Trigger1M)),NA())</f>
        <v>6.4968144934646989E-3</v>
      </c>
      <c r="K2983" s="44">
        <f>IFERROR(_xll.qlIndexFixing(Index3M,H2983,TRUE,_xll.ohTrigger(RecalcTrigger,Trigger3M)),NA())</f>
        <v>6.6786111112345538E-3</v>
      </c>
      <c r="L2983" s="44">
        <f>IFERROR(_xll.qlIndexFixing(Index6M,$H2983,TRUE,_xll.ohTrigger(RecalcTrigger,Trigger6M)),NA())</f>
        <v>6.710827724486973E-3</v>
      </c>
      <c r="M2983" s="146">
        <f>IFERROR(_xll.qlIndexFixing(Index1Y,$H2983,TRUE,_xll.ohTrigger(RecalcTrigger,Trigger1Y)),NA())</f>
        <v>6.9542008860581372E-3</v>
      </c>
      <c r="N2983" s="145">
        <f>IFERROR(_xll.qlIndexFixing(ONIndex1M,I2983,TRUE,_xll.ohTrigger(RecalcTrigger,Trigger1M)),NA())</f>
        <v>6.487708443692064E-3</v>
      </c>
      <c r="O2983" s="44">
        <f>IFERROR(_xll.qlIndexFixing(ONIndex3M,I2983,TRUE,_xll.ohTrigger(RecalcTrigger,Trigger3M)),NA())</f>
        <v>6.6514924580252099E-3</v>
      </c>
      <c r="P2983" s="44">
        <f>IFERROR(_xll.qlIndexFixing(ONIndex6M,I2983,TRUE,_xll.ohTrigger(RecalcTrigger,Trigger6M)),NA())</f>
        <v>6.6478874483777428E-3</v>
      </c>
      <c r="Q2983" s="146">
        <f>IFERROR(_xll.qlIndexFixing(ONIndex1Y,I2983,TRUE,_xll.ohTrigger(RecalcTrigger,Trigger1Y)),NA())</f>
        <v>6.8203288867241252E-3</v>
      </c>
    </row>
    <row r="2984" spans="2:17" x14ac:dyDescent="0.2">
      <c r="B2984" s="39" t="s">
        <v>42</v>
      </c>
      <c r="D2984" s="42">
        <f>_xll.qlCalendarAdvance(Calendar,$D2983,B2984,"f",FALSE)</f>
        <v>60686</v>
      </c>
      <c r="E2984" s="140">
        <f>_xll.qlInterestRateIndexValueDate(IndexON,D2984)</f>
        <v>60686</v>
      </c>
      <c r="F2984" s="156">
        <f>IFERROR(_xll.qlIndexFixing(IndexON,D2984,TRUE,_xll.ohTrigger(RecalcTrigger,TriggerON)),NA())</f>
        <v>5.7811464057233586E-3</v>
      </c>
      <c r="H2984" s="42">
        <f>_xll.qlCalendarAdvance(Calendar,$H2983,B2984,"f",FALSE)</f>
        <v>60686</v>
      </c>
      <c r="I2984" s="140">
        <f>_xll.qlInterestRateIndexValueDate(Index1M,$H2984)</f>
        <v>60686</v>
      </c>
      <c r="J2984" s="145">
        <f>IFERROR(_xll.qlIndexFixing(Index1M,$H2984,TRUE,_xll.ohTrigger(RecalcTrigger,Trigger1M)),NA())</f>
        <v>6.5007366740357786E-3</v>
      </c>
      <c r="K2984" s="44">
        <f>IFERROR(_xll.qlIndexFixing(Index3M,H2984,TRUE,_xll.ohTrigger(RecalcTrigger,Trigger3M)),NA())</f>
        <v>6.6820414196875717E-3</v>
      </c>
      <c r="L2984" s="44">
        <f>IFERROR(_xll.qlIndexFixing(Index6M,$H2984,TRUE,_xll.ohTrigger(RecalcTrigger,Trigger6M)),NA())</f>
        <v>6.7149091241393861E-3</v>
      </c>
      <c r="M2984" s="146">
        <f>IFERROR(_xll.qlIndexFixing(Index1Y,$H2984,TRUE,_xll.ohTrigger(RecalcTrigger,Trigger1Y)),NA())</f>
        <v>6.9584802773110521E-3</v>
      </c>
      <c r="N2984" s="145">
        <f>IFERROR(_xll.qlIndexFixing(ONIndex1M,I2984,TRUE,_xll.ohTrigger(RecalcTrigger,Trigger1M)),NA())</f>
        <v>6.4916151998273275E-3</v>
      </c>
      <c r="O2984" s="44">
        <f>IFERROR(_xll.qlIndexFixing(ONIndex3M,I2984,TRUE,_xll.ohTrigger(RecalcTrigger,Trigger3M)),NA())</f>
        <v>6.6548844674296781E-3</v>
      </c>
      <c r="P2984" s="44">
        <f>IFERROR(_xll.qlIndexFixing(ONIndex6M,I2984,TRUE,_xll.ohTrigger(RecalcTrigger,Trigger6M)),NA())</f>
        <v>6.6518626067635367E-3</v>
      </c>
      <c r="Q2984" s="146">
        <f>IFERROR(_xll.qlIndexFixing(ONIndex1Y,I2984,TRUE,_xll.ohTrigger(RecalcTrigger,Trigger1Y)),NA())</f>
        <v>6.8244323617960845E-3</v>
      </c>
    </row>
    <row r="2985" spans="2:17" x14ac:dyDescent="0.2">
      <c r="B2985" s="39" t="s">
        <v>42</v>
      </c>
      <c r="D2985" s="42">
        <f>_xll.qlCalendarAdvance(Calendar,$D2984,B2985,"f",FALSE)</f>
        <v>60693</v>
      </c>
      <c r="E2985" s="140">
        <f>_xll.qlInterestRateIndexValueDate(IndexON,D2985)</f>
        <v>60693</v>
      </c>
      <c r="F2985" s="156">
        <f>IFERROR(_xll.qlIndexFixing(IndexON,D2985,TRUE,_xll.ohTrigger(RecalcTrigger,TriggerON)),NA())</f>
        <v>5.7846857622911863E-3</v>
      </c>
      <c r="H2985" s="42">
        <f>_xll.qlCalendarAdvance(Calendar,$H2984,B2985,"f",FALSE)</f>
        <v>60693</v>
      </c>
      <c r="I2985" s="140">
        <f>_xll.qlInterestRateIndexValueDate(Index1M,$H2985)</f>
        <v>60693</v>
      </c>
      <c r="J2985" s="145">
        <f>IFERROR(_xll.qlIndexFixing(Index1M,$H2985,TRUE,_xll.ohTrigger(RecalcTrigger,Trigger1M)),NA())</f>
        <v>6.5056837224253617E-3</v>
      </c>
      <c r="K2985" s="44">
        <f>IFERROR(_xll.qlIndexFixing(Index3M,H2985,TRUE,_xll.ohTrigger(RecalcTrigger,Trigger3M)),NA())</f>
        <v>6.6860920902316219E-3</v>
      </c>
      <c r="L2985" s="44">
        <f>IFERROR(_xll.qlIndexFixing(Index6M,$H2985,TRUE,_xll.ohTrigger(RecalcTrigger,Trigger6M)),NA())</f>
        <v>6.720066968001372E-3</v>
      </c>
      <c r="M2985" s="146">
        <f>IFERROR(_xll.qlIndexFixing(Index1Y,$H2985,TRUE,_xll.ohTrigger(RecalcTrigger,Trigger1Y)),NA())</f>
        <v>6.9627612073790424E-3</v>
      </c>
      <c r="N2985" s="145">
        <f>IFERROR(_xll.qlIndexFixing(ONIndex1M,I2985,TRUE,_xll.ohTrigger(RecalcTrigger,Trigger1M)),NA())</f>
        <v>6.4955289766777113E-3</v>
      </c>
      <c r="O2985" s="44">
        <f>IFERROR(_xll.qlIndexFixing(ONIndex3M,I2985,TRUE,_xll.ohTrigger(RecalcTrigger,Trigger3M)),NA())</f>
        <v>6.6582816238403009E-3</v>
      </c>
      <c r="P2985" s="44">
        <f>IFERROR(_xll.qlIndexFixing(ONIndex6M,I2985,TRUE,_xll.ohTrigger(RecalcTrigger,Trigger6M)),NA())</f>
        <v>6.6558449810238951E-3</v>
      </c>
      <c r="Q2985" s="146">
        <f>IFERROR(_xll.qlIndexFixing(ONIndex1Y,I2985,TRUE,_xll.ohTrigger(RecalcTrigger,Trigger1Y)),NA())</f>
        <v>6.8285440784643381E-3</v>
      </c>
    </row>
    <row r="2986" spans="2:17" x14ac:dyDescent="0.2">
      <c r="B2986" s="39" t="s">
        <v>42</v>
      </c>
      <c r="D2986" s="42">
        <f>_xll.qlCalendarAdvance(Calendar,$D2985,B2986,"f",FALSE)</f>
        <v>60700</v>
      </c>
      <c r="E2986" s="140">
        <f>_xll.qlInterestRateIndexValueDate(IndexON,D2986)</f>
        <v>60700</v>
      </c>
      <c r="F2986" s="156">
        <f>IFERROR(_xll.qlIndexFixing(IndexON,D2986,TRUE,_xll.ohTrigger(RecalcTrigger,TriggerON)),NA())</f>
        <v>5.7882301420264515E-3</v>
      </c>
      <c r="H2986" s="42">
        <f>_xll.qlCalendarAdvance(Calendar,$H2985,B2986,"f",FALSE)</f>
        <v>60700</v>
      </c>
      <c r="I2986" s="140">
        <f>_xll.qlInterestRateIndexValueDate(Index1M,$H2986)</f>
        <v>60700</v>
      </c>
      <c r="J2986" s="145">
        <f>IFERROR(_xll.qlIndexFixing(Index1M,$H2986,TRUE,_xll.ohTrigger(RecalcTrigger,Trigger1M)),NA())</f>
        <v>6.5109819002890923E-3</v>
      </c>
      <c r="K2986" s="44">
        <f>IFERROR(_xll.qlIndexFixing(Index3M,H2986,TRUE,_xll.ohTrigger(RecalcTrigger,Trigger3M)),NA())</f>
        <v>6.6895335782354718E-3</v>
      </c>
      <c r="L2986" s="44">
        <f>IFERROR(_xll.qlIndexFixing(Index6M,$H2986,TRUE,_xll.ohTrigger(RecalcTrigger,Trigger6M)),NA())</f>
        <v>6.7241646426711805E-3</v>
      </c>
      <c r="M2986" s="146">
        <f>IFERROR(_xll.qlIndexFixing(Index1Y,$H2986,TRUE,_xll.ohTrigger(RecalcTrigger,Trigger1Y)),NA())</f>
        <v>6.9670433556916489E-3</v>
      </c>
      <c r="N2986" s="145">
        <f>IFERROR(_xll.qlIndexFixing(ONIndex1M,I2986,TRUE,_xll.ohTrigger(RecalcTrigger,Trigger1M)),NA())</f>
        <v>6.499449774081123E-3</v>
      </c>
      <c r="O2986" s="44">
        <f>IFERROR(_xll.qlIndexFixing(ONIndex3M,I2986,TRUE,_xll.ohTrigger(RecalcTrigger,Trigger3M)),NA())</f>
        <v>6.6616839273381245E-3</v>
      </c>
      <c r="P2986" s="44">
        <f>IFERROR(_xll.qlIndexFixing(ONIndex6M,I2986,TRUE,_xll.ohTrigger(RecalcTrigger,Trigger6M)),NA())</f>
        <v>6.6598345709967255E-3</v>
      </c>
      <c r="Q2986" s="146">
        <f>IFERROR(_xll.qlIndexFixing(ONIndex1Y,I2986,TRUE,_xll.ohTrigger(RecalcTrigger,Trigger1Y)),NA())</f>
        <v>6.832664036728886E-3</v>
      </c>
    </row>
    <row r="2987" spans="2:17" x14ac:dyDescent="0.2">
      <c r="B2987" s="39" t="s">
        <v>42</v>
      </c>
      <c r="D2987" s="42">
        <f>_xll.qlCalendarAdvance(Calendar,$D2986,B2987,"f",FALSE)</f>
        <v>60707</v>
      </c>
      <c r="E2987" s="140">
        <f>_xll.qlInterestRateIndexValueDate(IndexON,D2987)</f>
        <v>60707</v>
      </c>
      <c r="F2987" s="156">
        <f>IFERROR(_xll.qlIndexFixing(IndexON,D2987,TRUE,_xll.ohTrigger(RecalcTrigger,TriggerON)),NA())</f>
        <v>5.7917795446860154E-3</v>
      </c>
      <c r="H2987" s="42">
        <f>_xll.qlCalendarAdvance(Calendar,$H2986,B2987,"f",FALSE)</f>
        <v>60707</v>
      </c>
      <c r="I2987" s="140">
        <f>_xll.qlInterestRateIndexValueDate(Index1M,$H2987)</f>
        <v>60707</v>
      </c>
      <c r="J2987" s="145">
        <f>IFERROR(_xll.qlIndexFixing(Index1M,$H2987,TRUE,_xll.ohTrigger(RecalcTrigger,Trigger1M)),NA())</f>
        <v>6.5135666419386022E-3</v>
      </c>
      <c r="K2987" s="44">
        <f>IFERROR(_xll.qlIndexFixing(Index3M,H2987,TRUE,_xll.ohTrigger(RecalcTrigger,Trigger3M)),NA())</f>
        <v>6.6929802248333328E-3</v>
      </c>
      <c r="L2987" s="44">
        <f>IFERROR(_xll.qlIndexFixing(Index6M,$H2987,TRUE,_xll.ohTrigger(RecalcTrigger,Trigger6M)),NA())</f>
        <v>6.7282695658816083E-3</v>
      </c>
      <c r="M2987" s="146">
        <f>IFERROR(_xll.qlIndexFixing(Index1Y,$H2987,TRUE,_xll.ohTrigger(RecalcTrigger,Trigger1Y)),NA())</f>
        <v>6.9713264016735277E-3</v>
      </c>
      <c r="N2987" s="145">
        <f>IFERROR(_xll.qlIndexFixing(ONIndex1M,I2987,TRUE,_xll.ohTrigger(RecalcTrigger,Trigger1M)),NA())</f>
        <v>6.5033775921186088E-3</v>
      </c>
      <c r="O2987" s="44">
        <f>IFERROR(_xll.qlIndexFixing(ONIndex3M,I2987,TRUE,_xll.ohTrigger(RecalcTrigger,Trigger3M)),NA())</f>
        <v>6.6650913779231491E-3</v>
      </c>
      <c r="P2987" s="44">
        <f>IFERROR(_xll.qlIndexFixing(ONIndex6M,I2987,TRUE,_xll.ohTrigger(RecalcTrigger,Trigger6M)),NA())</f>
        <v>6.6638313767630741E-3</v>
      </c>
      <c r="Q2987" s="146">
        <f>IFERROR(_xll.qlIndexFixing(ONIndex1Y,I2987,TRUE,_xll.ohTrigger(RecalcTrigger,Trigger1Y)),NA())</f>
        <v>6.8367922365897282E-3</v>
      </c>
    </row>
    <row r="2988" spans="2:17" x14ac:dyDescent="0.2">
      <c r="B2988" s="39" t="s">
        <v>42</v>
      </c>
      <c r="D2988" s="42">
        <f>_xll.qlCalendarAdvance(Calendar,$D2987,B2988,"f",FALSE)</f>
        <v>60714</v>
      </c>
      <c r="E2988" s="140">
        <f>_xll.qlInterestRateIndexValueDate(IndexON,D2988)</f>
        <v>60714</v>
      </c>
      <c r="F2988" s="156">
        <f>IFERROR(_xll.qlIndexFixing(IndexON,D2988,TRUE,_xll.ohTrigger(RecalcTrigger,TriggerON)),NA())</f>
        <v>5.7953339703509243E-3</v>
      </c>
      <c r="H2988" s="42">
        <f>_xll.qlCalendarAdvance(Calendar,$H2987,B2988,"f",FALSE)</f>
        <v>60714</v>
      </c>
      <c r="I2988" s="140">
        <f>_xll.qlInterestRateIndexValueDate(Index1M,$H2988)</f>
        <v>60714</v>
      </c>
      <c r="J2988" s="145">
        <f>IFERROR(_xll.qlIndexFixing(Index1M,$H2988,TRUE,_xll.ohTrigger(RecalcTrigger,Trigger1M)),NA())</f>
        <v>6.5175186402516121E-3</v>
      </c>
      <c r="K2988" s="44">
        <f>IFERROR(_xll.qlIndexFixing(Index3M,H2988,TRUE,_xll.ohTrigger(RecalcTrigger,Trigger3M)),NA())</f>
        <v>6.6964320300401808E-3</v>
      </c>
      <c r="L2988" s="44">
        <f>IFERROR(_xll.qlIndexFixing(Index6M,$H2988,TRUE,_xll.ohTrigger(RecalcTrigger,Trigger6M)),NA())</f>
        <v>6.732381737679787E-3</v>
      </c>
      <c r="M2988" s="146">
        <f>IFERROR(_xll.qlIndexFixing(Index1Y,$H2988,TRUE,_xll.ohTrigger(RecalcTrigger,Trigger1Y)),NA())</f>
        <v>6.9756100247437836E-3</v>
      </c>
      <c r="N2988" s="145">
        <f>IFERROR(_xll.qlIndexFixing(ONIndex1M,I2988,TRUE,_xll.ohTrigger(RecalcTrigger,Trigger1M)),NA())</f>
        <v>6.5073124309522612E-3</v>
      </c>
      <c r="O2988" s="44">
        <f>IFERROR(_xll.qlIndexFixing(ONIndex3M,I2988,TRUE,_xll.ohTrigger(RecalcTrigger,Trigger3M)),NA())</f>
        <v>6.6685039755143283E-3</v>
      </c>
      <c r="P2988" s="44">
        <f>IFERROR(_xll.qlIndexFixing(ONIndex6M,I2988,TRUE,_xll.ohTrigger(RecalcTrigger,Trigger6M)),NA())</f>
        <v>6.6678353984039873E-3</v>
      </c>
      <c r="Q2988" s="146">
        <f>IFERROR(_xll.qlIndexFixing(ONIndex1Y,I2988,TRUE,_xll.ohTrigger(RecalcTrigger,Trigger1Y)),NA())</f>
        <v>6.8409286781279111E-3</v>
      </c>
    </row>
    <row r="2989" spans="2:17" x14ac:dyDescent="0.2">
      <c r="B2989" s="39" t="s">
        <v>42</v>
      </c>
      <c r="D2989" s="42">
        <f>_xll.qlCalendarAdvance(Calendar,$D2988,B2989,"f",FALSE)</f>
        <v>60721</v>
      </c>
      <c r="E2989" s="140">
        <f>_xll.qlInterestRateIndexValueDate(IndexON,D2989)</f>
        <v>60721</v>
      </c>
      <c r="F2989" s="156">
        <f>IFERROR(_xll.qlIndexFixing(IndexON,D2989,TRUE,_xll.ohTrigger(RecalcTrigger,TriggerON)),NA())</f>
        <v>5.7988934192643171E-3</v>
      </c>
      <c r="H2989" s="42">
        <f>_xll.qlCalendarAdvance(Calendar,$H2988,B2989,"f",FALSE)</f>
        <v>60721</v>
      </c>
      <c r="I2989" s="140">
        <f>_xll.qlInterestRateIndexValueDate(Index1M,$H2989)</f>
        <v>60721</v>
      </c>
      <c r="J2989" s="145">
        <f>IFERROR(_xll.qlIndexFixing(Index1M,$H2989,TRUE,_xll.ohTrigger(RecalcTrigger,Trigger1M)),NA())</f>
        <v>6.521477664281081E-3</v>
      </c>
      <c r="K2989" s="44">
        <f>IFERROR(_xll.qlIndexFixing(Index3M,H2989,TRUE,_xll.ohTrigger(RecalcTrigger,Trigger3M)),NA())</f>
        <v>6.6998889938674677E-3</v>
      </c>
      <c r="L2989" s="44">
        <f>IFERROR(_xll.qlIndexFixing(Index6M,$H2989,TRUE,_xll.ohTrigger(RecalcTrigger,Trigger6M)),NA())</f>
        <v>6.7365011558435514E-3</v>
      </c>
      <c r="M2989" s="146">
        <f>IFERROR(_xll.qlIndexFixing(Index1Y,$H2989,TRUE,_xll.ohTrigger(RecalcTrigger,Trigger1Y)),NA())</f>
        <v>6.9798939043157482E-3</v>
      </c>
      <c r="N2989" s="145">
        <f>IFERROR(_xll.qlIndexFixing(ONIndex1M,I2989,TRUE,_xll.ohTrigger(RecalcTrigger,Trigger1M)),NA())</f>
        <v>6.511254290501034E-3</v>
      </c>
      <c r="O2989" s="44">
        <f>IFERROR(_xll.qlIndexFixing(ONIndex3M,I2989,TRUE,_xll.ohTrigger(RecalcTrigger,Trigger3M)),NA())</f>
        <v>6.6719217201927083E-3</v>
      </c>
      <c r="P2989" s="44">
        <f>IFERROR(_xll.qlIndexFixing(ONIndex6M,I2989,TRUE,_xll.ohTrigger(RecalcTrigger,Trigger6M)),NA())</f>
        <v>6.6718466358384187E-3</v>
      </c>
      <c r="Q2989" s="146">
        <f>IFERROR(_xll.qlIndexFixing(ONIndex1Y,I2989,TRUE,_xll.ohTrigger(RecalcTrigger,Trigger1Y)),NA())</f>
        <v>6.8450733612623882E-3</v>
      </c>
    </row>
    <row r="2990" spans="2:17" x14ac:dyDescent="0.2">
      <c r="B2990" s="39" t="s">
        <v>42</v>
      </c>
      <c r="D2990" s="42">
        <f>_xll.qlCalendarAdvance(Calendar,$D2989,B2990,"f",FALSE)</f>
        <v>60728</v>
      </c>
      <c r="E2990" s="140">
        <f>_xll.qlInterestRateIndexValueDate(IndexON,D2990)</f>
        <v>60728</v>
      </c>
      <c r="F2990" s="156">
        <f>IFERROR(_xll.qlIndexFixing(IndexON,D2990,TRUE,_xll.ohTrigger(RecalcTrigger,TriggerON)),NA())</f>
        <v>5.8024578911830549E-3</v>
      </c>
      <c r="H2990" s="42">
        <f>_xll.qlCalendarAdvance(Calendar,$H2989,B2990,"f",FALSE)</f>
        <v>60728</v>
      </c>
      <c r="I2990" s="140">
        <f>_xll.qlInterestRateIndexValueDate(Index1M,$H2990)</f>
        <v>60728</v>
      </c>
      <c r="J2990" s="145">
        <f>IFERROR(_xll.qlIndexFixing(Index1M,$H2990,TRUE,_xll.ohTrigger(RecalcTrigger,Trigger1M)),NA())</f>
        <v>6.5251015128917258E-3</v>
      </c>
      <c r="K2990" s="44">
        <f>IFERROR(_xll.qlIndexFixing(Index3M,H2990,TRUE,_xll.ohTrigger(RecalcTrigger,Trigger3M)),NA())</f>
        <v>6.7030413334038582E-3</v>
      </c>
      <c r="L2990" s="44">
        <f>IFERROR(_xll.qlIndexFixing(Index6M,$H2990,TRUE,_xll.ohTrigger(RecalcTrigger,Trigger6M)),NA())</f>
        <v>6.7402682545539038E-3</v>
      </c>
      <c r="M2990" s="146">
        <f>IFERROR(_xll.qlIndexFixing(Index1Y,$H2990,TRUE,_xll.ohTrigger(RecalcTrigger,Trigger1Y)),NA())</f>
        <v>6.9841777197974242E-3</v>
      </c>
      <c r="N2990" s="145">
        <f>IFERROR(_xll.qlIndexFixing(ONIndex1M,I2990,TRUE,_xll.ohTrigger(RecalcTrigger,Trigger1M)),NA())</f>
        <v>6.5152031705217883E-3</v>
      </c>
      <c r="O2990" s="44">
        <f>IFERROR(_xll.qlIndexFixing(ONIndex3M,I2990,TRUE,_xll.ohTrigger(RecalcTrigger,Trigger3M)),NA())</f>
        <v>6.675344611877243E-3</v>
      </c>
      <c r="P2990" s="44">
        <f>IFERROR(_xll.qlIndexFixing(ONIndex6M,I2990,TRUE,_xll.ohTrigger(RecalcTrigger,Trigger6M)),NA())</f>
        <v>6.6758650890663684E-3</v>
      </c>
      <c r="Q2990" s="146">
        <f>IFERROR(_xll.qlIndexFixing(ONIndex1Y,I2990,TRUE,_xll.ohTrigger(RecalcTrigger,Trigger1Y)),NA())</f>
        <v>6.8492262859121134E-3</v>
      </c>
    </row>
    <row r="2991" spans="2:17" x14ac:dyDescent="0.2">
      <c r="B2991" s="39" t="s">
        <v>42</v>
      </c>
      <c r="D2991" s="42">
        <f>_xll.qlCalendarAdvance(Calendar,$D2990,B2991,"f",FALSE)</f>
        <v>60735</v>
      </c>
      <c r="E2991" s="140">
        <f>_xll.qlInterestRateIndexValueDate(IndexON,D2991)</f>
        <v>60735</v>
      </c>
      <c r="F2991" s="156">
        <f>IFERROR(_xll.qlIndexFixing(IndexON,D2991,TRUE,_xll.ohTrigger(RecalcTrigger,TriggerON)),NA())</f>
        <v>5.8060273860260914E-3</v>
      </c>
      <c r="H2991" s="42">
        <f>_xll.qlCalendarAdvance(Calendar,$H2990,B2991,"f",FALSE)</f>
        <v>60735</v>
      </c>
      <c r="I2991" s="140">
        <f>_xll.qlInterestRateIndexValueDate(Index1M,$H2991)</f>
        <v>60735</v>
      </c>
      <c r="J2991" s="145">
        <f>IFERROR(_xll.qlIndexFixing(Index1M,$H2991,TRUE,_xll.ohTrigger(RecalcTrigger,Trigger1M)),NA())</f>
        <v>6.5290740155097655E-3</v>
      </c>
      <c r="K2991" s="44">
        <f>IFERROR(_xll.qlIndexFixing(Index3M,H2991,TRUE,_xll.ohTrigger(RecalcTrigger,Trigger3M)),NA())</f>
        <v>6.7065081824081918E-3</v>
      </c>
      <c r="L2991" s="44">
        <f>IFERROR(_xll.qlIndexFixing(Index6M,$H2991,TRUE,_xll.ohTrigger(RecalcTrigger,Trigger6M)),NA())</f>
        <v>6.7444007632048346E-3</v>
      </c>
      <c r="M2991" s="146">
        <f>IFERROR(_xll.qlIndexFixing(Index1Y,$H2991,TRUE,_xll.ohTrigger(RecalcTrigger,Trigger1Y)),NA())</f>
        <v>6.9884611505917071E-3</v>
      </c>
      <c r="N2991" s="145">
        <f>IFERROR(_xll.qlIndexFixing(ONIndex1M,I2991,TRUE,_xll.ohTrigger(RecalcTrigger,Trigger1M)),NA())</f>
        <v>6.5191590713387093E-3</v>
      </c>
      <c r="O2991" s="44">
        <f>IFERROR(_xll.qlIndexFixing(ONIndex3M,I2991,TRUE,_xll.ohTrigger(RecalcTrigger,Trigger3M)),NA())</f>
        <v>6.6787726507300249E-3</v>
      </c>
      <c r="P2991" s="44">
        <f>IFERROR(_xll.qlIndexFixing(ONIndex6M,I2991,TRUE,_xll.ohTrigger(RecalcTrigger,Trigger6M)),NA())</f>
        <v>6.6798907580878364E-3</v>
      </c>
      <c r="Q2991" s="146">
        <f>IFERROR(_xll.qlIndexFixing(ONIndex1Y,I2991,TRUE,_xll.ohTrigger(RecalcTrigger,Trigger1Y)),NA())</f>
        <v>6.8533874521581328E-3</v>
      </c>
    </row>
    <row r="2992" spans="2:17" x14ac:dyDescent="0.2">
      <c r="B2992" s="39" t="s">
        <v>42</v>
      </c>
      <c r="D2992" s="42">
        <f>_xll.qlCalendarAdvance(Calendar,$D2991,B2992,"f",FALSE)</f>
        <v>60742</v>
      </c>
      <c r="E2992" s="140">
        <f>_xll.qlInterestRateIndexValueDate(IndexON,D2992)</f>
        <v>60742</v>
      </c>
      <c r="F2992" s="156">
        <f>IFERROR(_xll.qlIndexFixing(IndexON,D2992,TRUE,_xll.ohTrigger(RecalcTrigger,TriggerON)),NA())</f>
        <v>5.8096019040365654E-3</v>
      </c>
      <c r="H2992" s="42">
        <f>_xll.qlCalendarAdvance(Calendar,$H2991,B2992,"f",FALSE)</f>
        <v>60742</v>
      </c>
      <c r="I2992" s="140">
        <f>_xll.qlInterestRateIndexValueDate(Index1M,$H2992)</f>
        <v>60742</v>
      </c>
      <c r="J2992" s="145">
        <f>IFERROR(_xll.qlIndexFixing(Index1M,$H2992,TRUE,_xll.ohTrigger(RecalcTrigger,Trigger1M)),NA())</f>
        <v>6.533053543692195E-3</v>
      </c>
      <c r="K2992" s="44">
        <f>IFERROR(_xll.qlIndexFixing(Index3M,H2992,TRUE,_xll.ohTrigger(RecalcTrigger,Trigger3M)),NA())</f>
        <v>6.7099801899468455E-3</v>
      </c>
      <c r="L2992" s="44">
        <f>IFERROR(_xll.qlIndexFixing(Index6M,$H2992,TRUE,_xll.ohTrigger(RecalcTrigger,Trigger6M)),NA())</f>
        <v>6.748539264776054E-3</v>
      </c>
      <c r="M2992" s="146">
        <f>IFERROR(_xll.qlIndexFixing(Index1Y,$H2992,TRUE,_xll.ohTrigger(RecalcTrigger,Trigger1Y)),NA())</f>
        <v>6.9927438760957195E-3</v>
      </c>
      <c r="N2992" s="145">
        <f>IFERROR(_xll.qlIndexFixing(ONIndex1M,I2992,TRUE,_xll.ohTrigger(RecalcTrigger,Trigger1M)),NA())</f>
        <v>6.5231219927897044E-3</v>
      </c>
      <c r="O2992" s="44">
        <f>IFERROR(_xll.qlIndexFixing(ONIndex3M,I2992,TRUE,_xll.ohTrigger(RecalcTrigger,Trigger3M)),NA())</f>
        <v>6.6822058365079151E-3</v>
      </c>
      <c r="P2992" s="44">
        <f>IFERROR(_xll.qlIndexFixing(ONIndex6M,I2992,TRUE,_xll.ohTrigger(RecalcTrigger,Trigger6M)),NA())</f>
        <v>6.6839236429838689E-3</v>
      </c>
      <c r="Q2992" s="146">
        <f>IFERROR(_xll.qlIndexFixing(ONIndex1Y,I2992,TRUE,_xll.ohTrigger(RecalcTrigger,Trigger1Y)),NA())</f>
        <v>6.8575568600814929E-3</v>
      </c>
    </row>
    <row r="2993" spans="2:17" x14ac:dyDescent="0.2">
      <c r="B2993" s="39" t="s">
        <v>42</v>
      </c>
      <c r="D2993" s="42">
        <f>_xll.qlCalendarAdvance(Calendar,$D2992,B2993,"f",FALSE)</f>
        <v>60749</v>
      </c>
      <c r="E2993" s="140">
        <f>_xll.qlInterestRateIndexValueDate(IndexON,D2993)</f>
        <v>60749</v>
      </c>
      <c r="F2993" s="156">
        <f>IFERROR(_xll.qlIndexFixing(IndexON,D2993,TRUE,_xll.ohTrigger(RecalcTrigger,TriggerON)),NA())</f>
        <v>5.8131814450523844E-3</v>
      </c>
      <c r="H2993" s="42">
        <f>_xll.qlCalendarAdvance(Calendar,$H2992,B2993,"f",FALSE)</f>
        <v>60749</v>
      </c>
      <c r="I2993" s="140">
        <f>_xll.qlInterestRateIndexValueDate(Index1M,$H2993)</f>
        <v>60749</v>
      </c>
      <c r="J2993" s="145">
        <f>IFERROR(_xll.qlIndexFixing(Index1M,$H2993,TRUE,_xll.ohTrigger(RecalcTrigger,Trigger1M)),NA())</f>
        <v>6.53704009744982E-3</v>
      </c>
      <c r="K2993" s="44">
        <f>IFERROR(_xll.qlIndexFixing(Index3M,H2993,TRUE,_xll.ohTrigger(RecalcTrigger,Trigger3M)),NA())</f>
        <v>6.713457356031397E-3</v>
      </c>
      <c r="L2993" s="44">
        <f>IFERROR(_xll.qlIndexFixing(Index6M,$H2993,TRUE,_xll.ohTrigger(RecalcTrigger,Trigger6M)),NA())</f>
        <v>6.752683173329525E-3</v>
      </c>
      <c r="M2993" s="146">
        <f>IFERROR(_xll.qlIndexFixing(Index1Y,$H2993,TRUE,_xll.ohTrigger(RecalcTrigger,Trigger1Y)),NA())</f>
        <v>6.9970255757008104E-3</v>
      </c>
      <c r="N2993" s="145">
        <f>IFERROR(_xll.qlIndexFixing(ONIndex1M,I2993,TRUE,_xll.ohTrigger(RecalcTrigger,Trigger1M)),NA())</f>
        <v>6.5270919348747736E-3</v>
      </c>
      <c r="O2993" s="44">
        <f>IFERROR(_xll.qlIndexFixing(ONIndex3M,I2993,TRUE,_xll.ohTrigger(RecalcTrigger,Trigger3M)),NA())</f>
        <v>6.6856441693730062E-3</v>
      </c>
      <c r="P2993" s="44">
        <f>IFERROR(_xll.qlIndexFixing(ONIndex6M,I2993,TRUE,_xll.ohTrigger(RecalcTrigger,Trigger6M)),NA())</f>
        <v>6.6879637435923733E-3</v>
      </c>
      <c r="Q2993" s="146">
        <f>IFERROR(_xll.qlIndexFixing(ONIndex1Y,I2993,TRUE,_xll.ohTrigger(RecalcTrigger,Trigger1Y)),NA())</f>
        <v>6.8617345094390547E-3</v>
      </c>
    </row>
    <row r="2994" spans="2:17" x14ac:dyDescent="0.2">
      <c r="B2994" s="39" t="s">
        <v>42</v>
      </c>
      <c r="D2994" s="42">
        <f>_xll.qlCalendarAdvance(Calendar,$D2993,B2994,"f",FALSE)</f>
        <v>60756</v>
      </c>
      <c r="E2994" s="140">
        <f>_xll.qlInterestRateIndexValueDate(IndexON,D2994)</f>
        <v>60756</v>
      </c>
      <c r="F2994" s="156">
        <f>IFERROR(_xll.qlIndexFixing(IndexON,D2994,TRUE,_xll.ohTrigger(RecalcTrigger,TriggerON)),NA())</f>
        <v>5.8167660091545947E-3</v>
      </c>
      <c r="H2994" s="42">
        <f>_xll.qlCalendarAdvance(Calendar,$H2993,B2994,"f",FALSE)</f>
        <v>60756</v>
      </c>
      <c r="I2994" s="140">
        <f>_xll.qlInterestRateIndexValueDate(Index1M,$H2994)</f>
        <v>60756</v>
      </c>
      <c r="J2994" s="145">
        <f>IFERROR(_xll.qlIndexFixing(Index1M,$H2994,TRUE,_xll.ohTrigger(RecalcTrigger,Trigger1M)),NA())</f>
        <v>6.5413781703687994E-3</v>
      </c>
      <c r="K2994" s="44">
        <f>IFERROR(_xll.qlIndexFixing(Index3M,H2994,TRUE,_xll.ohTrigger(RecalcTrigger,Trigger3M)),NA())</f>
        <v>6.7172511928029312E-3</v>
      </c>
      <c r="L2994" s="44">
        <f>IFERROR(_xll.qlIndexFixing(Index6M,$H2994,TRUE,_xll.ohTrigger(RecalcTrigger,Trigger6M)),NA())</f>
        <v>6.7571926469322478E-3</v>
      </c>
      <c r="M2994" s="146">
        <f>IFERROR(_xll.qlIndexFixing(Index1Y,$H2994,TRUE,_xll.ohTrigger(RecalcTrigger,Trigger1Y)),NA())</f>
        <v>7.0013059287934443E-3</v>
      </c>
      <c r="N2994" s="145">
        <f>IFERROR(_xll.qlIndexFixing(ONIndex1M,I2994,TRUE,_xll.ohTrigger(RecalcTrigger,Trigger1M)),NA())</f>
        <v>6.5310688977560094E-3</v>
      </c>
      <c r="O2994" s="44">
        <f>IFERROR(_xll.qlIndexFixing(ONIndex3M,I2994,TRUE,_xll.ohTrigger(RecalcTrigger,Trigger3M)),NA())</f>
        <v>6.6890876493252982E-3</v>
      </c>
      <c r="P2994" s="44">
        <f>IFERROR(_xll.qlIndexFixing(ONIndex6M,I2994,TRUE,_xll.ohTrigger(RecalcTrigger,Trigger6M)),NA())</f>
        <v>6.692011059994396E-3</v>
      </c>
      <c r="Q2994" s="146">
        <f>IFERROR(_xll.qlIndexFixing(ONIndex1Y,I2994,TRUE,_xll.ohTrigger(RecalcTrigger,Trigger1Y)),NA())</f>
        <v>6.8659204005550034E-3</v>
      </c>
    </row>
    <row r="2995" spans="2:17" x14ac:dyDescent="0.2">
      <c r="B2995" s="39" t="s">
        <v>42</v>
      </c>
      <c r="D2995" s="42">
        <f>_xll.qlCalendarAdvance(Calendar,$D2994,B2995,"f",FALSE)</f>
        <v>60763</v>
      </c>
      <c r="E2995" s="140">
        <f>_xll.qlInterestRateIndexValueDate(IndexON,D2995)</f>
        <v>60763</v>
      </c>
      <c r="F2995" s="156">
        <f>IFERROR(_xll.qlIndexFixing(IndexON,D2995,TRUE,_xll.ohTrigger(RecalcTrigger,TriggerON)),NA())</f>
        <v>5.82035559626215E-3</v>
      </c>
      <c r="H2995" s="42">
        <f>_xll.qlCalendarAdvance(Calendar,$H2994,B2995,"f",FALSE)</f>
        <v>60763</v>
      </c>
      <c r="I2995" s="140">
        <f>_xll.qlInterestRateIndexValueDate(Index1M,$H2995)</f>
        <v>60763</v>
      </c>
      <c r="J2995" s="145">
        <f>IFERROR(_xll.qlIndexFixing(Index1M,$H2995,TRUE,_xll.ohTrigger(RecalcTrigger,Trigger1M)),NA())</f>
        <v>6.5453793488277501E-3</v>
      </c>
      <c r="K2995" s="44">
        <f>IFERROR(_xll.qlIndexFixing(Index3M,H2995,TRUE,_xll.ohTrigger(RecalcTrigger,Trigger3M)),NA())</f>
        <v>6.7207391086435619E-3</v>
      </c>
      <c r="L2995" s="44">
        <f>IFERROR(_xll.qlIndexFixing(Index6M,$H2995,TRUE,_xll.ohTrigger(RecalcTrigger,Trigger6M)),NA())</f>
        <v>6.7613457812500223E-3</v>
      </c>
      <c r="M2995" s="146">
        <f>IFERROR(_xll.qlIndexFixing(Index1Y,$H2995,TRUE,_xll.ohTrigger(RecalcTrigger,Trigger1Y)),NA())</f>
        <v>7.0055846147549783E-3</v>
      </c>
      <c r="N2995" s="145">
        <f>IFERROR(_xll.qlIndexFixing(ONIndex1M,I2995,TRUE,_xll.ohTrigger(RecalcTrigger,Trigger1M)),NA())</f>
        <v>6.5350528811902731E-3</v>
      </c>
      <c r="O2995" s="44">
        <f>IFERROR(_xll.qlIndexFixing(ONIndex3M,I2995,TRUE,_xll.ohTrigger(RecalcTrigger,Trigger3M)),NA())</f>
        <v>6.6925362763647911E-3</v>
      </c>
      <c r="P2995" s="44">
        <f>IFERROR(_xll.qlIndexFixing(ONIndex6M,I2995,TRUE,_xll.ohTrigger(RecalcTrigger,Trigger6M)),NA())</f>
        <v>6.6960655923520296E-3</v>
      </c>
      <c r="Q2995" s="146">
        <f>IFERROR(_xll.qlIndexFixing(ONIndex1Y,I2995,TRUE,_xll.ohTrigger(RecalcTrigger,Trigger1Y)),NA())</f>
        <v>6.8701145332672464E-3</v>
      </c>
    </row>
    <row r="2996" spans="2:17" x14ac:dyDescent="0.2">
      <c r="B2996" s="39" t="s">
        <v>42</v>
      </c>
      <c r="D2996" s="42">
        <f>_xll.qlCalendarAdvance(Calendar,$D2995,B2996,"f",FALSE)</f>
        <v>60770</v>
      </c>
      <c r="E2996" s="140">
        <f>_xll.qlInterestRateIndexValueDate(IndexON,D2996)</f>
        <v>60770</v>
      </c>
      <c r="F2996" s="156">
        <f>IFERROR(_xll.qlIndexFixing(IndexON,D2996,TRUE,_xll.ohTrigger(RecalcTrigger,TriggerON)),NA())</f>
        <v>5.8239502064560966E-3</v>
      </c>
      <c r="H2996" s="42">
        <f>_xll.qlCalendarAdvance(Calendar,$H2995,B2996,"f",FALSE)</f>
        <v>60770</v>
      </c>
      <c r="I2996" s="140">
        <f>_xll.qlInterestRateIndexValueDate(Index1M,$H2996)</f>
        <v>60770</v>
      </c>
      <c r="J2996" s="145">
        <f>IFERROR(_xll.qlIndexFixing(Index1M,$H2996,TRUE,_xll.ohTrigger(RecalcTrigger,Trigger1M)),NA())</f>
        <v>6.5493875530476054E-3</v>
      </c>
      <c r="K2996" s="44">
        <f>IFERROR(_xll.qlIndexFixing(Index3M,H2996,TRUE,_xll.ohTrigger(RecalcTrigger,Trigger3M)),NA())</f>
        <v>6.7242321832006536E-3</v>
      </c>
      <c r="L2996" s="44">
        <f>IFERROR(_xll.qlIndexFixing(Index6M,$H2996,TRUE,_xll.ohTrigger(RecalcTrigger,Trigger6M)),NA())</f>
        <v>6.7655025011270561E-3</v>
      </c>
      <c r="M2996" s="146">
        <f>IFERROR(_xll.qlIndexFixing(Index1Y,$H2996,TRUE,_xll.ohTrigger(RecalcTrigger,Trigger1Y)),NA())</f>
        <v>7.0098613129598863E-3</v>
      </c>
      <c r="N2996" s="145">
        <f>IFERROR(_xll.qlIndexFixing(ONIndex1M,I2996,TRUE,_xll.ohTrigger(RecalcTrigger,Trigger1M)),NA())</f>
        <v>6.5390438852586108E-3</v>
      </c>
      <c r="O2996" s="44">
        <f>IFERROR(_xll.qlIndexFixing(ONIndex3M,I2996,TRUE,_xll.ohTrigger(RecalcTrigger,Trigger3M)),NA())</f>
        <v>6.6959900504104386E-3</v>
      </c>
      <c r="P2996" s="44">
        <f>IFERROR(_xll.qlIndexFixing(ONIndex6M,I2996,TRUE,_xll.ohTrigger(RecalcTrigger,Trigger6M)),NA())</f>
        <v>6.7001273404221351E-3</v>
      </c>
      <c r="Q2996" s="146">
        <f>IFERROR(_xll.qlIndexFixing(ONIndex1Y,I2996,TRUE,_xll.ohTrigger(RecalcTrigger,Trigger1Y)),NA())</f>
        <v>6.8743169074947374E-3</v>
      </c>
    </row>
    <row r="2997" spans="2:17" x14ac:dyDescent="0.2">
      <c r="B2997" s="39" t="s">
        <v>42</v>
      </c>
      <c r="D2997" s="42">
        <f>_xll.qlCalendarAdvance(Calendar,$D2996,B2997,"f",FALSE)</f>
        <v>60777</v>
      </c>
      <c r="E2997" s="140">
        <f>_xll.qlInterestRateIndexValueDate(IndexON,D2997)</f>
        <v>60777</v>
      </c>
      <c r="F2997" s="156">
        <f>IFERROR(_xll.qlIndexFixing(IndexON,D2997,TRUE,_xll.ohTrigger(RecalcTrigger,TriggerON)),NA())</f>
        <v>5.8275498398174808E-3</v>
      </c>
      <c r="H2997" s="42">
        <f>_xll.qlCalendarAdvance(Calendar,$H2996,B2997,"f",FALSE)</f>
        <v>60777</v>
      </c>
      <c r="I2997" s="140">
        <f>_xll.qlInterestRateIndexValueDate(Index1M,$H2997)</f>
        <v>60777</v>
      </c>
      <c r="J2997" s="145">
        <f>IFERROR(_xll.qlIndexFixing(Index1M,$H2997,TRUE,_xll.ohTrigger(RecalcTrigger,Trigger1M)),NA())</f>
        <v>6.5534027830414388E-3</v>
      </c>
      <c r="K2997" s="44">
        <f>IFERROR(_xll.qlIndexFixing(Index3M,H2997,TRUE,_xll.ohTrigger(RecalcTrigger,Trigger3M)),NA())</f>
        <v>6.7277304164883017E-3</v>
      </c>
      <c r="L2997" s="44">
        <f>IFERROR(_xll.qlIndexFixing(Index6M,$H2997,TRUE,_xll.ohTrigger(RecalcTrigger,Trigger6M)),NA())</f>
        <v>6.7696622237798055E-3</v>
      </c>
      <c r="M2997" s="146">
        <f>IFERROR(_xll.qlIndexFixing(Index1Y,$H2997,TRUE,_xll.ohTrigger(RecalcTrigger,Trigger1Y)),NA())</f>
        <v>7.0141357027788676E-3</v>
      </c>
      <c r="N2997" s="145">
        <f>IFERROR(_xll.qlIndexFixing(ONIndex1M,I2997,TRUE,_xll.ohTrigger(RecalcTrigger,Trigger1M)),NA())</f>
        <v>6.5430419101231152E-3</v>
      </c>
      <c r="O2997" s="44">
        <f>IFERROR(_xll.qlIndexFixing(ONIndex3M,I2997,TRUE,_xll.ohTrigger(RecalcTrigger,Trigger3M)),NA())</f>
        <v>6.699448971543287E-3</v>
      </c>
      <c r="P2997" s="44">
        <f>IFERROR(_xll.qlIndexFixing(ONIndex6M,I2997,TRUE,_xll.ohTrigger(RecalcTrigger,Trigger6M)),NA())</f>
        <v>6.7041963042857589E-3</v>
      </c>
      <c r="Q2997" s="146">
        <f>IFERROR(_xll.qlIndexFixing(ONIndex1Y,I2997,TRUE,_xll.ohTrigger(RecalcTrigger,Trigger1Y)),NA())</f>
        <v>6.8785275233995691E-3</v>
      </c>
    </row>
    <row r="2998" spans="2:17" x14ac:dyDescent="0.2">
      <c r="B2998" s="39" t="s">
        <v>42</v>
      </c>
      <c r="D2998" s="42">
        <f>_xll.qlCalendarAdvance(Calendar,$D2997,B2998,"f",FALSE)</f>
        <v>60784</v>
      </c>
      <c r="E2998" s="140">
        <f>_xll.qlInterestRateIndexValueDate(IndexON,D2998)</f>
        <v>60784</v>
      </c>
      <c r="F2998" s="156">
        <f>IFERROR(_xll.qlIndexFixing(IndexON,D2998,TRUE,_xll.ohTrigger(RecalcTrigger,TriggerON)),NA())</f>
        <v>5.8311544961031636E-3</v>
      </c>
      <c r="H2998" s="42">
        <f>_xll.qlCalendarAdvance(Calendar,$H2997,B2998,"f",FALSE)</f>
        <v>60784</v>
      </c>
      <c r="I2998" s="140">
        <f>_xll.qlInterestRateIndexValueDate(Index1M,$H2998)</f>
        <v>60784</v>
      </c>
      <c r="J2998" s="145">
        <f>IFERROR(_xll.qlIndexFixing(Index1M,$H2998,TRUE,_xll.ohTrigger(RecalcTrigger,Trigger1M)),NA())</f>
        <v>6.5570782500522879E-3</v>
      </c>
      <c r="K2998" s="44">
        <f>IFERROR(_xll.qlIndexFixing(Index3M,H2998,TRUE,_xll.ohTrigger(RecalcTrigger,Trigger3M)),NA())</f>
        <v>6.7312338085188392E-3</v>
      </c>
      <c r="L2998" s="44">
        <f>IFERROR(_xll.qlIndexFixing(Index6M,$H2998,TRUE,_xll.ohTrigger(RecalcTrigger,Trigger6M)),NA())</f>
        <v>6.7734633126583137E-3</v>
      </c>
      <c r="M2998" s="146">
        <f>IFERROR(_xll.qlIndexFixing(Index1Y,$H2998,TRUE,_xll.ohTrigger(RecalcTrigger,Trigger1Y)),NA())</f>
        <v>7.0184074635759597E-3</v>
      </c>
      <c r="N2998" s="145">
        <f>IFERROR(_xll.qlIndexFixing(ONIndex1M,I2998,TRUE,_xll.ohTrigger(RecalcTrigger,Trigger1M)),NA())</f>
        <v>6.5470469556216937E-3</v>
      </c>
      <c r="O2998" s="44">
        <f>IFERROR(_xll.qlIndexFixing(ONIndex3M,I2998,TRUE,_xll.ohTrigger(RecalcTrigger,Trigger3M)),NA())</f>
        <v>6.70291303968229E-3</v>
      </c>
      <c r="P2998" s="44">
        <f>IFERROR(_xll.qlIndexFixing(ONIndex6M,I2998,TRUE,_xll.ohTrigger(RecalcTrigger,Trigger6M)),NA())</f>
        <v>6.7082724840239472E-3</v>
      </c>
      <c r="Q2998" s="146">
        <f>IFERROR(_xll.qlIndexFixing(ONIndex1Y,I2998,TRUE,_xll.ohTrigger(RecalcTrigger,Trigger1Y)),NA())</f>
        <v>6.8827463808196487E-3</v>
      </c>
    </row>
    <row r="2999" spans="2:17" x14ac:dyDescent="0.2">
      <c r="B2999" s="39" t="s">
        <v>42</v>
      </c>
      <c r="D2999" s="42">
        <f>_xll.qlCalendarAdvance(Calendar,$D2998,B2999,"f",FALSE)</f>
        <v>60791</v>
      </c>
      <c r="E2999" s="140">
        <f>_xll.qlInterestRateIndexValueDate(IndexON,D2999)</f>
        <v>60791</v>
      </c>
      <c r="F2999" s="156">
        <f>IFERROR(_xll.qlIndexFixing(IndexON,D2999,TRUE,_xll.ohTrigger(RecalcTrigger,TriggerON)),NA())</f>
        <v>5.8347641754752377E-3</v>
      </c>
      <c r="H2999" s="42">
        <f>_xll.qlCalendarAdvance(Calendar,$H2998,B2999,"f",FALSE)</f>
        <v>60791</v>
      </c>
      <c r="I2999" s="140">
        <f>_xll.qlInterestRateIndexValueDate(Index1M,$H2999)</f>
        <v>60791</v>
      </c>
      <c r="J2999" s="145">
        <f>IFERROR(_xll.qlIndexFixing(Index1M,$H2999,TRUE,_xll.ohTrigger(RecalcTrigger,Trigger1M)),NA())</f>
        <v>6.56110695738806E-3</v>
      </c>
      <c r="K2999" s="44">
        <f>IFERROR(_xll.qlIndexFixing(Index3M,H2999,TRUE,_xll.ohTrigger(RecalcTrigger,Trigger3M)),NA())</f>
        <v>6.7347423593054796E-3</v>
      </c>
      <c r="L2999" s="44">
        <f>IFERROR(_xll.qlIndexFixing(Index6M,$H2999,TRUE,_xll.ohTrigger(RecalcTrigger,Trigger6M)),NA())</f>
        <v>6.7776273581332466E-3</v>
      </c>
      <c r="M2999" s="146">
        <f>IFERROR(_xll.qlIndexFixing(Index1Y,$H2999,TRUE,_xll.ohTrigger(RecalcTrigger,Trigger1Y)),NA())</f>
        <v>7.0226762747103155E-3</v>
      </c>
      <c r="N2999" s="145">
        <f>IFERROR(_xll.qlIndexFixing(ONIndex1M,I2999,TRUE,_xll.ohTrigger(RecalcTrigger,Trigger1M)),NA())</f>
        <v>6.5510590217543463E-3</v>
      </c>
      <c r="O2999" s="44">
        <f>IFERROR(_xll.qlIndexFixing(ONIndex3M,I2999,TRUE,_xll.ohTrigger(RecalcTrigger,Trigger3M)),NA())</f>
        <v>6.7063822549895402E-3</v>
      </c>
      <c r="P2999" s="44">
        <f>IFERROR(_xll.qlIndexFixing(ONIndex6M,I2999,TRUE,_xll.ohTrigger(RecalcTrigger,Trigger6M)),NA())</f>
        <v>6.7123558795556537E-3</v>
      </c>
      <c r="Q2999" s="146">
        <f>IFERROR(_xll.qlIndexFixing(ONIndex1Y,I2999,TRUE,_xll.ohTrigger(RecalcTrigger,Trigger1Y)),NA())</f>
        <v>6.886973479917069E-3</v>
      </c>
    </row>
    <row r="3000" spans="2:17" x14ac:dyDescent="0.2">
      <c r="B3000" s="39" t="s">
        <v>42</v>
      </c>
      <c r="D3000" s="42">
        <f>_xll.qlCalendarAdvance(Calendar,$D2999,B3000,"f",FALSE)</f>
        <v>60798</v>
      </c>
      <c r="E3000" s="140">
        <f>_xll.qlInterestRateIndexValueDate(IndexON,D3000)</f>
        <v>60798</v>
      </c>
      <c r="F3000" s="156">
        <f>IFERROR(_xll.qlIndexFixing(IndexON,D3000,TRUE,_xll.ohTrigger(RecalcTrigger,TriggerON)),NA())</f>
        <v>5.8383788779337031E-3</v>
      </c>
      <c r="H3000" s="42">
        <f>_xll.qlCalendarAdvance(Calendar,$H2999,B3000,"f",FALSE)</f>
        <v>60798</v>
      </c>
      <c r="I3000" s="140">
        <f>_xll.qlInterestRateIndexValueDate(Index1M,$H3000)</f>
        <v>60798</v>
      </c>
      <c r="J3000" s="145">
        <f>IFERROR(_xll.qlIndexFixing(Index1M,$H3000,TRUE,_xll.ohTrigger(RecalcTrigger,Trigger1M)),NA())</f>
        <v>6.5651426903449535E-3</v>
      </c>
      <c r="K3000" s="44">
        <f>IFERROR(_xll.qlIndexFixing(Index3M,H3000,TRUE,_xll.ohTrigger(RecalcTrigger,Trigger3M)),NA())</f>
        <v>6.7382560688640809E-3</v>
      </c>
      <c r="L3000" s="44">
        <f>IFERROR(_xll.qlIndexFixing(Index6M,$H3000,TRUE,_xll.ohTrigger(RecalcTrigger,Trigger6M)),NA())</f>
        <v>6.7817927088873187E-3</v>
      </c>
      <c r="M3000" s="146">
        <f>IFERROR(_xll.qlIndexFixing(Index1Y,$H3000,TRUE,_xll.ohTrigger(RecalcTrigger,Trigger1Y)),NA())</f>
        <v>7.0269418155359809E-3</v>
      </c>
      <c r="N3000" s="145">
        <f>IFERROR(_xll.qlIndexFixing(ONIndex1M,I3000,TRUE,_xll.ohTrigger(RecalcTrigger,Trigger1M)),NA())</f>
        <v>6.555078108521073E-3</v>
      </c>
      <c r="O3000" s="44">
        <f>IFERROR(_xll.qlIndexFixing(ONIndex3M,I3000,TRUE,_xll.ohTrigger(RecalcTrigger,Trigger3M)),NA())</f>
        <v>6.709856617302945E-3</v>
      </c>
      <c r="P3000" s="44">
        <f>IFERROR(_xll.qlIndexFixing(ONIndex6M,I3000,TRUE,_xll.ohTrigger(RecalcTrigger,Trigger6M)),NA())</f>
        <v>6.7164464907998322E-3</v>
      </c>
      <c r="Q3000" s="146">
        <f>IFERROR(_xll.qlIndexFixing(ONIndex1Y,I3000,TRUE,_xll.ohTrigger(RecalcTrigger,Trigger1Y)),NA())</f>
        <v>6.8912088205297373E-3</v>
      </c>
    </row>
    <row r="3001" spans="2:17" x14ac:dyDescent="0.2">
      <c r="B3001" s="39" t="s">
        <v>42</v>
      </c>
      <c r="D3001" s="42">
        <f>_xll.qlCalendarAdvance(Calendar,$D3000,B3001,"f",FALSE)</f>
        <v>60805</v>
      </c>
      <c r="E3001" s="140">
        <f>_xll.qlInterestRateIndexValueDate(IndexON,D3001)</f>
        <v>60805</v>
      </c>
      <c r="F3001" s="156">
        <f>IFERROR(_xll.qlIndexFixing(IndexON,D3001,TRUE,_xll.ohTrigger(RecalcTrigger,TriggerON)),NA())</f>
        <v>5.8419986034785598E-3</v>
      </c>
      <c r="H3001" s="42">
        <f>_xll.qlCalendarAdvance(Calendar,$H3000,B3001,"f",FALSE)</f>
        <v>60805</v>
      </c>
      <c r="I3001" s="140">
        <f>_xll.qlInterestRateIndexValueDate(Index1M,$H3001)</f>
        <v>60805</v>
      </c>
      <c r="J3001" s="145">
        <f>IFERROR(_xll.qlIndexFixing(Index1M,$H3001,TRUE,_xll.ohTrigger(RecalcTrigger,Trigger1M)),NA())</f>
        <v>6.5691854489283719E-3</v>
      </c>
      <c r="K3001" s="44">
        <f>IFERROR(_xll.qlIndexFixing(Index3M,H3001,TRUE,_xll.ohTrigger(RecalcTrigger,Trigger3M)),NA())</f>
        <v>6.7417749372078563E-3</v>
      </c>
      <c r="L3001" s="44">
        <f>IFERROR(_xll.qlIndexFixing(Index6M,$H3001,TRUE,_xll.ohTrigger(RecalcTrigger,Trigger6M)),NA())</f>
        <v>6.7859587789439631E-3</v>
      </c>
      <c r="M3001" s="146">
        <f>IFERROR(_xll.qlIndexFixing(Index1Y,$H3001,TRUE,_xll.ohTrigger(RecalcTrigger,Trigger1Y)),NA())</f>
        <v>7.0312037654010062E-3</v>
      </c>
      <c r="N3001" s="145">
        <f>IFERROR(_xll.qlIndexFixing(ONIndex1M,I3001,TRUE,_xll.ohTrigger(RecalcTrigger,Trigger1M)),NA())</f>
        <v>6.55910421600292E-3</v>
      </c>
      <c r="O3001" s="44">
        <f>IFERROR(_xll.qlIndexFixing(ONIndex3M,I3001,TRUE,_xll.ohTrigger(RecalcTrigger,Trigger3M)),NA())</f>
        <v>6.7133361267035507E-3</v>
      </c>
      <c r="P3001" s="44">
        <f>IFERROR(_xll.qlIndexFixing(ONIndex6M,I3001,TRUE,_xll.ohTrigger(RecalcTrigger,Trigger6M)),NA())</f>
        <v>6.7205443179996216E-3</v>
      </c>
      <c r="Q3001" s="146">
        <f>IFERROR(_xll.qlIndexFixing(ONIndex1Y,I3001,TRUE,_xll.ohTrigger(RecalcTrigger,Trigger1Y)),NA())</f>
        <v>6.8954524029007924E-3</v>
      </c>
    </row>
    <row r="3002" spans="2:17" x14ac:dyDescent="0.2">
      <c r="B3002" s="39" t="s">
        <v>42</v>
      </c>
      <c r="D3002" s="42">
        <f>_xll.qlCalendarAdvance(Calendar,$D3001,B3002,"f",FALSE)</f>
        <v>60812</v>
      </c>
      <c r="E3002" s="140">
        <f>_xll.qlInterestRateIndexValueDate(IndexON,D3002)</f>
        <v>60812</v>
      </c>
      <c r="F3002" s="156">
        <f>IFERROR(_xll.qlIndexFixing(IndexON,D3002,TRUE,_xll.ohTrigger(RecalcTrigger,TriggerON)),NA())</f>
        <v>5.8456233519477152E-3</v>
      </c>
      <c r="H3002" s="42">
        <f>_xll.qlCalendarAdvance(Calendar,$H3001,B3002,"f",FALSE)</f>
        <v>60812</v>
      </c>
      <c r="I3002" s="140">
        <f>_xll.qlInterestRateIndexValueDate(Index1M,$H3002)</f>
        <v>60812</v>
      </c>
      <c r="J3002" s="145">
        <f>IFERROR(_xll.qlIndexFixing(Index1M,$H3002,TRUE,_xll.ohTrigger(RecalcTrigger,Trigger1M)),NA())</f>
        <v>6.5732352331464208E-3</v>
      </c>
      <c r="K3002" s="44">
        <f>IFERROR(_xll.qlIndexFixing(Index3M,H3002,TRUE,_xll.ohTrigger(RecalcTrigger,Trigger3M)),NA())</f>
        <v>6.7452989639051469E-3</v>
      </c>
      <c r="L3002" s="44">
        <f>IFERROR(_xll.qlIndexFixing(Index6M,$H3002,TRUE,_xll.ohTrigger(RecalcTrigger,Trigger6M)),NA())</f>
        <v>6.7901249823212953E-3</v>
      </c>
      <c r="M3002" s="146">
        <f>IFERROR(_xll.qlIndexFixing(Index1Y,$H3002,TRUE,_xll.ohTrigger(RecalcTrigger,Trigger1Y)),NA())</f>
        <v>7.0354618036478911E-3</v>
      </c>
      <c r="N3002" s="145">
        <f>IFERROR(_xll.qlIndexFixing(ONIndex1M,I3002,TRUE,_xll.ohTrigger(RecalcTrigger,Trigger1M)),NA())</f>
        <v>6.5631373441998875E-3</v>
      </c>
      <c r="O3002" s="44">
        <f>IFERROR(_xll.qlIndexFixing(ONIndex3M,I3002,TRUE,_xll.ohTrigger(RecalcTrigger,Trigger3M)),NA())</f>
        <v>6.7168207831103111E-3</v>
      </c>
      <c r="P3002" s="44">
        <f>IFERROR(_xll.qlIndexFixing(ONIndex6M,I3002,TRUE,_xll.ohTrigger(RecalcTrigger,Trigger6M)),NA())</f>
        <v>6.7246493609929292E-3</v>
      </c>
      <c r="Q3002" s="146">
        <f>IFERROR(_xll.qlIndexFixing(ONIndex1Y,I3002,TRUE,_xll.ohTrigger(RecalcTrigger,Trigger1Y)),NA())</f>
        <v>6.8997042267060493E-3</v>
      </c>
    </row>
    <row r="3003" spans="2:17" x14ac:dyDescent="0.2">
      <c r="B3003" s="39" t="s">
        <v>42</v>
      </c>
      <c r="D3003" s="42">
        <f>_xll.qlCalendarAdvance(Calendar,$D3002,B3003,"f",FALSE)</f>
        <v>60819</v>
      </c>
      <c r="E3003" s="140">
        <f>_xll.qlInterestRateIndexValueDate(IndexON,D3003)</f>
        <v>60819</v>
      </c>
      <c r="F3003" s="156">
        <f>IFERROR(_xll.qlIndexFixing(IndexON,D3003,TRUE,_xll.ohTrigger(RecalcTrigger,TriggerON)),NA())</f>
        <v>5.8492531235843082E-3</v>
      </c>
      <c r="H3003" s="42">
        <f>_xll.qlCalendarAdvance(Calendar,$H3002,B3003,"f",FALSE)</f>
        <v>60819</v>
      </c>
      <c r="I3003" s="140">
        <f>_xll.qlInterestRateIndexValueDate(Index1M,$H3003)</f>
        <v>60819</v>
      </c>
      <c r="J3003" s="145">
        <f>IFERROR(_xll.qlIndexFixing(Index1M,$H3003,TRUE,_xll.ohTrigger(RecalcTrigger,Trigger1M)),NA())</f>
        <v>6.5776417045742934E-3</v>
      </c>
      <c r="K3003" s="44">
        <f>IFERROR(_xll.qlIndexFixing(Index3M,H3003,TRUE,_xll.ohTrigger(RecalcTrigger,Trigger3M)),NA())</f>
        <v>6.7488279235829833E-3</v>
      </c>
      <c r="L3003" s="44">
        <f>IFERROR(_xll.qlIndexFixing(Index6M,$H3003,TRUE,_xll.ohTrigger(RecalcTrigger,Trigger6M)),NA())</f>
        <v>6.7946509814683165E-3</v>
      </c>
      <c r="M3003" s="146">
        <f>IFERROR(_xll.qlIndexFixing(Index1Y,$H3003,TRUE,_xll.ohTrigger(RecalcTrigger,Trigger1Y)),NA())</f>
        <v>7.039715609614916E-3</v>
      </c>
      <c r="N3003" s="145">
        <f>IFERROR(_xll.qlIndexFixing(ONIndex1M,I3003,TRUE,_xll.ohTrigger(RecalcTrigger,Trigger1M)),NA())</f>
        <v>6.5671774929498827E-3</v>
      </c>
      <c r="O3003" s="44">
        <f>IFERROR(_xll.qlIndexFixing(ONIndex3M,I3003,TRUE,_xll.ohTrigger(RecalcTrigger,Trigger3M)),NA())</f>
        <v>6.720310586523226E-3</v>
      </c>
      <c r="P3003" s="44">
        <f>IFERROR(_xll.qlIndexFixing(ONIndex6M,I3003,TRUE,_xll.ohTrigger(RecalcTrigger,Trigger6M)),NA())</f>
        <v>6.7287616196987088E-3</v>
      </c>
      <c r="Q3003" s="146">
        <f>IFERROR(_xll.qlIndexFixing(ONIndex1Y,I3003,TRUE,_xll.ohTrigger(RecalcTrigger,Trigger1Y)),NA())</f>
        <v>6.9039642921886468E-3</v>
      </c>
    </row>
    <row r="3004" spans="2:17" x14ac:dyDescent="0.2">
      <c r="B3004" s="39" t="s">
        <v>42</v>
      </c>
      <c r="D3004" s="42">
        <f>_xll.qlCalendarAdvance(Calendar,$D3003,B3004,"f",FALSE)</f>
        <v>60826</v>
      </c>
      <c r="E3004" s="140">
        <f>_xll.qlInterestRateIndexValueDate(IndexON,D3004)</f>
        <v>60826</v>
      </c>
      <c r="F3004" s="156">
        <f>IFERROR(_xll.qlIndexFixing(IndexON,D3004,TRUE,_xll.ohTrigger(RecalcTrigger,TriggerON)),NA())</f>
        <v>5.8528879183072924E-3</v>
      </c>
      <c r="H3004" s="42">
        <f>_xll.qlCalendarAdvance(Calendar,$H3003,B3004,"f",FALSE)</f>
        <v>60826</v>
      </c>
      <c r="I3004" s="140">
        <f>_xll.qlInterestRateIndexValueDate(Index1M,$H3004)</f>
        <v>60826</v>
      </c>
      <c r="J3004" s="145">
        <f>IFERROR(_xll.qlIndexFixing(Index1M,$H3004,TRUE,_xll.ohTrigger(RecalcTrigger,Trigger1M)),NA())</f>
        <v>6.5817061151611286E-3</v>
      </c>
      <c r="K3004" s="44">
        <f>IFERROR(_xll.qlIndexFixing(Index3M,H3004,TRUE,_xll.ohTrigger(RecalcTrigger,Trigger3M)),NA())</f>
        <v>6.752361000608333E-3</v>
      </c>
      <c r="L3004" s="44">
        <f>IFERROR(_xll.qlIndexFixing(Index6M,$H3004,TRUE,_xll.ohTrigger(RecalcTrigger,Trigger6M)),NA())</f>
        <v>6.7988154051898814E-3</v>
      </c>
      <c r="M3004" s="146">
        <f>IFERROR(_xll.qlIndexFixing(Index1Y,$H3004,TRUE,_xll.ohTrigger(RecalcTrigger,Trigger1Y)),NA())</f>
        <v>7.0439648626337004E-3</v>
      </c>
      <c r="N3004" s="145">
        <f>IFERROR(_xll.qlIndexFixing(ONIndex1M,I3004,TRUE,_xll.ohTrigger(RecalcTrigger,Trigger1M)),NA())</f>
        <v>6.5712246624960446E-3</v>
      </c>
      <c r="O3004" s="44">
        <f>IFERROR(_xll.qlIndexFixing(ONIndex3M,I3004,TRUE,_xll.ohTrigger(RecalcTrigger,Trigger3M)),NA())</f>
        <v>6.7238055371854344E-3</v>
      </c>
      <c r="P3004" s="44">
        <f>IFERROR(_xll.qlIndexFixing(ONIndex6M,I3004,TRUE,_xll.ohTrigger(RecalcTrigger,Trigger6M)),NA())</f>
        <v>6.7328810942790529E-3</v>
      </c>
      <c r="Q3004" s="146">
        <f>IFERROR(_xll.qlIndexFixing(ONIndex1Y,I3004,TRUE,_xll.ohTrigger(RecalcTrigger,Trigger1Y)),NA())</f>
        <v>6.9082325993485849E-3</v>
      </c>
    </row>
    <row r="3005" spans="2:17" x14ac:dyDescent="0.2">
      <c r="B3005" s="39" t="s">
        <v>42</v>
      </c>
      <c r="D3005" s="42">
        <f>_xll.qlCalendarAdvance(Calendar,$D3004,B3005,"f",FALSE)</f>
        <v>60833</v>
      </c>
      <c r="E3005" s="140">
        <f>_xll.qlInterestRateIndexValueDate(IndexON,D3005)</f>
        <v>60833</v>
      </c>
      <c r="F3005" s="156">
        <f>IFERROR(_xll.qlIndexFixing(IndexON,D3005,TRUE,_xll.ohTrigger(RecalcTrigger,TriggerON)),NA())</f>
        <v>5.8565277359545753E-3</v>
      </c>
      <c r="H3005" s="42">
        <f>_xll.qlCalendarAdvance(Calendar,$H3004,B3005,"f",FALSE)</f>
        <v>60833</v>
      </c>
      <c r="I3005" s="140">
        <f>_xll.qlInterestRateIndexValueDate(Index1M,$H3005)</f>
        <v>60833</v>
      </c>
      <c r="J3005" s="145">
        <f>IFERROR(_xll.qlIndexFixing(Index1M,$H3005,TRUE,_xll.ohTrigger(RecalcTrigger,Trigger1M)),NA())</f>
        <v>6.58577755157423E-3</v>
      </c>
      <c r="K3005" s="44">
        <f>IFERROR(_xll.qlIndexFixing(Index3M,H3005,TRUE,_xll.ohTrigger(RecalcTrigger,Trigger3M)),NA())</f>
        <v>6.7558972836941726E-3</v>
      </c>
      <c r="L3005" s="44">
        <f>IFERROR(_xll.qlIndexFixing(Index6M,$H3005,TRUE,_xll.ohTrigger(RecalcTrigger,Trigger6M)),NA())</f>
        <v>6.8029781692395411E-3</v>
      </c>
      <c r="M3005" s="146">
        <f>IFERROR(_xll.qlIndexFixing(Index1Y,$H3005,TRUE,_xll.ohTrigger(RecalcTrigger,Trigger1Y)),NA())</f>
        <v>7.0482092420309783E-3</v>
      </c>
      <c r="N3005" s="145">
        <f>IFERROR(_xll.qlIndexFixing(ONIndex1M,I3005,TRUE,_xll.ohTrigger(RecalcTrigger,Trigger1M)),NA())</f>
        <v>6.5752788525952344E-3</v>
      </c>
      <c r="O3005" s="44">
        <f>IFERROR(_xll.qlIndexFixing(ONIndex3M,I3005,TRUE,_xll.ohTrigger(RecalcTrigger,Trigger3M)),NA())</f>
        <v>6.7273056346917048E-3</v>
      </c>
      <c r="P3005" s="44">
        <f>IFERROR(_xll.qlIndexFixing(ONIndex6M,I3005,TRUE,_xll.ohTrigger(RecalcTrigger,Trigger6M)),NA())</f>
        <v>6.737007784571869E-3</v>
      </c>
      <c r="Q3005" s="146">
        <f>IFERROR(_xll.qlIndexFixing(ONIndex1Y,I3005,TRUE,_xll.ohTrigger(RecalcTrigger,Trigger1Y)),NA())</f>
        <v>6.9125091479427248E-3</v>
      </c>
    </row>
    <row r="3006" spans="2:17" x14ac:dyDescent="0.2">
      <c r="B3006" s="39" t="s">
        <v>42</v>
      </c>
      <c r="D3006" s="42">
        <f>_xll.qlCalendarAdvance(Calendar,$D3005,B3006,"f",FALSE)</f>
        <v>60840</v>
      </c>
      <c r="E3006" s="140">
        <f>_xll.qlInterestRateIndexValueDate(IndexON,D3006)</f>
        <v>60840</v>
      </c>
      <c r="F3006" s="156">
        <f>IFERROR(_xll.qlIndexFixing(IndexON,D3006,TRUE,_xll.ohTrigger(RecalcTrigger,TriggerON)),NA())</f>
        <v>5.8601725767692958E-3</v>
      </c>
      <c r="H3006" s="42">
        <f>_xll.qlCalendarAdvance(Calendar,$H3005,B3006,"f",FALSE)</f>
        <v>60840</v>
      </c>
      <c r="I3006" s="140">
        <f>_xll.qlInterestRateIndexValueDate(Index1M,$H3006)</f>
        <v>60840</v>
      </c>
      <c r="J3006" s="145">
        <f>IFERROR(_xll.qlIndexFixing(Index1M,$H3006,TRUE,_xll.ohTrigger(RecalcTrigger,Trigger1M)),NA())</f>
        <v>6.5898560138266671E-3</v>
      </c>
      <c r="K3006" s="44">
        <f>IFERROR(_xll.qlIndexFixing(Index3M,H3006,TRUE,_xll.ohTrigger(RecalcTrigger,Trigger3M)),NA())</f>
        <v>6.7594358615525969E-3</v>
      </c>
      <c r="L3006" s="44">
        <f>IFERROR(_xll.qlIndexFixing(Index6M,$H3006,TRUE,_xll.ohTrigger(RecalcTrigger,Trigger6M)),NA())</f>
        <v>6.807138690789266E-3</v>
      </c>
      <c r="M3006" s="146">
        <f>IFERROR(_xll.qlIndexFixing(Index1Y,$H3006,TRUE,_xll.ohTrigger(RecalcTrigger,Trigger1Y)),NA())</f>
        <v>7.0524484271283772E-3</v>
      </c>
      <c r="N3006" s="145">
        <f>IFERROR(_xll.qlIndexFixing(ONIndex1M,I3006,TRUE,_xll.ohTrigger(RecalcTrigger,Trigger1M)),NA())</f>
        <v>6.5793400634095445E-3</v>
      </c>
      <c r="O3006" s="44">
        <f>IFERROR(_xll.qlIndexFixing(ONIndex3M,I3006,TRUE,_xll.ohTrigger(RecalcTrigger,Trigger3M)),NA())</f>
        <v>6.7308108793662225E-3</v>
      </c>
      <c r="P3006" s="44">
        <f>IFERROR(_xll.qlIndexFixing(ONIndex6M,I3006,TRUE,_xll.ohTrigger(RecalcTrigger,Trigger6M)),NA())</f>
        <v>6.7411416908202959E-3</v>
      </c>
      <c r="Q3006" s="146">
        <f>IFERROR(_xll.qlIndexFixing(ONIndex1Y,I3006,TRUE,_xll.ohTrigger(RecalcTrigger,Trigger1Y)),NA())</f>
        <v>6.9167939382142052E-3</v>
      </c>
    </row>
    <row r="3007" spans="2:17" x14ac:dyDescent="0.2">
      <c r="B3007" s="39" t="s">
        <v>42</v>
      </c>
      <c r="D3007" s="42">
        <f>_xll.qlCalendarAdvance(Calendar,$D3006,B3007,"f",FALSE)</f>
        <v>60847</v>
      </c>
      <c r="E3007" s="140">
        <f>_xll.qlInterestRateIndexValueDate(IndexON,D3007)</f>
        <v>60847</v>
      </c>
      <c r="F3007" s="156">
        <f>IFERROR(_xll.qlIndexFixing(IndexON,D3007,TRUE,_xll.ohTrigger(RecalcTrigger,TriggerON)),NA())</f>
        <v>5.8638224406704076E-3</v>
      </c>
      <c r="H3007" s="42">
        <f>_xll.qlCalendarAdvance(Calendar,$H3006,B3007,"f",FALSE)</f>
        <v>60847</v>
      </c>
      <c r="I3007" s="140">
        <f>_xll.qlInterestRateIndexValueDate(Index1M,$H3007)</f>
        <v>60847</v>
      </c>
      <c r="J3007" s="145">
        <f>IFERROR(_xll.qlIndexFixing(Index1M,$H3007,TRUE,_xll.ohTrigger(RecalcTrigger,Trigger1M)),NA())</f>
        <v>6.5939415019210558E-3</v>
      </c>
      <c r="K3007" s="44">
        <f>IFERROR(_xll.qlIndexFixing(Index3M,H3007,TRUE,_xll.ohTrigger(RecalcTrigger,Trigger3M)),NA())</f>
        <v>6.7629758228948192E-3</v>
      </c>
      <c r="L3007" s="44">
        <f>IFERROR(_xll.qlIndexFixing(Index6M,$H3007,TRUE,_xll.ohTrigger(RecalcTrigger,Trigger6M)),NA())</f>
        <v>6.8112963870079401E-3</v>
      </c>
      <c r="M3007" s="146">
        <f>IFERROR(_xll.qlIndexFixing(Index1Y,$H3007,TRUE,_xll.ohTrigger(RecalcTrigger,Trigger1Y)),NA())</f>
        <v>7.0566820972421951E-3</v>
      </c>
      <c r="N3007" s="145">
        <f>IFERROR(_xll.qlIndexFixing(ONIndex1M,I3007,TRUE,_xll.ohTrigger(RecalcTrigger,Trigger1M)),NA())</f>
        <v>6.5834082949389749E-3</v>
      </c>
      <c r="O3007" s="44">
        <f>IFERROR(_xll.qlIndexFixing(ONIndex3M,I3007,TRUE,_xll.ohTrigger(RecalcTrigger,Trigger3M)),NA())</f>
        <v>6.734321271127941E-3</v>
      </c>
      <c r="P3007" s="44">
        <f>IFERROR(_xll.qlIndexFixing(ONIndex6M,I3007,TRUE,_xll.ohTrigger(RecalcTrigger,Trigger6M)),NA())</f>
        <v>6.7452828128622411E-3</v>
      </c>
      <c r="Q3007" s="146">
        <f>IFERROR(_xll.qlIndexFixing(ONIndex1Y,I3007,TRUE,_xll.ohTrigger(RecalcTrigger,Trigger1Y)),NA())</f>
        <v>6.9210869701630262E-3</v>
      </c>
    </row>
    <row r="3008" spans="2:17" x14ac:dyDescent="0.2">
      <c r="B3008" s="39" t="s">
        <v>42</v>
      </c>
      <c r="D3008" s="42">
        <f>_xll.qlCalendarAdvance(Calendar,$D3007,B3008,"f",FALSE)</f>
        <v>60854</v>
      </c>
      <c r="E3008" s="140">
        <f>_xll.qlInterestRateIndexValueDate(IndexON,D3008)</f>
        <v>60854</v>
      </c>
      <c r="F3008" s="156">
        <f>IFERROR(_xll.qlIndexFixing(IndexON,D3008,TRUE,_xll.ohTrigger(RecalcTrigger,TriggerON)),NA())</f>
        <v>5.8674773276579106E-3</v>
      </c>
      <c r="H3008" s="42">
        <f>_xll.qlCalendarAdvance(Calendar,$H3007,B3008,"f",FALSE)</f>
        <v>60854</v>
      </c>
      <c r="I3008" s="140">
        <f>_xll.qlInterestRateIndexValueDate(Index1M,$H3008)</f>
        <v>60854</v>
      </c>
      <c r="J3008" s="145">
        <f>IFERROR(_xll.qlIndexFixing(Index1M,$H3008,TRUE,_xll.ohTrigger(RecalcTrigger,Trigger1M)),NA())</f>
        <v>6.5980340158652397E-3</v>
      </c>
      <c r="K3008" s="44">
        <f>IFERROR(_xll.qlIndexFixing(Index3M,H3008,TRUE,_xll.ohTrigger(RecalcTrigger,Trigger3M)),NA())</f>
        <v>6.7665162564241252E-3</v>
      </c>
      <c r="L3008" s="44">
        <f>IFERROR(_xll.qlIndexFixing(Index6M,$H3008,TRUE,_xll.ohTrigger(RecalcTrigger,Trigger6M)),NA())</f>
        <v>6.8154506750556405E-3</v>
      </c>
      <c r="M3008" s="146">
        <f>IFERROR(_xll.qlIndexFixing(Index1Y,$H3008,TRUE,_xll.ohTrigger(RecalcTrigger,Trigger1Y)),NA())</f>
        <v>7.0609099316829571E-3</v>
      </c>
      <c r="N3008" s="145">
        <f>IFERROR(_xll.qlIndexFixing(ONIndex1M,I3008,TRUE,_xll.ohTrigger(RecalcTrigger,Trigger1M)),NA())</f>
        <v>6.5874835471835258E-3</v>
      </c>
      <c r="O3008" s="44">
        <f>IFERROR(_xll.qlIndexFixing(ONIndex3M,I3008,TRUE,_xll.ohTrigger(RecalcTrigger,Trigger3M)),NA())</f>
        <v>6.7378368098958141E-3</v>
      </c>
      <c r="P3008" s="44">
        <f>IFERROR(_xll.qlIndexFixing(ONIndex6M,I3008,TRUE,_xll.ohTrigger(RecalcTrigger,Trigger6M)),NA())</f>
        <v>6.7494311506166582E-3</v>
      </c>
      <c r="Q3008" s="146">
        <f>IFERROR(_xll.qlIndexFixing(ONIndex1Y,I3008,TRUE,_xll.ohTrigger(RecalcTrigger,Trigger1Y)),NA())</f>
        <v>6.9253882436270953E-3</v>
      </c>
    </row>
    <row r="3009" spans="2:17" x14ac:dyDescent="0.2">
      <c r="B3009" s="39" t="s">
        <v>42</v>
      </c>
      <c r="D3009" s="42">
        <f>_xll.qlCalendarAdvance(Calendar,$D3008,B3009,"f",FALSE)</f>
        <v>60861</v>
      </c>
      <c r="E3009" s="140">
        <f>_xll.qlInterestRateIndexValueDate(IndexON,D3009)</f>
        <v>60861</v>
      </c>
      <c r="F3009" s="156">
        <f>IFERROR(_xll.qlIndexFixing(IndexON,D3009,TRUE,_xll.ohTrigger(RecalcTrigger,TriggerON)),NA())</f>
        <v>5.8711372374886661E-3</v>
      </c>
      <c r="H3009" s="42">
        <f>_xll.qlCalendarAdvance(Calendar,$H3008,B3009,"f",FALSE)</f>
        <v>60861</v>
      </c>
      <c r="I3009" s="140">
        <f>_xll.qlInterestRateIndexValueDate(Index1M,$H3009)</f>
        <v>60861</v>
      </c>
      <c r="J3009" s="145">
        <f>IFERROR(_xll.qlIndexFixing(Index1M,$H3009,TRUE,_xll.ohTrigger(RecalcTrigger,Trigger1M)),NA())</f>
        <v>6.6021335556644455E-3</v>
      </c>
      <c r="K3009" s="44">
        <f>IFERROR(_xll.qlIndexFixing(Index3M,H3009,TRUE,_xll.ohTrigger(RecalcTrigger,Trigger3M)),NA())</f>
        <v>6.7700562508455639E-3</v>
      </c>
      <c r="L3009" s="44">
        <f>IFERROR(_xll.qlIndexFixing(Index6M,$H3009,TRUE,_xll.ohTrigger(RecalcTrigger,Trigger6M)),NA())</f>
        <v>6.8196009720915629E-3</v>
      </c>
      <c r="M3009" s="146">
        <f>IFERROR(_xll.qlIndexFixing(Index1Y,$H3009,TRUE,_xll.ohTrigger(RecalcTrigger,Trigger1Y)),NA())</f>
        <v>7.0651316097563033E-3</v>
      </c>
      <c r="N3009" s="145">
        <f>IFERROR(_xll.qlIndexFixing(ONIndex1M,I3009,TRUE,_xll.ohTrigger(RecalcTrigger,Trigger1M)),NA())</f>
        <v>6.5915658199811045E-3</v>
      </c>
      <c r="O3009" s="44">
        <f>IFERROR(_xll.qlIndexFixing(ONIndex3M,I3009,TRUE,_xll.ohTrigger(RecalcTrigger,Trigger3M)),NA())</f>
        <v>6.7413574957508882E-3</v>
      </c>
      <c r="P3009" s="44">
        <f>IFERROR(_xll.qlIndexFixing(ONIndex6M,I3009,TRUE,_xll.ohTrigger(RecalcTrigger,Trigger6M)),NA())</f>
        <v>6.7535867042456399E-3</v>
      </c>
      <c r="Q3009" s="146">
        <f>IFERROR(_xll.qlIndexFixing(ONIndex1Y,I3009,TRUE,_xll.ohTrigger(RecalcTrigger,Trigger1Y)),NA())</f>
        <v>6.9296977586874586E-3</v>
      </c>
    </row>
    <row r="3010" spans="2:17" x14ac:dyDescent="0.2">
      <c r="B3010" s="39" t="s">
        <v>42</v>
      </c>
      <c r="D3010" s="42">
        <f>_xll.qlCalendarAdvance(Calendar,$D3009,B3010,"f",FALSE)</f>
        <v>60868</v>
      </c>
      <c r="E3010" s="140">
        <f>_xll.qlInterestRateIndexValueDate(IndexON,D3010)</f>
        <v>60868</v>
      </c>
      <c r="F3010" s="156">
        <f>IFERROR(_xll.qlIndexFixing(IndexON,D3010,TRUE,_xll.ohTrigger(RecalcTrigger,TriggerON)),NA())</f>
        <v>5.8748021705679054E-3</v>
      </c>
      <c r="H3010" s="42">
        <f>_xll.qlCalendarAdvance(Calendar,$H3009,B3010,"f",FALSE)</f>
        <v>60868</v>
      </c>
      <c r="I3010" s="140">
        <f>_xll.qlInterestRateIndexValueDate(Index1M,$H3010)</f>
        <v>60868</v>
      </c>
      <c r="J3010" s="145">
        <f>IFERROR(_xll.qlIndexFixing(Index1M,$H3010,TRUE,_xll.ohTrigger(RecalcTrigger,Trigger1M)),NA())</f>
        <v>6.6062401213317478E-3</v>
      </c>
      <c r="K3010" s="44">
        <f>IFERROR(_xll.qlIndexFixing(Index3M,H3010,TRUE,_xll.ohTrigger(RecalcTrigger,Trigger3M)),NA())</f>
        <v>6.7735948948562524E-3</v>
      </c>
      <c r="L3010" s="44">
        <f>IFERROR(_xll.qlIndexFixing(Index6M,$H3010,TRUE,_xll.ohTrigger(RecalcTrigger,Trigger6M)),NA())</f>
        <v>6.8237466952674143E-3</v>
      </c>
      <c r="M3010" s="146">
        <f>IFERROR(_xll.qlIndexFixing(Index1Y,$H3010,TRUE,_xll.ohTrigger(RecalcTrigger,Trigger1Y)),NA())</f>
        <v>7.0693468107625446E-3</v>
      </c>
      <c r="N3010" s="145">
        <f>IFERROR(_xll.qlIndexFixing(ONIndex1M,I3010,TRUE,_xll.ohTrigger(RecalcTrigger,Trigger1M)),NA())</f>
        <v>6.5956551134938035E-3</v>
      </c>
      <c r="O3010" s="44">
        <f>IFERROR(_xll.qlIndexFixing(ONIndex3M,I3010,TRUE,_xll.ohTrigger(RecalcTrigger,Trigger3M)),NA())</f>
        <v>6.7448833286931631E-3</v>
      </c>
      <c r="P3010" s="44">
        <f>IFERROR(_xll.qlIndexFixing(ONIndex6M,I3010,TRUE,_xll.ohTrigger(RecalcTrigger,Trigger6M)),NA())</f>
        <v>6.7577494736681398E-3</v>
      </c>
      <c r="Q3010" s="146">
        <f>IFERROR(_xll.qlIndexFixing(ONIndex1Y,I3010,TRUE,_xll.ohTrigger(RecalcTrigger,Trigger1Y)),NA())</f>
        <v>6.9340155154251626E-3</v>
      </c>
    </row>
    <row r="3011" spans="2:17" x14ac:dyDescent="0.2">
      <c r="B3011" s="39" t="s">
        <v>42</v>
      </c>
      <c r="D3011" s="42">
        <f>_xll.qlCalendarAdvance(Calendar,$D3010,B3011,"f",FALSE)</f>
        <v>60875</v>
      </c>
      <c r="E3011" s="140">
        <f>_xll.qlInterestRateIndexValueDate(IndexON,D3011)</f>
        <v>60875</v>
      </c>
      <c r="F3011" s="156">
        <f>IFERROR(_xll.qlIndexFixing(IndexON,D3011,TRUE,_xll.ohTrigger(RecalcTrigger,TriggerON)),NA())</f>
        <v>5.878472126733536E-3</v>
      </c>
      <c r="H3011" s="42">
        <f>_xll.qlCalendarAdvance(Calendar,$H3010,B3011,"f",FALSE)</f>
        <v>60875</v>
      </c>
      <c r="I3011" s="140">
        <f>_xll.qlInterestRateIndexValueDate(Index1M,$H3011)</f>
        <v>60875</v>
      </c>
      <c r="J3011" s="145">
        <f>IFERROR(_xll.qlIndexFixing(Index1M,$H3011,TRUE,_xll.ohTrigger(RecalcTrigger,Trigger1M)),NA())</f>
        <v>6.6099994322833169E-3</v>
      </c>
      <c r="K3011" s="44">
        <f>IFERROR(_xll.qlIndexFixing(Index3M,H3011,TRUE,_xll.ohTrigger(RecalcTrigger,Trigger3M)),NA())</f>
        <v>6.7768165347828879E-3</v>
      </c>
      <c r="L3011" s="44">
        <f>IFERROR(_xll.qlIndexFixing(Index6M,$H3011,TRUE,_xll.ohTrigger(RecalcTrigger,Trigger6M)),NA())</f>
        <v>6.8268157163071871E-3</v>
      </c>
      <c r="M3011" s="146">
        <f>IFERROR(_xll.qlIndexFixing(Index1Y,$H3011,TRUE,_xll.ohTrigger(RecalcTrigger,Trigger1Y)),NA())</f>
        <v>7.0735552139966629E-3</v>
      </c>
      <c r="N3011" s="145">
        <f>IFERROR(_xll.qlIndexFixing(ONIndex1M,I3011,TRUE,_xll.ohTrigger(RecalcTrigger,Trigger1M)),NA())</f>
        <v>6.5997514276405767E-3</v>
      </c>
      <c r="O3011" s="44">
        <f>IFERROR(_xll.qlIndexFixing(ONIndex3M,I3011,TRUE,_xll.ohTrigger(RecalcTrigger,Trigger3M)),NA())</f>
        <v>6.7484143086415926E-3</v>
      </c>
      <c r="P3011" s="44">
        <f>IFERROR(_xll.qlIndexFixing(ONIndex6M,I3011,TRUE,_xll.ohTrigger(RecalcTrigger,Trigger6M)),NA())</f>
        <v>6.7619194589652043E-3</v>
      </c>
      <c r="Q3011" s="146">
        <f>IFERROR(_xll.qlIndexFixing(ONIndex1Y,I3011,TRUE,_xll.ohTrigger(RecalcTrigger,Trigger1Y)),NA())</f>
        <v>6.9383415136781146E-3</v>
      </c>
    </row>
    <row r="3012" spans="2:17" x14ac:dyDescent="0.2">
      <c r="B3012" s="39" t="s">
        <v>42</v>
      </c>
      <c r="D3012" s="42">
        <f>_xll.qlCalendarAdvance(Calendar,$D3011,B3012,"f",FALSE)</f>
        <v>60882</v>
      </c>
      <c r="E3012" s="140">
        <f>_xll.qlInterestRateIndexValueDate(IndexON,D3012)</f>
        <v>60882</v>
      </c>
      <c r="F3012" s="156">
        <f>IFERROR(_xll.qlIndexFixing(IndexON,D3012,TRUE,_xll.ohTrigger(RecalcTrigger,TriggerON)),NA())</f>
        <v>5.8821471058234653E-3</v>
      </c>
      <c r="H3012" s="42">
        <f>_xll.qlCalendarAdvance(Calendar,$H3011,B3012,"f",FALSE)</f>
        <v>60882</v>
      </c>
      <c r="I3012" s="140">
        <f>_xll.qlInterestRateIndexValueDate(Index1M,$H3012)</f>
        <v>60882</v>
      </c>
      <c r="J3012" s="145">
        <f>IFERROR(_xll.qlIndexFixing(Index1M,$H3012,TRUE,_xll.ohTrigger(RecalcTrigger,Trigger1M)),NA())</f>
        <v>6.6141182521501918E-3</v>
      </c>
      <c r="K3012" s="44">
        <f>IFERROR(_xll.qlIndexFixing(Index3M,H3012,TRUE,_xll.ohTrigger(RecalcTrigger,Trigger3M)),NA())</f>
        <v>6.7803501037511944E-3</v>
      </c>
      <c r="L3012" s="44">
        <f>IFERROR(_xll.qlIndexFixing(Index6M,$H3012,TRUE,_xll.ohTrigger(RecalcTrigger,Trigger6M)),NA())</f>
        <v>6.8309519813467201E-3</v>
      </c>
      <c r="M3012" s="146">
        <f>IFERROR(_xll.qlIndexFixing(Index1Y,$H3012,TRUE,_xll.ohTrigger(RecalcTrigger,Trigger1Y)),NA())</f>
        <v>7.0777564987485331E-3</v>
      </c>
      <c r="N3012" s="145">
        <f>IFERROR(_xll.qlIndexFixing(ONIndex1M,I3012,TRUE,_xll.ohTrigger(RecalcTrigger,Trigger1M)),NA())</f>
        <v>6.6038547625024702E-3</v>
      </c>
      <c r="O3012" s="44">
        <f>IFERROR(_xll.qlIndexFixing(ONIndex3M,I3012,TRUE,_xll.ohTrigger(RecalcTrigger,Trigger3M)),NA())</f>
        <v>6.7519504355961768E-3</v>
      </c>
      <c r="P3012" s="44">
        <f>IFERROR(_xll.qlIndexFixing(ONIndex6M,I3012,TRUE,_xll.ohTrigger(RecalcTrigger,Trigger6M)),NA())</f>
        <v>6.766096660055787E-3</v>
      </c>
      <c r="Q3012" s="146">
        <f>IFERROR(_xll.qlIndexFixing(ONIndex1Y,I3012,TRUE,_xll.ohTrigger(RecalcTrigger,Trigger1Y)),NA())</f>
        <v>6.9426757536084072E-3</v>
      </c>
    </row>
    <row r="3013" spans="2:17" x14ac:dyDescent="0.2">
      <c r="B3013" s="39" t="s">
        <v>42</v>
      </c>
      <c r="D3013" s="42">
        <f>_xll.qlCalendarAdvance(Calendar,$D3012,B3013,"f",FALSE)</f>
        <v>60889</v>
      </c>
      <c r="E3013" s="140">
        <f>_xll.qlInterestRateIndexValueDate(IndexON,D3013)</f>
        <v>60889</v>
      </c>
      <c r="F3013" s="156">
        <f>IFERROR(_xll.qlIndexFixing(IndexON,D3013,TRUE,_xll.ohTrigger(RecalcTrigger,TriggerON)),NA())</f>
        <v>5.8858271080808322E-3</v>
      </c>
      <c r="H3013" s="42">
        <f>_xll.qlCalendarAdvance(Calendar,$H3012,B3013,"f",FALSE)</f>
        <v>60889</v>
      </c>
      <c r="I3013" s="140">
        <f>_xll.qlInterestRateIndexValueDate(Index1M,$H3013)</f>
        <v>60889</v>
      </c>
      <c r="J3013" s="145">
        <f>IFERROR(_xll.qlIndexFixing(Index1M,$H3013,TRUE,_xll.ohTrigger(RecalcTrigger,Trigger1M)),NA())</f>
        <v>6.618239616467755E-3</v>
      </c>
      <c r="K3013" s="44">
        <f>IFERROR(_xll.qlIndexFixing(Index3M,H3013,TRUE,_xll.ohTrigger(RecalcTrigger,Trigger3M)),NA())</f>
        <v>6.7838796184737102E-3</v>
      </c>
      <c r="L3013" s="44">
        <f>IFERROR(_xll.qlIndexFixing(Index6M,$H3013,TRUE,_xll.ohTrigger(RecalcTrigger,Trigger6M)),NA())</f>
        <v>6.8350819531591165E-3</v>
      </c>
      <c r="M3013" s="146">
        <f>IFERROR(_xll.qlIndexFixing(Index1Y,$H3013,TRUE,_xll.ohTrigger(RecalcTrigger,Trigger1Y)),NA())</f>
        <v>7.081950344302701E-3</v>
      </c>
      <c r="N3013" s="145">
        <f>IFERROR(_xll.qlIndexFixing(ONIndex1M,I3013,TRUE,_xll.ohTrigger(RecalcTrigger,Trigger1M)),NA())</f>
        <v>6.6079651179984378E-3</v>
      </c>
      <c r="O3013" s="44">
        <f>IFERROR(_xll.qlIndexFixing(ONIndex3M,I3013,TRUE,_xll.ohTrigger(RecalcTrigger,Trigger3M)),NA())</f>
        <v>6.7554917097190081E-3</v>
      </c>
      <c r="P3013" s="44">
        <f>IFERROR(_xll.qlIndexFixing(ONIndex6M,I3013,TRUE,_xll.ohTrigger(RecalcTrigger,Trigger6M)),NA())</f>
        <v>6.7702810768588417E-3</v>
      </c>
      <c r="Q3013" s="146">
        <f>IFERROR(_xll.qlIndexFixing(ONIndex1Y,I3013,TRUE,_xll.ohTrigger(RecalcTrigger,Trigger1Y)),NA())</f>
        <v>6.9470182350539478E-3</v>
      </c>
    </row>
    <row r="3014" spans="2:17" x14ac:dyDescent="0.2">
      <c r="B3014" s="39" t="s">
        <v>42</v>
      </c>
      <c r="D3014" s="42">
        <f>_xll.qlCalendarAdvance(Calendar,$D3013,B3014,"f",FALSE)</f>
        <v>60896</v>
      </c>
      <c r="E3014" s="140">
        <f>_xll.qlInterestRateIndexValueDate(IndexON,D3014)</f>
        <v>60896</v>
      </c>
      <c r="F3014" s="156">
        <f>IFERROR(_xll.qlIndexFixing(IndexON,D3014,TRUE,_xll.ohTrigger(RecalcTrigger,TriggerON)),NA())</f>
        <v>5.8895121332624978E-3</v>
      </c>
      <c r="H3014" s="42">
        <f>_xll.qlCalendarAdvance(Calendar,$H3013,B3014,"f",FALSE)</f>
        <v>60896</v>
      </c>
      <c r="I3014" s="140">
        <f>_xll.qlInterestRateIndexValueDate(Index1M,$H3014)</f>
        <v>60896</v>
      </c>
      <c r="J3014" s="145">
        <f>IFERROR(_xll.qlIndexFixing(Index1M,$H3014,TRUE,_xll.ohTrigger(RecalcTrigger,Trigger1M)),NA())</f>
        <v>6.622360039802877E-3</v>
      </c>
      <c r="K3014" s="44">
        <f>IFERROR(_xll.qlIndexFixing(Index3M,H3014,TRUE,_xll.ohTrigger(RecalcTrigger,Trigger3M)),NA())</f>
        <v>6.7874041576403612E-3</v>
      </c>
      <c r="L3014" s="44">
        <f>IFERROR(_xll.qlIndexFixing(Index6M,$H3014,TRUE,_xll.ohTrigger(RecalcTrigger,Trigger6M)),NA())</f>
        <v>6.8392050392512864E-3</v>
      </c>
      <c r="M3014" s="146">
        <f>IFERROR(_xll.qlIndexFixing(Index1Y,$H3014,TRUE,_xll.ohTrigger(RecalcTrigger,Trigger1Y)),NA())</f>
        <v>7.0861364299383833E-3</v>
      </c>
      <c r="N3014" s="145">
        <f>IFERROR(_xll.qlIndexFixing(ONIndex1M,I3014,TRUE,_xll.ohTrigger(RecalcTrigger,Trigger1M)),NA())</f>
        <v>6.612082494290572E-3</v>
      </c>
      <c r="O3014" s="44">
        <f>IFERROR(_xll.qlIndexFixing(ONIndex3M,I3014,TRUE,_xll.ohTrigger(RecalcTrigger,Trigger3M)),NA())</f>
        <v>6.7590381309290404E-3</v>
      </c>
      <c r="P3014" s="44">
        <f>IFERROR(_xll.qlIndexFixing(ONIndex6M,I3014,TRUE,_xll.ohTrigger(RecalcTrigger,Trigger6M)),NA())</f>
        <v>6.774472709536461E-3</v>
      </c>
      <c r="Q3014" s="146">
        <f>IFERROR(_xll.qlIndexFixing(ONIndex1Y,I3014,TRUE,_xll.ohTrigger(RecalcTrigger,Trigger1Y)),NA())</f>
        <v>6.9513689582578753E-3</v>
      </c>
    </row>
    <row r="3015" spans="2:17" x14ac:dyDescent="0.2">
      <c r="B3015" s="39" t="s">
        <v>42</v>
      </c>
      <c r="D3015" s="42">
        <f>_xll.qlCalendarAdvance(Calendar,$D3014,B3015,"f",FALSE)</f>
        <v>60903</v>
      </c>
      <c r="E3015" s="140">
        <f>_xll.qlInterestRateIndexValueDate(IndexON,D3015)</f>
        <v>60903</v>
      </c>
      <c r="F3015" s="156">
        <f>IFERROR(_xll.qlIndexFixing(IndexON,D3015,TRUE,_xll.ohTrigger(RecalcTrigger,TriggerON)),NA())</f>
        <v>5.8932021404400903E-3</v>
      </c>
      <c r="H3015" s="42">
        <f>_xll.qlCalendarAdvance(Calendar,$H3014,B3015,"f",FALSE)</f>
        <v>60903</v>
      </c>
      <c r="I3015" s="140">
        <f>_xll.qlInterestRateIndexValueDate(Index1M,$H3015)</f>
        <v>60903</v>
      </c>
      <c r="J3015" s="145">
        <f>IFERROR(_xll.qlIndexFixing(Index1M,$H3015,TRUE,_xll.ohTrigger(RecalcTrigger,Trigger1M)),NA())</f>
        <v>6.6264760367278353E-3</v>
      </c>
      <c r="K3015" s="44">
        <f>IFERROR(_xll.qlIndexFixing(Index3M,H3015,TRUE,_xll.ohTrigger(RecalcTrigger,Trigger3M)),NA())</f>
        <v>6.7912359630101947E-3</v>
      </c>
      <c r="L3015" s="44">
        <f>IFERROR(_xll.qlIndexFixing(Index6M,$H3015,TRUE,_xll.ohTrigger(RecalcTrigger,Trigger6M)),NA())</f>
        <v>6.8433206471265589E-3</v>
      </c>
      <c r="M3015" s="146">
        <f>IFERROR(_xll.qlIndexFixing(Index1Y,$H3015,TRUE,_xll.ohTrigger(RecalcTrigger,Trigger1Y)),NA())</f>
        <v>7.090314434930578E-3</v>
      </c>
      <c r="N3015" s="145">
        <f>IFERROR(_xll.qlIndexFixing(ONIndex1M,I3015,TRUE,_xll.ohTrigger(RecalcTrigger,Trigger1M)),NA())</f>
        <v>6.6162068403197161E-3</v>
      </c>
      <c r="O3015" s="44">
        <f>IFERROR(_xll.qlIndexFixing(ONIndex3M,I3015,TRUE,_xll.ohTrigger(RecalcTrigger,Trigger3M)),NA())</f>
        <v>6.762589658378948E-3</v>
      </c>
      <c r="P3015" s="44">
        <f>IFERROR(_xll.qlIndexFixing(ONIndex6M,I3015,TRUE,_xll.ohTrigger(RecalcTrigger,Trigger6M)),NA())</f>
        <v>6.7786715061379788E-3</v>
      </c>
      <c r="Q3015" s="146">
        <f>IFERROR(_xll.qlIndexFixing(ONIndex1Y,I3015,TRUE,_xll.ohTrigger(RecalcTrigger,Trigger1Y)),NA())</f>
        <v>6.9557278664877931E-3</v>
      </c>
    </row>
    <row r="3016" spans="2:17" x14ac:dyDescent="0.2">
      <c r="B3016" s="39" t="s">
        <v>42</v>
      </c>
      <c r="D3016" s="42">
        <f>_xll.qlCalendarAdvance(Calendar,$D3015,B3016,"f",FALSE)</f>
        <v>60910</v>
      </c>
      <c r="E3016" s="140">
        <f>_xll.qlInterestRateIndexValueDate(IndexON,D3016)</f>
        <v>60910</v>
      </c>
      <c r="F3016" s="156">
        <f>IFERROR(_xll.qlIndexFixing(IndexON,D3016,TRUE,_xll.ohTrigger(RecalcTrigger,TriggerON)),NA())</f>
        <v>5.8968902986278326E-3</v>
      </c>
      <c r="H3016" s="42">
        <f>_xll.qlCalendarAdvance(Calendar,$H3015,B3016,"f",FALSE)</f>
        <v>60910</v>
      </c>
      <c r="I3016" s="140">
        <f>_xll.qlInterestRateIndexValueDate(Index1M,$H3016)</f>
        <v>60910</v>
      </c>
      <c r="J3016" s="145">
        <f>IFERROR(_xll.qlIndexFixing(Index1M,$H3016,TRUE,_xll.ohTrigger(RecalcTrigger,Trigger1M)),NA())</f>
        <v>6.6309376859349702E-3</v>
      </c>
      <c r="K3016" s="44">
        <f>IFERROR(_xll.qlIndexFixing(Index3M,H3016,TRUE,_xll.ohTrigger(RecalcTrigger,Trigger3M)),NA())</f>
        <v>6.7947475189488807E-3</v>
      </c>
      <c r="L3016" s="44">
        <f>IFERROR(_xll.qlIndexFixing(Index6M,$H3016,TRUE,_xll.ohTrigger(RecalcTrigger,Trigger6M)),NA())</f>
        <v>6.8477830453699765E-3</v>
      </c>
      <c r="M3016" s="146">
        <f>IFERROR(_xll.qlIndexFixing(Index1Y,$H3016,TRUE,_xll.ohTrigger(RecalcTrigger,Trigger1Y)),NA())</f>
        <v>7.0944840919857644E-3</v>
      </c>
      <c r="N3016" s="145">
        <f>IFERROR(_xll.qlIndexFixing(ONIndex1M,I3016,TRUE,_xll.ohTrigger(RecalcTrigger,Trigger1M)),NA())</f>
        <v>6.6203297266242966E-3</v>
      </c>
      <c r="O3016" s="44">
        <f>IFERROR(_xll.qlIndexFixing(ONIndex3M,I3016,TRUE,_xll.ohTrigger(RecalcTrigger,Trigger3M)),NA())</f>
        <v>6.7661395411566794E-3</v>
      </c>
      <c r="P3016" s="44">
        <f>IFERROR(_xll.qlIndexFixing(ONIndex6M,I3016,TRUE,_xll.ohTrigger(RecalcTrigger,Trigger6M)),NA())</f>
        <v>6.7828688460946918E-3</v>
      </c>
      <c r="Q3016" s="146">
        <f>IFERROR(_xll.qlIndexFixing(ONIndex1Y,I3016,TRUE,_xll.ohTrigger(RecalcTrigger,Trigger1Y)),NA())</f>
        <v>6.9600855864171418E-3</v>
      </c>
    </row>
    <row r="3017" spans="2:17" x14ac:dyDescent="0.2">
      <c r="B3017" s="39" t="s">
        <v>42</v>
      </c>
      <c r="D3017" s="42">
        <f>_xll.qlCalendarAdvance(Calendar,$D3016,B3017,"f",FALSE)</f>
        <v>60917</v>
      </c>
      <c r="E3017" s="140">
        <f>_xll.qlInterestRateIndexValueDate(IndexON,D3017)</f>
        <v>60917</v>
      </c>
      <c r="F3017" s="156">
        <f>IFERROR(_xll.qlIndexFixing(IndexON,D3017,TRUE,_xll.ohTrigger(RecalcTrigger,TriggerON)),NA())</f>
        <v>5.9005713817184002E-3</v>
      </c>
      <c r="H3017" s="42">
        <f>_xll.qlCalendarAdvance(Calendar,$H3016,B3017,"f",FALSE)</f>
        <v>60917</v>
      </c>
      <c r="I3017" s="140">
        <f>_xll.qlInterestRateIndexValueDate(Index1M,$H3017)</f>
        <v>60917</v>
      </c>
      <c r="J3017" s="145">
        <f>IFERROR(_xll.qlIndexFixing(Index1M,$H3017,TRUE,_xll.ohTrigger(RecalcTrigger,Trigger1M)),NA())</f>
        <v>6.6350379494199471E-3</v>
      </c>
      <c r="K3017" s="44">
        <f>IFERROR(_xll.qlIndexFixing(Index3M,H3017,TRUE,_xll.ohTrigger(RecalcTrigger,Trigger3M)),NA())</f>
        <v>6.7982522565890558E-3</v>
      </c>
      <c r="L3017" s="44">
        <f>IFERROR(_xll.qlIndexFixing(Index6M,$H3017,TRUE,_xll.ohTrigger(RecalcTrigger,Trigger6M)),NA())</f>
        <v>6.8518821108055307E-3</v>
      </c>
      <c r="M3017" s="146">
        <f>IFERROR(_xll.qlIndexFixing(Index1Y,$H3017,TRUE,_xll.ohTrigger(RecalcTrigger,Trigger1Y)),NA())</f>
        <v>7.0986453475623268E-3</v>
      </c>
      <c r="N3017" s="145">
        <f>IFERROR(_xll.qlIndexFixing(ONIndex1M,I3017,TRUE,_xll.ohTrigger(RecalcTrigger,Trigger1M)),NA())</f>
        <v>6.6244447039465193E-3</v>
      </c>
      <c r="O3017" s="44">
        <f>IFERROR(_xll.qlIndexFixing(ONIndex3M,I3017,TRUE,_xll.ohTrigger(RecalcTrigger,Trigger3M)),NA())</f>
        <v>6.769682614101713E-3</v>
      </c>
      <c r="P3017" s="44">
        <f>IFERROR(_xll.qlIndexFixing(ONIndex6M,I3017,TRUE,_xll.ohTrigger(RecalcTrigger,Trigger6M)),NA())</f>
        <v>6.7870581341844538E-3</v>
      </c>
      <c r="Q3017" s="146">
        <f>IFERROR(_xll.qlIndexFixing(ONIndex1Y,I3017,TRUE,_xll.ohTrigger(RecalcTrigger,Trigger1Y)),NA())</f>
        <v>6.964434946908904E-3</v>
      </c>
    </row>
    <row r="3018" spans="2:17" x14ac:dyDescent="0.2">
      <c r="B3018" s="39" t="s">
        <v>42</v>
      </c>
      <c r="D3018" s="42">
        <f>_xll.qlCalendarAdvance(Calendar,$D3017,B3018,"f",FALSE)</f>
        <v>60924</v>
      </c>
      <c r="E3018" s="140">
        <f>_xll.qlInterestRateIndexValueDate(IndexON,D3018)</f>
        <v>60924</v>
      </c>
      <c r="F3018" s="156">
        <f>IFERROR(_xll.qlIndexFixing(IndexON,D3018,TRUE,_xll.ohTrigger(RecalcTrigger,TriggerON)),NA())</f>
        <v>5.904245389711793E-3</v>
      </c>
      <c r="H3018" s="42">
        <f>_xll.qlCalendarAdvance(Calendar,$H3017,B3018,"f",FALSE)</f>
        <v>60924</v>
      </c>
      <c r="I3018" s="140">
        <f>_xll.qlInterestRateIndexValueDate(Index1M,$H3018)</f>
        <v>60924</v>
      </c>
      <c r="J3018" s="145">
        <f>IFERROR(_xll.qlIndexFixing(Index1M,$H3018,TRUE,_xll.ohTrigger(RecalcTrigger,Trigger1M)),NA())</f>
        <v>6.6391303009447691E-3</v>
      </c>
      <c r="K3018" s="44">
        <f>IFERROR(_xll.qlIndexFixing(Index3M,H3018,TRUE,_xll.ohTrigger(RecalcTrigger,Trigger3M)),NA())</f>
        <v>6.8017501759113407E-3</v>
      </c>
      <c r="L3018" s="44">
        <f>IFERROR(_xll.qlIndexFixing(Index6M,$H3018,TRUE,_xll.ohTrigger(RecalcTrigger,Trigger6M)),NA())</f>
        <v>6.8559731053157904E-3</v>
      </c>
      <c r="M3018" s="146">
        <f>IFERROR(_xll.qlIndexFixing(Index1Y,$H3018,TRUE,_xll.ohTrigger(RecalcTrigger,Trigger1Y)),NA())</f>
        <v>7.1027982015552382E-3</v>
      </c>
      <c r="N3018" s="145">
        <f>IFERROR(_xll.qlIndexFixing(ONIndex1M,I3018,TRUE,_xll.ohTrigger(RecalcTrigger,Trigger1M)),NA())</f>
        <v>6.6285517722053378E-3</v>
      </c>
      <c r="O3018" s="44">
        <f>IFERROR(_xll.qlIndexFixing(ONIndex3M,I3018,TRUE,_xll.ohTrigger(RecalcTrigger,Trigger3M)),NA())</f>
        <v>6.7732188772140489E-3</v>
      </c>
      <c r="P3018" s="44">
        <f>IFERROR(_xll.qlIndexFixing(ONIndex6M,I3018,TRUE,_xll.ohTrigger(RecalcTrigger,Trigger6M)),NA())</f>
        <v>6.7912393704072649E-3</v>
      </c>
      <c r="Q3018" s="146">
        <f>IFERROR(_xll.qlIndexFixing(ONIndex1Y,I3018,TRUE,_xll.ohTrigger(RecalcTrigger,Trigger1Y)),NA())</f>
        <v>6.9687759478820333E-3</v>
      </c>
    </row>
    <row r="3019" spans="2:17" x14ac:dyDescent="0.2">
      <c r="B3019" s="39" t="s">
        <v>42</v>
      </c>
      <c r="D3019" s="42">
        <f>_xll.qlCalendarAdvance(Calendar,$D3018,B3019,"f",FALSE)</f>
        <v>60931</v>
      </c>
      <c r="E3019" s="140">
        <f>_xll.qlInterestRateIndexValueDate(IndexON,D3019)</f>
        <v>60931</v>
      </c>
      <c r="F3019" s="156">
        <f>IFERROR(_xll.qlIndexFixing(IndexON,D3019,TRUE,_xll.ohTrigger(RecalcTrigger,TriggerON)),NA())</f>
        <v>5.907912322608011E-3</v>
      </c>
      <c r="H3019" s="42">
        <f>_xll.qlCalendarAdvance(Calendar,$H3018,B3019,"f",FALSE)</f>
        <v>60931</v>
      </c>
      <c r="I3019" s="140">
        <f>_xll.qlInterestRateIndexValueDate(Index1M,$H3019)</f>
        <v>60931</v>
      </c>
      <c r="J3019" s="145">
        <f>IFERROR(_xll.qlIndexFixing(Index1M,$H3019,TRUE,_xll.ohTrigger(RecalcTrigger,Trigger1M)),NA())</f>
        <v>6.6432147404989787E-3</v>
      </c>
      <c r="K3019" s="44">
        <f>IFERROR(_xll.qlIndexFixing(Index3M,H3019,TRUE,_xll.ohTrigger(RecalcTrigger,Trigger3M)),NA())</f>
        <v>6.8052412768972344E-3</v>
      </c>
      <c r="L3019" s="44">
        <f>IFERROR(_xll.qlIndexFixing(Index6M,$H3019,TRUE,_xll.ohTrigger(RecalcTrigger,Trigger6M)),NA())</f>
        <v>6.8600560288513248E-3</v>
      </c>
      <c r="M3019" s="146">
        <f>IFERROR(_xll.qlIndexFixing(Index1Y,$H3019,TRUE,_xll.ohTrigger(RecalcTrigger,Trigger1Y)),NA())</f>
        <v>7.1069426538612479E-3</v>
      </c>
      <c r="N3019" s="145">
        <f>IFERROR(_xll.qlIndexFixing(ONIndex1M,I3019,TRUE,_xll.ohTrigger(RecalcTrigger,Trigger1M)),NA())</f>
        <v>6.632650931400752E-3</v>
      </c>
      <c r="O3019" s="44">
        <f>IFERROR(_xll.qlIndexFixing(ONIndex3M,I3019,TRUE,_xll.ohTrigger(RecalcTrigger,Trigger3M)),NA())</f>
        <v>6.7767483305747334E-3</v>
      </c>
      <c r="P3019" s="44">
        <f>IFERROR(_xll.qlIndexFixing(ONIndex6M,I3019,TRUE,_xll.ohTrigger(RecalcTrigger,Trigger6M)),NA())</f>
        <v>6.7954125548441713E-3</v>
      </c>
      <c r="Q3019" s="146">
        <f>IFERROR(_xll.qlIndexFixing(ONIndex1Y,I3019,TRUE,_xll.ohTrigger(RecalcTrigger,Trigger1Y)),NA())</f>
        <v>6.9731085892554834E-3</v>
      </c>
    </row>
    <row r="3020" spans="2:17" x14ac:dyDescent="0.2">
      <c r="B3020" s="39" t="s">
        <v>42</v>
      </c>
      <c r="D3020" s="42">
        <f>_xll.qlCalendarAdvance(Calendar,$D3019,B3020,"f",FALSE)</f>
        <v>60938</v>
      </c>
      <c r="E3020" s="140">
        <f>_xll.qlInterestRateIndexValueDate(IndexON,D3020)</f>
        <v>60938</v>
      </c>
      <c r="F3020" s="156">
        <f>IFERROR(_xll.qlIndexFixing(IndexON,D3020,TRUE,_xll.ohTrigger(RecalcTrigger,TriggerON)),NA())</f>
        <v>5.9115721804881005E-3</v>
      </c>
      <c r="H3020" s="42">
        <f>_xll.qlCalendarAdvance(Calendar,$H3019,B3020,"f",FALSE)</f>
        <v>60938</v>
      </c>
      <c r="I3020" s="140">
        <f>_xll.qlInterestRateIndexValueDate(Index1M,$H3020)</f>
        <v>60938</v>
      </c>
      <c r="J3020" s="145">
        <f>IFERROR(_xll.qlIndexFixing(Index1M,$H3020,TRUE,_xll.ohTrigger(RecalcTrigger,Trigger1M)),NA())</f>
        <v>6.6469402480129336E-3</v>
      </c>
      <c r="K3020" s="44">
        <f>IFERROR(_xll.qlIndexFixing(Index3M,H3020,TRUE,_xll.ohTrigger(RecalcTrigger,Trigger3M)),NA())</f>
        <v>6.8087255595291191E-3</v>
      </c>
      <c r="L3020" s="44">
        <f>IFERROR(_xll.qlIndexFixing(Index6M,$H3020,TRUE,_xll.ohTrigger(RecalcTrigger,Trigger6M)),NA())</f>
        <v>6.8641308813622588E-3</v>
      </c>
      <c r="M3020" s="146">
        <f>IFERROR(_xll.qlIndexFixing(Index1Y,$H3020,TRUE,_xll.ohTrigger(RecalcTrigger,Trigger1Y)),NA())</f>
        <v>7.1110787043757728E-3</v>
      </c>
      <c r="N3020" s="145">
        <f>IFERROR(_xll.qlIndexFixing(ONIndex1M,I3020,TRUE,_xll.ohTrigger(RecalcTrigger,Trigger1M)),NA())</f>
        <v>6.6367421815327621E-3</v>
      </c>
      <c r="O3020" s="44">
        <f>IFERROR(_xll.qlIndexFixing(ONIndex3M,I3020,TRUE,_xll.ohTrigger(RecalcTrigger,Trigger3M)),NA())</f>
        <v>6.7802709739406275E-3</v>
      </c>
      <c r="P3020" s="44">
        <f>IFERROR(_xll.qlIndexFixing(ONIndex6M,I3020,TRUE,_xll.ohTrigger(RecalcTrigger,Trigger6M)),NA())</f>
        <v>6.7995776873330804E-3</v>
      </c>
      <c r="Q3020" s="146">
        <f>IFERROR(_xll.qlIndexFixing(ONIndex1Y,I3020,TRUE,_xll.ohTrigger(RecalcTrigger,Trigger1Y)),NA())</f>
        <v>6.9774328711913469E-3</v>
      </c>
    </row>
    <row r="3021" spans="2:17" x14ac:dyDescent="0.2">
      <c r="B3021" s="39" t="s">
        <v>42</v>
      </c>
      <c r="D3021" s="42">
        <f>_xll.qlCalendarAdvance(Calendar,$D3020,B3021,"f",FALSE)</f>
        <v>60945</v>
      </c>
      <c r="E3021" s="140">
        <f>_xll.qlInterestRateIndexValueDate(IndexON,D3021)</f>
        <v>60945</v>
      </c>
      <c r="F3021" s="156">
        <f>IFERROR(_xll.qlIndexFixing(IndexON,D3021,TRUE,_xll.ohTrigger(RecalcTrigger,TriggerON)),NA())</f>
        <v>5.9152249632710152E-3</v>
      </c>
      <c r="H3021" s="42">
        <f>_xll.qlCalendarAdvance(Calendar,$H3020,B3021,"f",FALSE)</f>
        <v>60945</v>
      </c>
      <c r="I3021" s="140">
        <f>_xll.qlInterestRateIndexValueDate(Index1M,$H3021)</f>
        <v>60945</v>
      </c>
      <c r="J3021" s="145">
        <f>IFERROR(_xll.qlIndexFixing(Index1M,$H3021,TRUE,_xll.ohTrigger(RecalcTrigger,Trigger1M)),NA())</f>
        <v>6.6510093546422828E-3</v>
      </c>
      <c r="K3021" s="44">
        <f>IFERROR(_xll.qlIndexFixing(Index3M,H3021,TRUE,_xll.ohTrigger(RecalcTrigger,Trigger3M)),NA())</f>
        <v>6.8122030237893752E-3</v>
      </c>
      <c r="L3021" s="44">
        <f>IFERROR(_xll.qlIndexFixing(Index6M,$H3021,TRUE,_xll.ohTrigger(RecalcTrigger,Trigger6M)),NA())</f>
        <v>6.8678454000307672E-3</v>
      </c>
      <c r="M3021" s="146">
        <f>IFERROR(_xll.qlIndexFixing(Index1Y,$H3021,TRUE,_xll.ohTrigger(RecalcTrigger,Trigger1Y)),NA())</f>
        <v>7.1152063529957843E-3</v>
      </c>
      <c r="N3021" s="145">
        <f>IFERROR(_xll.qlIndexFixing(ONIndex1M,I3021,TRUE,_xll.ohTrigger(RecalcTrigger,Trigger1M)),NA())</f>
        <v>6.6408255226824142E-3</v>
      </c>
      <c r="O3021" s="44">
        <f>IFERROR(_xll.qlIndexFixing(ONIndex3M,I3021,TRUE,_xll.ohTrigger(RecalcTrigger,Trigger3M)),NA())</f>
        <v>6.7837868076359165E-3</v>
      </c>
      <c r="P3021" s="44">
        <f>IFERROR(_xll.qlIndexFixing(ONIndex6M,I3021,TRUE,_xll.ohTrigger(RecalcTrigger,Trigger6M)),NA())</f>
        <v>6.8037347680360849E-3</v>
      </c>
      <c r="Q3021" s="146">
        <f>IFERROR(_xll.qlIndexFixing(ONIndex1Y,I3021,TRUE,_xll.ohTrigger(RecalcTrigger,Trigger1Y)),NA())</f>
        <v>6.9817487936896239E-3</v>
      </c>
    </row>
    <row r="3022" spans="2:17" x14ac:dyDescent="0.2">
      <c r="B3022" s="39" t="s">
        <v>42</v>
      </c>
      <c r="D3022" s="42">
        <f>_xll.qlCalendarAdvance(Calendar,$D3021,B3022,"f",FALSE)</f>
        <v>60952</v>
      </c>
      <c r="E3022" s="140">
        <f>_xll.qlInterestRateIndexValueDate(IndexON,D3022)</f>
        <v>60952</v>
      </c>
      <c r="F3022" s="156">
        <f>IFERROR(_xll.qlIndexFixing(IndexON,D3022,TRUE,_xll.ohTrigger(RecalcTrigger,TriggerON)),NA())</f>
        <v>5.9188706709567551E-3</v>
      </c>
      <c r="H3022" s="42">
        <f>_xll.qlCalendarAdvance(Calendar,$H3021,B3022,"f",FALSE)</f>
        <v>60952</v>
      </c>
      <c r="I3022" s="140">
        <f>_xll.qlInterestRateIndexValueDate(Index1M,$H3022)</f>
        <v>60952</v>
      </c>
      <c r="J3022" s="145">
        <f>IFERROR(_xll.qlIndexFixing(Index1M,$H3022,TRUE,_xll.ohTrigger(RecalcTrigger,Trigger1M)),NA())</f>
        <v>6.6550705493770108E-3</v>
      </c>
      <c r="K3022" s="44">
        <f>IFERROR(_xll.qlIndexFixing(Index3M,H3022,TRUE,_xll.ohTrigger(RecalcTrigger,Trigger3M)),NA())</f>
        <v>6.8156736696603848E-3</v>
      </c>
      <c r="L3022" s="44">
        <f>IFERROR(_xll.qlIndexFixing(Index6M,$H3022,TRUE,_xll.ohTrigger(RecalcTrigger,Trigger6M)),NA())</f>
        <v>6.8719046105910758E-3</v>
      </c>
      <c r="M3022" s="146">
        <f>IFERROR(_xll.qlIndexFixing(Index1Y,$H3022,TRUE,_xll.ohTrigger(RecalcTrigger,Trigger1Y)),NA())</f>
        <v>7.1193255996173654E-3</v>
      </c>
      <c r="N3022" s="145">
        <f>IFERROR(_xll.qlIndexFixing(ONIndex1M,I3022,TRUE,_xll.ohTrigger(RecalcTrigger,Trigger1M)),NA())</f>
        <v>6.6449009548497084E-3</v>
      </c>
      <c r="O3022" s="44">
        <f>IFERROR(_xll.qlIndexFixing(ONIndex3M,I3022,TRUE,_xll.ohTrigger(RecalcTrigger,Trigger3M)),NA())</f>
        <v>6.7872958314174614E-3</v>
      </c>
      <c r="P3022" s="44">
        <f>IFERROR(_xll.qlIndexFixing(ONIndex6M,I3022,TRUE,_xll.ohTrigger(RecalcTrigger,Trigger6M)),NA())</f>
        <v>6.8078837968721384E-3</v>
      </c>
      <c r="Q3022" s="146">
        <f>IFERROR(_xll.qlIndexFixing(ONIndex1Y,I3022,TRUE,_xll.ohTrigger(RecalcTrigger,Trigger1Y)),NA())</f>
        <v>6.9860563565882217E-3</v>
      </c>
    </row>
    <row r="3023" spans="2:17" x14ac:dyDescent="0.2">
      <c r="B3023" s="39" t="s">
        <v>42</v>
      </c>
      <c r="D3023" s="42">
        <f>_xll.qlCalendarAdvance(Calendar,$D3022,B3023,"f",FALSE)</f>
        <v>60959</v>
      </c>
      <c r="E3023" s="140">
        <f>_xll.qlInterestRateIndexValueDate(IndexON,D3023)</f>
        <v>60959</v>
      </c>
      <c r="F3023" s="156">
        <f>IFERROR(_xll.qlIndexFixing(IndexON,D3023,TRUE,_xll.ohTrigger(RecalcTrigger,TriggerON)),NA())</f>
        <v>5.922509303464274E-3</v>
      </c>
      <c r="H3023" s="42">
        <f>_xll.qlCalendarAdvance(Calendar,$H3022,B3023,"f",FALSE)</f>
        <v>60959</v>
      </c>
      <c r="I3023" s="140">
        <f>_xll.qlInterestRateIndexValueDate(Index1M,$H3023)</f>
        <v>60959</v>
      </c>
      <c r="J3023" s="145">
        <f>IFERROR(_xll.qlIndexFixing(Index1M,$H3023,TRUE,_xll.ohTrigger(RecalcTrigger,Trigger1M)),NA())</f>
        <v>6.659123832206312E-3</v>
      </c>
      <c r="K3023" s="44">
        <f>IFERROR(_xll.qlIndexFixing(Index3M,H3023,TRUE,_xll.ohTrigger(RecalcTrigger,Trigger3M)),NA())</f>
        <v>6.8191374971227669E-3</v>
      </c>
      <c r="L3023" s="44">
        <f>IFERROR(_xll.qlIndexFixing(Index6M,$H3023,TRUE,_xll.ohTrigger(RecalcTrigger,Trigger6M)),NA())</f>
        <v>6.8759557500903453E-3</v>
      </c>
      <c r="M3023" s="146">
        <f>IFERROR(_xll.qlIndexFixing(Index1Y,$H3023,TRUE,_xll.ohTrigger(RecalcTrigger,Trigger1Y)),NA())</f>
        <v>7.1234364441374876E-3</v>
      </c>
      <c r="N3023" s="145">
        <f>IFERROR(_xll.qlIndexFixing(ONIndex1M,I3023,TRUE,_xll.ohTrigger(RecalcTrigger,Trigger1M)),NA())</f>
        <v>6.6489684779535985E-3</v>
      </c>
      <c r="O3023" s="44">
        <f>IFERROR(_xll.qlIndexFixing(ONIndex3M,I3023,TRUE,_xll.ohTrigger(RecalcTrigger,Trigger3M)),NA())</f>
        <v>6.7907980453663086E-3</v>
      </c>
      <c r="P3023" s="44">
        <f>IFERROR(_xll.qlIndexFixing(ONIndex6M,I3023,TRUE,_xll.ohTrigger(RecalcTrigger,Trigger6M)),NA())</f>
        <v>6.8120247738412409E-3</v>
      </c>
      <c r="Q3023" s="146">
        <f>IFERROR(_xll.qlIndexFixing(ONIndex1Y,I3023,TRUE,_xll.ohTrigger(RecalcTrigger,Trigger1Y)),NA())</f>
        <v>6.9903555599681866E-3</v>
      </c>
    </row>
    <row r="3024" spans="2:17" x14ac:dyDescent="0.2">
      <c r="B3024" s="39" t="s">
        <v>42</v>
      </c>
      <c r="D3024" s="42">
        <f>_xll.qlCalendarAdvance(Calendar,$D3023,B3024,"f",FALSE)</f>
        <v>60966</v>
      </c>
      <c r="E3024" s="140">
        <f>_xll.qlInterestRateIndexValueDate(IndexON,D3024)</f>
        <v>60966</v>
      </c>
      <c r="F3024" s="156">
        <f>IFERROR(_xll.qlIndexFixing(IndexON,D3024,TRUE,_xll.ohTrigger(RecalcTrigger,TriggerON)),NA())</f>
        <v>5.9261408610367106E-3</v>
      </c>
      <c r="H3024" s="42">
        <f>_xll.qlCalendarAdvance(Calendar,$H3023,B3024,"f",FALSE)</f>
        <v>60966</v>
      </c>
      <c r="I3024" s="140">
        <f>_xll.qlInterestRateIndexValueDate(Index1M,$H3024)</f>
        <v>60966</v>
      </c>
      <c r="J3024" s="145">
        <f>IFERROR(_xll.qlIndexFixing(Index1M,$H3024,TRUE,_xll.ohTrigger(RecalcTrigger,Trigger1M)),NA())</f>
        <v>6.6635182584441665E-3</v>
      </c>
      <c r="K3024" s="44">
        <f>IFERROR(_xll.qlIndexFixing(Index3M,H3024,TRUE,_xll.ohTrigger(RecalcTrigger,Trigger3M)),NA())</f>
        <v>6.8219757413515228E-3</v>
      </c>
      <c r="L3024" s="44">
        <f>IFERROR(_xll.qlIndexFixing(Index6M,$H3024,TRUE,_xll.ohTrigger(RecalcTrigger,Trigger6M)),NA())</f>
        <v>6.8803495801892283E-3</v>
      </c>
      <c r="M3024" s="146">
        <f>IFERROR(_xll.qlIndexFixing(Index1Y,$H3024,TRUE,_xll.ohTrigger(RecalcTrigger,Trigger1Y)),NA())</f>
        <v>7.1275388864528999E-3</v>
      </c>
      <c r="N3024" s="145">
        <f>IFERROR(_xll.qlIndexFixing(ONIndex1M,I3024,TRUE,_xll.ohTrigger(RecalcTrigger,Trigger1M)),NA())</f>
        <v>6.6530280919940843E-3</v>
      </c>
      <c r="O3024" s="44">
        <f>IFERROR(_xll.qlIndexFixing(ONIndex3M,I3024,TRUE,_xll.ohTrigger(RecalcTrigger,Trigger3M)),NA())</f>
        <v>6.7942934495635043E-3</v>
      </c>
      <c r="P3024" s="44">
        <f>IFERROR(_xll.qlIndexFixing(ONIndex6M,I3024,TRUE,_xll.ohTrigger(RecalcTrigger,Trigger6M)),NA())</f>
        <v>6.8161576989433925E-3</v>
      </c>
      <c r="Q3024" s="146">
        <f>IFERROR(_xll.qlIndexFixing(ONIndex1Y,I3024,TRUE,_xll.ohTrigger(RecalcTrigger,Trigger1Y)),NA())</f>
        <v>6.9946464038295186E-3</v>
      </c>
    </row>
    <row r="3025" spans="2:17" x14ac:dyDescent="0.2">
      <c r="B3025" s="39" t="s">
        <v>42</v>
      </c>
      <c r="D3025" s="42">
        <f>_xll.qlCalendarAdvance(Calendar,$D3024,B3025,"f",FALSE)</f>
        <v>60973</v>
      </c>
      <c r="E3025" s="140">
        <f>_xll.qlInterestRateIndexValueDate(IndexON,D3025)</f>
        <v>60973</v>
      </c>
      <c r="F3025" s="156">
        <f>IFERROR(_xll.qlIndexFixing(IndexON,D3025,TRUE,_xll.ohTrigger(RecalcTrigger,TriggerON)),NA())</f>
        <v>5.9297653435119724E-3</v>
      </c>
      <c r="H3025" s="42">
        <f>_xll.qlCalendarAdvance(Calendar,$H3024,B3025,"f",FALSE)</f>
        <v>60973</v>
      </c>
      <c r="I3025" s="140">
        <f>_xll.qlInterestRateIndexValueDate(Index1M,$H3025)</f>
        <v>60973</v>
      </c>
      <c r="J3025" s="145">
        <f>IFERROR(_xll.qlIndexFixing(Index1M,$H3025,TRUE,_xll.ohTrigger(RecalcTrigger,Trigger1M)),NA())</f>
        <v>6.6675552260099932E-3</v>
      </c>
      <c r="K3025" s="44">
        <f>IFERROR(_xll.qlIndexFixing(Index3M,H3025,TRUE,_xll.ohTrigger(RecalcTrigger,Trigger3M)),NA())</f>
        <v>6.8254267770837792E-3</v>
      </c>
      <c r="L3025" s="44">
        <f>IFERROR(_xll.qlIndexFixing(Index6M,$H3025,TRUE,_xll.ohTrigger(RecalcTrigger,Trigger6M)),NA())</f>
        <v>6.8843840768468573E-3</v>
      </c>
      <c r="M3025" s="146">
        <f>IFERROR(_xll.qlIndexFixing(Index1Y,$H3025,TRUE,_xll.ohTrigger(RecalcTrigger,Trigger1Y)),NA())</f>
        <v>7.1316329264610179E-3</v>
      </c>
      <c r="N3025" s="145">
        <f>IFERROR(_xll.qlIndexFixing(ONIndex1M,I3025,TRUE,_xll.ohTrigger(RecalcTrigger,Trigger1M)),NA())</f>
        <v>6.6570797971332585E-3</v>
      </c>
      <c r="O3025" s="44">
        <f>IFERROR(_xll.qlIndexFixing(ONIndex3M,I3025,TRUE,_xll.ohTrigger(RecalcTrigger,Trigger3M)),NA())</f>
        <v>6.7977820439280023E-3</v>
      </c>
      <c r="P3025" s="44">
        <f>IFERROR(_xll.qlIndexFixing(ONIndex6M,I3025,TRUE,_xll.ohTrigger(RecalcTrigger,Trigger6M)),NA())</f>
        <v>6.8202825721785931E-3</v>
      </c>
      <c r="Q3025" s="146">
        <f>IFERROR(_xll.qlIndexFixing(ONIndex1Y,I3025,TRUE,_xll.ohTrigger(RecalcTrigger,Trigger1Y)),NA())</f>
        <v>6.9989288882532641E-3</v>
      </c>
    </row>
    <row r="3026" spans="2:17" x14ac:dyDescent="0.2">
      <c r="B3026" s="39" t="s">
        <v>42</v>
      </c>
      <c r="D3026" s="42">
        <f>_xll.qlCalendarAdvance(Calendar,$D3025,B3026,"f",FALSE)</f>
        <v>60980</v>
      </c>
      <c r="E3026" s="140">
        <f>_xll.qlInterestRateIndexValueDate(IndexON,D3026)</f>
        <v>60980</v>
      </c>
      <c r="F3026" s="156">
        <f>IFERROR(_xll.qlIndexFixing(IndexON,D3026,TRUE,_xll.ohTrigger(RecalcTrigger,TriggerON)),NA())</f>
        <v>5.9333827508090131E-3</v>
      </c>
      <c r="H3026" s="42">
        <f>_xll.qlCalendarAdvance(Calendar,$H3025,B3026,"f",FALSE)</f>
        <v>60980</v>
      </c>
      <c r="I3026" s="140">
        <f>_xll.qlInterestRateIndexValueDate(Index1M,$H3026)</f>
        <v>60980</v>
      </c>
      <c r="J3026" s="145">
        <f>IFERROR(_xll.qlIndexFixing(Index1M,$H3026,TRUE,_xll.ohTrigger(RecalcTrigger,Trigger1M)),NA())</f>
        <v>6.6715842815476892E-3</v>
      </c>
      <c r="K3026" s="44">
        <f>IFERROR(_xll.qlIndexFixing(Index3M,H3026,TRUE,_xll.ohTrigger(RecalcTrigger,Trigger3M)),NA())</f>
        <v>6.8288709945482215E-3</v>
      </c>
      <c r="L3026" s="44">
        <f>IFERROR(_xll.qlIndexFixing(Index6M,$H3026,TRUE,_xll.ohTrigger(RecalcTrigger,Trigger6M)),NA())</f>
        <v>6.8884105021882105E-3</v>
      </c>
      <c r="M3026" s="146">
        <f>IFERROR(_xll.qlIndexFixing(Index1Y,$H3026,TRUE,_xll.ohTrigger(RecalcTrigger,Trigger1Y)),NA())</f>
        <v>7.1357185640594789E-3</v>
      </c>
      <c r="N3026" s="145">
        <f>IFERROR(_xll.qlIndexFixing(ONIndex1M,I3026,TRUE,_xll.ohTrigger(RecalcTrigger,Trigger1M)),NA())</f>
        <v>6.6611235931279822E-3</v>
      </c>
      <c r="O3026" s="44">
        <f>IFERROR(_xll.qlIndexFixing(ONIndex3M,I3026,TRUE,_xll.ohTrigger(RecalcTrigger,Trigger3M)),NA())</f>
        <v>6.8012638283787563E-3</v>
      </c>
      <c r="P3026" s="44">
        <f>IFERROR(_xll.qlIndexFixing(ONIndex6M,I3026,TRUE,_xll.ohTrigger(RecalcTrigger,Trigger6M)),NA())</f>
        <v>6.8243993937089353E-3</v>
      </c>
      <c r="Q3026" s="146">
        <f>IFERROR(_xll.qlIndexFixing(ONIndex1Y,I3026,TRUE,_xll.ohTrigger(RecalcTrigger,Trigger1Y)),NA())</f>
        <v>7.0032030130773304E-3</v>
      </c>
    </row>
    <row r="3027" spans="2:17" x14ac:dyDescent="0.2">
      <c r="B3027" s="39" t="s">
        <v>42</v>
      </c>
      <c r="D3027" s="42">
        <f>_xll.qlCalendarAdvance(Calendar,$D3026,B3027,"f",FALSE)</f>
        <v>60987</v>
      </c>
      <c r="E3027" s="140">
        <f>_xll.qlInterestRateIndexValueDate(IndexON,D3027)</f>
        <v>60987</v>
      </c>
      <c r="F3027" s="156">
        <f>IFERROR(_xll.qlIndexFixing(IndexON,D3027,TRUE,_xll.ohTrigger(RecalcTrigger,TriggerON)),NA())</f>
        <v>5.9369930830899253E-3</v>
      </c>
      <c r="H3027" s="42">
        <f>_xll.qlCalendarAdvance(Calendar,$H3026,B3027,"f",FALSE)</f>
        <v>60987</v>
      </c>
      <c r="I3027" s="140">
        <f>_xll.qlInterestRateIndexValueDate(Index1M,$H3027)</f>
        <v>60987</v>
      </c>
      <c r="J3027" s="145">
        <f>IFERROR(_xll.qlIndexFixing(Index1M,$H3027,TRUE,_xll.ohTrigger(RecalcTrigger,Trigger1M)),NA())</f>
        <v>6.6756054250520277E-3</v>
      </c>
      <c r="K3027" s="44">
        <f>IFERROR(_xll.qlIndexFixing(Index3M,H3027,TRUE,_xll.ohTrigger(RecalcTrigger,Trigger3M)),NA())</f>
        <v>6.8323083937259377E-3</v>
      </c>
      <c r="L3027" s="44">
        <f>IFERROR(_xll.qlIndexFixing(Index6M,$H3027,TRUE,_xll.ohTrigger(RecalcTrigger,Trigger6M)),NA())</f>
        <v>6.8924288561634109E-3</v>
      </c>
      <c r="M3027" s="146">
        <f>IFERROR(_xll.qlIndexFixing(Index1Y,$H3027,TRUE,_xll.ohTrigger(RecalcTrigger,Trigger1Y)),NA())</f>
        <v>7.1397957991452543E-3</v>
      </c>
      <c r="N3027" s="145">
        <f>IFERROR(_xll.qlIndexFixing(ONIndex1M,I3027,TRUE,_xll.ohTrigger(RecalcTrigger,Trigger1M)),NA())</f>
        <v>6.6651594800593017E-3</v>
      </c>
      <c r="O3027" s="44">
        <f>IFERROR(_xll.qlIndexFixing(ONIndex3M,I3027,TRUE,_xll.ohTrigger(RecalcTrigger,Trigger3M)),NA())</f>
        <v>6.8047388029968126E-3</v>
      </c>
      <c r="P3027" s="44">
        <f>IFERROR(_xll.qlIndexFixing(ONIndex6M,I3027,TRUE,_xll.ohTrigger(RecalcTrigger,Trigger6M)),NA())</f>
        <v>6.828508163210234E-3</v>
      </c>
      <c r="Q3027" s="146">
        <f>IFERROR(_xll.qlIndexFixing(ONIndex1Y,I3027,TRUE,_xll.ohTrigger(RecalcTrigger,Trigger1Y)),NA())</f>
        <v>7.0074687784638101E-3</v>
      </c>
    </row>
    <row r="3028" spans="2:17" x14ac:dyDescent="0.2">
      <c r="B3028" s="39" t="s">
        <v>42</v>
      </c>
      <c r="D3028" s="42">
        <f>_xll.qlCalendarAdvance(Calendar,$D3027,B3028,"f",FALSE)</f>
        <v>60995</v>
      </c>
      <c r="E3028" s="140">
        <f>_xll.qlInterestRateIndexValueDate(IndexON,D3028)</f>
        <v>60995</v>
      </c>
      <c r="F3028" s="156">
        <f>IFERROR(_xll.qlIndexFixing(IndexON,D3028,TRUE,_xll.ohTrigger(RecalcTrigger,TriggerON)),NA())</f>
        <v>5.9411105136830678E-3</v>
      </c>
      <c r="H3028" s="42">
        <f>_xll.qlCalendarAdvance(Calendar,$H3027,B3028,"f",FALSE)</f>
        <v>60995</v>
      </c>
      <c r="I3028" s="140">
        <f>_xll.qlInterestRateIndexValueDate(Index1M,$H3028)</f>
        <v>60995</v>
      </c>
      <c r="J3028" s="145">
        <f>IFERROR(_xll.qlIndexFixing(Index1M,$H3028,TRUE,_xll.ohTrigger(RecalcTrigger,Trigger1M)),NA())</f>
        <v>6.6808852389666946E-3</v>
      </c>
      <c r="K3028" s="44">
        <f>IFERROR(_xll.qlIndexFixing(Index3M,H3028,TRUE,_xll.ohTrigger(RecalcTrigger,Trigger3M)),NA())</f>
        <v>6.8362285009851489E-3</v>
      </c>
      <c r="L3028" s="44">
        <f>IFERROR(_xll.qlIndexFixing(Index6M,$H3028,TRUE,_xll.ohTrigger(RecalcTrigger,Trigger6M)),NA())</f>
        <v>6.8970113773404252E-3</v>
      </c>
      <c r="M3028" s="146">
        <f>IFERROR(_xll.qlIndexFixing(Index1Y,$H3028,TRUE,_xll.ohTrigger(RecalcTrigger,Trigger1Y)),NA())</f>
        <v>7.1444452074644893E-3</v>
      </c>
      <c r="N3028" s="145">
        <f>IFERROR(_xll.qlIndexFixing(ONIndex1M,I3028,TRUE,_xll.ohTrigger(RecalcTrigger,Trigger1M)),NA())</f>
        <v>6.6697622378264487E-3</v>
      </c>
      <c r="O3028" s="44">
        <f>IFERROR(_xll.qlIndexFixing(ONIndex3M,I3028,TRUE,_xll.ohTrigger(RecalcTrigger,Trigger3M)),NA())</f>
        <v>6.8087018640905494E-3</v>
      </c>
      <c r="P3028" s="44">
        <f>IFERROR(_xll.qlIndexFixing(ONIndex6M,I3028,TRUE,_xll.ohTrigger(RecalcTrigger,Trigger6M)),NA())</f>
        <v>6.8331940404220415E-3</v>
      </c>
      <c r="Q3028" s="146">
        <f>IFERROR(_xll.qlIndexFixing(ONIndex1Y,I3028,TRUE,_xll.ohTrigger(RecalcTrigger,Trigger1Y)),NA())</f>
        <v>7.012333702632878E-3</v>
      </c>
    </row>
    <row r="3029" spans="2:17" x14ac:dyDescent="0.2">
      <c r="B3029" s="39" t="s">
        <v>42</v>
      </c>
      <c r="D3029" s="42">
        <f>_xll.qlCalendarAdvance(Calendar,$D3028,B3029,"f",FALSE)</f>
        <v>61002</v>
      </c>
      <c r="E3029" s="140">
        <f>_xll.qlInterestRateIndexValueDate(IndexON,D3029)</f>
        <v>61002</v>
      </c>
      <c r="F3029" s="156">
        <f>IFERROR(_xll.qlIndexFixing(IndexON,D3029,TRUE,_xll.ohTrigger(RecalcTrigger,TriggerON)),NA())</f>
        <v>5.9447056850414626E-3</v>
      </c>
      <c r="H3029" s="42">
        <f>_xll.qlCalendarAdvance(Calendar,$H3028,B3029,"f",FALSE)</f>
        <v>61002</v>
      </c>
      <c r="I3029" s="140">
        <f>_xll.qlInterestRateIndexValueDate(Index1M,$H3029)</f>
        <v>61002</v>
      </c>
      <c r="J3029" s="145">
        <f>IFERROR(_xll.qlIndexFixing(Index1M,$H3029,TRUE,_xll.ohTrigger(RecalcTrigger,Trigger1M)),NA())</f>
        <v>6.684888444334027E-3</v>
      </c>
      <c r="K3029" s="44">
        <f>IFERROR(_xll.qlIndexFixing(Index3M,H3029,TRUE,_xll.ohTrigger(RecalcTrigger,Trigger3M)),NA())</f>
        <v>6.8396512894923645E-3</v>
      </c>
      <c r="L3029" s="44">
        <f>IFERROR(_xll.qlIndexFixing(Index6M,$H3029,TRUE,_xll.ohTrigger(RecalcTrigger,Trigger6M)),NA())</f>
        <v>6.9006642492363728E-3</v>
      </c>
      <c r="M3029" s="146">
        <f>IFERROR(_xll.qlIndexFixing(Index1Y,$H3029,TRUE,_xll.ohTrigger(RecalcTrigger,Trigger1Y)),NA())</f>
        <v>7.1485044368229111E-3</v>
      </c>
      <c r="N3029" s="145">
        <f>IFERROR(_xll.qlIndexFixing(ONIndex1M,I3029,TRUE,_xll.ohTrigger(RecalcTrigger,Trigger1M)),NA())</f>
        <v>6.6737811770078981E-3</v>
      </c>
      <c r="O3029" s="44">
        <f>IFERROR(_xll.qlIndexFixing(ONIndex3M,I3029,TRUE,_xll.ohTrigger(RecalcTrigger,Trigger3M)),NA())</f>
        <v>6.8121622463257481E-3</v>
      </c>
      <c r="P3029" s="44">
        <f>IFERROR(_xll.qlIndexFixing(ONIndex6M,I3029,TRUE,_xll.ohTrigger(RecalcTrigger,Trigger6M)),NA())</f>
        <v>6.8372855559806212E-3</v>
      </c>
      <c r="Q3029" s="146">
        <f>IFERROR(_xll.qlIndexFixing(ONIndex1Y,I3029,TRUE,_xll.ohTrigger(RecalcTrigger,Trigger1Y)),NA())</f>
        <v>7.0165815547651444E-3</v>
      </c>
    </row>
    <row r="3030" spans="2:17" x14ac:dyDescent="0.2">
      <c r="B3030" s="39" t="s">
        <v>42</v>
      </c>
      <c r="D3030" s="42">
        <f>_xll.qlCalendarAdvance(Calendar,$D3029,B3030,"f",FALSE)</f>
        <v>61009</v>
      </c>
      <c r="E3030" s="140">
        <f>_xll.qlInterestRateIndexValueDate(IndexON,D3030)</f>
        <v>61009</v>
      </c>
      <c r="F3030" s="156">
        <f>IFERROR(_xll.qlIndexFixing(IndexON,D3030,TRUE,_xll.ohTrigger(RecalcTrigger,TriggerON)),NA())</f>
        <v>5.9482937813837289E-3</v>
      </c>
      <c r="H3030" s="42">
        <f>_xll.qlCalendarAdvance(Calendar,$H3029,B3030,"f",FALSE)</f>
        <v>61009</v>
      </c>
      <c r="I3030" s="140">
        <f>_xll.qlInterestRateIndexValueDate(Index1M,$H3030)</f>
        <v>61009</v>
      </c>
      <c r="J3030" s="145">
        <f>IFERROR(_xll.qlIndexFixing(Index1M,$H3030,TRUE,_xll.ohTrigger(RecalcTrigger,Trigger1M)),NA())</f>
        <v>6.6888837374378552E-3</v>
      </c>
      <c r="K3030" s="44">
        <f>IFERROR(_xll.qlIndexFixing(Index3M,H3030,TRUE,_xll.ohTrigger(RecalcTrigger,Trigger3M)),NA())</f>
        <v>6.8430672596588244E-3</v>
      </c>
      <c r="L3030" s="44">
        <f>IFERROR(_xll.qlIndexFixing(Index6M,$H3030,TRUE,_xll.ohTrigger(RecalcTrigger,Trigger6M)),NA())</f>
        <v>6.9046577368990295E-3</v>
      </c>
      <c r="M3030" s="146">
        <f>IFERROR(_xll.qlIndexFixing(Index1Y,$H3030,TRUE,_xll.ohTrigger(RecalcTrigger,Trigger1Y)),NA())</f>
        <v>7.1525552633489031E-3</v>
      </c>
      <c r="N3030" s="145">
        <f>IFERROR(_xll.qlIndexFixing(ONIndex1M,I3030,TRUE,_xll.ohTrigger(RecalcTrigger,Trigger1M)),NA())</f>
        <v>6.6777922069638507E-3</v>
      </c>
      <c r="O3030" s="44">
        <f>IFERROR(_xll.qlIndexFixing(ONIndex3M,I3030,TRUE,_xll.ohTrigger(RecalcTrigger,Trigger3M)),NA())</f>
        <v>6.815615818728249E-3</v>
      </c>
      <c r="P3030" s="44">
        <f>IFERROR(_xll.qlIndexFixing(ONIndex6M,I3030,TRUE,_xll.ohTrigger(RecalcTrigger,Trigger6M)),NA())</f>
        <v>6.8413690198343424E-3</v>
      </c>
      <c r="Q3030" s="146">
        <f>IFERROR(_xll.qlIndexFixing(ONIndex1Y,I3030,TRUE,_xll.ohTrigger(RecalcTrigger,Trigger1Y)),NA())</f>
        <v>7.0208210474598243E-3</v>
      </c>
    </row>
    <row r="3031" spans="2:17" x14ac:dyDescent="0.2">
      <c r="B3031" s="39" t="s">
        <v>42</v>
      </c>
      <c r="D3031" s="42">
        <f>_xll.qlCalendarAdvance(Calendar,$D3030,B3031,"f",FALSE)</f>
        <v>61016</v>
      </c>
      <c r="E3031" s="140">
        <f>_xll.qlInterestRateIndexValueDate(IndexON,D3031)</f>
        <v>61016</v>
      </c>
      <c r="F3031" s="156">
        <f>IFERROR(_xll.qlIndexFixing(IndexON,D3031,TRUE,_xll.ohTrigger(RecalcTrigger,TriggerON)),NA())</f>
        <v>5.9518748025477741E-3</v>
      </c>
      <c r="H3031" s="42">
        <f>_xll.qlCalendarAdvance(Calendar,$H3030,B3031,"f",FALSE)</f>
        <v>61016</v>
      </c>
      <c r="I3031" s="140">
        <f>_xll.qlInterestRateIndexValueDate(Index1M,$H3031)</f>
        <v>61016</v>
      </c>
      <c r="J3031" s="145">
        <f>IFERROR(_xll.qlIndexFixing(Index1M,$H3031,TRUE,_xll.ohTrigger(RecalcTrigger,Trigger1M)),NA())</f>
        <v>6.6928711182683556E-3</v>
      </c>
      <c r="K3031" s="44">
        <f>IFERROR(_xll.qlIndexFixing(Index3M,H3031,TRUE,_xll.ohTrigger(RecalcTrigger,Trigger3M)),NA())</f>
        <v>6.8464764114683193E-3</v>
      </c>
      <c r="L3031" s="44">
        <f>IFERROR(_xll.qlIndexFixing(Index6M,$H3031,TRUE,_xll.ohTrigger(RecalcTrigger,Trigger6M)),NA())</f>
        <v>6.9086431531084009E-3</v>
      </c>
      <c r="M3031" s="146">
        <f>IFERROR(_xll.qlIndexFixing(Index1Y,$H3031,TRUE,_xll.ohTrigger(RecalcTrigger,Trigger1Y)),NA())</f>
        <v>7.1565976869401027E-3</v>
      </c>
      <c r="N3031" s="145">
        <f>IFERROR(_xll.qlIndexFixing(ONIndex1M,I3031,TRUE,_xll.ohTrigger(RecalcTrigger,Trigger1M)),NA())</f>
        <v>6.6817953280184916E-3</v>
      </c>
      <c r="O3031" s="44">
        <f>IFERROR(_xll.qlIndexFixing(ONIndex3M,I3031,TRUE,_xll.ohTrigger(RecalcTrigger,Trigger3M)),NA())</f>
        <v>6.8190625812170058E-3</v>
      </c>
      <c r="P3031" s="44">
        <f>IFERROR(_xll.qlIndexFixing(ONIndex6M,I3031,TRUE,_xll.ohTrigger(RecalcTrigger,Trigger6M)),NA())</f>
        <v>6.8454444316590202E-3</v>
      </c>
      <c r="Q3031" s="146">
        <f>IFERROR(_xll.qlIndexFixing(ONIndex1Y,I3031,TRUE,_xll.ohTrigger(RecalcTrigger,Trigger1Y)),NA())</f>
        <v>7.0250521804737787E-3</v>
      </c>
    </row>
    <row r="3032" spans="2:17" x14ac:dyDescent="0.2">
      <c r="B3032" s="39" t="s">
        <v>42</v>
      </c>
      <c r="D3032" s="42">
        <f>_xll.qlCalendarAdvance(Calendar,$D3031,B3032,"f",FALSE)</f>
        <v>61023</v>
      </c>
      <c r="E3032" s="140">
        <f>_xll.qlInterestRateIndexValueDate(IndexON,D3032)</f>
        <v>61023</v>
      </c>
      <c r="F3032" s="156">
        <f>IFERROR(_xll.qlIndexFixing(IndexON,D3032,TRUE,_xll.ohTrigger(RecalcTrigger,TriggerON)),NA())</f>
        <v>5.9554487486956909E-3</v>
      </c>
      <c r="H3032" s="42">
        <f>_xll.qlCalendarAdvance(Calendar,$H3031,B3032,"f",FALSE)</f>
        <v>61023</v>
      </c>
      <c r="I3032" s="140">
        <f>_xll.qlInterestRateIndexValueDate(Index1M,$H3032)</f>
        <v>61023</v>
      </c>
      <c r="J3032" s="145">
        <f>IFERROR(_xll.qlIndexFixing(Index1M,$H3032,TRUE,_xll.ohTrigger(RecalcTrigger,Trigger1M)),NA())</f>
        <v>6.6968505868206154E-3</v>
      </c>
      <c r="K3032" s="44">
        <f>IFERROR(_xll.qlIndexFixing(Index3M,H3032,TRUE,_xll.ohTrigger(RecalcTrigger,Trigger3M)),NA())</f>
        <v>6.8498787449019372E-3</v>
      </c>
      <c r="L3032" s="44">
        <f>IFERROR(_xll.qlIndexFixing(Index6M,$H3032,TRUE,_xll.ohTrigger(RecalcTrigger,Trigger6M)),NA())</f>
        <v>6.9126204978174717E-3</v>
      </c>
      <c r="M3032" s="146">
        <f>IFERROR(_xll.qlIndexFixing(Index1Y,$H3032,TRUE,_xll.ohTrigger(RecalcTrigger,Trigger1Y)),NA())</f>
        <v>7.1606317074959236E-3</v>
      </c>
      <c r="N3032" s="145">
        <f>IFERROR(_xll.qlIndexFixing(ONIndex1M,I3032,TRUE,_xll.ohTrigger(RecalcTrigger,Trigger1M)),NA())</f>
        <v>6.6857905400907747E-3</v>
      </c>
      <c r="O3032" s="44">
        <f>IFERROR(_xll.qlIndexFixing(ONIndex3M,I3032,TRUE,_xll.ohTrigger(RecalcTrigger,Trigger3M)),NA())</f>
        <v>6.8225025338730649E-3</v>
      </c>
      <c r="P3032" s="44">
        <f>IFERROR(_xll.qlIndexFixing(ONIndex6M,I3032,TRUE,_xll.ohTrigger(RecalcTrigger,Trigger6M)),NA())</f>
        <v>6.8495117916167469E-3</v>
      </c>
      <c r="Q3032" s="146">
        <f>IFERROR(_xll.qlIndexFixing(ONIndex1Y,I3032,TRUE,_xll.ohTrigger(RecalcTrigger,Trigger1Y)),NA())</f>
        <v>7.0292749540501465E-3</v>
      </c>
    </row>
    <row r="3033" spans="2:17" x14ac:dyDescent="0.2">
      <c r="B3033" s="39" t="s">
        <v>42</v>
      </c>
      <c r="D3033" s="42">
        <f>_xll.qlCalendarAdvance(Calendar,$D3032,B3033,"f",FALSE)</f>
        <v>61030</v>
      </c>
      <c r="E3033" s="140">
        <f>_xll.qlInterestRateIndexValueDate(IndexON,D3033)</f>
        <v>61030</v>
      </c>
      <c r="F3033" s="156">
        <f>IFERROR(_xll.qlIndexFixing(IndexON,D3033,TRUE,_xll.ohTrigger(RecalcTrigger,TriggerON)),NA())</f>
        <v>5.9590156197464328E-3</v>
      </c>
      <c r="H3033" s="42">
        <f>_xll.qlCalendarAdvance(Calendar,$H3032,B3033,"f",FALSE)</f>
        <v>61030</v>
      </c>
      <c r="I3033" s="140">
        <f>_xll.qlInterestRateIndexValueDate(Index1M,$H3033)</f>
        <v>61030</v>
      </c>
      <c r="J3033" s="145">
        <f>IFERROR(_xll.qlIndexFixing(Index1M,$H3033,TRUE,_xll.ohTrigger(RecalcTrigger,Trigger1M)),NA())</f>
        <v>6.699099351029001E-3</v>
      </c>
      <c r="K3033" s="44">
        <f>IFERROR(_xll.qlIndexFixing(Index3M,H3033,TRUE,_xll.ohTrigger(RecalcTrigger,Trigger3M)),NA())</f>
        <v>6.8532742599443711E-3</v>
      </c>
      <c r="L3033" s="44">
        <f>IFERROR(_xll.qlIndexFixing(Index6M,$H3033,TRUE,_xll.ohTrigger(RecalcTrigger,Trigger6M)),NA())</f>
        <v>6.9165897709783306E-3</v>
      </c>
      <c r="M3033" s="146">
        <f>IFERROR(_xll.qlIndexFixing(Index1Y,$H3033,TRUE,_xll.ohTrigger(RecalcTrigger,Trigger1Y)),NA())</f>
        <v>7.1646573249148915E-3</v>
      </c>
      <c r="N3033" s="145">
        <f>IFERROR(_xll.qlIndexFixing(ONIndex1M,I3033,TRUE,_xll.ohTrigger(RecalcTrigger,Trigger1M)),NA())</f>
        <v>6.6897778430186072E-3</v>
      </c>
      <c r="O3033" s="44">
        <f>IFERROR(_xll.qlIndexFixing(ONIndex3M,I3033,TRUE,_xll.ohTrigger(RecalcTrigger,Trigger3M)),NA())</f>
        <v>6.8259356767774726E-3</v>
      </c>
      <c r="P3033" s="44">
        <f>IFERROR(_xll.qlIndexFixing(ONIndex6M,I3033,TRUE,_xll.ohTrigger(RecalcTrigger,Trigger6M)),NA())</f>
        <v>6.8535710998696153E-3</v>
      </c>
      <c r="Q3033" s="146">
        <f>IFERROR(_xll.qlIndexFixing(ONIndex1Y,I3033,TRUE,_xll.ohTrigger(RecalcTrigger,Trigger1Y)),NA())</f>
        <v>7.0334893681078814E-3</v>
      </c>
    </row>
    <row r="3034" spans="2:17" x14ac:dyDescent="0.2">
      <c r="B3034" s="39" t="s">
        <v>42</v>
      </c>
      <c r="D3034" s="42">
        <f>_xll.qlCalendarAdvance(Calendar,$D3033,B3034,"f",FALSE)</f>
        <v>61037</v>
      </c>
      <c r="E3034" s="140">
        <f>_xll.qlInterestRateIndexValueDate(IndexON,D3034)</f>
        <v>61037</v>
      </c>
      <c r="F3034" s="156">
        <f>IFERROR(_xll.qlIndexFixing(IndexON,D3034,TRUE,_xll.ohTrigger(RecalcTrigger,TriggerON)),NA())</f>
        <v>5.9625754156189537E-3</v>
      </c>
      <c r="H3034" s="42">
        <f>_xll.qlCalendarAdvance(Calendar,$H3033,B3034,"f",FALSE)</f>
        <v>61037</v>
      </c>
      <c r="I3034" s="140">
        <f>_xll.qlInterestRateIndexValueDate(Index1M,$H3034)</f>
        <v>61037</v>
      </c>
      <c r="J3034" s="145">
        <f>IFERROR(_xll.qlIndexFixing(Index1M,$H3034,TRUE,_xll.ohTrigger(RecalcTrigger,Trigger1M)),NA())</f>
        <v>6.7030654568173142E-3</v>
      </c>
      <c r="K3034" s="44">
        <f>IFERROR(_xll.qlIndexFixing(Index3M,H3034,TRUE,_xll.ohTrigger(RecalcTrigger,Trigger3M)),NA())</f>
        <v>6.8563578098916316E-3</v>
      </c>
      <c r="L3034" s="44">
        <f>IFERROR(_xll.qlIndexFixing(Index6M,$H3034,TRUE,_xll.ohTrigger(RecalcTrigger,Trigger6M)),NA())</f>
        <v>6.9205509725439622E-3</v>
      </c>
      <c r="M3034" s="146">
        <f>IFERROR(_xll.qlIndexFixing(Index1Y,$H3034,TRUE,_xll.ohTrigger(RecalcTrigger,Trigger1Y)),NA())</f>
        <v>7.1686745390966422E-3</v>
      </c>
      <c r="N3034" s="145">
        <f>IFERROR(_xll.qlIndexFixing(ONIndex1M,I3034,TRUE,_xll.ohTrigger(RecalcTrigger,Trigger1M)),NA())</f>
        <v>6.6937572368830356E-3</v>
      </c>
      <c r="O3034" s="44">
        <f>IFERROR(_xll.qlIndexFixing(ONIndex3M,I3034,TRUE,_xll.ohTrigger(RecalcTrigger,Trigger3M)),NA())</f>
        <v>6.8293620097681362E-3</v>
      </c>
      <c r="P3034" s="44">
        <f>IFERROR(_xll.qlIndexFixing(ONIndex6M,I3034,TRUE,_xll.ohTrigger(RecalcTrigger,Trigger6M)),NA())</f>
        <v>6.8576223561744865E-3</v>
      </c>
      <c r="Q3034" s="146">
        <f>IFERROR(_xll.qlIndexFixing(ONIndex1Y,I3034,TRUE,_xll.ohTrigger(RecalcTrigger,Trigger1Y)),NA())</f>
        <v>7.0376954226469834E-3</v>
      </c>
    </row>
    <row r="3035" spans="2:17" x14ac:dyDescent="0.2">
      <c r="B3035" s="39" t="s">
        <v>42</v>
      </c>
      <c r="D3035" s="42">
        <f>_xll.qlCalendarAdvance(Calendar,$D3034,B3035,"f",FALSE)</f>
        <v>61044</v>
      </c>
      <c r="E3035" s="140">
        <f>_xll.qlInterestRateIndexValueDate(IndexON,D3035)</f>
        <v>61044</v>
      </c>
      <c r="F3035" s="156">
        <f>IFERROR(_xll.qlIndexFixing(IndexON,D3035,TRUE,_xll.ohTrigger(RecalcTrigger,TriggerON)),NA())</f>
        <v>5.9661281365563923E-3</v>
      </c>
      <c r="H3035" s="42">
        <f>_xll.qlCalendarAdvance(Calendar,$H3034,B3035,"f",FALSE)</f>
        <v>61044</v>
      </c>
      <c r="I3035" s="140">
        <f>_xll.qlInterestRateIndexValueDate(Index1M,$H3035)</f>
        <v>61044</v>
      </c>
      <c r="J3035" s="145">
        <f>IFERROR(_xll.qlIndexFixing(Index1M,$H3035,TRUE,_xll.ohTrigger(RecalcTrigger,Trigger1M)),NA())</f>
        <v>6.7070236508213832E-3</v>
      </c>
      <c r="K3035" s="44">
        <f>IFERROR(_xll.qlIndexFixing(Index3M,H3035,TRUE,_xll.ohTrigger(RecalcTrigger,Trigger3M)),NA())</f>
        <v>6.8597401116335978E-3</v>
      </c>
      <c r="L3035" s="44">
        <f>IFERROR(_xll.qlIndexFixing(Index6M,$H3035,TRUE,_xll.ohTrigger(RecalcTrigger,Trigger6M)),NA())</f>
        <v>6.9245041024660068E-3</v>
      </c>
      <c r="M3035" s="146">
        <f>IFERROR(_xll.qlIndexFixing(Index1Y,$H3035,TRUE,_xll.ohTrigger(RecalcTrigger,Trigger1Y)),NA())</f>
        <v>7.1726833499397014E-3</v>
      </c>
      <c r="N3035" s="145">
        <f>IFERROR(_xll.qlIndexFixing(ONIndex1M,I3035,TRUE,_xll.ohTrigger(RecalcTrigger,Trigger1M)),NA())</f>
        <v>6.6977287218461523E-3</v>
      </c>
      <c r="O3035" s="44">
        <f>IFERROR(_xll.qlIndexFixing(ONIndex3M,I3035,TRUE,_xll.ohTrigger(RecalcTrigger,Trigger3M)),NA())</f>
        <v>6.8327815330071484E-3</v>
      </c>
      <c r="P3035" s="44">
        <f>IFERROR(_xll.qlIndexFixing(ONIndex6M,I3035,TRUE,_xll.ohTrigger(RecalcTrigger,Trigger6M)),NA())</f>
        <v>6.8616655606124066E-3</v>
      </c>
      <c r="Q3035" s="146">
        <f>IFERROR(_xll.qlIndexFixing(ONIndex1Y,I3035,TRUE,_xll.ohTrigger(RecalcTrigger,Trigger1Y)),NA())</f>
        <v>7.0418931176674526E-3</v>
      </c>
    </row>
    <row r="3036" spans="2:17" x14ac:dyDescent="0.2">
      <c r="B3036" s="39" t="s">
        <v>42</v>
      </c>
      <c r="D3036" s="42">
        <f>_xll.qlCalendarAdvance(Calendar,$D3035,B3036,"f",FALSE)</f>
        <v>61051</v>
      </c>
      <c r="E3036" s="140">
        <f>_xll.qlInterestRateIndexValueDate(IndexON,D3036)</f>
        <v>61051</v>
      </c>
      <c r="F3036" s="156">
        <f>IFERROR(_xll.qlIndexFixing(IndexON,D3036,TRUE,_xll.ohTrigger(RecalcTrigger,TriggerON)),NA())</f>
        <v>5.9696737823156099E-3</v>
      </c>
      <c r="H3036" s="42">
        <f>_xll.qlCalendarAdvance(Calendar,$H3035,B3036,"f",FALSE)</f>
        <v>61051</v>
      </c>
      <c r="I3036" s="140">
        <f>_xll.qlInterestRateIndexValueDate(Index1M,$H3036)</f>
        <v>61051</v>
      </c>
      <c r="J3036" s="145">
        <f>IFERROR(_xll.qlIndexFixing(Index1M,$H3036,TRUE,_xll.ohTrigger(RecalcTrigger,Trigger1M)),NA())</f>
        <v>6.7109739330209472E-3</v>
      </c>
      <c r="K3036" s="44">
        <f>IFERROR(_xll.qlIndexFixing(Index3M,H3036,TRUE,_xll.ohTrigger(RecalcTrigger,Trigger3M)),NA())</f>
        <v>6.8631155950302754E-3</v>
      </c>
      <c r="L3036" s="44">
        <f>IFERROR(_xll.qlIndexFixing(Index6M,$H3036,TRUE,_xll.ohTrigger(RecalcTrigger,Trigger6M)),NA())</f>
        <v>6.928449160698345E-3</v>
      </c>
      <c r="M3036" s="146">
        <f>IFERROR(_xll.qlIndexFixing(Index1Y,$H3036,TRUE,_xll.ohTrigger(RecalcTrigger,Trigger1Y)),NA())</f>
        <v>7.1766837573441489E-3</v>
      </c>
      <c r="N3036" s="145">
        <f>IFERROR(_xll.qlIndexFixing(ONIndex1M,I3036,TRUE,_xll.ohTrigger(RecalcTrigger,Trigger1M)),NA())</f>
        <v>6.7016922976648186E-3</v>
      </c>
      <c r="O3036" s="44">
        <f>IFERROR(_xll.qlIndexFixing(ONIndex3M,I3036,TRUE,_xll.ohTrigger(RecalcTrigger,Trigger3M)),NA())</f>
        <v>6.8361942464945091E-3</v>
      </c>
      <c r="P3036" s="44">
        <f>IFERROR(_xll.qlIndexFixing(ONIndex6M,I3036,TRUE,_xll.ohTrigger(RecalcTrigger,Trigger6M)),NA())</f>
        <v>6.8657007131833758E-3</v>
      </c>
      <c r="Q3036" s="146">
        <f>IFERROR(_xll.qlIndexFixing(ONIndex1Y,I3036,TRUE,_xll.ohTrigger(RecalcTrigger,Trigger1Y)),NA())</f>
        <v>7.0460824531692889E-3</v>
      </c>
    </row>
    <row r="3037" spans="2:17" x14ac:dyDescent="0.2">
      <c r="B3037" s="39" t="s">
        <v>42</v>
      </c>
      <c r="D3037" s="42">
        <f>_xll.qlCalendarAdvance(Calendar,$D3036,B3037,"f",FALSE)</f>
        <v>61058</v>
      </c>
      <c r="E3037" s="140">
        <f>_xll.qlInterestRateIndexValueDate(IndexON,D3037)</f>
        <v>61058</v>
      </c>
      <c r="F3037" s="156">
        <f>IFERROR(_xll.qlIndexFixing(IndexON,D3037,TRUE,_xll.ohTrigger(RecalcTrigger,TriggerON)),NA())</f>
        <v>5.9732123529776526E-3</v>
      </c>
      <c r="H3037" s="42">
        <f>_xll.qlCalendarAdvance(Calendar,$H3036,B3037,"f",FALSE)</f>
        <v>61058</v>
      </c>
      <c r="I3037" s="140">
        <f>_xll.qlInterestRateIndexValueDate(Index1M,$H3037)</f>
        <v>61058</v>
      </c>
      <c r="J3037" s="145">
        <f>IFERROR(_xll.qlIndexFixing(Index1M,$H3037,TRUE,_xll.ohTrigger(RecalcTrigger,Trigger1M)),NA())</f>
        <v>6.7169717051750585E-3</v>
      </c>
      <c r="K3037" s="44">
        <f>IFERROR(_xll.qlIndexFixing(Index3M,H3037,TRUE,_xll.ohTrigger(RecalcTrigger,Trigger3M)),NA())</f>
        <v>6.8673957776870867E-3</v>
      </c>
      <c r="L3037" s="44">
        <f>IFERROR(_xll.qlIndexFixing(Index6M,$H3037,TRUE,_xll.ohTrigger(RecalcTrigger,Trigger6M)),NA())</f>
        <v>6.9334185379186517E-3</v>
      </c>
      <c r="M3037" s="146">
        <f>IFERROR(_xll.qlIndexFixing(Index1Y,$H3037,TRUE,_xll.ohTrigger(RecalcTrigger,Trigger1Y)),NA())</f>
        <v>7.181025819771052E-3</v>
      </c>
      <c r="N3037" s="145">
        <f>IFERROR(_xll.qlIndexFixing(ONIndex1M,I3037,TRUE,_xll.ohTrigger(RecalcTrigger,Trigger1M)),NA())</f>
        <v>6.7056479645011269E-3</v>
      </c>
      <c r="O3037" s="44">
        <f>IFERROR(_xll.qlIndexFixing(ONIndex3M,I3037,TRUE,_xll.ohTrigger(RecalcTrigger,Trigger3M)),NA())</f>
        <v>6.8396001499870795E-3</v>
      </c>
      <c r="P3037" s="44">
        <f>IFERROR(_xll.qlIndexFixing(ONIndex6M,I3037,TRUE,_xll.ohTrigger(RecalcTrigger,Trigger6M)),NA())</f>
        <v>6.8697278140494866E-3</v>
      </c>
      <c r="Q3037" s="146">
        <f>IFERROR(_xll.qlIndexFixing(ONIndex1Y,I3037,TRUE,_xll.ohTrigger(RecalcTrigger,Trigger1Y)),NA())</f>
        <v>7.0502634292335387E-3</v>
      </c>
    </row>
    <row r="3038" spans="2:17" x14ac:dyDescent="0.2">
      <c r="B3038" s="39" t="s">
        <v>42</v>
      </c>
      <c r="D3038" s="42">
        <f>_xll.qlCalendarAdvance(Calendar,$D3037,B3038,"f",FALSE)</f>
        <v>61065</v>
      </c>
      <c r="E3038" s="140">
        <f>_xll.qlInterestRateIndexValueDate(IndexON,D3038)</f>
        <v>61065</v>
      </c>
      <c r="F3038" s="156">
        <f>IFERROR(_xll.qlIndexFixing(IndexON,D3038,TRUE,_xll.ohTrigger(RecalcTrigger,TriggerON)),NA())</f>
        <v>5.9767438486235669E-3</v>
      </c>
      <c r="H3038" s="42">
        <f>_xll.qlCalendarAdvance(Calendar,$H3037,B3038,"f",FALSE)</f>
        <v>61065</v>
      </c>
      <c r="I3038" s="140">
        <f>_xll.qlInterestRateIndexValueDate(Index1M,$H3038)</f>
        <v>61065</v>
      </c>
      <c r="J3038" s="145">
        <f>IFERROR(_xll.qlIndexFixing(Index1M,$H3038,TRUE,_xll.ohTrigger(RecalcTrigger,Trigger1M)),NA())</f>
        <v>6.7205612397508267E-3</v>
      </c>
      <c r="K3038" s="44">
        <f>IFERROR(_xll.qlIndexFixing(Index3M,H3038,TRUE,_xll.ohTrigger(RecalcTrigger,Trigger3M)),NA())</f>
        <v>6.8707563528202457E-3</v>
      </c>
      <c r="L3038" s="44">
        <f>IFERROR(_xll.qlIndexFixing(Index6M,$H3038,TRUE,_xll.ohTrigger(RecalcTrigger,Trigger6M)),NA())</f>
        <v>6.9373459464169476E-3</v>
      </c>
      <c r="M3038" s="146">
        <f>IFERROR(_xll.qlIndexFixing(Index1Y,$H3038,TRUE,_xll.ohTrigger(RecalcTrigger,Trigger1Y)),NA())</f>
        <v>7.1850088978160555E-3</v>
      </c>
      <c r="N3038" s="145">
        <f>IFERROR(_xll.qlIndexFixing(ONIndex1M,I3038,TRUE,_xll.ohTrigger(RecalcTrigger,Trigger1M)),NA())</f>
        <v>6.7095957223550773E-3</v>
      </c>
      <c r="O3038" s="44">
        <f>IFERROR(_xll.qlIndexFixing(ONIndex3M,I3038,TRUE,_xll.ohTrigger(RecalcTrigger,Trigger3M)),NA())</f>
        <v>6.8429992437279985E-3</v>
      </c>
      <c r="P3038" s="44">
        <f>IFERROR(_xll.qlIndexFixing(ONIndex6M,I3038,TRUE,_xll.ohTrigger(RecalcTrigger,Trigger6M)),NA())</f>
        <v>6.8737468628865539E-3</v>
      </c>
      <c r="Q3038" s="146">
        <f>IFERROR(_xll.qlIndexFixing(ONIndex1Y,I3038,TRUE,_xll.ohTrigger(RecalcTrigger,Trigger1Y)),NA())</f>
        <v>7.0544360456170629E-3</v>
      </c>
    </row>
    <row r="3039" spans="2:17" x14ac:dyDescent="0.2">
      <c r="B3039" s="39" t="s">
        <v>42</v>
      </c>
      <c r="D3039" s="42">
        <f>_xll.qlCalendarAdvance(Calendar,$D3038,B3039,"f",FALSE)</f>
        <v>61072</v>
      </c>
      <c r="E3039" s="140">
        <f>_xll.qlInterestRateIndexValueDate(IndexON,D3039)</f>
        <v>61072</v>
      </c>
      <c r="F3039" s="156">
        <f>IFERROR(_xll.qlIndexFixing(IndexON,D3039,TRUE,_xll.ohTrigger(RecalcTrigger,TriggerON)),NA())</f>
        <v>5.9802682690912601E-3</v>
      </c>
      <c r="H3039" s="42">
        <f>_xll.qlCalendarAdvance(Calendar,$H3038,B3039,"f",FALSE)</f>
        <v>61072</v>
      </c>
      <c r="I3039" s="140">
        <f>_xll.qlInterestRateIndexValueDate(Index1M,$H3039)</f>
        <v>61072</v>
      </c>
      <c r="J3039" s="145">
        <f>IFERROR(_xll.qlIndexFixing(Index1M,$H3039,TRUE,_xll.ohTrigger(RecalcTrigger,Trigger1M)),NA())</f>
        <v>6.7244853220999887E-3</v>
      </c>
      <c r="K3039" s="44">
        <f>IFERROR(_xll.qlIndexFixing(Index3M,H3039,TRUE,_xll.ohTrigger(RecalcTrigger,Trigger3M)),NA())</f>
        <v>6.874110109261115E-3</v>
      </c>
      <c r="L3039" s="44">
        <f>IFERROR(_xll.qlIndexFixing(Index6M,$H3039,TRUE,_xll.ohTrigger(RecalcTrigger,Trigger6M)),NA())</f>
        <v>6.9412652827400322E-3</v>
      </c>
      <c r="M3039" s="146">
        <f>IFERROR(_xll.qlIndexFixing(Index1Y,$H3039,TRUE,_xll.ohTrigger(RecalcTrigger,Trigger1Y)),NA())</f>
        <v>7.1889835719935015E-3</v>
      </c>
      <c r="N3039" s="145">
        <f>IFERROR(_xll.qlIndexFixing(ONIndex1M,I3039,TRUE,_xll.ohTrigger(RecalcTrigger,Trigger1M)),NA())</f>
        <v>6.7135355710645772E-3</v>
      </c>
      <c r="O3039" s="44">
        <f>IFERROR(_xll.qlIndexFixing(ONIndex3M,I3039,TRUE,_xll.ohTrigger(RecalcTrigger,Trigger3M)),NA())</f>
        <v>6.8463915275551734E-3</v>
      </c>
      <c r="P3039" s="44">
        <f>IFERROR(_xll.qlIndexFixing(ONIndex6M,I3039,TRUE,_xll.ohTrigger(RecalcTrigger,Trigger6M)),NA())</f>
        <v>6.8777578599377165E-3</v>
      </c>
      <c r="Q3039" s="146">
        <f>IFERROR(_xll.qlIndexFixing(ONIndex1Y,I3039,TRUE,_xll.ohTrigger(RecalcTrigger,Trigger1Y)),NA())</f>
        <v>7.0586003025630006E-3</v>
      </c>
    </row>
    <row r="3040" spans="2:17" x14ac:dyDescent="0.2">
      <c r="B3040" s="39" t="s">
        <v>42</v>
      </c>
      <c r="D3040" s="42">
        <f>_xll.qlCalendarAdvance(Calendar,$D3039,B3040,"f",FALSE)</f>
        <v>61079</v>
      </c>
      <c r="E3040" s="140">
        <f>_xll.qlInterestRateIndexValueDate(IndexON,D3040)</f>
        <v>61079</v>
      </c>
      <c r="F3040" s="156">
        <f>IFERROR(_xll.qlIndexFixing(IndexON,D3040,TRUE,_xll.ohTrigger(RecalcTrigger,TriggerON)),NA())</f>
        <v>5.9837856144617785E-3</v>
      </c>
      <c r="H3040" s="42">
        <f>_xll.qlCalendarAdvance(Calendar,$H3039,B3040,"f",FALSE)</f>
        <v>61079</v>
      </c>
      <c r="I3040" s="140">
        <f>_xll.qlInterestRateIndexValueDate(Index1M,$H3040)</f>
        <v>61079</v>
      </c>
      <c r="J3040" s="145">
        <f>IFERROR(_xll.qlIndexFixing(Index1M,$H3040,TRUE,_xll.ohTrigger(RecalcTrigger,Trigger1M)),NA())</f>
        <v>6.7284014920996876E-3</v>
      </c>
      <c r="K3040" s="44">
        <f>IFERROR(_xll.qlIndexFixing(Index3M,H3040,TRUE,_xll.ohTrigger(RecalcTrigger,Trigger3M)),NA())</f>
        <v>6.8774570469947189E-3</v>
      </c>
      <c r="L3040" s="44">
        <f>IFERROR(_xll.qlIndexFixing(Index6M,$H3040,TRUE,_xll.ohTrigger(RecalcTrigger,Trigger6M)),NA())</f>
        <v>6.9451765468403351E-3</v>
      </c>
      <c r="M3040" s="146">
        <f>IFERROR(_xll.qlIndexFixing(Index1Y,$H3040,TRUE,_xll.ohTrigger(RecalcTrigger,Trigger1Y)),NA())</f>
        <v>7.1929498422030804E-3</v>
      </c>
      <c r="N3040" s="145">
        <f>IFERROR(_xll.qlIndexFixing(ONIndex1M,I3040,TRUE,_xll.ohTrigger(RecalcTrigger,Trigger1M)),NA())</f>
        <v>6.7174675107917192E-3</v>
      </c>
      <c r="O3040" s="44">
        <f>IFERROR(_xll.qlIndexFixing(ONIndex3M,I3040,TRUE,_xll.ohTrigger(RecalcTrigger,Trigger3M)),NA())</f>
        <v>6.8497770016306969E-3</v>
      </c>
      <c r="P3040" s="44">
        <f>IFERROR(_xll.qlIndexFixing(ONIndex6M,I3040,TRUE,_xll.ohTrigger(RecalcTrigger,Trigger6M)),NA())</f>
        <v>6.8817608050408818E-3</v>
      </c>
      <c r="Q3040" s="146">
        <f>IFERROR(_xll.qlIndexFixing(ONIndex1Y,I3040,TRUE,_xll.ohTrigger(RecalcTrigger,Trigger1Y)),NA())</f>
        <v>7.0627561999903055E-3</v>
      </c>
    </row>
    <row r="3041" spans="2:17" x14ac:dyDescent="0.2">
      <c r="B3041" s="39" t="s">
        <v>42</v>
      </c>
      <c r="D3041" s="42">
        <f>_xll.qlCalendarAdvance(Calendar,$D3040,B3041,"f",FALSE)</f>
        <v>61086</v>
      </c>
      <c r="E3041" s="140">
        <f>_xll.qlInterestRateIndexValueDate(IndexON,D3041)</f>
        <v>61086</v>
      </c>
      <c r="F3041" s="156">
        <f>IFERROR(_xll.qlIndexFixing(IndexON,D3041,TRUE,_xll.ohTrigger(RecalcTrigger,TriggerON)),NA())</f>
        <v>5.9872958848972146E-3</v>
      </c>
      <c r="H3041" s="42">
        <f>_xll.qlCalendarAdvance(Calendar,$H3040,B3041,"f",FALSE)</f>
        <v>61086</v>
      </c>
      <c r="I3041" s="140">
        <f>_xll.qlInterestRateIndexValueDate(Index1M,$H3041)</f>
        <v>61086</v>
      </c>
      <c r="J3041" s="145">
        <f>IFERROR(_xll.qlIndexFixing(Index1M,$H3041,TRUE,_xll.ohTrigger(RecalcTrigger,Trigger1M)),NA())</f>
        <v>6.7312880283410354E-3</v>
      </c>
      <c r="K3041" s="44">
        <f>IFERROR(_xll.qlIndexFixing(Index3M,H3041,TRUE,_xll.ohTrigger(RecalcTrigger,Trigger3M)),NA())</f>
        <v>6.8807971660025582E-3</v>
      </c>
      <c r="L3041" s="44">
        <f>IFERROR(_xll.qlIndexFixing(Index6M,$H3041,TRUE,_xll.ohTrigger(RecalcTrigger,Trigger6M)),NA())</f>
        <v>6.9490797386702868E-3</v>
      </c>
      <c r="M3041" s="146">
        <f>IFERROR(_xll.qlIndexFixing(Index1Y,$H3041,TRUE,_xll.ohTrigger(RecalcTrigger,Trigger1Y)),NA())</f>
        <v>7.1969077083455877E-3</v>
      </c>
      <c r="N3041" s="145">
        <f>IFERROR(_xll.qlIndexFixing(ONIndex1M,I3041,TRUE,_xll.ohTrigger(RecalcTrigger,Trigger1M)),NA())</f>
        <v>6.7213915415365033E-3</v>
      </c>
      <c r="O3041" s="44">
        <f>IFERROR(_xll.qlIndexFixing(ONIndex3M,I3041,TRUE,_xll.ohTrigger(RecalcTrigger,Trigger3M)),NA())</f>
        <v>6.8531556658735227E-3</v>
      </c>
      <c r="P3041" s="44">
        <f>IFERROR(_xll.qlIndexFixing(ONIndex6M,I3041,TRUE,_xll.ohTrigger(RecalcTrigger,Trigger6M)),NA())</f>
        <v>6.8857556984391888E-3</v>
      </c>
      <c r="Q3041" s="146">
        <f>IFERROR(_xll.qlIndexFixing(ONIndex1Y,I3041,TRUE,_xll.ohTrigger(RecalcTrigger,Trigger1Y)),NA())</f>
        <v>7.0669037379800237E-3</v>
      </c>
    </row>
    <row r="3042" spans="2:17" x14ac:dyDescent="0.2">
      <c r="B3042" s="39" t="s">
        <v>42</v>
      </c>
      <c r="D3042" s="42">
        <f>_xll.qlCalendarAdvance(Calendar,$D3041,B3042,"f",FALSE)</f>
        <v>61093</v>
      </c>
      <c r="E3042" s="140">
        <f>_xll.qlInterestRateIndexValueDate(IndexON,D3042)</f>
        <v>61093</v>
      </c>
      <c r="F3042" s="156">
        <f>IFERROR(_xll.qlIndexFixing(IndexON,D3042,TRUE,_xll.ohTrigger(RecalcTrigger,TriggerON)),NA())</f>
        <v>5.9907990800733835E-3</v>
      </c>
      <c r="H3042" s="42">
        <f>_xll.qlCalendarAdvance(Calendar,$H3041,B3042,"f",FALSE)</f>
        <v>61093</v>
      </c>
      <c r="I3042" s="140">
        <f>_xll.qlInterestRateIndexValueDate(Index1M,$H3042)</f>
        <v>61093</v>
      </c>
      <c r="J3042" s="145">
        <f>IFERROR(_xll.qlIndexFixing(Index1M,$H3042,TRUE,_xll.ohTrigger(RecalcTrigger,Trigger1M)),NA())</f>
        <v>6.7351898532450605E-3</v>
      </c>
      <c r="K3042" s="44">
        <f>IFERROR(_xll.qlIndexFixing(Index3M,H3042,TRUE,_xll.ohTrigger(RecalcTrigger,Trigger3M)),NA())</f>
        <v>6.8838287839028565E-3</v>
      </c>
      <c r="L3042" s="44">
        <f>IFERROR(_xll.qlIndexFixing(Index6M,$H3042,TRUE,_xll.ohTrigger(RecalcTrigger,Trigger6M)),NA())</f>
        <v>6.9526332830510225E-3</v>
      </c>
      <c r="M3042" s="146">
        <f>IFERROR(_xll.qlIndexFixing(Index1Y,$H3042,TRUE,_xll.ohTrigger(RecalcTrigger,Trigger1Y)),NA())</f>
        <v>7.2008571703213757E-3</v>
      </c>
      <c r="N3042" s="145">
        <f>IFERROR(_xll.qlIndexFixing(ONIndex1M,I3042,TRUE,_xll.ohTrigger(RecalcTrigger,Trigger1M)),NA())</f>
        <v>6.7253076632178832E-3</v>
      </c>
      <c r="O3042" s="44">
        <f>IFERROR(_xll.qlIndexFixing(ONIndex3M,I3042,TRUE,_xll.ohTrigger(RecalcTrigger,Trigger3M)),NA())</f>
        <v>6.8565275202836506E-3</v>
      </c>
      <c r="P3042" s="44">
        <f>IFERROR(_xll.qlIndexFixing(ONIndex6M,I3042,TRUE,_xll.ohTrigger(RecalcTrigger,Trigger6M)),NA())</f>
        <v>6.8897425398894985E-3</v>
      </c>
      <c r="Q3042" s="146">
        <f>IFERROR(_xll.qlIndexFixing(ONIndex1Y,I3042,TRUE,_xll.ohTrigger(RecalcTrigger,Trigger1Y)),NA())</f>
        <v>7.0710429163700628E-3</v>
      </c>
    </row>
    <row r="3043" spans="2:17" x14ac:dyDescent="0.2">
      <c r="B3043" s="39" t="s">
        <v>42</v>
      </c>
      <c r="D3043" s="42">
        <f>_xll.qlCalendarAdvance(Calendar,$D3042,B3043,"f",FALSE)</f>
        <v>61100</v>
      </c>
      <c r="E3043" s="140">
        <f>_xll.qlInterestRateIndexValueDate(IndexON,D3043)</f>
        <v>61100</v>
      </c>
      <c r="F3043" s="156">
        <f>IFERROR(_xll.qlIndexFixing(IndexON,D3043,TRUE,_xll.ohTrigger(RecalcTrigger,TriggerON)),NA())</f>
        <v>5.9942952003144701E-3</v>
      </c>
      <c r="H3043" s="42">
        <f>_xll.qlCalendarAdvance(Calendar,$H3042,B3043,"f",FALSE)</f>
        <v>61100</v>
      </c>
      <c r="I3043" s="140">
        <f>_xll.qlInterestRateIndexValueDate(Index1M,$H3043)</f>
        <v>61100</v>
      </c>
      <c r="J3043" s="145">
        <f>IFERROR(_xll.qlIndexFixing(Index1M,$H3043,TRUE,_xll.ohTrigger(RecalcTrigger,Trigger1M)),NA())</f>
        <v>6.7390837660923726E-3</v>
      </c>
      <c r="K3043" s="44">
        <f>IFERROR(_xll.qlIndexFixing(Index3M,H3043,TRUE,_xll.ohTrigger(RecalcTrigger,Trigger3M)),NA())</f>
        <v>6.8871556897570933E-3</v>
      </c>
      <c r="L3043" s="44">
        <f>IFERROR(_xll.qlIndexFixing(Index6M,$H3043,TRUE,_xll.ohTrigger(RecalcTrigger,Trigger6M)),NA())</f>
        <v>6.9565208328568199E-3</v>
      </c>
      <c r="M3043" s="146">
        <f>IFERROR(_xll.qlIndexFixing(Index1Y,$H3043,TRUE,_xll.ohTrigger(RecalcTrigger,Trigger1Y)),NA())</f>
        <v>7.2047982280307975E-3</v>
      </c>
      <c r="N3043" s="145">
        <f>IFERROR(_xll.qlIndexFixing(ONIndex1M,I3043,TRUE,_xll.ohTrigger(RecalcTrigger,Trigger1M)),NA())</f>
        <v>6.7292158758358589E-3</v>
      </c>
      <c r="O3043" s="44">
        <f>IFERROR(_xll.qlIndexFixing(ONIndex3M,I3043,TRUE,_xll.ohTrigger(RecalcTrigger,Trigger3M)),NA())</f>
        <v>6.8598925648610809E-3</v>
      </c>
      <c r="P3043" s="44">
        <f>IFERROR(_xll.qlIndexFixing(ONIndex6M,I3043,TRUE,_xll.ohTrigger(RecalcTrigger,Trigger6M)),NA())</f>
        <v>6.8937213295539035E-3</v>
      </c>
      <c r="Q3043" s="146">
        <f>IFERROR(_xll.qlIndexFixing(ONIndex1Y,I3043,TRUE,_xll.ohTrigger(RecalcTrigger,Trigger1Y)),NA())</f>
        <v>7.075173735241469E-3</v>
      </c>
    </row>
    <row r="3044" spans="2:17" x14ac:dyDescent="0.2">
      <c r="B3044" s="39" t="s">
        <v>42</v>
      </c>
      <c r="D3044" s="42">
        <f>_xll.qlCalendarAdvance(Calendar,$D3043,B3044,"f",FALSE)</f>
        <v>61107</v>
      </c>
      <c r="E3044" s="140">
        <f>_xll.qlInterestRateIndexValueDate(IndexON,D3044)</f>
        <v>61107</v>
      </c>
      <c r="F3044" s="156">
        <f>IFERROR(_xll.qlIndexFixing(IndexON,D3044,TRUE,_xll.ohTrigger(RecalcTrigger,TriggerON)),NA())</f>
        <v>5.9977842454583818E-3</v>
      </c>
      <c r="H3044" s="42">
        <f>_xll.qlCalendarAdvance(Calendar,$H3043,B3044,"f",FALSE)</f>
        <v>61107</v>
      </c>
      <c r="I3044" s="140">
        <f>_xll.qlInterestRateIndexValueDate(Index1M,$H3044)</f>
        <v>61107</v>
      </c>
      <c r="J3044" s="145">
        <f>IFERROR(_xll.qlIndexFixing(Index1M,$H3044,TRUE,_xll.ohTrigger(RecalcTrigger,Trigger1M)),NA())</f>
        <v>6.7429697668721644E-3</v>
      </c>
      <c r="K3044" s="44">
        <f>IFERROR(_xll.qlIndexFixing(Index3M,H3044,TRUE,_xll.ohTrigger(RecalcTrigger,Trigger3M)),NA())</f>
        <v>6.890475776933901E-3</v>
      </c>
      <c r="L3044" s="44">
        <f>IFERROR(_xll.qlIndexFixing(Index6M,$H3044,TRUE,_xll.ohTrigger(RecalcTrigger,Trigger6M)),NA())</f>
        <v>6.9604003103662469E-3</v>
      </c>
      <c r="M3044" s="146">
        <f>IFERROR(_xll.qlIndexFixing(Index1Y,$H3044,TRUE,_xll.ohTrigger(RecalcTrigger,Trigger1Y)),NA())</f>
        <v>7.2101160293399028E-3</v>
      </c>
      <c r="N3044" s="145">
        <f>IFERROR(_xll.qlIndexFixing(ONIndex1M,I3044,TRUE,_xll.ohTrigger(RecalcTrigger,Trigger1M)),NA())</f>
        <v>6.7331161794714767E-3</v>
      </c>
      <c r="O3044" s="44">
        <f>IFERROR(_xll.qlIndexFixing(ONIndex3M,I3044,TRUE,_xll.ohTrigger(RecalcTrigger,Trigger3M)),NA())</f>
        <v>6.8632507996058134E-3</v>
      </c>
      <c r="P3044" s="44">
        <f>IFERROR(_xll.qlIndexFixing(ONIndex6M,I3044,TRUE,_xll.ohTrigger(RecalcTrigger,Trigger6M)),NA())</f>
        <v>6.8976920672703113E-3</v>
      </c>
      <c r="Q3044" s="146">
        <f>IFERROR(_xll.qlIndexFixing(ONIndex1Y,I3044,TRUE,_xll.ohTrigger(RecalcTrigger,Trigger1Y)),NA())</f>
        <v>7.0792961945942423E-3</v>
      </c>
    </row>
    <row r="3045" spans="2:17" x14ac:dyDescent="0.2">
      <c r="B3045" s="39" t="s">
        <v>42</v>
      </c>
      <c r="D3045" s="42">
        <f>_xll.qlCalendarAdvance(Calendar,$D3044,B3045,"f",FALSE)</f>
        <v>61114</v>
      </c>
      <c r="E3045" s="140">
        <f>_xll.qlInterestRateIndexValueDate(IndexON,D3045)</f>
        <v>61114</v>
      </c>
      <c r="F3045" s="156">
        <f>IFERROR(_xll.qlIndexFixing(IndexON,D3045,TRUE,_xll.ohTrigger(RecalcTrigger,TriggerON)),NA())</f>
        <v>6.0012662153430263E-3</v>
      </c>
      <c r="H3045" s="42">
        <f>_xll.qlCalendarAdvance(Calendar,$H3044,B3045,"f",FALSE)</f>
        <v>61114</v>
      </c>
      <c r="I3045" s="140">
        <f>_xll.qlInterestRateIndexValueDate(Index1M,$H3045)</f>
        <v>61114</v>
      </c>
      <c r="J3045" s="145">
        <f>IFERROR(_xll.qlIndexFixing(Index1M,$H3045,TRUE,_xll.ohTrigger(RecalcTrigger,Trigger1M)),NA())</f>
        <v>6.7468478555790341E-3</v>
      </c>
      <c r="K3045" s="44">
        <f>IFERROR(_xll.qlIndexFixing(Index3M,H3045,TRUE,_xll.ohTrigger(RecalcTrigger,Trigger3M)),NA())</f>
        <v>6.8937890454154665E-3</v>
      </c>
      <c r="L3045" s="44">
        <f>IFERROR(_xll.qlIndexFixing(Index6M,$H3045,TRUE,_xll.ohTrigger(RecalcTrigger,Trigger6M)),NA())</f>
        <v>6.9642717155319151E-3</v>
      </c>
      <c r="M3045" s="146">
        <f>IFERROR(_xll.qlIndexFixing(Index1Y,$H3045,TRUE,_xll.ohTrigger(RecalcTrigger,Trigger1Y)),NA())</f>
        <v>7.2126551302559407E-3</v>
      </c>
      <c r="N3045" s="145">
        <f>IFERROR(_xll.qlIndexFixing(ONIndex1M,I3045,TRUE,_xll.ohTrigger(RecalcTrigger,Trigger1M)),NA())</f>
        <v>6.7370085740436902E-3</v>
      </c>
      <c r="O3045" s="44">
        <f>IFERROR(_xll.qlIndexFixing(ONIndex3M,I3045,TRUE,_xll.ohTrigger(RecalcTrigger,Trigger3M)),NA())</f>
        <v>6.8666022245178482E-3</v>
      </c>
      <c r="P3045" s="44">
        <f>IFERROR(_xll.qlIndexFixing(ONIndex6M,I3045,TRUE,_xll.ohTrigger(RecalcTrigger,Trigger6M)),NA())</f>
        <v>6.9016547531197681E-3</v>
      </c>
      <c r="Q3045" s="146">
        <f>IFERROR(_xll.qlIndexFixing(ONIndex1Y,I3045,TRUE,_xll.ohTrigger(RecalcTrigger,Trigger1Y)),NA())</f>
        <v>7.0834102945094291E-3</v>
      </c>
    </row>
    <row r="3046" spans="2:17" x14ac:dyDescent="0.2">
      <c r="B3046" s="39" t="s">
        <v>42</v>
      </c>
      <c r="D3046" s="42">
        <f>_xll.qlCalendarAdvance(Calendar,$D3045,B3046,"f",FALSE)</f>
        <v>61121</v>
      </c>
      <c r="E3046" s="140">
        <f>_xll.qlInterestRateIndexValueDate(IndexON,D3046)</f>
        <v>61121</v>
      </c>
      <c r="F3046" s="156">
        <f>IFERROR(_xll.qlIndexFixing(IndexON,D3046,TRUE,_xll.ohTrigger(RecalcTrigger,TriggerON)),NA())</f>
        <v>6.0047411102925885E-3</v>
      </c>
      <c r="H3046" s="42">
        <f>_xll.qlCalendarAdvance(Calendar,$H3045,B3046,"f",FALSE)</f>
        <v>61121</v>
      </c>
      <c r="I3046" s="140">
        <f>_xll.qlInterestRateIndexValueDate(Index1M,$H3046)</f>
        <v>61121</v>
      </c>
      <c r="J3046" s="145">
        <f>IFERROR(_xll.qlIndexFixing(Index1M,$H3046,TRUE,_xll.ohTrigger(RecalcTrigger,Trigger1M)),NA())</f>
        <v>6.7517323523072744E-3</v>
      </c>
      <c r="K3046" s="44">
        <f>IFERROR(_xll.qlIndexFixing(Index3M,H3046,TRUE,_xll.ohTrigger(RecalcTrigger,Trigger3M)),NA())</f>
        <v>6.8973954795562365E-3</v>
      </c>
      <c r="L3046" s="44">
        <f>IFERROR(_xll.qlIndexFixing(Index6M,$H3046,TRUE,_xll.ohTrigger(RecalcTrigger,Trigger6M)),NA())</f>
        <v>6.9684746121002287E-3</v>
      </c>
      <c r="M3046" s="146">
        <f>IFERROR(_xll.qlIndexFixing(Index1Y,$H3046,TRUE,_xll.ohTrigger(RecalcTrigger,Trigger1Y)),NA())</f>
        <v>7.2165709745741395E-3</v>
      </c>
      <c r="N3046" s="145">
        <f>IFERROR(_xll.qlIndexFixing(ONIndex1M,I3046,TRUE,_xll.ohTrigger(RecalcTrigger,Trigger1M)),NA())</f>
        <v>6.7408930596335459E-3</v>
      </c>
      <c r="O3046" s="44">
        <f>IFERROR(_xll.qlIndexFixing(ONIndex3M,I3046,TRUE,_xll.ohTrigger(RecalcTrigger,Trigger3M)),NA())</f>
        <v>6.8699468395971852E-3</v>
      </c>
      <c r="P3046" s="44">
        <f>IFERROR(_xll.qlIndexFixing(ONIndex6M,I3046,TRUE,_xll.ohTrigger(RecalcTrigger,Trigger6M)),NA())</f>
        <v>6.9056093871022739E-3</v>
      </c>
      <c r="Q3046" s="146">
        <f>IFERROR(_xll.qlIndexFixing(ONIndex1Y,I3046,TRUE,_xll.ohTrigger(RecalcTrigger,Trigger1Y)),NA())</f>
        <v>7.0875160348249366E-3</v>
      </c>
    </row>
    <row r="3047" spans="2:17" x14ac:dyDescent="0.2">
      <c r="B3047" s="39" t="s">
        <v>42</v>
      </c>
      <c r="D3047" s="42">
        <f>_xll.qlCalendarAdvance(Calendar,$D3046,B3047,"f",FALSE)</f>
        <v>61128</v>
      </c>
      <c r="E3047" s="140">
        <f>_xll.qlInterestRateIndexValueDate(IndexON,D3047)</f>
        <v>61128</v>
      </c>
      <c r="F3047" s="156">
        <f>IFERROR(_xll.qlIndexFixing(IndexON,D3047,TRUE,_xll.ohTrigger(RecalcTrigger,TriggerON)),NA())</f>
        <v>6.0082089301449759E-3</v>
      </c>
      <c r="H3047" s="42">
        <f>_xll.qlCalendarAdvance(Calendar,$H3046,B3047,"f",FALSE)</f>
        <v>61128</v>
      </c>
      <c r="I3047" s="140">
        <f>_xll.qlInterestRateIndexValueDate(Index1M,$H3047)</f>
        <v>61128</v>
      </c>
      <c r="J3047" s="145">
        <f>IFERROR(_xll.qlIndexFixing(Index1M,$H3047,TRUE,_xll.ohTrigger(RecalcTrigger,Trigger1M)),NA())</f>
        <v>6.7555931356323325E-3</v>
      </c>
      <c r="K3047" s="44">
        <f>IFERROR(_xll.qlIndexFixing(Index3M,H3047,TRUE,_xll.ohTrigger(RecalcTrigger,Trigger3M)),NA())</f>
        <v>6.9006946858500614E-3</v>
      </c>
      <c r="L3047" s="44">
        <f>IFERROR(_xll.qlIndexFixing(Index6M,$H3047,TRUE,_xll.ohTrigger(RecalcTrigger,Trigger6M)),NA())</f>
        <v>6.9723293693126067E-3</v>
      </c>
      <c r="M3047" s="146">
        <f>IFERROR(_xll.qlIndexFixing(Index1Y,$H3047,TRUE,_xll.ohTrigger(RecalcTrigger,Trigger1Y)),NA())</f>
        <v>7.2204784142311492E-3</v>
      </c>
      <c r="N3047" s="145">
        <f>IFERROR(_xll.qlIndexFixing(ONIndex1M,I3047,TRUE,_xll.ohTrigger(RecalcTrigger,Trigger1M)),NA())</f>
        <v>6.7447696361599974E-3</v>
      </c>
      <c r="O3047" s="44">
        <f>IFERROR(_xll.qlIndexFixing(ONIndex3M,I3047,TRUE,_xll.ohTrigger(RecalcTrigger,Trigger3M)),NA())</f>
        <v>6.8732846447627782E-3</v>
      </c>
      <c r="P3047" s="44">
        <f>IFERROR(_xll.qlIndexFixing(ONIndex6M,I3047,TRUE,_xll.ohTrigger(RecalcTrigger,Trigger6M)),NA())</f>
        <v>6.9095559693799213E-3</v>
      </c>
      <c r="Q3047" s="146">
        <f>IFERROR(_xll.qlIndexFixing(ONIndex1Y,I3047,TRUE,_xll.ohTrigger(RecalcTrigger,Trigger1Y)),NA())</f>
        <v>7.0916134157028576E-3</v>
      </c>
    </row>
    <row r="3048" spans="2:17" x14ac:dyDescent="0.2">
      <c r="B3048" s="39" t="s">
        <v>42</v>
      </c>
      <c r="D3048" s="42">
        <f>_xll.qlCalendarAdvance(Calendar,$D3047,B3048,"f",FALSE)</f>
        <v>61135</v>
      </c>
      <c r="E3048" s="140">
        <f>_xll.qlInterestRateIndexValueDate(IndexON,D3048)</f>
        <v>61135</v>
      </c>
      <c r="F3048" s="156">
        <f>IFERROR(_xll.qlIndexFixing(IndexON,D3048,TRUE,_xll.ohTrigger(RecalcTrigger,TriggerON)),NA())</f>
        <v>6.0116696749001886E-3</v>
      </c>
      <c r="H3048" s="42">
        <f>_xll.qlCalendarAdvance(Calendar,$H3047,B3048,"f",FALSE)</f>
        <v>61135</v>
      </c>
      <c r="I3048" s="140">
        <f>_xll.qlInterestRateIndexValueDate(Index1M,$H3048)</f>
        <v>61135</v>
      </c>
      <c r="J3048" s="145">
        <f>IFERROR(_xll.qlIndexFixing(Index1M,$H3048,TRUE,_xll.ohTrigger(RecalcTrigger,Trigger1M)),NA())</f>
        <v>6.7594460065391621E-3</v>
      </c>
      <c r="K3048" s="44">
        <f>IFERROR(_xll.qlIndexFixing(Index3M,H3048,TRUE,_xll.ohTrigger(RecalcTrigger,Trigger3M)),NA())</f>
        <v>6.9039870733000755E-3</v>
      </c>
      <c r="L3048" s="44">
        <f>IFERROR(_xll.qlIndexFixing(Index6M,$H3048,TRUE,_xll.ohTrigger(RecalcTrigger,Trigger6M)),NA())</f>
        <v>6.9761760539238417E-3</v>
      </c>
      <c r="M3048" s="146">
        <f>IFERROR(_xll.qlIndexFixing(Index1Y,$H3048,TRUE,_xll.ohTrigger(RecalcTrigger,Trigger1Y)),NA())</f>
        <v>7.2243774491290921E-3</v>
      </c>
      <c r="N3048" s="145">
        <f>IFERROR(_xll.qlIndexFixing(ONIndex1M,I3048,TRUE,_xll.ohTrigger(RecalcTrigger,Trigger1M)),NA())</f>
        <v>6.7486383035419983E-3</v>
      </c>
      <c r="O3048" s="44">
        <f>IFERROR(_xll.qlIndexFixing(ONIndex3M,I3048,TRUE,_xll.ohTrigger(RecalcTrigger,Trigger3M)),NA())</f>
        <v>6.8766156402577661E-3</v>
      </c>
      <c r="P3048" s="44">
        <f>IFERROR(_xll.qlIndexFixing(ONIndex6M,I3048,TRUE,_xll.ohTrigger(RecalcTrigger,Trigger6M)),NA())</f>
        <v>6.9134944997095715E-3</v>
      </c>
      <c r="Q3048" s="146">
        <f>IFERROR(_xll.qlIndexFixing(ONIndex1Y,I3048,TRUE,_xll.ohTrigger(RecalcTrigger,Trigger1Y)),NA())</f>
        <v>7.0957024369810995E-3</v>
      </c>
    </row>
    <row r="3049" spans="2:17" x14ac:dyDescent="0.2">
      <c r="B3049" s="39" t="s">
        <v>42</v>
      </c>
      <c r="D3049" s="42">
        <f>_xll.qlCalendarAdvance(Calendar,$D3048,B3049,"f",FALSE)</f>
        <v>61142</v>
      </c>
      <c r="E3049" s="140">
        <f>_xll.qlInterestRateIndexValueDate(IndexON,D3049)</f>
        <v>61142</v>
      </c>
      <c r="F3049" s="156">
        <f>IFERROR(_xll.qlIndexFixing(IndexON,D3049,TRUE,_xll.ohTrigger(RecalcTrigger,TriggerON)),NA())</f>
        <v>6.0151233444771801E-3</v>
      </c>
      <c r="H3049" s="42">
        <f>_xll.qlCalendarAdvance(Calendar,$H3048,B3049,"f",FALSE)</f>
        <v>61142</v>
      </c>
      <c r="I3049" s="140">
        <f>_xll.qlInterestRateIndexValueDate(Index1M,$H3049)</f>
        <v>61142</v>
      </c>
      <c r="J3049" s="145">
        <f>IFERROR(_xll.qlIndexFixing(Index1M,$H3049,TRUE,_xll.ohTrigger(RecalcTrigger,Trigger1M)),NA())</f>
        <v>6.763290965030218E-3</v>
      </c>
      <c r="K3049" s="44">
        <f>IFERROR(_xll.qlIndexFixing(Index3M,H3049,TRUE,_xll.ohTrigger(RecalcTrigger,Trigger3M)),NA())</f>
        <v>6.9072726418868986E-3</v>
      </c>
      <c r="L3049" s="44">
        <f>IFERROR(_xll.qlIndexFixing(Index6M,$H3049,TRUE,_xll.ohTrigger(RecalcTrigger,Trigger6M)),NA())</f>
        <v>6.9800146658863605E-3</v>
      </c>
      <c r="M3049" s="146">
        <f>IFERROR(_xll.qlIndexFixing(Index1Y,$H3049,TRUE,_xll.ohTrigger(RecalcTrigger,Trigger1Y)),NA())</f>
        <v>7.2282680791698733E-3</v>
      </c>
      <c r="N3049" s="145">
        <f>IFERROR(_xll.qlIndexFixing(ONIndex1M,I3049,TRUE,_xll.ohTrigger(RecalcTrigger,Trigger1M)),NA())</f>
        <v>6.7524990620226877E-3</v>
      </c>
      <c r="O3049" s="44">
        <f>IFERROR(_xll.qlIndexFixing(ONIndex3M,I3049,TRUE,_xll.ohTrigger(RecalcTrigger,Trigger3M)),NA())</f>
        <v>6.8799398258390099E-3</v>
      </c>
      <c r="P3049" s="44">
        <f>IFERROR(_xll.qlIndexFixing(ONIndex6M,I3049,TRUE,_xll.ohTrigger(RecalcTrigger,Trigger6M)),NA())</f>
        <v>6.9174249780912245E-3</v>
      </c>
      <c r="Q3049" s="146">
        <f>IFERROR(_xll.qlIndexFixing(ONIndex1Y,I3049,TRUE,_xll.ohTrigger(RecalcTrigger,Trigger1Y)),NA())</f>
        <v>7.0997830988217547E-3</v>
      </c>
    </row>
    <row r="3050" spans="2:17" x14ac:dyDescent="0.2">
      <c r="B3050" s="39" t="s">
        <v>42</v>
      </c>
      <c r="D3050" s="42">
        <f>_xll.qlCalendarAdvance(Calendar,$D3049,B3050,"f",FALSE)</f>
        <v>61149</v>
      </c>
      <c r="E3050" s="140">
        <f>_xll.qlInterestRateIndexValueDate(IndexON,D3050)</f>
        <v>61149</v>
      </c>
      <c r="F3050" s="156">
        <f>IFERROR(_xll.qlIndexFixing(IndexON,D3050,TRUE,_xll.ohTrigger(RecalcTrigger,TriggerON)),NA())</f>
        <v>6.0185699390380432E-3</v>
      </c>
      <c r="H3050" s="42">
        <f>_xll.qlCalendarAdvance(Calendar,$H3049,B3050,"f",FALSE)</f>
        <v>61149</v>
      </c>
      <c r="I3050" s="140">
        <f>_xll.qlInterestRateIndexValueDate(Index1M,$H3050)</f>
        <v>61149</v>
      </c>
      <c r="J3050" s="145">
        <f>IFERROR(_xll.qlIndexFixing(Index1M,$H3050,TRUE,_xll.ohTrigger(RecalcTrigger,Trigger1M)),NA())</f>
        <v>6.7661196177331764E-3</v>
      </c>
      <c r="K3050" s="44">
        <f>IFERROR(_xll.qlIndexFixing(Index3M,H3050,TRUE,_xll.ohTrigger(RecalcTrigger,Trigger3M)),NA())</f>
        <v>6.9105513915937921E-3</v>
      </c>
      <c r="L3050" s="44">
        <f>IFERROR(_xll.qlIndexFixing(Index6M,$H3050,TRUE,_xll.ohTrigger(RecalcTrigger,Trigger6M)),NA())</f>
        <v>6.983507654560803E-3</v>
      </c>
      <c r="M3050" s="146">
        <f>IFERROR(_xll.qlIndexFixing(Index1Y,$H3050,TRUE,_xll.ohTrigger(RecalcTrigger,Trigger1Y)),NA())</f>
        <v>7.2321503042558381E-3</v>
      </c>
      <c r="N3050" s="145">
        <f>IFERROR(_xll.qlIndexFixing(ONIndex1M,I3050,TRUE,_xll.ohTrigger(RecalcTrigger,Trigger1M)),NA())</f>
        <v>6.7563519114399728E-3</v>
      </c>
      <c r="O3050" s="44">
        <f>IFERROR(_xll.qlIndexFixing(ONIndex3M,I3050,TRUE,_xll.ohTrigger(RecalcTrigger,Trigger3M)),NA())</f>
        <v>6.8832572015065097E-3</v>
      </c>
      <c r="P3050" s="44">
        <f>IFERROR(_xll.qlIndexFixing(ONIndex6M,I3050,TRUE,_xll.ohTrigger(RecalcTrigger,Trigger6M)),NA())</f>
        <v>6.9213474046869727E-3</v>
      </c>
      <c r="Q3050" s="146">
        <f>IFERROR(_xll.qlIndexFixing(ONIndex1Y,I3050,TRUE,_xll.ohTrigger(RecalcTrigger,Trigger1Y)),NA())</f>
        <v>7.1038554010627308E-3</v>
      </c>
    </row>
    <row r="3051" spans="2:17" x14ac:dyDescent="0.2">
      <c r="B3051" s="39" t="s">
        <v>42</v>
      </c>
      <c r="D3051" s="42">
        <f>_xll.qlCalendarAdvance(Calendar,$D3050,B3051,"f",FALSE)</f>
        <v>61156</v>
      </c>
      <c r="E3051" s="140">
        <f>_xll.qlInterestRateIndexValueDate(IndexON,D3051)</f>
        <v>61156</v>
      </c>
      <c r="F3051" s="156">
        <f>IFERROR(_xll.qlIndexFixing(IndexON,D3051,TRUE,_xll.ohTrigger(RecalcTrigger,TriggerON)),NA())</f>
        <v>6.0220094585017314E-3</v>
      </c>
      <c r="H3051" s="42">
        <f>_xll.qlCalendarAdvance(Calendar,$H3050,B3051,"f",FALSE)</f>
        <v>61156</v>
      </c>
      <c r="I3051" s="140">
        <f>_xll.qlInterestRateIndexValueDate(Index1M,$H3051)</f>
        <v>61156</v>
      </c>
      <c r="J3051" s="145">
        <f>IFERROR(_xll.qlIndexFixing(Index1M,$H3051,TRUE,_xll.ohTrigger(RecalcTrigger,Trigger1M)),NA())</f>
        <v>6.7699502338404161E-3</v>
      </c>
      <c r="K3051" s="44">
        <f>IFERROR(_xll.qlIndexFixing(Index3M,H3051,TRUE,_xll.ohTrigger(RecalcTrigger,Trigger3M)),NA())</f>
        <v>6.9138233224066616E-3</v>
      </c>
      <c r="L3051" s="44">
        <f>IFERROR(_xll.qlIndexFixing(Index6M,$H3051,TRUE,_xll.ohTrigger(RecalcTrigger,Trigger6M)),NA())</f>
        <v>6.9873306246807342E-3</v>
      </c>
      <c r="M3051" s="146">
        <f>IFERROR(_xll.qlIndexFixing(Index1Y,$H3051,TRUE,_xll.ohTrigger(RecalcTrigger,Trigger1Y)),NA())</f>
        <v>7.2360241242891109E-3</v>
      </c>
      <c r="N3051" s="145">
        <f>IFERROR(_xll.qlIndexFixing(ONIndex1M,I3051,TRUE,_xll.ohTrigger(RecalcTrigger,Trigger1M)),NA())</f>
        <v>6.7601968517938538E-3</v>
      </c>
      <c r="O3051" s="44">
        <f>IFERROR(_xll.qlIndexFixing(ONIndex3M,I3051,TRUE,_xll.ohTrigger(RecalcTrigger,Trigger3M)),NA())</f>
        <v>6.8865677675034043E-3</v>
      </c>
      <c r="P3051" s="44">
        <f>IFERROR(_xll.qlIndexFixing(ONIndex6M,I3051,TRUE,_xll.ohTrigger(RecalcTrigger,Trigger6M)),NA())</f>
        <v>6.92526177941577E-3</v>
      </c>
      <c r="Q3051" s="146">
        <f>IFERROR(_xll.qlIndexFixing(ONIndex1Y,I3051,TRUE,_xll.ohTrigger(RecalcTrigger,Trigger1Y)),NA())</f>
        <v>7.1079193437850741E-3</v>
      </c>
    </row>
    <row r="3052" spans="2:17" x14ac:dyDescent="0.2">
      <c r="B3052" s="39" t="s">
        <v>42</v>
      </c>
      <c r="D3052" s="42">
        <f>_xll.qlCalendarAdvance(Calendar,$D3051,B3052,"f",FALSE)</f>
        <v>61163</v>
      </c>
      <c r="E3052" s="140">
        <f>_xll.qlInterestRateIndexValueDate(IndexON,D3052)</f>
        <v>61163</v>
      </c>
      <c r="F3052" s="156">
        <f>IFERROR(_xll.qlIndexFixing(IndexON,D3052,TRUE,_xll.ohTrigger(RecalcTrigger,TriggerON)),NA())</f>
        <v>6.0254419029492912E-3</v>
      </c>
      <c r="H3052" s="42">
        <f>_xll.qlCalendarAdvance(Calendar,$H3051,B3052,"f",FALSE)</f>
        <v>61163</v>
      </c>
      <c r="I3052" s="140">
        <f>_xll.qlInterestRateIndexValueDate(Index1M,$H3052)</f>
        <v>61163</v>
      </c>
      <c r="J3052" s="145">
        <f>IFERROR(_xll.qlIndexFixing(Index1M,$H3052,TRUE,_xll.ohTrigger(RecalcTrigger,Trigger1M)),NA())</f>
        <v>6.7737729378180012E-3</v>
      </c>
      <c r="K3052" s="44">
        <f>IFERROR(_xll.qlIndexFixing(Index3M,H3052,TRUE,_xll.ohTrigger(RecalcTrigger,Trigger3M)),NA())</f>
        <v>6.9170884343043634E-3</v>
      </c>
      <c r="L3052" s="44">
        <f>IFERROR(_xll.qlIndexFixing(Index6M,$H3052,TRUE,_xll.ohTrigger(RecalcTrigger,Trigger6M)),NA())</f>
        <v>6.9911455221313918E-3</v>
      </c>
      <c r="M3052" s="146">
        <f>IFERROR(_xll.qlIndexFixing(Index1Y,$H3052,TRUE,_xll.ohTrigger(RecalcTrigger,Trigger1Y)),NA())</f>
        <v>7.2398895391724803E-3</v>
      </c>
      <c r="N3052" s="145">
        <f>IFERROR(_xll.qlIndexFixing(ONIndex1M,I3052,TRUE,_xll.ohTrigger(RecalcTrigger,Trigger1M)),NA())</f>
        <v>6.7640338831653768E-3</v>
      </c>
      <c r="O3052" s="44">
        <f>IFERROR(_xll.qlIndexFixing(ONIndex3M,I3052,TRUE,_xll.ohTrigger(RecalcTrigger,Trigger3M)),NA())</f>
        <v>6.8898715235865549E-3</v>
      </c>
      <c r="P3052" s="44">
        <f>IFERROR(_xll.qlIndexFixing(ONIndex6M,I3052,TRUE,_xll.ohTrigger(RecalcTrigger,Trigger6M)),NA())</f>
        <v>6.9291681022776164E-3</v>
      </c>
      <c r="Q3052" s="146">
        <f>IFERROR(_xll.qlIndexFixing(ONIndex1Y,I3052,TRUE,_xll.ohTrigger(RecalcTrigger,Trigger1Y)),NA())</f>
        <v>7.1119749269887844E-3</v>
      </c>
    </row>
    <row r="3053" spans="2:17" x14ac:dyDescent="0.2">
      <c r="B3053" s="39" t="s">
        <v>42</v>
      </c>
      <c r="D3053" s="42">
        <f>_xll.qlCalendarAdvance(Calendar,$D3052,B3053,"f",FALSE)</f>
        <v>61170</v>
      </c>
      <c r="E3053" s="140">
        <f>_xll.qlInterestRateIndexValueDate(IndexON,D3053)</f>
        <v>61170</v>
      </c>
      <c r="F3053" s="156">
        <f>IFERROR(_xll.qlIndexFixing(IndexON,D3053,TRUE,_xll.ohTrigger(RecalcTrigger,TriggerON)),NA())</f>
        <v>6.0288672722186298E-3</v>
      </c>
      <c r="H3053" s="42">
        <f>_xll.qlCalendarAdvance(Calendar,$H3052,B3053,"f",FALSE)</f>
        <v>61170</v>
      </c>
      <c r="I3053" s="140">
        <f>_xll.qlInterestRateIndexValueDate(Index1M,$H3053)</f>
        <v>61170</v>
      </c>
      <c r="J3053" s="145">
        <f>IFERROR(_xll.qlIndexFixing(Index1M,$H3053,TRUE,_xll.ohTrigger(RecalcTrigger,Trigger1M)),NA())</f>
        <v>6.777587729660528E-3</v>
      </c>
      <c r="K3053" s="44">
        <f>IFERROR(_xll.qlIndexFixing(Index3M,H3053,TRUE,_xll.ohTrigger(RecalcTrigger,Trigger3M)),NA())</f>
        <v>6.9203467272736848E-3</v>
      </c>
      <c r="L3053" s="44">
        <f>IFERROR(_xll.qlIndexFixing(Index6M,$H3053,TRUE,_xll.ohTrigger(RecalcTrigger,Trigger6M)),NA())</f>
        <v>6.9949523468653902E-3</v>
      </c>
      <c r="M3053" s="146">
        <f>IFERROR(_xll.qlIndexFixing(Index1Y,$H3053,TRUE,_xll.ohTrigger(RecalcTrigger,Trigger1Y)),NA())</f>
        <v>7.2437465488089563E-3</v>
      </c>
      <c r="N3053" s="145">
        <f>IFERROR(_xll.qlIndexFixing(ONIndex1M,I3053,TRUE,_xll.ohTrigger(RecalcTrigger,Trigger1M)),NA())</f>
        <v>6.7678630054734956E-3</v>
      </c>
      <c r="O3053" s="44">
        <f>IFERROR(_xll.qlIndexFixing(ONIndex3M,I3053,TRUE,_xll.ohTrigger(RecalcTrigger,Trigger3M)),NA())</f>
        <v>6.8931684698370077E-3</v>
      </c>
      <c r="P3053" s="44">
        <f>IFERROR(_xll.qlIndexFixing(ONIndex6M,I3053,TRUE,_xll.ohTrigger(RecalcTrigger,Trigger6M)),NA())</f>
        <v>6.9330663732725117E-3</v>
      </c>
      <c r="Q3053" s="146">
        <f>IFERROR(_xll.qlIndexFixing(ONIndex1Y,I3053,TRUE,_xll.ohTrigger(RecalcTrigger,Trigger1Y)),NA())</f>
        <v>7.1160221506738619E-3</v>
      </c>
    </row>
    <row r="3054" spans="2:17" x14ac:dyDescent="0.2">
      <c r="B3054" s="39" t="s">
        <v>42</v>
      </c>
      <c r="D3054" s="42">
        <f>_xll.qlCalendarAdvance(Calendar,$D3053,B3054,"f",FALSE)</f>
        <v>61177</v>
      </c>
      <c r="E3054" s="140">
        <f>_xll.qlInterestRateIndexValueDate(IndexON,D3054)</f>
        <v>61177</v>
      </c>
      <c r="F3054" s="156">
        <f>IFERROR(_xll.qlIndexFixing(IndexON,D3054,TRUE,_xll.ohTrigger(RecalcTrigger,TriggerON)),NA())</f>
        <v>6.0322855663907937E-3</v>
      </c>
      <c r="H3054" s="42">
        <f>_xll.qlCalendarAdvance(Calendar,$H3053,B3054,"f",FALSE)</f>
        <v>61177</v>
      </c>
      <c r="I3054" s="140">
        <f>_xll.qlInterestRateIndexValueDate(Index1M,$H3054)</f>
        <v>61177</v>
      </c>
      <c r="J3054" s="145">
        <f>IFERROR(_xll.qlIndexFixing(Index1M,$H3054,TRUE,_xll.ohTrigger(RecalcTrigger,Trigger1M)),NA())</f>
        <v>6.7813946093625939E-3</v>
      </c>
      <c r="K3054" s="44">
        <f>IFERROR(_xll.qlIndexFixing(Index3M,H3054,TRUE,_xll.ohTrigger(RecalcTrigger,Trigger3M)),NA())</f>
        <v>6.9235982012970073E-3</v>
      </c>
      <c r="L3054" s="44">
        <f>IFERROR(_xll.qlIndexFixing(Index6M,$H3054,TRUE,_xll.ohTrigger(RecalcTrigger,Trigger6M)),NA())</f>
        <v>6.9987510988375537E-3</v>
      </c>
      <c r="M3054" s="146">
        <f>IFERROR(_xll.qlIndexFixing(Index1Y,$H3054,TRUE,_xll.ohTrigger(RecalcTrigger,Trigger1Y)),NA())</f>
        <v>7.2475951531015496E-3</v>
      </c>
      <c r="N3054" s="145">
        <f>IFERROR(_xll.qlIndexFixing(ONIndex1M,I3054,TRUE,_xll.ohTrigger(RecalcTrigger,Trigger1M)),NA())</f>
        <v>6.7716842187992565E-3</v>
      </c>
      <c r="O3054" s="44">
        <f>IFERROR(_xll.qlIndexFixing(ONIndex3M,I3054,TRUE,_xll.ohTrigger(RecalcTrigger,Trigger3M)),NA())</f>
        <v>6.8964586062547628E-3</v>
      </c>
      <c r="P3054" s="44">
        <f>IFERROR(_xll.qlIndexFixing(ONIndex6M,I3054,TRUE,_xll.ohTrigger(RecalcTrigger,Trigger6M)),NA())</f>
        <v>6.9369565924815024E-3</v>
      </c>
      <c r="Q3054" s="146">
        <f>IFERROR(_xll.qlIndexFixing(ONIndex1Y,I3054,TRUE,_xll.ohTrigger(RecalcTrigger,Trigger1Y)),NA())</f>
        <v>7.1200610148403065E-3</v>
      </c>
    </row>
    <row r="3055" spans="2:17" x14ac:dyDescent="0.2">
      <c r="B3055" s="39" t="s">
        <v>42</v>
      </c>
      <c r="D3055" s="42">
        <f>_xll.qlCalendarAdvance(Calendar,$D3054,B3055,"f",FALSE)</f>
        <v>61184</v>
      </c>
      <c r="E3055" s="140">
        <f>_xll.qlInterestRateIndexValueDate(IndexON,D3055)</f>
        <v>61184</v>
      </c>
      <c r="F3055" s="156">
        <f>IFERROR(_xll.qlIndexFixing(IndexON,D3055,TRUE,_xll.ohTrigger(RecalcTrigger,TriggerON)),NA())</f>
        <v>6.0356967855468291E-3</v>
      </c>
      <c r="H3055" s="42">
        <f>_xll.qlCalendarAdvance(Calendar,$H3054,B3055,"f",FALSE)</f>
        <v>61184</v>
      </c>
      <c r="I3055" s="140">
        <f>_xll.qlInterestRateIndexValueDate(Index1M,$H3055)</f>
        <v>61184</v>
      </c>
      <c r="J3055" s="145">
        <f>IFERROR(_xll.qlIndexFixing(Index1M,$H3055,TRUE,_xll.ohTrigger(RecalcTrigger,Trigger1M)),NA())</f>
        <v>6.7861945545920387E-3</v>
      </c>
      <c r="K3055" s="44">
        <f>IFERROR(_xll.qlIndexFixing(Index3M,H3055,TRUE,_xll.ohTrigger(RecalcTrigger,Trigger3M)),NA())</f>
        <v>6.926842856355829E-3</v>
      </c>
      <c r="L3055" s="44">
        <f>IFERROR(_xll.qlIndexFixing(Index6M,$H3055,TRUE,_xll.ohTrigger(RecalcTrigger,Trigger6M)),NA())</f>
        <v>7.0028768094476243E-3</v>
      </c>
      <c r="M3055" s="146">
        <f>IFERROR(_xll.qlIndexFixing(Index1Y,$H3055,TRUE,_xll.ohTrigger(RecalcTrigger,Trigger1Y)),NA())</f>
        <v>7.25143535195327E-3</v>
      </c>
      <c r="N3055" s="145">
        <f>IFERROR(_xll.qlIndexFixing(ONIndex1M,I3055,TRUE,_xll.ohTrigger(RecalcTrigger,Trigger1M)),NA())</f>
        <v>6.7754975230616132E-3</v>
      </c>
      <c r="O3055" s="44">
        <f>IFERROR(_xll.qlIndexFixing(ONIndex3M,I3055,TRUE,_xll.ohTrigger(RecalcTrigger,Trigger3M)),NA())</f>
        <v>6.8997419329208665E-3</v>
      </c>
      <c r="P3055" s="44">
        <f>IFERROR(_xll.qlIndexFixing(ONIndex6M,I3055,TRUE,_xll.ohTrigger(RecalcTrigger,Trigger6M)),NA())</f>
        <v>6.9408387597424959E-3</v>
      </c>
      <c r="Q3055" s="146">
        <f>IFERROR(_xll.qlIndexFixing(ONIndex1Y,I3055,TRUE,_xll.ohTrigger(RecalcTrigger,Trigger1Y)),NA())</f>
        <v>7.1240915194881183E-3</v>
      </c>
    </row>
    <row r="3056" spans="2:17" x14ac:dyDescent="0.2">
      <c r="B3056" s="39" t="s">
        <v>42</v>
      </c>
      <c r="D3056" s="42">
        <f>_xll.qlCalendarAdvance(Calendar,$D3055,B3056,"f",FALSE)</f>
        <v>61191</v>
      </c>
      <c r="E3056" s="140">
        <f>_xll.qlInterestRateIndexValueDate(IndexON,D3056)</f>
        <v>61191</v>
      </c>
      <c r="F3056" s="156">
        <f>IFERROR(_xll.qlIndexFixing(IndexON,D3056,TRUE,_xll.ohTrigger(RecalcTrigger,TriggerON)),NA())</f>
        <v>6.0391009295246434E-3</v>
      </c>
      <c r="H3056" s="42">
        <f>_xll.qlCalendarAdvance(Calendar,$H3055,B3056,"f",FALSE)</f>
        <v>61191</v>
      </c>
      <c r="I3056" s="140">
        <f>_xll.qlInterestRateIndexValueDate(Index1M,$H3056)</f>
        <v>61191</v>
      </c>
      <c r="J3056" s="145">
        <f>IFERROR(_xll.qlIndexFixing(Index1M,$H3056,TRUE,_xll.ohTrigger(RecalcTrigger,Trigger1M)),NA())</f>
        <v>6.7899841258828812E-3</v>
      </c>
      <c r="K3056" s="44">
        <f>IFERROR(_xll.qlIndexFixing(Index3M,H3056,TRUE,_xll.ohTrigger(RecalcTrigger,Trigger3M)),NA())</f>
        <v>6.9300806924351768E-3</v>
      </c>
      <c r="L3056" s="44">
        <f>IFERROR(_xll.qlIndexFixing(Index6M,$H3056,TRUE,_xll.ohTrigger(RecalcTrigger,Trigger6M)),NA())</f>
        <v>7.0066589115723981E-3</v>
      </c>
      <c r="M3056" s="146">
        <f>IFERROR(_xll.qlIndexFixing(Index1Y,$H3056,TRUE,_xll.ohTrigger(RecalcTrigger,Trigger1Y)),NA())</f>
        <v>7.2552671452682351E-3</v>
      </c>
      <c r="N3056" s="145">
        <f>IFERROR(_xll.qlIndexFixing(ONIndex1M,I3056,TRUE,_xll.ohTrigger(RecalcTrigger,Trigger1M)),NA())</f>
        <v>6.7793029181795195E-3</v>
      </c>
      <c r="O3056" s="44">
        <f>IFERROR(_xll.qlIndexFixing(ONIndex3M,I3056,TRUE,_xll.ohTrigger(RecalcTrigger,Trigger3M)),NA())</f>
        <v>6.9030184495921798E-3</v>
      </c>
      <c r="P3056" s="44">
        <f>IFERROR(_xll.qlIndexFixing(ONIndex6M,I3056,TRUE,_xll.ohTrigger(RecalcTrigger,Trigger6M)),NA())</f>
        <v>6.9447128752175846E-3</v>
      </c>
      <c r="Q3056" s="146">
        <f>IFERROR(_xll.qlIndexFixing(ONIndex1Y,I3056,TRUE,_xll.ohTrigger(RecalcTrigger,Trigger1Y)),NA())</f>
        <v>7.1281136646983434E-3</v>
      </c>
    </row>
    <row r="3057" spans="2:17" x14ac:dyDescent="0.2">
      <c r="B3057" s="39" t="s">
        <v>42</v>
      </c>
      <c r="D3057" s="42">
        <f>_xll.qlCalendarAdvance(Calendar,$D3056,B3057,"f",FALSE)</f>
        <v>61198</v>
      </c>
      <c r="E3057" s="140">
        <f>_xll.qlInterestRateIndexValueDate(IndexON,D3057)</f>
        <v>61198</v>
      </c>
      <c r="F3057" s="156">
        <f>IFERROR(_xll.qlIndexFixing(IndexON,D3057,TRUE,_xll.ohTrigger(RecalcTrigger,TriggerON)),NA())</f>
        <v>6.0424979985673755E-3</v>
      </c>
      <c r="H3057" s="42">
        <f>_xll.qlCalendarAdvance(Calendar,$H3056,B3057,"f",FALSE)</f>
        <v>61198</v>
      </c>
      <c r="I3057" s="140">
        <f>_xll.qlInterestRateIndexValueDate(Index1M,$H3057)</f>
        <v>61198</v>
      </c>
      <c r="J3057" s="145">
        <f>IFERROR(_xll.qlIndexFixing(Index1M,$H3057,TRUE,_xll.ohTrigger(RecalcTrigger,Trigger1M)),NA())</f>
        <v>6.7937657846891845E-3</v>
      </c>
      <c r="K3057" s="44">
        <f>IFERROR(_xll.qlIndexFixing(Index3M,H3057,TRUE,_xll.ohTrigger(RecalcTrigger,Trigger3M)),NA())</f>
        <v>6.9333117095183106E-3</v>
      </c>
      <c r="L3057" s="44">
        <f>IFERROR(_xll.qlIndexFixing(Index6M,$H3057,TRUE,_xll.ohTrigger(RecalcTrigger,Trigger6M)),NA())</f>
        <v>7.0104329406775823E-3</v>
      </c>
      <c r="M3057" s="146">
        <f>IFERROR(_xll.qlIndexFixing(Index1Y,$H3057,TRUE,_xll.ohTrigger(RecalcTrigger,Trigger1Y)),NA())</f>
        <v>7.2590905329492335E-3</v>
      </c>
      <c r="N3057" s="145">
        <f>IFERROR(_xll.qlIndexFixing(ONIndex1M,I3057,TRUE,_xll.ohTrigger(RecalcTrigger,Trigger1M)),NA())</f>
        <v>6.7831004043150678E-3</v>
      </c>
      <c r="O3057" s="44">
        <f>IFERROR(_xll.qlIndexFixing(ONIndex3M,I3057,TRUE,_xll.ohTrigger(RecalcTrigger,Trigger3M)),NA())</f>
        <v>6.9062881565118417E-3</v>
      </c>
      <c r="P3057" s="44">
        <f>IFERROR(_xll.qlIndexFixing(ONIndex6M,I3057,TRUE,_xll.ohTrigger(RecalcTrigger,Trigger6M)),NA())</f>
        <v>6.9485789386636299E-3</v>
      </c>
      <c r="Q3057" s="146">
        <f>IFERROR(_xll.qlIndexFixing(ONIndex1Y,I3057,TRUE,_xll.ohTrigger(RecalcTrigger,Trigger1Y)),NA())</f>
        <v>7.1321274503088894E-3</v>
      </c>
    </row>
    <row r="3058" spans="2:17" x14ac:dyDescent="0.2">
      <c r="B3058" s="39" t="s">
        <v>42</v>
      </c>
      <c r="D3058" s="42">
        <f>_xll.qlCalendarAdvance(Calendar,$D3057,B3058,"f",FALSE)</f>
        <v>61205</v>
      </c>
      <c r="E3058" s="140">
        <f>_xll.qlInterestRateIndexValueDate(IndexON,D3058)</f>
        <v>61205</v>
      </c>
      <c r="F3058" s="156">
        <f>IFERROR(_xll.qlIndexFixing(IndexON,D3058,TRUE,_xll.ohTrigger(RecalcTrigger,TriggerON)),NA())</f>
        <v>6.0458879922697939E-3</v>
      </c>
      <c r="H3058" s="42">
        <f>_xll.qlCalendarAdvance(Calendar,$H3057,B3058,"f",FALSE)</f>
        <v>61205</v>
      </c>
      <c r="I3058" s="140">
        <f>_xll.qlInterestRateIndexValueDate(Index1M,$H3058)</f>
        <v>61205</v>
      </c>
      <c r="J3058" s="145">
        <f>IFERROR(_xll.qlIndexFixing(Index1M,$H3058,TRUE,_xll.ohTrigger(RecalcTrigger,Trigger1M)),NA())</f>
        <v>6.7978716197267738E-3</v>
      </c>
      <c r="K3058" s="44">
        <f>IFERROR(_xll.qlIndexFixing(Index3M,H3058,TRUE,_xll.ohTrigger(RecalcTrigger,Trigger3M)),NA())</f>
        <v>6.9365359075884937E-3</v>
      </c>
      <c r="L3058" s="44">
        <f>IFERROR(_xll.qlIndexFixing(Index6M,$H3058,TRUE,_xll.ohTrigger(RecalcTrigger,Trigger6M)),NA())</f>
        <v>7.0141988967182493E-3</v>
      </c>
      <c r="M3058" s="146">
        <f>IFERROR(_xll.qlIndexFixing(Index1Y,$H3058,TRUE,_xll.ohTrigger(RecalcTrigger,Trigger1Y)),NA())</f>
        <v>7.2629055149010472E-3</v>
      </c>
      <c r="N3058" s="145">
        <f>IFERROR(_xll.qlIndexFixing(ONIndex1M,I3058,TRUE,_xll.ohTrigger(RecalcTrigger,Trigger1M)),NA())</f>
        <v>6.7868899814682582E-3</v>
      </c>
      <c r="O3058" s="44">
        <f>IFERROR(_xll.qlIndexFixing(ONIndex3M,I3058,TRUE,_xll.ohTrigger(RecalcTrigger,Trigger3M)),NA())</f>
        <v>6.9095510535988058E-3</v>
      </c>
      <c r="P3058" s="44">
        <f>IFERROR(_xll.qlIndexFixing(ONIndex6M,I3058,TRUE,_xll.ohTrigger(RecalcTrigger,Trigger6M)),NA())</f>
        <v>6.9524369504048167E-3</v>
      </c>
      <c r="Q3058" s="146">
        <f>IFERROR(_xll.qlIndexFixing(ONIndex1Y,I3058,TRUE,_xll.ohTrigger(RecalcTrigger,Trigger1Y)),NA())</f>
        <v>7.1361328763197562E-3</v>
      </c>
    </row>
    <row r="3059" spans="2:17" x14ac:dyDescent="0.2">
      <c r="B3059" s="39" t="s">
        <v>42</v>
      </c>
      <c r="D3059" s="42">
        <f>_xll.qlCalendarAdvance(Calendar,$D3058,B3059,"f",FALSE)</f>
        <v>61212</v>
      </c>
      <c r="E3059" s="140">
        <f>_xll.qlInterestRateIndexValueDate(IndexON,D3059)</f>
        <v>61212</v>
      </c>
      <c r="F3059" s="156">
        <f>IFERROR(_xll.qlIndexFixing(IndexON,D3059,TRUE,_xll.ohTrigger(RecalcTrigger,TriggerON)),NA())</f>
        <v>6.0492709111181764E-3</v>
      </c>
      <c r="H3059" s="42">
        <f>_xll.qlCalendarAdvance(Calendar,$H3058,B3059,"f",FALSE)</f>
        <v>61212</v>
      </c>
      <c r="I3059" s="140">
        <f>_xll.qlInterestRateIndexValueDate(Index1M,$H3059)</f>
        <v>61212</v>
      </c>
      <c r="J3059" s="145">
        <f>IFERROR(_xll.qlIndexFixing(Index1M,$H3059,TRUE,_xll.ohTrigger(RecalcTrigger,Trigger1M)),NA())</f>
        <v>6.8013053647941408E-3</v>
      </c>
      <c r="K3059" s="44">
        <f>IFERROR(_xll.qlIndexFixing(Index3M,H3059,TRUE,_xll.ohTrigger(RecalcTrigger,Trigger3M)),NA())</f>
        <v>6.9397532866281074E-3</v>
      </c>
      <c r="L3059" s="44">
        <f>IFERROR(_xll.qlIndexFixing(Index6M,$H3059,TRUE,_xll.ohTrigger(RecalcTrigger,Trigger6M)),NA())</f>
        <v>7.0179567796485893E-3</v>
      </c>
      <c r="M3059" s="146">
        <f>IFERROR(_xll.qlIndexFixing(Index1Y,$H3059,TRUE,_xll.ohTrigger(RecalcTrigger,Trigger1Y)),NA())</f>
        <v>7.2667120910271284E-3</v>
      </c>
      <c r="N3059" s="145">
        <f>IFERROR(_xll.qlIndexFixing(ONIndex1M,I3059,TRUE,_xll.ohTrigger(RecalcTrigger,Trigger1M)),NA())</f>
        <v>6.7906716496390906E-3</v>
      </c>
      <c r="O3059" s="44">
        <f>IFERROR(_xll.qlIndexFixing(ONIndex3M,I3059,TRUE,_xll.ohTrigger(RecalcTrigger,Trigger3M)),NA())</f>
        <v>6.9128071408530722E-3</v>
      </c>
      <c r="P3059" s="44">
        <f>IFERROR(_xll.qlIndexFixing(ONIndex6M,I3059,TRUE,_xll.ohTrigger(RecalcTrigger,Trigger6M)),NA())</f>
        <v>6.9562869102790525E-3</v>
      </c>
      <c r="Q3059" s="146">
        <f>IFERROR(_xll.qlIndexFixing(ONIndex1Y,I3059,TRUE,_xll.ohTrigger(RecalcTrigger,Trigger1Y)),NA())</f>
        <v>7.1401299429740828E-3</v>
      </c>
    </row>
    <row r="3060" spans="2:17" x14ac:dyDescent="0.2">
      <c r="B3060" s="39" t="s">
        <v>42</v>
      </c>
      <c r="D3060" s="42">
        <f>_xll.qlCalendarAdvance(Calendar,$D3059,B3060,"f",FALSE)</f>
        <v>61219</v>
      </c>
      <c r="E3060" s="140">
        <f>_xll.qlInterestRateIndexValueDate(IndexON,D3060)</f>
        <v>61219</v>
      </c>
      <c r="F3060" s="156">
        <f>IFERROR(_xll.qlIndexFixing(IndexON,D3060,TRUE,_xll.ohTrigger(RecalcTrigger,TriggerON)),NA())</f>
        <v>6.0526467547883378E-3</v>
      </c>
      <c r="H3060" s="42">
        <f>_xll.qlCalendarAdvance(Calendar,$H3059,B3060,"f",FALSE)</f>
        <v>61219</v>
      </c>
      <c r="I3060" s="140">
        <f>_xll.qlInterestRateIndexValueDate(Index1M,$H3060)</f>
        <v>61219</v>
      </c>
      <c r="J3060" s="145">
        <f>IFERROR(_xll.qlIndexFixing(Index1M,$H3060,TRUE,_xll.ohTrigger(RecalcTrigger,Trigger1M)),NA())</f>
        <v>6.8050632860805144E-3</v>
      </c>
      <c r="K3060" s="44">
        <f>IFERROR(_xll.qlIndexFixing(Index3M,H3060,TRUE,_xll.ohTrigger(RecalcTrigger,Trigger3M)),NA())</f>
        <v>6.9429638466230563E-3</v>
      </c>
      <c r="L3060" s="44">
        <f>IFERROR(_xll.qlIndexFixing(Index6M,$H3060,TRUE,_xll.ohTrigger(RecalcTrigger,Trigger6M)),NA())</f>
        <v>7.0217065894214734E-3</v>
      </c>
      <c r="M3060" s="146">
        <f>IFERROR(_xll.qlIndexFixing(Index1Y,$H3060,TRUE,_xll.ohTrigger(RecalcTrigger,Trigger1Y)),NA())</f>
        <v>7.270510261232481E-3</v>
      </c>
      <c r="N3060" s="145">
        <f>IFERROR(_xll.qlIndexFixing(ONIndex1M,I3060,TRUE,_xll.ohTrigger(RecalcTrigger,Trigger1M)),NA())</f>
        <v>6.7944454085844264E-3</v>
      </c>
      <c r="O3060" s="44">
        <f>IFERROR(_xll.qlIndexFixing(ONIndex3M,I3060,TRUE,_xll.ohTrigger(RecalcTrigger,Trigger3M)),NA())</f>
        <v>6.9160564182746409E-3</v>
      </c>
      <c r="P3060" s="44">
        <f>IFERROR(_xll.qlIndexFixing(ONIndex6M,I3060,TRUE,_xll.ohTrigger(RecalcTrigger,Trigger6M)),NA())</f>
        <v>6.9601288182863374E-3</v>
      </c>
      <c r="Q3060" s="146">
        <f>IFERROR(_xll.qlIndexFixing(ONIndex1Y,I3060,TRUE,_xll.ohTrigger(RecalcTrigger,Trigger1Y)),NA())</f>
        <v>7.1441186501097764E-3</v>
      </c>
    </row>
    <row r="3061" spans="2:17" x14ac:dyDescent="0.2">
      <c r="B3061" s="39" t="s">
        <v>42</v>
      </c>
      <c r="D3061" s="42">
        <f>_xll.qlCalendarAdvance(Calendar,$D3060,B3061,"f",FALSE)</f>
        <v>61226</v>
      </c>
      <c r="E3061" s="140">
        <f>_xll.qlInterestRateIndexValueDate(IndexON,D3061)</f>
        <v>61226</v>
      </c>
      <c r="F3061" s="156">
        <f>IFERROR(_xll.qlIndexFixing(IndexON,D3061,TRUE,_xll.ohTrigger(RecalcTrigger,TriggerON)),NA())</f>
        <v>6.0560155233613244E-3</v>
      </c>
      <c r="H3061" s="42">
        <f>_xll.qlCalendarAdvance(Calendar,$H3060,B3061,"f",FALSE)</f>
        <v>61226</v>
      </c>
      <c r="I3061" s="140">
        <f>_xll.qlInterestRateIndexValueDate(Index1M,$H3061)</f>
        <v>61226</v>
      </c>
      <c r="J3061" s="145">
        <f>IFERROR(_xll.qlIndexFixing(Index1M,$H3061,TRUE,_xll.ohTrigger(RecalcTrigger,Trigger1M)),NA())</f>
        <v>6.808813294847965E-3</v>
      </c>
      <c r="K3061" s="44">
        <f>IFERROR(_xll.qlIndexFixing(Index3M,H3061,TRUE,_xll.ohTrigger(RecalcTrigger,Trigger3M)),NA())</f>
        <v>6.9461675875530787E-3</v>
      </c>
      <c r="L3061" s="44">
        <f>IFERROR(_xll.qlIndexFixing(Index6M,$H3061,TRUE,_xll.ohTrigger(RecalcTrigger,Trigger6M)),NA())</f>
        <v>7.0254483259928535E-3</v>
      </c>
      <c r="M3061" s="146">
        <f>IFERROR(_xll.qlIndexFixing(Index1Y,$H3061,TRUE,_xll.ohTrigger(RecalcTrigger,Trigger1Y)),NA())</f>
        <v>7.2743000254207792E-3</v>
      </c>
      <c r="N3061" s="145">
        <f>IFERROR(_xll.qlIndexFixing(ONIndex1M,I3061,TRUE,_xll.ohTrigger(RecalcTrigger,Trigger1M)),NA())</f>
        <v>6.7982112586284504E-3</v>
      </c>
      <c r="O3061" s="44">
        <f>IFERROR(_xll.qlIndexFixing(ONIndex3M,I3061,TRUE,_xll.ohTrigger(RecalcTrigger,Trigger3M)),NA())</f>
        <v>6.9192988858635118E-3</v>
      </c>
      <c r="P3061" s="44">
        <f>IFERROR(_xll.qlIndexFixing(ONIndex6M,I3061,TRUE,_xll.ohTrigger(RecalcTrigger,Trigger6M)),NA())</f>
        <v>6.9639626744266714E-3</v>
      </c>
      <c r="Q3061" s="146">
        <f>IFERROR(_xll.qlIndexFixing(ONIndex1Y,I3061,TRUE,_xll.ohTrigger(RecalcTrigger,Trigger1Y)),NA())</f>
        <v>7.1480989975647446E-3</v>
      </c>
    </row>
    <row r="3062" spans="2:17" x14ac:dyDescent="0.2">
      <c r="B3062" s="39" t="s">
        <v>42</v>
      </c>
      <c r="D3062" s="42">
        <f>_xll.qlCalendarAdvance(Calendar,$D3061,B3062,"f",FALSE)</f>
        <v>61233</v>
      </c>
      <c r="E3062" s="140">
        <f>_xll.qlInterestRateIndexValueDate(IndexON,D3062)</f>
        <v>61233</v>
      </c>
      <c r="F3062" s="156">
        <f>IFERROR(_xll.qlIndexFixing(IndexON,D3062,TRUE,_xll.ohTrigger(RecalcTrigger,TriggerON)),NA())</f>
        <v>6.0593772168371363E-3</v>
      </c>
      <c r="H3062" s="42">
        <f>_xll.qlCalendarAdvance(Calendar,$H3061,B3062,"f",FALSE)</f>
        <v>61233</v>
      </c>
      <c r="I3062" s="140">
        <f>_xll.qlInterestRateIndexValueDate(Index1M,$H3062)</f>
        <v>61233</v>
      </c>
      <c r="J3062" s="145">
        <f>IFERROR(_xll.qlIndexFixing(Index1M,$H3062,TRUE,_xll.ohTrigger(RecalcTrigger,Trigger1M)),NA())</f>
        <v>6.8125553910842133E-3</v>
      </c>
      <c r="K3062" s="44">
        <f>IFERROR(_xll.qlIndexFixing(Index3M,H3062,TRUE,_xll.ohTrigger(RecalcTrigger,Trigger3M)),NA())</f>
        <v>6.9493645094049613E-3</v>
      </c>
      <c r="L3062" s="44">
        <f>IFERROR(_xll.qlIndexFixing(Index6M,$H3062,TRUE,_xll.ohTrigger(RecalcTrigger,Trigger6M)),NA())</f>
        <v>7.0291819893160403E-3</v>
      </c>
      <c r="M3062" s="146">
        <f>IFERROR(_xll.qlIndexFixing(Index1Y,$H3062,TRUE,_xll.ohTrigger(RecalcTrigger,Trigger1Y)),NA())</f>
        <v>7.2780813834976915E-3</v>
      </c>
      <c r="N3062" s="145">
        <f>IFERROR(_xll.qlIndexFixing(ONIndex1M,I3062,TRUE,_xll.ohTrigger(RecalcTrigger,Trigger1M)),NA())</f>
        <v>6.8019691996901166E-3</v>
      </c>
      <c r="O3062" s="44">
        <f>IFERROR(_xll.qlIndexFixing(ONIndex3M,I3062,TRUE,_xll.ohTrigger(RecalcTrigger,Trigger3M)),NA())</f>
        <v>6.9225345437007313E-3</v>
      </c>
      <c r="P3062" s="44">
        <f>IFERROR(_xll.qlIndexFixing(ONIndex6M,I3062,TRUE,_xll.ohTrigger(RecalcTrigger,Trigger6M)),NA())</f>
        <v>6.9677884786190081E-3</v>
      </c>
      <c r="Q3062" s="146">
        <f>IFERROR(_xll.qlIndexFixing(ONIndex1Y,I3062,TRUE,_xll.ohTrigger(RecalcTrigger,Trigger1Y)),NA())</f>
        <v>7.1520709855821263E-3</v>
      </c>
    </row>
    <row r="3063" spans="2:17" x14ac:dyDescent="0.2">
      <c r="B3063" s="39" t="s">
        <v>42</v>
      </c>
      <c r="D3063" s="42">
        <f>_xll.qlCalendarAdvance(Calendar,$D3062,B3063,"f",FALSE)</f>
        <v>61240</v>
      </c>
      <c r="E3063" s="140">
        <f>_xll.qlInterestRateIndexValueDate(IndexON,D3063)</f>
        <v>61240</v>
      </c>
      <c r="F3063" s="156">
        <f>IFERROR(_xll.qlIndexFixing(IndexON,D3063,TRUE,_xll.ohTrigger(RecalcTrigger,TriggerON)),NA())</f>
        <v>6.0627318352157733E-3</v>
      </c>
      <c r="H3063" s="42">
        <f>_xll.qlCalendarAdvance(Calendar,$H3062,B3063,"f",FALSE)</f>
        <v>61240</v>
      </c>
      <c r="I3063" s="140">
        <f>_xll.qlInterestRateIndexValueDate(Index1M,$H3063)</f>
        <v>61240</v>
      </c>
      <c r="J3063" s="145">
        <f>IFERROR(_xll.qlIndexFixing(Index1M,$H3063,TRUE,_xll.ohTrigger(RecalcTrigger,Trigger1M)),NA())</f>
        <v>6.8153004790906992E-3</v>
      </c>
      <c r="K3063" s="44">
        <f>IFERROR(_xll.qlIndexFixing(Index3M,H3063,TRUE,_xll.ohTrigger(RecalcTrigger,Trigger3M)),NA())</f>
        <v>6.9522618622742663E-3</v>
      </c>
      <c r="L3063" s="44">
        <f>IFERROR(_xll.qlIndexFixing(Index6M,$H3063,TRUE,_xll.ohTrigger(RecalcTrigger,Trigger6M)),NA())</f>
        <v>7.032245546162514E-3</v>
      </c>
      <c r="M3063" s="146">
        <f>IFERROR(_xll.qlIndexFixing(Index1Y,$H3063,TRUE,_xll.ohTrigger(RecalcTrigger,Trigger1Y)),NA())</f>
        <v>7.2818543353675548E-3</v>
      </c>
      <c r="N3063" s="145">
        <f>IFERROR(_xll.qlIndexFixing(ONIndex1M,I3063,TRUE,_xll.ohTrigger(RecalcTrigger,Trigger1M)),NA())</f>
        <v>6.8057192316073323E-3</v>
      </c>
      <c r="O3063" s="44">
        <f>IFERROR(_xll.qlIndexFixing(ONIndex3M,I3063,TRUE,_xll.ohTrigger(RecalcTrigger,Trigger3M)),NA())</f>
        <v>6.9257633915431605E-3</v>
      </c>
      <c r="P3063" s="44">
        <f>IFERROR(_xll.qlIndexFixing(ONIndex6M,I3063,TRUE,_xll.ohTrigger(RecalcTrigger,Trigger6M)),NA())</f>
        <v>6.9716062309443938E-3</v>
      </c>
      <c r="Q3063" s="146">
        <f>IFERROR(_xll.qlIndexFixing(ONIndex1Y,I3063,TRUE,_xll.ohTrigger(RecalcTrigger,Trigger1Y)),NA())</f>
        <v>7.156034614080875E-3</v>
      </c>
    </row>
    <row r="3064" spans="2:17" x14ac:dyDescent="0.2">
      <c r="B3064" s="39" t="s">
        <v>42</v>
      </c>
      <c r="D3064" s="42">
        <f>_xll.qlCalendarAdvance(Calendar,$D3063,B3064,"f",FALSE)</f>
        <v>61247</v>
      </c>
      <c r="E3064" s="140">
        <f>_xll.qlInterestRateIndexValueDate(IndexON,D3064)</f>
        <v>61247</v>
      </c>
      <c r="F3064" s="156">
        <f>IFERROR(_xll.qlIndexFixing(IndexON,D3064,TRUE,_xll.ohTrigger(RecalcTrigger,TriggerON)),NA())</f>
        <v>6.0660793784972356E-3</v>
      </c>
      <c r="H3064" s="42">
        <f>_xll.qlCalendarAdvance(Calendar,$H3063,B3064,"f",FALSE)</f>
        <v>61247</v>
      </c>
      <c r="I3064" s="140">
        <f>_xll.qlInterestRateIndexValueDate(Index1M,$H3064)</f>
        <v>61247</v>
      </c>
      <c r="J3064" s="145">
        <f>IFERROR(_xll.qlIndexFixing(Index1M,$H3064,TRUE,_xll.ohTrigger(RecalcTrigger,Trigger1M)),NA())</f>
        <v>6.8190282369694124E-3</v>
      </c>
      <c r="K3064" s="44">
        <f>IFERROR(_xll.qlIndexFixing(Index3M,H3064,TRUE,_xll.ohTrigger(RecalcTrigger,Trigger3M)),NA())</f>
        <v>6.9554455723952226E-3</v>
      </c>
      <c r="L3064" s="44">
        <f>IFERROR(_xll.qlIndexFixing(Index6M,$H3064,TRUE,_xll.ohTrigger(RecalcTrigger,Trigger6M)),NA())</f>
        <v>7.0359640731250958E-3</v>
      </c>
      <c r="M3064" s="146">
        <f>IFERROR(_xll.qlIndexFixing(Index1Y,$H3064,TRUE,_xll.ohTrigger(RecalcTrigger,Trigger1Y)),NA())</f>
        <v>7.2856188809355951E-3</v>
      </c>
      <c r="N3064" s="145">
        <f>IFERROR(_xll.qlIndexFixing(ONIndex1M,I3064,TRUE,_xll.ohTrigger(RecalcTrigger,Trigger1M)),NA())</f>
        <v>6.8094613544611438E-3</v>
      </c>
      <c r="O3064" s="44">
        <f>IFERROR(_xll.qlIndexFixing(ONIndex3M,I3064,TRUE,_xll.ohTrigger(RecalcTrigger,Trigger3M)),NA())</f>
        <v>6.9289854296339382E-3</v>
      </c>
      <c r="P3064" s="44">
        <f>IFERROR(_xll.qlIndexFixing(ONIndex6M,I3064,TRUE,_xll.ohTrigger(RecalcTrigger,Trigger6M)),NA())</f>
        <v>6.9754159315649211E-3</v>
      </c>
      <c r="Q3064" s="146">
        <f>IFERROR(_xll.qlIndexFixing(ONIndex1Y,I3064,TRUE,_xll.ohTrigger(RecalcTrigger,Trigger1Y)),NA())</f>
        <v>7.1599898829799447E-3</v>
      </c>
    </row>
    <row r="3065" spans="2:17" x14ac:dyDescent="0.2">
      <c r="B3065" s="39" t="s">
        <v>42</v>
      </c>
      <c r="D3065" s="42">
        <f>_xll.qlCalendarAdvance(Calendar,$D3064,B3065,"f",FALSE)</f>
        <v>61254</v>
      </c>
      <c r="E3065" s="140">
        <f>_xll.qlInterestRateIndexValueDate(IndexON,D3065)</f>
        <v>61254</v>
      </c>
      <c r="F3065" s="156">
        <f>IFERROR(_xll.qlIndexFixing(IndexON,D3065,TRUE,_xll.ohTrigger(RecalcTrigger,TriggerON)),NA())</f>
        <v>6.0694198467625693E-3</v>
      </c>
      <c r="H3065" s="42">
        <f>_xll.qlCalendarAdvance(Calendar,$H3064,B3065,"f",FALSE)</f>
        <v>61254</v>
      </c>
      <c r="I3065" s="140">
        <f>_xll.qlInterestRateIndexValueDate(Index1M,$H3065)</f>
        <v>61254</v>
      </c>
      <c r="J3065" s="145">
        <f>IFERROR(_xll.qlIndexFixing(Index1M,$H3065,TRUE,_xll.ohTrigger(RecalcTrigger,Trigger1M)),NA())</f>
        <v>6.8227480826293192E-3</v>
      </c>
      <c r="K3065" s="44">
        <f>IFERROR(_xll.qlIndexFixing(Index3M,H3065,TRUE,_xll.ohTrigger(RecalcTrigger,Trigger3M)),NA())</f>
        <v>6.9586224634914078E-3</v>
      </c>
      <c r="L3065" s="44">
        <f>IFERROR(_xll.qlIndexFixing(Index6M,$H3065,TRUE,_xll.ohTrigger(RecalcTrigger,Trigger6M)),NA())</f>
        <v>7.039674526946078E-3</v>
      </c>
      <c r="M3065" s="146">
        <f>IFERROR(_xll.qlIndexFixing(Index1Y,$H3065,TRUE,_xll.ohTrigger(RecalcTrigger,Trigger1Y)),NA())</f>
        <v>7.2893750201074798E-3</v>
      </c>
      <c r="N3065" s="145">
        <f>IFERROR(_xll.qlIndexFixing(ONIndex1M,I3065,TRUE,_xll.ohTrigger(RecalcTrigger,Trigger1M)),NA())</f>
        <v>6.8131955684136436E-3</v>
      </c>
      <c r="O3065" s="44">
        <f>IFERROR(_xll.qlIndexFixing(ONIndex3M,I3065,TRUE,_xll.ohTrigger(RecalcTrigger,Trigger3M)),NA())</f>
        <v>6.9322006578920181E-3</v>
      </c>
      <c r="P3065" s="44">
        <f>IFERROR(_xll.qlIndexFixing(ONIndex6M,I3065,TRUE,_xll.ohTrigger(RecalcTrigger,Trigger6M)),NA())</f>
        <v>6.9792175802374512E-3</v>
      </c>
      <c r="Q3065" s="146">
        <f>IFERROR(_xll.qlIndexFixing(ONIndex1Y,I3065,TRUE,_xll.ohTrigger(RecalcTrigger,Trigger1Y)),NA())</f>
        <v>7.1639367924414277E-3</v>
      </c>
    </row>
    <row r="3066" spans="2:17" x14ac:dyDescent="0.2">
      <c r="B3066" s="39" t="s">
        <v>42</v>
      </c>
      <c r="D3066" s="42">
        <f>_xll.qlCalendarAdvance(Calendar,$D3065,B3066,"f",FALSE)</f>
        <v>61261</v>
      </c>
      <c r="E3066" s="140">
        <f>_xll.qlInterestRateIndexValueDate(IndexON,D3066)</f>
        <v>61261</v>
      </c>
      <c r="F3066" s="156">
        <f>IFERROR(_xll.qlIndexFixing(IndexON,D3066,TRUE,_xll.ohTrigger(RecalcTrigger,TriggerON)),NA())</f>
        <v>6.072753239849682E-3</v>
      </c>
      <c r="H3066" s="42">
        <f>_xll.qlCalendarAdvance(Calendar,$H3065,B3066,"f",FALSE)</f>
        <v>61261</v>
      </c>
      <c r="I3066" s="140">
        <f>_xll.qlInterestRateIndexValueDate(Index1M,$H3066)</f>
        <v>61261</v>
      </c>
      <c r="J3066" s="145">
        <f>IFERROR(_xll.qlIndexFixing(Index1M,$H3066,TRUE,_xll.ohTrigger(RecalcTrigger,Trigger1M)),NA())</f>
        <v>6.826460016059614E-3</v>
      </c>
      <c r="K3066" s="44">
        <f>IFERROR(_xll.qlIndexFixing(Index3M,H3066,TRUE,_xll.ohTrigger(RecalcTrigger,Trigger3M)),NA())</f>
        <v>6.9617925355467914E-3</v>
      </c>
      <c r="L3066" s="44">
        <f>IFERROR(_xll.qlIndexFixing(Index6M,$H3066,TRUE,_xll.ohTrigger(RecalcTrigger,Trigger6M)),NA())</f>
        <v>7.0433769075800385E-3</v>
      </c>
      <c r="M3066" s="146">
        <f>IFERROR(_xll.qlIndexFixing(Index1Y,$H3066,TRUE,_xll.ohTrigger(RecalcTrigger,Trigger1Y)),NA())</f>
        <v>7.2931227527886534E-3</v>
      </c>
      <c r="N3066" s="145">
        <f>IFERROR(_xll.qlIndexFixing(ONIndex1M,I3066,TRUE,_xll.ohTrigger(RecalcTrigger,Trigger1M)),NA())</f>
        <v>6.8169218731406467E-3</v>
      </c>
      <c r="O3066" s="44">
        <f>IFERROR(_xll.qlIndexFixing(ONIndex3M,I3066,TRUE,_xll.ohTrigger(RecalcTrigger,Trigger3M)),NA())</f>
        <v>6.9354090763174003E-3</v>
      </c>
      <c r="P3066" s="44">
        <f>IFERROR(_xll.qlIndexFixing(ONIndex6M,I3066,TRUE,_xll.ohTrigger(RecalcTrigger,Trigger6M)),NA())</f>
        <v>6.9830111770430303E-3</v>
      </c>
      <c r="Q3066" s="146">
        <f>IFERROR(_xll.qlIndexFixing(ONIndex1Y,I3066,TRUE,_xll.ohTrigger(RecalcTrigger,Trigger1Y)),NA())</f>
        <v>7.1678753424653241E-3</v>
      </c>
    </row>
    <row r="3067" spans="2:17" x14ac:dyDescent="0.2">
      <c r="B3067" s="39" t="s">
        <v>42</v>
      </c>
      <c r="D3067" s="42">
        <f>_xll.qlCalendarAdvance(Calendar,$D3066,B3067,"f",FALSE)</f>
        <v>61268</v>
      </c>
      <c r="E3067" s="140">
        <f>_xll.qlInterestRateIndexValueDate(IndexON,D3067)</f>
        <v>61268</v>
      </c>
      <c r="F3067" s="156">
        <f>IFERROR(_xll.qlIndexFixing(IndexON,D3067,TRUE,_xll.ohTrigger(RecalcTrigger,TriggerON)),NA())</f>
        <v>6.0760795579206661E-3</v>
      </c>
      <c r="H3067" s="42">
        <f>_xll.qlCalendarAdvance(Calendar,$H3066,B3067,"f",FALSE)</f>
        <v>61268</v>
      </c>
      <c r="I3067" s="140">
        <f>_xll.qlInterestRateIndexValueDate(Index1M,$H3067)</f>
        <v>61268</v>
      </c>
      <c r="J3067" s="145">
        <f>IFERROR(_xll.qlIndexFixing(Index1M,$H3067,TRUE,_xll.ohTrigger(RecalcTrigger,Trigger1M)),NA())</f>
        <v>6.8301640372548933E-3</v>
      </c>
      <c r="K3067" s="44">
        <f>IFERROR(_xll.qlIndexFixing(Index3M,H3067,TRUE,_xll.ohTrigger(RecalcTrigger,Trigger3M)),NA())</f>
        <v>6.9649557885426696E-3</v>
      </c>
      <c r="L3067" s="44">
        <f>IFERROR(_xll.qlIndexFixing(Index6M,$H3067,TRUE,_xll.ohTrigger(RecalcTrigger,Trigger6M)),NA())</f>
        <v>7.047071214982892E-3</v>
      </c>
      <c r="M3067" s="146">
        <f>IFERROR(_xll.qlIndexFixing(Index1Y,$H3067,TRUE,_xll.ohTrigger(RecalcTrigger,Trigger1Y)),NA())</f>
        <v>7.2968620788850073E-3</v>
      </c>
      <c r="N3067" s="145">
        <f>IFERROR(_xll.qlIndexFixing(ONIndex1M,I3067,TRUE,_xll.ohTrigger(RecalcTrigger,Trigger1M)),NA())</f>
        <v>6.8206402689663381E-3</v>
      </c>
      <c r="O3067" s="44">
        <f>IFERROR(_xll.qlIndexFixing(ONIndex3M,I3067,TRUE,_xll.ohTrigger(RecalcTrigger,Trigger3M)),NA())</f>
        <v>6.9386106849100848E-3</v>
      </c>
      <c r="P3067" s="44">
        <f>IFERROR(_xll.qlIndexFixing(ONIndex6M,I3067,TRUE,_xll.ohTrigger(RecalcTrigger,Trigger6M)),NA())</f>
        <v>6.9867967219816585E-3</v>
      </c>
      <c r="Q3067" s="146">
        <f>IFERROR(_xll.qlIndexFixing(ONIndex1Y,I3067,TRUE,_xll.ohTrigger(RecalcTrigger,Trigger1Y)),NA())</f>
        <v>7.1718055328084951E-3</v>
      </c>
    </row>
    <row r="3068" spans="2:17" x14ac:dyDescent="0.2">
      <c r="B3068" s="39" t="s">
        <v>42</v>
      </c>
      <c r="D3068" s="42">
        <f>_xll.qlCalendarAdvance(Calendar,$D3067,B3068,"f",FALSE)</f>
        <v>61275</v>
      </c>
      <c r="E3068" s="140">
        <f>_xll.qlInterestRateIndexValueDate(IndexON,D3068)</f>
        <v>61275</v>
      </c>
      <c r="F3068" s="156">
        <f>IFERROR(_xll.qlIndexFixing(IndexON,D3068,TRUE,_xll.ohTrigger(RecalcTrigger,TriggerON)),NA())</f>
        <v>6.0793988008134292E-3</v>
      </c>
      <c r="H3068" s="42">
        <f>_xll.qlCalendarAdvance(Calendar,$H3067,B3068,"f",FALSE)</f>
        <v>61275</v>
      </c>
      <c r="I3068" s="140">
        <f>_xll.qlInterestRateIndexValueDate(Index1M,$H3068)</f>
        <v>61275</v>
      </c>
      <c r="J3068" s="145">
        <f>IFERROR(_xll.qlIndexFixing(Index1M,$H3068,TRUE,_xll.ohTrigger(RecalcTrigger,Trigger1M)),NA())</f>
        <v>6.8348418049387592E-3</v>
      </c>
      <c r="K3068" s="44">
        <f>IFERROR(_xll.qlIndexFixing(Index3M,H3068,TRUE,_xll.ohTrigger(RecalcTrigger,Trigger3M)),NA())</f>
        <v>6.9684028389274191E-3</v>
      </c>
      <c r="L3068" s="44">
        <f>IFERROR(_xll.qlIndexFixing(Index6M,$H3068,TRUE,_xll.ohTrigger(RecalcTrigger,Trigger6M)),NA())</f>
        <v>7.0510859608190098E-3</v>
      </c>
      <c r="M3068" s="146">
        <f>IFERROR(_xll.qlIndexFixing(Index1Y,$H3068,TRUE,_xll.ohTrigger(RecalcTrigger,Trigger1Y)),NA())</f>
        <v>7.3005929983024275E-3</v>
      </c>
      <c r="N3068" s="145">
        <f>IFERROR(_xll.qlIndexFixing(ONIndex1M,I3068,TRUE,_xll.ohTrigger(RecalcTrigger,Trigger1M)),NA())</f>
        <v>6.8243507557286254E-3</v>
      </c>
      <c r="O3068" s="44">
        <f>IFERROR(_xll.qlIndexFixing(ONIndex3M,I3068,TRUE,_xll.ohTrigger(RecalcTrigger,Trigger3M)),NA())</f>
        <v>6.9418054836700716E-3</v>
      </c>
      <c r="P3068" s="44">
        <f>IFERROR(_xll.qlIndexFixing(ONIndex6M,I3068,TRUE,_xll.ohTrigger(RecalcTrigger,Trigger6M)),NA())</f>
        <v>6.9905742150533356E-3</v>
      </c>
      <c r="Q3068" s="146">
        <f>IFERROR(_xll.qlIndexFixing(ONIndex1Y,I3068,TRUE,_xll.ohTrigger(RecalcTrigger,Trigger1Y)),NA())</f>
        <v>7.1757273637140795E-3</v>
      </c>
    </row>
    <row r="3069" spans="2:17" x14ac:dyDescent="0.2">
      <c r="B3069" s="39" t="s">
        <v>42</v>
      </c>
      <c r="D3069" s="42">
        <f>_xll.qlCalendarAdvance(Calendar,$D3068,B3069,"f",FALSE)</f>
        <v>61282</v>
      </c>
      <c r="E3069" s="140">
        <f>_xll.qlInterestRateIndexValueDate(IndexON,D3069)</f>
        <v>61282</v>
      </c>
      <c r="F3069" s="156">
        <f>IFERROR(_xll.qlIndexFixing(IndexON,D3069,TRUE,_xll.ohTrigger(RecalcTrigger,TriggerON)),NA())</f>
        <v>6.0827109686900638E-3</v>
      </c>
      <c r="H3069" s="42">
        <f>_xll.qlCalendarAdvance(Calendar,$H3068,B3069,"f",FALSE)</f>
        <v>61282</v>
      </c>
      <c r="I3069" s="140">
        <f>_xll.qlInterestRateIndexValueDate(Index1M,$H3069)</f>
        <v>61282</v>
      </c>
      <c r="J3069" s="145">
        <f>IFERROR(_xll.qlIndexFixing(Index1M,$H3069,TRUE,_xll.ohTrigger(RecalcTrigger,Trigger1M)),NA())</f>
        <v>6.8385285132478331E-3</v>
      </c>
      <c r="K3069" s="44">
        <f>IFERROR(_xll.qlIndexFixing(Index3M,H3069,TRUE,_xll.ohTrigger(RecalcTrigger,Trigger3M)),NA())</f>
        <v>6.9715520267645409E-3</v>
      </c>
      <c r="L3069" s="44">
        <f>IFERROR(_xll.qlIndexFixing(Index6M,$H3069,TRUE,_xll.ohTrigger(RecalcTrigger,Trigger6M)),NA())</f>
        <v>7.0547636158914953E-3</v>
      </c>
      <c r="M3069" s="146">
        <f>IFERROR(_xll.qlIndexFixing(Index1Y,$H3069,TRUE,_xll.ohTrigger(RecalcTrigger,Trigger1Y)),NA())</f>
        <v>7.3043155109472485E-3</v>
      </c>
      <c r="N3069" s="145">
        <f>IFERROR(_xll.qlIndexFixing(ONIndex1M,I3069,TRUE,_xll.ohTrigger(RecalcTrigger,Trigger1M)),NA())</f>
        <v>6.8280533334275084E-3</v>
      </c>
      <c r="O3069" s="44">
        <f>IFERROR(_xll.qlIndexFixing(ONIndex3M,I3069,TRUE,_xll.ohTrigger(RecalcTrigger,Trigger3M)),NA())</f>
        <v>6.9449934725163143E-3</v>
      </c>
      <c r="P3069" s="44">
        <f>IFERROR(_xll.qlIndexFixing(ONIndex6M,I3069,TRUE,_xll.ohTrigger(RecalcTrigger,Trigger6M)),NA())</f>
        <v>6.9943436561770156E-3</v>
      </c>
      <c r="Q3069" s="146">
        <f>IFERROR(_xll.qlIndexFixing(ONIndex1Y,I3069,TRUE,_xll.ohTrigger(RecalcTrigger,Trigger1Y)),NA())</f>
        <v>7.1796408349389385E-3</v>
      </c>
    </row>
    <row r="3070" spans="2:17" x14ac:dyDescent="0.2">
      <c r="B3070" s="39" t="s">
        <v>42</v>
      </c>
      <c r="D3070" s="42">
        <f>_xll.qlCalendarAdvance(Calendar,$D3069,B3070,"f",FALSE)</f>
        <v>61289</v>
      </c>
      <c r="E3070" s="140">
        <f>_xll.qlInterestRateIndexValueDate(IndexON,D3070)</f>
        <v>61289</v>
      </c>
      <c r="F3070" s="156">
        <f>IFERROR(_xll.qlIndexFixing(IndexON,D3070,TRUE,_xll.ohTrigger(RecalcTrigger,TriggerON)),NA())</f>
        <v>6.0860160614695236E-3</v>
      </c>
      <c r="H3070" s="42">
        <f>_xll.qlCalendarAdvance(Calendar,$H3069,B3070,"f",FALSE)</f>
        <v>61289</v>
      </c>
      <c r="I3070" s="140">
        <f>_xll.qlInterestRateIndexValueDate(Index1M,$H3070)</f>
        <v>61289</v>
      </c>
      <c r="J3070" s="145">
        <f>IFERROR(_xll.qlIndexFixing(Index1M,$H3070,TRUE,_xll.ohTrigger(RecalcTrigger,Trigger1M)),NA())</f>
        <v>6.8422073089618504E-3</v>
      </c>
      <c r="K3070" s="44">
        <f>IFERROR(_xll.qlIndexFixing(Index3M,H3070,TRUE,_xll.ohTrigger(RecalcTrigger,Trigger3M)),NA())</f>
        <v>6.974694395391382E-3</v>
      </c>
      <c r="L3070" s="44">
        <f>IFERROR(_xll.qlIndexFixing(Index6M,$H3070,TRUE,_xll.ohTrigger(RecalcTrigger,Trigger6M)),NA())</f>
        <v>7.0584331974776022E-3</v>
      </c>
      <c r="M3070" s="146">
        <f>IFERROR(_xll.qlIndexFixing(Index1Y,$H3070,TRUE,_xll.ohTrigger(RecalcTrigger,Trigger1Y)),NA())</f>
        <v>7.3080296167260216E-3</v>
      </c>
      <c r="N3070" s="145">
        <f>IFERROR(_xll.qlIndexFixing(ONIndex1M,I3070,TRUE,_xll.ohTrigger(RecalcTrigger,Trigger1M)),NA())</f>
        <v>6.8317480021440335E-3</v>
      </c>
      <c r="O3070" s="44">
        <f>IFERROR(_xll.qlIndexFixing(ONIndex3M,I3070,TRUE,_xll.ohTrigger(RecalcTrigger,Trigger3M)),NA())</f>
        <v>6.9481746516109055E-3</v>
      </c>
      <c r="P3070" s="44">
        <f>IFERROR(_xll.qlIndexFixing(ONIndex6M,I3070,TRUE,_xll.ohTrigger(RecalcTrigger,Trigger6M)),NA())</f>
        <v>6.9981050455958371E-3</v>
      </c>
      <c r="Q3070" s="146">
        <f>IFERROR(_xll.qlIndexFixing(ONIndex1Y,I3070,TRUE,_xll.ohTrigger(RecalcTrigger,Trigger1Y)),NA())</f>
        <v>7.1835459468883034E-3</v>
      </c>
    </row>
    <row r="3071" spans="2:17" x14ac:dyDescent="0.2">
      <c r="B3071" s="39" t="s">
        <v>42</v>
      </c>
      <c r="D3071" s="42">
        <f>_xll.qlCalendarAdvance(Calendar,$D3070,B3071,"f",FALSE)</f>
        <v>61296</v>
      </c>
      <c r="E3071" s="140">
        <f>_xll.qlInterestRateIndexValueDate(IndexON,D3071)</f>
        <v>61296</v>
      </c>
      <c r="F3071" s="156">
        <f>IFERROR(_xll.qlIndexFixing(IndexON,D3071,TRUE,_xll.ohTrigger(RecalcTrigger,TriggerON)),NA())</f>
        <v>6.0893140791518086E-3</v>
      </c>
      <c r="H3071" s="42">
        <f>_xll.qlCalendarAdvance(Calendar,$H3070,B3071,"f",FALSE)</f>
        <v>61296</v>
      </c>
      <c r="I3071" s="140">
        <f>_xll.qlInterestRateIndexValueDate(Index1M,$H3071)</f>
        <v>61296</v>
      </c>
      <c r="J3071" s="145">
        <f>IFERROR(_xll.qlIndexFixing(Index1M,$H3071,TRUE,_xll.ohTrigger(RecalcTrigger,Trigger1M)),NA())</f>
        <v>6.8458781920734419E-3</v>
      </c>
      <c r="K3071" s="44">
        <f>IFERROR(_xll.qlIndexFixing(Index3M,H3071,TRUE,_xll.ohTrigger(RecalcTrigger,Trigger3M)),NA())</f>
        <v>6.9778299447920853E-3</v>
      </c>
      <c r="L3071" s="44">
        <f>IFERROR(_xll.qlIndexFixing(Index6M,$H3071,TRUE,_xll.ohTrigger(RecalcTrigger,Trigger6M)),NA())</f>
        <v>7.0620947055321575E-3</v>
      </c>
      <c r="M3071" s="146">
        <f>IFERROR(_xll.qlIndexFixing(Index1Y,$H3071,TRUE,_xll.ohTrigger(RecalcTrigger,Trigger1Y)),NA())</f>
        <v>7.3117353155448582E-3</v>
      </c>
      <c r="N3071" s="145">
        <f>IFERROR(_xll.qlIndexFixing(ONIndex1M,I3071,TRUE,_xll.ohTrigger(RecalcTrigger,Trigger1M)),NA())</f>
        <v>6.8354347617971545E-3</v>
      </c>
      <c r="O3071" s="44">
        <f>IFERROR(_xll.qlIndexFixing(ONIndex3M,I3071,TRUE,_xll.ohTrigger(RecalcTrigger,Trigger3M)),NA())</f>
        <v>6.951349020872799E-3</v>
      </c>
      <c r="P3071" s="44">
        <f>IFERROR(_xll.qlIndexFixing(ONIndex6M,I3071,TRUE,_xll.ohTrigger(RecalcTrigger,Trigger6M)),NA())</f>
        <v>7.0018583830666614E-3</v>
      </c>
      <c r="Q3071" s="146">
        <f>IFERROR(_xll.qlIndexFixing(ONIndex1Y,I3071,TRUE,_xll.ohTrigger(RecalcTrigger,Trigger1Y)),NA())</f>
        <v>7.1874426991569429E-3</v>
      </c>
    </row>
    <row r="3072" spans="2:17" x14ac:dyDescent="0.2">
      <c r="B3072" s="39" t="s">
        <v>42</v>
      </c>
      <c r="D3072" s="42">
        <f>_xll.qlCalendarAdvance(Calendar,$D3071,B3072,"f",FALSE)</f>
        <v>61303</v>
      </c>
      <c r="E3072" s="140">
        <f>_xll.qlInterestRateIndexValueDate(IndexON,D3072)</f>
        <v>61303</v>
      </c>
      <c r="F3072" s="156">
        <f>IFERROR(_xll.qlIndexFixing(IndexON,D3072,TRUE,_xll.ohTrigger(RecalcTrigger,TriggerON)),NA())</f>
        <v>6.0926050216558725E-3</v>
      </c>
      <c r="H3072" s="42">
        <f>_xll.qlCalendarAdvance(Calendar,$H3071,B3072,"f",FALSE)</f>
        <v>61303</v>
      </c>
      <c r="I3072" s="140">
        <f>_xll.qlInterestRateIndexValueDate(Index1M,$H3072)</f>
        <v>61303</v>
      </c>
      <c r="J3072" s="145">
        <f>IFERROR(_xll.qlIndexFixing(Index1M,$H3072,TRUE,_xll.ohTrigger(RecalcTrigger,Trigger1M)),NA())</f>
        <v>6.848565459411593E-3</v>
      </c>
      <c r="K3072" s="44">
        <f>IFERROR(_xll.qlIndexFixing(Index3M,H3072,TRUE,_xll.ohTrigger(RecalcTrigger,Trigger3M)),NA())</f>
        <v>6.9809586749499126E-3</v>
      </c>
      <c r="L3072" s="44">
        <f>IFERROR(_xll.qlIndexFixing(Index6M,$H3072,TRUE,_xll.ohTrigger(RecalcTrigger,Trigger6M)),NA())</f>
        <v>7.0654216519737576E-3</v>
      </c>
      <c r="M3072" s="146">
        <f>IFERROR(_xll.qlIndexFixing(Index1Y,$H3072,TRUE,_xll.ohTrigger(RecalcTrigger,Trigger1Y)),NA())</f>
        <v>7.3154326073111963E-3</v>
      </c>
      <c r="N3072" s="145">
        <f>IFERROR(_xll.qlIndexFixing(ONIndex1M,I3072,TRUE,_xll.ohTrigger(RecalcTrigger,Trigger1M)),NA())</f>
        <v>6.8391136123058249E-3</v>
      </c>
      <c r="O3072" s="44">
        <f>IFERROR(_xll.qlIndexFixing(ONIndex3M,I3072,TRUE,_xll.ohTrigger(RecalcTrigger,Trigger3M)),NA())</f>
        <v>6.9545165802209485E-3</v>
      </c>
      <c r="P3072" s="44">
        <f>IFERROR(_xll.qlIndexFixing(ONIndex6M,I3072,TRUE,_xll.ohTrigger(RecalcTrigger,Trigger6M)),NA())</f>
        <v>7.0056036686705347E-3</v>
      </c>
      <c r="Q3072" s="146">
        <f>IFERROR(_xll.qlIndexFixing(ONIndex1Y,I3072,TRUE,_xll.ohTrigger(RecalcTrigger,Trigger1Y)),NA())</f>
        <v>7.1913310919069495E-3</v>
      </c>
    </row>
    <row r="3073" spans="2:17" x14ac:dyDescent="0.2">
      <c r="B3073" s="39" t="s">
        <v>42</v>
      </c>
      <c r="D3073" s="42">
        <f>_xll.qlCalendarAdvance(Calendar,$D3072,B3073,"f",FALSE)</f>
        <v>61310</v>
      </c>
      <c r="E3073" s="140">
        <f>_xll.qlInterestRateIndexValueDate(IndexON,D3073)</f>
        <v>61310</v>
      </c>
      <c r="F3073" s="156">
        <f>IFERROR(_xll.qlIndexFixing(IndexON,D3073,TRUE,_xll.ohTrigger(RecalcTrigger,TriggerON)),NA())</f>
        <v>6.0958888891438079E-3</v>
      </c>
      <c r="H3073" s="42">
        <f>_xll.qlCalendarAdvance(Calendar,$H3072,B3073,"f",FALSE)</f>
        <v>61310</v>
      </c>
      <c r="I3073" s="140">
        <f>_xll.qlInterestRateIndexValueDate(Index1M,$H3073)</f>
        <v>61310</v>
      </c>
      <c r="J3073" s="145">
        <f>IFERROR(_xll.qlIndexFixing(Index1M,$H3073,TRUE,_xll.ohTrigger(RecalcTrigger,Trigger1M)),NA())</f>
        <v>6.8522220070319868E-3</v>
      </c>
      <c r="K3073" s="44">
        <f>IFERROR(_xll.qlIndexFixing(Index3M,H3073,TRUE,_xll.ohTrigger(RecalcTrigger,Trigger3M)),NA())</f>
        <v>6.9840805858498887E-3</v>
      </c>
      <c r="L3073" s="44">
        <f>IFERROR(_xll.qlIndexFixing(Index6M,$H3073,TRUE,_xll.ohTrigger(RecalcTrigger,Trigger6M)),NA())</f>
        <v>7.0690675190579382E-3</v>
      </c>
      <c r="M3073" s="146">
        <f>IFERROR(_xll.qlIndexFixing(Index1Y,$H3073,TRUE,_xll.ohTrigger(RecalcTrigger,Trigger1Y)),NA())</f>
        <v>7.3191214919320329E-3</v>
      </c>
      <c r="N3073" s="145">
        <f>IFERROR(_xll.qlIndexFixing(ONIndex1M,I3073,TRUE,_xll.ohTrigger(RecalcTrigger,Trigger1M)),NA())</f>
        <v>6.8427845539131837E-3</v>
      </c>
      <c r="O3073" s="44">
        <f>IFERROR(_xll.qlIndexFixing(ONIndex3M,I3073,TRUE,_xll.ohTrigger(RecalcTrigger,Trigger3M)),NA())</f>
        <v>6.9576773298174466E-3</v>
      </c>
      <c r="P3073" s="44">
        <f>IFERROR(_xll.qlIndexFixing(ONIndex6M,I3073,TRUE,_xll.ohTrigger(RecalcTrigger,Trigger6M)),NA())</f>
        <v>7.0093409024074571E-3</v>
      </c>
      <c r="Q3073" s="146">
        <f>IFERROR(_xll.qlIndexFixing(ONIndex1Y,I3073,TRUE,_xll.ohTrigger(RecalcTrigger,Trigger1Y)),NA())</f>
        <v>7.1952111251383233E-3</v>
      </c>
    </row>
    <row r="3074" spans="2:17" x14ac:dyDescent="0.2">
      <c r="B3074" s="39" t="s">
        <v>42</v>
      </c>
      <c r="D3074" s="42">
        <f>_xll.qlCalendarAdvance(Calendar,$D3073,B3074,"f",FALSE)</f>
        <v>61317</v>
      </c>
      <c r="E3074" s="140">
        <f>_xll.qlInterestRateIndexValueDate(IndexON,D3074)</f>
        <v>61317</v>
      </c>
      <c r="F3074" s="156">
        <f>IFERROR(_xll.qlIndexFixing(IndexON,D3074,TRUE,_xll.ohTrigger(RecalcTrigger,TriggerON)),NA())</f>
        <v>6.0991656815345685E-3</v>
      </c>
      <c r="H3074" s="42">
        <f>_xll.qlCalendarAdvance(Calendar,$H3073,B3074,"f",FALSE)</f>
        <v>61317</v>
      </c>
      <c r="I3074" s="140">
        <f>_xll.qlInterestRateIndexValueDate(Index1M,$H3074)</f>
        <v>61317</v>
      </c>
      <c r="J3074" s="145">
        <f>IFERROR(_xll.qlIndexFixing(Index1M,$H3074,TRUE,_xll.ohTrigger(RecalcTrigger,Trigger1M)),NA())</f>
        <v>6.8558706423660354E-3</v>
      </c>
      <c r="K3074" s="44">
        <f>IFERROR(_xll.qlIndexFixing(Index3M,H3074,TRUE,_xll.ohTrigger(RecalcTrigger,Trigger3M)),NA())</f>
        <v>6.9871956774752754E-3</v>
      </c>
      <c r="L3074" s="44">
        <f>IFERROR(_xll.qlIndexFixing(Index6M,$H3074,TRUE,_xll.ohTrigger(RecalcTrigger,Trigger6M)),NA())</f>
        <v>7.072705312602413E-3</v>
      </c>
      <c r="M3074" s="146">
        <f>IFERROR(_xll.qlIndexFixing(Index1Y,$H3074,TRUE,_xll.ohTrigger(RecalcTrigger,Trigger1Y)),NA())</f>
        <v>7.3228019693143635E-3</v>
      </c>
      <c r="N3074" s="145">
        <f>IFERROR(_xll.qlIndexFixing(ONIndex1M,I3074,TRUE,_xll.ohTrigger(RecalcTrigger,Trigger1M)),NA())</f>
        <v>6.8464475864571384E-3</v>
      </c>
      <c r="O3074" s="44">
        <f>IFERROR(_xll.qlIndexFixing(ONIndex3M,I3074,TRUE,_xll.ohTrigger(RecalcTrigger,Trigger3M)),NA())</f>
        <v>6.9608312695812469E-3</v>
      </c>
      <c r="P3074" s="44">
        <f>IFERROR(_xll.qlIndexFixing(ONIndex6M,I3074,TRUE,_xll.ohTrigger(RecalcTrigger,Trigger6M)),NA())</f>
        <v>7.0130700842774285E-3</v>
      </c>
      <c r="Q3074" s="146">
        <f>IFERROR(_xll.qlIndexFixing(ONIndex1Y,I3074,TRUE,_xll.ohTrigger(RecalcTrigger,Trigger1Y)),NA())</f>
        <v>7.1990827988510642E-3</v>
      </c>
    </row>
    <row r="3075" spans="2:17" x14ac:dyDescent="0.2">
      <c r="B3075" s="39" t="s">
        <v>42</v>
      </c>
      <c r="D3075" s="42">
        <f>_xll.qlCalendarAdvance(Calendar,$D3074,B3075,"f",FALSE)</f>
        <v>61324</v>
      </c>
      <c r="E3075" s="140">
        <f>_xll.qlInterestRateIndexValueDate(IndexON,D3075)</f>
        <v>61324</v>
      </c>
      <c r="F3075" s="156">
        <f>IFERROR(_xll.qlIndexFixing(IndexON,D3075,TRUE,_xll.ohTrigger(RecalcTrigger,TriggerON)),NA())</f>
        <v>6.1024353987471081E-3</v>
      </c>
      <c r="H3075" s="42">
        <f>_xll.qlCalendarAdvance(Calendar,$H3074,B3075,"f",FALSE)</f>
        <v>61324</v>
      </c>
      <c r="I3075" s="140">
        <f>_xll.qlInterestRateIndexValueDate(Index1M,$H3075)</f>
        <v>61324</v>
      </c>
      <c r="J3075" s="145">
        <f>IFERROR(_xll.qlIndexFixing(Index1M,$H3075,TRUE,_xll.ohTrigger(RecalcTrigger,Trigger1M)),NA())</f>
        <v>6.859511365405635E-3</v>
      </c>
      <c r="K3075" s="44">
        <f>IFERROR(_xll.qlIndexFixing(Index3M,H3075,TRUE,_xll.ohTrigger(RecalcTrigger,Trigger3M)),NA())</f>
        <v>6.9903039498093343E-3</v>
      </c>
      <c r="L3075" s="44">
        <f>IFERROR(_xll.qlIndexFixing(Index6M,$H3075,TRUE,_xll.ohTrigger(RecalcTrigger,Trigger6M)),NA())</f>
        <v>7.0763350325613143E-3</v>
      </c>
      <c r="M3075" s="146">
        <f>IFERROR(_xll.qlIndexFixing(Index1Y,$H3075,TRUE,_xll.ohTrigger(RecalcTrigger,Trigger1Y)),NA())</f>
        <v>7.3264740393660698E-3</v>
      </c>
      <c r="N3075" s="145">
        <f>IFERROR(_xll.qlIndexFixing(ONIndex1M,I3075,TRUE,_xll.ohTrigger(RecalcTrigger,Trigger1M)),NA())</f>
        <v>6.8501027099376888E-3</v>
      </c>
      <c r="O3075" s="44">
        <f>IFERROR(_xll.qlIndexFixing(ONIndex3M,I3075,TRUE,_xll.ohTrigger(RecalcTrigger,Trigger3M)),NA())</f>
        <v>6.9639783994313031E-3</v>
      </c>
      <c r="P3075" s="44">
        <f>IFERROR(_xll.qlIndexFixing(ONIndex6M,I3075,TRUE,_xll.ohTrigger(RecalcTrigger,Trigger6M)),NA())</f>
        <v>7.0167912142804489E-3</v>
      </c>
      <c r="Q3075" s="146">
        <f>IFERROR(_xll.qlIndexFixing(ONIndex1Y,I3075,TRUE,_xll.ohTrigger(RecalcTrigger,Trigger1Y)),NA())</f>
        <v>7.2029461131262185E-3</v>
      </c>
    </row>
    <row r="3076" spans="2:17" x14ac:dyDescent="0.2">
      <c r="B3076" s="39" t="s">
        <v>42</v>
      </c>
      <c r="D3076" s="42">
        <f>_xll.qlCalendarAdvance(Calendar,$D3075,B3076,"f",FALSE)</f>
        <v>61331</v>
      </c>
      <c r="E3076" s="140">
        <f>_xll.qlInterestRateIndexValueDate(IndexON,D3076)</f>
        <v>61331</v>
      </c>
      <c r="F3076" s="156">
        <f>IFERROR(_xll.qlIndexFixing(IndexON,D3076,TRUE,_xll.ohTrigger(RecalcTrigger,TriggerON)),NA())</f>
        <v>6.1056980410245654E-3</v>
      </c>
      <c r="H3076" s="42">
        <f>_xll.qlCalendarAdvance(Calendar,$H3075,B3076,"f",FALSE)</f>
        <v>61331</v>
      </c>
      <c r="I3076" s="140">
        <f>_xll.qlInterestRateIndexValueDate(Index1M,$H3076)</f>
        <v>61331</v>
      </c>
      <c r="J3076" s="145">
        <f>IFERROR(_xll.qlIndexFixing(Index1M,$H3076,TRUE,_xll.ohTrigger(RecalcTrigger,Trigger1M)),NA())</f>
        <v>6.863144176142681E-3</v>
      </c>
      <c r="K3076" s="44">
        <f>IFERROR(_xll.qlIndexFixing(Index3M,H3076,TRUE,_xll.ohTrigger(RecalcTrigger,Trigger3M)),NA())</f>
        <v>6.9931182052735521E-3</v>
      </c>
      <c r="L3076" s="44">
        <f>IFERROR(_xll.qlIndexFixing(Index6M,$H3076,TRUE,_xll.ohTrigger(RecalcTrigger,Trigger6M)),NA())</f>
        <v>7.0802811412957632E-3</v>
      </c>
      <c r="M3076" s="146">
        <f>IFERROR(_xll.qlIndexFixing(Index1Y,$H3076,TRUE,_xll.ohTrigger(RecalcTrigger,Trigger1Y)),NA())</f>
        <v>7.3301377019945914E-3</v>
      </c>
      <c r="N3076" s="145">
        <f>IFERROR(_xll.qlIndexFixing(ONIndex1M,I3076,TRUE,_xll.ohTrigger(RecalcTrigger,Trigger1M)),NA())</f>
        <v>6.8537499242737887E-3</v>
      </c>
      <c r="O3076" s="44">
        <f>IFERROR(_xll.qlIndexFixing(ONIndex3M,I3076,TRUE,_xll.ohTrigger(RecalcTrigger,Trigger3M)),NA())</f>
        <v>6.967118719529708E-3</v>
      </c>
      <c r="P3076" s="44">
        <f>IFERROR(_xll.qlIndexFixing(ONIndex6M,I3076,TRUE,_xll.ohTrigger(RecalcTrigger,Trigger6M)),NA())</f>
        <v>7.0205042924165184E-3</v>
      </c>
      <c r="Q3076" s="146">
        <f>IFERROR(_xll.qlIndexFixing(ONIndex1Y,I3076,TRUE,_xll.ohTrigger(RecalcTrigger,Trigger1Y)),NA())</f>
        <v>7.2068010677206473E-3</v>
      </c>
    </row>
    <row r="3077" spans="2:17" x14ac:dyDescent="0.2">
      <c r="B3077" s="39" t="s">
        <v>42</v>
      </c>
      <c r="D3077" s="42">
        <f>_xll.qlCalendarAdvance(Calendar,$D3076,B3077,"f",FALSE)</f>
        <v>61338</v>
      </c>
      <c r="E3077" s="140">
        <f>_xll.qlInterestRateIndexValueDate(IndexON,D3077)</f>
        <v>61338</v>
      </c>
      <c r="F3077" s="156">
        <f>IFERROR(_xll.qlIndexFixing(IndexON,D3077,TRUE,_xll.ohTrigger(RecalcTrigger,TriggerON)),NA())</f>
        <v>6.1089536081238016E-3</v>
      </c>
      <c r="H3077" s="42">
        <f>_xll.qlCalendarAdvance(Calendar,$H3076,B3077,"f",FALSE)</f>
        <v>61338</v>
      </c>
      <c r="I3077" s="140">
        <f>_xll.qlInterestRateIndexValueDate(Index1M,$H3077)</f>
        <v>61338</v>
      </c>
      <c r="J3077" s="145">
        <f>IFERROR(_xll.qlIndexFixing(Index1M,$H3077,TRUE,_xll.ohTrigger(RecalcTrigger,Trigger1M)),NA())</f>
        <v>6.8677373256892885E-3</v>
      </c>
      <c r="K3077" s="44">
        <f>IFERROR(_xll.qlIndexFixing(Index3M,H3077,TRUE,_xll.ohTrigger(RecalcTrigger,Trigger3M)),NA())</f>
        <v>6.9962132668149333E-3</v>
      </c>
      <c r="L3077" s="44">
        <f>IFERROR(_xll.qlIndexFixing(Index6M,$H3077,TRUE,_xll.ohTrigger(RecalcTrigger,Trigger6M)),NA())</f>
        <v>7.0838942072380534E-3</v>
      </c>
      <c r="M3077" s="146">
        <f>IFERROR(_xll.qlIndexFixing(Index1Y,$H3077,TRUE,_xll.ohTrigger(RecalcTrigger,Trigger1Y)),NA())</f>
        <v>7.3337929571080304E-3</v>
      </c>
      <c r="N3077" s="145">
        <f>IFERROR(_xll.qlIndexFixing(ONIndex1M,I3077,TRUE,_xll.ohTrigger(RecalcTrigger,Trigger1M)),NA())</f>
        <v>6.857389229708577E-3</v>
      </c>
      <c r="O3077" s="44">
        <f>IFERROR(_xll.qlIndexFixing(ONIndex3M,I3077,TRUE,_xll.ohTrigger(RecalcTrigger,Trigger3M)),NA())</f>
        <v>6.9702522297143688E-3</v>
      </c>
      <c r="P3077" s="44">
        <f>IFERROR(_xll.qlIndexFixing(ONIndex6M,I3077,TRUE,_xll.ohTrigger(RecalcTrigger,Trigger6M)),NA())</f>
        <v>7.0242093186856369E-3</v>
      </c>
      <c r="Q3077" s="146">
        <f>IFERROR(_xll.qlIndexFixing(ONIndex1Y,I3077,TRUE,_xll.ohTrigger(RecalcTrigger,Trigger1Y)),NA())</f>
        <v>7.2106476628774896E-3</v>
      </c>
    </row>
    <row r="3078" spans="2:17" x14ac:dyDescent="0.2">
      <c r="B3078" s="39" t="s">
        <v>42</v>
      </c>
      <c r="D3078" s="42">
        <f>_xll.qlCalendarAdvance(Calendar,$D3077,B3078,"f",FALSE)</f>
        <v>61345</v>
      </c>
      <c r="E3078" s="140">
        <f>_xll.qlInterestRateIndexValueDate(IndexON,D3078)</f>
        <v>61345</v>
      </c>
      <c r="F3078" s="156">
        <f>IFERROR(_xll.qlIndexFixing(IndexON,D3078,TRUE,_xll.ohTrigger(RecalcTrigger,TriggerON)),NA())</f>
        <v>6.1122021001258631E-3</v>
      </c>
      <c r="H3078" s="42">
        <f>_xll.qlCalendarAdvance(Calendar,$H3077,B3078,"f",FALSE)</f>
        <v>61345</v>
      </c>
      <c r="I3078" s="140">
        <f>_xll.qlInterestRateIndexValueDate(Index1M,$H3078)</f>
        <v>61345</v>
      </c>
      <c r="J3078" s="145">
        <f>IFERROR(_xll.qlIndexFixing(Index1M,$H3078,TRUE,_xll.ohTrigger(RecalcTrigger,Trigger1M)),NA())</f>
        <v>6.8713528203751487E-3</v>
      </c>
      <c r="K3078" s="44">
        <f>IFERROR(_xll.qlIndexFixing(Index3M,H3078,TRUE,_xll.ohTrigger(RecalcTrigger,Trigger3M)),NA())</f>
        <v>6.9993015091213565E-3</v>
      </c>
      <c r="L3078" s="44">
        <f>IFERROR(_xll.qlIndexFixing(Index6M,$H3078,TRUE,_xll.ohTrigger(RecalcTrigger,Trigger6M)),NA())</f>
        <v>7.0874991993409939E-3</v>
      </c>
      <c r="M3078" s="146">
        <f>IFERROR(_xll.qlIndexFixing(Index1Y,$H3078,TRUE,_xll.ohTrigger(RecalcTrigger,Trigger1Y)),NA())</f>
        <v>7.3374398046140493E-3</v>
      </c>
      <c r="N3078" s="145">
        <f>IFERROR(_xll.qlIndexFixing(ONIndex1M,I3078,TRUE,_xll.ohTrigger(RecalcTrigger,Trigger1M)),NA())</f>
        <v>6.8610206260799611E-3</v>
      </c>
      <c r="O3078" s="44">
        <f>IFERROR(_xll.qlIndexFixing(ONIndex3M,I3078,TRUE,_xll.ohTrigger(RecalcTrigger,Trigger3M)),NA())</f>
        <v>6.9733789301473781E-3</v>
      </c>
      <c r="P3078" s="44">
        <f>IFERROR(_xll.qlIndexFixing(ONIndex6M,I3078,TRUE,_xll.ohTrigger(RecalcTrigger,Trigger6M)),NA())</f>
        <v>7.0279062931688507E-3</v>
      </c>
      <c r="Q3078" s="146">
        <f>IFERROR(_xll.qlIndexFixing(ONIndex1Y,I3078,TRUE,_xll.ohTrigger(RecalcTrigger,Trigger1Y)),NA())</f>
        <v>7.2144858984346527E-3</v>
      </c>
    </row>
    <row r="3079" spans="2:17" x14ac:dyDescent="0.2">
      <c r="B3079" s="39" t="s">
        <v>42</v>
      </c>
      <c r="D3079" s="42">
        <f>_xll.qlCalendarAdvance(Calendar,$D3078,B3079,"f",FALSE)</f>
        <v>61352</v>
      </c>
      <c r="E3079" s="140">
        <f>_xll.qlInterestRateIndexValueDate(IndexON,D3079)</f>
        <v>61352</v>
      </c>
      <c r="F3079" s="156">
        <f>IFERROR(_xll.qlIndexFixing(IndexON,D3079,TRUE,_xll.ohTrigger(RecalcTrigger,TriggerON)),NA())</f>
        <v>6.1154435170307497E-3</v>
      </c>
      <c r="H3079" s="42">
        <f>_xll.qlCalendarAdvance(Calendar,$H3078,B3079,"f",FALSE)</f>
        <v>61352</v>
      </c>
      <c r="I3079" s="140">
        <f>_xll.qlInterestRateIndexValueDate(Index1M,$H3079)</f>
        <v>61352</v>
      </c>
      <c r="J3079" s="145">
        <f>IFERROR(_xll.qlIndexFixing(Index1M,$H3079,TRUE,_xll.ohTrigger(RecalcTrigger,Trigger1M)),NA())</f>
        <v>6.8749604023971853E-3</v>
      </c>
      <c r="K3079" s="44">
        <f>IFERROR(_xll.qlIndexFixing(Index3M,H3079,TRUE,_xll.ohTrigger(RecalcTrigger,Trigger3M)),NA())</f>
        <v>7.0023829321794644E-3</v>
      </c>
      <c r="L3079" s="44">
        <f>IFERROR(_xll.qlIndexFixing(Index6M,$H3079,TRUE,_xll.ohTrigger(RecalcTrigger,Trigger6M)),NA())</f>
        <v>7.0910961175607388E-3</v>
      </c>
      <c r="M3079" s="146">
        <f>IFERROR(_xll.qlIndexFixing(Index1Y,$H3079,TRUE,_xll.ohTrigger(RecalcTrigger,Trigger1Y)),NA())</f>
        <v>7.3410782444216349E-3</v>
      </c>
      <c r="N3079" s="145">
        <f>IFERROR(_xll.qlIndexFixing(ONIndex1M,I3079,TRUE,_xll.ohTrigger(RecalcTrigger,Trigger1M)),NA())</f>
        <v>6.864644113387941E-3</v>
      </c>
      <c r="O3079" s="44">
        <f>IFERROR(_xll.qlIndexFixing(ONIndex3M,I3079,TRUE,_xll.ohTrigger(RecalcTrigger,Trigger3M)),NA())</f>
        <v>6.9764988206666434E-3</v>
      </c>
      <c r="P3079" s="44">
        <f>IFERROR(_xll.qlIndexFixing(ONIndex6M,I3079,TRUE,_xll.ohTrigger(RecalcTrigger,Trigger6M)),NA())</f>
        <v>7.0315952157040673E-3</v>
      </c>
      <c r="Q3079" s="146">
        <f>IFERROR(_xll.qlIndexFixing(ONIndex1Y,I3079,TRUE,_xll.ohTrigger(RecalcTrigger,Trigger1Y)),NA())</f>
        <v>7.2183157745542292E-3</v>
      </c>
    </row>
    <row r="3080" spans="2:17" x14ac:dyDescent="0.2">
      <c r="B3080" s="39" t="s">
        <v>42</v>
      </c>
      <c r="D3080" s="42">
        <f>_xll.qlCalendarAdvance(Calendar,$D3079,B3080,"f",FALSE)</f>
        <v>61359</v>
      </c>
      <c r="E3080" s="140">
        <f>_xll.qlInterestRateIndexValueDate(IndexON,D3080)</f>
        <v>61359</v>
      </c>
      <c r="F3080" s="156">
        <f>IFERROR(_xll.qlIndexFixing(IndexON,D3080,TRUE,_xll.ohTrigger(RecalcTrigger,TriggerON)),NA())</f>
        <v>6.1186778588384616E-3</v>
      </c>
      <c r="H3080" s="42">
        <f>_xll.qlCalendarAdvance(Calendar,$H3079,B3080,"f",FALSE)</f>
        <v>61359</v>
      </c>
      <c r="I3080" s="140">
        <f>_xll.qlInterestRateIndexValueDate(Index1M,$H3080)</f>
        <v>61359</v>
      </c>
      <c r="J3080" s="145">
        <f>IFERROR(_xll.qlIndexFixing(Index1M,$H3080,TRUE,_xll.ohTrigger(RecalcTrigger,Trigger1M)),NA())</f>
        <v>6.8785600717504855E-3</v>
      </c>
      <c r="K3080" s="44">
        <f>IFERROR(_xll.qlIndexFixing(Index3M,H3080,TRUE,_xll.ohTrigger(RecalcTrigger,Trigger3M)),NA())</f>
        <v>7.0054575359741146E-3</v>
      </c>
      <c r="L3080" s="44">
        <f>IFERROR(_xll.qlIndexFixing(Index6M,$H3080,TRUE,_xll.ohTrigger(RecalcTrigger,Trigger6M)),NA())</f>
        <v>7.0946849618547725E-3</v>
      </c>
      <c r="M3080" s="146">
        <f>IFERROR(_xll.qlIndexFixing(Index1Y,$H3080,TRUE,_xll.ohTrigger(RecalcTrigger,Trigger1Y)),NA())</f>
        <v>7.344708276438891E-3</v>
      </c>
      <c r="N3080" s="145">
        <f>IFERROR(_xll.qlIndexFixing(ONIndex1M,I3080,TRUE,_xll.ohTrigger(RecalcTrigger,Trigger1M)),NA())</f>
        <v>6.868259691713563E-3</v>
      </c>
      <c r="O3080" s="44">
        <f>IFERROR(_xll.qlIndexFixing(ONIndex3M,I3080,TRUE,_xll.ohTrigger(RecalcTrigger,Trigger3M)),NA())</f>
        <v>6.9796119014342572E-3</v>
      </c>
      <c r="P3080" s="44">
        <f>IFERROR(_xll.qlIndexFixing(ONIndex6M,I3080,TRUE,_xll.ohTrigger(RecalcTrigger,Trigger6M)),NA())</f>
        <v>7.0352760863723329E-3</v>
      </c>
      <c r="Q3080" s="146">
        <f>IFERROR(_xll.qlIndexFixing(ONIndex1Y,I3080,TRUE,_xll.ohTrigger(RecalcTrigger,Trigger1Y)),NA())</f>
        <v>7.2221372911551729E-3</v>
      </c>
    </row>
    <row r="3081" spans="2:17" x14ac:dyDescent="0.2">
      <c r="B3081" s="39" t="s">
        <v>42</v>
      </c>
      <c r="D3081" s="42">
        <f>_xll.qlCalendarAdvance(Calendar,$D3080,B3081,"f",FALSE)</f>
        <v>61366</v>
      </c>
      <c r="E3081" s="140">
        <f>_xll.qlInterestRateIndexValueDate(IndexON,D3081)</f>
        <v>61366</v>
      </c>
      <c r="F3081" s="156">
        <f>IFERROR(_xll.qlIndexFixing(IndexON,D3081,TRUE,_xll.ohTrigger(RecalcTrigger,TriggerON)),NA())</f>
        <v>6.121905125630045E-3</v>
      </c>
      <c r="H3081" s="42">
        <f>_xll.qlCalendarAdvance(Calendar,$H3080,B3081,"f",FALSE)</f>
        <v>61366</v>
      </c>
      <c r="I3081" s="140">
        <f>_xll.qlInterestRateIndexValueDate(Index1M,$H3081)</f>
        <v>61366</v>
      </c>
      <c r="J3081" s="145">
        <f>IFERROR(_xll.qlIndexFixing(Index1M,$H3081,TRUE,_xll.ohTrigger(RecalcTrigger,Trigger1M)),NA())</f>
        <v>6.8821518284203145E-3</v>
      </c>
      <c r="K3081" s="44">
        <f>IFERROR(_xll.qlIndexFixing(Index3M,H3081,TRUE,_xll.ohTrigger(RecalcTrigger,Trigger3M)),NA())</f>
        <v>7.0085253204874966E-3</v>
      </c>
      <c r="L3081" s="44">
        <f>IFERROR(_xll.qlIndexFixing(Index6M,$H3081,TRUE,_xll.ohTrigger(RecalcTrigger,Trigger6M)),NA())</f>
        <v>7.0979438046054506E-3</v>
      </c>
      <c r="M3081" s="146">
        <f>IFERROR(_xll.qlIndexFixing(Index1Y,$H3081,TRUE,_xll.ohTrigger(RecalcTrigger,Trigger1Y)),NA())</f>
        <v>7.3483299005750293E-3</v>
      </c>
      <c r="N3081" s="145">
        <f>IFERROR(_xll.qlIndexFixing(ONIndex1M,I3081,TRUE,_xll.ohTrigger(RecalcTrigger,Trigger1M)),NA())</f>
        <v>6.8718673608947345E-3</v>
      </c>
      <c r="O3081" s="44">
        <f>IFERROR(_xll.qlIndexFixing(ONIndex3M,I3081,TRUE,_xll.ohTrigger(RecalcTrigger,Trigger3M)),NA())</f>
        <v>6.9827181722070808E-3</v>
      </c>
      <c r="P3081" s="44">
        <f>IFERROR(_xll.qlIndexFixing(ONIndex6M,I3081,TRUE,_xll.ohTrigger(RecalcTrigger,Trigger6M)),NA())</f>
        <v>7.0389489051736476E-3</v>
      </c>
      <c r="Q3081" s="146">
        <f>IFERROR(_xll.qlIndexFixing(ONIndex1Y,I3081,TRUE,_xll.ohTrigger(RecalcTrigger,Trigger1Y)),NA())</f>
        <v>7.2259504481564374E-3</v>
      </c>
    </row>
    <row r="3082" spans="2:17" x14ac:dyDescent="0.2">
      <c r="B3082" s="39" t="s">
        <v>42</v>
      </c>
      <c r="D3082" s="42">
        <f>_xll.qlCalendarAdvance(Calendar,$D3081,B3082,"f",FALSE)</f>
        <v>61373</v>
      </c>
      <c r="E3082" s="140">
        <f>_xll.qlInterestRateIndexValueDate(IndexON,D3082)</f>
        <v>61373</v>
      </c>
      <c r="F3082" s="156">
        <f>IFERROR(_xll.qlIndexFixing(IndexON,D3082,TRUE,_xll.ohTrigger(RecalcTrigger,TriggerON)),NA())</f>
        <v>6.1251253172434073E-3</v>
      </c>
      <c r="H3082" s="42">
        <f>_xll.qlCalendarAdvance(Calendar,$H3081,B3082,"f",FALSE)</f>
        <v>61373</v>
      </c>
      <c r="I3082" s="140">
        <f>_xll.qlInterestRateIndexValueDate(Index1M,$H3082)</f>
        <v>61373</v>
      </c>
      <c r="J3082" s="145">
        <f>IFERROR(_xll.qlIndexFixing(Index1M,$H3082,TRUE,_xll.ohTrigger(RecalcTrigger,Trigger1M)),NA())</f>
        <v>6.8857356724066725E-3</v>
      </c>
      <c r="K3082" s="44">
        <f>IFERROR(_xll.qlIndexFixing(Index3M,H3082,TRUE,_xll.ohTrigger(RecalcTrigger,Trigger3M)),NA())</f>
        <v>7.0115862857071404E-3</v>
      </c>
      <c r="L3082" s="44">
        <f>IFERROR(_xll.qlIndexFixing(Index6M,$H3082,TRUE,_xll.ohTrigger(RecalcTrigger,Trigger6M)),NA())</f>
        <v>7.101517008255882E-3</v>
      </c>
      <c r="M3082" s="146">
        <f>IFERROR(_xll.qlIndexFixing(Index1Y,$H3082,TRUE,_xll.ohTrigger(RecalcTrigger,Trigger1Y)),NA())</f>
        <v>7.351943116738373E-3</v>
      </c>
      <c r="N3082" s="145">
        <f>IFERROR(_xll.qlIndexFixing(ONIndex1M,I3082,TRUE,_xll.ohTrigger(RecalcTrigger,Trigger1M)),NA())</f>
        <v>6.8754671211745944E-3</v>
      </c>
      <c r="O3082" s="44">
        <f>IFERROR(_xll.qlIndexFixing(ONIndex3M,I3082,TRUE,_xll.ohTrigger(RecalcTrigger,Trigger3M)),NA())</f>
        <v>6.9858176333092992E-3</v>
      </c>
      <c r="P3082" s="44">
        <f>IFERROR(_xll.qlIndexFixing(ONIndex6M,I3082,TRUE,_xll.ohTrigger(RecalcTrigger,Trigger6M)),NA())</f>
        <v>7.0426136721080113E-3</v>
      </c>
      <c r="Q3082" s="146">
        <f>IFERROR(_xll.qlIndexFixing(ONIndex1Y,I3082,TRUE,_xll.ohTrigger(RecalcTrigger,Trigger1Y)),NA())</f>
        <v>7.2297552457201153E-3</v>
      </c>
    </row>
    <row r="3083" spans="2:17" x14ac:dyDescent="0.2">
      <c r="B3083" s="39" t="s">
        <v>42</v>
      </c>
      <c r="D3083" s="42">
        <f>_xll.qlCalendarAdvance(Calendar,$D3082,B3083,"f",FALSE)</f>
        <v>61380</v>
      </c>
      <c r="E3083" s="140">
        <f>_xll.qlInterestRateIndexValueDate(IndexON,D3083)</f>
        <v>61380</v>
      </c>
      <c r="F3083" s="156">
        <f>IFERROR(_xll.qlIndexFixing(IndexON,D3083,TRUE,_xll.ohTrigger(RecalcTrigger,TriggerON)),NA())</f>
        <v>6.128338433840641E-3</v>
      </c>
      <c r="H3083" s="42">
        <f>_xll.qlCalendarAdvance(Calendar,$H3082,B3083,"f",FALSE)</f>
        <v>61380</v>
      </c>
      <c r="I3083" s="140">
        <f>_xll.qlInterestRateIndexValueDate(Index1M,$H3083)</f>
        <v>61380</v>
      </c>
      <c r="J3083" s="145">
        <f>IFERROR(_xll.qlIndexFixing(Index1M,$H3083,TRUE,_xll.ohTrigger(RecalcTrigger,Trigger1M)),NA())</f>
        <v>6.8893116036972792E-3</v>
      </c>
      <c r="K3083" s="44">
        <f>IFERROR(_xll.qlIndexFixing(Index3M,H3083,TRUE,_xll.ohTrigger(RecalcTrigger,Trigger3M)),NA())</f>
        <v>7.0146404316134532E-3</v>
      </c>
      <c r="L3083" s="44">
        <f>IFERROR(_xll.qlIndexFixing(Index6M,$H3083,TRUE,_xll.ohTrigger(RecalcTrigger,Trigger6M)),NA())</f>
        <v>7.1050821379747345E-3</v>
      </c>
      <c r="M3083" s="146">
        <f>IFERROR(_xll.qlIndexFixing(Index1Y,$H3083,TRUE,_xll.ohTrigger(RecalcTrigger,Trigger1Y)),NA())</f>
        <v>7.355547924838576E-3</v>
      </c>
      <c r="N3083" s="145">
        <f>IFERROR(_xll.qlIndexFixing(ONIndex1M,I3083,TRUE,_xll.ohTrigger(RecalcTrigger,Trigger1M)),NA())</f>
        <v>6.8790589721479112E-3</v>
      </c>
      <c r="O3083" s="44">
        <f>IFERROR(_xll.qlIndexFixing(ONIndex3M,I3083,TRUE,_xll.ohTrigger(RecalcTrigger,Trigger3M)),NA())</f>
        <v>6.9889102844167272E-3</v>
      </c>
      <c r="P3083" s="44">
        <f>IFERROR(_xll.qlIndexFixing(ONIndex6M,I3083,TRUE,_xll.ohTrigger(RecalcTrigger,Trigger6M)),NA())</f>
        <v>7.046270387175424E-3</v>
      </c>
      <c r="Q3083" s="146">
        <f>IFERROR(_xll.qlIndexFixing(ONIndex1Y,I3083,TRUE,_xll.ohTrigger(RecalcTrigger,Trigger1Y)),NA())</f>
        <v>7.2335516836030678E-3</v>
      </c>
    </row>
    <row r="3084" spans="2:17" x14ac:dyDescent="0.2">
      <c r="B3084" s="39" t="s">
        <v>42</v>
      </c>
      <c r="D3084" s="42">
        <f>_xll.qlCalendarAdvance(Calendar,$D3083,B3084,"f",FALSE)</f>
        <v>61387</v>
      </c>
      <c r="E3084" s="140">
        <f>_xll.qlInterestRateIndexValueDate(IndexON,D3084)</f>
        <v>61387</v>
      </c>
      <c r="F3084" s="156">
        <f>IFERROR(_xll.qlIndexFixing(IndexON,D3084,TRUE,_xll.ohTrigger(RecalcTrigger,TriggerON)),NA())</f>
        <v>6.1315444752596537E-3</v>
      </c>
      <c r="H3084" s="42">
        <f>_xll.qlCalendarAdvance(Calendar,$H3083,B3084,"f",FALSE)</f>
        <v>61387</v>
      </c>
      <c r="I3084" s="140">
        <f>_xll.qlInterestRateIndexValueDate(Index1M,$H3084)</f>
        <v>61387</v>
      </c>
      <c r="J3084" s="145">
        <f>IFERROR(_xll.qlIndexFixing(Index1M,$H3084,TRUE,_xll.ohTrigger(RecalcTrigger,Trigger1M)),NA())</f>
        <v>6.8928796222872228E-3</v>
      </c>
      <c r="K3084" s="44">
        <f>IFERROR(_xll.qlIndexFixing(Index3M,H3084,TRUE,_xll.ohTrigger(RecalcTrigger,Trigger3M)),NA())</f>
        <v>7.0176877581948566E-3</v>
      </c>
      <c r="L3084" s="44">
        <f>IFERROR(_xll.qlIndexFixing(Index6M,$H3084,TRUE,_xll.ohTrigger(RecalcTrigger,Trigger6M)),NA())</f>
        <v>7.1086391937192584E-3</v>
      </c>
      <c r="M3084" s="146">
        <f>IFERROR(_xll.qlIndexFixing(Index1Y,$H3084,TRUE,_xll.ohTrigger(RecalcTrigger,Trigger1Y)),NA())</f>
        <v>7.3591443247848489E-3</v>
      </c>
      <c r="N3084" s="145">
        <f>IFERROR(_xll.qlIndexFixing(ONIndex1M,I3084,TRUE,_xll.ohTrigger(RecalcTrigger,Trigger1M)),NA())</f>
        <v>6.8826429143820089E-3</v>
      </c>
      <c r="O3084" s="44">
        <f>IFERROR(_xll.qlIndexFixing(ONIndex3M,I3084,TRUE,_xll.ohTrigger(RecalcTrigger,Trigger3M)),NA())</f>
        <v>6.9919961258535501E-3</v>
      </c>
      <c r="P3084" s="44">
        <f>IFERROR(_xll.qlIndexFixing(ONIndex6M,I3084,TRUE,_xll.ohTrigger(RecalcTrigger,Trigger6M)),NA())</f>
        <v>7.0499190503758857E-3</v>
      </c>
      <c r="Q3084" s="146">
        <f>IFERROR(_xll.qlIndexFixing(ONIndex1Y,I3084,TRUE,_xll.ohTrigger(RecalcTrigger,Trigger1Y)),NA())</f>
        <v>7.2373397621294799E-3</v>
      </c>
    </row>
    <row r="3085" spans="2:17" x14ac:dyDescent="0.2">
      <c r="B3085" s="39" t="s">
        <v>42</v>
      </c>
      <c r="D3085" s="42">
        <f>_xll.qlCalendarAdvance(Calendar,$D3084,B3085,"f",FALSE)</f>
        <v>61394</v>
      </c>
      <c r="E3085" s="140">
        <f>_xll.qlInterestRateIndexValueDate(IndexON,D3085)</f>
        <v>61394</v>
      </c>
      <c r="F3085" s="156">
        <f>IFERROR(_xll.qlIndexFixing(IndexON,D3085,TRUE,_xll.ohTrigger(RecalcTrigger,TriggerON)),NA())</f>
        <v>6.1347434415814917E-3</v>
      </c>
      <c r="H3085" s="42">
        <f>_xll.qlCalendarAdvance(Calendar,$H3084,B3085,"f",FALSE)</f>
        <v>61394</v>
      </c>
      <c r="I3085" s="140">
        <f>_xll.qlInterestRateIndexValueDate(Index1M,$H3085)</f>
        <v>61394</v>
      </c>
      <c r="J3085" s="145">
        <f>IFERROR(_xll.qlIndexFixing(Index1M,$H3085,TRUE,_xll.ohTrigger(RecalcTrigger,Trigger1M)),NA())</f>
        <v>6.8951645611852333E-3</v>
      </c>
      <c r="K3085" s="44">
        <f>IFERROR(_xll.qlIndexFixing(Index3M,H3085,TRUE,_xll.ohTrigger(RecalcTrigger,Trigger3M)),NA())</f>
        <v>7.0204448849658929E-3</v>
      </c>
      <c r="L3085" s="44">
        <f>IFERROR(_xll.qlIndexFixing(Index6M,$H3085,TRUE,_xll.ohTrigger(RecalcTrigger,Trigger6M)),NA())</f>
        <v>7.1121881754471509E-3</v>
      </c>
      <c r="M3085" s="146">
        <f>IFERROR(_xll.qlIndexFixing(Index1Y,$H3085,TRUE,_xll.ohTrigger(RecalcTrigger,Trigger1Y)),NA())</f>
        <v>7.362732316487066E-3</v>
      </c>
      <c r="N3085" s="145">
        <f>IFERROR(_xll.qlIndexFixing(ONIndex1M,I3085,TRUE,_xll.ohTrigger(RecalcTrigger,Trigger1M)),NA())</f>
        <v>6.8862189473906099E-3</v>
      </c>
      <c r="O3085" s="44">
        <f>IFERROR(_xll.qlIndexFixing(ONIndex3M,I3085,TRUE,_xll.ohTrigger(RecalcTrigger,Trigger3M)),NA())</f>
        <v>6.9950751572955827E-3</v>
      </c>
      <c r="P3085" s="44">
        <f>IFERROR(_xll.qlIndexFixing(ONIndex6M,I3085,TRUE,_xll.ohTrigger(RecalcTrigger,Trigger6M)),NA())</f>
        <v>7.0535596617093965E-3</v>
      </c>
      <c r="Q3085" s="146">
        <f>IFERROR(_xll.qlIndexFixing(ONIndex1Y,I3085,TRUE,_xll.ohTrigger(RecalcTrigger,Trigger1Y)),NA())</f>
        <v>7.2411194810562129E-3</v>
      </c>
    </row>
    <row r="3086" spans="2:17" x14ac:dyDescent="0.2">
      <c r="B3086" s="39" t="s">
        <v>42</v>
      </c>
      <c r="D3086" s="42">
        <f>_xll.qlCalendarAdvance(Calendar,$D3085,B3086,"f",FALSE)</f>
        <v>61401</v>
      </c>
      <c r="E3086" s="140">
        <f>_xll.qlInterestRateIndexValueDate(IndexON,D3086)</f>
        <v>61401</v>
      </c>
      <c r="F3086" s="156">
        <f>IFERROR(_xll.qlIndexFixing(IndexON,D3086,TRUE,_xll.ohTrigger(RecalcTrigger,TriggerON)),NA())</f>
        <v>6.1379353328061548E-3</v>
      </c>
      <c r="H3086" s="42">
        <f>_xll.qlCalendarAdvance(Calendar,$H3085,B3086,"f",FALSE)</f>
        <v>61401</v>
      </c>
      <c r="I3086" s="140">
        <f>_xll.qlInterestRateIndexValueDate(Index1M,$H3086)</f>
        <v>61401</v>
      </c>
      <c r="J3086" s="145">
        <f>IFERROR(_xll.qlIndexFixing(Index1M,$H3086,TRUE,_xll.ohTrigger(RecalcTrigger,Trigger1M)),NA())</f>
        <v>6.8987187465507143E-3</v>
      </c>
      <c r="K3086" s="44">
        <f>IFERROR(_xll.qlIndexFixing(Index3M,H3086,TRUE,_xll.ohTrigger(RecalcTrigger,Trigger3M)),NA())</f>
        <v>7.0234790016235156E-3</v>
      </c>
      <c r="L3086" s="44">
        <f>IFERROR(_xll.qlIndexFixing(Index6M,$H3086,TRUE,_xll.ohTrigger(RecalcTrigger,Trigger6M)),NA())</f>
        <v>7.1157290831147706E-3</v>
      </c>
      <c r="M3086" s="146">
        <f>IFERROR(_xll.qlIndexFixing(Index1Y,$H3086,TRUE,_xll.ohTrigger(RecalcTrigger,Trigger1Y)),NA())</f>
        <v>7.3663118998546599E-3</v>
      </c>
      <c r="N3086" s="145">
        <f>IFERROR(_xll.qlIndexFixing(ONIndex1M,I3086,TRUE,_xll.ohTrigger(RecalcTrigger,Trigger1M)),NA())</f>
        <v>6.8897870713358067E-3</v>
      </c>
      <c r="O3086" s="44">
        <f>IFERROR(_xll.qlIndexFixing(ONIndex3M,I3086,TRUE,_xll.ohTrigger(RecalcTrigger,Trigger3M)),NA())</f>
        <v>6.9981473789859638E-3</v>
      </c>
      <c r="P3086" s="44">
        <f>IFERROR(_xll.qlIndexFixing(ONIndex6M,I3086,TRUE,_xll.ohTrigger(RecalcTrigger,Trigger6M)),NA())</f>
        <v>7.0571922211759563E-3</v>
      </c>
      <c r="Q3086" s="146">
        <f>IFERROR(_xll.qlIndexFixing(ONIndex1Y,I3086,TRUE,_xll.ohTrigger(RecalcTrigger,Trigger1Y)),NA())</f>
        <v>7.2448908404643131E-3</v>
      </c>
    </row>
    <row r="3087" spans="2:17" x14ac:dyDescent="0.2">
      <c r="B3087" s="39" t="s">
        <v>42</v>
      </c>
      <c r="D3087" s="42">
        <f>_xll.qlCalendarAdvance(Calendar,$D3086,B3087,"f",FALSE)</f>
        <v>61408</v>
      </c>
      <c r="E3087" s="140">
        <f>_xll.qlInterestRateIndexValueDate(IndexON,D3087)</f>
        <v>61408</v>
      </c>
      <c r="F3087" s="156">
        <f>IFERROR(_xll.qlIndexFixing(IndexON,D3087,TRUE,_xll.ohTrigger(RecalcTrigger,TriggerON)),NA())</f>
        <v>6.1411201490146894E-3</v>
      </c>
      <c r="H3087" s="42">
        <f>_xll.qlCalendarAdvance(Calendar,$H3086,B3087,"f",FALSE)</f>
        <v>61408</v>
      </c>
      <c r="I3087" s="140">
        <f>_xll.qlInterestRateIndexValueDate(Index1M,$H3087)</f>
        <v>61408</v>
      </c>
      <c r="J3087" s="145">
        <f>IFERROR(_xll.qlIndexFixing(Index1M,$H3087,TRUE,_xll.ohTrigger(RecalcTrigger,Trigger1M)),NA())</f>
        <v>6.9022650196584497E-3</v>
      </c>
      <c r="K3087" s="44">
        <f>IFERROR(_xll.qlIndexFixing(Index3M,H3087,TRUE,_xll.ohTrigger(RecalcTrigger,Trigger3M)),NA())</f>
        <v>7.0265062990155537E-3</v>
      </c>
      <c r="L3087" s="44">
        <f>IFERROR(_xll.qlIndexFixing(Index6M,$H3087,TRUE,_xll.ohTrigger(RecalcTrigger,Trigger6M)),NA())</f>
        <v>7.1192619166807036E-3</v>
      </c>
      <c r="M3087" s="146">
        <f>IFERROR(_xll.qlIndexFixing(Index1Y,$H3087,TRUE,_xll.ohTrigger(RecalcTrigger,Trigger1Y)),NA())</f>
        <v>7.369883074797948E-3</v>
      </c>
      <c r="N3087" s="145">
        <f>IFERROR(_xll.qlIndexFixing(ONIndex1M,I3087,TRUE,_xll.ohTrigger(RecalcTrigger,Trigger1M)),NA())</f>
        <v>6.8933472863796919E-3</v>
      </c>
      <c r="O3087" s="44">
        <f>IFERROR(_xll.qlIndexFixing(ONIndex3M,I3087,TRUE,_xll.ohTrigger(RecalcTrigger,Trigger3M)),NA())</f>
        <v>7.0012127908436472E-3</v>
      </c>
      <c r="P3087" s="44">
        <f>IFERROR(_xll.qlIndexFixing(ONIndex6M,I3087,TRUE,_xll.ohTrigger(RecalcTrigger,Trigger6M)),NA())</f>
        <v>7.0608167287755652E-3</v>
      </c>
      <c r="Q3087" s="146">
        <f>IFERROR(_xll.qlIndexFixing(ONIndex1Y,I3087,TRUE,_xll.ohTrigger(RecalcTrigger,Trigger1Y)),NA())</f>
        <v>7.2486538402727341E-3</v>
      </c>
    </row>
    <row r="3088" spans="2:17" x14ac:dyDescent="0.2">
      <c r="B3088" s="39" t="s">
        <v>42</v>
      </c>
      <c r="D3088" s="42">
        <f>_xll.qlCalendarAdvance(Calendar,$D3087,B3088,"f",FALSE)</f>
        <v>61415</v>
      </c>
      <c r="E3088" s="140">
        <f>_xll.qlInterestRateIndexValueDate(IndexON,D3088)</f>
        <v>61415</v>
      </c>
      <c r="F3088" s="156">
        <f>IFERROR(_xll.qlIndexFixing(IndexON,D3088,TRUE,_xll.ohTrigger(RecalcTrigger,TriggerON)),NA())</f>
        <v>6.1442978900450029E-3</v>
      </c>
      <c r="H3088" s="42">
        <f>_xll.qlCalendarAdvance(Calendar,$H3087,B3088,"f",FALSE)</f>
        <v>61415</v>
      </c>
      <c r="I3088" s="140">
        <f>_xll.qlInterestRateIndexValueDate(Index1M,$H3088)</f>
        <v>61415</v>
      </c>
      <c r="J3088" s="145">
        <f>IFERROR(_xll.qlIndexFixing(Index1M,$H3088,TRUE,_xll.ohTrigger(RecalcTrigger,Trigger1M)),NA())</f>
        <v>6.9058033804916714E-3</v>
      </c>
      <c r="K3088" s="44">
        <f>IFERROR(_xll.qlIndexFixing(Index3M,H3088,TRUE,_xll.ohTrigger(RecalcTrigger,Trigger3M)),NA())</f>
        <v>7.0295267771248978E-3</v>
      </c>
      <c r="L3088" s="44">
        <f>IFERROR(_xll.qlIndexFixing(Index6M,$H3088,TRUE,_xll.ohTrigger(RecalcTrigger,Trigger6M)),NA())</f>
        <v>7.1227866761004194E-3</v>
      </c>
      <c r="M3088" s="146">
        <f>IFERROR(_xll.qlIndexFixing(Index1Y,$H3088,TRUE,_xll.ohTrigger(RecalcTrigger,Trigger1Y)),NA())</f>
        <v>7.3734458412272478E-3</v>
      </c>
      <c r="N3088" s="145">
        <f>IFERROR(_xll.qlIndexFixing(ONIndex1M,I3088,TRUE,_xll.ohTrigger(RecalcTrigger,Trigger1M)),NA())</f>
        <v>6.8968995922791265E-3</v>
      </c>
      <c r="O3088" s="44">
        <f>IFERROR(_xll.qlIndexFixing(ONIndex3M,I3088,TRUE,_xll.ohTrigger(RecalcTrigger,Trigger3M)),NA())</f>
        <v>7.0042713928686329E-3</v>
      </c>
      <c r="P3088" s="44">
        <f>IFERROR(_xll.qlIndexFixing(ONIndex6M,I3088,TRUE,_xll.ohTrigger(RecalcTrigger,Trigger6M)),NA())</f>
        <v>7.0644331845082231E-3</v>
      </c>
      <c r="Q3088" s="146">
        <f>IFERROR(_xll.qlIndexFixing(ONIndex1Y,I3088,TRUE,_xll.ohTrigger(RecalcTrigger,Trigger1Y)),NA())</f>
        <v>7.2524084806435685E-3</v>
      </c>
    </row>
    <row r="3089" spans="2:17" x14ac:dyDescent="0.2">
      <c r="B3089" s="39" t="s">
        <v>42</v>
      </c>
      <c r="D3089" s="42">
        <f>_xll.qlCalendarAdvance(Calendar,$D3088,B3089,"f",FALSE)</f>
        <v>61422</v>
      </c>
      <c r="E3089" s="140">
        <f>_xll.qlInterestRateIndexValueDate(IndexON,D3089)</f>
        <v>61422</v>
      </c>
      <c r="F3089" s="156">
        <f>IFERROR(_xll.qlIndexFixing(IndexON,D3089,TRUE,_xll.ohTrigger(RecalcTrigger,TriggerON)),NA())</f>
        <v>6.1474685559781417E-3</v>
      </c>
      <c r="H3089" s="42">
        <f>_xll.qlCalendarAdvance(Calendar,$H3088,B3089,"f",FALSE)</f>
        <v>61422</v>
      </c>
      <c r="I3089" s="140">
        <f>_xll.qlInterestRateIndexValueDate(Index1M,$H3089)</f>
        <v>61422</v>
      </c>
      <c r="J3089" s="145">
        <f>IFERROR(_xll.qlIndexFixing(Index1M,$H3089,TRUE,_xll.ohTrigger(RecalcTrigger,Trigger1M)),NA())</f>
        <v>6.909650693125621E-3</v>
      </c>
      <c r="K3089" s="44">
        <f>IFERROR(_xll.qlIndexFixing(Index3M,H3089,TRUE,_xll.ohTrigger(RecalcTrigger,Trigger3M)),NA())</f>
        <v>7.0331037280803727E-3</v>
      </c>
      <c r="L3089" s="44">
        <f>IFERROR(_xll.qlIndexFixing(Index6M,$H3089,TRUE,_xll.ohTrigger(RecalcTrigger,Trigger6M)),NA())</f>
        <v>7.1269390476591523E-3</v>
      </c>
      <c r="M3089" s="146">
        <f>IFERROR(_xll.qlIndexFixing(Index1Y,$H3089,TRUE,_xll.ohTrigger(RecalcTrigger,Trigger1Y)),NA())</f>
        <v>7.3766774703525329E-3</v>
      </c>
      <c r="N3089" s="145">
        <f>IFERROR(_xll.qlIndexFixing(ONIndex1M,I3089,TRUE,_xll.ohTrigger(RecalcTrigger,Trigger1M)),NA())</f>
        <v>6.9004439891962033E-3</v>
      </c>
      <c r="O3089" s="44">
        <f>IFERROR(_xll.qlIndexFixing(ONIndex3M,I3089,TRUE,_xll.ohTrigger(RecalcTrigger,Trigger3M)),NA())</f>
        <v>7.0073231850609208E-3</v>
      </c>
      <c r="P3089" s="44">
        <f>IFERROR(_xll.qlIndexFixing(ONIndex6M,I3089,TRUE,_xll.ohTrigger(RecalcTrigger,Trigger6M)),NA())</f>
        <v>7.0680415884549763E-3</v>
      </c>
      <c r="Q3089" s="146">
        <f>IFERROR(_xll.qlIndexFixing(ONIndex1Y,I3089,TRUE,_xll.ohTrigger(RecalcTrigger,Trigger1Y)),NA())</f>
        <v>7.2561547614147237E-3</v>
      </c>
    </row>
    <row r="3090" spans="2:17" x14ac:dyDescent="0.2">
      <c r="B3090" s="39" t="s">
        <v>42</v>
      </c>
      <c r="D3090" s="42">
        <f>_xll.qlCalendarAdvance(Calendar,$D3089,B3090,"f",FALSE)</f>
        <v>61429</v>
      </c>
      <c r="E3090" s="140">
        <f>_xll.qlInterestRateIndexValueDate(IndexON,D3090)</f>
        <v>61429</v>
      </c>
      <c r="F3090" s="156">
        <f>IFERROR(_xll.qlIndexFixing(IndexON,D3090,TRUE,_xll.ohTrigger(RecalcTrigger,TriggerON)),NA())</f>
        <v>6.1506321469761982E-3</v>
      </c>
      <c r="H3090" s="42">
        <f>_xll.qlCalendarAdvance(Calendar,$H3089,B3090,"f",FALSE)</f>
        <v>61429</v>
      </c>
      <c r="I3090" s="140">
        <f>_xll.qlInterestRateIndexValueDate(Index1M,$H3090)</f>
        <v>61429</v>
      </c>
      <c r="J3090" s="145">
        <f>IFERROR(_xll.qlIndexFixing(Index1M,$H3090,TRUE,_xll.ohTrigger(RecalcTrigger,Trigger1M)),NA())</f>
        <v>6.9141215666512429E-3</v>
      </c>
      <c r="K3090" s="44">
        <f>IFERROR(_xll.qlIndexFixing(Index3M,H3090,TRUE,_xll.ohTrigger(RecalcTrigger,Trigger3M)),NA())</f>
        <v>7.0361097091549115E-3</v>
      </c>
      <c r="L3090" s="44">
        <f>IFERROR(_xll.qlIndexFixing(Index6M,$H3090,TRUE,_xll.ohTrigger(RecalcTrigger,Trigger6M)),NA())</f>
        <v>7.1304466419516823E-3</v>
      </c>
      <c r="M3090" s="146">
        <f>IFERROR(_xll.qlIndexFixing(Index1Y,$H3090,TRUE,_xll.ohTrigger(RecalcTrigger,Trigger1Y)),NA())</f>
        <v>7.3802239486979726E-3</v>
      </c>
      <c r="N3090" s="145">
        <f>IFERROR(_xll.qlIndexFixing(ONIndex1M,I3090,TRUE,_xll.ohTrigger(RecalcTrigger,Trigger1M)),NA())</f>
        <v>6.9039804769688295E-3</v>
      </c>
      <c r="O3090" s="44">
        <f>IFERROR(_xll.qlIndexFixing(ONIndex3M,I3090,TRUE,_xll.ohTrigger(RecalcTrigger,Trigger3M)),NA())</f>
        <v>7.0103681673394647E-3</v>
      </c>
      <c r="P3090" s="44">
        <f>IFERROR(_xll.qlIndexFixing(ONIndex6M,I3090,TRUE,_xll.ohTrigger(RecalcTrigger,Trigger6M)),NA())</f>
        <v>7.071641940372686E-3</v>
      </c>
      <c r="Q3090" s="146">
        <f>IFERROR(_xll.qlIndexFixing(ONIndex1Y,I3090,TRUE,_xll.ohTrigger(RecalcTrigger,Trigger1Y)),NA())</f>
        <v>7.2598926826672461E-3</v>
      </c>
    </row>
    <row r="3091" spans="2:17" x14ac:dyDescent="0.2">
      <c r="B3091" s="39" t="s">
        <v>42</v>
      </c>
      <c r="D3091" s="42">
        <f>_xll.qlCalendarAdvance(Calendar,$D3090,B3091,"f",FALSE)</f>
        <v>61436</v>
      </c>
      <c r="E3091" s="140">
        <f>_xll.qlInterestRateIndexValueDate(IndexON,D3091)</f>
        <v>61436</v>
      </c>
      <c r="F3091" s="156">
        <f>IFERROR(_xll.qlIndexFixing(IndexON,D3091,TRUE,_xll.ohTrigger(RecalcTrigger,TriggerON)),NA())</f>
        <v>6.1537886626339411E-3</v>
      </c>
      <c r="H3091" s="42">
        <f>_xll.qlCalendarAdvance(Calendar,$H3090,B3091,"f",FALSE)</f>
        <v>61436</v>
      </c>
      <c r="I3091" s="140">
        <f>_xll.qlInterestRateIndexValueDate(Index1M,$H3091)</f>
        <v>61436</v>
      </c>
      <c r="J3091" s="145">
        <f>IFERROR(_xll.qlIndexFixing(Index1M,$H3091,TRUE,_xll.ohTrigger(RecalcTrigger,Trigger1M)),NA())</f>
        <v>6.917634196110598E-3</v>
      </c>
      <c r="K3091" s="44">
        <f>IFERROR(_xll.qlIndexFixing(Index3M,H3091,TRUE,_xll.ohTrigger(RecalcTrigger,Trigger3M)),NA())</f>
        <v>7.0391088706870551E-3</v>
      </c>
      <c r="L3091" s="44">
        <f>IFERROR(_xll.qlIndexFixing(Index6M,$H3091,TRUE,_xll.ohTrigger(RecalcTrigger,Trigger6M)),NA())</f>
        <v>7.1339461617177784E-3</v>
      </c>
      <c r="M3091" s="146">
        <f>IFERROR(_xll.qlIndexFixing(Index1Y,$H3091,TRUE,_xll.ohTrigger(RecalcTrigger,Trigger1Y)),NA())</f>
        <v>7.3837620184027397E-3</v>
      </c>
      <c r="N3091" s="145">
        <f>IFERROR(_xll.qlIndexFixing(ONIndex1M,I3091,TRUE,_xll.ohTrigger(RecalcTrigger,Trigger1M)),NA())</f>
        <v>6.9075090558401442E-3</v>
      </c>
      <c r="O3091" s="44">
        <f>IFERROR(_xll.qlIndexFixing(ONIndex3M,I3091,TRUE,_xll.ohTrigger(RecalcTrigger,Trigger3M)),NA())</f>
        <v>7.0134063397853108E-3</v>
      </c>
      <c r="P3091" s="44">
        <f>IFERROR(_xll.qlIndexFixing(ONIndex6M,I3091,TRUE,_xll.ohTrigger(RecalcTrigger,Trigger6M)),NA())</f>
        <v>7.075234240504491E-3</v>
      </c>
      <c r="Q3091" s="146">
        <f>IFERROR(_xll.qlIndexFixing(ONIndex1Y,I3091,TRUE,_xll.ohTrigger(RecalcTrigger,Trigger1Y)),NA())</f>
        <v>7.2636222444821819E-3</v>
      </c>
    </row>
    <row r="3092" spans="2:17" x14ac:dyDescent="0.2">
      <c r="B3092" s="39" t="s">
        <v>42</v>
      </c>
      <c r="D3092" s="42">
        <f>_xll.qlCalendarAdvance(Calendar,$D3091,B3092,"f",FALSE)</f>
        <v>61443</v>
      </c>
      <c r="E3092" s="140">
        <f>_xll.qlInterestRateIndexValueDate(IndexON,D3092)</f>
        <v>61443</v>
      </c>
      <c r="F3092" s="156">
        <f>IFERROR(_xll.qlIndexFixing(IndexON,D3092,TRUE,_xll.ohTrigger(RecalcTrigger,TriggerON)),NA())</f>
        <v>6.1569381033566017E-3</v>
      </c>
      <c r="H3092" s="42">
        <f>_xll.qlCalendarAdvance(Calendar,$H3091,B3092,"f",FALSE)</f>
        <v>61443</v>
      </c>
      <c r="I3092" s="140">
        <f>_xll.qlInterestRateIndexValueDate(Index1M,$H3092)</f>
        <v>61443</v>
      </c>
      <c r="J3092" s="145">
        <f>IFERROR(_xll.qlIndexFixing(Index1M,$H3092,TRUE,_xll.ohTrigger(RecalcTrigger,Trigger1M)),NA())</f>
        <v>6.9214541069235937E-3</v>
      </c>
      <c r="K3092" s="44">
        <f>IFERROR(_xll.qlIndexFixing(Index3M,H3092,TRUE,_xll.ohTrigger(RecalcTrigger,Trigger3M)),NA())</f>
        <v>7.0421012126609473E-3</v>
      </c>
      <c r="L3092" s="44">
        <f>IFERROR(_xll.qlIndexFixing(Index6M,$H3092,TRUE,_xll.ohTrigger(RecalcTrigger,Trigger6M)),NA())</f>
        <v>7.1374376069160365E-3</v>
      </c>
      <c r="M3092" s="146">
        <f>IFERROR(_xll.qlIndexFixing(Index1Y,$H3092,TRUE,_xll.ohTrigger(RecalcTrigger,Trigger1Y)),NA())</f>
        <v>7.3872916793784604E-3</v>
      </c>
      <c r="N3092" s="145">
        <f>IFERROR(_xll.qlIndexFixing(ONIndex1M,I3092,TRUE,_xll.ohTrigger(RecalcTrigger,Trigger1M)),NA())</f>
        <v>6.9110297255670083E-3</v>
      </c>
      <c r="O3092" s="44">
        <f>IFERROR(_xll.qlIndexFixing(ONIndex3M,I3092,TRUE,_xll.ohTrigger(RecalcTrigger,Trigger3M)),NA())</f>
        <v>7.0164377024795055E-3</v>
      </c>
      <c r="P3092" s="44">
        <f>IFERROR(_xll.qlIndexFixing(ONIndex6M,I3092,TRUE,_xll.ohTrigger(RecalcTrigger,Trigger6M)),NA())</f>
        <v>7.0788184887693451E-3</v>
      </c>
      <c r="Q3092" s="146">
        <f>IFERROR(_xll.qlIndexFixing(ONIndex1Y,I3092,TRUE,_xll.ohTrigger(RecalcTrigger,Trigger1Y)),NA())</f>
        <v>7.2673434466163922E-3</v>
      </c>
    </row>
    <row r="3093" spans="2:17" x14ac:dyDescent="0.2">
      <c r="B3093" s="39" t="s">
        <v>42</v>
      </c>
      <c r="D3093" s="42">
        <f>_xll.qlCalendarAdvance(Calendar,$D3092,B3093,"f",FALSE)</f>
        <v>61450</v>
      </c>
      <c r="E3093" s="140">
        <f>_xll.qlInterestRateIndexValueDate(IndexON,D3093)</f>
        <v>61450</v>
      </c>
      <c r="F3093" s="156">
        <f>IFERROR(_xll.qlIndexFixing(IndexON,D3093,TRUE,_xll.ohTrigger(RecalcTrigger,TriggerON)),NA())</f>
        <v>6.1600804689820876E-3</v>
      </c>
      <c r="H3093" s="42">
        <f>_xll.qlCalendarAdvance(Calendar,$H3092,B3093,"f",FALSE)</f>
        <v>61450</v>
      </c>
      <c r="I3093" s="140">
        <f>_xll.qlInterestRateIndexValueDate(Index1M,$H3093)</f>
        <v>61450</v>
      </c>
      <c r="J3093" s="145">
        <f>IFERROR(_xll.qlIndexFixing(Index1M,$H3093,TRUE,_xll.ohTrigger(RecalcTrigger,Trigger1M)),NA())</f>
        <v>6.9246357167382115E-3</v>
      </c>
      <c r="K3093" s="44">
        <f>IFERROR(_xll.qlIndexFixing(Index3M,H3093,TRUE,_xll.ohTrigger(RecalcTrigger,Trigger3M)),NA())</f>
        <v>7.0450867350616122E-3</v>
      </c>
      <c r="L3093" s="44">
        <f>IFERROR(_xll.qlIndexFixing(Index6M,$H3093,TRUE,_xll.ohTrigger(RecalcTrigger,Trigger6M)),NA())</f>
        <v>7.1409209775032904E-3</v>
      </c>
      <c r="M3093" s="146">
        <f>IFERROR(_xll.qlIndexFixing(Index1Y,$H3093,TRUE,_xll.ohTrigger(RecalcTrigger,Trigger1Y)),NA())</f>
        <v>7.3908129315363169E-3</v>
      </c>
      <c r="N3093" s="145">
        <f>IFERROR(_xll.qlIndexFixing(ONIndex1M,I3093,TRUE,_xll.ohTrigger(RecalcTrigger,Trigger1M)),NA())</f>
        <v>6.9145424863115146E-3</v>
      </c>
      <c r="O3093" s="44">
        <f>IFERROR(_xll.qlIndexFixing(ONIndex3M,I3093,TRUE,_xll.ohTrigger(RecalcTrigger,Trigger3M)),NA())</f>
        <v>7.0194622552599562E-3</v>
      </c>
      <c r="P3093" s="44">
        <f>IFERROR(_xll.qlIndexFixing(ONIndex6M,I3093,TRUE,_xll.ohTrigger(RecalcTrigger,Trigger6M)),NA())</f>
        <v>7.0823946850862018E-3</v>
      </c>
      <c r="Q3093" s="146">
        <f>IFERROR(_xll.qlIndexFixing(ONIndex1Y,I3093,TRUE,_xll.ohTrigger(RecalcTrigger,Trigger1Y)),NA())</f>
        <v>7.271056289313016E-3</v>
      </c>
    </row>
    <row r="3094" spans="2:17" x14ac:dyDescent="0.2">
      <c r="B3094" s="39" t="s">
        <v>42</v>
      </c>
      <c r="D3094" s="42">
        <f>_xll.qlCalendarAdvance(Calendar,$D3093,B3094,"f",FALSE)</f>
        <v>61457</v>
      </c>
      <c r="E3094" s="140">
        <f>_xll.qlInterestRateIndexValueDate(IndexON,D3094)</f>
        <v>61457</v>
      </c>
      <c r="F3094" s="156">
        <f>IFERROR(_xll.qlIndexFixing(IndexON,D3094,TRUE,_xll.ohTrigger(RecalcTrigger,TriggerON)),NA())</f>
        <v>6.1632157594293524E-3</v>
      </c>
      <c r="H3094" s="42">
        <f>_xll.qlCalendarAdvance(Calendar,$H3093,B3094,"f",FALSE)</f>
        <v>61457</v>
      </c>
      <c r="I3094" s="140">
        <f>_xll.qlInterestRateIndexValueDate(Index1M,$H3094)</f>
        <v>61457</v>
      </c>
      <c r="J3094" s="145">
        <f>IFERROR(_xll.qlIndexFixing(Index1M,$H3094,TRUE,_xll.ohTrigger(RecalcTrigger,Trigger1M)),NA())</f>
        <v>6.9271817579220629E-3</v>
      </c>
      <c r="K3094" s="44">
        <f>IFERROR(_xll.qlIndexFixing(Index3M,H3094,TRUE,_xll.ohTrigger(RecalcTrigger,Trigger3M)),NA())</f>
        <v>7.0477859576307247E-3</v>
      </c>
      <c r="L3094" s="44">
        <f>IFERROR(_xll.qlIndexFixing(Index6M,$H3094,TRUE,_xll.ohTrigger(RecalcTrigger,Trigger6M)),NA())</f>
        <v>7.1440809955418119E-3</v>
      </c>
      <c r="M3094" s="146">
        <f>IFERROR(_xll.qlIndexFixing(Index1Y,$H3094,TRUE,_xll.ohTrigger(RecalcTrigger,Trigger1Y)),NA())</f>
        <v>7.3943257747879354E-3</v>
      </c>
      <c r="N3094" s="145">
        <f>IFERROR(_xll.qlIndexFixing(ONIndex1M,I3094,TRUE,_xll.ohTrigger(RecalcTrigger,Trigger1M)),NA())</f>
        <v>6.9180473379926166E-3</v>
      </c>
      <c r="O3094" s="44">
        <f>IFERROR(_xll.qlIndexFixing(ONIndex3M,I3094,TRUE,_xll.ohTrigger(RecalcTrigger,Trigger3M)),NA())</f>
        <v>7.0224799982077091E-3</v>
      </c>
      <c r="P3094" s="44">
        <f>IFERROR(_xll.qlIndexFixing(ONIndex6M,I3094,TRUE,_xll.ohTrigger(RecalcTrigger,Trigger6M)),NA())</f>
        <v>7.085962829617154E-3</v>
      </c>
      <c r="Q3094" s="146">
        <f>IFERROR(_xll.qlIndexFixing(ONIndex1Y,I3094,TRUE,_xll.ohTrigger(RecalcTrigger,Trigger1Y)),NA())</f>
        <v>7.2747607724910068E-3</v>
      </c>
    </row>
    <row r="3095" spans="2:17" x14ac:dyDescent="0.2">
      <c r="B3095" s="39" t="s">
        <v>42</v>
      </c>
      <c r="D3095" s="42">
        <f>_xll.qlCalendarAdvance(Calendar,$D3094,B3095,"f",FALSE)</f>
        <v>61464</v>
      </c>
      <c r="E3095" s="140">
        <f>_xll.qlInterestRateIndexValueDate(IndexON,D3095)</f>
        <v>61464</v>
      </c>
      <c r="F3095" s="156">
        <f>IFERROR(_xll.qlIndexFixing(IndexON,D3095,TRUE,_xll.ohTrigger(RecalcTrigger,TriggerON)),NA())</f>
        <v>6.1663439748604887E-3</v>
      </c>
      <c r="H3095" s="42">
        <f>_xll.qlCalendarAdvance(Calendar,$H3094,B3095,"f",FALSE)</f>
        <v>61464</v>
      </c>
      <c r="I3095" s="140">
        <f>_xll.qlInterestRateIndexValueDate(Index1M,$H3095)</f>
        <v>61464</v>
      </c>
      <c r="J3095" s="145">
        <f>IFERROR(_xll.qlIndexFixing(Index1M,$H3095,TRUE,_xll.ohTrigger(RecalcTrigger,Trigger1M)),NA())</f>
        <v>6.9306642336084412E-3</v>
      </c>
      <c r="K3095" s="44">
        <f>IFERROR(_xll.qlIndexFixing(Index3M,H3095,TRUE,_xll.ohTrigger(RecalcTrigger,Trigger3M)),NA())</f>
        <v>7.0507582705996632E-3</v>
      </c>
      <c r="L3095" s="44">
        <f>IFERROR(_xll.qlIndexFixing(Index6M,$H3095,TRUE,_xll.ohTrigger(RecalcTrigger,Trigger6M)),NA())</f>
        <v>7.1475487257804853E-3</v>
      </c>
      <c r="M3095" s="146">
        <f>IFERROR(_xll.qlIndexFixing(Index1Y,$H3095,TRUE,_xll.ohTrigger(RecalcTrigger,Trigger1Y)),NA())</f>
        <v>7.3978302090456083E-3</v>
      </c>
      <c r="N3095" s="145">
        <f>IFERROR(_xll.qlIndexFixing(ONIndex1M,I3095,TRUE,_xll.ohTrigger(RecalcTrigger,Trigger1M)),NA())</f>
        <v>6.9215442806103145E-3</v>
      </c>
      <c r="O3095" s="44">
        <f>IFERROR(_xll.qlIndexFixing(ONIndex3M,I3095,TRUE,_xll.ohTrigger(RecalcTrigger,Trigger3M)),NA())</f>
        <v>7.0254909314038105E-3</v>
      </c>
      <c r="P3095" s="44">
        <f>IFERROR(_xll.qlIndexFixing(ONIndex6M,I3095,TRUE,_xll.ohTrigger(RecalcTrigger,Trigger6M)),NA())</f>
        <v>7.0895229222811551E-3</v>
      </c>
      <c r="Q3095" s="146">
        <f>IFERROR(_xll.qlIndexFixing(ONIndex1Y,I3095,TRUE,_xll.ohTrigger(RecalcTrigger,Trigger1Y)),NA())</f>
        <v>7.2784568960693186E-3</v>
      </c>
    </row>
    <row r="3096" spans="2:17" x14ac:dyDescent="0.2">
      <c r="B3096" s="39" t="s">
        <v>42</v>
      </c>
      <c r="D3096" s="42">
        <f>_xll.qlCalendarAdvance(Calendar,$D3095,B3096,"f",FALSE)</f>
        <v>61471</v>
      </c>
      <c r="E3096" s="140">
        <f>_xll.qlInterestRateIndexValueDate(IndexON,D3096)</f>
        <v>61471</v>
      </c>
      <c r="F3096" s="156">
        <f>IFERROR(_xll.qlIndexFixing(IndexON,D3096,TRUE,_xll.ohTrigger(RecalcTrigger,TriggerON)),NA())</f>
        <v>6.1694651151134039E-3</v>
      </c>
      <c r="H3096" s="42">
        <f>_xll.qlCalendarAdvance(Calendar,$H3095,B3096,"f",FALSE)</f>
        <v>61471</v>
      </c>
      <c r="I3096" s="140">
        <f>_xll.qlInterestRateIndexValueDate(Index1M,$H3096)</f>
        <v>61471</v>
      </c>
      <c r="J3096" s="145">
        <f>IFERROR(_xll.qlIndexFixing(Index1M,$H3096,TRUE,_xll.ohTrigger(RecalcTrigger,Trigger1M)),NA())</f>
        <v>6.9341387968517854E-3</v>
      </c>
      <c r="K3096" s="44">
        <f>IFERROR(_xll.qlIndexFixing(Index3M,H3096,TRUE,_xll.ohTrigger(RecalcTrigger,Trigger3M)),NA())</f>
        <v>7.0537237640584446E-3</v>
      </c>
      <c r="L3096" s="44">
        <f>IFERROR(_xll.qlIndexFixing(Index6M,$H3096,TRUE,_xll.ohTrigger(RecalcTrigger,Trigger6M)),NA())</f>
        <v>7.1510083814092041E-3</v>
      </c>
      <c r="M3096" s="146">
        <f>IFERROR(_xll.qlIndexFixing(Index1Y,$H3096,TRUE,_xll.ohTrigger(RecalcTrigger,Trigger1Y)),NA())</f>
        <v>7.4013262342216279E-3</v>
      </c>
      <c r="N3096" s="145">
        <f>IFERROR(_xll.qlIndexFixing(ONIndex1M,I3096,TRUE,_xll.ohTrigger(RecalcTrigger,Trigger1M)),NA())</f>
        <v>6.9250333141646081E-3</v>
      </c>
      <c r="O3096" s="44">
        <f>IFERROR(_xll.qlIndexFixing(ONIndex3M,I3096,TRUE,_xll.ohTrigger(RecalcTrigger,Trigger3M)),NA())</f>
        <v>7.028495054686168E-3</v>
      </c>
      <c r="P3096" s="44">
        <f>IFERROR(_xll.qlIndexFixing(ONIndex6M,I3096,TRUE,_xll.ohTrigger(RecalcTrigger,Trigger6M)),NA())</f>
        <v>7.0930749630782053E-3</v>
      </c>
      <c r="Q3096" s="146">
        <f>IFERROR(_xll.qlIndexFixing(ONIndex1Y,I3096,TRUE,_xll.ohTrigger(RecalcTrigger,Trigger1Y)),NA())</f>
        <v>7.2821446602100437E-3</v>
      </c>
    </row>
    <row r="3097" spans="2:17" x14ac:dyDescent="0.2">
      <c r="B3097" s="39" t="s">
        <v>42</v>
      </c>
      <c r="D3097" s="42">
        <f>_xll.qlCalendarAdvance(Calendar,$D3096,B3097,"f",FALSE)</f>
        <v>61478</v>
      </c>
      <c r="E3097" s="140">
        <f>_xll.qlInterestRateIndexValueDate(IndexON,D3097)</f>
        <v>61478</v>
      </c>
      <c r="F3097" s="156">
        <f>IFERROR(_xll.qlIndexFixing(IndexON,D3097,TRUE,_xll.ohTrigger(RecalcTrigger,TriggerON)),NA())</f>
        <v>6.1725791802691443E-3</v>
      </c>
      <c r="H3097" s="42">
        <f>_xll.qlCalendarAdvance(Calendar,$H3096,B3097,"f",FALSE)</f>
        <v>61478</v>
      </c>
      <c r="I3097" s="140">
        <f>_xll.qlInterestRateIndexValueDate(Index1M,$H3097)</f>
        <v>61478</v>
      </c>
      <c r="J3097" s="145">
        <f>IFERROR(_xll.qlIndexFixing(Index1M,$H3097,TRUE,_xll.ohTrigger(RecalcTrigger,Trigger1M)),NA())</f>
        <v>6.9376054476520954E-3</v>
      </c>
      <c r="K3097" s="44">
        <f>IFERROR(_xll.qlIndexFixing(Index3M,H3097,TRUE,_xll.ohTrigger(RecalcTrigger,Trigger3M)),NA())</f>
        <v>7.0566824379910357E-3</v>
      </c>
      <c r="L3097" s="44">
        <f>IFERROR(_xll.qlIndexFixing(Index6M,$H3097,TRUE,_xll.ohTrigger(RecalcTrigger,Trigger6M)),NA())</f>
        <v>7.1544599623863375E-3</v>
      </c>
      <c r="M3097" s="146">
        <f>IFERROR(_xll.qlIndexFixing(Index1Y,$H3097,TRUE,_xll.ohTrigger(RecalcTrigger,Trigger1Y)),NA())</f>
        <v>7.4048138502278427E-3</v>
      </c>
      <c r="N3097" s="145">
        <f>IFERROR(_xll.qlIndexFixing(ONIndex1M,I3097,TRUE,_xll.ohTrigger(RecalcTrigger,Trigger1M)),NA())</f>
        <v>6.9285144386554975E-3</v>
      </c>
      <c r="O3097" s="44">
        <f>IFERROR(_xll.qlIndexFixing(ONIndex3M,I3097,TRUE,_xll.ohTrigger(RecalcTrigger,Trigger3M)),NA())</f>
        <v>7.0314923680547814E-3</v>
      </c>
      <c r="P3097" s="44">
        <f>IFERROR(_xll.qlIndexFixing(ONIndex6M,I3097,TRUE,_xll.ohTrigger(RecalcTrigger,Trigger6M)),NA())</f>
        <v>7.0966189519272582E-3</v>
      </c>
      <c r="Q3097" s="146">
        <f>IFERROR(_xll.qlIndexFixing(ONIndex1Y,I3097,TRUE,_xll.ohTrigger(RecalcTrigger,Trigger1Y)),NA())</f>
        <v>7.2858240647510897E-3</v>
      </c>
    </row>
    <row r="3098" spans="2:17" x14ac:dyDescent="0.2">
      <c r="B3098" s="39" t="s">
        <v>42</v>
      </c>
      <c r="D3098" s="42">
        <f>_xll.qlCalendarAdvance(Calendar,$D3097,B3098,"f",FALSE)</f>
        <v>61485</v>
      </c>
      <c r="E3098" s="140">
        <f>_xll.qlInterestRateIndexValueDate(IndexON,D3098)</f>
        <v>61485</v>
      </c>
      <c r="F3098" s="156">
        <f>IFERROR(_xll.qlIndexFixing(IndexON,D3098,TRUE,_xll.ohTrigger(RecalcTrigger,TriggerON)),NA())</f>
        <v>6.1756861704087562E-3</v>
      </c>
      <c r="H3098" s="42">
        <f>_xll.qlCalendarAdvance(Calendar,$H3097,B3098,"f",FALSE)</f>
        <v>61485</v>
      </c>
      <c r="I3098" s="140">
        <f>_xll.qlInterestRateIndexValueDate(Index1M,$H3098)</f>
        <v>61485</v>
      </c>
      <c r="J3098" s="145">
        <f>IFERROR(_xll.qlIndexFixing(Index1M,$H3098,TRUE,_xll.ohTrigger(RecalcTrigger,Trigger1M)),NA())</f>
        <v>6.9420010445610204E-3</v>
      </c>
      <c r="K3098" s="44">
        <f>IFERROR(_xll.qlIndexFixing(Index3M,H3098,TRUE,_xll.ohTrigger(RecalcTrigger,Trigger3M)),NA())</f>
        <v>7.059912052930036E-3</v>
      </c>
      <c r="L3098" s="44">
        <f>IFERROR(_xll.qlIndexFixing(Index6M,$H3098,TRUE,_xll.ohTrigger(RecalcTrigger,Trigger6M)),NA())</f>
        <v>7.1582167097923224E-3</v>
      </c>
      <c r="M3098" s="146">
        <f>IFERROR(_xll.qlIndexFixing(Index1Y,$H3098,TRUE,_xll.ohTrigger(RecalcTrigger,Trigger1Y)),NA())</f>
        <v>7.408293056977433E-3</v>
      </c>
      <c r="N3098" s="145">
        <f>IFERROR(_xll.qlIndexFixing(ONIndex1M,I3098,TRUE,_xll.ohTrigger(RecalcTrigger,Trigger1M)),NA())</f>
        <v>6.9319876541640291E-3</v>
      </c>
      <c r="O3098" s="44">
        <f>IFERROR(_xll.qlIndexFixing(ONIndex3M,I3098,TRUE,_xll.ohTrigger(RecalcTrigger,Trigger3M)),NA())</f>
        <v>7.0344828716717434E-3</v>
      </c>
      <c r="P3098" s="44">
        <f>IFERROR(_xll.qlIndexFixing(ONIndex6M,I3098,TRUE,_xll.ohTrigger(RecalcTrigger,Trigger6M)),NA())</f>
        <v>7.1001548889904065E-3</v>
      </c>
      <c r="Q3098" s="146">
        <f>IFERROR(_xll.qlIndexFixing(ONIndex1Y,I3098,TRUE,_xll.ohTrigger(RecalcTrigger,Trigger1Y)),NA())</f>
        <v>7.2894951098545491E-3</v>
      </c>
    </row>
    <row r="3099" spans="2:17" x14ac:dyDescent="0.2">
      <c r="B3099" s="39" t="s">
        <v>42</v>
      </c>
      <c r="D3099" s="42">
        <f>_xll.qlCalendarAdvance(Calendar,$D3098,B3099,"f",FALSE)</f>
        <v>61492</v>
      </c>
      <c r="E3099" s="140">
        <f>_xll.qlInterestRateIndexValueDate(IndexON,D3099)</f>
        <v>61492</v>
      </c>
      <c r="F3099" s="156">
        <f>IFERROR(_xll.qlIndexFixing(IndexON,D3099,TRUE,_xll.ohTrigger(RecalcTrigger,TriggerON)),NA())</f>
        <v>6.1787860854511933E-3</v>
      </c>
      <c r="H3099" s="42">
        <f>_xll.qlCalendarAdvance(Calendar,$H3098,B3099,"f",FALSE)</f>
        <v>61492</v>
      </c>
      <c r="I3099" s="140">
        <f>_xll.qlInterestRateIndexValueDate(Index1M,$H3099)</f>
        <v>61492</v>
      </c>
      <c r="J3099" s="145">
        <f>IFERROR(_xll.qlIndexFixing(Index1M,$H3099,TRUE,_xll.ohTrigger(RecalcTrigger,Trigger1M)),NA())</f>
        <v>6.9454503717102144E-3</v>
      </c>
      <c r="K3099" s="44">
        <f>IFERROR(_xll.qlIndexFixing(Index3M,H3099,TRUE,_xll.ohTrigger(RecalcTrigger,Trigger3M)),NA())</f>
        <v>7.0628566575697939E-3</v>
      </c>
      <c r="L3099" s="44">
        <f>IFERROR(_xll.qlIndexFixing(Index6M,$H3099,TRUE,_xll.ohTrigger(RecalcTrigger,Trigger6M)),NA())</f>
        <v>7.1616516318260071E-3</v>
      </c>
      <c r="M3099" s="146">
        <f>IFERROR(_xll.qlIndexFixing(Index1Y,$H3099,TRUE,_xll.ohTrigger(RecalcTrigger,Trigger1Y)),NA())</f>
        <v>7.4117638543824693E-3</v>
      </c>
      <c r="N3099" s="145">
        <f>IFERROR(_xll.qlIndexFixing(ONIndex1M,I3099,TRUE,_xll.ohTrigger(RecalcTrigger,Trigger1M)),NA())</f>
        <v>6.9354529606091564E-3</v>
      </c>
      <c r="O3099" s="44">
        <f>IFERROR(_xll.qlIndexFixing(ONIndex3M,I3099,TRUE,_xll.ohTrigger(RecalcTrigger,Trigger3M)),NA())</f>
        <v>7.0374665654560076E-3</v>
      </c>
      <c r="P3099" s="44">
        <f>IFERROR(_xll.qlIndexFixing(ONIndex6M,I3099,TRUE,_xll.ohTrigger(RecalcTrigger,Trigger6M)),NA())</f>
        <v>7.1036827741866038E-3</v>
      </c>
      <c r="Q3099" s="146">
        <f>IFERROR(_xll.qlIndexFixing(ONIndex1Y,I3099,TRUE,_xll.ohTrigger(RecalcTrigger,Trigger1Y)),NA())</f>
        <v>7.2931577951962367E-3</v>
      </c>
    </row>
    <row r="3100" spans="2:17" x14ac:dyDescent="0.2">
      <c r="B3100" s="39" t="s">
        <v>42</v>
      </c>
      <c r="D3100" s="42">
        <f>_xll.qlCalendarAdvance(Calendar,$D3099,B3100,"f",FALSE)</f>
        <v>61499</v>
      </c>
      <c r="E3100" s="140">
        <f>_xll.qlInterestRateIndexValueDate(IndexON,D3100)</f>
        <v>61499</v>
      </c>
      <c r="F3100" s="156">
        <f>IFERROR(_xll.qlIndexFixing(IndexON,D3100,TRUE,_xll.ohTrigger(RecalcTrigger,TriggerON)),NA())</f>
        <v>6.1818789253154094E-3</v>
      </c>
      <c r="H3100" s="42">
        <f>_xll.qlCalendarAdvance(Calendar,$H3099,B3100,"f",FALSE)</f>
        <v>61499</v>
      </c>
      <c r="I3100" s="140">
        <f>_xll.qlInterestRateIndexValueDate(Index1M,$H3100)</f>
        <v>61499</v>
      </c>
      <c r="J3100" s="145">
        <f>IFERROR(_xll.qlIndexFixing(Index1M,$H3100,TRUE,_xll.ohTrigger(RecalcTrigger,Trigger1M)),NA())</f>
        <v>6.9488917860384032E-3</v>
      </c>
      <c r="K3100" s="44">
        <f>IFERROR(_xll.qlIndexFixing(Index3M,H3100,TRUE,_xll.ohTrigger(RecalcTrigger,Trigger3M)),NA())</f>
        <v>7.0657944425288506E-3</v>
      </c>
      <c r="L3100" s="44">
        <f>IFERROR(_xll.qlIndexFixing(Index6M,$H3100,TRUE,_xll.ohTrigger(RecalcTrigger,Trigger6M)),NA())</f>
        <v>7.1650784789540145E-3</v>
      </c>
      <c r="M3100" s="146">
        <f>IFERROR(_xll.qlIndexFixing(Index1Y,$H3100,TRUE,_xll.ohTrigger(RecalcTrigger,Trigger1Y)),NA())</f>
        <v>7.4152262423567983E-3</v>
      </c>
      <c r="N3100" s="145">
        <f>IFERROR(_xll.qlIndexFixing(ONIndex1M,I3100,TRUE,_xll.ohTrigger(RecalcTrigger,Trigger1M)),NA())</f>
        <v>6.9389103579908795E-3</v>
      </c>
      <c r="O3100" s="44">
        <f>IFERROR(_xll.qlIndexFixing(ONIndex3M,I3100,TRUE,_xll.ohTrigger(RecalcTrigger,Trigger3M)),NA())</f>
        <v>7.0404434494075741E-3</v>
      </c>
      <c r="P3100" s="44">
        <f>IFERROR(_xll.qlIndexFixing(ONIndex6M,I3100,TRUE,_xll.ohTrigger(RecalcTrigger,Trigger6M)),NA())</f>
        <v>7.1072026074348038E-3</v>
      </c>
      <c r="Q3100" s="146">
        <f>IFERROR(_xll.qlIndexFixing(ONIndex1Y,I3100,TRUE,_xll.ohTrigger(RecalcTrigger,Trigger1Y)),NA())</f>
        <v>7.2968121212624304E-3</v>
      </c>
    </row>
    <row r="3101" spans="2:17" x14ac:dyDescent="0.2">
      <c r="B3101" s="39" t="s">
        <v>42</v>
      </c>
      <c r="D3101" s="42">
        <f>_xll.qlCalendarAdvance(Calendar,$D3100,B3101,"f",FALSE)</f>
        <v>61506</v>
      </c>
      <c r="E3101" s="140">
        <f>_xll.qlInterestRateIndexValueDate(IndexON,D3101)</f>
        <v>61506</v>
      </c>
      <c r="F3101" s="156">
        <f>IFERROR(_xll.qlIndexFixing(IndexON,D3101,TRUE,_xll.ohTrigger(RecalcTrigger,TriggerON)),NA())</f>
        <v>6.1849646901634969E-3</v>
      </c>
      <c r="H3101" s="42">
        <f>_xll.qlCalendarAdvance(Calendar,$H3100,B3101,"f",FALSE)</f>
        <v>61506</v>
      </c>
      <c r="I3101" s="140">
        <f>_xll.qlInterestRateIndexValueDate(Index1M,$H3101)</f>
        <v>61506</v>
      </c>
      <c r="J3101" s="145">
        <f>IFERROR(_xll.qlIndexFixing(Index1M,$H3101,TRUE,_xll.ohTrigger(RecalcTrigger,Trigger1M)),NA())</f>
        <v>6.9523252875357639E-3</v>
      </c>
      <c r="K3101" s="44">
        <f>IFERROR(_xll.qlIndexFixing(Index3M,H3101,TRUE,_xll.ohTrigger(RecalcTrigger,Trigger3M)),NA())</f>
        <v>7.0687254077922293E-3</v>
      </c>
      <c r="L3101" s="44">
        <f>IFERROR(_xll.qlIndexFixing(Index6M,$H3101,TRUE,_xll.ohTrigger(RecalcTrigger,Trigger6M)),NA())</f>
        <v>7.1684972511344997E-3</v>
      </c>
      <c r="M3101" s="146">
        <f>IFERROR(_xll.qlIndexFixing(Index1Y,$H3101,TRUE,_xll.ohTrigger(RecalcTrigger,Trigger1Y)),NA())</f>
        <v>7.4186802208129343E-3</v>
      </c>
      <c r="N3101" s="145">
        <f>IFERROR(_xll.qlIndexFixing(ONIndex1M,I3101,TRUE,_xll.ohTrigger(RecalcTrigger,Trigger1M)),NA())</f>
        <v>6.9423598463091984E-3</v>
      </c>
      <c r="O3101" s="44">
        <f>IFERROR(_xll.qlIndexFixing(ONIndex3M,I3101,TRUE,_xll.ohTrigger(RecalcTrigger,Trigger3M)),NA())</f>
        <v>7.0434135234453965E-3</v>
      </c>
      <c r="P3101" s="44">
        <f>IFERROR(_xll.qlIndexFixing(ONIndex6M,I3101,TRUE,_xll.ohTrigger(RecalcTrigger,Trigger6M)),NA())</f>
        <v>7.1107143888160529E-3</v>
      </c>
      <c r="Q3101" s="146">
        <f>IFERROR(_xll.qlIndexFixing(ONIndex1Y,I3101,TRUE,_xll.ohTrigger(RecalcTrigger,Trigger1Y)),NA())</f>
        <v>7.3004580876478986E-3</v>
      </c>
    </row>
    <row r="3102" spans="2:17" x14ac:dyDescent="0.2">
      <c r="B3102" s="39" t="s">
        <v>42</v>
      </c>
      <c r="D3102" s="42">
        <f>_xll.qlCalendarAdvance(Calendar,$D3101,B3102,"f",FALSE)</f>
        <v>61513</v>
      </c>
      <c r="E3102" s="140">
        <f>_xll.qlInterestRateIndexValueDate(IndexON,D3102)</f>
        <v>61513</v>
      </c>
      <c r="F3102" s="156">
        <f>IFERROR(_xll.qlIndexFixing(IndexON,D3102,TRUE,_xll.ohTrigger(RecalcTrigger,TriggerON)),NA())</f>
        <v>6.1880433798333634E-3</v>
      </c>
      <c r="H3102" s="42">
        <f>_xll.qlCalendarAdvance(Calendar,$H3101,B3102,"f",FALSE)</f>
        <v>61513</v>
      </c>
      <c r="I3102" s="140">
        <f>_xll.qlInterestRateIndexValueDate(Index1M,$H3102)</f>
        <v>61513</v>
      </c>
      <c r="J3102" s="145">
        <f>IFERROR(_xll.qlIndexFixing(Index1M,$H3102,TRUE,_xll.ohTrigger(RecalcTrigger,Trigger1M)),NA())</f>
        <v>6.9548200147136665E-3</v>
      </c>
      <c r="K3102" s="44">
        <f>IFERROR(_xll.qlIndexFixing(Index3M,H3102,TRUE,_xll.ohTrigger(RecalcTrigger,Trigger3M)),NA())</f>
        <v>7.0716495533467167E-3</v>
      </c>
      <c r="L3102" s="44">
        <f>IFERROR(_xll.qlIndexFixing(Index6M,$H3102,TRUE,_xll.ohTrigger(RecalcTrigger,Trigger6M)),NA())</f>
        <v>7.1719079483256185E-3</v>
      </c>
      <c r="M3102" s="146">
        <f>IFERROR(_xll.qlIndexFixing(Index1Y,$H3102,TRUE,_xll.ohTrigger(RecalcTrigger,Trigger1Y)),NA())</f>
        <v>7.4221257896645021E-3</v>
      </c>
      <c r="N3102" s="145">
        <f>IFERROR(_xll.qlIndexFixing(ONIndex1M,I3102,TRUE,_xll.ohTrigger(RecalcTrigger,Trigger1M)),NA())</f>
        <v>6.9458014255641132E-3</v>
      </c>
      <c r="O3102" s="44">
        <f>IFERROR(_xll.qlIndexFixing(ONIndex3M,I3102,TRUE,_xll.ohTrigger(RecalcTrigger,Trigger3M)),NA())</f>
        <v>7.0463767877315675E-3</v>
      </c>
      <c r="P3102" s="44">
        <f>IFERROR(_xll.qlIndexFixing(ONIndex6M,I3102,TRUE,_xll.ohTrigger(RecalcTrigger,Trigger6M)),NA())</f>
        <v>7.114218118330351E-3</v>
      </c>
      <c r="Q3102" s="146">
        <f>IFERROR(_xll.qlIndexFixing(ONIndex1Y,I3102,TRUE,_xll.ohTrigger(RecalcTrigger,Trigger1Y)),NA())</f>
        <v>7.3040956945147339E-3</v>
      </c>
    </row>
    <row r="3103" spans="2:17" x14ac:dyDescent="0.2">
      <c r="B3103" s="39" t="s">
        <v>42</v>
      </c>
      <c r="D3103" s="42">
        <f>_xll.qlCalendarAdvance(Calendar,$D3102,B3103,"f",FALSE)</f>
        <v>61520</v>
      </c>
      <c r="E3103" s="140">
        <f>_xll.qlInterestRateIndexValueDate(IndexON,D3103)</f>
        <v>61520</v>
      </c>
      <c r="F3103" s="156">
        <f>IFERROR(_xll.qlIndexFixing(IndexON,D3103,TRUE,_xll.ohTrigger(RecalcTrigger,TriggerON)),NA())</f>
        <v>6.1911149944871013E-3</v>
      </c>
      <c r="H3103" s="42">
        <f>_xll.qlCalendarAdvance(Calendar,$H3102,B3103,"f",FALSE)</f>
        <v>61520</v>
      </c>
      <c r="I3103" s="140">
        <f>_xll.qlInterestRateIndexValueDate(Index1M,$H3103)</f>
        <v>61520</v>
      </c>
      <c r="J3103" s="145">
        <f>IFERROR(_xll.qlIndexFixing(Index1M,$H3103,TRUE,_xll.ohTrigger(RecalcTrigger,Trigger1M)),NA())</f>
        <v>6.9582391906909775E-3</v>
      </c>
      <c r="K3103" s="44">
        <f>IFERROR(_xll.qlIndexFixing(Index3M,H3103,TRUE,_xll.ohTrigger(RecalcTrigger,Trigger3M)),NA())</f>
        <v>7.0745668791746931E-3</v>
      </c>
      <c r="L3103" s="44">
        <f>IFERROR(_xll.qlIndexFixing(Index6M,$H3103,TRUE,_xll.ohTrigger(RecalcTrigger,Trigger6M)),NA())</f>
        <v>7.1749998782270306E-3</v>
      </c>
      <c r="M3103" s="146">
        <f>IFERROR(_xll.qlIndexFixing(Index1Y,$H3103,TRUE,_xll.ohTrigger(RecalcTrigger,Trigger1Y)),NA())</f>
        <v>7.4255629488249042E-3</v>
      </c>
      <c r="N3103" s="145">
        <f>IFERROR(_xll.qlIndexFixing(ONIndex1M,I3103,TRUE,_xll.ohTrigger(RecalcTrigger,Trigger1M)),NA())</f>
        <v>6.9492350959177163E-3</v>
      </c>
      <c r="O3103" s="44">
        <f>IFERROR(_xll.qlIndexFixing(ONIndex3M,I3103,TRUE,_xll.ohTrigger(RecalcTrigger,Trigger3M)),NA())</f>
        <v>7.0493332421850408E-3</v>
      </c>
      <c r="P3103" s="44">
        <f>IFERROR(_xll.qlIndexFixing(ONIndex6M,I3103,TRUE,_xll.ohTrigger(RecalcTrigger,Trigger6M)),NA())</f>
        <v>7.1177137960587444E-3</v>
      </c>
      <c r="Q3103" s="146">
        <f>IFERROR(_xll.qlIndexFixing(ONIndex1Y,I3103,TRUE,_xll.ohTrigger(RecalcTrigger,Trigger1Y)),NA())</f>
        <v>7.3077249418629364E-3</v>
      </c>
    </row>
    <row r="3104" spans="2:17" x14ac:dyDescent="0.2">
      <c r="B3104" s="39" t="s">
        <v>42</v>
      </c>
      <c r="D3104" s="42">
        <f>_xll.qlCalendarAdvance(Calendar,$D3103,B3104,"f",FALSE)</f>
        <v>61527</v>
      </c>
      <c r="E3104" s="140">
        <f>_xll.qlInterestRateIndexValueDate(IndexON,D3104)</f>
        <v>61527</v>
      </c>
      <c r="F3104" s="156">
        <f>IFERROR(_xll.qlIndexFixing(IndexON,D3104,TRUE,_xll.ohTrigger(RecalcTrigger,TriggerON)),NA())</f>
        <v>6.1941795339626182E-3</v>
      </c>
      <c r="H3104" s="42">
        <f>_xll.qlCalendarAdvance(Calendar,$H3103,B3104,"f",FALSE)</f>
        <v>61527</v>
      </c>
      <c r="I3104" s="140">
        <f>_xll.qlInterestRateIndexValueDate(Index1M,$H3104)</f>
        <v>61527</v>
      </c>
      <c r="J3104" s="145">
        <f>IFERROR(_xll.qlIndexFixing(Index1M,$H3104,TRUE,_xll.ohTrigger(RecalcTrigger,Trigger1M)),NA())</f>
        <v>6.9616504541739257E-3</v>
      </c>
      <c r="K3104" s="44">
        <f>IFERROR(_xll.qlIndexFixing(Index3M,H3104,TRUE,_xll.ohTrigger(RecalcTrigger,Trigger3M)),NA())</f>
        <v>7.0774773852629452E-3</v>
      </c>
      <c r="L3104" s="44">
        <f>IFERROR(_xll.qlIndexFixing(Index6M,$H3104,TRUE,_xll.ohTrigger(RecalcTrigger,Trigger6M)),NA())</f>
        <v>7.1783949354769783E-3</v>
      </c>
      <c r="M3104" s="146">
        <f>IFERROR(_xll.qlIndexFixing(Index1Y,$H3104,TRUE,_xll.ohTrigger(RecalcTrigger,Trigger1Y)),NA())</f>
        <v>7.4289916982086535E-3</v>
      </c>
      <c r="N3104" s="145">
        <f>IFERROR(_xll.qlIndexFixing(ONIndex1M,I3104,TRUE,_xll.ohTrigger(RecalcTrigger,Trigger1M)),NA())</f>
        <v>6.9526608570458226E-3</v>
      </c>
      <c r="O3104" s="44">
        <f>IFERROR(_xll.qlIndexFixing(ONIndex3M,I3104,TRUE,_xll.ohTrigger(RecalcTrigger,Trigger3M)),NA())</f>
        <v>7.0522828866437237E-3</v>
      </c>
      <c r="P3104" s="44">
        <f>IFERROR(_xll.qlIndexFixing(ONIndex6M,I3104,TRUE,_xll.ohTrigger(RecalcTrigger,Trigger6M)),NA())</f>
        <v>7.1212014218391406E-3</v>
      </c>
      <c r="Q3104" s="146">
        <f>IFERROR(_xll.qlIndexFixing(ONIndex1Y,I3104,TRUE,_xll.ohTrigger(RecalcTrigger,Trigger1Y)),NA())</f>
        <v>7.3113458297735523E-3</v>
      </c>
    </row>
    <row r="3105" spans="2:17" x14ac:dyDescent="0.2">
      <c r="B3105" s="39" t="s">
        <v>42</v>
      </c>
      <c r="D3105" s="42">
        <f>_xll.qlCalendarAdvance(Calendar,$D3104,B3105,"f",FALSE)</f>
        <v>61534</v>
      </c>
      <c r="E3105" s="140">
        <f>_xll.qlInterestRateIndexValueDate(IndexON,D3105)</f>
        <v>61534</v>
      </c>
      <c r="F3105" s="156">
        <f>IFERROR(_xll.qlIndexFixing(IndexON,D3105,TRUE,_xll.ohTrigger(RecalcTrigger,TriggerON)),NA())</f>
        <v>6.1972369983409603E-3</v>
      </c>
      <c r="H3105" s="42">
        <f>_xll.qlCalendarAdvance(Calendar,$H3104,B3105,"f",FALSE)</f>
        <v>61534</v>
      </c>
      <c r="I3105" s="140">
        <f>_xll.qlInterestRateIndexValueDate(Index1M,$H3105)</f>
        <v>61534</v>
      </c>
      <c r="J3105" s="145">
        <f>IFERROR(_xll.qlIndexFixing(Index1M,$H3105,TRUE,_xll.ohTrigger(RecalcTrigger,Trigger1M)),NA())</f>
        <v>6.9650538051598083E-3</v>
      </c>
      <c r="K3105" s="44">
        <f>IFERROR(_xll.qlIndexFixing(Index3M,H3105,TRUE,_xll.ohTrigger(RecalcTrigger,Trigger3M)),NA())</f>
        <v>7.0803810715947347E-3</v>
      </c>
      <c r="L3105" s="44">
        <f>IFERROR(_xll.qlIndexFixing(Index6M,$H3105,TRUE,_xll.ohTrigger(RecalcTrigger,Trigger6M)),NA())</f>
        <v>7.1817819177431835E-3</v>
      </c>
      <c r="M3105" s="146">
        <f>IFERROR(_xll.qlIndexFixing(Index1Y,$H3105,TRUE,_xll.ohTrigger(RecalcTrigger,Trigger1Y)),NA())</f>
        <v>7.4324120377291525E-3</v>
      </c>
      <c r="N3105" s="145">
        <f>IFERROR(_xll.qlIndexFixing(ONIndex1M,I3105,TRUE,_xll.ohTrigger(RecalcTrigger,Trigger1M)),NA())</f>
        <v>6.9560787092726173E-3</v>
      </c>
      <c r="O3105" s="44">
        <f>IFERROR(_xll.qlIndexFixing(ONIndex3M,I3105,TRUE,_xll.ohTrigger(RecalcTrigger,Trigger3M)),NA())</f>
        <v>7.0552257213507552E-3</v>
      </c>
      <c r="P3105" s="44">
        <f>IFERROR(_xll.qlIndexFixing(ONIndex6M,I3105,TRUE,_xll.ohTrigger(RecalcTrigger,Trigger6M)),NA())</f>
        <v>7.1246809957525858E-3</v>
      </c>
      <c r="Q3105" s="146">
        <f>IFERROR(_xll.qlIndexFixing(ONIndex1Y,I3105,TRUE,_xll.ohTrigger(RecalcTrigger,Trigger1Y)),NA())</f>
        <v>7.3149583579223965E-3</v>
      </c>
    </row>
    <row r="3106" spans="2:17" x14ac:dyDescent="0.2">
      <c r="B3106" s="39" t="s">
        <v>42</v>
      </c>
      <c r="D3106" s="42">
        <f>_xll.qlCalendarAdvance(Calendar,$D3105,B3106,"f",FALSE)</f>
        <v>61541</v>
      </c>
      <c r="E3106" s="140">
        <f>_xll.qlInterestRateIndexValueDate(IndexON,D3106)</f>
        <v>61541</v>
      </c>
      <c r="F3106" s="156">
        <f>IFERROR(_xll.qlIndexFixing(IndexON,D3106,TRUE,_xll.ohTrigger(RecalcTrigger,TriggerON)),NA())</f>
        <v>6.2002873877031739E-3</v>
      </c>
      <c r="H3106" s="42">
        <f>_xll.qlCalendarAdvance(Calendar,$H3105,B3106,"f",FALSE)</f>
        <v>61541</v>
      </c>
      <c r="I3106" s="140">
        <f>_xll.qlInterestRateIndexValueDate(Index1M,$H3106)</f>
        <v>61541</v>
      </c>
      <c r="J3106" s="145">
        <f>IFERROR(_xll.qlIndexFixing(Index1M,$H3106,TRUE,_xll.ohTrigger(RecalcTrigger,Trigger1M)),NA())</f>
        <v>6.9684492436351188E-3</v>
      </c>
      <c r="K3106" s="44">
        <f>IFERROR(_xll.qlIndexFixing(Index3M,H3106,TRUE,_xll.ohTrigger(RecalcTrigger,Trigger3M)),NA())</f>
        <v>7.0832779381559668E-3</v>
      </c>
      <c r="L3106" s="44">
        <f>IFERROR(_xll.qlIndexFixing(Index6M,$H3106,TRUE,_xll.ohTrigger(RecalcTrigger,Trigger6M)),NA())</f>
        <v>7.1851608249857892E-3</v>
      </c>
      <c r="M3106" s="146">
        <f>IFERROR(_xll.qlIndexFixing(Index1Y,$H3106,TRUE,_xll.ohTrigger(RecalcTrigger,Trigger1Y)),NA())</f>
        <v>7.4358239673013582E-3</v>
      </c>
      <c r="N3106" s="145">
        <f>IFERROR(_xll.qlIndexFixing(ONIndex1M,I3106,TRUE,_xll.ohTrigger(RecalcTrigger,Trigger1M)),NA())</f>
        <v>6.9594886523549615E-3</v>
      </c>
      <c r="O3106" s="44">
        <f>IFERROR(_xll.qlIndexFixing(ONIndex3M,I3106,TRUE,_xll.ohTrigger(RecalcTrigger,Trigger3M)),NA())</f>
        <v>7.0581617463061352E-3</v>
      </c>
      <c r="P3106" s="44">
        <f>IFERROR(_xll.qlIndexFixing(ONIndex6M,I3106,TRUE,_xll.ohTrigger(RecalcTrigger,Trigger6M)),NA())</f>
        <v>7.1281525177990801E-3</v>
      </c>
      <c r="Q3106" s="146">
        <f>IFERROR(_xll.qlIndexFixing(ONIndex1Y,I3106,TRUE,_xll.ohTrigger(RecalcTrigger,Trigger1Y)),NA())</f>
        <v>7.3185625267957466E-3</v>
      </c>
    </row>
    <row r="3107" spans="2:17" x14ac:dyDescent="0.2">
      <c r="B3107" s="39" t="s">
        <v>42</v>
      </c>
      <c r="D3107" s="42">
        <f>_xll.qlCalendarAdvance(Calendar,$D3106,B3107,"f",FALSE)</f>
        <v>61548</v>
      </c>
      <c r="E3107" s="140">
        <f>_xll.qlInterestRateIndexValueDate(IndexON,D3107)</f>
        <v>61548</v>
      </c>
      <c r="F3107" s="156">
        <f>IFERROR(_xll.qlIndexFixing(IndexON,D3107,TRUE,_xll.ohTrigger(RecalcTrigger,TriggerON)),NA())</f>
        <v>6.2033307019682127E-3</v>
      </c>
      <c r="H3107" s="42">
        <f>_xll.qlCalendarAdvance(Calendar,$H3106,B3107,"f",FALSE)</f>
        <v>61548</v>
      </c>
      <c r="I3107" s="140">
        <f>_xll.qlInterestRateIndexValueDate(Index1M,$H3107)</f>
        <v>61548</v>
      </c>
      <c r="J3107" s="145">
        <f>IFERROR(_xll.qlIndexFixing(Index1M,$H3107,TRUE,_xll.ohTrigger(RecalcTrigger,Trigger1M)),NA())</f>
        <v>6.9727601266771286E-3</v>
      </c>
      <c r="K3107" s="44">
        <f>IFERROR(_xll.qlIndexFixing(Index3M,H3107,TRUE,_xll.ohTrigger(RecalcTrigger,Trigger3M)),NA())</f>
        <v>7.0861679849334273E-3</v>
      </c>
      <c r="L3107" s="44">
        <f>IFERROR(_xll.qlIndexFixing(Index6M,$H3107,TRUE,_xll.ohTrigger(RecalcTrigger,Trigger6M)),NA())</f>
        <v>7.1888403079942084E-3</v>
      </c>
      <c r="M3107" s="146">
        <f>IFERROR(_xll.qlIndexFixing(Index1Y,$H3107,TRUE,_xll.ohTrigger(RecalcTrigger,Trigger1Y)),NA())</f>
        <v>7.4392274868388952E-3</v>
      </c>
      <c r="N3107" s="145">
        <f>IFERROR(_xll.qlIndexFixing(ONIndex1M,I3107,TRUE,_xll.ohTrigger(RecalcTrigger,Trigger1M)),NA())</f>
        <v>6.9628906864549478E-3</v>
      </c>
      <c r="O3107" s="44">
        <f>IFERROR(_xll.qlIndexFixing(ONIndex3M,I3107,TRUE,_xll.ohTrigger(RecalcTrigger,Trigger3M)),NA())</f>
        <v>7.0610909613477713E-3</v>
      </c>
      <c r="P3107" s="44">
        <f>IFERROR(_xll.qlIndexFixing(ONIndex6M,I3107,TRUE,_xll.ohTrigger(RecalcTrigger,Trigger6M)),NA())</f>
        <v>7.1316159878975771E-3</v>
      </c>
      <c r="Q3107" s="146">
        <f>IFERROR(_xll.qlIndexFixing(ONIndex1Y,I3107,TRUE,_xll.ohTrigger(RecalcTrigger,Trigger1Y)),NA())</f>
        <v>7.3221583360694176E-3</v>
      </c>
    </row>
    <row r="3108" spans="2:17" x14ac:dyDescent="0.2">
      <c r="B3108" s="39" t="s">
        <v>42</v>
      </c>
      <c r="D3108" s="42">
        <f>_xll.qlCalendarAdvance(Calendar,$D3107,B3108,"f",FALSE)</f>
        <v>61555</v>
      </c>
      <c r="E3108" s="140">
        <f>_xll.qlInterestRateIndexValueDate(IndexON,D3108)</f>
        <v>61555</v>
      </c>
      <c r="F3108" s="156">
        <f>IFERROR(_xll.qlIndexFixing(IndexON,D3108,TRUE,_xll.ohTrigger(RecalcTrigger,TriggerON)),NA())</f>
        <v>6.2063669410550304E-3</v>
      </c>
      <c r="H3108" s="42">
        <f>_xll.qlCalendarAdvance(Calendar,$H3107,B3108,"f",FALSE)</f>
        <v>61555</v>
      </c>
      <c r="I3108" s="140">
        <f>_xll.qlInterestRateIndexValueDate(Index1M,$H3108)</f>
        <v>61555</v>
      </c>
      <c r="J3108" s="145">
        <f>IFERROR(_xll.qlIndexFixing(Index1M,$H3108,TRUE,_xll.ohTrigger(RecalcTrigger,Trigger1M)),NA())</f>
        <v>6.9761382381573036E-3</v>
      </c>
      <c r="K3108" s="44">
        <f>IFERROR(_xll.qlIndexFixing(Index3M,H3108,TRUE,_xll.ohTrigger(RecalcTrigger,Trigger3M)),NA())</f>
        <v>7.0890512119094976E-3</v>
      </c>
      <c r="L3108" s="44">
        <f>IFERROR(_xll.qlIndexFixing(Index6M,$H3108,TRUE,_xll.ohTrigger(RecalcTrigger,Trigger6M)),NA())</f>
        <v>7.192202554382284E-3</v>
      </c>
      <c r="M3108" s="146">
        <f>IFERROR(_xll.qlIndexFixing(Index1Y,$H3108,TRUE,_xll.ohTrigger(RecalcTrigger,Trigger1Y)),NA())</f>
        <v>7.4426225962567205E-3</v>
      </c>
      <c r="N3108" s="145">
        <f>IFERROR(_xll.qlIndexFixing(ONIndex1M,I3108,TRUE,_xll.ohTrigger(RecalcTrigger,Trigger1M)),NA())</f>
        <v>6.9662848114104836E-3</v>
      </c>
      <c r="O3108" s="44">
        <f>IFERROR(_xll.qlIndexFixing(ONIndex3M,I3108,TRUE,_xll.ohTrigger(RecalcTrigger,Trigger3M)),NA())</f>
        <v>7.0640133664756632E-3</v>
      </c>
      <c r="P3108" s="44">
        <f>IFERROR(_xll.qlIndexFixing(ONIndex6M,I3108,TRUE,_xll.ohTrigger(RecalcTrigger,Trigger6M)),NA())</f>
        <v>7.1350714062101694E-3</v>
      </c>
      <c r="Q3108" s="146">
        <f>IFERROR(_xll.qlIndexFixing(ONIndex1Y,I3108,TRUE,_xll.ohTrigger(RecalcTrigger,Trigger1Y)),NA())</f>
        <v>7.3257457856623631E-3</v>
      </c>
    </row>
    <row r="3109" spans="2:17" x14ac:dyDescent="0.2">
      <c r="B3109" s="39" t="s">
        <v>42</v>
      </c>
      <c r="D3109" s="42">
        <f>_xll.qlCalendarAdvance(Calendar,$D3108,B3109,"f",FALSE)</f>
        <v>61562</v>
      </c>
      <c r="E3109" s="140">
        <f>_xll.qlInterestRateIndexValueDate(IndexON,D3109)</f>
        <v>61562</v>
      </c>
      <c r="F3109" s="156">
        <f>IFERROR(_xll.qlIndexFixing(IndexON,D3109,TRUE,_xll.ohTrigger(RecalcTrigger,TriggerON)),NA())</f>
        <v>6.2093961050446733E-3</v>
      </c>
      <c r="H3109" s="42">
        <f>_xll.qlCalendarAdvance(Calendar,$H3108,B3109,"f",FALSE)</f>
        <v>61562</v>
      </c>
      <c r="I3109" s="140">
        <f>_xll.qlInterestRateIndexValueDate(Index1M,$H3109)</f>
        <v>61562</v>
      </c>
      <c r="J3109" s="145">
        <f>IFERROR(_xll.qlIndexFixing(Index1M,$H3109,TRUE,_xll.ohTrigger(RecalcTrigger,Trigger1M)),NA())</f>
        <v>6.9795084367526199E-3</v>
      </c>
      <c r="K3109" s="44">
        <f>IFERROR(_xll.qlIndexFixing(Index3M,H3109,TRUE,_xll.ohTrigger(RecalcTrigger,Trigger3M)),NA())</f>
        <v>7.0919276190709634E-3</v>
      </c>
      <c r="L3109" s="44">
        <f>IFERROR(_xll.qlIndexFixing(Index6M,$H3109,TRUE,_xll.ohTrigger(RecalcTrigger,Trigger6M)),NA())</f>
        <v>7.1955567254924843E-3</v>
      </c>
      <c r="M3109" s="146">
        <f>IFERROR(_xll.qlIndexFixing(Index1Y,$H3109,TRUE,_xll.ohTrigger(RecalcTrigger,Trigger1Y)),NA())</f>
        <v>7.446009295470235E-3</v>
      </c>
      <c r="N3109" s="145">
        <f>IFERROR(_xll.qlIndexFixing(ONIndex1M,I3109,TRUE,_xll.ohTrigger(RecalcTrigger,Trigger1M)),NA())</f>
        <v>6.9696710273836615E-3</v>
      </c>
      <c r="O3109" s="44">
        <f>IFERROR(_xll.qlIndexFixing(ONIndex3M,I3109,TRUE,_xll.ohTrigger(RecalcTrigger,Trigger3M)),NA())</f>
        <v>7.0669289618519038E-3</v>
      </c>
      <c r="P3109" s="44">
        <f>IFERROR(_xll.qlIndexFixing(ONIndex6M,I3109,TRUE,_xll.ohTrigger(RecalcTrigger,Trigger6M)),NA())</f>
        <v>7.1385187726558108E-3</v>
      </c>
      <c r="Q3109" s="146">
        <f>IFERROR(_xll.qlIndexFixing(ONIndex1Y,I3109,TRUE,_xll.ohTrigger(RecalcTrigger,Trigger1Y)),NA())</f>
        <v>7.3293248758177221E-3</v>
      </c>
    </row>
    <row r="3110" spans="2:17" x14ac:dyDescent="0.2">
      <c r="B3110" s="39" t="s">
        <v>42</v>
      </c>
      <c r="D3110" s="42">
        <f>_xll.qlCalendarAdvance(Calendar,$D3109,B3110,"f",FALSE)</f>
        <v>61569</v>
      </c>
      <c r="E3110" s="140">
        <f>_xll.qlInterestRateIndexValueDate(IndexON,D3110)</f>
        <v>61569</v>
      </c>
      <c r="F3110" s="156">
        <f>IFERROR(_xll.qlIndexFixing(IndexON,D3110,TRUE,_xll.ohTrigger(RecalcTrigger,TriggerON)),NA())</f>
        <v>6.2124181939371415E-3</v>
      </c>
      <c r="H3110" s="42">
        <f>_xll.qlCalendarAdvance(Calendar,$H3109,B3110,"f",FALSE)</f>
        <v>61569</v>
      </c>
      <c r="I3110" s="140">
        <f>_xll.qlInterestRateIndexValueDate(Index1M,$H3110)</f>
        <v>61569</v>
      </c>
      <c r="J3110" s="145">
        <f>IFERROR(_xll.qlIndexFixing(Index1M,$H3110,TRUE,_xll.ohTrigger(RecalcTrigger,Trigger1M)),NA())</f>
        <v>6.9831769181818498E-3</v>
      </c>
      <c r="K3110" s="44">
        <f>IFERROR(_xll.qlIndexFixing(Index3M,H3110,TRUE,_xll.ohTrigger(RecalcTrigger,Trigger3M)),NA())</f>
        <v>7.0947972064019683E-3</v>
      </c>
      <c r="L3110" s="44">
        <f>IFERROR(_xll.qlIndexFixing(Index6M,$H3110,TRUE,_xll.ohTrigger(RecalcTrigger,Trigger6M)),NA())</f>
        <v>7.1989028212838483E-3</v>
      </c>
      <c r="M3110" s="146">
        <f>IFERROR(_xll.qlIndexFixing(Index1Y,$H3110,TRUE,_xll.ohTrigger(RecalcTrigger,Trigger1Y)),NA())</f>
        <v>7.4493875843939517E-3</v>
      </c>
      <c r="N3110" s="145">
        <f>IFERROR(_xll.qlIndexFixing(ONIndex1M,I3110,TRUE,_xll.ohTrigger(RecalcTrigger,Trigger1M)),NA())</f>
        <v>6.9730493343744815E-3</v>
      </c>
      <c r="O3110" s="44">
        <f>IFERROR(_xll.qlIndexFixing(ONIndex3M,I3110,TRUE,_xll.ohTrigger(RecalcTrigger,Trigger3M)),NA())</f>
        <v>7.0698377473954466E-3</v>
      </c>
      <c r="P3110" s="44">
        <f>IFERROR(_xll.qlIndexFixing(ONIndex6M,I3110,TRUE,_xll.ohTrigger(RecalcTrigger,Trigger6M)),NA())</f>
        <v>7.1419580872345012E-3</v>
      </c>
      <c r="Q3110" s="146">
        <f>IFERROR(_xll.qlIndexFixing(ONIndex1Y,I3110,TRUE,_xll.ohTrigger(RecalcTrigger,Trigger1Y)),NA())</f>
        <v>7.3328956065354944E-3</v>
      </c>
    </row>
    <row r="3111" spans="2:17" x14ac:dyDescent="0.2">
      <c r="B3111" s="39" t="s">
        <v>42</v>
      </c>
      <c r="D3111" s="42">
        <f>_xll.qlCalendarAdvance(Calendar,$D3110,B3111,"f",FALSE)</f>
        <v>61576</v>
      </c>
      <c r="E3111" s="140">
        <f>_xll.qlInterestRateIndexValueDate(IndexON,D3111)</f>
        <v>61576</v>
      </c>
      <c r="F3111" s="156">
        <f>IFERROR(_xll.qlIndexFixing(IndexON,D3111,TRUE,_xll.ohTrigger(RecalcTrigger,TriggerON)),NA())</f>
        <v>6.2154332078134811E-3</v>
      </c>
      <c r="H3111" s="42">
        <f>_xll.qlCalendarAdvance(Calendar,$H3110,B3111,"f",FALSE)</f>
        <v>61576</v>
      </c>
      <c r="I3111" s="140">
        <f>_xll.qlInterestRateIndexValueDate(Index1M,$H3111)</f>
        <v>61576</v>
      </c>
      <c r="J3111" s="145">
        <f>IFERROR(_xll.qlIndexFixing(Index1M,$H3111,TRUE,_xll.ohTrigger(RecalcTrigger,Trigger1M)),NA())</f>
        <v>6.9862250952444681E-3</v>
      </c>
      <c r="K3111" s="44">
        <f>IFERROR(_xll.qlIndexFixing(Index3M,H3111,TRUE,_xll.ohTrigger(RecalcTrigger,Trigger3M)),NA())</f>
        <v>7.0976599738892974E-3</v>
      </c>
      <c r="L3111" s="44">
        <f>IFERROR(_xll.qlIndexFixing(Index6M,$H3111,TRUE,_xll.ohTrigger(RecalcTrigger,Trigger6M)),NA())</f>
        <v>7.202240841715851E-3</v>
      </c>
      <c r="M3111" s="146">
        <f>IFERROR(_xll.qlIndexFixing(Index1Y,$H3111,TRUE,_xll.ohTrigger(RecalcTrigger,Trigger1Y)),NA())</f>
        <v>7.4527574629437154E-3</v>
      </c>
      <c r="N3111" s="145">
        <f>IFERROR(_xll.qlIndexFixing(ONIndex1M,I3111,TRUE,_xll.ohTrigger(RecalcTrigger,Trigger1M)),NA())</f>
        <v>6.9764197321398047E-3</v>
      </c>
      <c r="O3111" s="44">
        <f>IFERROR(_xll.qlIndexFixing(ONIndex3M,I3111,TRUE,_xll.ohTrigger(RecalcTrigger,Trigger3M)),NA())</f>
        <v>7.0727397230252453E-3</v>
      </c>
      <c r="P3111" s="44">
        <f>IFERROR(_xll.qlIndexFixing(ONIndex6M,I3111,TRUE,_xll.ohTrigger(RecalcTrigger,Trigger6M)),NA())</f>
        <v>7.1453893498651944E-3</v>
      </c>
      <c r="Q3111" s="146">
        <f>IFERROR(_xll.qlIndexFixing(ONIndex1Y,I3111,TRUE,_xll.ohTrigger(RecalcTrigger,Trigger1Y)),NA())</f>
        <v>7.3364579775725414E-3</v>
      </c>
    </row>
    <row r="3112" spans="2:17" x14ac:dyDescent="0.2">
      <c r="B3112" s="39" t="s">
        <v>42</v>
      </c>
      <c r="D3112" s="42">
        <f>_xll.qlCalendarAdvance(Calendar,$D3111,B3112,"f",FALSE)</f>
        <v>61583</v>
      </c>
      <c r="E3112" s="140">
        <f>_xll.qlInterestRateIndexValueDate(IndexON,D3112)</f>
        <v>61583</v>
      </c>
      <c r="F3112" s="156">
        <f>IFERROR(_xll.qlIndexFixing(IndexON,D3112,TRUE,_xll.ohTrigger(RecalcTrigger,TriggerON)),NA())</f>
        <v>6.2184411465115996E-3</v>
      </c>
      <c r="H3112" s="42">
        <f>_xll.qlCalendarAdvance(Calendar,$H3111,B3112,"f",FALSE)</f>
        <v>61583</v>
      </c>
      <c r="I3112" s="140">
        <f>_xll.qlInterestRateIndexValueDate(Index1M,$H3112)</f>
        <v>61583</v>
      </c>
      <c r="J3112" s="145">
        <f>IFERROR(_xll.qlIndexFixing(Index1M,$H3112,TRUE,_xll.ohTrigger(RecalcTrigger,Trigger1M)),NA())</f>
        <v>6.9895715551311754E-3</v>
      </c>
      <c r="K3112" s="44">
        <f>IFERROR(_xll.qlIndexFixing(Index3M,H3112,TRUE,_xll.ohTrigger(RecalcTrigger,Trigger3M)),NA())</f>
        <v>7.1005159215170944E-3</v>
      </c>
      <c r="L3112" s="44">
        <f>IFERROR(_xll.qlIndexFixing(Index6M,$H3112,TRUE,_xll.ohTrigger(RecalcTrigger,Trigger6M)),NA())</f>
        <v>7.2055707867479703E-3</v>
      </c>
      <c r="M3112" s="146">
        <f>IFERROR(_xll.qlIndexFixing(Index1Y,$H3112,TRUE,_xll.ohTrigger(RecalcTrigger,Trigger1Y)),NA())</f>
        <v>7.4561189310344833E-3</v>
      </c>
      <c r="N3112" s="145">
        <f>IFERROR(_xll.qlIndexFixing(ONIndex1M,I3112,TRUE,_xll.ohTrigger(RecalcTrigger,Trigger1M)),NA())</f>
        <v>6.97978222092277E-3</v>
      </c>
      <c r="O3112" s="44">
        <f>IFERROR(_xll.qlIndexFixing(ONIndex3M,I3112,TRUE,_xll.ohTrigger(RecalcTrigger,Trigger3M)),NA())</f>
        <v>7.0756348888223464E-3</v>
      </c>
      <c r="P3112" s="44">
        <f>IFERROR(_xll.qlIndexFixing(ONIndex6M,I3112,TRUE,_xll.ohTrigger(RecalcTrigger,Trigger6M)),NA())</f>
        <v>7.1488125607099828E-3</v>
      </c>
      <c r="Q3112" s="146">
        <f>IFERROR(_xll.qlIndexFixing(ONIndex1Y,I3112,TRUE,_xll.ohTrigger(RecalcTrigger,Trigger1Y)),NA())</f>
        <v>7.3400119891720017E-3</v>
      </c>
    </row>
    <row r="3113" spans="2:17" x14ac:dyDescent="0.2">
      <c r="B3113" s="39" t="s">
        <v>42</v>
      </c>
      <c r="D3113" s="42">
        <f>_xll.qlCalendarAdvance(Calendar,$D3112,B3113,"f",FALSE)</f>
        <v>61590</v>
      </c>
      <c r="E3113" s="140">
        <f>_xll.qlInterestRateIndexValueDate(IndexON,D3113)</f>
        <v>61590</v>
      </c>
      <c r="F3113" s="156">
        <f>IFERROR(_xll.qlIndexFixing(IndexON,D3113,TRUE,_xll.ohTrigger(RecalcTrigger,TriggerON)),NA())</f>
        <v>6.2214420101125434E-3</v>
      </c>
      <c r="H3113" s="42">
        <f>_xll.qlCalendarAdvance(Calendar,$H3112,B3113,"f",FALSE)</f>
        <v>61590</v>
      </c>
      <c r="I3113" s="140">
        <f>_xll.qlInterestRateIndexValueDate(Index1M,$H3113)</f>
        <v>61590</v>
      </c>
      <c r="J3113" s="145">
        <f>IFERROR(_xll.qlIndexFixing(Index1M,$H3113,TRUE,_xll.ohTrigger(RecalcTrigger,Trigger1M)),NA())</f>
        <v>6.9929101021010973E-3</v>
      </c>
      <c r="K3113" s="44">
        <f>IFERROR(_xll.qlIndexFixing(Index3M,H3113,TRUE,_xll.ohTrigger(RecalcTrigger,Trigger3M)),NA())</f>
        <v>7.1033650492695029E-3</v>
      </c>
      <c r="L3113" s="44">
        <f>IFERROR(_xll.qlIndexFixing(Index6M,$H3113,TRUE,_xll.ohTrigger(RecalcTrigger,Trigger6M)),NA())</f>
        <v>7.2088926563392414E-3</v>
      </c>
      <c r="M3113" s="146">
        <f>IFERROR(_xll.qlIndexFixing(Index1Y,$H3113,TRUE,_xll.ohTrigger(RecalcTrigger,Trigger1Y)),NA())</f>
        <v>7.4594719885821004E-3</v>
      </c>
      <c r="N3113" s="145">
        <f>IFERROR(_xll.qlIndexFixing(ONIndex1M,I3113,TRUE,_xll.ohTrigger(RecalcTrigger,Trigger1M)),NA())</f>
        <v>6.9831368008044237E-3</v>
      </c>
      <c r="O3113" s="44">
        <f>IFERROR(_xll.qlIndexFixing(ONIndex3M,I3113,TRUE,_xll.ohTrigger(RecalcTrigger,Trigger3M)),NA())</f>
        <v>7.0785232447867497E-3</v>
      </c>
      <c r="P3113" s="44">
        <f>IFERROR(_xll.qlIndexFixing(ONIndex6M,I3113,TRUE,_xll.ohTrigger(RecalcTrigger,Trigger6M)),NA())</f>
        <v>7.1522277196067741E-3</v>
      </c>
      <c r="Q3113" s="146">
        <f>IFERROR(_xll.qlIndexFixing(ONIndex1Y,I3113,TRUE,_xll.ohTrigger(RecalcTrigger,Trigger1Y)),NA())</f>
        <v>7.3435576410907366E-3</v>
      </c>
    </row>
    <row r="3114" spans="2:17" x14ac:dyDescent="0.2">
      <c r="B3114" s="39" t="s">
        <v>42</v>
      </c>
      <c r="D3114" s="42">
        <f>_xll.qlCalendarAdvance(Calendar,$D3113,B3114,"f",FALSE)</f>
        <v>61597</v>
      </c>
      <c r="E3114" s="140">
        <f>_xll.qlInterestRateIndexValueDate(IndexON,D3114)</f>
        <v>61597</v>
      </c>
      <c r="F3114" s="156">
        <f>IFERROR(_xll.qlIndexFixing(IndexON,D3114,TRUE,_xll.ohTrigger(RecalcTrigger,TriggerON)),NA())</f>
        <v>6.2244357986163124E-3</v>
      </c>
      <c r="H3114" s="42">
        <f>_xll.qlCalendarAdvance(Calendar,$H3113,B3114,"f",FALSE)</f>
        <v>61597</v>
      </c>
      <c r="I3114" s="140">
        <f>_xll.qlInterestRateIndexValueDate(Index1M,$H3114)</f>
        <v>61597</v>
      </c>
      <c r="J3114" s="145">
        <f>IFERROR(_xll.qlIndexFixing(Index1M,$H3114,TRUE,_xll.ohTrigger(RecalcTrigger,Trigger1M)),NA())</f>
        <v>6.9962407361444084E-3</v>
      </c>
      <c r="K3114" s="44">
        <f>IFERROR(_xll.qlIndexFixing(Index3M,H3114,TRUE,_xll.ohTrigger(RecalcTrigger,Trigger3M)),NA())</f>
        <v>7.1062073571350696E-3</v>
      </c>
      <c r="L3114" s="44">
        <f>IFERROR(_xll.qlIndexFixing(Index6M,$H3114,TRUE,_xll.ohTrigger(RecalcTrigger,Trigger6M)),NA())</f>
        <v>7.2122064504504639E-3</v>
      </c>
      <c r="M3114" s="146">
        <f>IFERROR(_xll.qlIndexFixing(Index1Y,$H3114,TRUE,_xll.ohTrigger(RecalcTrigger,Trigger1Y)),NA())</f>
        <v>7.4628166355028558E-3</v>
      </c>
      <c r="N3114" s="145">
        <f>IFERROR(_xll.qlIndexFixing(ONIndex1M,I3114,TRUE,_xll.ohTrigger(RecalcTrigger,Trigger1M)),NA())</f>
        <v>6.9864834714605806E-3</v>
      </c>
      <c r="O3114" s="44">
        <f>IFERROR(_xll.qlIndexFixing(ONIndex3M,I3114,TRUE,_xll.ohTrigger(RecalcTrigger,Trigger3M)),NA())</f>
        <v>7.0814047909184552E-3</v>
      </c>
      <c r="P3114" s="44">
        <f>IFERROR(_xll.qlIndexFixing(ONIndex6M,I3114,TRUE,_xll.ohTrigger(RecalcTrigger,Trigger6M)),NA())</f>
        <v>7.1556348266366143E-3</v>
      </c>
      <c r="Q3114" s="146">
        <f>IFERROR(_xll.qlIndexFixing(ONIndex1Y,I3114,TRUE,_xll.ohTrigger(RecalcTrigger,Trigger1Y)),NA())</f>
        <v>7.3470949336529312E-3</v>
      </c>
    </row>
    <row r="3115" spans="2:17" x14ac:dyDescent="0.2">
      <c r="B3115" s="39" t="s">
        <v>42</v>
      </c>
      <c r="D3115" s="42">
        <f>_xll.qlCalendarAdvance(Calendar,$D3114,B3115,"f",FALSE)</f>
        <v>61604</v>
      </c>
      <c r="E3115" s="140">
        <f>_xll.qlInterestRateIndexValueDate(IndexON,D3115)</f>
        <v>61604</v>
      </c>
      <c r="F3115" s="156">
        <f>IFERROR(_xll.qlIndexFixing(IndexON,D3115,TRUE,_xll.ohTrigger(RecalcTrigger,TriggerON)),NA())</f>
        <v>6.2274225120229065E-3</v>
      </c>
      <c r="H3115" s="42">
        <f>_xll.qlCalendarAdvance(Calendar,$H3114,B3115,"f",FALSE)</f>
        <v>61604</v>
      </c>
      <c r="I3115" s="140">
        <f>_xll.qlInterestRateIndexValueDate(Index1M,$H3115)</f>
        <v>61604</v>
      </c>
      <c r="J3115" s="145">
        <f>IFERROR(_xll.qlIndexFixing(Index1M,$H3115,TRUE,_xll.ohTrigger(RecalcTrigger,Trigger1M)),NA())</f>
        <v>6.998652126015914E-3</v>
      </c>
      <c r="K3115" s="44">
        <f>IFERROR(_xll.qlIndexFixing(Index3M,H3115,TRUE,_xll.ohTrigger(RecalcTrigger,Trigger3M)),NA())</f>
        <v>7.1090428450961765E-3</v>
      </c>
      <c r="L3115" s="44">
        <f>IFERROR(_xll.qlIndexFixing(Index6M,$H3115,TRUE,_xll.ohTrigger(RecalcTrigger,Trigger6M)),NA())</f>
        <v>7.2152076073502512E-3</v>
      </c>
      <c r="M3115" s="146">
        <f>IFERROR(_xll.qlIndexFixing(Index1Y,$H3115,TRUE,_xll.ohTrigger(RecalcTrigger,Trigger1Y)),NA())</f>
        <v>7.4661528717125947E-3</v>
      </c>
      <c r="N3115" s="145">
        <f>IFERROR(_xll.qlIndexFixing(ONIndex1M,I3115,TRUE,_xll.ohTrigger(RecalcTrigger,Trigger1M)),NA())</f>
        <v>6.9898222331343796E-3</v>
      </c>
      <c r="O3115" s="44">
        <f>IFERROR(_xll.qlIndexFixing(ONIndex3M,I3115,TRUE,_xll.ohTrigger(RecalcTrigger,Trigger3M)),NA())</f>
        <v>7.084279527217463E-3</v>
      </c>
      <c r="P3115" s="44">
        <f>IFERROR(_xll.qlIndexFixing(ONIndex6M,I3115,TRUE,_xll.ohTrigger(RecalcTrigger,Trigger6M)),NA())</f>
        <v>7.1590338817995036E-3</v>
      </c>
      <c r="Q3115" s="146">
        <f>IFERROR(_xll.qlIndexFixing(ONIndex1Y,I3115,TRUE,_xll.ohTrigger(RecalcTrigger,Trigger1Y)),NA())</f>
        <v>7.3506238665344004E-3</v>
      </c>
    </row>
    <row r="3116" spans="2:17" x14ac:dyDescent="0.2">
      <c r="B3116" s="39" t="s">
        <v>42</v>
      </c>
      <c r="D3116" s="42">
        <f>_xll.qlCalendarAdvance(Calendar,$D3115,B3116,"f",FALSE)</f>
        <v>61611</v>
      </c>
      <c r="E3116" s="140">
        <f>_xll.qlInterestRateIndexValueDate(IndexON,D3116)</f>
        <v>61611</v>
      </c>
      <c r="F3116" s="156">
        <f>IFERROR(_xll.qlIndexFixing(IndexON,D3116,TRUE,_xll.ohTrigger(RecalcTrigger,TriggerON)),NA())</f>
        <v>6.2304021504133722E-3</v>
      </c>
      <c r="H3116" s="42">
        <f>_xll.qlCalendarAdvance(Calendar,$H3115,B3116,"f",FALSE)</f>
        <v>61611</v>
      </c>
      <c r="I3116" s="140">
        <f>_xll.qlInterestRateIndexValueDate(Index1M,$H3116)</f>
        <v>61611</v>
      </c>
      <c r="J3116" s="145">
        <f>IFERROR(_xll.qlIndexFixing(Index1M,$H3116,TRUE,_xll.ohTrigger(RecalcTrigger,Trigger1M)),NA())</f>
        <v>7.0019684390640142E-3</v>
      </c>
      <c r="K3116" s="44">
        <f>IFERROR(_xll.qlIndexFixing(Index3M,H3116,TRUE,_xll.ohTrigger(RecalcTrigger,Trigger3M)),NA())</f>
        <v>7.1116015129786322E-3</v>
      </c>
      <c r="L3116" s="44">
        <f>IFERROR(_xll.qlIndexFixing(Index6M,$H3116,TRUE,_xll.ohTrigger(RecalcTrigger,Trigger6M)),NA())</f>
        <v>7.2178975277641241E-3</v>
      </c>
      <c r="M3116" s="146">
        <f>IFERROR(_xll.qlIndexFixing(Index1Y,$H3116,TRUE,_xll.ohTrigger(RecalcTrigger,Trigger1Y)),NA())</f>
        <v>7.4694806971278283E-3</v>
      </c>
      <c r="N3116" s="145">
        <f>IFERROR(_xll.qlIndexFixing(ONIndex1M,I3116,TRUE,_xll.ohTrigger(RecalcTrigger,Trigger1M)),NA())</f>
        <v>6.9931530858258206E-3</v>
      </c>
      <c r="O3116" s="44">
        <f>IFERROR(_xll.qlIndexFixing(ONIndex3M,I3116,TRUE,_xll.ohTrigger(RecalcTrigger,Trigger3M)),NA())</f>
        <v>7.0871474536837731E-3</v>
      </c>
      <c r="P3116" s="44">
        <f>IFERROR(_xll.qlIndexFixing(ONIndex6M,I3116,TRUE,_xll.ohTrigger(RecalcTrigger,Trigger6M)),NA())</f>
        <v>7.162424885095442E-3</v>
      </c>
      <c r="Q3116" s="146">
        <f>IFERROR(_xll.qlIndexFixing(ONIndex1Y,I3116,TRUE,_xll.ohTrigger(RecalcTrigger,Trigger1Y)),NA())</f>
        <v>7.3541444399782829E-3</v>
      </c>
    </row>
    <row r="3117" spans="2:17" x14ac:dyDescent="0.2">
      <c r="B3117" s="39" t="s">
        <v>42</v>
      </c>
      <c r="D3117" s="42">
        <f>_xll.qlCalendarAdvance(Calendar,$D3116,B3117,"f",FALSE)</f>
        <v>61618</v>
      </c>
      <c r="E3117" s="140">
        <f>_xll.qlInterestRateIndexValueDate(IndexON,D3117)</f>
        <v>61618</v>
      </c>
      <c r="F3117" s="156">
        <f>IFERROR(_xll.qlIndexFixing(IndexON,D3117,TRUE,_xll.ohTrigger(RecalcTrigger,TriggerON)),NA())</f>
        <v>6.2333747135445705E-3</v>
      </c>
      <c r="H3117" s="42">
        <f>_xll.qlCalendarAdvance(Calendar,$H3116,B3117,"f",FALSE)</f>
        <v>61618</v>
      </c>
      <c r="I3117" s="140">
        <f>_xll.qlInterestRateIndexValueDate(Index1M,$H3117)</f>
        <v>61618</v>
      </c>
      <c r="J3117" s="145">
        <f>IFERROR(_xll.qlIndexFixing(Index1M,$H3117,TRUE,_xll.ohTrigger(RecalcTrigger,Trigger1M)),NA())</f>
        <v>7.005276839525898E-3</v>
      </c>
      <c r="K3117" s="44">
        <f>IFERROR(_xll.qlIndexFixing(Index3M,H3117,TRUE,_xll.ohTrigger(RecalcTrigger,Trigger3M)),NA())</f>
        <v>7.1144237932765095E-3</v>
      </c>
      <c r="L3117" s="44">
        <f>IFERROR(_xll.qlIndexFixing(Index6M,$H3117,TRUE,_xll.ohTrigger(RecalcTrigger,Trigger6M)),NA())</f>
        <v>7.2211886307456449E-3</v>
      </c>
      <c r="M3117" s="146">
        <f>IFERROR(_xll.qlIndexFixing(Index1Y,$H3117,TRUE,_xll.ohTrigger(RecalcTrigger,Trigger1Y)),NA())</f>
        <v>7.4728001116652898E-3</v>
      </c>
      <c r="N3117" s="145">
        <f>IFERROR(_xll.qlIndexFixing(ONIndex1M,I3117,TRUE,_xll.ohTrigger(RecalcTrigger,Trigger1M)),NA())</f>
        <v>6.9964760293728112E-3</v>
      </c>
      <c r="O3117" s="44">
        <f>IFERROR(_xll.qlIndexFixing(ONIndex3M,I3117,TRUE,_xll.ohTrigger(RecalcTrigger,Trigger3M)),NA())</f>
        <v>7.0900085703173854E-3</v>
      </c>
      <c r="P3117" s="44">
        <f>IFERROR(_xll.qlIndexFixing(ONIndex6M,I3117,TRUE,_xll.ohTrigger(RecalcTrigger,Trigger6M)),NA())</f>
        <v>7.1658078365244293E-3</v>
      </c>
      <c r="Q3117" s="146">
        <f>IFERROR(_xll.qlIndexFixing(ONIndex1Y,I3117,TRUE,_xll.ohTrigger(RecalcTrigger,Trigger1Y)),NA())</f>
        <v>7.3576566539035326E-3</v>
      </c>
    </row>
    <row r="3118" spans="2:17" x14ac:dyDescent="0.2">
      <c r="B3118" s="39" t="s">
        <v>42</v>
      </c>
      <c r="D3118" s="42">
        <f>_xll.qlCalendarAdvance(Calendar,$D3117,B3118,"f",FALSE)</f>
        <v>61625</v>
      </c>
      <c r="E3118" s="140">
        <f>_xll.qlInterestRateIndexValueDate(IndexON,D3118)</f>
        <v>61625</v>
      </c>
      <c r="F3118" s="156">
        <f>IFERROR(_xll.qlIndexFixing(IndexON,D3118,TRUE,_xll.ohTrigger(RecalcTrigger,TriggerON)),NA())</f>
        <v>6.2363402016596403E-3</v>
      </c>
      <c r="H3118" s="42">
        <f>_xll.qlCalendarAdvance(Calendar,$H3117,B3118,"f",FALSE)</f>
        <v>61625</v>
      </c>
      <c r="I3118" s="140">
        <f>_xll.qlInterestRateIndexValueDate(Index1M,$H3118)</f>
        <v>61625</v>
      </c>
      <c r="J3118" s="145">
        <f>IFERROR(_xll.qlIndexFixing(Index1M,$H3118,TRUE,_xll.ohTrigger(RecalcTrigger,Trigger1M)),NA())</f>
        <v>7.0085773274069698E-3</v>
      </c>
      <c r="K3118" s="44">
        <f>IFERROR(_xll.qlIndexFixing(Index3M,H3118,TRUE,_xll.ohTrigger(RecalcTrigger,Trigger3M)),NA())</f>
        <v>7.1172392537400438E-3</v>
      </c>
      <c r="L3118" s="44">
        <f>IFERROR(_xll.qlIndexFixing(Index6M,$H3118,TRUE,_xll.ohTrigger(RecalcTrigger,Trigger6M)),NA())</f>
        <v>7.2244716584839597E-3</v>
      </c>
      <c r="M3118" s="146">
        <f>IFERROR(_xll.qlIndexFixing(Index1Y,$H3118,TRUE,_xll.ohTrigger(RecalcTrigger,Trigger1Y)),NA())</f>
        <v>7.4761111152414905E-3</v>
      </c>
      <c r="N3118" s="145">
        <f>IFERROR(_xll.qlIndexFixing(ONIndex1M,I3118,TRUE,_xll.ohTrigger(RecalcTrigger,Trigger1M)),NA())</f>
        <v>6.9997910638563976E-3</v>
      </c>
      <c r="O3118" s="44">
        <f>IFERROR(_xll.qlIndexFixing(ONIndex3M,I3118,TRUE,_xll.ohTrigger(RecalcTrigger,Trigger3M)),NA())</f>
        <v>7.0928628770372537E-3</v>
      </c>
      <c r="P3118" s="44">
        <f>IFERROR(_xll.qlIndexFixing(ONIndex6M,I3118,TRUE,_xll.ohTrigger(RecalcTrigger,Trigger6M)),NA())</f>
        <v>7.1691827360864657E-3</v>
      </c>
      <c r="Q3118" s="146">
        <f>IFERROR(_xll.qlIndexFixing(ONIndex1Y,I3118,TRUE,_xll.ohTrigger(RecalcTrigger,Trigger1Y)),NA())</f>
        <v>7.3611605081480569E-3</v>
      </c>
    </row>
    <row r="3119" spans="2:17" x14ac:dyDescent="0.2">
      <c r="B3119" s="39" t="s">
        <v>42</v>
      </c>
      <c r="D3119" s="42">
        <f>_xll.qlCalendarAdvance(Calendar,$D3118,B3119,"f",FALSE)</f>
        <v>61632</v>
      </c>
      <c r="E3119" s="140">
        <f>_xll.qlInterestRateIndexValueDate(IndexON,D3119)</f>
        <v>61632</v>
      </c>
      <c r="F3119" s="156">
        <f>IFERROR(_xll.qlIndexFixing(IndexON,D3119,TRUE,_xll.ohTrigger(RecalcTrigger,TriggerON)),NA())</f>
        <v>6.2392986146775353E-3</v>
      </c>
      <c r="H3119" s="42">
        <f>_xll.qlCalendarAdvance(Calendar,$H3118,B3119,"f",FALSE)</f>
        <v>61632</v>
      </c>
      <c r="I3119" s="140">
        <f>_xll.qlInterestRateIndexValueDate(Index1M,$H3119)</f>
        <v>61632</v>
      </c>
      <c r="J3119" s="145">
        <f>IFERROR(_xll.qlIndexFixing(Index1M,$H3119,TRUE,_xll.ohTrigger(RecalcTrigger,Trigger1M)),NA())</f>
        <v>7.0118699026937206E-3</v>
      </c>
      <c r="K3119" s="44">
        <f>IFERROR(_xll.qlIndexFixing(Index3M,H3119,TRUE,_xll.ohTrigger(RecalcTrigger,Trigger3M)),NA())</f>
        <v>7.1203165976167467E-3</v>
      </c>
      <c r="L3119" s="44">
        <f>IFERROR(_xll.qlIndexFixing(Index6M,$H3119,TRUE,_xll.ohTrigger(RecalcTrigger,Trigger6M)),NA())</f>
        <v>7.2277466109392178E-3</v>
      </c>
      <c r="M3119" s="146">
        <f>IFERROR(_xll.qlIndexFixing(Index1Y,$H3119,TRUE,_xll.ohTrigger(RecalcTrigger,Trigger1Y)),NA())</f>
        <v>7.4794137077736078E-3</v>
      </c>
      <c r="N3119" s="145">
        <f>IFERROR(_xll.qlIndexFixing(ONIndex1M,I3119,TRUE,_xll.ohTrigger(RecalcTrigger,Trigger1M)),NA())</f>
        <v>7.0030981893576261E-3</v>
      </c>
      <c r="O3119" s="44">
        <f>IFERROR(_xll.qlIndexFixing(ONIndex3M,I3119,TRUE,_xll.ohTrigger(RecalcTrigger,Trigger3M)),NA())</f>
        <v>7.0957103739244243E-3</v>
      </c>
      <c r="P3119" s="44">
        <f>IFERROR(_xll.qlIndexFixing(ONIndex6M,I3119,TRUE,_xll.ohTrigger(RecalcTrigger,Trigger6M)),NA())</f>
        <v>7.1725495837815512E-3</v>
      </c>
      <c r="Q3119" s="146">
        <f>IFERROR(_xll.qlIndexFixing(ONIndex1Y,I3119,TRUE,_xll.ohTrigger(RecalcTrigger,Trigger1Y)),NA())</f>
        <v>7.3646560030360408E-3</v>
      </c>
    </row>
    <row r="3120" spans="2:17" x14ac:dyDescent="0.2">
      <c r="B3120" s="39" t="s">
        <v>42</v>
      </c>
      <c r="D3120" s="42">
        <f>_xll.qlCalendarAdvance(Calendar,$D3119,B3120,"f",FALSE)</f>
        <v>61639</v>
      </c>
      <c r="E3120" s="140">
        <f>_xll.qlInterestRateIndexValueDate(IndexON,D3120)</f>
        <v>61639</v>
      </c>
      <c r="F3120" s="156">
        <f>IFERROR(_xll.qlIndexFixing(IndexON,D3120,TRUE,_xll.ohTrigger(RecalcTrigger,TriggerON)),NA())</f>
        <v>6.2422499526793018E-3</v>
      </c>
      <c r="H3120" s="42">
        <f>_xll.qlCalendarAdvance(Calendar,$H3119,B3120,"f",FALSE)</f>
        <v>61639</v>
      </c>
      <c r="I3120" s="140">
        <f>_xll.qlInterestRateIndexValueDate(Index1M,$H3120)</f>
        <v>61639</v>
      </c>
      <c r="J3120" s="145">
        <f>IFERROR(_xll.qlIndexFixing(Index1M,$H3120,TRUE,_xll.ohTrigger(RecalcTrigger,Trigger1M)),NA())</f>
        <v>7.0160583685991715E-3</v>
      </c>
      <c r="K3120" s="44">
        <f>IFERROR(_xll.qlIndexFixing(Index3M,H3120,TRUE,_xll.ohTrigger(RecalcTrigger,Trigger3M)),NA())</f>
        <v>7.1231179858414857E-3</v>
      </c>
      <c r="L3120" s="44">
        <f>IFERROR(_xll.qlIndexFixing(Index6M,$H3120,TRUE,_xll.ohTrigger(RecalcTrigger,Trigger6M)),NA())</f>
        <v>7.2313155795205161E-3</v>
      </c>
      <c r="M3120" s="146">
        <f>IFERROR(_xll.qlIndexFixing(Index1Y,$H3120,TRUE,_xll.ohTrigger(RecalcTrigger,Trigger1Y)),NA())</f>
        <v>7.482707889178819E-3</v>
      </c>
      <c r="N3120" s="145">
        <f>IFERROR(_xll.qlIndexFixing(ONIndex1M,I3120,TRUE,_xll.ohTrigger(RecalcTrigger,Trigger1M)),NA())</f>
        <v>7.0063974057144041E-3</v>
      </c>
      <c r="O3120" s="44">
        <f>IFERROR(_xll.qlIndexFixing(ONIndex3M,I3120,TRUE,_xll.ohTrigger(RecalcTrigger,Trigger3M)),NA())</f>
        <v>7.0985510610599434E-3</v>
      </c>
      <c r="P3120" s="44">
        <f>IFERROR(_xll.qlIndexFixing(ONIndex6M,I3120,TRUE,_xll.ohTrigger(RecalcTrigger,Trigger6M)),NA())</f>
        <v>7.1759083796096856E-3</v>
      </c>
      <c r="Q3120" s="146">
        <f>IFERROR(_xll.qlIndexFixing(ONIndex1Y,I3120,TRUE,_xll.ohTrigger(RecalcTrigger,Trigger1Y)),NA())</f>
        <v>7.3681431382432994E-3</v>
      </c>
    </row>
    <row r="3121" spans="2:17" x14ac:dyDescent="0.2">
      <c r="B3121" s="39" t="s">
        <v>42</v>
      </c>
      <c r="D3121" s="42">
        <f>_xll.qlCalendarAdvance(Calendar,$D3120,B3121,"f",FALSE)</f>
        <v>61646</v>
      </c>
      <c r="E3121" s="140">
        <f>_xll.qlInterestRateIndexValueDate(IndexON,D3121)</f>
        <v>61646</v>
      </c>
      <c r="F3121" s="156">
        <f>IFERROR(_xll.qlIndexFixing(IndexON,D3121,TRUE,_xll.ohTrigger(RecalcTrigger,TriggerON)),NA())</f>
        <v>6.2451942155028473E-3</v>
      </c>
      <c r="H3121" s="42">
        <f>_xll.qlCalendarAdvance(Calendar,$H3120,B3121,"f",FALSE)</f>
        <v>61646</v>
      </c>
      <c r="I3121" s="140">
        <f>_xll.qlInterestRateIndexValueDate(Index1M,$H3121)</f>
        <v>61646</v>
      </c>
      <c r="J3121" s="145">
        <f>IFERROR(_xll.qlIndexFixing(Index1M,$H3121,TRUE,_xll.ohTrigger(RecalcTrigger,Trigger1M)),NA())</f>
        <v>7.0193336119744702E-3</v>
      </c>
      <c r="K3121" s="44">
        <f>IFERROR(_xll.qlIndexFixing(Index3M,H3121,TRUE,_xll.ohTrigger(RecalcTrigger,Trigger3M)),NA())</f>
        <v>7.1259125540771946E-3</v>
      </c>
      <c r="L3121" s="44">
        <f>IFERROR(_xll.qlIndexFixing(Index6M,$H3121,TRUE,_xll.ohTrigger(RecalcTrigger,Trigger6M)),NA())</f>
        <v>7.2345738689273643E-3</v>
      </c>
      <c r="M3121" s="146">
        <f>IFERROR(_xll.qlIndexFixing(Index1Y,$H3121,TRUE,_xll.ohTrigger(RecalcTrigger,Trigger1Y)),NA())</f>
        <v>7.4859936593743015E-3</v>
      </c>
      <c r="N3121" s="145">
        <f>IFERROR(_xll.qlIndexFixing(ONIndex1M,I3121,TRUE,_xll.ohTrigger(RecalcTrigger,Trigger1M)),NA())</f>
        <v>7.0096887131698704E-3</v>
      </c>
      <c r="O3121" s="44">
        <f>IFERROR(_xll.qlIndexFixing(ONIndex3M,I3121,TRUE,_xll.ohTrigger(RecalcTrigger,Trigger3M)),NA())</f>
        <v>7.1013849382817185E-3</v>
      </c>
      <c r="P3121" s="44">
        <f>IFERROR(_xll.qlIndexFixing(ONIndex6M,I3121,TRUE,_xll.ohTrigger(RecalcTrigger,Trigger6M)),NA())</f>
        <v>7.1792591234898229E-3</v>
      </c>
      <c r="Q3121" s="146">
        <f>IFERROR(_xll.qlIndexFixing(ONIndex1Y,I3121,TRUE,_xll.ohTrigger(RecalcTrigger,Trigger1Y)),NA())</f>
        <v>7.371621913931925E-3</v>
      </c>
    </row>
    <row r="3122" spans="2:17" x14ac:dyDescent="0.2">
      <c r="B3122" s="39" t="s">
        <v>42</v>
      </c>
      <c r="D3122" s="42">
        <f>_xll.qlCalendarAdvance(Calendar,$D3121,B3122,"f",FALSE)</f>
        <v>61653</v>
      </c>
      <c r="E3122" s="140">
        <f>_xll.qlInterestRateIndexValueDate(IndexON,D3122)</f>
        <v>61653</v>
      </c>
      <c r="F3122" s="156">
        <f>IFERROR(_xll.qlIndexFixing(IndexON,D3122,TRUE,_xll.ohTrigger(RecalcTrigger,TriggerON)),NA())</f>
        <v>6.2481314030671253E-3</v>
      </c>
      <c r="H3122" s="42">
        <f>_xll.qlCalendarAdvance(Calendar,$H3121,B3122,"f",FALSE)</f>
        <v>61653</v>
      </c>
      <c r="I3122" s="140">
        <f>_xll.qlInterestRateIndexValueDate(Index1M,$H3122)</f>
        <v>61653</v>
      </c>
      <c r="J3122" s="145">
        <f>IFERROR(_xll.qlIndexFixing(Index1M,$H3122,TRUE,_xll.ohTrigger(RecalcTrigger,Trigger1M)),NA())</f>
        <v>7.0226009423715848E-3</v>
      </c>
      <c r="K3122" s="44">
        <f>IFERROR(_xll.qlIndexFixing(Index3M,H3122,TRUE,_xll.ohTrigger(RecalcTrigger,Trigger3M)),NA())</f>
        <v>7.1287003023088975E-3</v>
      </c>
      <c r="L3122" s="44">
        <f>IFERROR(_xll.qlIndexFixing(Index6M,$H3122,TRUE,_xll.ohTrigger(RecalcTrigger,Trigger6M)),NA())</f>
        <v>7.2378240827999651E-3</v>
      </c>
      <c r="M3122" s="146">
        <f>IFERROR(_xll.qlIndexFixing(Index1Y,$H3122,TRUE,_xll.ohTrigger(RecalcTrigger,Trigger1Y)),NA())</f>
        <v>7.4892710182781208E-3</v>
      </c>
      <c r="N3122" s="145">
        <f>IFERROR(_xll.qlIndexFixing(ONIndex1M,I3122,TRUE,_xll.ohTrigger(RecalcTrigger,Trigger1M)),NA())</f>
        <v>7.0129721114808863E-3</v>
      </c>
      <c r="O3122" s="44">
        <f>IFERROR(_xll.qlIndexFixing(ONIndex3M,I3122,TRUE,_xll.ohTrigger(RecalcTrigger,Trigger3M)),NA())</f>
        <v>7.1042120056707958E-3</v>
      </c>
      <c r="P3122" s="44">
        <f>IFERROR(_xll.qlIndexFixing(ONIndex6M,I3122,TRUE,_xll.ohTrigger(RecalcTrigger,Trigger6M)),NA())</f>
        <v>7.1826018155030091E-3</v>
      </c>
      <c r="Q3122" s="146">
        <f>IFERROR(_xll.qlIndexFixing(ONIndex1Y,I3122,TRUE,_xll.ohTrigger(RecalcTrigger,Trigger1Y)),NA())</f>
        <v>7.3750923301019178E-3</v>
      </c>
    </row>
    <row r="3123" spans="2:17" x14ac:dyDescent="0.2">
      <c r="B3123" s="39" t="s">
        <v>42</v>
      </c>
      <c r="D3123" s="42">
        <f>_xll.qlCalendarAdvance(Calendar,$D3122,B3123,"f",FALSE)</f>
        <v>61660</v>
      </c>
      <c r="E3123" s="140">
        <f>_xll.qlInterestRateIndexValueDate(IndexON,D3123)</f>
        <v>61660</v>
      </c>
      <c r="F3123" s="156">
        <f>IFERROR(_xll.qlIndexFixing(IndexON,D3123,TRUE,_xll.ohTrigger(RecalcTrigger,TriggerON)),NA())</f>
        <v>6.2510615156963212E-3</v>
      </c>
      <c r="H3123" s="42">
        <f>_xll.qlCalendarAdvance(Calendar,$H3122,B3123,"f",FALSE)</f>
        <v>61660</v>
      </c>
      <c r="I3123" s="140">
        <f>_xll.qlInterestRateIndexValueDate(Index1M,$H3123)</f>
        <v>61660</v>
      </c>
      <c r="J3123" s="145">
        <f>IFERROR(_xll.qlIndexFixing(Index1M,$H3123,TRUE,_xll.ohTrigger(RecalcTrigger,Trigger1M)),NA())</f>
        <v>7.0258603597757778E-3</v>
      </c>
      <c r="K3123" s="44">
        <f>IFERROR(_xll.qlIndexFixing(Index3M,H3123,TRUE,_xll.ohTrigger(RecalcTrigger,Trigger3M)),NA())</f>
        <v>7.1314812305207373E-3</v>
      </c>
      <c r="L3123" s="44">
        <f>IFERROR(_xll.qlIndexFixing(Index6M,$H3123,TRUE,_xll.ohTrigger(RecalcTrigger,Trigger6M)),NA())</f>
        <v>7.2410662211000237E-3</v>
      </c>
      <c r="M3123" s="146">
        <f>IFERROR(_xll.qlIndexFixing(Index1Y,$H3123,TRUE,_xll.ohTrigger(RecalcTrigger,Trigger1Y)),NA())</f>
        <v>7.4925399658078984E-3</v>
      </c>
      <c r="N3123" s="145">
        <f>IFERROR(_xll.qlIndexFixing(ONIndex1M,I3123,TRUE,_xll.ohTrigger(RecalcTrigger,Trigger1M)),NA())</f>
        <v>7.016247600728498E-3</v>
      </c>
      <c r="O3123" s="44">
        <f>IFERROR(_xll.qlIndexFixing(ONIndex3M,I3123,TRUE,_xll.ohTrigger(RecalcTrigger,Trigger3M)),NA())</f>
        <v>7.1070322631461291E-3</v>
      </c>
      <c r="P3123" s="44">
        <f>IFERROR(_xll.qlIndexFixing(ONIndex6M,I3123,TRUE,_xll.ohTrigger(RecalcTrigger,Trigger6M)),NA())</f>
        <v>7.1859364556492444E-3</v>
      </c>
      <c r="Q3123" s="146">
        <f>IFERROR(_xll.qlIndexFixing(ONIndex1Y,I3123,TRUE,_xll.ohTrigger(RecalcTrigger,Trigger1Y)),NA())</f>
        <v>7.3785543867532777E-3</v>
      </c>
    </row>
    <row r="3124" spans="2:17" x14ac:dyDescent="0.2">
      <c r="B3124" s="39" t="s">
        <v>42</v>
      </c>
      <c r="D3124" s="42">
        <f>_xll.qlCalendarAdvance(Calendar,$D3123,B3124,"f",FALSE)</f>
        <v>61667</v>
      </c>
      <c r="E3124" s="140">
        <f>_xll.qlInterestRateIndexValueDate(IndexON,D3124)</f>
        <v>61667</v>
      </c>
      <c r="F3124" s="156">
        <f>IFERROR(_xll.qlIndexFixing(IndexON,D3124,TRUE,_xll.ohTrigger(RecalcTrigger,TriggerON)),NA())</f>
        <v>6.2539845533093885E-3</v>
      </c>
      <c r="H3124" s="42">
        <f>_xll.qlCalendarAdvance(Calendar,$H3123,B3124,"f",FALSE)</f>
        <v>61667</v>
      </c>
      <c r="I3124" s="140">
        <f>_xll.qlInterestRateIndexValueDate(Index1M,$H3124)</f>
        <v>61667</v>
      </c>
      <c r="J3124" s="145">
        <f>IFERROR(_xll.qlIndexFixing(Index1M,$H3124,TRUE,_xll.ohTrigger(RecalcTrigger,Trigger1M)),NA())</f>
        <v>7.0282140900289614E-3</v>
      </c>
      <c r="K3124" s="44">
        <f>IFERROR(_xll.qlIndexFixing(Index3M,H3124,TRUE,_xll.ohTrigger(RecalcTrigger,Trigger3M)),NA())</f>
        <v>7.1342553386986194E-3</v>
      </c>
      <c r="L3124" s="44">
        <f>IFERROR(_xll.qlIndexFixing(Index6M,$H3124,TRUE,_xll.ohTrigger(RecalcTrigger,Trigger6M)),NA())</f>
        <v>7.2440002426097695E-3</v>
      </c>
      <c r="M3124" s="146">
        <f>IFERROR(_xll.qlIndexFixing(Index1Y,$H3124,TRUE,_xll.ohTrigger(RecalcTrigger,Trigger1Y)),NA())</f>
        <v>7.4958005018816998E-3</v>
      </c>
      <c r="N3124" s="145">
        <f>IFERROR(_xll.qlIndexFixing(ONIndex1M,I3124,TRUE,_xll.ohTrigger(RecalcTrigger,Trigger1M)),NA())</f>
        <v>7.0195151809127054E-3</v>
      </c>
      <c r="O3124" s="44">
        <f>IFERROR(_xll.qlIndexFixing(ONIndex3M,I3124,TRUE,_xll.ohTrigger(RecalcTrigger,Trigger3M)),NA())</f>
        <v>7.109845710869811E-3</v>
      </c>
      <c r="P3124" s="44">
        <f>IFERROR(_xll.qlIndexFixing(ONIndex6M,I3124,TRUE,_xll.ohTrigger(RecalcTrigger,Trigger6M)),NA())</f>
        <v>7.1892630439285288E-3</v>
      </c>
      <c r="Q3124" s="146">
        <f>IFERROR(_xll.qlIndexFixing(ONIndex1Y,I3124,TRUE,_xll.ohTrigger(RecalcTrigger,Trigger1Y)),NA())</f>
        <v>7.3820080838860047E-3</v>
      </c>
    </row>
    <row r="3125" spans="2:17" x14ac:dyDescent="0.2">
      <c r="B3125" s="39" t="s">
        <v>42</v>
      </c>
      <c r="D3125" s="42">
        <f>_xll.qlCalendarAdvance(Calendar,$D3124,B3125,"f",FALSE)</f>
        <v>61674</v>
      </c>
      <c r="E3125" s="140">
        <f>_xll.qlInterestRateIndexValueDate(IndexON,D3125)</f>
        <v>61674</v>
      </c>
      <c r="F3125" s="156">
        <f>IFERROR(_xll.qlIndexFixing(IndexON,D3125,TRUE,_xll.ohTrigger(RecalcTrigger,TriggerON)),NA())</f>
        <v>6.2569005156631885E-3</v>
      </c>
      <c r="H3125" s="42">
        <f>_xll.qlCalendarAdvance(Calendar,$H3124,B3125,"f",FALSE)</f>
        <v>61674</v>
      </c>
      <c r="I3125" s="140">
        <f>_xll.qlInterestRateIndexValueDate(Index1M,$H3125)</f>
        <v>61674</v>
      </c>
      <c r="J3125" s="145">
        <f>IFERROR(_xll.qlIndexFixing(Index1M,$H3125,TRUE,_xll.ohTrigger(RecalcTrigger,Trigger1M)),NA())</f>
        <v>7.0314591896336234E-3</v>
      </c>
      <c r="K3125" s="44">
        <f>IFERROR(_xll.qlIndexFixing(Index3M,H3125,TRUE,_xll.ohTrigger(RecalcTrigger,Trigger3M)),NA())</f>
        <v>7.1370226268293296E-3</v>
      </c>
      <c r="L3125" s="44">
        <f>IFERROR(_xll.qlIndexFixing(Index6M,$H3125,TRUE,_xll.ohTrigger(RecalcTrigger,Trigger6M)),NA())</f>
        <v>7.2472267425495044E-3</v>
      </c>
      <c r="M3125" s="146">
        <f>IFERROR(_xll.qlIndexFixing(Index1Y,$H3125,TRUE,_xll.ohTrigger(RecalcTrigger,Trigger1Y)),NA())</f>
        <v>7.4990526264175905E-3</v>
      </c>
      <c r="N3125" s="145">
        <f>IFERROR(_xll.qlIndexFixing(ONIndex1M,I3125,TRUE,_xll.ohTrigger(RecalcTrigger,Trigger1M)),NA())</f>
        <v>7.022774852114555E-3</v>
      </c>
      <c r="O3125" s="44">
        <f>IFERROR(_xll.qlIndexFixing(ONIndex3M,I3125,TRUE,_xll.ohTrigger(RecalcTrigger,Trigger3M)),NA())</f>
        <v>7.1126523487607951E-3</v>
      </c>
      <c r="P3125" s="44">
        <f>IFERROR(_xll.qlIndexFixing(ONIndex6M,I3125,TRUE,_xll.ohTrigger(RecalcTrigger,Trigger6M)),NA())</f>
        <v>7.1925815803408621E-3</v>
      </c>
      <c r="Q3125" s="146">
        <f>IFERROR(_xll.qlIndexFixing(ONIndex1Y,I3125,TRUE,_xll.ohTrigger(RecalcTrigger,Trigger1Y)),NA())</f>
        <v>7.3854534215000989E-3</v>
      </c>
    </row>
    <row r="3126" spans="2:17" x14ac:dyDescent="0.2">
      <c r="B3126" s="39" t="s">
        <v>42</v>
      </c>
      <c r="D3126" s="42">
        <f>_xll.qlCalendarAdvance(Calendar,$D3125,B3126,"f",FALSE)</f>
        <v>61681</v>
      </c>
      <c r="E3126" s="140">
        <f>_xll.qlInterestRateIndexValueDate(IndexON,D3126)</f>
        <v>61681</v>
      </c>
      <c r="F3126" s="156">
        <f>IFERROR(_xll.qlIndexFixing(IndexON,D3126,TRUE,_xll.ohTrigger(RecalcTrigger,TriggerON)),NA())</f>
        <v>6.2598094029198137E-3</v>
      </c>
      <c r="H3126" s="42">
        <f>_xll.qlCalendarAdvance(Calendar,$H3125,B3126,"f",FALSE)</f>
        <v>61681</v>
      </c>
      <c r="I3126" s="140">
        <f>_xll.qlInterestRateIndexValueDate(Index1M,$H3126)</f>
        <v>61681</v>
      </c>
      <c r="J3126" s="145">
        <f>IFERROR(_xll.qlIndexFixing(Index1M,$H3126,TRUE,_xll.ohTrigger(RecalcTrigger,Trigger1M)),NA())</f>
        <v>7.0346963765980375E-3</v>
      </c>
      <c r="K3126" s="44">
        <f>IFERROR(_xll.qlIndexFixing(Index3M,H3126,TRUE,_xll.ohTrigger(RecalcTrigger,Trigger3M)),NA())</f>
        <v>7.1397830948970106E-3</v>
      </c>
      <c r="L3126" s="44">
        <f>IFERROR(_xll.qlIndexFixing(Index6M,$H3126,TRUE,_xll.ohTrigger(RecalcTrigger,Trigger6M)),NA())</f>
        <v>7.250445166934385E-3</v>
      </c>
      <c r="M3126" s="146">
        <f>IFERROR(_xll.qlIndexFixing(Index1Y,$H3126,TRUE,_xll.ohTrigger(RecalcTrigger,Trigger1Y)),NA())</f>
        <v>7.5022963393345243E-3</v>
      </c>
      <c r="N3126" s="145">
        <f>IFERROR(_xll.qlIndexFixing(ONIndex1M,I3126,TRUE,_xll.ohTrigger(RecalcTrigger,Trigger1M)),NA())</f>
        <v>7.0260266142530003E-3</v>
      </c>
      <c r="O3126" s="44">
        <f>IFERROR(_xll.qlIndexFixing(ONIndex3M,I3126,TRUE,_xll.ohTrigger(RecalcTrigger,Trigger3M)),NA())</f>
        <v>7.1154521766569889E-3</v>
      </c>
      <c r="P3126" s="44">
        <f>IFERROR(_xll.qlIndexFixing(ONIndex6M,I3126,TRUE,_xll.ohTrigger(RecalcTrigger,Trigger6M)),NA())</f>
        <v>7.1958920648051983E-3</v>
      </c>
      <c r="Q3126" s="146">
        <f>IFERROR(_xll.qlIndexFixing(ONIndex1Y,I3126,TRUE,_xll.ohTrigger(RecalcTrigger,Trigger1Y)),NA())</f>
        <v>7.3888903995145139E-3</v>
      </c>
    </row>
    <row r="3127" spans="2:17" x14ac:dyDescent="0.2">
      <c r="B3127" s="39" t="s">
        <v>42</v>
      </c>
      <c r="D3127" s="42">
        <f>_xll.qlCalendarAdvance(Calendar,$D3126,B3127,"f",FALSE)</f>
        <v>61688</v>
      </c>
      <c r="E3127" s="140">
        <f>_xll.qlInterestRateIndexValueDate(IndexON,D3127)</f>
        <v>61688</v>
      </c>
      <c r="F3127" s="156">
        <f>IFERROR(_xll.qlIndexFixing(IndexON,D3127,TRUE,_xll.ohTrigger(RecalcTrigger,TriggerON)),NA())</f>
        <v>6.2627112152413567E-3</v>
      </c>
      <c r="H3127" s="42">
        <f>_xll.qlCalendarAdvance(Calendar,$H3126,B3127,"f",FALSE)</f>
        <v>61688</v>
      </c>
      <c r="I3127" s="140">
        <f>_xll.qlInterestRateIndexValueDate(Index1M,$H3127)</f>
        <v>61688</v>
      </c>
      <c r="J3127" s="145">
        <f>IFERROR(_xll.qlIndexFixing(Index1M,$H3127,TRUE,_xll.ohTrigger(RecalcTrigger,Trigger1M)),NA())</f>
        <v>7.0379256509195045E-3</v>
      </c>
      <c r="K3127" s="44">
        <f>IFERROR(_xll.qlIndexFixing(Index3M,H3127,TRUE,_xll.ohTrigger(RecalcTrigger,Trigger3M)),NA())</f>
        <v>7.1425367428893305E-3</v>
      </c>
      <c r="L3127" s="44">
        <f>IFERROR(_xll.qlIndexFixing(Index6M,$H3127,TRUE,_xll.ohTrigger(RecalcTrigger,Trigger6M)),NA())</f>
        <v>7.2536555157259042E-3</v>
      </c>
      <c r="M3127" s="146">
        <f>IFERROR(_xll.qlIndexFixing(Index1Y,$H3127,TRUE,_xll.ohTrigger(RecalcTrigger,Trigger1Y)),NA())</f>
        <v>7.5055316405505668E-3</v>
      </c>
      <c r="N3127" s="145">
        <f>IFERROR(_xll.qlIndexFixing(ONIndex1M,I3127,TRUE,_xll.ohTrigger(RecalcTrigger,Trigger1M)),NA())</f>
        <v>7.0292704673280415E-3</v>
      </c>
      <c r="O3127" s="44">
        <f>IFERROR(_xll.qlIndexFixing(ONIndex3M,I3127,TRUE,_xll.ohTrigger(RecalcTrigger,Trigger3M)),NA())</f>
        <v>7.1182451948825776E-3</v>
      </c>
      <c r="P3127" s="44">
        <f>IFERROR(_xll.qlIndexFixing(ONIndex6M,I3127,TRUE,_xll.ohTrigger(RecalcTrigger,Trigger6M)),NA())</f>
        <v>7.1991944974836297E-3</v>
      </c>
      <c r="Q3127" s="146">
        <f>IFERROR(_xll.qlIndexFixing(ONIndex1Y,I3127,TRUE,_xll.ohTrigger(RecalcTrigger,Trigger1Y)),NA())</f>
        <v>7.392319018010296E-3</v>
      </c>
    </row>
    <row r="3128" spans="2:17" x14ac:dyDescent="0.2">
      <c r="B3128" s="39" t="s">
        <v>42</v>
      </c>
      <c r="D3128" s="42">
        <f>_xll.qlCalendarAdvance(Calendar,$D3127,B3128,"f",FALSE)</f>
        <v>61695</v>
      </c>
      <c r="E3128" s="140">
        <f>_xll.qlInterestRateIndexValueDate(IndexON,D3128)</f>
        <v>61695</v>
      </c>
      <c r="F3128" s="156">
        <f>IFERROR(_xll.qlIndexFixing(IndexON,D3128,TRUE,_xll.ohTrigger(RecalcTrigger,TriggerON)),NA())</f>
        <v>6.2656059523036323E-3</v>
      </c>
      <c r="H3128" s="42">
        <f>_xll.qlCalendarAdvance(Calendar,$H3127,B3128,"f",FALSE)</f>
        <v>61695</v>
      </c>
      <c r="I3128" s="140">
        <f>_xll.qlInterestRateIndexValueDate(Index1M,$H3128)</f>
        <v>61695</v>
      </c>
      <c r="J3128" s="145">
        <f>IFERROR(_xll.qlIndexFixing(Index1M,$H3128,TRUE,_xll.ohTrigger(RecalcTrigger,Trigger1M)),NA())</f>
        <v>7.0411470125953208E-3</v>
      </c>
      <c r="K3128" s="44">
        <f>IFERROR(_xll.qlIndexFixing(Index3M,H3128,TRUE,_xll.ohTrigger(RecalcTrigger,Trigger3M)),NA())</f>
        <v>7.1452835707913123E-3</v>
      </c>
      <c r="L3128" s="44">
        <f>IFERROR(_xll.qlIndexFixing(Index6M,$H3128,TRUE,_xll.ohTrigger(RecalcTrigger,Trigger6M)),NA())</f>
        <v>7.2568577888851059E-3</v>
      </c>
      <c r="M3128" s="146">
        <f>IFERROR(_xll.qlIndexFixing(Index1Y,$H3128,TRUE,_xll.ohTrigger(RecalcTrigger,Trigger1Y)),NA())</f>
        <v>7.5087585299851156E-3</v>
      </c>
      <c r="N3128" s="145">
        <f>IFERROR(_xll.qlIndexFixing(ONIndex1M,I3128,TRUE,_xll.ohTrigger(RecalcTrigger,Trigger1M)),NA())</f>
        <v>7.0325064113396785E-3</v>
      </c>
      <c r="O3128" s="44">
        <f>IFERROR(_xll.qlIndexFixing(ONIndex3M,I3128,TRUE,_xll.ohTrigger(RecalcTrigger,Trigger3M)),NA())</f>
        <v>7.1210314032754685E-3</v>
      </c>
      <c r="P3128" s="44">
        <f>IFERROR(_xll.qlIndexFixing(ONIndex6M,I3128,TRUE,_xll.ohTrigger(RecalcTrigger,Trigger6M)),NA())</f>
        <v>7.2024888782951102E-3</v>
      </c>
      <c r="Q3128" s="146">
        <f>IFERROR(_xll.qlIndexFixing(ONIndex1Y,I3128,TRUE,_xll.ohTrigger(RecalcTrigger,Trigger1Y)),NA())</f>
        <v>7.3957392769874453E-3</v>
      </c>
    </row>
    <row r="3129" spans="2:17" x14ac:dyDescent="0.2">
      <c r="B3129" s="39" t="s">
        <v>42</v>
      </c>
      <c r="D3129" s="42">
        <f>_xll.qlCalendarAdvance(Calendar,$D3128,B3129,"f",FALSE)</f>
        <v>61702</v>
      </c>
      <c r="E3129" s="140">
        <f>_xll.qlInterestRateIndexValueDate(IndexON,D3129)</f>
        <v>61702</v>
      </c>
      <c r="F3129" s="156">
        <f>IFERROR(_xll.qlIndexFixing(IndexON,D3129,TRUE,_xll.ohTrigger(RecalcTrigger,TriggerON)),NA())</f>
        <v>6.2684936142687331E-3</v>
      </c>
      <c r="H3129" s="42">
        <f>_xll.qlCalendarAdvance(Calendar,$H3128,B3129,"f",FALSE)</f>
        <v>61702</v>
      </c>
      <c r="I3129" s="140">
        <f>_xll.qlInterestRateIndexValueDate(Index1M,$H3129)</f>
        <v>61702</v>
      </c>
      <c r="J3129" s="145">
        <f>IFERROR(_xll.qlIndexFixing(Index1M,$H3129,TRUE,_xll.ohTrigger(RecalcTrigger,Trigger1M)),NA())</f>
        <v>7.0452506910745338E-3</v>
      </c>
      <c r="K3129" s="44">
        <f>IFERROR(_xll.qlIndexFixing(Index3M,H3129,TRUE,_xll.ohTrigger(RecalcTrigger,Trigger3M)),NA())</f>
        <v>7.1474947948479608E-3</v>
      </c>
      <c r="L3129" s="44">
        <f>IFERROR(_xll.qlIndexFixing(Index6M,$H3129,TRUE,_xll.ohTrigger(RecalcTrigger,Trigger6M)),NA())</f>
        <v>7.2603494616940711E-3</v>
      </c>
      <c r="M3129" s="146">
        <f>IFERROR(_xll.qlIndexFixing(Index1Y,$H3129,TRUE,_xll.ohTrigger(RecalcTrigger,Trigger1Y)),NA())</f>
        <v>7.5119770075571246E-3</v>
      </c>
      <c r="N3129" s="145">
        <f>IFERROR(_xll.qlIndexFixing(ONIndex1M,I3129,TRUE,_xll.ohTrigger(RecalcTrigger,Trigger1M)),NA())</f>
        <v>7.0357344462879112E-3</v>
      </c>
      <c r="O3129" s="44">
        <f>IFERROR(_xll.qlIndexFixing(ONIndex3M,I3129,TRUE,_xll.ohTrigger(RecalcTrigger,Trigger3M)),NA())</f>
        <v>7.1238108017546153E-3</v>
      </c>
      <c r="P3129" s="44">
        <f>IFERROR(_xll.qlIndexFixing(ONIndex6M,I3129,TRUE,_xll.ohTrigger(RecalcTrigger,Trigger6M)),NA())</f>
        <v>7.2057752072396397E-3</v>
      </c>
      <c r="Q3129" s="146">
        <f>IFERROR(_xll.qlIndexFixing(ONIndex1Y,I3129,TRUE,_xll.ohTrigger(RecalcTrigger,Trigger1Y)),NA())</f>
        <v>7.3991511762838691E-3</v>
      </c>
    </row>
    <row r="3130" spans="2:17" x14ac:dyDescent="0.2">
      <c r="B3130" s="39" t="s">
        <v>42</v>
      </c>
      <c r="D3130" s="42">
        <f>_xll.qlCalendarAdvance(Calendar,$D3129,B3130,"f",FALSE)</f>
        <v>61709</v>
      </c>
      <c r="E3130" s="140">
        <f>_xll.qlInterestRateIndexValueDate(IndexON,D3130)</f>
        <v>61709</v>
      </c>
      <c r="F3130" s="156">
        <f>IFERROR(_xll.qlIndexFixing(IndexON,D3130,TRUE,_xll.ohTrigger(RecalcTrigger,TriggerON)),NA())</f>
        <v>6.2713742011366591E-3</v>
      </c>
      <c r="H3130" s="42">
        <f>_xll.qlCalendarAdvance(Calendar,$H3129,B3130,"f",FALSE)</f>
        <v>61709</v>
      </c>
      <c r="I3130" s="140">
        <f>_xll.qlInterestRateIndexValueDate(Index1M,$H3130)</f>
        <v>61709</v>
      </c>
      <c r="J3130" s="145">
        <f>IFERROR(_xll.qlIndexFixing(Index1M,$H3130,TRUE,_xll.ohTrigger(RecalcTrigger,Trigger1M)),NA())</f>
        <v>7.0484547173686445E-3</v>
      </c>
      <c r="K3130" s="44">
        <f>IFERROR(_xll.qlIndexFixing(Index3M,H3130,TRUE,_xll.ohTrigger(RecalcTrigger,Trigger3M)),NA())</f>
        <v>7.1502288498249819E-3</v>
      </c>
      <c r="L3130" s="44">
        <f>IFERROR(_xll.qlIndexFixing(Index6M,$H3130,TRUE,_xll.ohTrigger(RecalcTrigger,Trigger6M)),NA())</f>
        <v>7.2635350698979943E-3</v>
      </c>
      <c r="M3130" s="146">
        <f>IFERROR(_xll.qlIndexFixing(Index1Y,$H3130,TRUE,_xll.ohTrigger(RecalcTrigger,Trigger1Y)),NA())</f>
        <v>7.5151870731859916E-3</v>
      </c>
      <c r="N3130" s="145">
        <f>IFERROR(_xll.qlIndexFixing(ONIndex1M,I3130,TRUE,_xll.ohTrigger(RecalcTrigger,Trigger1M)),NA())</f>
        <v>7.0389545720916935E-3</v>
      </c>
      <c r="O3130" s="44">
        <f>IFERROR(_xll.qlIndexFixing(ONIndex3M,I3130,TRUE,_xll.ohTrigger(RecalcTrigger,Trigger3M)),NA())</f>
        <v>7.1265833902389719E-3</v>
      </c>
      <c r="P3130" s="44">
        <f>IFERROR(_xll.qlIndexFixing(ONIndex6M,I3130,TRUE,_xll.ohTrigger(RecalcTrigger,Trigger6M)),NA())</f>
        <v>7.209053484236172E-3</v>
      </c>
      <c r="Q3130" s="146">
        <f>IFERROR(_xll.qlIndexFixing(ONIndex1Y,I3130,TRUE,_xll.ohTrigger(RecalcTrigger,Trigger1Y)),NA())</f>
        <v>7.4025547161427063E-3</v>
      </c>
    </row>
    <row r="3131" spans="2:17" x14ac:dyDescent="0.2">
      <c r="B3131" s="39" t="s">
        <v>42</v>
      </c>
      <c r="D3131" s="42">
        <f>_xll.qlCalendarAdvance(Calendar,$D3130,B3131,"f",FALSE)</f>
        <v>61716</v>
      </c>
      <c r="E3131" s="140">
        <f>_xll.qlInterestRateIndexValueDate(IndexON,D3131)</f>
        <v>61716</v>
      </c>
      <c r="F3131" s="156">
        <f>IFERROR(_xll.qlIndexFixing(IndexON,D3131,TRUE,_xll.ohTrigger(RecalcTrigger,TriggerON)),NA())</f>
        <v>6.2742477129074103E-3</v>
      </c>
      <c r="H3131" s="42">
        <f>_xll.qlCalendarAdvance(Calendar,$H3130,B3131,"f",FALSE)</f>
        <v>61716</v>
      </c>
      <c r="I3131" s="140">
        <f>_xll.qlInterestRateIndexValueDate(Index1M,$H3131)</f>
        <v>61716</v>
      </c>
      <c r="J3131" s="145">
        <f>IFERROR(_xll.qlIndexFixing(Index1M,$H3131,TRUE,_xll.ohTrigger(RecalcTrigger,Trigger1M)),NA())</f>
        <v>7.051650830620715E-3</v>
      </c>
      <c r="K3131" s="44">
        <f>IFERROR(_xll.qlIndexFixing(Index3M,H3131,TRUE,_xll.ohTrigger(RecalcTrigger,Trigger3M)),NA())</f>
        <v>7.1529560848979535E-3</v>
      </c>
      <c r="L3131" s="44">
        <f>IFERROR(_xll.qlIndexFixing(Index6M,$H3131,TRUE,_xll.ohTrigger(RecalcTrigger,Trigger6M)),NA())</f>
        <v>7.2667126022185492E-3</v>
      </c>
      <c r="M3131" s="146">
        <f>IFERROR(_xll.qlIndexFixing(Index1Y,$H3131,TRUE,_xll.ohTrigger(RecalcTrigger,Trigger1Y)),NA())</f>
        <v>7.5183887267911143E-3</v>
      </c>
      <c r="N3131" s="145">
        <f>IFERROR(_xll.qlIndexFixing(ONIndex1M,I3131,TRUE,_xll.ohTrigger(RecalcTrigger,Trigger1M)),NA())</f>
        <v>7.0421667889941642E-3</v>
      </c>
      <c r="O3131" s="44">
        <f>IFERROR(_xll.qlIndexFixing(ONIndex3M,I3131,TRUE,_xll.ohTrigger(RecalcTrigger,Trigger3M)),NA())</f>
        <v>7.1293491690527233E-3</v>
      </c>
      <c r="P3131" s="44">
        <f>IFERROR(_xll.qlIndexFixing(ONIndex6M,I3131,TRUE,_xll.ohTrigger(RecalcTrigger,Trigger6M)),NA())</f>
        <v>7.212323709284707E-3</v>
      </c>
      <c r="Q3131" s="146">
        <f>IFERROR(_xll.qlIndexFixing(ONIndex1Y,I3131,TRUE,_xll.ohTrigger(RecalcTrigger,Trigger1Y)),NA())</f>
        <v>7.405949896563957E-3</v>
      </c>
    </row>
    <row r="3132" spans="2:17" x14ac:dyDescent="0.2">
      <c r="B3132" s="39" t="s">
        <v>42</v>
      </c>
      <c r="D3132" s="42">
        <f>_xll.qlCalendarAdvance(Calendar,$D3131,B3132,"f",FALSE)</f>
        <v>61724</v>
      </c>
      <c r="E3132" s="140">
        <f>_xll.qlInterestRateIndexValueDate(IndexON,D3132)</f>
        <v>61724</v>
      </c>
      <c r="F3132" s="156">
        <f>IFERROR(_xll.qlIndexFixing(IndexON,D3132,TRUE,_xll.ohTrigger(RecalcTrigger,TriggerON)),NA())</f>
        <v>6.2775230629985579E-3</v>
      </c>
      <c r="H3132" s="42">
        <f>_xll.qlCalendarAdvance(Calendar,$H3131,B3132,"f",FALSE)</f>
        <v>61724</v>
      </c>
      <c r="I3132" s="140">
        <f>_xll.qlInterestRateIndexValueDate(Index1M,$H3132)</f>
        <v>61724</v>
      </c>
      <c r="J3132" s="145">
        <f>IFERROR(_xll.qlIndexFixing(Index1M,$H3132,TRUE,_xll.ohTrigger(RecalcTrigger,Trigger1M)),NA())</f>
        <v>7.0549987254484026E-3</v>
      </c>
      <c r="K3132" s="44">
        <f>IFERROR(_xll.qlIndexFixing(Index3M,H3132,TRUE,_xll.ohTrigger(RecalcTrigger,Trigger3M)),NA())</f>
        <v>7.1560645740605701E-3</v>
      </c>
      <c r="L3132" s="44">
        <f>IFERROR(_xll.qlIndexFixing(Index6M,$H3132,TRUE,_xll.ohTrigger(RecalcTrigger,Trigger6M)),NA())</f>
        <v>7.2703341788439829E-3</v>
      </c>
      <c r="M3132" s="146">
        <f>IFERROR(_xll.qlIndexFixing(Index1Y,$H3132,TRUE,_xll.ohTrigger(RecalcTrigger,Trigger1Y)),NA())</f>
        <v>7.522037458942421E-3</v>
      </c>
      <c r="N3132" s="145">
        <f>IFERROR(_xll.qlIndexFixing(ONIndex1M,I3132,TRUE,_xll.ohTrigger(RecalcTrigger,Trigger1M)),NA())</f>
        <v>7.0458282094465474E-3</v>
      </c>
      <c r="O3132" s="44">
        <f>IFERROR(_xll.qlIndexFixing(ONIndex3M,I3132,TRUE,_xll.ohTrigger(RecalcTrigger,Trigger3M)),NA())</f>
        <v>7.1325017204937335E-3</v>
      </c>
      <c r="P3132" s="44">
        <f>IFERROR(_xll.qlIndexFixing(ONIndex6M,I3132,TRUE,_xll.ohTrigger(RecalcTrigger,Trigger6M)),NA())</f>
        <v>7.2160512500485385E-3</v>
      </c>
      <c r="Q3132" s="146">
        <f>IFERROR(_xll.qlIndexFixing(ONIndex1Y,I3132,TRUE,_xll.ohTrigger(RecalcTrigger,Trigger1Y)),NA())</f>
        <v>7.4098198665217829E-3</v>
      </c>
    </row>
    <row r="3133" spans="2:17" x14ac:dyDescent="0.2">
      <c r="B3133" s="39" t="s">
        <v>42</v>
      </c>
      <c r="D3133" s="42">
        <f>_xll.qlCalendarAdvance(Calendar,$D3132,B3133,"f",FALSE)</f>
        <v>61731</v>
      </c>
      <c r="E3133" s="140">
        <f>_xll.qlInterestRateIndexValueDate(IndexON,D3133)</f>
        <v>61731</v>
      </c>
      <c r="F3133" s="156">
        <f>IFERROR(_xll.qlIndexFixing(IndexON,D3133,TRUE,_xll.ohTrigger(RecalcTrigger,TriggerON)),NA())</f>
        <v>6.280381413927838E-3</v>
      </c>
      <c r="H3133" s="42">
        <f>_xll.qlCalendarAdvance(Calendar,$H3132,B3133,"f",FALSE)</f>
        <v>61731</v>
      </c>
      <c r="I3133" s="140">
        <f>_xll.qlInterestRateIndexValueDate(Index1M,$H3133)</f>
        <v>61731</v>
      </c>
      <c r="J3133" s="145">
        <f>IFERROR(_xll.qlIndexFixing(Index1M,$H3133,TRUE,_xll.ohTrigger(RecalcTrigger,Trigger1M)),NA())</f>
        <v>7.0581783859205785E-3</v>
      </c>
      <c r="K3133" s="44">
        <f>IFERROR(_xll.qlIndexFixing(Index3M,H3133,TRUE,_xll.ohTrigger(RecalcTrigger,Trigger3M)),NA())</f>
        <v>7.1587771950068681E-3</v>
      </c>
      <c r="L3133" s="44">
        <f>IFERROR(_xll.qlIndexFixing(Index6M,$H3133,TRUE,_xll.ohTrigger(RecalcTrigger,Trigger6M)),NA())</f>
        <v>7.2731990588127213E-3</v>
      </c>
      <c r="M3133" s="146">
        <f>IFERROR(_xll.qlIndexFixing(Index1Y,$H3133,TRUE,_xll.ohTrigger(RecalcTrigger,Trigger1Y)),NA())</f>
        <v>7.5252210865126568E-3</v>
      </c>
      <c r="N3133" s="145">
        <f>IFERROR(_xll.qlIndexFixing(ONIndex1M,I3133,TRUE,_xll.ohTrigger(RecalcTrigger,Trigger1M)),NA())</f>
        <v>7.0490234783560091E-3</v>
      </c>
      <c r="O3133" s="44">
        <f>IFERROR(_xll.qlIndexFixing(ONIndex3M,I3133,TRUE,_xll.ohTrigger(RecalcTrigger,Trigger3M)),NA())</f>
        <v>7.135252906843581E-3</v>
      </c>
      <c r="P3133" s="44">
        <f>IFERROR(_xll.qlIndexFixing(ONIndex6M,I3133,TRUE,_xll.ohTrigger(RecalcTrigger,Trigger6M)),NA())</f>
        <v>7.2193042210733083E-3</v>
      </c>
      <c r="Q3133" s="146">
        <f>IFERROR(_xll.qlIndexFixing(ONIndex1Y,I3133,TRUE,_xll.ohTrigger(RecalcTrigger,Trigger1Y)),NA())</f>
        <v>7.4131971335267277E-3</v>
      </c>
    </row>
    <row r="3134" spans="2:17" x14ac:dyDescent="0.2">
      <c r="B3134" s="39" t="s">
        <v>42</v>
      </c>
      <c r="D3134" s="42">
        <f>_xll.qlCalendarAdvance(Calendar,$D3133,B3134,"f",FALSE)</f>
        <v>61738</v>
      </c>
      <c r="E3134" s="140">
        <f>_xll.qlInterestRateIndexValueDate(IndexON,D3134)</f>
        <v>61738</v>
      </c>
      <c r="F3134" s="156">
        <f>IFERROR(_xll.qlIndexFixing(IndexON,D3134,TRUE,_xll.ohTrigger(RecalcTrigger,TriggerON)),NA())</f>
        <v>6.283232689678897E-3</v>
      </c>
      <c r="H3134" s="42">
        <f>_xll.qlCalendarAdvance(Calendar,$H3133,B3134,"f",FALSE)</f>
        <v>61738</v>
      </c>
      <c r="I3134" s="140">
        <f>_xll.qlInterestRateIndexValueDate(Index1M,$H3134)</f>
        <v>61738</v>
      </c>
      <c r="J3134" s="145">
        <f>IFERROR(_xll.qlIndexFixing(Index1M,$H3134,TRUE,_xll.ohTrigger(RecalcTrigger,Trigger1M)),NA())</f>
        <v>7.0613501334517922E-3</v>
      </c>
      <c r="K3134" s="44">
        <f>IFERROR(_xll.qlIndexFixing(Index3M,H3134,TRUE,_xll.ohTrigger(RecalcTrigger,Trigger3M)),NA())</f>
        <v>7.1614829960049914E-3</v>
      </c>
      <c r="L3134" s="44">
        <f>IFERROR(_xll.qlIndexFixing(Index6M,$H3134,TRUE,_xll.ohTrigger(RecalcTrigger,Trigger6M)),NA())</f>
        <v>7.276351723680464E-3</v>
      </c>
      <c r="M3134" s="146">
        <f>IFERROR(_xll.qlIndexFixing(Index1Y,$H3134,TRUE,_xll.ohTrigger(RecalcTrigger,Trigger1Y)),NA())</f>
        <v>7.5283963018073496E-3</v>
      </c>
      <c r="N3134" s="145">
        <f>IFERROR(_xll.qlIndexFixing(ONIndex1M,I3134,TRUE,_xll.ohTrigger(RecalcTrigger,Trigger1M)),NA())</f>
        <v>7.0522108382020665E-3</v>
      </c>
      <c r="O3134" s="44">
        <f>IFERROR(_xll.qlIndexFixing(ONIndex3M,I3134,TRUE,_xll.ohTrigger(RecalcTrigger,Trigger3M)),NA())</f>
        <v>7.1379972831986382E-3</v>
      </c>
      <c r="P3134" s="44">
        <f>IFERROR(_xll.qlIndexFixing(ONIndex6M,I3134,TRUE,_xll.ohTrigger(RecalcTrigger,Trigger6M)),NA())</f>
        <v>7.2225491403121733E-3</v>
      </c>
      <c r="Q3134" s="146">
        <f>IFERROR(_xll.qlIndexFixing(ONIndex1Y,I3134,TRUE,_xll.ohTrigger(RecalcTrigger,Trigger1Y)),NA())</f>
        <v>7.4165660410130396E-3</v>
      </c>
    </row>
    <row r="3135" spans="2:17" x14ac:dyDescent="0.2">
      <c r="B3135" s="39" t="s">
        <v>42</v>
      </c>
      <c r="D3135" s="42">
        <f>_xll.qlCalendarAdvance(Calendar,$D3134,B3135,"f",FALSE)</f>
        <v>61745</v>
      </c>
      <c r="E3135" s="140">
        <f>_xll.qlInterestRateIndexValueDate(IndexON,D3135)</f>
        <v>61745</v>
      </c>
      <c r="F3135" s="156">
        <f>IFERROR(_xll.qlIndexFixing(IndexON,D3135,TRUE,_xll.ohTrigger(RecalcTrigger,TriggerON)),NA())</f>
        <v>6.2860768903327813E-3</v>
      </c>
      <c r="H3135" s="42">
        <f>_xll.qlCalendarAdvance(Calendar,$H3134,B3135,"f",FALSE)</f>
        <v>61745</v>
      </c>
      <c r="I3135" s="140">
        <f>_xll.qlInterestRateIndexValueDate(Index1M,$H3135)</f>
        <v>61745</v>
      </c>
      <c r="J3135" s="145">
        <f>IFERROR(_xll.qlIndexFixing(Index1M,$H3135,TRUE,_xll.ohTrigger(RecalcTrigger,Trigger1M)),NA())</f>
        <v>7.0645139680395111E-3</v>
      </c>
      <c r="K3135" s="44">
        <f>IFERROR(_xll.qlIndexFixing(Index3M,H3135,TRUE,_xll.ohTrigger(RecalcTrigger,Trigger3M)),NA())</f>
        <v>7.164181977040533E-3</v>
      </c>
      <c r="L3135" s="44">
        <f>IFERROR(_xll.qlIndexFixing(Index6M,$H3135,TRUE,_xll.ohTrigger(RecalcTrigger,Trigger6M)),NA())</f>
        <v>7.2794963126440937E-3</v>
      </c>
      <c r="M3135" s="146">
        <f>IFERROR(_xll.qlIndexFixing(Index1Y,$H3135,TRUE,_xll.ohTrigger(RecalcTrigger,Trigger1Y)),NA())</f>
        <v>7.5315631047472298E-3</v>
      </c>
      <c r="N3135" s="145">
        <f>IFERROR(_xll.qlIndexFixing(ONIndex1M,I3135,TRUE,_xll.ohTrigger(RecalcTrigger,Trigger1M)),NA())</f>
        <v>7.0553902889036735E-3</v>
      </c>
      <c r="O3135" s="44">
        <f>IFERROR(_xll.qlIndexFixing(ONIndex3M,I3135,TRUE,_xll.ohTrigger(RecalcTrigger,Trigger3M)),NA())</f>
        <v>7.1407348497209977E-3</v>
      </c>
      <c r="P3135" s="44">
        <f>IFERROR(_xll.qlIndexFixing(ONIndex6M,I3135,TRUE,_xll.ohTrigger(RecalcTrigger,Trigger6M)),NA())</f>
        <v>7.2257860076840874E-3</v>
      </c>
      <c r="Q3135" s="146">
        <f>IFERROR(_xll.qlIndexFixing(ONIndex1Y,I3135,TRUE,_xll.ohTrigger(RecalcTrigger,Trigger1Y)),NA())</f>
        <v>7.4199265888996724E-3</v>
      </c>
    </row>
    <row r="3136" spans="2:17" x14ac:dyDescent="0.2">
      <c r="B3136" s="39" t="s">
        <v>42</v>
      </c>
      <c r="D3136" s="42">
        <f>_xll.qlCalendarAdvance(Calendar,$D3135,B3136,"f",FALSE)</f>
        <v>61752</v>
      </c>
      <c r="E3136" s="140">
        <f>_xll.qlInterestRateIndexValueDate(IndexON,D3136)</f>
        <v>61752</v>
      </c>
      <c r="F3136" s="156">
        <f>IFERROR(_xll.qlIndexFixing(IndexON,D3136,TRUE,_xll.ohTrigger(RecalcTrigger,TriggerON)),NA())</f>
        <v>6.2889140158894907E-3</v>
      </c>
      <c r="H3136" s="42">
        <f>_xll.qlCalendarAdvance(Calendar,$H3135,B3136,"f",FALSE)</f>
        <v>61752</v>
      </c>
      <c r="I3136" s="140">
        <f>_xll.qlInterestRateIndexValueDate(Index1M,$H3136)</f>
        <v>61752</v>
      </c>
      <c r="J3136" s="145">
        <f>IFERROR(_xll.qlIndexFixing(Index1M,$H3136,TRUE,_xll.ohTrigger(RecalcTrigger,Trigger1M)),NA())</f>
        <v>7.0676698896736043E-3</v>
      </c>
      <c r="K3136" s="44">
        <f>IFERROR(_xll.qlIndexFixing(Index3M,H3136,TRUE,_xll.ohTrigger(RecalcTrigger,Trigger3M)),NA())</f>
        <v>7.1668741381035869E-3</v>
      </c>
      <c r="L3136" s="44">
        <f>IFERROR(_xll.qlIndexFixing(Index6M,$H3136,TRUE,_xll.ohTrigger(RecalcTrigger,Trigger6M)),NA())</f>
        <v>7.2826328256668923E-3</v>
      </c>
      <c r="M3136" s="146">
        <f>IFERROR(_xll.qlIndexFixing(Index1Y,$H3136,TRUE,_xll.ohTrigger(RecalcTrigger,Trigger1Y)),NA())</f>
        <v>7.5347214952532493E-3</v>
      </c>
      <c r="N3136" s="145">
        <f>IFERROR(_xll.qlIndexFixing(ONIndex1M,I3136,TRUE,_xll.ohTrigger(RecalcTrigger,Trigger1M)),NA())</f>
        <v>7.0585618306229225E-3</v>
      </c>
      <c r="O3136" s="44">
        <f>IFERROR(_xll.qlIndexFixing(ONIndex3M,I3136,TRUE,_xll.ohTrigger(RecalcTrigger,Trigger3M)),NA())</f>
        <v>7.1434656064106594E-3</v>
      </c>
      <c r="P3136" s="44">
        <f>IFERROR(_xll.qlIndexFixing(ONIndex6M,I3136,TRUE,_xll.ohTrigger(RecalcTrigger,Trigger6M)),NA())</f>
        <v>7.2290148231890505E-3</v>
      </c>
      <c r="Q3136" s="146">
        <f>IFERROR(_xll.qlIndexFixing(ONIndex1Y,I3136,TRUE,_xll.ohTrigger(RecalcTrigger,Trigger1Y)),NA())</f>
        <v>7.4232787772676723E-3</v>
      </c>
    </row>
    <row r="3137" spans="2:17" x14ac:dyDescent="0.2">
      <c r="B3137" s="39" t="s">
        <v>42</v>
      </c>
      <c r="D3137" s="42">
        <f>_xll.qlCalendarAdvance(Calendar,$D3136,B3137,"f",FALSE)</f>
        <v>61759</v>
      </c>
      <c r="E3137" s="140">
        <f>_xll.qlInterestRateIndexValueDate(IndexON,D3137)</f>
        <v>61759</v>
      </c>
      <c r="F3137" s="156">
        <f>IFERROR(_xll.qlIndexFixing(IndexON,D3137,TRUE,_xll.ohTrigger(RecalcTrigger,TriggerON)),NA())</f>
        <v>6.2917440662679791E-3</v>
      </c>
      <c r="H3137" s="42">
        <f>_xll.qlCalendarAdvance(Calendar,$H3136,B3137,"f",FALSE)</f>
        <v>61759</v>
      </c>
      <c r="I3137" s="140">
        <f>_xll.qlInterestRateIndexValueDate(Index1M,$H3137)</f>
        <v>61759</v>
      </c>
      <c r="J3137" s="145">
        <f>IFERROR(_xll.qlIndexFixing(Index1M,$H3137,TRUE,_xll.ohTrigger(RecalcTrigger,Trigger1M)),NA())</f>
        <v>7.0696470697179893E-3</v>
      </c>
      <c r="K3137" s="44">
        <f>IFERROR(_xll.qlIndexFixing(Index3M,H3137,TRUE,_xll.ohTrigger(RecalcTrigger,Trigger3M)),NA())</f>
        <v>7.1692985647810415E-3</v>
      </c>
      <c r="L3137" s="44">
        <f>IFERROR(_xll.qlIndexFixing(Index6M,$H3137,TRUE,_xll.ohTrigger(RecalcTrigger,Trigger6M)),NA())</f>
        <v>7.2857612627103517E-3</v>
      </c>
      <c r="M3137" s="146">
        <f>IFERROR(_xll.qlIndexFixing(Index1Y,$H3137,TRUE,_xll.ohTrigger(RecalcTrigger,Trigger1Y)),NA())</f>
        <v>7.5378714732454721E-3</v>
      </c>
      <c r="N3137" s="145">
        <f>IFERROR(_xll.qlIndexFixing(ONIndex1M,I3137,TRUE,_xll.ohTrigger(RecalcTrigger,Trigger1M)),NA())</f>
        <v>7.0617254633598137E-3</v>
      </c>
      <c r="O3137" s="44">
        <f>IFERROR(_xll.qlIndexFixing(ONIndex3M,I3137,TRUE,_xll.ohTrigger(RecalcTrigger,Trigger3M)),NA())</f>
        <v>7.1461895532676234E-3</v>
      </c>
      <c r="P3137" s="44">
        <f>IFERROR(_xll.qlIndexFixing(ONIndex6M,I3137,TRUE,_xll.ohTrigger(RecalcTrigger,Trigger6M)),NA())</f>
        <v>7.2322355867460164E-3</v>
      </c>
      <c r="Q3137" s="146">
        <f>IFERROR(_xll.qlIndexFixing(ONIndex1Y,I3137,TRUE,_xll.ohTrigger(RecalcTrigger,Trigger1Y)),NA())</f>
        <v>7.4266226061980856E-3</v>
      </c>
    </row>
    <row r="3138" spans="2:17" x14ac:dyDescent="0.2">
      <c r="B3138" s="39" t="s">
        <v>42</v>
      </c>
      <c r="D3138" s="42">
        <f>_xll.qlCalendarAdvance(Calendar,$D3137,B3138,"f",FALSE)</f>
        <v>61766</v>
      </c>
      <c r="E3138" s="140">
        <f>_xll.qlInterestRateIndexValueDate(IndexON,D3138)</f>
        <v>61766</v>
      </c>
      <c r="F3138" s="156">
        <f>IFERROR(_xll.qlIndexFixing(IndexON,D3138,TRUE,_xll.ohTrigger(RecalcTrigger,TriggerON)),NA())</f>
        <v>6.294567041630339E-3</v>
      </c>
      <c r="H3138" s="42">
        <f>_xll.qlCalendarAdvance(Calendar,$H3137,B3138,"f",FALSE)</f>
        <v>61766</v>
      </c>
      <c r="I3138" s="140">
        <f>_xll.qlInterestRateIndexValueDate(Index1M,$H3138)</f>
        <v>61766</v>
      </c>
      <c r="J3138" s="145">
        <f>IFERROR(_xll.qlIndexFixing(Index1M,$H3138,TRUE,_xll.ohTrigger(RecalcTrigger,Trigger1M)),NA())</f>
        <v>7.0727891828408929E-3</v>
      </c>
      <c r="K3138" s="44">
        <f>IFERROR(_xll.qlIndexFixing(Index3M,H3138,TRUE,_xll.ohTrigger(RecalcTrigger,Trigger3M)),NA())</f>
        <v>7.1719775204125034E-3</v>
      </c>
      <c r="L3138" s="44">
        <f>IFERROR(_xll.qlIndexFixing(Index6M,$H3138,TRUE,_xll.ohTrigger(RecalcTrigger,Trigger6M)),NA())</f>
        <v>7.2888816237368596E-3</v>
      </c>
      <c r="M3138" s="146">
        <f>IFERROR(_xll.qlIndexFixing(Index1Y,$H3138,TRUE,_xll.ohTrigger(RecalcTrigger,Trigger1Y)),NA())</f>
        <v>7.5410130386455165E-3</v>
      </c>
      <c r="N3138" s="145">
        <f>IFERROR(_xll.qlIndexFixing(ONIndex1M,I3138,TRUE,_xll.ohTrigger(RecalcTrigger,Trigger1M)),NA())</f>
        <v>7.064881186871208E-3</v>
      </c>
      <c r="O3138" s="44">
        <f>IFERROR(_xll.qlIndexFixing(ONIndex3M,I3138,TRUE,_xll.ohTrigger(RecalcTrigger,Trigger3M)),NA())</f>
        <v>7.1489066902918896E-3</v>
      </c>
      <c r="P3138" s="44">
        <f>IFERROR(_xll.qlIndexFixing(ONIndex6M,I3138,TRUE,_xll.ohTrigger(RecalcTrigger,Trigger6M)),NA())</f>
        <v>7.2354482984360313E-3</v>
      </c>
      <c r="Q3138" s="146">
        <f>IFERROR(_xll.qlIndexFixing(ONIndex1Y,I3138,TRUE,_xll.ohTrigger(RecalcTrigger,Trigger1Y)),NA())</f>
        <v>7.4299580754477734E-3</v>
      </c>
    </row>
    <row r="3139" spans="2:17" x14ac:dyDescent="0.2">
      <c r="B3139" s="39" t="s">
        <v>42</v>
      </c>
      <c r="D3139" s="42">
        <f>_xll.qlCalendarAdvance(Calendar,$D3138,B3139,"f",FALSE)</f>
        <v>61773</v>
      </c>
      <c r="E3139" s="140">
        <f>_xll.qlInterestRateIndexValueDate(IndexON,D3139)</f>
        <v>61773</v>
      </c>
      <c r="F3139" s="156">
        <f>IFERROR(_xll.qlIndexFixing(IndexON,D3139,TRUE,_xll.ohTrigger(RecalcTrigger,TriggerON)),NA())</f>
        <v>6.2973829418144778E-3</v>
      </c>
      <c r="H3139" s="42">
        <f>_xll.qlCalendarAdvance(Calendar,$H3138,B3139,"f",FALSE)</f>
        <v>61773</v>
      </c>
      <c r="I3139" s="140">
        <f>_xll.qlInterestRateIndexValueDate(Index1M,$H3139)</f>
        <v>61773</v>
      </c>
      <c r="J3139" s="145">
        <f>IFERROR(_xll.qlIndexFixing(Index1M,$H3139,TRUE,_xll.ohTrigger(RecalcTrigger,Trigger1M)),NA())</f>
        <v>7.0759233835022374E-3</v>
      </c>
      <c r="K3139" s="44">
        <f>IFERROR(_xll.qlIndexFixing(Index3M,H3139,TRUE,_xll.ohTrigger(RecalcTrigger,Trigger3M)),NA())</f>
        <v>7.1746496561442274E-3</v>
      </c>
      <c r="L3139" s="44">
        <f>IFERROR(_xll.qlIndexFixing(Index6M,$H3139,TRUE,_xll.ohTrigger(RecalcTrigger,Trigger6M)),NA())</f>
        <v>7.2919939087092512E-3</v>
      </c>
      <c r="M3139" s="146">
        <f>IFERROR(_xll.qlIndexFixing(Index1Y,$H3139,TRUE,_xll.ohTrigger(RecalcTrigger,Trigger1Y)),NA())</f>
        <v>7.5441461913745567E-3</v>
      </c>
      <c r="N3139" s="145">
        <f>IFERROR(_xll.qlIndexFixing(ONIndex1M,I3139,TRUE,_xll.ohTrigger(RecalcTrigger,Trigger1M)),NA())</f>
        <v>7.0680290014812908E-3</v>
      </c>
      <c r="O3139" s="44">
        <f>IFERROR(_xll.qlIndexFixing(ONIndex3M,I3139,TRUE,_xll.ohTrigger(RecalcTrigger,Trigger3M)),NA())</f>
        <v>7.1516170174024118E-3</v>
      </c>
      <c r="P3139" s="44">
        <f>IFERROR(_xll.qlIndexFixing(ONIndex6M,I3139,TRUE,_xll.ohTrigger(RecalcTrigger,Trigger6M)),NA())</f>
        <v>7.238652958178049E-3</v>
      </c>
      <c r="Q3139" s="146">
        <f>IFERROR(_xll.qlIndexFixing(ONIndex1Y,I3139,TRUE,_xll.ohTrigger(RecalcTrigger,Trigger1Y)),NA())</f>
        <v>7.4332851852598747E-3</v>
      </c>
    </row>
    <row r="3140" spans="2:17" x14ac:dyDescent="0.2">
      <c r="B3140" s="39" t="s">
        <v>42</v>
      </c>
      <c r="D3140" s="42">
        <f>_xll.qlCalendarAdvance(Calendar,$D3139,B3140,"f",FALSE)</f>
        <v>61780</v>
      </c>
      <c r="E3140" s="140">
        <f>_xll.qlInterestRateIndexValueDate(IndexON,D3140)</f>
        <v>61780</v>
      </c>
      <c r="F3140" s="156">
        <f>IFERROR(_xll.qlIndexFixing(IndexON,D3140,TRUE,_xll.ohTrigger(RecalcTrigger,TriggerON)),NA())</f>
        <v>6.3001917669824881E-3</v>
      </c>
      <c r="H3140" s="42">
        <f>_xll.qlCalendarAdvance(Calendar,$H3139,B3140,"f",FALSE)</f>
        <v>61780</v>
      </c>
      <c r="I3140" s="140">
        <f>_xll.qlInterestRateIndexValueDate(Index1M,$H3140)</f>
        <v>61780</v>
      </c>
      <c r="J3140" s="145">
        <f>IFERROR(_xll.qlIndexFixing(Index1M,$H3140,TRUE,_xll.ohTrigger(RecalcTrigger,Trigger1M)),NA())</f>
        <v>7.079049671690445E-3</v>
      </c>
      <c r="K3140" s="44">
        <f>IFERROR(_xll.qlIndexFixing(Index3M,H3140,TRUE,_xll.ohTrigger(RecalcTrigger,Trigger3M)),NA())</f>
        <v>7.1773149719625527E-3</v>
      </c>
      <c r="L3140" s="44">
        <f>IFERROR(_xll.qlIndexFixing(Index6M,$H3140,TRUE,_xll.ohTrigger(RecalcTrigger,Trigger6M)),NA())</f>
        <v>7.2950981175912569E-3</v>
      </c>
      <c r="M3140" s="146">
        <f>IFERROR(_xll.qlIndexFixing(Index1Y,$H3140,TRUE,_xll.ohTrigger(RecalcTrigger,Trigger1Y)),NA())</f>
        <v>7.5472709313539887E-3</v>
      </c>
      <c r="N3140" s="145">
        <f>IFERROR(_xll.qlIndexFixing(ONIndex1M,I3140,TRUE,_xll.ohTrigger(RecalcTrigger,Trigger1M)),NA())</f>
        <v>7.0711689070279693E-3</v>
      </c>
      <c r="O3140" s="44">
        <f>IFERROR(_xll.qlIndexFixing(ONIndex3M,I3140,TRUE,_xll.ohTrigger(RecalcTrigger,Trigger3M)),NA())</f>
        <v>7.1543205348423289E-3</v>
      </c>
      <c r="P3140" s="44">
        <f>IFERROR(_xll.qlIndexFixing(ONIndex6M,I3140,TRUE,_xll.ohTrigger(RecalcTrigger,Trigger6M)),NA())</f>
        <v>7.2418495662152083E-3</v>
      </c>
      <c r="Q3140" s="146">
        <f>IFERROR(_xll.qlIndexFixing(ONIndex1Y,I3140,TRUE,_xll.ohTrigger(RecalcTrigger,Trigger1Y)),NA())</f>
        <v>7.4366039356343894E-3</v>
      </c>
    </row>
    <row r="3141" spans="2:17" x14ac:dyDescent="0.2">
      <c r="B3141" s="39" t="s">
        <v>42</v>
      </c>
      <c r="D3141" s="42">
        <f>_xll.qlCalendarAdvance(Calendar,$D3140,B3141,"f",FALSE)</f>
        <v>61787</v>
      </c>
      <c r="E3141" s="140">
        <f>_xll.qlInterestRateIndexValueDate(IndexON,D3141)</f>
        <v>61787</v>
      </c>
      <c r="F3141" s="156">
        <f>IFERROR(_xll.qlIndexFixing(IndexON,D3141,TRUE,_xll.ohTrigger(RecalcTrigger,TriggerON)),NA())</f>
        <v>6.3029935170533236E-3</v>
      </c>
      <c r="H3141" s="42">
        <f>_xll.qlCalendarAdvance(Calendar,$H3140,B3141,"f",FALSE)</f>
        <v>61787</v>
      </c>
      <c r="I3141" s="140">
        <f>_xll.qlInterestRateIndexValueDate(Index1M,$H3141)</f>
        <v>61787</v>
      </c>
      <c r="J3141" s="145">
        <f>IFERROR(_xll.qlIndexFixing(Index1M,$H3141,TRUE,_xll.ohTrigger(RecalcTrigger,Trigger1M)),NA())</f>
        <v>7.0824588028781969E-3</v>
      </c>
      <c r="K3141" s="44">
        <f>IFERROR(_xll.qlIndexFixing(Index3M,H3141,TRUE,_xll.ohTrigger(RecalcTrigger,Trigger3M)),NA())</f>
        <v>7.1807508800620411E-3</v>
      </c>
      <c r="L3141" s="44">
        <f>IFERROR(_xll.qlIndexFixing(Index6M,$H3141,TRUE,_xll.ohTrigger(RecalcTrigger,Trigger6M)),NA())</f>
        <v>7.2987766647141161E-3</v>
      </c>
      <c r="M3141" s="146">
        <f>IFERROR(_xll.qlIndexFixing(Index1Y,$H3141,TRUE,_xll.ohTrigger(RecalcTrigger,Trigger1Y)),NA())</f>
        <v>7.550387258505209E-3</v>
      </c>
      <c r="N3141" s="145">
        <f>IFERROR(_xll.qlIndexFixing(ONIndex1M,I3141,TRUE,_xll.ohTrigger(RecalcTrigger,Trigger1M)),NA())</f>
        <v>7.0743009034301974E-3</v>
      </c>
      <c r="O3141" s="44">
        <f>IFERROR(_xll.qlIndexFixing(ONIndex3M,I3141,TRUE,_xll.ohTrigger(RecalcTrigger,Trigger3M)),NA())</f>
        <v>7.1570172422874556E-3</v>
      </c>
      <c r="P3141" s="44">
        <f>IFERROR(_xll.qlIndexFixing(ONIndex6M,I3141,TRUE,_xll.ohTrigger(RecalcTrigger,Trigger6M)),NA())</f>
        <v>7.2450381223043703E-3</v>
      </c>
      <c r="Q3141" s="146">
        <f>IFERROR(_xll.qlIndexFixing(ONIndex1Y,I3141,TRUE,_xll.ohTrigger(RecalcTrigger,Trigger1Y)),NA())</f>
        <v>7.4399143262471323E-3</v>
      </c>
    </row>
    <row r="3142" spans="2:17" x14ac:dyDescent="0.2">
      <c r="B3142" s="39" t="s">
        <v>42</v>
      </c>
      <c r="D3142" s="42">
        <f>_xll.qlCalendarAdvance(Calendar,$D3141,B3142,"f",FALSE)</f>
        <v>61794</v>
      </c>
      <c r="E3142" s="140">
        <f>_xll.qlInterestRateIndexValueDate(IndexON,D3142)</f>
        <v>61794</v>
      </c>
      <c r="F3142" s="156">
        <f>IFERROR(_xll.qlIndexFixing(IndexON,D3142,TRUE,_xll.ohTrigger(RecalcTrigger,TriggerON)),NA())</f>
        <v>6.305788191945938E-3</v>
      </c>
      <c r="H3142" s="42">
        <f>_xll.qlCalendarAdvance(Calendar,$H3141,B3142,"f",FALSE)</f>
        <v>61794</v>
      </c>
      <c r="I3142" s="140">
        <f>_xll.qlInterestRateIndexValueDate(Index1M,$H3142)</f>
        <v>61794</v>
      </c>
      <c r="J3142" s="145">
        <f>IFERROR(_xll.qlIndexFixing(Index1M,$H3142,TRUE,_xll.ohTrigger(RecalcTrigger,Trigger1M)),NA())</f>
        <v>7.0864392471177082E-3</v>
      </c>
      <c r="K3142" s="44">
        <f>IFERROR(_xll.qlIndexFixing(Index3M,H3142,TRUE,_xll.ohTrigger(RecalcTrigger,Trigger3M)),NA())</f>
        <v>7.1834012509003099E-3</v>
      </c>
      <c r="L3142" s="44">
        <f>IFERROR(_xll.qlIndexFixing(Index6M,$H3142,TRUE,_xll.ohTrigger(RecalcTrigger,Trigger6M)),NA())</f>
        <v>7.3027354269867145E-3</v>
      </c>
      <c r="M3142" s="146">
        <f>IFERROR(_xll.qlIndexFixing(Index1Y,$H3142,TRUE,_xll.ohTrigger(RecalcTrigger,Trigger1Y)),NA())</f>
        <v>7.5534951727505018E-3</v>
      </c>
      <c r="N3142" s="145">
        <f>IFERROR(_xll.qlIndexFixing(ONIndex1M,I3142,TRUE,_xll.ohTrigger(RecalcTrigger,Trigger1M)),NA())</f>
        <v>7.0774249907690212E-3</v>
      </c>
      <c r="O3142" s="44">
        <f>IFERROR(_xll.qlIndexFixing(ONIndex3M,I3142,TRUE,_xll.ohTrigger(RecalcTrigger,Trigger3M)),NA())</f>
        <v>7.1597071398998846E-3</v>
      </c>
      <c r="P3142" s="44">
        <f>IFERROR(_xll.qlIndexFixing(ONIndex6M,I3142,TRUE,_xll.ohTrigger(RecalcTrigger,Trigger6M)),NA())</f>
        <v>7.2482186264455351E-3</v>
      </c>
      <c r="Q3142" s="146">
        <f>IFERROR(_xll.qlIndexFixing(ONIndex1Y,I3142,TRUE,_xll.ohTrigger(RecalcTrigger,Trigger1Y)),NA())</f>
        <v>7.4432163573412424E-3</v>
      </c>
    </row>
    <row r="3143" spans="2:17" x14ac:dyDescent="0.2">
      <c r="B3143" s="39" t="s">
        <v>42</v>
      </c>
      <c r="D3143" s="42">
        <f>_xll.qlCalendarAdvance(Calendar,$D3142,B3143,"f",FALSE)</f>
        <v>61801</v>
      </c>
      <c r="E3143" s="140">
        <f>_xll.qlInterestRateIndexValueDate(IndexON,D3143)</f>
        <v>61801</v>
      </c>
      <c r="F3143" s="156">
        <f>IFERROR(_xll.qlIndexFixing(IndexON,D3143,TRUE,_xll.ohTrigger(RecalcTrigger,TriggerON)),NA())</f>
        <v>6.3085757917413776E-3</v>
      </c>
      <c r="H3143" s="42">
        <f>_xll.qlCalendarAdvance(Calendar,$H3142,B3143,"f",FALSE)</f>
        <v>61801</v>
      </c>
      <c r="I3143" s="140">
        <f>_xll.qlInterestRateIndexValueDate(Index1M,$H3143)</f>
        <v>61801</v>
      </c>
      <c r="J3143" s="145">
        <f>IFERROR(_xll.qlIndexFixing(Index1M,$H3143,TRUE,_xll.ohTrigger(RecalcTrigger,Trigger1M)),NA())</f>
        <v>7.0898293461217326E-3</v>
      </c>
      <c r="K3143" s="44">
        <f>IFERROR(_xll.qlIndexFixing(Index3M,H3143,TRUE,_xll.ohTrigger(RecalcTrigger,Trigger3M)),NA())</f>
        <v>7.1860448014394581E-3</v>
      </c>
      <c r="L3143" s="44">
        <f>IFERROR(_xll.qlIndexFixing(Index6M,$H3143,TRUE,_xll.ohTrigger(RecalcTrigger,Trigger6M)),NA())</f>
        <v>7.3058128303196421E-3</v>
      </c>
      <c r="M3143" s="146">
        <f>IFERROR(_xll.qlIndexFixing(Index1Y,$H3143,TRUE,_xll.ohTrigger(RecalcTrigger,Trigger1Y)),NA())</f>
        <v>7.5565946740114853E-3</v>
      </c>
      <c r="N3143" s="145">
        <f>IFERROR(_xll.qlIndexFixing(ONIndex1M,I3143,TRUE,_xll.ohTrigger(RecalcTrigger,Trigger1M)),NA())</f>
        <v>7.0805411691254871E-3</v>
      </c>
      <c r="O3143" s="44">
        <f>IFERROR(_xll.qlIndexFixing(ONIndex3M,I3143,TRUE,_xll.ohTrigger(RecalcTrigger,Trigger3M)),NA())</f>
        <v>7.1623902276796159E-3</v>
      </c>
      <c r="P3143" s="44">
        <f>IFERROR(_xll.qlIndexFixing(ONIndex6M,I3143,TRUE,_xll.ohTrigger(RecalcTrigger,Trigger6M)),NA())</f>
        <v>7.2513910787197489E-3</v>
      </c>
      <c r="Q3143" s="146">
        <f>IFERROR(_xll.qlIndexFixing(ONIndex1Y,I3143,TRUE,_xll.ohTrigger(RecalcTrigger,Trigger1Y)),NA())</f>
        <v>7.4465100289977659E-3</v>
      </c>
    </row>
    <row r="3144" spans="2:17" x14ac:dyDescent="0.2">
      <c r="B3144" s="39" t="s">
        <v>42</v>
      </c>
      <c r="D3144" s="42">
        <f>_xll.qlCalendarAdvance(Calendar,$D3143,B3144,"f",FALSE)</f>
        <v>61808</v>
      </c>
      <c r="E3144" s="140">
        <f>_xll.qlInterestRateIndexValueDate(IndexON,D3144)</f>
        <v>61808</v>
      </c>
      <c r="F3144" s="156">
        <f>IFERROR(_xll.qlIndexFixing(IndexON,D3144,TRUE,_xll.ohTrigger(RecalcTrigger,TriggerON)),NA())</f>
        <v>6.3113563164396425E-3</v>
      </c>
      <c r="H3144" s="42">
        <f>_xll.qlCalendarAdvance(Calendar,$H3143,B3144,"f",FALSE)</f>
        <v>61808</v>
      </c>
      <c r="I3144" s="140">
        <f>_xll.qlInterestRateIndexValueDate(Index1M,$H3144)</f>
        <v>61808</v>
      </c>
      <c r="J3144" s="145">
        <f>IFERROR(_xll.qlIndexFixing(Index1M,$H3144,TRUE,_xll.ohTrigger(RecalcTrigger,Trigger1M)),NA())</f>
        <v>7.092632395683876E-3</v>
      </c>
      <c r="K3144" s="44">
        <f>IFERROR(_xll.qlIndexFixing(Index3M,H3144,TRUE,_xll.ohTrigger(RecalcTrigger,Trigger3M)),NA())</f>
        <v>7.1886815316627483E-3</v>
      </c>
      <c r="L3144" s="44">
        <f>IFERROR(_xll.qlIndexFixing(Index6M,$H3144,TRUE,_xll.ohTrigger(RecalcTrigger,Trigger6M)),NA())</f>
        <v>7.3088821567222741E-3</v>
      </c>
      <c r="M3144" s="146">
        <f>IFERROR(_xll.qlIndexFixing(Index1Y,$H3144,TRUE,_xll.ohTrigger(RecalcTrigger,Trigger1Y)),NA())</f>
        <v>7.5596857622108882E-3</v>
      </c>
      <c r="N3144" s="145">
        <f>IFERROR(_xll.qlIndexFixing(ONIndex1M,I3144,TRUE,_xll.ohTrigger(RecalcTrigger,Trigger1M)),NA())</f>
        <v>7.0836494384185489E-3</v>
      </c>
      <c r="O3144" s="44">
        <f>IFERROR(_xll.qlIndexFixing(ONIndex3M,I3144,TRUE,_xll.ohTrigger(RecalcTrigger,Trigger3M)),NA())</f>
        <v>7.1650665056266494E-3</v>
      </c>
      <c r="P3144" s="44">
        <f>IFERROR(_xll.qlIndexFixing(ONIndex6M,I3144,TRUE,_xll.ohTrigger(RecalcTrigger,Trigger6M)),NA())</f>
        <v>7.2545554791270117E-3</v>
      </c>
      <c r="Q3144" s="146">
        <f>IFERROR(_xll.qlIndexFixing(ONIndex1Y,I3144,TRUE,_xll.ohTrigger(RecalcTrigger,Trigger1Y)),NA())</f>
        <v>7.4497953411356566E-3</v>
      </c>
    </row>
    <row r="3145" spans="2:17" x14ac:dyDescent="0.2">
      <c r="B3145" s="39" t="s">
        <v>42</v>
      </c>
      <c r="D3145" s="42">
        <f>_xll.qlCalendarAdvance(Calendar,$D3144,B3145,"f",FALSE)</f>
        <v>61815</v>
      </c>
      <c r="E3145" s="140">
        <f>_xll.qlInterestRateIndexValueDate(IndexON,D3145)</f>
        <v>61815</v>
      </c>
      <c r="F3145" s="156">
        <f>IFERROR(_xll.qlIndexFixing(IndexON,D3145,TRUE,_xll.ohTrigger(RecalcTrigger,TriggerON)),NA())</f>
        <v>6.3141297659596862E-3</v>
      </c>
      <c r="H3145" s="42">
        <f>_xll.qlCalendarAdvance(Calendar,$H3144,B3145,"f",FALSE)</f>
        <v>61815</v>
      </c>
      <c r="I3145" s="140">
        <f>_xll.qlInterestRateIndexValueDate(Index1M,$H3145)</f>
        <v>61815</v>
      </c>
      <c r="J3145" s="145">
        <f>IFERROR(_xll.qlIndexFixing(Index1M,$H3145,TRUE,_xll.ohTrigger(RecalcTrigger,Trigger1M)),NA())</f>
        <v>7.0957171004542088E-3</v>
      </c>
      <c r="K3145" s="44">
        <f>IFERROR(_xll.qlIndexFixing(Index3M,H3145,TRUE,_xll.ohTrigger(RecalcTrigger,Trigger3M)),NA())</f>
        <v>7.1913114415587285E-3</v>
      </c>
      <c r="L3145" s="44">
        <f>IFERROR(_xll.qlIndexFixing(Index6M,$H3145,TRUE,_xll.ohTrigger(RecalcTrigger,Trigger6M)),NA())</f>
        <v>7.3119434061562662E-3</v>
      </c>
      <c r="M3145" s="146">
        <f>IFERROR(_xll.qlIndexFixing(Index1Y,$H3145,TRUE,_xll.ohTrigger(RecalcTrigger,Trigger1Y)),NA())</f>
        <v>7.562475598155833E-3</v>
      </c>
      <c r="N3145" s="145">
        <f>IFERROR(_xll.qlIndexFixing(ONIndex1M,I3145,TRUE,_xll.ohTrigger(RecalcTrigger,Trigger1M)),NA())</f>
        <v>7.0867497986482064E-3</v>
      </c>
      <c r="O3145" s="44">
        <f>IFERROR(_xll.qlIndexFixing(ONIndex3M,I3145,TRUE,_xll.ohTrigger(RecalcTrigger,Trigger3M)),NA())</f>
        <v>7.1677359736599389E-3</v>
      </c>
      <c r="P3145" s="44">
        <f>IFERROR(_xll.qlIndexFixing(ONIndex6M,I3145,TRUE,_xll.ohTrigger(RecalcTrigger,Trigger6M)),NA())</f>
        <v>7.2577118277483699E-3</v>
      </c>
      <c r="Q3145" s="146">
        <f>IFERROR(_xll.qlIndexFixing(ONIndex1Y,I3145,TRUE,_xll.ohTrigger(RecalcTrigger,Trigger1Y)),NA())</f>
        <v>7.4530722935117755E-3</v>
      </c>
    </row>
    <row r="3146" spans="2:17" x14ac:dyDescent="0.2">
      <c r="B3146" s="39" t="s">
        <v>42</v>
      </c>
      <c r="D3146" s="42">
        <f>_xll.qlCalendarAdvance(Calendar,$D3145,B3146,"f",FALSE)</f>
        <v>61822</v>
      </c>
      <c r="E3146" s="140">
        <f>_xll.qlInterestRateIndexValueDate(IndexON,D3146)</f>
        <v>61822</v>
      </c>
      <c r="F3146" s="156">
        <f>IFERROR(_xll.qlIndexFixing(IndexON,D3146,TRUE,_xll.ohTrigger(RecalcTrigger,TriggerON)),NA())</f>
        <v>6.3168961404636015E-3</v>
      </c>
      <c r="H3146" s="42">
        <f>_xll.qlCalendarAdvance(Calendar,$H3145,B3146,"f",FALSE)</f>
        <v>61822</v>
      </c>
      <c r="I3146" s="140">
        <f>_xll.qlInterestRateIndexValueDate(Index1M,$H3146)</f>
        <v>61822</v>
      </c>
      <c r="J3146" s="145">
        <f>IFERROR(_xll.qlIndexFixing(Index1M,$H3146,TRUE,_xll.ohTrigger(RecalcTrigger,Trigger1M)),NA())</f>
        <v>7.099081944562052E-3</v>
      </c>
      <c r="K3146" s="44">
        <f>IFERROR(_xll.qlIndexFixing(Index3M,H3146,TRUE,_xll.ohTrigger(RecalcTrigger,Trigger3M)),NA())</f>
        <v>7.1936776081971618E-3</v>
      </c>
      <c r="L3146" s="44">
        <f>IFERROR(_xll.qlIndexFixing(Index6M,$H3146,TRUE,_xll.ohTrigger(RecalcTrigger,Trigger6M)),NA())</f>
        <v>7.3141310300472561E-3</v>
      </c>
      <c r="M3146" s="146">
        <f>IFERROR(_xll.qlIndexFixing(Index1Y,$H3146,TRUE,_xll.ohTrigger(RecalcTrigger,Trigger1Y)),NA())</f>
        <v>7.5658426991149774E-3</v>
      </c>
      <c r="N3146" s="145">
        <f>IFERROR(_xll.qlIndexFixing(ONIndex1M,I3146,TRUE,_xll.ohTrigger(RecalcTrigger,Trigger1M)),NA())</f>
        <v>7.0898422498144598E-3</v>
      </c>
      <c r="O3146" s="44">
        <f>IFERROR(_xll.qlIndexFixing(ONIndex3M,I3146,TRUE,_xll.ohTrigger(RecalcTrigger,Trigger3M)),NA())</f>
        <v>7.1703986319415769E-3</v>
      </c>
      <c r="P3146" s="44">
        <f>IFERROR(_xll.qlIndexFixing(ONIndex6M,I3146,TRUE,_xll.ohTrigger(RecalcTrigger,Trigger6M)),NA())</f>
        <v>7.2608601243406845E-3</v>
      </c>
      <c r="Q3146" s="146">
        <f>IFERROR(_xll.qlIndexFixing(ONIndex1Y,I3146,TRUE,_xll.ohTrigger(RecalcTrigger,Trigger1Y)),NA())</f>
        <v>7.4563408866124004E-3</v>
      </c>
    </row>
    <row r="3147" spans="2:17" x14ac:dyDescent="0.2">
      <c r="B3147" s="39" t="s">
        <v>42</v>
      </c>
      <c r="D3147" s="42">
        <f>_xll.qlCalendarAdvance(Calendar,$D3146,B3147,"f",FALSE)</f>
        <v>61829</v>
      </c>
      <c r="E3147" s="140">
        <f>_xll.qlInterestRateIndexValueDate(IndexON,D3147)</f>
        <v>61829</v>
      </c>
      <c r="F3147" s="156">
        <f>IFERROR(_xll.qlIndexFixing(IndexON,D3147,TRUE,_xll.ohTrigger(RecalcTrigger,TriggerON)),NA())</f>
        <v>6.3206612641546478E-3</v>
      </c>
      <c r="H3147" s="42">
        <f>_xll.qlCalendarAdvance(Calendar,$H3146,B3147,"f",FALSE)</f>
        <v>61829</v>
      </c>
      <c r="I3147" s="140">
        <f>_xll.qlInterestRateIndexValueDate(Index1M,$H3147)</f>
        <v>61829</v>
      </c>
      <c r="J3147" s="145">
        <f>IFERROR(_xll.qlIndexFixing(Index1M,$H3147,TRUE,_xll.ohTrigger(RecalcTrigger,Trigger1M)),NA())</f>
        <v>7.1018627709389798E-3</v>
      </c>
      <c r="K3147" s="44">
        <f>IFERROR(_xll.qlIndexFixing(Index3M,H3147,TRUE,_xll.ohTrigger(RecalcTrigger,Trigger3M)),NA())</f>
        <v>7.1962943130300739E-3</v>
      </c>
      <c r="L3147" s="44">
        <f>IFERROR(_xll.qlIndexFixing(Index6M,$H3147,TRUE,_xll.ohTrigger(RecalcTrigger,Trigger6M)),NA())</f>
        <v>7.3171776733817256E-3</v>
      </c>
      <c r="M3147" s="146">
        <f>IFERROR(_xll.qlIndexFixing(Index1Y,$H3147,TRUE,_xll.ohTrigger(RecalcTrigger,Trigger1Y)),NA())</f>
        <v>7.5689085476651208E-3</v>
      </c>
      <c r="N3147" s="145">
        <f>IFERROR(_xll.qlIndexFixing(ONIndex1M,I3147,TRUE,_xll.ohTrigger(RecalcTrigger,Trigger1M)),NA())</f>
        <v>7.0940822184291097E-3</v>
      </c>
      <c r="O3147" s="44">
        <f>IFERROR(_xll.qlIndexFixing(ONIndex3M,I3147,TRUE,_xll.ohTrigger(RecalcTrigger,Trigger3M)),NA())</f>
        <v>7.1740939021349703E-3</v>
      </c>
      <c r="P3147" s="44">
        <f>IFERROR(_xll.qlIndexFixing(ONIndex6M,I3147,TRUE,_xll.ohTrigger(RecalcTrigger,Trigger6M)),NA())</f>
        <v>7.2651851428413572E-3</v>
      </c>
      <c r="Q3147" s="146">
        <f>IFERROR(_xll.qlIndexFixing(ONIndex1Y,I3147,TRUE,_xll.ohTrigger(RecalcTrigger,Trigger1Y)),NA())</f>
        <v>7.4608358991845591E-3</v>
      </c>
    </row>
    <row r="3148" spans="2:17" x14ac:dyDescent="0.2">
      <c r="B3148" s="39" t="s">
        <v>42</v>
      </c>
      <c r="D3148" s="42">
        <f>_xll.qlCalendarAdvance(Calendar,$D3147,B3148,"f",FALSE)</f>
        <v>61836</v>
      </c>
      <c r="E3148" s="140">
        <f>_xll.qlInterestRateIndexValueDate(IndexON,D3148)</f>
        <v>61836</v>
      </c>
      <c r="F3148" s="156">
        <f>IFERROR(_xll.qlIndexFixing(IndexON,D3148,TRUE,_xll.ohTrigger(RecalcTrigger,TriggerON)),NA())</f>
        <v>6.3224076641799076E-3</v>
      </c>
      <c r="H3148" s="42">
        <f>_xll.qlCalendarAdvance(Calendar,$H3147,B3148,"f",FALSE)</f>
        <v>61836</v>
      </c>
      <c r="I3148" s="140">
        <f>_xll.qlInterestRateIndexValueDate(Index1M,$H3148)</f>
        <v>61836</v>
      </c>
      <c r="J3148" s="145">
        <f>IFERROR(_xll.qlIndexFixing(Index1M,$H3148,TRUE,_xll.ohTrigger(RecalcTrigger,Trigger1M)),NA())</f>
        <v>7.1049237366382217E-3</v>
      </c>
      <c r="K3148" s="44">
        <f>IFERROR(_xll.qlIndexFixing(Index3M,H3148,TRUE,_xll.ohTrigger(RecalcTrigger,Trigger3M)),NA())</f>
        <v>7.1989041976109423E-3</v>
      </c>
      <c r="L3148" s="44">
        <f>IFERROR(_xll.qlIndexFixing(Index6M,$H3148,TRUE,_xll.ohTrigger(RecalcTrigger,Trigger6M)),NA())</f>
        <v>7.3202162400521822E-3</v>
      </c>
      <c r="M3148" s="146">
        <f>IFERROR(_xll.qlIndexFixing(Index1Y,$H3148,TRUE,_xll.ohTrigger(RecalcTrigger,Trigger1Y)),NA())</f>
        <v>7.5719659828450414E-3</v>
      </c>
      <c r="N3148" s="145">
        <f>IFERROR(_xll.qlIndexFixing(ONIndex1M,I3148,TRUE,_xll.ohTrigger(RecalcTrigger,Trigger1M)),NA())</f>
        <v>7.0960034250378001E-3</v>
      </c>
      <c r="O3148" s="44">
        <f>IFERROR(_xll.qlIndexFixing(ONIndex3M,I3148,TRUE,_xll.ohTrigger(RecalcTrigger,Trigger3M)),NA())</f>
        <v>7.1757035188446672E-3</v>
      </c>
      <c r="P3148" s="44">
        <f>IFERROR(_xll.qlIndexFixing(ONIndex6M,I3148,TRUE,_xll.ohTrigger(RecalcTrigger,Trigger6M)),NA())</f>
        <v>7.2671325620055072E-3</v>
      </c>
      <c r="Q3148" s="146">
        <f>IFERROR(_xll.qlIndexFixing(ONIndex1Y,I3148,TRUE,_xll.ohTrigger(RecalcTrigger,Trigger1Y)),NA())</f>
        <v>7.4628529939335664E-3</v>
      </c>
    </row>
    <row r="3149" spans="2:17" x14ac:dyDescent="0.2">
      <c r="B3149" s="39" t="s">
        <v>42</v>
      </c>
      <c r="D3149" s="42">
        <f>_xll.qlCalendarAdvance(Calendar,$D3148,B3149,"f",FALSE)</f>
        <v>61843</v>
      </c>
      <c r="E3149" s="140">
        <f>_xll.qlInterestRateIndexValueDate(IndexON,D3149)</f>
        <v>61843</v>
      </c>
      <c r="F3149" s="156">
        <f>IFERROR(_xll.qlIndexFixing(IndexON,D3149,TRUE,_xll.ohTrigger(RecalcTrigger,TriggerON)),NA())</f>
        <v>6.3251528133112522E-3</v>
      </c>
      <c r="H3149" s="42">
        <f>_xll.qlCalendarAdvance(Calendar,$H3148,B3149,"f",FALSE)</f>
        <v>61843</v>
      </c>
      <c r="I3149" s="140">
        <f>_xll.qlInterestRateIndexValueDate(Index1M,$H3149)</f>
        <v>61843</v>
      </c>
      <c r="J3149" s="145">
        <f>IFERROR(_xll.qlIndexFixing(Index1M,$H3149,TRUE,_xll.ohTrigger(RecalcTrigger,Trigger1M)),NA())</f>
        <v>7.1082633246367212E-3</v>
      </c>
      <c r="K3149" s="44">
        <f>IFERROR(_xll.qlIndexFixing(Index3M,H3149,TRUE,_xll.ohTrigger(RecalcTrigger,Trigger3M)),NA())</f>
        <v>7.2015072619264079E-3</v>
      </c>
      <c r="L3149" s="44">
        <f>IFERROR(_xll.qlIndexFixing(Index6M,$H3149,TRUE,_xll.ohTrigger(RecalcTrigger,Trigger6M)),NA())</f>
        <v>7.3232467300223102E-3</v>
      </c>
      <c r="M3149" s="146">
        <f>IFERROR(_xll.qlIndexFixing(Index1Y,$H3149,TRUE,_xll.ohTrigger(RecalcTrigger,Trigger1Y)),NA())</f>
        <v>7.5750150045779119E-3</v>
      </c>
      <c r="N3149" s="145">
        <f>IFERROR(_xll.qlIndexFixing(ONIndex1M,I3149,TRUE,_xll.ohTrigger(RecalcTrigger,Trigger1M)),NA())</f>
        <v>7.0990721489327946E-3</v>
      </c>
      <c r="O3149" s="44">
        <f>IFERROR(_xll.qlIndexFixing(ONIndex3M,I3149,TRUE,_xll.ohTrigger(RecalcTrigger,Trigger3M)),NA())</f>
        <v>7.1783457475471657E-3</v>
      </c>
      <c r="P3149" s="44">
        <f>IFERROR(_xll.qlIndexFixing(ONIndex6M,I3149,TRUE,_xll.ohTrigger(RecalcTrigger,Trigger6M)),NA())</f>
        <v>7.2702567029969689E-3</v>
      </c>
      <c r="Q3149" s="146">
        <f>IFERROR(_xll.qlIndexFixing(ONIndex1Y,I3149,TRUE,_xll.ohTrigger(RecalcTrigger,Trigger1Y)),NA())</f>
        <v>7.4660965083162001E-3</v>
      </c>
    </row>
    <row r="3150" spans="2:17" x14ac:dyDescent="0.2">
      <c r="B3150" s="39" t="s">
        <v>42</v>
      </c>
      <c r="D3150" s="42">
        <f>_xll.qlCalendarAdvance(Calendar,$D3149,B3150,"f",FALSE)</f>
        <v>61850</v>
      </c>
      <c r="E3150" s="140">
        <f>_xll.qlInterestRateIndexValueDate(IndexON,D3150)</f>
        <v>61850</v>
      </c>
      <c r="F3150" s="156">
        <f>IFERROR(_xll.qlIndexFixing(IndexON,D3150,TRUE,_xll.ohTrigger(RecalcTrigger,TriggerON)),NA())</f>
        <v>6.3278908874264683E-3</v>
      </c>
      <c r="H3150" s="42">
        <f>_xll.qlCalendarAdvance(Calendar,$H3149,B3150,"f",FALSE)</f>
        <v>61850</v>
      </c>
      <c r="I3150" s="140">
        <f>_xll.qlInterestRateIndexValueDate(Index1M,$H3150)</f>
        <v>61850</v>
      </c>
      <c r="J3150" s="145">
        <f>IFERROR(_xll.qlIndexFixing(Index1M,$H3150,TRUE,_xll.ohTrigger(RecalcTrigger,Trigger1M)),NA())</f>
        <v>7.111021928922559E-3</v>
      </c>
      <c r="K3150" s="44">
        <f>IFERROR(_xll.qlIndexFixing(Index3M,H3150,TRUE,_xll.ohTrigger(RecalcTrigger,Trigger3M)),NA())</f>
        <v>7.2043586856444606E-3</v>
      </c>
      <c r="L3150" s="44">
        <f>IFERROR(_xll.qlIndexFixing(Index6M,$H3150,TRUE,_xll.ohTrigger(RecalcTrigger,Trigger6M)),NA())</f>
        <v>7.32712849749248E-3</v>
      </c>
      <c r="M3150" s="146">
        <f>IFERROR(_xll.qlIndexFixing(Index1Y,$H3150,TRUE,_xll.ohTrigger(RecalcTrigger,Trigger1Y)),NA())</f>
        <v>7.5780556127869048E-3</v>
      </c>
      <c r="N3150" s="145">
        <f>IFERROR(_xll.qlIndexFixing(ONIndex1M,I3150,TRUE,_xll.ohTrigger(RecalcTrigger,Trigger1M)),NA())</f>
        <v>7.1021329640075237E-3</v>
      </c>
      <c r="O3150" s="44">
        <f>IFERROR(_xll.qlIndexFixing(ONIndex3M,I3150,TRUE,_xll.ohTrigger(RecalcTrigger,Trigger3M)),NA())</f>
        <v>7.1809811663359202E-3</v>
      </c>
      <c r="P3150" s="44">
        <f>IFERROR(_xll.qlIndexFixing(ONIndex6M,I3150,TRUE,_xll.ohTrigger(RecalcTrigger,Trigger6M)),NA())</f>
        <v>7.2733727921214797E-3</v>
      </c>
      <c r="Q3150" s="146">
        <f>IFERROR(_xll.qlIndexFixing(ONIndex1Y,I3150,TRUE,_xll.ohTrigger(RecalcTrigger,Trigger1Y)),NA())</f>
        <v>7.4693316630991546E-3</v>
      </c>
    </row>
    <row r="3151" spans="2:17" x14ac:dyDescent="0.2">
      <c r="B3151" s="39" t="s">
        <v>42</v>
      </c>
      <c r="D3151" s="42">
        <f>_xll.qlCalendarAdvance(Calendar,$D3150,B3151,"f",FALSE)</f>
        <v>61857</v>
      </c>
      <c r="E3151" s="140">
        <f>_xll.qlInterestRateIndexValueDate(IndexON,D3151)</f>
        <v>61857</v>
      </c>
      <c r="F3151" s="156">
        <f>IFERROR(_xll.qlIndexFixing(IndexON,D3151,TRUE,_xll.ohTrigger(RecalcTrigger,TriggerON)),NA())</f>
        <v>6.3306218864445096E-3</v>
      </c>
      <c r="H3151" s="42">
        <f>_xll.qlCalendarAdvance(Calendar,$H3150,B3151,"f",FALSE)</f>
        <v>61857</v>
      </c>
      <c r="I3151" s="140">
        <f>_xll.qlInterestRateIndexValueDate(Index1M,$H3151)</f>
        <v>61857</v>
      </c>
      <c r="J3151" s="145">
        <f>IFERROR(_xll.qlIndexFixing(Index1M,$H3151,TRUE,_xll.ohTrigger(RecalcTrigger,Trigger1M)),NA())</f>
        <v>7.1140591554949908E-3</v>
      </c>
      <c r="K3151" s="44">
        <f>IFERROR(_xll.qlIndexFixing(Index3M,H3151,TRUE,_xll.ohTrigger(RecalcTrigger,Trigger3M)),NA())</f>
        <v>7.2069476732902751E-3</v>
      </c>
      <c r="L3151" s="44">
        <f>IFERROR(_xll.qlIndexFixing(Index6M,$H3151,TRUE,_xll.ohTrigger(RecalcTrigger,Trigger6M)),NA())</f>
        <v>7.3301412843307491E-3</v>
      </c>
      <c r="M3151" s="146">
        <f>IFERROR(_xll.qlIndexFixing(Index1Y,$H3151,TRUE,_xll.ohTrigger(RecalcTrigger,Trigger1Y)),NA())</f>
        <v>7.5810878073965249E-3</v>
      </c>
      <c r="N3151" s="145">
        <f>IFERROR(_xll.qlIndexFixing(ONIndex1M,I3151,TRUE,_xll.ohTrigger(RecalcTrigger,Trigger1M)),NA())</f>
        <v>7.105185869856756E-3</v>
      </c>
      <c r="O3151" s="44">
        <f>IFERROR(_xll.qlIndexFixing(ONIndex3M,I3151,TRUE,_xll.ohTrigger(RecalcTrigger,Trigger3M)),NA())</f>
        <v>7.1836097754540695E-3</v>
      </c>
      <c r="P3151" s="44">
        <f>IFERROR(_xll.qlIndexFixing(ONIndex6M,I3151,TRUE,_xll.ohTrigger(RecalcTrigger,Trigger6M)),NA())</f>
        <v>7.2764808293790395E-3</v>
      </c>
      <c r="Q3151" s="146">
        <f>IFERROR(_xll.qlIndexFixing(ONIndex1Y,I3151,TRUE,_xll.ohTrigger(RecalcTrigger,Trigger1Y)),NA())</f>
        <v>7.4725584583634763E-3</v>
      </c>
    </row>
    <row r="3152" spans="2:17" x14ac:dyDescent="0.2">
      <c r="B3152" s="39" t="s">
        <v>42</v>
      </c>
      <c r="D3152" s="42">
        <f>_xll.qlCalendarAdvance(Calendar,$D3151,B3152,"f",FALSE)</f>
        <v>61864</v>
      </c>
      <c r="E3152" s="140">
        <f>_xll.qlInterestRateIndexValueDate(IndexON,D3152)</f>
        <v>61864</v>
      </c>
      <c r="F3152" s="156">
        <f>IFERROR(_xll.qlIndexFixing(IndexON,D3152,TRUE,_xll.ohTrigger(RecalcTrigger,TriggerON)),NA())</f>
        <v>6.3333458102843299E-3</v>
      </c>
      <c r="H3152" s="42">
        <f>_xll.qlCalendarAdvance(Calendar,$H3151,B3152,"f",FALSE)</f>
        <v>61864</v>
      </c>
      <c r="I3152" s="140">
        <f>_xll.qlInterestRateIndexValueDate(Index1M,$H3152)</f>
        <v>61864</v>
      </c>
      <c r="J3152" s="145">
        <f>IFERROR(_xll.qlIndexFixing(Index1M,$H3152,TRUE,_xll.ohTrigger(RecalcTrigger,Trigger1M)),NA())</f>
        <v>7.1170884690124891E-3</v>
      </c>
      <c r="K3152" s="44">
        <f>IFERROR(_xll.qlIndexFixing(Index3M,H3152,TRUE,_xll.ohTrigger(RecalcTrigger,Trigger3M)),NA())</f>
        <v>7.2095298405127576E-3</v>
      </c>
      <c r="L3152" s="44">
        <f>IFERROR(_xll.qlIndexFixing(Index6M,$H3152,TRUE,_xll.ohTrigger(RecalcTrigger,Trigger6M)),NA())</f>
        <v>7.3331459939393754E-3</v>
      </c>
      <c r="M3152" s="146">
        <f>IFERROR(_xll.qlIndexFixing(Index1Y,$H3152,TRUE,_xll.ohTrigger(RecalcTrigger,Trigger1Y)),NA())</f>
        <v>7.5841115883301669E-3</v>
      </c>
      <c r="N3152" s="145">
        <f>IFERROR(_xll.qlIndexFixing(ONIndex1M,I3152,TRUE,_xll.ohTrigger(RecalcTrigger,Trigger1M)),NA())</f>
        <v>7.1082308666425842E-3</v>
      </c>
      <c r="O3152" s="44">
        <f>IFERROR(_xll.qlIndexFixing(ONIndex3M,I3152,TRUE,_xll.ohTrigger(RecalcTrigger,Trigger3M)),NA())</f>
        <v>7.1862315744963823E-3</v>
      </c>
      <c r="P3152" s="44">
        <f>IFERROR(_xll.qlIndexFixing(ONIndex6M,I3152,TRUE,_xll.ohTrigger(RecalcTrigger,Trigger6M)),NA())</f>
        <v>7.2795808147696484E-3</v>
      </c>
      <c r="Q3152" s="146">
        <f>IFERROR(_xll.qlIndexFixing(ONIndex1Y,I3152,TRUE,_xll.ohTrigger(RecalcTrigger,Trigger1Y)),NA())</f>
        <v>7.4757768940281188E-3</v>
      </c>
    </row>
    <row r="3153" spans="2:17" x14ac:dyDescent="0.2">
      <c r="B3153" s="39" t="s">
        <v>42</v>
      </c>
      <c r="D3153" s="42">
        <f>_xll.qlCalendarAdvance(Calendar,$D3152,B3153,"f",FALSE)</f>
        <v>61871</v>
      </c>
      <c r="E3153" s="140">
        <f>_xll.qlInterestRateIndexValueDate(IndexON,D3153)</f>
        <v>61871</v>
      </c>
      <c r="F3153" s="156">
        <f>IFERROR(_xll.qlIndexFixing(IndexON,D3153,TRUE,_xll.ohTrigger(RecalcTrigger,TriggerON)),NA())</f>
        <v>6.3360626590269753E-3</v>
      </c>
      <c r="H3153" s="42">
        <f>_xll.qlCalendarAdvance(Calendar,$H3152,B3153,"f",FALSE)</f>
        <v>61871</v>
      </c>
      <c r="I3153" s="140">
        <f>_xll.qlInterestRateIndexValueDate(Index1M,$H3153)</f>
        <v>61871</v>
      </c>
      <c r="J3153" s="145">
        <f>IFERROR(_xll.qlIndexFixing(Index1M,$H3153,TRUE,_xll.ohTrigger(RecalcTrigger,Trigger1M)),NA())</f>
        <v>7.1201098694674558E-3</v>
      </c>
      <c r="K3153" s="44">
        <f>IFERROR(_xll.qlIndexFixing(Index3M,H3153,TRUE,_xll.ohTrigger(RecalcTrigger,Trigger3M)),NA())</f>
        <v>7.2121051872995742E-3</v>
      </c>
      <c r="L3153" s="44">
        <f>IFERROR(_xll.qlIndexFixing(Index6M,$H3153,TRUE,_xll.ohTrigger(RecalcTrigger,Trigger6M)),NA())</f>
        <v>7.3361426262808843E-3</v>
      </c>
      <c r="M3153" s="146">
        <f>IFERROR(_xll.qlIndexFixing(Index1Y,$H3153,TRUE,_xll.ohTrigger(RecalcTrigger,Trigger1Y)),NA())</f>
        <v>7.5871269555125576E-3</v>
      </c>
      <c r="N3153" s="145">
        <f>IFERROR(_xll.qlIndexFixing(ONIndex1M,I3153,TRUE,_xll.ohTrigger(RecalcTrigger,Trigger1M)),NA())</f>
        <v>7.1112679543650081E-3</v>
      </c>
      <c r="O3153" s="44">
        <f>IFERROR(_xll.qlIndexFixing(ONIndex3M,I3153,TRUE,_xll.ohTrigger(RecalcTrigger,Trigger3M)),NA())</f>
        <v>7.1888465638680898E-3</v>
      </c>
      <c r="P3153" s="44">
        <f>IFERROR(_xll.qlIndexFixing(ONIndex6M,I3153,TRUE,_xll.ohTrigger(RecalcTrigger,Trigger6M)),NA())</f>
        <v>7.28267274821226E-3</v>
      </c>
      <c r="Q3153" s="146">
        <f>IFERROR(_xll.qlIndexFixing(ONIndex1Y,I3153,TRUE,_xll.ohTrigger(RecalcTrigger,Trigger1Y)),NA())</f>
        <v>7.4789869702551748E-3</v>
      </c>
    </row>
    <row r="3154" spans="2:17" x14ac:dyDescent="0.2">
      <c r="B3154" s="39" t="s">
        <v>42</v>
      </c>
      <c r="D3154" s="42">
        <f>_xll.qlCalendarAdvance(Calendar,$D3153,B3154,"f",FALSE)</f>
        <v>61878</v>
      </c>
      <c r="E3154" s="140">
        <f>_xll.qlInterestRateIndexValueDate(IndexON,D3154)</f>
        <v>61878</v>
      </c>
      <c r="F3154" s="156">
        <f>IFERROR(_xll.qlIndexFixing(IndexON,D3154,TRUE,_xll.ohTrigger(RecalcTrigger,TriggerON)),NA())</f>
        <v>6.3387724326724459E-3</v>
      </c>
      <c r="H3154" s="42">
        <f>_xll.qlCalendarAdvance(Calendar,$H3153,B3154,"f",FALSE)</f>
        <v>61878</v>
      </c>
      <c r="I3154" s="140">
        <f>_xll.qlInterestRateIndexValueDate(Index1M,$H3154)</f>
        <v>61878</v>
      </c>
      <c r="J3154" s="145">
        <f>IFERROR(_xll.qlIndexFixing(Index1M,$H3154,TRUE,_xll.ohTrigger(RecalcTrigger,Trigger1M)),NA())</f>
        <v>7.1222710763710617E-3</v>
      </c>
      <c r="K3154" s="44">
        <f>IFERROR(_xll.qlIndexFixing(Index3M,H3154,TRUE,_xll.ohTrigger(RecalcTrigger,Trigger3M)),NA())</f>
        <v>7.2146737136383919E-3</v>
      </c>
      <c r="L3154" s="44">
        <f>IFERROR(_xll.qlIndexFixing(Index6M,$H3154,TRUE,_xll.ohTrigger(RecalcTrigger,Trigger6M)),NA())</f>
        <v>7.3382780280827958E-3</v>
      </c>
      <c r="M3154" s="146">
        <f>IFERROR(_xll.qlIndexFixing(Index1Y,$H3154,TRUE,_xll.ohTrigger(RecalcTrigger,Trigger1Y)),NA())</f>
        <v>7.5901339088675357E-3</v>
      </c>
      <c r="N3154" s="145">
        <f>IFERROR(_xll.qlIndexFixing(ONIndex1M,I3154,TRUE,_xll.ohTrigger(RecalcTrigger,Trigger1M)),NA())</f>
        <v>7.1142971331861204E-3</v>
      </c>
      <c r="O3154" s="44">
        <f>IFERROR(_xll.qlIndexFixing(ONIndex3M,I3154,TRUE,_xll.ohTrigger(RecalcTrigger,Trigger3M)),NA())</f>
        <v>7.1914547433260534E-3</v>
      </c>
      <c r="P3154" s="44">
        <f>IFERROR(_xll.qlIndexFixing(ONIndex6M,I3154,TRUE,_xll.ohTrigger(RecalcTrigger,Trigger6M)),NA())</f>
        <v>7.2857566297068743E-3</v>
      </c>
      <c r="Q3154" s="146">
        <f>IFERROR(_xll.qlIndexFixing(ONIndex1Y,I3154,TRUE,_xll.ohTrigger(RecalcTrigger,Trigger1Y)),NA())</f>
        <v>7.4821886868015053E-3</v>
      </c>
    </row>
    <row r="3155" spans="2:17" x14ac:dyDescent="0.2">
      <c r="B3155" s="39" t="s">
        <v>42</v>
      </c>
      <c r="D3155" s="42">
        <f>_xll.qlCalendarAdvance(Calendar,$D3154,B3155,"f",FALSE)</f>
        <v>61885</v>
      </c>
      <c r="E3155" s="140">
        <f>_xll.qlInterestRateIndexValueDate(IndexON,D3155)</f>
        <v>61885</v>
      </c>
      <c r="F3155" s="156">
        <f>IFERROR(_xll.qlIndexFixing(IndexON,D3155,TRUE,_xll.ohTrigger(RecalcTrigger,TriggerON)),NA())</f>
        <v>6.3414751312207418E-3</v>
      </c>
      <c r="H3155" s="42">
        <f>_xll.qlCalendarAdvance(Calendar,$H3154,B3155,"f",FALSE)</f>
        <v>61885</v>
      </c>
      <c r="I3155" s="140">
        <f>_xll.qlInterestRateIndexValueDate(Index1M,$H3155)</f>
        <v>61885</v>
      </c>
      <c r="J3155" s="145">
        <f>IFERROR(_xll.qlIndexFixing(Index1M,$H3155,TRUE,_xll.ohTrigger(RecalcTrigger,Trigger1M)),NA())</f>
        <v>7.1261289311670001E-3</v>
      </c>
      <c r="K3155" s="44">
        <f>IFERROR(_xll.qlIndexFixing(Index3M,H3155,TRUE,_xll.ohTrigger(RecalcTrigger,Trigger3M)),NA())</f>
        <v>7.217235419515116E-3</v>
      </c>
      <c r="L3155" s="44">
        <f>IFERROR(_xll.qlIndexFixing(Index6M,$H3155,TRUE,_xll.ohTrigger(RecalcTrigger,Trigger6M)),NA())</f>
        <v>7.3412600570825631E-3</v>
      </c>
      <c r="M3155" s="146">
        <f>IFERROR(_xll.qlIndexFixing(Index1Y,$H3155,TRUE,_xll.ohTrigger(RecalcTrigger,Trigger1Y)),NA())</f>
        <v>7.5931324483202722E-3</v>
      </c>
      <c r="N3155" s="145">
        <f>IFERROR(_xll.qlIndexFixing(ONIndex1M,I3155,TRUE,_xll.ohTrigger(RecalcTrigger,Trigger1M)),NA())</f>
        <v>7.117318402781736E-3</v>
      </c>
      <c r="O3155" s="44">
        <f>IFERROR(_xll.qlIndexFixing(ONIndex3M,I3155,TRUE,_xll.ohTrigger(RecalcTrigger,Trigger3M)),NA())</f>
        <v>7.1940561128702729E-3</v>
      </c>
      <c r="P3155" s="44">
        <f>IFERROR(_xll.qlIndexFixing(ONIndex6M,I3155,TRUE,_xll.ohTrigger(RecalcTrigger,Trigger6M)),NA())</f>
        <v>7.2888324594966303E-3</v>
      </c>
      <c r="Q3155" s="146">
        <f>IFERROR(_xll.qlIndexFixing(ONIndex1Y,I3155,TRUE,_xll.ohTrigger(RecalcTrigger,Trigger1Y)),NA())</f>
        <v>7.4853820439102492E-3</v>
      </c>
    </row>
    <row r="3156" spans="2:17" x14ac:dyDescent="0.2">
      <c r="B3156" s="39" t="s">
        <v>42</v>
      </c>
      <c r="D3156" s="42">
        <f>_xll.qlCalendarAdvance(Calendar,$D3155,B3156,"f",FALSE)</f>
        <v>61892</v>
      </c>
      <c r="E3156" s="140">
        <f>_xll.qlInterestRateIndexValueDate(IndexON,D3156)</f>
        <v>61892</v>
      </c>
      <c r="F3156" s="156">
        <f>IFERROR(_xll.qlIndexFixing(IndexON,D3156,TRUE,_xll.ohTrigger(RecalcTrigger,TriggerON)),NA())</f>
        <v>6.3441707545908166E-3</v>
      </c>
      <c r="H3156" s="42">
        <f>_xll.qlCalendarAdvance(Calendar,$H3155,B3156,"f",FALSE)</f>
        <v>61892</v>
      </c>
      <c r="I3156" s="140">
        <f>_xll.qlInterestRateIndexValueDate(Index1M,$H3156)</f>
        <v>61892</v>
      </c>
      <c r="J3156" s="145">
        <f>IFERROR(_xll.qlIndexFixing(Index1M,$H3156,TRUE,_xll.ohTrigger(RecalcTrigger,Trigger1M)),NA())</f>
        <v>7.1291265923989142E-3</v>
      </c>
      <c r="K3156" s="44">
        <f>IFERROR(_xll.qlIndexFixing(Index3M,H3156,TRUE,_xll.ohTrigger(RecalcTrigger,Trigger3M)),NA())</f>
        <v>7.2197903049165324E-3</v>
      </c>
      <c r="L3156" s="44">
        <f>IFERROR(_xll.qlIndexFixing(Index6M,$H3156,TRUE,_xll.ohTrigger(RecalcTrigger,Trigger6M)),NA())</f>
        <v>7.3442340091269048E-3</v>
      </c>
      <c r="M3156" s="146">
        <f>IFERROR(_xll.qlIndexFixing(Index1Y,$H3156,TRUE,_xll.ohTrigger(RecalcTrigger,Trigger1Y)),NA())</f>
        <v>7.596122573795272E-3</v>
      </c>
      <c r="N3156" s="145">
        <f>IFERROR(_xll.qlIndexFixing(ONIndex1M,I3156,TRUE,_xll.ohTrigger(RecalcTrigger,Trigger1M)),NA())</f>
        <v>7.1203317633949936E-3</v>
      </c>
      <c r="O3156" s="44">
        <f>IFERROR(_xll.qlIndexFixing(ONIndex3M,I3156,TRUE,_xll.ohTrigger(RecalcTrigger,Trigger3M)),NA())</f>
        <v>7.196650672662841E-3</v>
      </c>
      <c r="P3156" s="44">
        <f>IFERROR(_xll.qlIndexFixing(ONIndex6M,I3156,TRUE,_xll.ohTrigger(RecalcTrigger,Trigger6M)),NA())</f>
        <v>7.2919002372573427E-3</v>
      </c>
      <c r="Q3156" s="146">
        <f>IFERROR(_xll.qlIndexFixing(ONIndex1Y,I3156,TRUE,_xll.ohTrigger(RecalcTrigger,Trigger1Y)),NA())</f>
        <v>7.4885670415003602E-3</v>
      </c>
    </row>
    <row r="3157" spans="2:17" x14ac:dyDescent="0.2">
      <c r="B3157" s="39" t="s">
        <v>42</v>
      </c>
      <c r="D3157" s="42">
        <f>_xll.qlCalendarAdvance(Calendar,$D3156,B3157,"f",FALSE)</f>
        <v>61899</v>
      </c>
      <c r="E3157" s="140">
        <f>_xll.qlInterestRateIndexValueDate(IndexON,D3157)</f>
        <v>61899</v>
      </c>
      <c r="F3157" s="156">
        <f>IFERROR(_xll.qlIndexFixing(IndexON,D3157,TRUE,_xll.ohTrigger(RecalcTrigger,TriggerON)),NA())</f>
        <v>6.3468593029447629E-3</v>
      </c>
      <c r="H3157" s="42">
        <f>_xll.qlCalendarAdvance(Calendar,$H3156,B3157,"f",FALSE)</f>
        <v>61899</v>
      </c>
      <c r="I3157" s="140">
        <f>_xll.qlInterestRateIndexValueDate(Index1M,$H3157)</f>
        <v>61899</v>
      </c>
      <c r="J3157" s="145">
        <f>IFERROR(_xll.qlIndexFixing(Index1M,$H3157,TRUE,_xll.ohTrigger(RecalcTrigger,Trigger1M)),NA())</f>
        <v>7.1321163405455024E-3</v>
      </c>
      <c r="K3157" s="44">
        <f>IFERROR(_xll.qlIndexFixing(Index3M,H3157,TRUE,_xll.ohTrigger(RecalcTrigger,Trigger3M)),NA())</f>
        <v>7.2223383698294267E-3</v>
      </c>
      <c r="L3157" s="44">
        <f>IFERROR(_xll.qlIndexFixing(Index6M,$H3157,TRUE,_xll.ohTrigger(RecalcTrigger,Trigger6M)),NA())</f>
        <v>7.3471998841795061E-3</v>
      </c>
      <c r="M3157" s="146">
        <f>IFERROR(_xll.qlIndexFixing(Index1Y,$H3157,TRUE,_xll.ohTrigger(RecalcTrigger,Trigger1Y)),NA())</f>
        <v>7.5991042852174839E-3</v>
      </c>
      <c r="N3157" s="145">
        <f>IFERROR(_xll.qlIndexFixing(ONIndex1M,I3157,TRUE,_xll.ohTrigger(RecalcTrigger,Trigger1M)),NA())</f>
        <v>7.1233372148638008E-3</v>
      </c>
      <c r="O3157" s="44">
        <f>IFERROR(_xll.qlIndexFixing(ONIndex3M,I3157,TRUE,_xll.ohTrigger(RecalcTrigger,Trigger3M)),NA())</f>
        <v>7.1992384224606187E-3</v>
      </c>
      <c r="P3157" s="44">
        <f>IFERROR(_xll.qlIndexFixing(ONIndex6M,I3157,TRUE,_xll.ohTrigger(RecalcTrigger,Trigger6M)),NA())</f>
        <v>7.2949599632321505E-3</v>
      </c>
      <c r="Q3157" s="146">
        <f>IFERROR(_xll.qlIndexFixing(ONIndex1Y,I3157,TRUE,_xll.ohTrigger(RecalcTrigger,Trigger1Y)),NA())</f>
        <v>7.4917436794907921E-3</v>
      </c>
    </row>
    <row r="3158" spans="2:17" x14ac:dyDescent="0.2">
      <c r="B3158" s="39" t="s">
        <v>42</v>
      </c>
      <c r="D3158" s="42">
        <f>_xll.qlCalendarAdvance(Calendar,$D3157,B3158,"f",FALSE)</f>
        <v>61906</v>
      </c>
      <c r="E3158" s="140">
        <f>_xll.qlInterestRateIndexValueDate(IndexON,D3158)</f>
        <v>61906</v>
      </c>
      <c r="F3158" s="156">
        <f>IFERROR(_xll.qlIndexFixing(IndexON,D3158,TRUE,_xll.ohTrigger(RecalcTrigger,TriggerON)),NA())</f>
        <v>6.3495407762015343E-3</v>
      </c>
      <c r="H3158" s="42">
        <f>_xll.qlCalendarAdvance(Calendar,$H3157,B3158,"f",FALSE)</f>
        <v>61906</v>
      </c>
      <c r="I3158" s="140">
        <f>_xll.qlInterestRateIndexValueDate(Index1M,$H3158)</f>
        <v>61906</v>
      </c>
      <c r="J3158" s="145">
        <f>IFERROR(_xll.qlIndexFixing(Index1M,$H3158,TRUE,_xll.ohTrigger(RecalcTrigger,Trigger1M)),NA())</f>
        <v>7.1350981755991666E-3</v>
      </c>
      <c r="K3158" s="44">
        <f>IFERROR(_xll.qlIndexFixing(Index3M,H3158,TRUE,_xll.ohTrigger(RecalcTrigger,Trigger3M)),NA())</f>
        <v>7.224879614242348E-3</v>
      </c>
      <c r="L3158" s="44">
        <f>IFERROR(_xll.qlIndexFixing(Index6M,$H3158,TRUE,_xll.ohTrigger(RecalcTrigger,Trigger6M)),NA())</f>
        <v>7.3501576822058217E-3</v>
      </c>
      <c r="M3158" s="146">
        <f>IFERROR(_xll.qlIndexFixing(Index1Y,$H3158,TRUE,_xll.ohTrigger(RecalcTrigger,Trigger1Y)),NA())</f>
        <v>7.602077582512301E-3</v>
      </c>
      <c r="N3158" s="145">
        <f>IFERROR(_xll.qlIndexFixing(ONIndex1M,I3158,TRUE,_xll.ohTrigger(RecalcTrigger,Trigger1M)),NA())</f>
        <v>7.1263347574312963E-3</v>
      </c>
      <c r="O3158" s="44">
        <f>IFERROR(_xll.qlIndexFixing(ONIndex3M,I3158,TRUE,_xll.ohTrigger(RecalcTrigger,Trigger3M)),NA())</f>
        <v>7.201819362506745E-3</v>
      </c>
      <c r="P3158" s="44">
        <f>IFERROR(_xll.qlIndexFixing(ONIndex6M,I3158,TRUE,_xll.ohTrigger(RecalcTrigger,Trigger6M)),NA())</f>
        <v>7.298011637258961E-3</v>
      </c>
      <c r="Q3158" s="146">
        <f>IFERROR(_xll.qlIndexFixing(ONIndex1Y,I3158,TRUE,_xll.ohTrigger(RecalcTrigger,Trigger1Y)),NA())</f>
        <v>7.4949119578815449E-3</v>
      </c>
    </row>
    <row r="3159" spans="2:17" x14ac:dyDescent="0.2">
      <c r="B3159" s="39" t="s">
        <v>42</v>
      </c>
      <c r="D3159" s="42">
        <f>_xll.qlCalendarAdvance(Calendar,$D3158,B3159,"f",FALSE)</f>
        <v>61913</v>
      </c>
      <c r="E3159" s="140">
        <f>_xll.qlInterestRateIndexValueDate(IndexON,D3159)</f>
        <v>61913</v>
      </c>
      <c r="F3159" s="156">
        <f>IFERROR(_xll.qlIndexFixing(IndexON,D3159,TRUE,_xll.ohTrigger(RecalcTrigger,TriggerON)),NA())</f>
        <v>6.3522151742800848E-3</v>
      </c>
      <c r="H3159" s="42">
        <f>_xll.qlCalendarAdvance(Calendar,$H3158,B3159,"f",FALSE)</f>
        <v>61913</v>
      </c>
      <c r="I3159" s="140">
        <f>_xll.qlInterestRateIndexValueDate(Index1M,$H3159)</f>
        <v>61913</v>
      </c>
      <c r="J3159" s="145">
        <f>IFERROR(_xll.qlIndexFixing(Index1M,$H3159,TRUE,_xll.ohTrigger(RecalcTrigger,Trigger1M)),NA())</f>
        <v>7.1380720975523088E-3</v>
      </c>
      <c r="K3159" s="44">
        <f>IFERROR(_xll.qlIndexFixing(Index3M,H3159,TRUE,_xll.ohTrigger(RecalcTrigger,Trigger3M)),NA())</f>
        <v>7.2274140381403187E-3</v>
      </c>
      <c r="L3159" s="44">
        <f>IFERROR(_xll.qlIndexFixing(Index6M,$H3159,TRUE,_xll.ohTrigger(RecalcTrigger,Trigger6M)),NA())</f>
        <v>7.3539527956738484E-3</v>
      </c>
      <c r="M3159" s="146">
        <f>IFERROR(_xll.qlIndexFixing(Index1Y,$H3159,TRUE,_xll.ohTrigger(RecalcTrigger,Trigger1Y)),NA())</f>
        <v>7.6050424656051163E-3</v>
      </c>
      <c r="N3159" s="145">
        <f>IFERROR(_xll.qlIndexFixing(ONIndex1M,I3159,TRUE,_xll.ohTrigger(RecalcTrigger,Trigger1M)),NA())</f>
        <v>7.1293243907732951E-3</v>
      </c>
      <c r="O3159" s="44">
        <f>IFERROR(_xll.qlIndexFixing(ONIndex3M,I3159,TRUE,_xll.ohTrigger(RecalcTrigger,Trigger3M)),NA())</f>
        <v>7.2043934928012199E-3</v>
      </c>
      <c r="P3159" s="44">
        <f>IFERROR(_xll.qlIndexFixing(ONIndex6M,I3159,TRUE,_xll.ohTrigger(RecalcTrigger,Trigger6M)),NA())</f>
        <v>7.3010552594188205E-3</v>
      </c>
      <c r="Q3159" s="146">
        <f>IFERROR(_xll.qlIndexFixing(ONIndex1Y,I3159,TRUE,_xll.ohTrigger(RecalcTrigger,Trigger1Y)),NA())</f>
        <v>7.498071876834711E-3</v>
      </c>
    </row>
    <row r="3160" spans="2:17" x14ac:dyDescent="0.2">
      <c r="B3160" s="39" t="s">
        <v>42</v>
      </c>
      <c r="D3160" s="42">
        <f>_xll.qlCalendarAdvance(Calendar,$D3159,B3160,"f",FALSE)</f>
        <v>61920</v>
      </c>
      <c r="E3160" s="140">
        <f>_xll.qlInterestRateIndexValueDate(IndexON,D3160)</f>
        <v>61920</v>
      </c>
      <c r="F3160" s="156">
        <f>IFERROR(_xll.qlIndexFixing(IndexON,D3160,TRUE,_xll.ohTrigger(RecalcTrigger,TriggerON)),NA())</f>
        <v>6.3548824972614604E-3</v>
      </c>
      <c r="H3160" s="42">
        <f>_xll.qlCalendarAdvance(Calendar,$H3159,B3160,"f",FALSE)</f>
        <v>61920</v>
      </c>
      <c r="I3160" s="140">
        <f>_xll.qlInterestRateIndexValueDate(Index1M,$H3160)</f>
        <v>61920</v>
      </c>
      <c r="J3160" s="145">
        <f>IFERROR(_xll.qlIndexFixing(Index1M,$H3160,TRUE,_xll.ohTrigger(RecalcTrigger,Trigger1M)),NA())</f>
        <v>7.1410381063998635E-3</v>
      </c>
      <c r="K3160" s="44">
        <f>IFERROR(_xll.qlIndexFixing(Index3M,H3160,TRUE,_xll.ohTrigger(RecalcTrigger,Trigger3M)),NA())</f>
        <v>7.2299416415110059E-3</v>
      </c>
      <c r="L3160" s="44">
        <f>IFERROR(_xll.qlIndexFixing(Index6M,$H3160,TRUE,_xll.ohTrigger(RecalcTrigger,Trigger6M)),NA())</f>
        <v>7.3568928861215679E-3</v>
      </c>
      <c r="M3160" s="146">
        <f>IFERROR(_xll.qlIndexFixing(Index1Y,$H3160,TRUE,_xll.ohTrigger(RecalcTrigger,Trigger1Y)),NA())</f>
        <v>7.6079989344217669E-3</v>
      </c>
      <c r="N3160" s="145">
        <f>IFERROR(_xll.qlIndexFixing(ONIndex1M,I3160,TRUE,_xll.ohTrigger(RecalcTrigger,Trigger1M)),NA())</f>
        <v>7.1323061152139822E-3</v>
      </c>
      <c r="O3160" s="44">
        <f>IFERROR(_xll.qlIndexFixing(ONIndex3M,I3160,TRUE,_xll.ohTrigger(RecalcTrigger,Trigger3M)),NA())</f>
        <v>7.2069608131009044E-3</v>
      </c>
      <c r="P3160" s="44">
        <f>IFERROR(_xll.qlIndexFixing(ONIndex6M,I3160,TRUE,_xll.ohTrigger(RecalcTrigger,Trigger6M)),NA())</f>
        <v>7.3040908296306828E-3</v>
      </c>
      <c r="Q3160" s="146">
        <f>IFERROR(_xll.qlIndexFixing(ONIndex1Y,I3160,TRUE,_xll.ohTrigger(RecalcTrigger,Trigger1Y)),NA())</f>
        <v>7.501223436188198E-3</v>
      </c>
    </row>
    <row r="3161" spans="2:17" x14ac:dyDescent="0.2">
      <c r="B3161" s="39" t="s">
        <v>42</v>
      </c>
      <c r="D3161" s="42">
        <f>_xll.qlCalendarAdvance(Calendar,$D3160,B3161,"f",FALSE)</f>
        <v>61927</v>
      </c>
      <c r="E3161" s="140">
        <f>_xll.qlInterestRateIndexValueDate(IndexON,D3161)</f>
        <v>61927</v>
      </c>
      <c r="F3161" s="156">
        <f>IFERROR(_xll.qlIndexFixing(IndexON,D3161,TRUE,_xll.ohTrigger(RecalcTrigger,TriggerON)),NA())</f>
        <v>6.3575427451456612E-3</v>
      </c>
      <c r="H3161" s="42">
        <f>_xll.qlCalendarAdvance(Calendar,$H3160,B3161,"f",FALSE)</f>
        <v>61927</v>
      </c>
      <c r="I3161" s="140">
        <f>_xll.qlInterestRateIndexValueDate(Index1M,$H3161)</f>
        <v>61927</v>
      </c>
      <c r="J3161" s="145">
        <f>IFERROR(_xll.qlIndexFixing(Index1M,$H3161,TRUE,_xll.ohTrigger(RecalcTrigger,Trigger1M)),NA())</f>
        <v>7.1439962021367653E-3</v>
      </c>
      <c r="K3161" s="44">
        <f>IFERROR(_xll.qlIndexFixing(Index3M,H3161,TRUE,_xll.ohTrigger(RecalcTrigger,Trigger3M)),NA())</f>
        <v>7.2324624243403158E-3</v>
      </c>
      <c r="L3161" s="44">
        <f>IFERROR(_xll.qlIndexFixing(Index6M,$H3161,TRUE,_xll.ohTrigger(RecalcTrigger,Trigger6M)),NA())</f>
        <v>7.3598248990111009E-3</v>
      </c>
      <c r="M3161" s="146">
        <f>IFERROR(_xll.qlIndexFixing(Index1Y,$H3161,TRUE,_xll.ohTrigger(RecalcTrigger,Trigger1Y)),NA())</f>
        <v>7.6109469888880898E-3</v>
      </c>
      <c r="N3161" s="145">
        <f>IFERROR(_xll.qlIndexFixing(ONIndex1M,I3161,TRUE,_xll.ohTrigger(RecalcTrigger,Trigger1M)),NA())</f>
        <v>7.1352799305102188E-3</v>
      </c>
      <c r="O3161" s="44">
        <f>IFERROR(_xll.qlIndexFixing(ONIndex3M,I3161,TRUE,_xll.ohTrigger(RecalcTrigger,Trigger3M)),NA())</f>
        <v>7.2095213235678912E-3</v>
      </c>
      <c r="P3161" s="44">
        <f>IFERROR(_xll.qlIndexFixing(ONIndex6M,I3161,TRUE,_xll.ohTrigger(RecalcTrigger,Trigger6M)),NA())</f>
        <v>7.3071183480566404E-3</v>
      </c>
      <c r="Q3161" s="146">
        <f>IFERROR(_xll.qlIndexFixing(ONIndex1Y,I3161,TRUE,_xll.ohTrigger(RecalcTrigger,Trigger1Y)),NA())</f>
        <v>7.5043666360230521E-3</v>
      </c>
    </row>
    <row r="3162" spans="2:17" x14ac:dyDescent="0.2">
      <c r="B3162" s="39" t="s">
        <v>42</v>
      </c>
      <c r="D3162" s="42">
        <f>_xll.qlCalendarAdvance(Calendar,$D3161,B3162,"f",FALSE)</f>
        <v>61934</v>
      </c>
      <c r="E3162" s="140">
        <f>_xll.qlInterestRateIndexValueDate(IndexON,D3162)</f>
        <v>61934</v>
      </c>
      <c r="F3162" s="156">
        <f>IFERROR(_xll.qlIndexFixing(IndexON,D3162,TRUE,_xll.ohTrigger(RecalcTrigger,TriggerON)),NA())</f>
        <v>6.3601959180137335E-3</v>
      </c>
      <c r="H3162" s="42">
        <f>_xll.qlCalendarAdvance(Calendar,$H3161,B3162,"f",FALSE)</f>
        <v>61934</v>
      </c>
      <c r="I3162" s="140">
        <f>_xll.qlInterestRateIndexValueDate(Index1M,$H3162)</f>
        <v>61934</v>
      </c>
      <c r="J3162" s="145">
        <f>IFERROR(_xll.qlIndexFixing(Index1M,$H3162,TRUE,_xll.ohTrigger(RecalcTrigger,Trigger1M)),NA())</f>
        <v>7.1472263328463447E-3</v>
      </c>
      <c r="K3162" s="44">
        <f>IFERROR(_xll.qlIndexFixing(Index3M,H3162,TRUE,_xll.ohTrigger(RecalcTrigger,Trigger3M)),NA())</f>
        <v>7.2349763866167956E-3</v>
      </c>
      <c r="L3162" s="44">
        <f>IFERROR(_xll.qlIndexFixing(Index6M,$H3162,TRUE,_xll.ohTrigger(RecalcTrigger,Trigger6M)),NA())</f>
        <v>7.3627488343054109E-3</v>
      </c>
      <c r="M3162" s="146">
        <f>IFERROR(_xll.qlIndexFixing(Index1Y,$H3162,TRUE,_xll.ohTrigger(RecalcTrigger,Trigger1Y)),NA())</f>
        <v>7.6138866289301443E-3</v>
      </c>
      <c r="N3162" s="145">
        <f>IFERROR(_xll.qlIndexFixing(ONIndex1M,I3162,TRUE,_xll.ohTrigger(RecalcTrigger,Trigger1M)),NA())</f>
        <v>7.1382458368240975E-3</v>
      </c>
      <c r="O3162" s="44">
        <f>IFERROR(_xll.qlIndexFixing(ONIndex3M,I3162,TRUE,_xll.ohTrigger(RecalcTrigger,Trigger3M)),NA())</f>
        <v>7.2120750242832266E-3</v>
      </c>
      <c r="P3162" s="44">
        <f>IFERROR(_xll.qlIndexFixing(ONIndex6M,I3162,TRUE,_xll.ohTrigger(RecalcTrigger,Trigger6M)),NA())</f>
        <v>7.310137814615647E-3</v>
      </c>
      <c r="Q3162" s="146">
        <f>IFERROR(_xll.qlIndexFixing(ONIndex1Y,I3162,TRUE,_xll.ohTrigger(RecalcTrigger,Trigger1Y)),NA())</f>
        <v>7.5075014763392733E-3</v>
      </c>
    </row>
    <row r="3163" spans="2:17" x14ac:dyDescent="0.2">
      <c r="B3163" s="39" t="s">
        <v>42</v>
      </c>
      <c r="D3163" s="42">
        <f>_xll.qlCalendarAdvance(Calendar,$D3162,B3163,"f",FALSE)</f>
        <v>61941</v>
      </c>
      <c r="E3163" s="140">
        <f>_xll.qlInterestRateIndexValueDate(IndexON,D3163)</f>
        <v>61941</v>
      </c>
      <c r="F3163" s="156">
        <f>IFERROR(_xll.qlIndexFixing(IndexON,D3163,TRUE,_xll.ohTrigger(RecalcTrigger,TriggerON)),NA())</f>
        <v>6.3628420156225385E-3</v>
      </c>
      <c r="H3163" s="42">
        <f>_xll.qlCalendarAdvance(Calendar,$H3162,B3163,"f",FALSE)</f>
        <v>61941</v>
      </c>
      <c r="I3163" s="140">
        <f>_xll.qlInterestRateIndexValueDate(Index1M,$H3163)</f>
        <v>61941</v>
      </c>
      <c r="J3163" s="145">
        <f>IFERROR(_xll.qlIndexFixing(Index1M,$H3163,TRUE,_xll.ohTrigger(RecalcTrigger,Trigger1M)),NA())</f>
        <v>7.1498886542532836E-3</v>
      </c>
      <c r="K3163" s="44">
        <f>IFERROR(_xll.qlIndexFixing(Index3M,H3163,TRUE,_xll.ohTrigger(RecalcTrigger,Trigger3M)),NA())</f>
        <v>7.2374835283272303E-3</v>
      </c>
      <c r="L3163" s="44">
        <f>IFERROR(_xll.qlIndexFixing(Index6M,$H3163,TRUE,_xll.ohTrigger(RecalcTrigger,Trigger6M)),NA())</f>
        <v>7.3656646919683317E-3</v>
      </c>
      <c r="M3163" s="146">
        <f>IFERROR(_xll.qlIndexFixing(Index1Y,$H3163,TRUE,_xll.ohTrigger(RecalcTrigger,Trigger1Y)),NA())</f>
        <v>7.6168178544739895E-3</v>
      </c>
      <c r="N3163" s="145">
        <f>IFERROR(_xll.qlIndexFixing(ONIndex1M,I3163,TRUE,_xll.ohTrigger(RecalcTrigger,Trigger1M)),NA())</f>
        <v>7.1412038339935258E-3</v>
      </c>
      <c r="O3163" s="44">
        <f>IFERROR(_xll.qlIndexFixing(ONIndex3M,I3163,TRUE,_xll.ohTrigger(RecalcTrigger,Trigger3M)),NA())</f>
        <v>7.2146219150848179E-3</v>
      </c>
      <c r="P3163" s="44">
        <f>IFERROR(_xll.qlIndexFixing(ONIndex6M,I3163,TRUE,_xll.ohTrigger(RecalcTrigger,Trigger6M)),NA())</f>
        <v>7.3131492292266564E-3</v>
      </c>
      <c r="Q3163" s="146">
        <f>IFERROR(_xll.qlIndexFixing(ONIndex1Y,I3163,TRUE,_xll.ohTrigger(RecalcTrigger,Trigger1Y)),NA())</f>
        <v>7.5106279568937229E-3</v>
      </c>
    </row>
    <row r="3164" spans="2:17" x14ac:dyDescent="0.2">
      <c r="B3164" s="39" t="s">
        <v>42</v>
      </c>
      <c r="D3164" s="42">
        <f>_xll.qlCalendarAdvance(Calendar,$D3163,B3164,"f",FALSE)</f>
        <v>61948</v>
      </c>
      <c r="E3164" s="140">
        <f>_xll.qlInterestRateIndexValueDate(IndexON,D3164)</f>
        <v>61948</v>
      </c>
      <c r="F3164" s="156">
        <f>IFERROR(_xll.qlIndexFixing(IndexON,D3164,TRUE,_xll.ohTrigger(RecalcTrigger,TriggerON)),NA())</f>
        <v>6.3654810382152149E-3</v>
      </c>
      <c r="H3164" s="42">
        <f>_xll.qlCalendarAdvance(Calendar,$H3163,B3164,"f",FALSE)</f>
        <v>61948</v>
      </c>
      <c r="I3164" s="140">
        <f>_xll.qlInterestRateIndexValueDate(Index1M,$H3164)</f>
        <v>61948</v>
      </c>
      <c r="J3164" s="145">
        <f>IFERROR(_xll.qlIndexFixing(Index1M,$H3164,TRUE,_xll.ohTrigger(RecalcTrigger,Trigger1M)),NA())</f>
        <v>7.1528230106202365E-3</v>
      </c>
      <c r="K3164" s="44">
        <f>IFERROR(_xll.qlIndexFixing(Index3M,H3164,TRUE,_xll.ohTrigger(RecalcTrigger,Trigger3M)),NA())</f>
        <v>7.2399838494575262E-3</v>
      </c>
      <c r="L3164" s="44">
        <f>IFERROR(_xll.qlIndexFixing(Index6M,$H3164,TRUE,_xll.ohTrigger(RecalcTrigger,Trigger6M)),NA())</f>
        <v>7.3685724719641322E-3</v>
      </c>
      <c r="M3164" s="146">
        <f>IFERROR(_xll.qlIndexFixing(Index1Y,$H3164,TRUE,_xll.ohTrigger(RecalcTrigger,Trigger1Y)),NA())</f>
        <v>7.6197406654465727E-3</v>
      </c>
      <c r="N3164" s="145">
        <f>IFERROR(_xll.qlIndexFixing(ONIndex1M,I3164,TRUE,_xll.ohTrigger(RecalcTrigger,Trigger1M)),NA())</f>
        <v>7.1441539220995498E-3</v>
      </c>
      <c r="O3164" s="44">
        <f>IFERROR(_xll.qlIndexFixing(ONIndex3M,I3164,TRUE,_xll.ohTrigger(RecalcTrigger,Trigger3M)),NA())</f>
        <v>7.2171619959726652E-3</v>
      </c>
      <c r="P3164" s="44">
        <f>IFERROR(_xll.qlIndexFixing(ONIndex6M,I3164,TRUE,_xll.ohTrigger(RecalcTrigger,Trigger6M)),NA())</f>
        <v>7.3161525918896686E-3</v>
      </c>
      <c r="Q3164" s="146">
        <f>IFERROR(_xll.qlIndexFixing(ONIndex1Y,I3164,TRUE,_xll.ohTrigger(RecalcTrigger,Trigger1Y)),NA())</f>
        <v>7.5137460780916321E-3</v>
      </c>
    </row>
    <row r="3165" spans="2:17" x14ac:dyDescent="0.2">
      <c r="B3165" s="39" t="s">
        <v>42</v>
      </c>
      <c r="D3165" s="42">
        <f>_xll.qlCalendarAdvance(Calendar,$D3164,B3165,"f",FALSE)</f>
        <v>61955</v>
      </c>
      <c r="E3165" s="140">
        <f>_xll.qlInterestRateIndexValueDate(IndexON,D3165)</f>
        <v>61955</v>
      </c>
      <c r="F3165" s="156">
        <f>IFERROR(_xll.qlIndexFixing(IndexON,D3165,TRUE,_xll.ohTrigger(RecalcTrigger,TriggerON)),NA())</f>
        <v>6.3681129856296703E-3</v>
      </c>
      <c r="H3165" s="42">
        <f>_xll.qlCalendarAdvance(Calendar,$H3164,B3165,"f",FALSE)</f>
        <v>61955</v>
      </c>
      <c r="I3165" s="140">
        <f>_xll.qlInterestRateIndexValueDate(Index1M,$H3165)</f>
        <v>61955</v>
      </c>
      <c r="J3165" s="145">
        <f>IFERROR(_xll.qlIndexFixing(Index1M,$H3165,TRUE,_xll.ohTrigger(RecalcTrigger,Trigger1M)),NA())</f>
        <v>7.1557494538486768E-3</v>
      </c>
      <c r="K3165" s="44">
        <f>IFERROR(_xll.qlIndexFixing(Index3M,H3165,TRUE,_xll.ohTrigger(RecalcTrigger,Trigger3M)),NA())</f>
        <v>7.2424773499971109E-3</v>
      </c>
      <c r="L3165" s="44">
        <f>IFERROR(_xll.qlIndexFixing(Index6M,$H3165,TRUE,_xll.ohTrigger(RecalcTrigger,Trigger6M)),NA())</f>
        <v>7.3714721742579549E-3</v>
      </c>
      <c r="M3165" s="146">
        <f>IFERROR(_xll.qlIndexFixing(Index1Y,$H3165,TRUE,_xll.ohTrigger(RecalcTrigger,Trigger1Y)),NA())</f>
        <v>7.6226550617746192E-3</v>
      </c>
      <c r="N3165" s="145">
        <f>IFERROR(_xll.qlIndexFixing(ONIndex1M,I3165,TRUE,_xll.ohTrigger(RecalcTrigger,Trigger1M)),NA())</f>
        <v>7.1470961011421696E-3</v>
      </c>
      <c r="O3165" s="44">
        <f>IFERROR(_xll.qlIndexFixing(ONIndex3M,I3165,TRUE,_xll.ohTrigger(RecalcTrigger,Trigger3M)),NA())</f>
        <v>7.219695267108861E-3</v>
      </c>
      <c r="P3165" s="44">
        <f>IFERROR(_xll.qlIndexFixing(ONIndex6M,I3165,TRUE,_xll.ohTrigger(RecalcTrigger,Trigger6M)),NA())</f>
        <v>7.3191479028478224E-3</v>
      </c>
      <c r="Q3165" s="146">
        <f>IFERROR(_xll.qlIndexFixing(ONIndex1Y,I3165,TRUE,_xll.ohTrigger(RecalcTrigger,Trigger1Y)),NA())</f>
        <v>7.5168558397709084E-3</v>
      </c>
    </row>
    <row r="3166" spans="2:17" x14ac:dyDescent="0.2">
      <c r="B3166" s="39" t="s">
        <v>42</v>
      </c>
      <c r="D3166" s="42">
        <f>_xll.qlCalendarAdvance(Calendar,$D3165,B3166,"f",FALSE)</f>
        <v>61962</v>
      </c>
      <c r="E3166" s="140">
        <f>_xll.qlInterestRateIndexValueDate(IndexON,D3166)</f>
        <v>61962</v>
      </c>
      <c r="F3166" s="156">
        <f>IFERROR(_xll.qlIndexFixing(IndexON,D3166,TRUE,_xll.ohTrigger(RecalcTrigger,TriggerON)),NA())</f>
        <v>6.3707378580279972E-3</v>
      </c>
      <c r="H3166" s="42">
        <f>_xll.qlCalendarAdvance(Calendar,$H3165,B3166,"f",FALSE)</f>
        <v>61962</v>
      </c>
      <c r="I3166" s="140">
        <f>_xll.qlInterestRateIndexValueDate(Index1M,$H3166)</f>
        <v>61962</v>
      </c>
      <c r="J3166" s="145">
        <f>IFERROR(_xll.qlIndexFixing(Index1M,$H3166,TRUE,_xll.ohTrigger(RecalcTrigger,Trigger1M)),NA())</f>
        <v>7.158667983936072E-3</v>
      </c>
      <c r="K3166" s="44">
        <f>IFERROR(_xll.qlIndexFixing(Index3M,H3166,TRUE,_xll.ohTrigger(RecalcTrigger,Trigger3M)),NA())</f>
        <v>7.2449640299301291E-3</v>
      </c>
      <c r="L3166" s="44">
        <f>IFERROR(_xll.qlIndexFixing(Index6M,$H3166,TRUE,_xll.ohTrigger(RecalcTrigger,Trigger6M)),NA())</f>
        <v>7.3743637988131988E-3</v>
      </c>
      <c r="M3166" s="146">
        <f>IFERROR(_xll.qlIndexFixing(Index1Y,$H3166,TRUE,_xll.ohTrigger(RecalcTrigger,Trigger1Y)),NA())</f>
        <v>7.6255610433844101E-3</v>
      </c>
      <c r="N3166" s="145">
        <f>IFERROR(_xll.qlIndexFixing(ONIndex1M,I3166,TRUE,_xll.ohTrigger(RecalcTrigger,Trigger1M)),NA())</f>
        <v>7.1500303711213853E-3</v>
      </c>
      <c r="O3166" s="44">
        <f>IFERROR(_xll.qlIndexFixing(ONIndex3M,I3166,TRUE,_xll.ohTrigger(RecalcTrigger,Trigger3M)),NA())</f>
        <v>7.2222217283313128E-3</v>
      </c>
      <c r="P3166" s="44">
        <f>IFERROR(_xll.qlIndexFixing(ONIndex6M,I3166,TRUE,_xll.ohTrigger(RecalcTrigger,Trigger6M)),NA())</f>
        <v>7.3221351617769326E-3</v>
      </c>
      <c r="Q3166" s="146">
        <f>IFERROR(_xll.qlIndexFixing(ONIndex1Y,I3166,TRUE,_xll.ohTrigger(RecalcTrigger,Trigger1Y)),NA())</f>
        <v>7.5199572417694593E-3</v>
      </c>
    </row>
    <row r="3167" spans="2:17" x14ac:dyDescent="0.2">
      <c r="B3167" s="39" t="s">
        <v>42</v>
      </c>
      <c r="D3167" s="42">
        <f>_xll.qlCalendarAdvance(Calendar,$D3166,B3167,"f",FALSE)</f>
        <v>61969</v>
      </c>
      <c r="E3167" s="140">
        <f>_xll.qlInterestRateIndexValueDate(IndexON,D3167)</f>
        <v>61969</v>
      </c>
      <c r="F3167" s="156">
        <f>IFERROR(_xll.qlIndexFixing(IndexON,D3167,TRUE,_xll.ohTrigger(RecalcTrigger,TriggerON)),NA())</f>
        <v>6.373355655248103E-3</v>
      </c>
      <c r="H3167" s="42">
        <f>_xll.qlCalendarAdvance(Calendar,$H3166,B3167,"f",FALSE)</f>
        <v>61969</v>
      </c>
      <c r="I3167" s="140">
        <f>_xll.qlInterestRateIndexValueDate(Index1M,$H3167)</f>
        <v>61969</v>
      </c>
      <c r="J3167" s="145">
        <f>IFERROR(_xll.qlIndexFixing(Index1M,$H3167,TRUE,_xll.ohTrigger(RecalcTrigger,Trigger1M)),NA())</f>
        <v>7.1615786008773566E-3</v>
      </c>
      <c r="K3167" s="44">
        <f>IFERROR(_xll.qlIndexFixing(Index3M,H3167,TRUE,_xll.ohTrigger(RecalcTrigger,Trigger3M)),NA())</f>
        <v>7.2474438892460077E-3</v>
      </c>
      <c r="L3167" s="44">
        <f>IFERROR(_xll.qlIndexFixing(Index6M,$H3167,TRUE,_xll.ohTrigger(RecalcTrigger,Trigger6M)),NA())</f>
        <v>7.3764143923306076E-3</v>
      </c>
      <c r="M3167" s="146">
        <f>IFERROR(_xll.qlIndexFixing(Index1Y,$H3167,TRUE,_xll.ohTrigger(RecalcTrigger,Trigger1Y)),NA())</f>
        <v>7.628458610203781E-3</v>
      </c>
      <c r="N3167" s="145">
        <f>IFERROR(_xll.qlIndexFixing(ONIndex1M,I3167,TRUE,_xll.ohTrigger(RecalcTrigger,Trigger1M)),NA())</f>
        <v>7.152956732118243E-3</v>
      </c>
      <c r="O3167" s="44">
        <f>IFERROR(_xll.qlIndexFixing(ONIndex3M,I3167,TRUE,_xll.ohTrigger(RecalcTrigger,Trigger3M)),NA())</f>
        <v>7.2247413797210669E-3</v>
      </c>
      <c r="P3167" s="44">
        <f>IFERROR(_xll.qlIndexFixing(ONIndex6M,I3167,TRUE,_xll.ohTrigger(RecalcTrigger,Trigger6M)),NA())</f>
        <v>7.3251143688390918E-3</v>
      </c>
      <c r="Q3167" s="146">
        <f>IFERROR(_xll.qlIndexFixing(ONIndex1Y,I3167,TRUE,_xll.ohTrigger(RecalcTrigger,Trigger1Y)),NA())</f>
        <v>7.5230502843304237E-3</v>
      </c>
    </row>
    <row r="3168" spans="2:17" x14ac:dyDescent="0.2">
      <c r="B3168" s="39" t="s">
        <v>42</v>
      </c>
      <c r="D3168" s="42">
        <f>_xll.qlCalendarAdvance(Calendar,$D3167,B3168,"f",FALSE)</f>
        <v>61976</v>
      </c>
      <c r="E3168" s="140">
        <f>_xll.qlInterestRateIndexValueDate(IndexON,D3168)</f>
        <v>61976</v>
      </c>
      <c r="F3168" s="156">
        <f>IFERROR(_xll.qlIndexFixing(IndexON,D3168,TRUE,_xll.ohTrigger(RecalcTrigger,TriggerON)),NA())</f>
        <v>6.375966377371034E-3</v>
      </c>
      <c r="H3168" s="42">
        <f>_xll.qlCalendarAdvance(Calendar,$H3167,B3168,"f",FALSE)</f>
        <v>61976</v>
      </c>
      <c r="I3168" s="140">
        <f>_xll.qlInterestRateIndexValueDate(Index1M,$H3168)</f>
        <v>61976</v>
      </c>
      <c r="J3168" s="145">
        <f>IFERROR(_xll.qlIndexFixing(Index1M,$H3168,TRUE,_xll.ohTrigger(RecalcTrigger,Trigger1M)),NA())</f>
        <v>7.1644813046598671E-3</v>
      </c>
      <c r="K3168" s="44">
        <f>IFERROR(_xll.qlIndexFixing(Index3M,H3168,TRUE,_xll.ohTrigger(RecalcTrigger,Trigger3M)),NA())</f>
        <v>7.2496696161196E-3</v>
      </c>
      <c r="L3168" s="44">
        <f>IFERROR(_xll.qlIndexFixing(Index6M,$H3168,TRUE,_xll.ohTrigger(RecalcTrigger,Trigger6M)),NA())</f>
        <v>7.3787369249720715E-3</v>
      </c>
      <c r="M3168" s="146">
        <f>IFERROR(_xll.qlIndexFixing(Index1Y,$H3168,TRUE,_xll.ohTrigger(RecalcTrigger,Trigger1Y)),NA())</f>
        <v>7.6313477621596792E-3</v>
      </c>
      <c r="N3168" s="145">
        <f>IFERROR(_xll.qlIndexFixing(ONIndex1M,I3168,TRUE,_xll.ohTrigger(RecalcTrigger,Trigger1M)),NA())</f>
        <v>7.1558751839706503E-3</v>
      </c>
      <c r="O3168" s="44">
        <f>IFERROR(_xll.qlIndexFixing(ONIndex3M,I3168,TRUE,_xll.ohTrigger(RecalcTrigger,Trigger3M)),NA())</f>
        <v>7.2272542212781232E-3</v>
      </c>
      <c r="P3168" s="44">
        <f>IFERROR(_xll.qlIndexFixing(ONIndex6M,I3168,TRUE,_xll.ohTrigger(RecalcTrigger,Trigger6M)),NA())</f>
        <v>7.3280855240343001E-3</v>
      </c>
      <c r="Q3168" s="146">
        <f>IFERROR(_xll.qlIndexFixing(ONIndex1Y,I3168,TRUE,_xll.ohTrigger(RecalcTrigger,Trigger1Y)),NA())</f>
        <v>7.5261349673727551E-3</v>
      </c>
    </row>
    <row r="3169" spans="2:17" x14ac:dyDescent="0.2">
      <c r="B3169" s="39" t="s">
        <v>42</v>
      </c>
      <c r="D3169" s="42">
        <f>_xll.qlCalendarAdvance(Calendar,$D3168,B3169,"f",FALSE)</f>
        <v>61983</v>
      </c>
      <c r="E3169" s="140">
        <f>_xll.qlInterestRateIndexValueDate(IndexON,D3169)</f>
        <v>61983</v>
      </c>
      <c r="F3169" s="156">
        <f>IFERROR(_xll.qlIndexFixing(IndexON,D3169,TRUE,_xll.ohTrigger(RecalcTrigger,TriggerON)),NA())</f>
        <v>6.3785700243967902E-3</v>
      </c>
      <c r="H3169" s="42">
        <f>_xll.qlCalendarAdvance(Calendar,$H3168,B3169,"f",FALSE)</f>
        <v>61983</v>
      </c>
      <c r="I3169" s="140">
        <f>_xll.qlInterestRateIndexValueDate(Index1M,$H3169)</f>
        <v>61983</v>
      </c>
      <c r="J3169" s="145">
        <f>IFERROR(_xll.qlIndexFixing(Index1M,$H3169,TRUE,_xll.ohTrigger(RecalcTrigger,Trigger1M)),NA())</f>
        <v>7.1673760952861362E-3</v>
      </c>
      <c r="K3169" s="44">
        <f>IFERROR(_xll.qlIndexFixing(Index3M,H3169,TRUE,_xll.ohTrigger(RecalcTrigger,Trigger3M)),NA())</f>
        <v>7.2521362723937085E-3</v>
      </c>
      <c r="L3169" s="44">
        <f>IFERROR(_xll.qlIndexFixing(Index6M,$H3169,TRUE,_xll.ohTrigger(RecalcTrigger,Trigger6M)),NA())</f>
        <v>7.3816069114306573E-3</v>
      </c>
      <c r="M3169" s="146">
        <f>IFERROR(_xll.qlIndexFixing(Index1Y,$H3169,TRUE,_xll.ohTrigger(RecalcTrigger,Trigger1Y)),NA())</f>
        <v>7.6342284991801623E-3</v>
      </c>
      <c r="N3169" s="145">
        <f>IFERROR(_xll.qlIndexFixing(ONIndex1M,I3169,TRUE,_xll.ohTrigger(RecalcTrigger,Trigger1M)),NA())</f>
        <v>7.1587857268406996E-3</v>
      </c>
      <c r="O3169" s="44">
        <f>IFERROR(_xll.qlIndexFixing(ONIndex3M,I3169,TRUE,_xll.ohTrigger(RecalcTrigger,Trigger3M)),NA())</f>
        <v>7.2297602530024818E-3</v>
      </c>
      <c r="P3169" s="44">
        <f>IFERROR(_xll.qlIndexFixing(ONIndex6M,I3169,TRUE,_xll.ohTrigger(RecalcTrigger,Trigger6M)),NA())</f>
        <v>7.3310486272815112E-3</v>
      </c>
      <c r="Q3169" s="146">
        <f>IFERROR(_xll.qlIndexFixing(ONIndex1Y,I3169,TRUE,_xll.ohTrigger(RecalcTrigger,Trigger1Y)),NA())</f>
        <v>7.5292112907343611E-3</v>
      </c>
    </row>
    <row r="3170" spans="2:17" x14ac:dyDescent="0.2">
      <c r="B3170" s="39" t="s">
        <v>42</v>
      </c>
      <c r="D3170" s="42">
        <f>_xll.qlCalendarAdvance(Calendar,$D3169,B3170,"f",FALSE)</f>
        <v>61990</v>
      </c>
      <c r="E3170" s="140">
        <f>_xll.qlInterestRateIndexValueDate(IndexON,D3170)</f>
        <v>61990</v>
      </c>
      <c r="F3170" s="156">
        <f>IFERROR(_xll.qlIndexFixing(IndexON,D3170,TRUE,_xll.ohTrigger(RecalcTrigger,TriggerON)),NA())</f>
        <v>6.3811665963253716E-3</v>
      </c>
      <c r="H3170" s="42">
        <f>_xll.qlCalendarAdvance(Calendar,$H3169,B3170,"f",FALSE)</f>
        <v>61990</v>
      </c>
      <c r="I3170" s="140">
        <f>_xll.qlInterestRateIndexValueDate(Index1M,$H3170)</f>
        <v>61990</v>
      </c>
      <c r="J3170" s="145">
        <f>IFERROR(_xll.qlIndexFixing(Index1M,$H3170,TRUE,_xll.ohTrigger(RecalcTrigger,Trigger1M)),NA())</f>
        <v>7.1702629727485659E-3</v>
      </c>
      <c r="K3170" s="44">
        <f>IFERROR(_xll.qlIndexFixing(Index3M,H3170,TRUE,_xll.ohTrigger(RecalcTrigger,Trigger3M)),NA())</f>
        <v>7.2545961081316654E-3</v>
      </c>
      <c r="L3170" s="44">
        <f>IFERROR(_xll.qlIndexFixing(Index6M,$H3170,TRUE,_xll.ohTrigger(RecalcTrigger,Trigger6M)),NA())</f>
        <v>7.3844688207246574E-3</v>
      </c>
      <c r="M3170" s="146">
        <f>IFERROR(_xll.qlIndexFixing(Index1Y,$H3170,TRUE,_xll.ohTrigger(RecalcTrigger,Trigger1Y)),NA())</f>
        <v>7.6371008211923996E-3</v>
      </c>
      <c r="N3170" s="145">
        <f>IFERROR(_xll.qlIndexFixing(ONIndex1M,I3170,TRUE,_xll.ohTrigger(RecalcTrigger,Trigger1M)),NA())</f>
        <v>7.1616883606473447E-3</v>
      </c>
      <c r="O3170" s="44">
        <f>IFERROR(_xll.qlIndexFixing(ONIndex3M,I3170,TRUE,_xll.ohTrigger(RecalcTrigger,Trigger3M)),NA())</f>
        <v>7.2322594748130964E-3</v>
      </c>
      <c r="P3170" s="44">
        <f>IFERROR(_xll.qlIndexFixing(ONIndex6M,I3170,TRUE,_xll.ohTrigger(RecalcTrigger,Trigger6M)),NA())</f>
        <v>7.3340036787428176E-3</v>
      </c>
      <c r="Q3170" s="146">
        <f>IFERROR(_xll.qlIndexFixing(ONIndex1Y,I3170,TRUE,_xll.ohTrigger(RecalcTrigger,Trigger1Y)),NA())</f>
        <v>7.5322792545773343E-3</v>
      </c>
    </row>
    <row r="3171" spans="2:17" x14ac:dyDescent="0.2">
      <c r="B3171" s="39" t="s">
        <v>42</v>
      </c>
      <c r="D3171" s="42">
        <f>_xll.qlCalendarAdvance(Calendar,$D3170,B3171,"f",FALSE)</f>
        <v>61997</v>
      </c>
      <c r="E3171" s="140">
        <f>_xll.qlInterestRateIndexValueDate(IndexON,D3171)</f>
        <v>61997</v>
      </c>
      <c r="F3171" s="156">
        <f>IFERROR(_xll.qlIndexFixing(IndexON,D3171,TRUE,_xll.ohTrigger(RecalcTrigger,TriggerON)),NA())</f>
        <v>6.3837560931567783E-3</v>
      </c>
      <c r="H3171" s="42">
        <f>_xll.qlCalendarAdvance(Calendar,$H3170,B3171,"f",FALSE)</f>
        <v>61997</v>
      </c>
      <c r="I3171" s="140">
        <f>_xll.qlInterestRateIndexValueDate(Index1M,$H3171)</f>
        <v>61997</v>
      </c>
      <c r="J3171" s="145">
        <f>IFERROR(_xll.qlIndexFixing(Index1M,$H3171,TRUE,_xll.ohTrigger(RecalcTrigger,Trigger1M)),NA())</f>
        <v>7.1731419370319599E-3</v>
      </c>
      <c r="K3171" s="44">
        <f>IFERROR(_xll.qlIndexFixing(Index3M,H3171,TRUE,_xll.ohTrigger(RecalcTrigger,Trigger3M)),NA())</f>
        <v>7.2572951200764986E-3</v>
      </c>
      <c r="L3171" s="44">
        <f>IFERROR(_xll.qlIndexFixing(Index6M,$H3171,TRUE,_xll.ohTrigger(RecalcTrigger,Trigger6M)),NA())</f>
        <v>7.3873226528200419E-3</v>
      </c>
      <c r="M3171" s="146">
        <f>IFERROR(_xll.qlIndexFixing(Index1Y,$H3171,TRUE,_xll.ohTrigger(RecalcTrigger,Trigger1Y)),NA())</f>
        <v>7.6399647281248928E-3</v>
      </c>
      <c r="N3171" s="145">
        <f>IFERROR(_xll.qlIndexFixing(ONIndex1M,I3171,TRUE,_xll.ohTrigger(RecalcTrigger,Trigger1M)),NA())</f>
        <v>7.1645830852284931E-3</v>
      </c>
      <c r="O3171" s="44">
        <f>IFERROR(_xll.qlIndexFixing(ONIndex3M,I3171,TRUE,_xll.ohTrigger(RecalcTrigger,Trigger3M)),NA())</f>
        <v>7.2347518867910132E-3</v>
      </c>
      <c r="P3171" s="44">
        <f>IFERROR(_xll.qlIndexFixing(ONIndex6M,I3171,TRUE,_xll.ohTrigger(RecalcTrigger,Trigger6M)),NA())</f>
        <v>7.3369506782561267E-3</v>
      </c>
      <c r="Q3171" s="146">
        <f>IFERROR(_xll.qlIndexFixing(ONIndex1Y,I3171,TRUE,_xll.ohTrigger(RecalcTrigger,Trigger1Y)),NA())</f>
        <v>7.5353388589016745E-3</v>
      </c>
    </row>
    <row r="3172" spans="2:17" x14ac:dyDescent="0.2">
      <c r="B3172" s="39" t="s">
        <v>42</v>
      </c>
      <c r="D3172" s="42">
        <f>_xll.qlCalendarAdvance(Calendar,$D3171,B3172,"f",FALSE)</f>
        <v>62004</v>
      </c>
      <c r="E3172" s="140">
        <f>_xll.qlInterestRateIndexValueDate(IndexON,D3172)</f>
        <v>62004</v>
      </c>
      <c r="F3172" s="156">
        <f>IFERROR(_xll.qlIndexFixing(IndexON,D3172,TRUE,_xll.ohTrigger(RecalcTrigger,TriggerON)),NA())</f>
        <v>6.3863385148099638E-3</v>
      </c>
      <c r="H3172" s="42">
        <f>_xll.qlCalendarAdvance(Calendar,$H3171,B3172,"f",FALSE)</f>
        <v>62004</v>
      </c>
      <c r="I3172" s="140">
        <f>_xll.qlInterestRateIndexValueDate(Index1M,$H3172)</f>
        <v>62004</v>
      </c>
      <c r="J3172" s="145">
        <f>IFERROR(_xll.qlIndexFixing(Index1M,$H3172,TRUE,_xll.ohTrigger(RecalcTrigger,Trigger1M)),NA())</f>
        <v>7.1760129881413837E-3</v>
      </c>
      <c r="K3172" s="44">
        <f>IFERROR(_xll.qlIndexFixing(Index3M,H3172,TRUE,_xll.ohTrigger(RecalcTrigger,Trigger3M)),NA())</f>
        <v>7.2597408761119961E-3</v>
      </c>
      <c r="L3172" s="44">
        <f>IFERROR(_xll.qlIndexFixing(Index6M,$H3172,TRUE,_xll.ohTrigger(RecalcTrigger,Trigger6M)),NA())</f>
        <v>7.3904436001743529E-3</v>
      </c>
      <c r="M3172" s="146">
        <f>IFERROR(_xll.qlIndexFixing(Index1Y,$H3172,TRUE,_xll.ohTrigger(RecalcTrigger,Trigger1Y)),NA())</f>
        <v>7.6428202199054773E-3</v>
      </c>
      <c r="N3172" s="145">
        <f>IFERROR(_xll.qlIndexFixing(ONIndex1M,I3172,TRUE,_xll.ohTrigger(RecalcTrigger,Trigger1M)),NA())</f>
        <v>7.1674699009083298E-3</v>
      </c>
      <c r="O3172" s="44">
        <f>IFERROR(_xll.qlIndexFixing(ONIndex3M,I3172,TRUE,_xll.ohTrigger(RecalcTrigger,Trigger3M)),NA())</f>
        <v>7.237237488855186E-3</v>
      </c>
      <c r="P3172" s="44">
        <f>IFERROR(_xll.qlIndexFixing(ONIndex6M,I3172,TRUE,_xll.ohTrigger(RecalcTrigger,Trigger6M)),NA())</f>
        <v>7.3398896259024848E-3</v>
      </c>
      <c r="Q3172" s="146">
        <f>IFERROR(_xll.qlIndexFixing(ONIndex1Y,I3172,TRUE,_xll.ohTrigger(RecalcTrigger,Trigger1Y)),NA())</f>
        <v>7.5383901037073819E-3</v>
      </c>
    </row>
    <row r="3173" spans="2:17" x14ac:dyDescent="0.2">
      <c r="B3173" s="39" t="s">
        <v>42</v>
      </c>
      <c r="D3173" s="42">
        <f>_xll.qlCalendarAdvance(Calendar,$D3172,B3173,"f",FALSE)</f>
        <v>62011</v>
      </c>
      <c r="E3173" s="140">
        <f>_xll.qlInterestRateIndexValueDate(IndexON,D3173)</f>
        <v>62011</v>
      </c>
      <c r="F3173" s="156">
        <f>IFERROR(_xll.qlIndexFixing(IndexON,D3173,TRUE,_xll.ohTrigger(RecalcTrigger,TriggerON)),NA())</f>
        <v>6.3889138613659746E-3</v>
      </c>
      <c r="H3173" s="42">
        <f>_xll.qlCalendarAdvance(Calendar,$H3172,B3173,"f",FALSE)</f>
        <v>62011</v>
      </c>
      <c r="I3173" s="140">
        <f>_xll.qlInterestRateIndexValueDate(Index1M,$H3173)</f>
        <v>62011</v>
      </c>
      <c r="J3173" s="145">
        <f>IFERROR(_xll.qlIndexFixing(Index1M,$H3173,TRUE,_xll.ohTrigger(RecalcTrigger,Trigger1M)),NA())</f>
        <v>7.1788761260667064E-3</v>
      </c>
      <c r="K3173" s="44">
        <f>IFERROR(_xll.qlIndexFixing(Index3M,H3173,TRUE,_xll.ohTrigger(RecalcTrigger,Trigger3M)),NA())</f>
        <v>7.262179811454595E-3</v>
      </c>
      <c r="L3173" s="44">
        <f>IFERROR(_xll.qlIndexFixing(Index6M,$H3173,TRUE,_xll.ohTrigger(RecalcTrigger,Trigger6M)),NA())</f>
        <v>7.3932807581687235E-3</v>
      </c>
      <c r="M3173" s="146">
        <f>IFERROR(_xll.qlIndexFixing(Index1Y,$H3173,TRUE,_xll.ohTrigger(RecalcTrigger,Trigger1Y)),NA())</f>
        <v>7.6456672964626549E-3</v>
      </c>
      <c r="N3173" s="145">
        <f>IFERROR(_xll.qlIndexFixing(ONIndex1M,I3173,TRUE,_xll.ohTrigger(RecalcTrigger,Trigger1M)),NA())</f>
        <v>7.1703488075247623E-3</v>
      </c>
      <c r="O3173" s="44">
        <f>IFERROR(_xll.qlIndexFixing(ONIndex3M,I3173,TRUE,_xll.ohTrigger(RecalcTrigger,Trigger3M)),NA())</f>
        <v>7.2397162812487537E-3</v>
      </c>
      <c r="P3173" s="44">
        <f>IFERROR(_xll.qlIndexFixing(ONIndex6M,I3173,TRUE,_xll.ohTrigger(RecalcTrigger,Trigger6M)),NA())</f>
        <v>7.342820521681892E-3</v>
      </c>
      <c r="Q3173" s="146">
        <f>IFERROR(_xll.qlIndexFixing(ONIndex1Y,I3173,TRUE,_xll.ohTrigger(RecalcTrigger,Trigger1Y)),NA())</f>
        <v>7.5414329889134102E-3</v>
      </c>
    </row>
    <row r="3174" spans="2:17" x14ac:dyDescent="0.2">
      <c r="B3174" s="39" t="s">
        <v>42</v>
      </c>
      <c r="D3174" s="42">
        <f>_xll.qlCalendarAdvance(Calendar,$D3173,B3174,"f",FALSE)</f>
        <v>62018</v>
      </c>
      <c r="E3174" s="140">
        <f>_xll.qlInterestRateIndexValueDate(IndexON,D3174)</f>
        <v>62018</v>
      </c>
      <c r="F3174" s="156">
        <f>IFERROR(_xll.qlIndexFixing(IndexON,D3174,TRUE,_xll.ohTrigger(RecalcTrigger,TriggerON)),NA())</f>
        <v>6.3914821329058569E-3</v>
      </c>
      <c r="H3174" s="42">
        <f>_xll.qlCalendarAdvance(Calendar,$H3173,B3174,"f",FALSE)</f>
        <v>62018</v>
      </c>
      <c r="I3174" s="140">
        <f>_xll.qlInterestRateIndexValueDate(Index1M,$H3174)</f>
        <v>62018</v>
      </c>
      <c r="J3174" s="145">
        <f>IFERROR(_xll.qlIndexFixing(Index1M,$H3174,TRUE,_xll.ohTrigger(RecalcTrigger,Trigger1M)),NA())</f>
        <v>7.18173135080033E-3</v>
      </c>
      <c r="K3174" s="44">
        <f>IFERROR(_xll.qlIndexFixing(Index3M,H3174,TRUE,_xll.ohTrigger(RecalcTrigger,Trigger3M)),NA())</f>
        <v>7.2646119260902E-3</v>
      </c>
      <c r="L3174" s="44">
        <f>IFERROR(_xll.qlIndexFixing(Index6M,$H3174,TRUE,_xll.ohTrigger(RecalcTrigger,Trigger6M)),NA())</f>
        <v>7.3961098387180253E-3</v>
      </c>
      <c r="M3174" s="146">
        <f>IFERROR(_xll.qlIndexFixing(Index1Y,$H3174,TRUE,_xll.ohTrigger(RecalcTrigger,Trigger1Y)),NA())</f>
        <v>7.6485059577253711E-3</v>
      </c>
      <c r="N3174" s="145">
        <f>IFERROR(_xll.qlIndexFixing(ONIndex1M,I3174,TRUE,_xll.ohTrigger(RecalcTrigger,Trigger1M)),NA())</f>
        <v>7.1732198049967444E-3</v>
      </c>
      <c r="O3174" s="44">
        <f>IFERROR(_xll.qlIndexFixing(ONIndex3M,I3174,TRUE,_xll.ohTrigger(RecalcTrigger,Trigger3M)),NA())</f>
        <v>7.242188263647531E-3</v>
      </c>
      <c r="P3174" s="44">
        <f>IFERROR(_xll.qlIndexFixing(ONIndex6M,I3174,TRUE,_xll.ohTrigger(RecalcTrigger,Trigger6M)),NA())</f>
        <v>7.345743365513302E-3</v>
      </c>
      <c r="Q3174" s="146">
        <f>IFERROR(_xll.qlIndexFixing(ONIndex1Y,I3174,TRUE,_xll.ohTrigger(RecalcTrigger,Trigger1Y)),NA())</f>
        <v>7.5444675146008056E-3</v>
      </c>
    </row>
    <row r="3175" spans="2:17" x14ac:dyDescent="0.2">
      <c r="B3175" s="39" t="s">
        <v>42</v>
      </c>
      <c r="D3175" s="42">
        <f>_xll.qlCalendarAdvance(Calendar,$D3174,B3175,"f",FALSE)</f>
        <v>62025</v>
      </c>
      <c r="E3175" s="140">
        <f>_xll.qlInterestRateIndexValueDate(IndexON,D3175)</f>
        <v>62025</v>
      </c>
      <c r="F3175" s="156">
        <f>IFERROR(_xll.qlIndexFixing(IndexON,D3175,TRUE,_xll.ohTrigger(RecalcTrigger,TriggerON)),NA())</f>
        <v>6.3940433292675181E-3</v>
      </c>
      <c r="H3175" s="42">
        <f>_xll.qlCalendarAdvance(Calendar,$H3174,B3175,"f",FALSE)</f>
        <v>62025</v>
      </c>
      <c r="I3175" s="140">
        <f>_xll.qlInterestRateIndexValueDate(Index1M,$H3175)</f>
        <v>62025</v>
      </c>
      <c r="J3175" s="145">
        <f>IFERROR(_xll.qlIndexFixing(Index1M,$H3175,TRUE,_xll.ohTrigger(RecalcTrigger,Trigger1M)),NA())</f>
        <v>7.1845786623397218E-3</v>
      </c>
      <c r="K3175" s="44">
        <f>IFERROR(_xll.qlIndexFixing(Index3M,H3175,TRUE,_xll.ohTrigger(RecalcTrigger,Trigger3M)),NA())</f>
        <v>7.2670372200073574E-3</v>
      </c>
      <c r="L3175" s="44">
        <f>IFERROR(_xll.qlIndexFixing(Index6M,$H3175,TRUE,_xll.ohTrigger(RecalcTrigger,Trigger6M)),NA())</f>
        <v>7.3989308417884156E-3</v>
      </c>
      <c r="M3175" s="146">
        <f>IFERROR(_xll.qlIndexFixing(Index1Y,$H3175,TRUE,_xll.ohTrigger(RecalcTrigger,Trigger1Y)),NA())</f>
        <v>7.6513362036219057E-3</v>
      </c>
      <c r="N3175" s="145">
        <f>IFERROR(_xll.qlIndexFixing(ONIndex1M,I3175,TRUE,_xll.ohTrigger(RecalcTrigger,Trigger1M)),NA())</f>
        <v>7.1760828934863685E-3</v>
      </c>
      <c r="O3175" s="44">
        <f>IFERROR(_xll.qlIndexFixing(ONIndex3M,I3175,TRUE,_xll.ohTrigger(RecalcTrigger,Trigger3M)),NA())</f>
        <v>7.2446534362136106E-3</v>
      </c>
      <c r="P3175" s="44">
        <f>IFERROR(_xll.qlIndexFixing(ONIndex6M,I3175,TRUE,_xll.ohTrigger(RecalcTrigger,Trigger6M)),NA())</f>
        <v>7.348658157477761E-3</v>
      </c>
      <c r="Q3175" s="146">
        <f>IFERROR(_xll.qlIndexFixing(ONIndex1Y,I3175,TRUE,_xll.ohTrigger(RecalcTrigger,Trigger1Y)),NA())</f>
        <v>7.5474936806885218E-3</v>
      </c>
    </row>
    <row r="3176" spans="2:17" x14ac:dyDescent="0.2">
      <c r="B3176" s="39" t="s">
        <v>42</v>
      </c>
      <c r="D3176" s="42">
        <f>_xll.qlCalendarAdvance(Calendar,$D3175,B3176,"f",FALSE)</f>
        <v>62032</v>
      </c>
      <c r="E3176" s="140">
        <f>_xll.qlInterestRateIndexValueDate(IndexON,D3176)</f>
        <v>62032</v>
      </c>
      <c r="F3176" s="156">
        <f>IFERROR(_xll.qlIndexFixing(IndexON,D3176,TRUE,_xll.ohTrigger(RecalcTrigger,TriggerON)),NA())</f>
        <v>6.3965974505320045E-3</v>
      </c>
      <c r="H3176" s="42">
        <f>_xll.qlCalendarAdvance(Calendar,$H3175,B3176,"f",FALSE)</f>
        <v>62032</v>
      </c>
      <c r="I3176" s="140">
        <f>_xll.qlInterestRateIndexValueDate(Index1M,$H3176)</f>
        <v>62032</v>
      </c>
      <c r="J3176" s="145">
        <f>IFERROR(_xll.qlIndexFixing(Index1M,$H3176,TRUE,_xll.ohTrigger(RecalcTrigger,Trigger1M)),NA())</f>
        <v>7.1865993032402733E-3</v>
      </c>
      <c r="K3176" s="44">
        <f>IFERROR(_xll.qlIndexFixing(Index3M,H3176,TRUE,_xll.ohTrigger(RecalcTrigger,Trigger3M)),NA())</f>
        <v>7.2694556931919736E-3</v>
      </c>
      <c r="L3176" s="44">
        <f>IFERROR(_xll.qlIndexFixing(Index6M,$H3176,TRUE,_xll.ohTrigger(RecalcTrigger,Trigger6M)),NA())</f>
        <v>7.401470654123536E-3</v>
      </c>
      <c r="M3176" s="146">
        <f>IFERROR(_xll.qlIndexFixing(Index1Y,$H3176,TRUE,_xll.ohTrigger(RecalcTrigger,Trigger1Y)),NA())</f>
        <v>7.6541580340816484E-3</v>
      </c>
      <c r="N3176" s="145">
        <f>IFERROR(_xll.qlIndexFixing(ONIndex1M,I3176,TRUE,_xll.ohTrigger(RecalcTrigger,Trigger1M)),NA())</f>
        <v>7.1789380729125885E-3</v>
      </c>
      <c r="O3176" s="44">
        <f>IFERROR(_xll.qlIndexFixing(ONIndex3M,I3176,TRUE,_xll.ohTrigger(RecalcTrigger,Trigger3M)),NA())</f>
        <v>7.2471117989469924E-3</v>
      </c>
      <c r="P3176" s="44">
        <f>IFERROR(_xll.qlIndexFixing(ONIndex6M,I3176,TRUE,_xll.ohTrigger(RecalcTrigger,Trigger6M)),NA())</f>
        <v>7.351564897575269E-3</v>
      </c>
      <c r="Q3176" s="146">
        <f>IFERROR(_xll.qlIndexFixing(ONIndex1Y,I3176,TRUE,_xll.ohTrigger(RecalcTrigger,Trigger1Y)),NA())</f>
        <v>7.5505114872576051E-3</v>
      </c>
    </row>
    <row r="3177" spans="2:17" x14ac:dyDescent="0.2">
      <c r="B3177" s="39" t="s">
        <v>42</v>
      </c>
      <c r="D3177" s="42">
        <f>_xll.qlCalendarAdvance(Calendar,$D3176,B3177,"f",FALSE)</f>
        <v>62039</v>
      </c>
      <c r="E3177" s="140">
        <f>_xll.qlInterestRateIndexValueDate(IndexON,D3177)</f>
        <v>62039</v>
      </c>
      <c r="F3177" s="156">
        <f>IFERROR(_xll.qlIndexFixing(IndexON,D3177,TRUE,_xll.ohTrigger(RecalcTrigger,TriggerON)),NA())</f>
        <v>6.3991444966993161E-3</v>
      </c>
      <c r="H3177" s="42">
        <f>_xll.qlCalendarAdvance(Calendar,$H3176,B3177,"f",FALSE)</f>
        <v>62039</v>
      </c>
      <c r="I3177" s="140">
        <f>_xll.qlInterestRateIndexValueDate(Index1M,$H3177)</f>
        <v>62039</v>
      </c>
      <c r="J3177" s="145">
        <f>IFERROR(_xll.qlIndexFixing(Index1M,$H3177,TRUE,_xll.ohTrigger(RecalcTrigger,Trigger1M)),NA())</f>
        <v>7.1902495458028848E-3</v>
      </c>
      <c r="K3177" s="44">
        <f>IFERROR(_xll.qlIndexFixing(Index3M,H3177,TRUE,_xll.ohTrigger(RecalcTrigger,Trigger3M)),NA())</f>
        <v>7.2718673456334771E-3</v>
      </c>
      <c r="L3177" s="44">
        <f>IFERROR(_xll.qlIndexFixing(Index6M,$H3177,TRUE,_xll.ohTrigger(RecalcTrigger,Trigger6M)),NA())</f>
        <v>7.4042760223121413E-3</v>
      </c>
      <c r="M3177" s="146">
        <f>IFERROR(_xll.qlIndexFixing(Index1Y,$H3177,TRUE,_xll.ohTrigger(RecalcTrigger,Trigger1Y)),NA())</f>
        <v>7.6569714490339891E-3</v>
      </c>
      <c r="N3177" s="145">
        <f>IFERROR(_xll.qlIndexFixing(ONIndex1M,I3177,TRUE,_xll.ohTrigger(RecalcTrigger,Trigger1M)),NA())</f>
        <v>7.1817853432754042E-3</v>
      </c>
      <c r="O3177" s="44">
        <f>IFERROR(_xll.qlIndexFixing(ONIndex3M,I3177,TRUE,_xll.ohTrigger(RecalcTrigger,Trigger3M)),NA())</f>
        <v>7.2495633517666302E-3</v>
      </c>
      <c r="P3177" s="44">
        <f>IFERROR(_xll.qlIndexFixing(ONIndex6M,I3177,TRUE,_xll.ohTrigger(RecalcTrigger,Trigger6M)),NA())</f>
        <v>7.354463585805826E-3</v>
      </c>
      <c r="Q3177" s="146">
        <f>IFERROR(_xll.qlIndexFixing(ONIndex1Y,I3177,TRUE,_xll.ohTrigger(RecalcTrigger,Trigger1Y)),NA())</f>
        <v>7.5535209343891019E-3</v>
      </c>
    </row>
    <row r="3178" spans="2:17" x14ac:dyDescent="0.2">
      <c r="B3178" s="39" t="s">
        <v>42</v>
      </c>
      <c r="D3178" s="42">
        <f>_xll.qlCalendarAdvance(Calendar,$D3177,B3178,"f",FALSE)</f>
        <v>62046</v>
      </c>
      <c r="E3178" s="140">
        <f>_xll.qlInterestRateIndexValueDate(IndexON,D3178)</f>
        <v>62046</v>
      </c>
      <c r="F3178" s="156">
        <f>IFERROR(_xll.qlIndexFixing(IndexON,D3178,TRUE,_xll.ohTrigger(RecalcTrigger,TriggerON)),NA())</f>
        <v>6.4016844676884066E-3</v>
      </c>
      <c r="H3178" s="42">
        <f>_xll.qlCalendarAdvance(Calendar,$H3177,B3178,"f",FALSE)</f>
        <v>62046</v>
      </c>
      <c r="I3178" s="140">
        <f>_xll.qlInterestRateIndexValueDate(Index1M,$H3178)</f>
        <v>62046</v>
      </c>
      <c r="J3178" s="145">
        <f>IFERROR(_xll.qlIndexFixing(Index1M,$H3178,TRUE,_xll.ohTrigger(RecalcTrigger,Trigger1M)),NA())</f>
        <v>7.1930731177165252E-3</v>
      </c>
      <c r="K3178" s="44">
        <f>IFERROR(_xll.qlIndexFixing(Index3M,H3178,TRUE,_xll.ohTrigger(RecalcTrigger,Trigger3M)),NA())</f>
        <v>7.2742721773186537E-3</v>
      </c>
      <c r="L3178" s="44">
        <f>IFERROR(_xll.qlIndexFixing(Index6M,$H3178,TRUE,_xll.ohTrigger(RecalcTrigger,Trigger6M)),NA())</f>
        <v>7.4070733130652613E-3</v>
      </c>
      <c r="M3178" s="146">
        <f>IFERROR(_xll.qlIndexFixing(Index1Y,$H3178,TRUE,_xll.ohTrigger(RecalcTrigger,Trigger1Y)),NA())</f>
        <v>7.6597764484080955E-3</v>
      </c>
      <c r="N3178" s="145">
        <f>IFERROR(_xll.qlIndexFixing(ONIndex1M,I3178,TRUE,_xll.ohTrigger(RecalcTrigger,Trigger1M)),NA())</f>
        <v>7.1846247044937694E-3</v>
      </c>
      <c r="O3178" s="44">
        <f>IFERROR(_xll.qlIndexFixing(ONIndex3M,I3178,TRUE,_xll.ohTrigger(RecalcTrigger,Trigger3M)),NA())</f>
        <v>7.2520080948346166E-3</v>
      </c>
      <c r="P3178" s="44">
        <f>IFERROR(_xll.qlIndexFixing(ONIndex6M,I3178,TRUE,_xll.ohTrigger(RecalcTrigger,Trigger6M)),NA())</f>
        <v>7.3573542220883859E-3</v>
      </c>
      <c r="Q3178" s="146">
        <f>IFERROR(_xll.qlIndexFixing(ONIndex1Y,I3178,TRUE,_xll.ohTrigger(RecalcTrigger,Trigger1Y)),NA())</f>
        <v>7.5565220217588269E-3</v>
      </c>
    </row>
    <row r="3179" spans="2:17" x14ac:dyDescent="0.2">
      <c r="B3179" s="39" t="s">
        <v>42</v>
      </c>
      <c r="D3179" s="42">
        <f>_xll.qlCalendarAdvance(Calendar,$D3178,B3179,"f",FALSE)</f>
        <v>62053</v>
      </c>
      <c r="E3179" s="140">
        <f>_xll.qlInterestRateIndexValueDate(IndexON,D3179)</f>
        <v>62053</v>
      </c>
      <c r="F3179" s="156">
        <f>IFERROR(_xll.qlIndexFixing(IndexON,D3179,TRUE,_xll.ohTrigger(RecalcTrigger,TriggerON)),NA())</f>
        <v>6.4042173636613686E-3</v>
      </c>
      <c r="H3179" s="42">
        <f>_xll.qlCalendarAdvance(Calendar,$H3178,B3179,"f",FALSE)</f>
        <v>62053</v>
      </c>
      <c r="I3179" s="140">
        <f>_xll.qlInterestRateIndexValueDate(Index1M,$H3179)</f>
        <v>62053</v>
      </c>
      <c r="J3179" s="145">
        <f>IFERROR(_xll.qlIndexFixing(Index1M,$H3179,TRUE,_xll.ohTrigger(RecalcTrigger,Trigger1M)),NA())</f>
        <v>7.1958887764106069E-3</v>
      </c>
      <c r="K3179" s="44">
        <f>IFERROR(_xll.qlIndexFixing(Index3M,H3179,TRUE,_xll.ohTrigger(RecalcTrigger,Trigger3M)),NA())</f>
        <v>7.2766701882342891E-3</v>
      </c>
      <c r="L3179" s="44">
        <f>IFERROR(_xll.qlIndexFixing(Index6M,$H3179,TRUE,_xll.ohTrigger(RecalcTrigger,Trigger6M)),NA())</f>
        <v>7.4098625263488652E-3</v>
      </c>
      <c r="M3179" s="146">
        <f>IFERROR(_xll.qlIndexFixing(Index1Y,$H3179,TRUE,_xll.ohTrigger(RecalcTrigger,Trigger1Y)),NA())</f>
        <v>7.6625730321335794E-3</v>
      </c>
      <c r="N3179" s="145">
        <f>IFERROR(_xll.qlIndexFixing(ONIndex1M,I3179,TRUE,_xll.ohTrigger(RecalcTrigger,Trigger1M)),NA())</f>
        <v>7.1874561567297768E-3</v>
      </c>
      <c r="O3179" s="44">
        <f>IFERROR(_xll.qlIndexFixing(ONIndex3M,I3179,TRUE,_xll.ohTrigger(RecalcTrigger,Trigger3M)),NA())</f>
        <v>7.254446027988859E-3</v>
      </c>
      <c r="P3179" s="44">
        <f>IFERROR(_xll.qlIndexFixing(ONIndex6M,I3179,TRUE,_xll.ohTrigger(RecalcTrigger,Trigger6M)),NA())</f>
        <v>7.3602368065039947E-3</v>
      </c>
      <c r="Q3179" s="146">
        <f>IFERROR(_xll.qlIndexFixing(ONIndex1Y,I3179,TRUE,_xll.ohTrigger(RecalcTrigger,Trigger1Y)),NA())</f>
        <v>7.5595147497720117E-3</v>
      </c>
    </row>
    <row r="3180" spans="2:17" x14ac:dyDescent="0.2">
      <c r="B3180" s="39" t="s">
        <v>42</v>
      </c>
      <c r="D3180" s="42">
        <f>_xll.qlCalendarAdvance(Calendar,$D3179,B3180,"f",FALSE)</f>
        <v>62060</v>
      </c>
      <c r="E3180" s="140">
        <f>_xll.qlInterestRateIndexValueDate(IndexON,D3180)</f>
        <v>62060</v>
      </c>
      <c r="F3180" s="156">
        <f>IFERROR(_xll.qlIndexFixing(IndexON,D3180,TRUE,_xll.ohTrigger(RecalcTrigger,TriggerON)),NA())</f>
        <v>6.4067431843750633E-3</v>
      </c>
      <c r="H3180" s="42">
        <f>_xll.qlCalendarAdvance(Calendar,$H3179,B3180,"f",FALSE)</f>
        <v>62060</v>
      </c>
      <c r="I3180" s="140">
        <f>_xll.qlInterestRateIndexValueDate(Index1M,$H3180)</f>
        <v>62060</v>
      </c>
      <c r="J3180" s="145">
        <f>IFERROR(_xll.qlIndexFixing(Index1M,$H3180,TRUE,_xll.ohTrigger(RecalcTrigger,Trigger1M)),NA())</f>
        <v>7.1986965218825971E-3</v>
      </c>
      <c r="K3180" s="44">
        <f>IFERROR(_xll.qlIndexFixing(Index3M,H3180,TRUE,_xll.ohTrigger(RecalcTrigger,Trigger3M)),NA())</f>
        <v>7.2790613783698128E-3</v>
      </c>
      <c r="L3180" s="44">
        <f>IFERROR(_xll.qlIndexFixing(Index6M,$H3180,TRUE,_xll.ohTrigger(RecalcTrigger,Trigger6M)),NA())</f>
        <v>7.4126436621293713E-3</v>
      </c>
      <c r="M3180" s="146">
        <f>IFERROR(_xll.qlIndexFixing(Index1Y,$H3180,TRUE,_xll.ohTrigger(RecalcTrigger,Trigger1Y)),NA())</f>
        <v>7.665361200140719E-3</v>
      </c>
      <c r="N3180" s="145">
        <f>IFERROR(_xll.qlIndexFixing(ONIndex1M,I3180,TRUE,_xll.ohTrigger(RecalcTrigger,Trigger1M)),NA())</f>
        <v>7.1902796998213336E-3</v>
      </c>
      <c r="O3180" s="44">
        <f>IFERROR(_xll.qlIndexFixing(ONIndex3M,I3180,TRUE,_xll.ohTrigger(RecalcTrigger,Trigger3M)),NA())</f>
        <v>7.2568771513914498E-3</v>
      </c>
      <c r="P3180" s="44">
        <f>IFERROR(_xll.qlIndexFixing(ONIndex6M,I3180,TRUE,_xll.ohTrigger(RecalcTrigger,Trigger6M)),NA())</f>
        <v>7.3631113389716063E-3</v>
      </c>
      <c r="Q3180" s="146">
        <f>IFERROR(_xll.qlIndexFixing(ONIndex1Y,I3180,TRUE,_xll.ohTrigger(RecalcTrigger,Trigger1Y)),NA())</f>
        <v>7.562499118104471E-3</v>
      </c>
    </row>
    <row r="3181" spans="2:17" x14ac:dyDescent="0.2">
      <c r="B3181" s="39" t="s">
        <v>42</v>
      </c>
      <c r="D3181" s="42">
        <f>_xll.qlCalendarAdvance(Calendar,$D3180,B3181,"f",FALSE)</f>
        <v>62067</v>
      </c>
      <c r="E3181" s="140">
        <f>_xll.qlInterestRateIndexValueDate(IndexON,D3181)</f>
        <v>62067</v>
      </c>
      <c r="F3181" s="156">
        <f>IFERROR(_xll.qlIndexFixing(IndexON,D3181,TRUE,_xll.ohTrigger(RecalcTrigger,TriggerON)),NA())</f>
        <v>6.4092619301536757E-3</v>
      </c>
      <c r="H3181" s="42">
        <f>_xll.qlCalendarAdvance(Calendar,$H3180,B3181,"f",FALSE)</f>
        <v>62067</v>
      </c>
      <c r="I3181" s="140">
        <f>_xll.qlInterestRateIndexValueDate(Index1M,$H3181)</f>
        <v>62067</v>
      </c>
      <c r="J3181" s="145">
        <f>IFERROR(_xll.qlIndexFixing(Index1M,$H3181,TRUE,_xll.ohTrigger(RecalcTrigger,Trigger1M)),NA())</f>
        <v>7.2014963541172997E-3</v>
      </c>
      <c r="K3181" s="44">
        <f>IFERROR(_xll.qlIndexFixing(Index3M,H3181,TRUE,_xll.ohTrigger(RecalcTrigger,Trigger3M)),NA())</f>
        <v>7.2809624981799506E-3</v>
      </c>
      <c r="L3181" s="44">
        <f>IFERROR(_xll.qlIndexFixing(Index6M,$H3181,TRUE,_xll.ohTrigger(RecalcTrigger,Trigger6M)),NA())</f>
        <v>7.4156872312614941E-3</v>
      </c>
      <c r="M3181" s="146">
        <f>IFERROR(_xll.qlIndexFixing(Index1Y,$H3181,TRUE,_xll.ohTrigger(RecalcTrigger,Trigger1Y)),NA())</f>
        <v>7.668140952359348E-3</v>
      </c>
      <c r="N3181" s="145">
        <f>IFERROR(_xll.qlIndexFixing(ONIndex1M,I3181,TRUE,_xll.ohTrigger(RecalcTrigger,Trigger1M)),NA())</f>
        <v>7.1930953339305326E-3</v>
      </c>
      <c r="O3181" s="44">
        <f>IFERROR(_xll.qlIndexFixing(ONIndex3M,I3181,TRUE,_xll.ohTrigger(RecalcTrigger,Trigger3M)),NA())</f>
        <v>7.2593014647992504E-3</v>
      </c>
      <c r="P3181" s="44">
        <f>IFERROR(_xll.qlIndexFixing(ONIndex6M,I3181,TRUE,_xll.ohTrigger(RecalcTrigger,Trigger6M)),NA())</f>
        <v>7.3659778197343595E-3</v>
      </c>
      <c r="Q3181" s="146">
        <f>IFERROR(_xll.qlIndexFixing(ONIndex1Y,I3181,TRUE,_xll.ohTrigger(RecalcTrigger,Trigger1Y)),NA())</f>
        <v>7.5654751269182974E-3</v>
      </c>
    </row>
    <row r="3182" spans="2:17" x14ac:dyDescent="0.2">
      <c r="B3182" s="39" t="s">
        <v>42</v>
      </c>
      <c r="D3182" s="42">
        <f>_xll.qlCalendarAdvance(Calendar,$D3181,B3182,"f",FALSE)</f>
        <v>62074</v>
      </c>
      <c r="E3182" s="140">
        <f>_xll.qlInterestRateIndexValueDate(IndexON,D3182)</f>
        <v>62074</v>
      </c>
      <c r="F3182" s="156">
        <f>IFERROR(_xll.qlIndexFixing(IndexON,D3182,TRUE,_xll.ohTrigger(RecalcTrigger,TriggerON)),NA())</f>
        <v>6.4117736007540671E-3</v>
      </c>
      <c r="H3182" s="42">
        <f>_xll.qlCalendarAdvance(Calendar,$H3181,B3182,"f",FALSE)</f>
        <v>62074</v>
      </c>
      <c r="I3182" s="140">
        <f>_xll.qlInterestRateIndexValueDate(Index1M,$H3182)</f>
        <v>62074</v>
      </c>
      <c r="J3182" s="145">
        <f>IFERROR(_xll.qlIndexFixing(Index1M,$H3182,TRUE,_xll.ohTrigger(RecalcTrigger,Trigger1M)),NA())</f>
        <v>7.2042882731197799E-3</v>
      </c>
      <c r="K3182" s="44">
        <f>IFERROR(_xll.qlIndexFixing(Index3M,H3182,TRUE,_xll.ohTrigger(RecalcTrigger,Trigger3M)),NA())</f>
        <v>7.2833409262975414E-3</v>
      </c>
      <c r="L3182" s="44">
        <f>IFERROR(_xll.qlIndexFixing(Index6M,$H3182,TRUE,_xll.ohTrigger(RecalcTrigger,Trigger6M)),NA())</f>
        <v>7.4184516910345572E-3</v>
      </c>
      <c r="M3182" s="146">
        <f>IFERROR(_xll.qlIndexFixing(Index1Y,$H3182,TRUE,_xll.ohTrigger(RecalcTrigger,Trigger1Y)),NA())</f>
        <v>7.6709122887197445E-3</v>
      </c>
      <c r="N3182" s="145">
        <f>IFERROR(_xll.qlIndexFixing(ONIndex1M,I3182,TRUE,_xll.ohTrigger(RecalcTrigger,Trigger1M)),NA())</f>
        <v>7.1959030589763273E-3</v>
      </c>
      <c r="O3182" s="44">
        <f>IFERROR(_xll.qlIndexFixing(ONIndex3M,I3182,TRUE,_xll.ohTrigger(RecalcTrigger,Trigger3M)),NA())</f>
        <v>7.2617189683743533E-3</v>
      </c>
      <c r="P3182" s="44">
        <f>IFERROR(_xll.qlIndexFixing(ONIndex6M,I3182,TRUE,_xll.ohTrigger(RecalcTrigger,Trigger6M)),NA())</f>
        <v>7.3688362484680692E-3</v>
      </c>
      <c r="Q3182" s="146">
        <f>IFERROR(_xll.qlIndexFixing(ONIndex1Y,I3182,TRUE,_xll.ohTrigger(RecalcTrigger,Trigger1Y)),NA())</f>
        <v>7.5684427762134909E-3</v>
      </c>
    </row>
    <row r="3183" spans="2:17" x14ac:dyDescent="0.2">
      <c r="B3183" s="39" t="s">
        <v>42</v>
      </c>
      <c r="D3183" s="42">
        <f>_xll.qlCalendarAdvance(Calendar,$D3182,B3183,"f",FALSE)</f>
        <v>62081</v>
      </c>
      <c r="E3183" s="140">
        <f>_xll.qlInterestRateIndexValueDate(IndexON,D3183)</f>
        <v>62081</v>
      </c>
      <c r="F3183" s="156">
        <f>IFERROR(_xll.qlIndexFixing(IndexON,D3183,TRUE,_xll.ohTrigger(RecalcTrigger,TriggerON)),NA())</f>
        <v>6.4142781962572837E-3</v>
      </c>
      <c r="H3183" s="42">
        <f>_xll.qlCalendarAdvance(Calendar,$H3182,B3183,"f",FALSE)</f>
        <v>62081</v>
      </c>
      <c r="I3183" s="140">
        <f>_xll.qlInterestRateIndexValueDate(Index1M,$H3183)</f>
        <v>62081</v>
      </c>
      <c r="J3183" s="145">
        <f>IFERROR(_xll.qlIndexFixing(Index1M,$H3183,TRUE,_xll.ohTrigger(RecalcTrigger,Trigger1M)),NA())</f>
        <v>7.2070722788773744E-3</v>
      </c>
      <c r="K3183" s="44">
        <f>IFERROR(_xll.qlIndexFixing(Index3M,H3183,TRUE,_xll.ohTrigger(RecalcTrigger,Trigger3M)),NA())</f>
        <v>7.285712533840201E-3</v>
      </c>
      <c r="L3183" s="44">
        <f>IFERROR(_xll.qlIndexFixing(Index6M,$H3183,TRUE,_xll.ohTrigger(RecalcTrigger,Trigger6M)),NA())</f>
        <v>7.4212080730597417E-3</v>
      </c>
      <c r="M3183" s="146">
        <f>IFERROR(_xll.qlIndexFixing(Index1Y,$H3183,TRUE,_xll.ohTrigger(RecalcTrigger,Trigger1Y)),NA())</f>
        <v>7.6736752091528526E-3</v>
      </c>
      <c r="N3183" s="145">
        <f>IFERROR(_xll.qlIndexFixing(ONIndex1M,I3183,TRUE,_xll.ohTrigger(RecalcTrigger,Trigger1M)),NA())</f>
        <v>7.1987028749587179E-3</v>
      </c>
      <c r="O3183" s="44">
        <f>IFERROR(_xll.qlIndexFixing(ONIndex3M,I3183,TRUE,_xll.ohTrigger(RecalcTrigger,Trigger3M)),NA())</f>
        <v>7.2641296621978046E-3</v>
      </c>
      <c r="P3183" s="44">
        <f>IFERROR(_xll.qlIndexFixing(ONIndex6M,I3183,TRUE,_xll.ohTrigger(RecalcTrigger,Trigger6M)),NA())</f>
        <v>7.3716866253348279E-3</v>
      </c>
      <c r="Q3183" s="146">
        <f>IFERROR(_xll.qlIndexFixing(ONIndex1Y,I3183,TRUE,_xll.ohTrigger(RecalcTrigger,Trigger1Y)),NA())</f>
        <v>7.5714020659090053E-3</v>
      </c>
    </row>
    <row r="3184" spans="2:17" x14ac:dyDescent="0.2">
      <c r="B3184" s="39" t="s">
        <v>42</v>
      </c>
      <c r="D3184" s="42">
        <f>_xll.qlCalendarAdvance(Calendar,$D3183,B3184,"f",FALSE)</f>
        <v>62089</v>
      </c>
      <c r="E3184" s="140">
        <f>_xll.qlInterestRateIndexValueDate(IndexON,D3184)</f>
        <v>62089</v>
      </c>
      <c r="F3184" s="156">
        <f>IFERROR(_xll.qlIndexFixing(IndexON,D3184,TRUE,_xll.ohTrigger(RecalcTrigger,TriggerON)),NA())</f>
        <v>6.417600780120881E-3</v>
      </c>
      <c r="H3184" s="42">
        <f>_xll.qlCalendarAdvance(Calendar,$H3183,B3184,"f",FALSE)</f>
        <v>62089</v>
      </c>
      <c r="I3184" s="140">
        <f>_xll.qlInterestRateIndexValueDate(Index1M,$H3184)</f>
        <v>62089</v>
      </c>
      <c r="J3184" s="145">
        <f>IFERROR(_xll.qlIndexFixing(Index1M,$H3184,TRUE,_xll.ohTrigger(RecalcTrigger,Trigger1M)),NA())</f>
        <v>7.2099755883142484E-3</v>
      </c>
      <c r="K3184" s="44">
        <f>IFERROR(_xll.qlIndexFixing(Index3M,H3184,TRUE,_xll.ohTrigger(RecalcTrigger,Trigger3M)),NA())</f>
        <v>7.2884145907198767E-3</v>
      </c>
      <c r="L3184" s="44">
        <f>IFERROR(_xll.qlIndexFixing(Index6M,$H3184,TRUE,_xll.ohTrigger(RecalcTrigger,Trigger6M)),NA())</f>
        <v>7.4243483327831204E-3</v>
      </c>
      <c r="M3184" s="146">
        <f>IFERROR(_xll.qlIndexFixing(Index1Y,$H3184,TRUE,_xll.ohTrigger(RecalcTrigger,Trigger1Y)),NA())</f>
        <v>7.6773657511566094E-3</v>
      </c>
      <c r="N3184" s="145">
        <f>IFERROR(_xll.qlIndexFixing(ONIndex1M,I3184,TRUE,_xll.ohTrigger(RecalcTrigger,Trigger1M)),NA())</f>
        <v>7.2024330817399571E-3</v>
      </c>
      <c r="O3184" s="44">
        <f>IFERROR(_xll.qlIndexFixing(ONIndex3M,I3184,TRUE,_xll.ohTrigger(RecalcTrigger,Trigger3M)),NA())</f>
        <v>7.2673637655403436E-3</v>
      </c>
      <c r="P3184" s="44">
        <f>IFERROR(_xll.qlIndexFixing(ONIndex6M,I3184,TRUE,_xll.ohTrigger(RecalcTrigger,Trigger6M)),NA())</f>
        <v>7.3754885395419896E-3</v>
      </c>
      <c r="Q3184" s="146">
        <f>IFERROR(_xll.qlIndexFixing(ONIndex1Y,I3184,TRUE,_xll.ohTrigger(RecalcTrigger,Trigger1Y)),NA())</f>
        <v>7.5753517430739627E-3</v>
      </c>
    </row>
    <row r="3185" spans="2:17" x14ac:dyDescent="0.2">
      <c r="B3185" s="39" t="s">
        <v>42</v>
      </c>
      <c r="D3185" s="42">
        <f>_xll.qlCalendarAdvance(Calendar,$D3184,B3185,"f",FALSE)</f>
        <v>62096</v>
      </c>
      <c r="E3185" s="140">
        <f>_xll.qlInterestRateIndexValueDate(IndexON,D3185)</f>
        <v>62096</v>
      </c>
      <c r="F3185" s="156">
        <f>IFERROR(_xll.qlIndexFixing(IndexON,D3185,TRUE,_xll.ohTrigger(RecalcTrigger,TriggerON)),NA())</f>
        <v>6.4200892914493641E-3</v>
      </c>
      <c r="H3185" s="42">
        <f>_xll.qlCalendarAdvance(Calendar,$H3184,B3185,"f",FALSE)</f>
        <v>62096</v>
      </c>
      <c r="I3185" s="140">
        <f>_xll.qlInterestRateIndexValueDate(Index1M,$H3185)</f>
        <v>62096</v>
      </c>
      <c r="J3185" s="145">
        <f>IFERROR(_xll.qlIndexFixing(Index1M,$H3185,TRUE,_xll.ohTrigger(RecalcTrigger,Trigger1M)),NA())</f>
        <v>7.2127431476729578E-3</v>
      </c>
      <c r="K3185" s="44">
        <f>IFERROR(_xll.qlIndexFixing(Index3M,H3185,TRUE,_xll.ohTrigger(RecalcTrigger,Trigger3M)),NA())</f>
        <v>7.2907715827049448E-3</v>
      </c>
      <c r="L3185" s="44">
        <f>IFERROR(_xll.qlIndexFixing(Index6M,$H3185,TRUE,_xll.ohTrigger(RecalcTrigger,Trigger6M)),NA())</f>
        <v>7.4268190533212271E-3</v>
      </c>
      <c r="M3185" s="146">
        <f>IFERROR(_xll.qlIndexFixing(Index1Y,$H3185,TRUE,_xll.ohTrigger(RecalcTrigger,Trigger1Y)),NA())</f>
        <v>7.6801095498952648E-3</v>
      </c>
      <c r="N3185" s="145">
        <f>IFERROR(_xll.qlIndexFixing(ONIndex1M,I3185,TRUE,_xll.ohTrigger(RecalcTrigger,Trigger1M)),NA())</f>
        <v>7.2052149296538328E-3</v>
      </c>
      <c r="O3185" s="44">
        <f>IFERROR(_xll.qlIndexFixing(ONIndex3M,I3185,TRUE,_xll.ohTrigger(RecalcTrigger,Trigger3M)),NA())</f>
        <v>7.2697589893307626E-3</v>
      </c>
      <c r="P3185" s="44">
        <f>IFERROR(_xll.qlIndexFixing(ONIndex6M,I3185,TRUE,_xll.ohTrigger(RecalcTrigger,Trigger6M)),NA())</f>
        <v>7.3783206265594838E-3</v>
      </c>
      <c r="Q3185" s="146">
        <f>IFERROR(_xll.qlIndexFixing(ONIndex1Y,I3185,TRUE,_xll.ohTrigger(RecalcTrigger,Trigger1Y)),NA())</f>
        <v>7.5782920472999846E-3</v>
      </c>
    </row>
    <row r="3186" spans="2:17" x14ac:dyDescent="0.2">
      <c r="B3186" s="39" t="s">
        <v>42</v>
      </c>
      <c r="D3186" s="42">
        <f>_xll.qlCalendarAdvance(Calendar,$D3185,B3186,"f",FALSE)</f>
        <v>62103</v>
      </c>
      <c r="E3186" s="140">
        <f>_xll.qlInterestRateIndexValueDate(IndexON,D3186)</f>
        <v>62103</v>
      </c>
      <c r="F3186" s="156">
        <f>IFERROR(_xll.qlIndexFixing(IndexON,D3186,TRUE,_xll.ohTrigger(RecalcTrigger,TriggerON)),NA())</f>
        <v>6.4225707274375345E-3</v>
      </c>
      <c r="H3186" s="42">
        <f>_xll.qlCalendarAdvance(Calendar,$H3185,B3186,"f",FALSE)</f>
        <v>62103</v>
      </c>
      <c r="I3186" s="140">
        <f>_xll.qlInterestRateIndexValueDate(Index1M,$H3186)</f>
        <v>62103</v>
      </c>
      <c r="J3186" s="145">
        <f>IFERROR(_xll.qlIndexFixing(Index1M,$H3186,TRUE,_xll.ohTrigger(RecalcTrigger,Trigger1M)),NA())</f>
        <v>7.2155027939081072E-3</v>
      </c>
      <c r="K3186" s="44">
        <f>IFERROR(_xll.qlIndexFixing(Index3M,H3186,TRUE,_xll.ohTrigger(RecalcTrigger,Trigger3M)),NA())</f>
        <v>7.2931217540772586E-3</v>
      </c>
      <c r="L3186" s="44">
        <f>IFERROR(_xll.qlIndexFixing(Index6M,$H3186,TRUE,_xll.ohTrigger(RecalcTrigger,Trigger6M)),NA())</f>
        <v>7.4295505694293162E-3</v>
      </c>
      <c r="M3186" s="146">
        <f>IFERROR(_xll.qlIndexFixing(Index1Y,$H3186,TRUE,_xll.ohTrigger(RecalcTrigger,Trigger1Y)),NA())</f>
        <v>7.6828449321680193E-3</v>
      </c>
      <c r="N3186" s="145">
        <f>IFERROR(_xll.qlIndexFixing(ONIndex1M,I3186,TRUE,_xll.ohTrigger(RecalcTrigger,Trigger1M)),NA())</f>
        <v>7.2079888682071349E-3</v>
      </c>
      <c r="O3186" s="44">
        <f>IFERROR(_xll.qlIndexFixing(ONIndex3M,I3186,TRUE,_xll.ohTrigger(RecalcTrigger,Trigger3M)),NA())</f>
        <v>7.2721474029913144E-3</v>
      </c>
      <c r="P3186" s="44">
        <f>IFERROR(_xll.qlIndexFixing(ONIndex6M,I3186,TRUE,_xll.ohTrigger(RecalcTrigger,Trigger6M)),NA())</f>
        <v>7.381144661385842E-3</v>
      </c>
      <c r="Q3186" s="146">
        <f>IFERROR(_xll.qlIndexFixing(ONIndex1Y,I3186,TRUE,_xll.ohTrigger(RecalcTrigger,Trigger1Y)),NA())</f>
        <v>7.5812239916831885E-3</v>
      </c>
    </row>
    <row r="3187" spans="2:17" x14ac:dyDescent="0.2">
      <c r="B3187" s="39" t="s">
        <v>42</v>
      </c>
      <c r="D3187" s="42">
        <f>_xll.qlCalendarAdvance(Calendar,$D3186,B3187,"f",FALSE)</f>
        <v>62110</v>
      </c>
      <c r="E3187" s="140">
        <f>_xll.qlInterestRateIndexValueDate(IndexON,D3187)</f>
        <v>62110</v>
      </c>
      <c r="F3187" s="156">
        <f>IFERROR(_xll.qlIndexFixing(IndexON,D3187,TRUE,_xll.ohTrigger(RecalcTrigger,TriggerON)),NA())</f>
        <v>6.4250450881124061E-3</v>
      </c>
      <c r="H3187" s="42">
        <f>_xll.qlCalendarAdvance(Calendar,$H3186,B3187,"f",FALSE)</f>
        <v>62110</v>
      </c>
      <c r="I3187" s="140">
        <f>_xll.qlInterestRateIndexValueDate(Index1M,$H3187)</f>
        <v>62110</v>
      </c>
      <c r="J3187" s="145">
        <f>IFERROR(_xll.qlIndexFixing(Index1M,$H3187,TRUE,_xll.ohTrigger(RecalcTrigger,Trigger1M)),NA())</f>
        <v>7.2182545270092369E-3</v>
      </c>
      <c r="K3187" s="44">
        <f>IFERROR(_xll.qlIndexFixing(Index3M,H3187,TRUE,_xll.ohTrigger(RecalcTrigger,Trigger3M)),NA())</f>
        <v>7.2954651048251131E-3</v>
      </c>
      <c r="L3187" s="44">
        <f>IFERROR(_xll.qlIndexFixing(Index6M,$H3187,TRUE,_xll.ohTrigger(RecalcTrigger,Trigger6M)),NA())</f>
        <v>7.4322740077983323E-3</v>
      </c>
      <c r="M3187" s="146">
        <f>IFERROR(_xll.qlIndexFixing(Index1Y,$H3187,TRUE,_xll.ohTrigger(RecalcTrigger,Trigger1Y)),NA())</f>
        <v>7.6855718979048672E-3</v>
      </c>
      <c r="N3187" s="145">
        <f>IFERROR(_xll.qlIndexFixing(ONIndex1M,I3187,TRUE,_xll.ohTrigger(RecalcTrigger,Trigger1M)),NA())</f>
        <v>7.2107548974809097E-3</v>
      </c>
      <c r="O3187" s="44">
        <f>IFERROR(_xll.qlIndexFixing(ONIndex3M,I3187,TRUE,_xll.ohTrigger(RecalcTrigger,Trigger3M)),NA())</f>
        <v>7.2745290065760288E-3</v>
      </c>
      <c r="P3187" s="44">
        <f>IFERROR(_xll.qlIndexFixing(ONIndex6M,I3187,TRUE,_xll.ohTrigger(RecalcTrigger,Trigger6M)),NA())</f>
        <v>7.3839606440480789E-3</v>
      </c>
      <c r="Q3187" s="146">
        <f>IFERROR(_xll.qlIndexFixing(ONIndex1Y,I3187,TRUE,_xll.ohTrigger(RecalcTrigger,Trigger1Y)),NA())</f>
        <v>7.5841475762505892E-3</v>
      </c>
    </row>
    <row r="3188" spans="2:17" x14ac:dyDescent="0.2">
      <c r="B3188" s="39" t="s">
        <v>42</v>
      </c>
      <c r="D3188" s="42">
        <f>_xll.qlCalendarAdvance(Calendar,$D3187,B3188,"f",FALSE)</f>
        <v>62117</v>
      </c>
      <c r="E3188" s="140">
        <f>_xll.qlInterestRateIndexValueDate(IndexON,D3188)</f>
        <v>62117</v>
      </c>
      <c r="F3188" s="156">
        <f>IFERROR(_xll.qlIndexFixing(IndexON,D3188,TRUE,_xll.ohTrigger(RecalcTrigger,TriggerON)),NA())</f>
        <v>6.427512373446965E-3</v>
      </c>
      <c r="H3188" s="42">
        <f>_xll.qlCalendarAdvance(Calendar,$H3187,B3188,"f",FALSE)</f>
        <v>62117</v>
      </c>
      <c r="I3188" s="140">
        <f>_xll.qlInterestRateIndexValueDate(Index1M,$H3188)</f>
        <v>62117</v>
      </c>
      <c r="J3188" s="145">
        <f>IFERROR(_xll.qlIndexFixing(Index1M,$H3188,TRUE,_xll.ohTrigger(RecalcTrigger,Trigger1M)),NA())</f>
        <v>7.2209983469763471E-3</v>
      </c>
      <c r="K3188" s="44">
        <f>IFERROR(_xll.qlIndexFixing(Index3M,H3188,TRUE,_xll.ohTrigger(RecalcTrigger,Trigger3M)),NA())</f>
        <v>7.2978016349358995E-3</v>
      </c>
      <c r="L3188" s="44">
        <f>IFERROR(_xll.qlIndexFixing(Index6M,$H3188,TRUE,_xll.ohTrigger(RecalcTrigger,Trigger6M)),NA())</f>
        <v>7.4349893683964838E-3</v>
      </c>
      <c r="M3188" s="146">
        <f>IFERROR(_xll.qlIndexFixing(Index1Y,$H3188,TRUE,_xll.ohTrigger(RecalcTrigger,Trigger1Y)),NA())</f>
        <v>7.6882904470380129E-3</v>
      </c>
      <c r="N3188" s="145">
        <f>IFERROR(_xll.qlIndexFixing(ONIndex1M,I3188,TRUE,_xll.ohTrigger(RecalcTrigger,Trigger1M)),NA())</f>
        <v>7.2135130173670943E-3</v>
      </c>
      <c r="O3188" s="44">
        <f>IFERROR(_xll.qlIndexFixing(ONIndex3M,I3188,TRUE,_xll.ohTrigger(RecalcTrigger,Trigger3M)),NA())</f>
        <v>7.2769038000578918E-3</v>
      </c>
      <c r="P3188" s="44">
        <f>IFERROR(_xll.qlIndexFixing(ONIndex6M,I3188,TRUE,_xll.ohTrigger(RecalcTrigger,Trigger6M)),NA())</f>
        <v>7.3867685745461955E-3</v>
      </c>
      <c r="Q3188" s="146">
        <f>IFERROR(_xll.qlIndexFixing(ONIndex1Y,I3188,TRUE,_xll.ohTrigger(RecalcTrigger,Trigger1Y)),NA())</f>
        <v>7.5870628009211414E-3</v>
      </c>
    </row>
    <row r="3189" spans="2:17" x14ac:dyDescent="0.2">
      <c r="B3189" s="39" t="s">
        <v>42</v>
      </c>
      <c r="D3189" s="42">
        <f>_xll.qlCalendarAdvance(Calendar,$D3188,B3189,"f",FALSE)</f>
        <v>62124</v>
      </c>
      <c r="E3189" s="140">
        <f>_xll.qlInterestRateIndexValueDate(IndexON,D3189)</f>
        <v>62124</v>
      </c>
      <c r="F3189" s="156">
        <f>IFERROR(_xll.qlIndexFixing(IndexON,D3189,TRUE,_xll.ohTrigger(RecalcTrigger,TriggerON)),NA())</f>
        <v>6.4299725834682251E-3</v>
      </c>
      <c r="H3189" s="42">
        <f>_xll.qlCalendarAdvance(Calendar,$H3188,B3189,"f",FALSE)</f>
        <v>62124</v>
      </c>
      <c r="I3189" s="140">
        <f>_xll.qlInterestRateIndexValueDate(Index1M,$H3189)</f>
        <v>62124</v>
      </c>
      <c r="J3189" s="145">
        <f>IFERROR(_xll.qlIndexFixing(Index1M,$H3189,TRUE,_xll.ohTrigger(RecalcTrigger,Trigger1M)),NA())</f>
        <v>7.2229354801262415E-3</v>
      </c>
      <c r="K3189" s="44">
        <f>IFERROR(_xll.qlIndexFixing(Index3M,H3189,TRUE,_xll.ohTrigger(RecalcTrigger,Trigger3M)),NA())</f>
        <v>7.299893246079811E-3</v>
      </c>
      <c r="L3189" s="44">
        <f>IFERROR(_xll.qlIndexFixing(Index6M,$H3189,TRUE,_xll.ohTrigger(RecalcTrigger,Trigger6M)),NA())</f>
        <v>7.4376966511910834E-3</v>
      </c>
      <c r="M3189" s="146">
        <f>IFERROR(_xll.qlIndexFixing(Index1Y,$H3189,TRUE,_xll.ohTrigger(RecalcTrigger,Trigger1Y)),NA())</f>
        <v>7.6901938310089098E-3</v>
      </c>
      <c r="N3189" s="145">
        <f>IFERROR(_xll.qlIndexFixing(ONIndex1M,I3189,TRUE,_xll.ohTrigger(RecalcTrigger,Trigger1M)),NA())</f>
        <v>7.2162632279467367E-3</v>
      </c>
      <c r="O3189" s="44">
        <f>IFERROR(_xll.qlIndexFixing(ONIndex3M,I3189,TRUE,_xll.ohTrigger(RecalcTrigger,Trigger3M)),NA())</f>
        <v>7.2792717834369034E-3</v>
      </c>
      <c r="P3189" s="44">
        <f>IFERROR(_xll.qlIndexFixing(ONIndex6M,I3189,TRUE,_xll.ohTrigger(RecalcTrigger,Trigger6M)),NA())</f>
        <v>7.3895684528801917E-3</v>
      </c>
      <c r="Q3189" s="146">
        <f>IFERROR(_xll.qlIndexFixing(ONIndex1Y,I3189,TRUE,_xll.ohTrigger(RecalcTrigger,Trigger1Y)),NA())</f>
        <v>7.5899696657488755E-3</v>
      </c>
    </row>
    <row r="3190" spans="2:17" x14ac:dyDescent="0.2">
      <c r="B3190" s="39" t="s">
        <v>42</v>
      </c>
      <c r="D3190" s="42">
        <f>_xll.qlCalendarAdvance(Calendar,$D3189,B3190,"f",FALSE)</f>
        <v>62131</v>
      </c>
      <c r="E3190" s="140">
        <f>_xll.qlInterestRateIndexValueDate(IndexON,D3190)</f>
        <v>62131</v>
      </c>
      <c r="F3190" s="156">
        <f>IFERROR(_xll.qlIndexFixing(IndexON,D3190,TRUE,_xll.ohTrigger(RecalcTrigger,TriggerON)),NA())</f>
        <v>6.4324257181221558E-3</v>
      </c>
      <c r="H3190" s="42">
        <f>_xll.qlCalendarAdvance(Calendar,$H3189,B3190,"f",FALSE)</f>
        <v>62131</v>
      </c>
      <c r="I3190" s="140">
        <f>_xll.qlInterestRateIndexValueDate(Index1M,$H3190)</f>
        <v>62131</v>
      </c>
      <c r="J3190" s="145">
        <f>IFERROR(_xll.qlIndexFixing(Index1M,$H3190,TRUE,_xll.ohTrigger(RecalcTrigger,Trigger1M)),NA())</f>
        <v>7.2256650074451314E-3</v>
      </c>
      <c r="K3190" s="44">
        <f>IFERROR(_xll.qlIndexFixing(Index3M,H3190,TRUE,_xll.ohTrigger(RecalcTrigger,Trigger3M)),NA())</f>
        <v>7.3022165756423431E-3</v>
      </c>
      <c r="L3190" s="44">
        <f>IFERROR(_xll.qlIndexFixing(Index6M,$H3190,TRUE,_xll.ohTrigger(RecalcTrigger,Trigger6M)),NA())</f>
        <v>7.4403958561489961E-3</v>
      </c>
      <c r="M3190" s="146">
        <f>IFERROR(_xll.qlIndexFixing(Index1Y,$H3190,TRUE,_xll.ohTrigger(RecalcTrigger,Trigger1Y)),NA())</f>
        <v>7.6937022952180386E-3</v>
      </c>
      <c r="N3190" s="145">
        <f>IFERROR(_xll.qlIndexFixing(ONIndex1M,I3190,TRUE,_xll.ohTrigger(RecalcTrigger,Trigger1M)),NA())</f>
        <v>7.2190055291658046E-3</v>
      </c>
      <c r="O3190" s="44">
        <f>IFERROR(_xll.qlIndexFixing(ONIndex3M,I3190,TRUE,_xll.ohTrigger(RecalcTrigger,Trigger3M)),NA())</f>
        <v>7.2816329567130618E-3</v>
      </c>
      <c r="P3190" s="44">
        <f>IFERROR(_xll.qlIndexFixing(ONIndex6M,I3190,TRUE,_xll.ohTrigger(RecalcTrigger,Trigger6M)),NA())</f>
        <v>7.3923602790230509E-3</v>
      </c>
      <c r="Q3190" s="146">
        <f>IFERROR(_xll.qlIndexFixing(ONIndex1Y,I3190,TRUE,_xll.ohTrigger(RecalcTrigger,Trigger1Y)),NA())</f>
        <v>7.592868170706776E-3</v>
      </c>
    </row>
    <row r="3191" spans="2:17" x14ac:dyDescent="0.2">
      <c r="B3191" s="39" t="s">
        <v>42</v>
      </c>
      <c r="D3191" s="42">
        <f>_xll.qlCalendarAdvance(Calendar,$D3190,B3191,"f",FALSE)</f>
        <v>62138</v>
      </c>
      <c r="E3191" s="140">
        <f>_xll.qlInterestRateIndexValueDate(IndexON,D3191)</f>
        <v>62138</v>
      </c>
      <c r="F3191" s="156">
        <f>IFERROR(_xll.qlIndexFixing(IndexON,D3191,TRUE,_xll.ohTrigger(RecalcTrigger,TriggerON)),NA())</f>
        <v>6.4348717774898043E-3</v>
      </c>
      <c r="H3191" s="42">
        <f>_xll.qlCalendarAdvance(Calendar,$H3190,B3191,"f",FALSE)</f>
        <v>62138</v>
      </c>
      <c r="I3191" s="140">
        <f>_xll.qlInterestRateIndexValueDate(Index1M,$H3191)</f>
        <v>62138</v>
      </c>
      <c r="J3191" s="145">
        <f>IFERROR(_xll.qlIndexFixing(Index1M,$H3191,TRUE,_xll.ohTrigger(RecalcTrigger,Trigger1M)),NA())</f>
        <v>7.2283866220188009E-3</v>
      </c>
      <c r="K3191" s="44">
        <f>IFERROR(_xll.qlIndexFixing(Index3M,H3191,TRUE,_xll.ohTrigger(RecalcTrigger,Trigger3M)),NA())</f>
        <v>7.3045330846558563E-3</v>
      </c>
      <c r="L3191" s="44">
        <f>IFERROR(_xll.qlIndexFixing(Index6M,$H3191,TRUE,_xll.ohTrigger(RecalcTrigger,Trigger6M)),NA())</f>
        <v>7.4430869832388781E-3</v>
      </c>
      <c r="M3191" s="146">
        <f>IFERROR(_xll.qlIndexFixing(Index1Y,$H3191,TRUE,_xll.ohTrigger(RecalcTrigger,Trigger1Y)),NA())</f>
        <v>7.6963955941288841E-3</v>
      </c>
      <c r="N3191" s="145">
        <f>IFERROR(_xll.qlIndexFixing(ONIndex1M,I3191,TRUE,_xll.ohTrigger(RecalcTrigger,Trigger1M)),NA())</f>
        <v>7.2217399210513147E-3</v>
      </c>
      <c r="O3191" s="44">
        <f>IFERROR(_xll.qlIndexFixing(ONIndex3M,I3191,TRUE,_xll.ohTrigger(RecalcTrigger,Trigger3M)),NA())</f>
        <v>7.2839873199404001E-3</v>
      </c>
      <c r="P3191" s="44">
        <f>IFERROR(_xll.qlIndexFixing(ONIndex6M,I3191,TRUE,_xll.ohTrigger(RecalcTrigger,Trigger6M)),NA())</f>
        <v>7.3951440530288055E-3</v>
      </c>
      <c r="Q3191" s="146">
        <f>IFERROR(_xll.qlIndexFixing(ONIndex1Y,I3191,TRUE,_xll.ohTrigger(RecalcTrigger,Trigger1Y)),NA())</f>
        <v>7.5957583158488742E-3</v>
      </c>
    </row>
    <row r="3192" spans="2:17" x14ac:dyDescent="0.2">
      <c r="B3192" s="39" t="s">
        <v>42</v>
      </c>
      <c r="D3192" s="42">
        <f>_xll.qlCalendarAdvance(Calendar,$D3191,B3192,"f",FALSE)</f>
        <v>62145</v>
      </c>
      <c r="E3192" s="140">
        <f>_xll.qlInterestRateIndexValueDate(IndexON,D3192)</f>
        <v>62145</v>
      </c>
      <c r="F3192" s="156">
        <f>IFERROR(_xll.qlIndexFixing(IndexON,D3192,TRUE,_xll.ohTrigger(RecalcTrigger,TriggerON)),NA())</f>
        <v>6.4373107614901235E-3</v>
      </c>
      <c r="H3192" s="42">
        <f>_xll.qlCalendarAdvance(Calendar,$H3191,B3192,"f",FALSE)</f>
        <v>62145</v>
      </c>
      <c r="I3192" s="140">
        <f>_xll.qlInterestRateIndexValueDate(Index1M,$H3192)</f>
        <v>62145</v>
      </c>
      <c r="J3192" s="145">
        <f>IFERROR(_xll.qlIndexFixing(Index1M,$H3192,TRUE,_xll.ohTrigger(RecalcTrigger,Trigger1M)),NA())</f>
        <v>7.2311003238472484E-3</v>
      </c>
      <c r="K3192" s="44">
        <f>IFERROR(_xll.qlIndexFixing(Index3M,H3192,TRUE,_xll.ohTrigger(RecalcTrigger,Trigger3M)),NA())</f>
        <v>7.306842773109422E-3</v>
      </c>
      <c r="L3192" s="44">
        <f>IFERROR(_xll.qlIndexFixing(Index6M,$H3192,TRUE,_xll.ohTrigger(RecalcTrigger,Trigger6M)),NA())</f>
        <v>7.445770032428042E-3</v>
      </c>
      <c r="M3192" s="146">
        <f>IFERROR(_xll.qlIndexFixing(Index1Y,$H3192,TRUE,_xll.ohTrigger(RecalcTrigger,Trigger1Y)),NA())</f>
        <v>7.699080476162413E-3</v>
      </c>
      <c r="N3192" s="145">
        <f>IFERROR(_xll.qlIndexFixing(ONIndex1M,I3192,TRUE,_xll.ohTrigger(RecalcTrigger,Trigger1M)),NA())</f>
        <v>7.224466403603266E-3</v>
      </c>
      <c r="O3192" s="44">
        <f>IFERROR(_xll.qlIndexFixing(ONIndex3M,I3192,TRUE,_xll.ohTrigger(RecalcTrigger,Trigger3M)),NA())</f>
        <v>7.2863348730378705E-3</v>
      </c>
      <c r="P3192" s="44">
        <f>IFERROR(_xll.qlIndexFixing(ONIndex6M,I3192,TRUE,_xll.ohTrigger(RecalcTrigger,Trigger6M)),NA())</f>
        <v>7.3979197748164091E-3</v>
      </c>
      <c r="Q3192" s="146">
        <f>IFERROR(_xll.qlIndexFixing(ONIndex1Y,I3192,TRUE,_xll.ohTrigger(RecalcTrigger,Trigger1Y)),NA())</f>
        <v>7.5986401011211395E-3</v>
      </c>
    </row>
    <row r="3193" spans="2:17" x14ac:dyDescent="0.2">
      <c r="B3193" s="39" t="s">
        <v>42</v>
      </c>
      <c r="D3193" s="42">
        <f>_xll.qlCalendarAdvance(Calendar,$D3192,B3193,"f",FALSE)</f>
        <v>62152</v>
      </c>
      <c r="E3193" s="140">
        <f>_xll.qlInterestRateIndexValueDate(IndexON,D3193)</f>
        <v>62152</v>
      </c>
      <c r="F3193" s="156">
        <f>IFERROR(_xll.qlIndexFixing(IndexON,D3193,TRUE,_xll.ohTrigger(RecalcTrigger,TriggerON)),NA())</f>
        <v>6.4397426702041596E-3</v>
      </c>
      <c r="H3193" s="42">
        <f>_xll.qlCalendarAdvance(Calendar,$H3192,B3193,"f",FALSE)</f>
        <v>62152</v>
      </c>
      <c r="I3193" s="140">
        <f>_xll.qlInterestRateIndexValueDate(Index1M,$H3193)</f>
        <v>62152</v>
      </c>
      <c r="J3193" s="145">
        <f>IFERROR(_xll.qlIndexFixing(Index1M,$H3193,TRUE,_xll.ohTrigger(RecalcTrigger,Trigger1M)),NA())</f>
        <v>7.2335418102029451E-3</v>
      </c>
      <c r="K3193" s="44">
        <f>IFERROR(_xll.qlIndexFixing(Index3M,H3193,TRUE,_xll.ohTrigger(RecalcTrigger,Trigger3M)),NA())</f>
        <v>7.309618271196347E-3</v>
      </c>
      <c r="L3193" s="44">
        <f>IFERROR(_xll.qlIndexFixing(Index6M,$H3193,TRUE,_xll.ohTrigger(RecalcTrigger,Trigger6M)),NA())</f>
        <v>7.4487091794510213E-3</v>
      </c>
      <c r="M3193" s="146">
        <f>IFERROR(_xll.qlIndexFixing(Index1Y,$H3193,TRUE,_xll.ohTrigger(RecalcTrigger,Trigger1Y)),NA())</f>
        <v>7.7009567292002611E-3</v>
      </c>
      <c r="N3193" s="145">
        <f>IFERROR(_xll.qlIndexFixing(ONIndex1M,I3193,TRUE,_xll.ohTrigger(RecalcTrigger,Trigger1M)),NA())</f>
        <v>7.2271849768216585E-3</v>
      </c>
      <c r="O3193" s="44">
        <f>IFERROR(_xll.qlIndexFixing(ONIndex3M,I3193,TRUE,_xll.ohTrigger(RecalcTrigger,Trigger3M)),NA())</f>
        <v>7.2886756160324886E-3</v>
      </c>
      <c r="P3193" s="44">
        <f>IFERROR(_xll.qlIndexFixing(ONIndex6M,I3193,TRUE,_xll.ohTrigger(RecalcTrigger,Trigger6M)),NA())</f>
        <v>7.4006874444398916E-3</v>
      </c>
      <c r="Q3193" s="146">
        <f>IFERROR(_xll.qlIndexFixing(ONIndex1Y,I3193,TRUE,_xll.ohTrigger(RecalcTrigger,Trigger1Y)),NA())</f>
        <v>7.6015135264965554E-3</v>
      </c>
    </row>
    <row r="3194" spans="2:17" x14ac:dyDescent="0.2">
      <c r="B3194" s="39" t="s">
        <v>42</v>
      </c>
      <c r="D3194" s="42">
        <f>_xll.qlCalendarAdvance(Calendar,$D3193,B3194,"f",FALSE)</f>
        <v>62159</v>
      </c>
      <c r="E3194" s="140">
        <f>_xll.qlInterestRateIndexValueDate(IndexON,D3194)</f>
        <v>62159</v>
      </c>
      <c r="F3194" s="156">
        <f>IFERROR(_xll.qlIndexFixing(IndexON,D3194,TRUE,_xll.ohTrigger(RecalcTrigger,TriggerON)),NA())</f>
        <v>6.4421675035508672E-3</v>
      </c>
      <c r="H3194" s="42">
        <f>_xll.qlCalendarAdvance(Calendar,$H3193,B3194,"f",FALSE)</f>
        <v>62159</v>
      </c>
      <c r="I3194" s="140">
        <f>_xll.qlInterestRateIndexValueDate(Index1M,$H3194)</f>
        <v>62159</v>
      </c>
      <c r="J3194" s="145">
        <f>IFERROR(_xll.qlIndexFixing(Index1M,$H3194,TRUE,_xll.ohTrigger(RecalcTrigger,Trigger1M)),NA())</f>
        <v>7.2372950905985967E-3</v>
      </c>
      <c r="K3194" s="44">
        <f>IFERROR(_xll.qlIndexFixing(Index3M,H3194,TRUE,_xll.ohTrigger(RecalcTrigger,Trigger3M)),NA())</f>
        <v>7.3126207656447669E-3</v>
      </c>
      <c r="L3194" s="44">
        <f>IFERROR(_xll.qlIndexFixing(Index6M,$H3194,TRUE,_xll.ohTrigger(RecalcTrigger,Trigger6M)),NA())</f>
        <v>7.4521662316358516E-3</v>
      </c>
      <c r="M3194" s="146">
        <f>IFERROR(_xll.qlIndexFixing(Index1Y,$H3194,TRUE,_xll.ohTrigger(RecalcTrigger,Trigger1Y)),NA())</f>
        <v>7.7044249893285467E-3</v>
      </c>
      <c r="N3194" s="145">
        <f>IFERROR(_xll.qlIndexFixing(ONIndex1M,I3194,TRUE,_xll.ohTrigger(RecalcTrigger,Trigger1M)),NA())</f>
        <v>7.2298956407064931E-3</v>
      </c>
      <c r="O3194" s="44">
        <f>IFERROR(_xll.qlIndexFixing(ONIndex3M,I3194,TRUE,_xll.ohTrigger(RecalcTrigger,Trigger3M)),NA())</f>
        <v>7.2910095489242552E-3</v>
      </c>
      <c r="P3194" s="44">
        <f>IFERROR(_xll.qlIndexFixing(ONIndex6M,I3194,TRUE,_xll.ohTrigger(RecalcTrigger,Trigger6M)),NA())</f>
        <v>7.4034470618722379E-3</v>
      </c>
      <c r="Q3194" s="146">
        <f>IFERROR(_xll.qlIndexFixing(ONIndex1Y,I3194,TRUE,_xll.ohTrigger(RecalcTrigger,Trigger1Y)),NA())</f>
        <v>7.6043785920561682E-3</v>
      </c>
    </row>
    <row r="3195" spans="2:17" x14ac:dyDescent="0.2">
      <c r="B3195" s="39" t="s">
        <v>42</v>
      </c>
      <c r="D3195" s="42">
        <f>_xll.qlCalendarAdvance(Calendar,$D3194,B3195,"f",FALSE)</f>
        <v>62166</v>
      </c>
      <c r="E3195" s="140">
        <f>_xll.qlInterestRateIndexValueDate(IndexON,D3195)</f>
        <v>62166</v>
      </c>
      <c r="F3195" s="156">
        <f>IFERROR(_xll.qlIndexFixing(IndexON,D3195,TRUE,_xll.ohTrigger(RecalcTrigger,TriggerON)),NA())</f>
        <v>6.444585261584276E-3</v>
      </c>
      <c r="H3195" s="42">
        <f>_xll.qlCalendarAdvance(Calendar,$H3194,B3195,"f",FALSE)</f>
        <v>62166</v>
      </c>
      <c r="I3195" s="140">
        <f>_xll.qlInterestRateIndexValueDate(Index1M,$H3195)</f>
        <v>62166</v>
      </c>
      <c r="J3195" s="145">
        <f>IFERROR(_xll.qlIndexFixing(Index1M,$H3195,TRUE,_xll.ohTrigger(RecalcTrigger,Trigger1M)),NA())</f>
        <v>7.239983518457639E-3</v>
      </c>
      <c r="K3195" s="44">
        <f>IFERROR(_xll.qlIndexFixing(Index3M,H3195,TRUE,_xll.ohTrigger(RecalcTrigger,Trigger3M)),NA())</f>
        <v>7.3149077853216678E-3</v>
      </c>
      <c r="L3195" s="44">
        <f>IFERROR(_xll.qlIndexFixing(Index6M,$H3195,TRUE,_xll.ohTrigger(RecalcTrigger,Trigger6M)),NA())</f>
        <v>7.4548229555011555E-3</v>
      </c>
      <c r="M3195" s="146">
        <f>IFERROR(_xll.qlIndexFixing(Index1Y,$H3195,TRUE,_xll.ohTrigger(RecalcTrigger,Trigger1Y)),NA())</f>
        <v>7.7070846203262204E-3</v>
      </c>
      <c r="N3195" s="145">
        <f>IFERROR(_xll.qlIndexFixing(ONIndex1M,I3195,TRUE,_xll.ohTrigger(RecalcTrigger,Trigger1M)),NA())</f>
        <v>7.232598395257769E-3</v>
      </c>
      <c r="O3195" s="44">
        <f>IFERROR(_xll.qlIndexFixing(ONIndex3M,I3195,TRUE,_xll.ohTrigger(RecalcTrigger,Trigger3M)),NA())</f>
        <v>7.2933366717672001E-3</v>
      </c>
      <c r="P3195" s="44">
        <f>IFERROR(_xll.qlIndexFixing(ONIndex6M,I3195,TRUE,_xll.ohTrigger(RecalcTrigger,Trigger6M)),NA())</f>
        <v>7.4061986271404638E-3</v>
      </c>
      <c r="Q3195" s="146">
        <f>IFERROR(_xll.qlIndexFixing(ONIndex1Y,I3195,TRUE,_xll.ohTrigger(RecalcTrigger,Trigger1Y)),NA())</f>
        <v>7.6072352977729638E-3</v>
      </c>
    </row>
    <row r="3196" spans="2:17" x14ac:dyDescent="0.2">
      <c r="B3196" s="39" t="s">
        <v>42</v>
      </c>
      <c r="D3196" s="42">
        <f>_xll.qlCalendarAdvance(Calendar,$D3195,B3196,"f",FALSE)</f>
        <v>62173</v>
      </c>
      <c r="E3196" s="140">
        <f>_xll.qlInterestRateIndexValueDate(IndexON,D3196)</f>
        <v>62173</v>
      </c>
      <c r="F3196" s="156">
        <f>IFERROR(_xll.qlIndexFixing(IndexON,D3196,TRUE,_xll.ohTrigger(RecalcTrigger,TriggerON)),NA())</f>
        <v>6.4469959442773712E-3</v>
      </c>
      <c r="H3196" s="42">
        <f>_xll.qlCalendarAdvance(Calendar,$H3195,B3196,"f",FALSE)</f>
        <v>62173</v>
      </c>
      <c r="I3196" s="140">
        <f>_xll.qlInterestRateIndexValueDate(Index1M,$H3196)</f>
        <v>62173</v>
      </c>
      <c r="J3196" s="145">
        <f>IFERROR(_xll.qlIndexFixing(Index1M,$H3196,TRUE,_xll.ohTrigger(RecalcTrigger,Trigger1M)),NA())</f>
        <v>7.2426640331329888E-3</v>
      </c>
      <c r="K3196" s="44">
        <f>IFERROR(_xll.qlIndexFixing(Index3M,H3196,TRUE,_xll.ohTrigger(RecalcTrigger,Trigger3M)),NA())</f>
        <v>7.3171879837771441E-3</v>
      </c>
      <c r="L3196" s="44">
        <f>IFERROR(_xll.qlIndexFixing(Index6M,$H3196,TRUE,_xll.ohTrigger(RecalcTrigger,Trigger6M)),NA())</f>
        <v>7.4574716007472274E-3</v>
      </c>
      <c r="M3196" s="146">
        <f>IFERROR(_xll.qlIndexFixing(Index1Y,$H3196,TRUE,_xll.ohTrigger(RecalcTrigger,Trigger1Y)),NA())</f>
        <v>7.7097358341778228E-3</v>
      </c>
      <c r="N3196" s="145">
        <f>IFERROR(_xll.qlIndexFixing(ONIndex1M,I3196,TRUE,_xll.ohTrigger(RecalcTrigger,Trigger1M)),NA())</f>
        <v>7.2352932404754862E-3</v>
      </c>
      <c r="O3196" s="44">
        <f>IFERROR(_xll.qlIndexFixing(ONIndex3M,I3196,TRUE,_xll.ohTrigger(RecalcTrigger,Trigger3M)),NA())</f>
        <v>7.2956569844802779E-3</v>
      </c>
      <c r="P3196" s="44">
        <f>IFERROR(_xll.qlIndexFixing(ONIndex6M,I3196,TRUE,_xll.ohTrigger(RecalcTrigger,Trigger6M)),NA())</f>
        <v>7.4089421402445685E-3</v>
      </c>
      <c r="Q3196" s="146">
        <f>IFERROR(_xll.qlIndexFixing(ONIndex1Y,I3196,TRUE,_xll.ohTrigger(RecalcTrigger,Trigger1Y)),NA())</f>
        <v>7.61008364359291E-3</v>
      </c>
    </row>
    <row r="3197" spans="2:17" x14ac:dyDescent="0.2">
      <c r="B3197" s="39" t="s">
        <v>42</v>
      </c>
      <c r="D3197" s="42">
        <f>_xll.qlCalendarAdvance(Calendar,$D3196,B3197,"f",FALSE)</f>
        <v>62184</v>
      </c>
      <c r="E3197" s="140">
        <f>_xll.qlInterestRateIndexValueDate(IndexON,D3197)</f>
        <v>62184</v>
      </c>
      <c r="F3197" s="156">
        <f>IFERROR(_xll.qlIndexFixing(IndexON,D3197,TRUE,_xll.ohTrigger(RecalcTrigger,TriggerON)),NA())</f>
        <v>6.4503135601390316E-3</v>
      </c>
      <c r="H3197" s="42">
        <f>_xll.qlCalendarAdvance(Calendar,$H3196,B3197,"f",FALSE)</f>
        <v>62184</v>
      </c>
      <c r="I3197" s="140">
        <f>_xll.qlInterestRateIndexValueDate(Index1M,$H3197)</f>
        <v>62184</v>
      </c>
      <c r="J3197" s="145">
        <f>IFERROR(_xll.qlIndexFixing(Index1M,$H3197,TRUE,_xll.ohTrigger(RecalcTrigger,Trigger1M)),NA())</f>
        <v>7.2465984563430119E-3</v>
      </c>
      <c r="K3197" s="44">
        <f>IFERROR(_xll.qlIndexFixing(Index3M,H3197,TRUE,_xll.ohTrigger(RecalcTrigger,Trigger3M)),NA())</f>
        <v>7.3200547726497735E-3</v>
      </c>
      <c r="L3197" s="44">
        <f>IFERROR(_xll.qlIndexFixing(Index6M,$H3197,TRUE,_xll.ohTrigger(RecalcTrigger,Trigger6M)),NA())</f>
        <v>7.4610940968036967E-3</v>
      </c>
      <c r="M3197" s="146">
        <f>IFERROR(_xll.qlIndexFixing(Index1Y,$H3197,TRUE,_xll.ohTrigger(RecalcTrigger,Trigger1Y)),NA())</f>
        <v>7.7133565813696237E-3</v>
      </c>
      <c r="N3197" s="145">
        <f>IFERROR(_xll.qlIndexFixing(ONIndex1M,I3197,TRUE,_xll.ohTrigger(RecalcTrigger,Trigger1M)),NA())</f>
        <v>7.2389857822674486E-3</v>
      </c>
      <c r="O3197" s="44">
        <f>IFERROR(_xll.qlIndexFixing(ONIndex3M,I3197,TRUE,_xll.ohTrigger(RecalcTrigger,Trigger3M)),NA())</f>
        <v>7.2988139962493204E-3</v>
      </c>
      <c r="P3197" s="44">
        <f>IFERROR(_xll.qlIndexFixing(ONIndex6M,I3197,TRUE,_xll.ohTrigger(RecalcTrigger,Trigger6M)),NA())</f>
        <v>7.4126969876886495E-3</v>
      </c>
      <c r="Q3197" s="146">
        <f>IFERROR(_xll.qlIndexFixing(ONIndex1Y,I3197,TRUE,_xll.ohTrigger(RecalcTrigger,Trigger1Y)),NA())</f>
        <v>7.613979433788165E-3</v>
      </c>
    </row>
    <row r="3198" spans="2:17" x14ac:dyDescent="0.2">
      <c r="B3198" s="39" t="s">
        <v>42</v>
      </c>
      <c r="D3198" s="42">
        <f>_xll.qlCalendarAdvance(Calendar,$D3197,B3198,"f",FALSE)</f>
        <v>62191</v>
      </c>
      <c r="E3198" s="140">
        <f>_xll.qlInterestRateIndexValueDate(IndexON,D3198)</f>
        <v>62191</v>
      </c>
      <c r="F3198" s="156">
        <f>IFERROR(_xll.qlIndexFixing(IndexON,D3198,TRUE,_xll.ohTrigger(RecalcTrigger,TriggerON)),NA())</f>
        <v>6.4527069753006483E-3</v>
      </c>
      <c r="H3198" s="42">
        <f>_xll.qlCalendarAdvance(Calendar,$H3197,B3198,"f",FALSE)</f>
        <v>62191</v>
      </c>
      <c r="I3198" s="140">
        <f>_xll.qlInterestRateIndexValueDate(Index1M,$H3198)</f>
        <v>62191</v>
      </c>
      <c r="J3198" s="145">
        <f>IFERROR(_xll.qlIndexFixing(Index1M,$H3198,TRUE,_xll.ohTrigger(RecalcTrigger,Trigger1M)),NA())</f>
        <v>7.2492591352286331E-3</v>
      </c>
      <c r="K3198" s="44">
        <f>IFERROR(_xll.qlIndexFixing(Index3M,H3198,TRUE,_xll.ohTrigger(RecalcTrigger,Trigger3M)),NA())</f>
        <v>7.3223187563523362E-3</v>
      </c>
      <c r="L3198" s="44">
        <f>IFERROR(_xll.qlIndexFixing(Index6M,$H3198,TRUE,_xll.ohTrigger(RecalcTrigger,Trigger6M)),NA())</f>
        <v>7.4637230151187216E-3</v>
      </c>
      <c r="M3198" s="146">
        <f>IFERROR(_xll.qlIndexFixing(Index1Y,$H3198,TRUE,_xll.ohTrigger(RecalcTrigger,Trigger1Y)),NA())</f>
        <v>7.7159872425502929E-3</v>
      </c>
      <c r="N3198" s="145">
        <f>IFERROR(_xll.qlIndexFixing(ONIndex1M,I3198,TRUE,_xll.ohTrigger(RecalcTrigger,Trigger1M)),NA())</f>
        <v>7.2416613129677732E-3</v>
      </c>
      <c r="O3198" s="44">
        <f>IFERROR(_xll.qlIndexFixing(ONIndex3M,I3198,TRUE,_xll.ohTrigger(RecalcTrigger,Trigger3M)),NA())</f>
        <v>7.3011176780224396E-3</v>
      </c>
      <c r="P3198" s="44">
        <f>IFERROR(_xll.qlIndexFixing(ONIndex6M,I3198,TRUE,_xll.ohTrigger(RecalcTrigger,Trigger6M)),NA())</f>
        <v>7.4154208347776418E-3</v>
      </c>
      <c r="Q3198" s="146">
        <f>IFERROR(_xll.qlIndexFixing(ONIndex1Y,I3198,TRUE,_xll.ohTrigger(RecalcTrigger,Trigger1Y)),NA())</f>
        <v>7.6168073591331709E-3</v>
      </c>
    </row>
    <row r="3199" spans="2:17" x14ac:dyDescent="0.2">
      <c r="B3199" s="39" t="s">
        <v>42</v>
      </c>
      <c r="D3199" s="42">
        <f>_xll.qlCalendarAdvance(Calendar,$D3198,B3199,"f",FALSE)</f>
        <v>62198</v>
      </c>
      <c r="E3199" s="140">
        <f>_xll.qlInterestRateIndexValueDate(IndexON,D3199)</f>
        <v>62198</v>
      </c>
      <c r="F3199" s="156">
        <f>IFERROR(_xll.qlIndexFixing(IndexON,D3199,TRUE,_xll.ohTrigger(RecalcTrigger,TriggerON)),NA())</f>
        <v>6.4550933152029977E-3</v>
      </c>
      <c r="H3199" s="42">
        <f>_xll.qlCalendarAdvance(Calendar,$H3198,B3199,"f",FALSE)</f>
        <v>62198</v>
      </c>
      <c r="I3199" s="140">
        <f>_xll.qlInterestRateIndexValueDate(Index1M,$H3199)</f>
        <v>62198</v>
      </c>
      <c r="J3199" s="145">
        <f>IFERROR(_xll.qlIndexFixing(Index1M,$H3199,TRUE,_xll.ohTrigger(RecalcTrigger,Trigger1M)),NA())</f>
        <v>7.2519119010498647E-3</v>
      </c>
      <c r="K3199" s="44">
        <f>IFERROR(_xll.qlIndexFixing(Index3M,H3199,TRUE,_xll.ohTrigger(RecalcTrigger,Trigger3M)),NA())</f>
        <v>7.3245759191607187E-3</v>
      </c>
      <c r="L3199" s="44">
        <f>IFERROR(_xll.qlIndexFixing(Index6M,$H3199,TRUE,_xll.ohTrigger(RecalcTrigger,Trigger6M)),NA())</f>
        <v>7.4663438549955738E-3</v>
      </c>
      <c r="M3199" s="146">
        <f>IFERROR(_xll.qlIndexFixing(Index1Y,$H3199,TRUE,_xll.ohTrigger(RecalcTrigger,Trigger1Y)),NA())</f>
        <v>7.7186094866730226E-3</v>
      </c>
      <c r="N3199" s="145">
        <f>IFERROR(_xll.qlIndexFixing(ONIndex1M,I3199,TRUE,_xll.ohTrigger(RecalcTrigger,Trigger1M)),NA())</f>
        <v>7.2443289345236472E-3</v>
      </c>
      <c r="O3199" s="44">
        <f>IFERROR(_xll.qlIndexFixing(ONIndex3M,I3199,TRUE,_xll.ohTrigger(RecalcTrigger,Trigger3M)),NA())</f>
        <v>7.3034145499628611E-3</v>
      </c>
      <c r="P3199" s="44">
        <f>IFERROR(_xll.qlIndexFixing(ONIndex6M,I3199,TRUE,_xll.ohTrigger(RecalcTrigger,Trigger6M)),NA())</f>
        <v>7.4181366300807294E-3</v>
      </c>
      <c r="Q3199" s="146">
        <f>IFERROR(_xll.qlIndexFixing(ONIndex1Y,I3199,TRUE,_xll.ohTrigger(RecalcTrigger,Trigger1Y)),NA())</f>
        <v>7.6196269247974513E-3</v>
      </c>
    </row>
    <row r="3200" spans="2:17" x14ac:dyDescent="0.2">
      <c r="B3200" s="39" t="s">
        <v>42</v>
      </c>
      <c r="D3200" s="42">
        <f>_xll.qlCalendarAdvance(Calendar,$D3199,B3200,"f",FALSE)</f>
        <v>62205</v>
      </c>
      <c r="E3200" s="140">
        <f>_xll.qlInterestRateIndexValueDate(IndexON,D3200)</f>
        <v>62205</v>
      </c>
      <c r="F3200" s="156">
        <f>IFERROR(_xll.qlIndexFixing(IndexON,D3200,TRUE,_xll.ohTrigger(RecalcTrigger,TriggerON)),NA())</f>
        <v>6.4574725801702648E-3</v>
      </c>
      <c r="H3200" s="42">
        <f>_xll.qlCalendarAdvance(Calendar,$H3199,B3200,"f",FALSE)</f>
        <v>62205</v>
      </c>
      <c r="I3200" s="140">
        <f>_xll.qlInterestRateIndexValueDate(Index1M,$H3200)</f>
        <v>62205</v>
      </c>
      <c r="J3200" s="145">
        <f>IFERROR(_xll.qlIndexFixing(Index1M,$H3200,TRUE,_xll.ohTrigger(RecalcTrigger,Trigger1M)),NA())</f>
        <v>7.2545567538067068E-3</v>
      </c>
      <c r="K3200" s="44">
        <f>IFERROR(_xll.qlIndexFixing(Index3M,H3200,TRUE,_xll.ohTrigger(RecalcTrigger,Trigger3M)),NA())</f>
        <v>7.3268262610642352E-3</v>
      </c>
      <c r="L3200" s="44">
        <f>IFERROR(_xll.qlIndexFixing(Index6M,$H3200,TRUE,_xll.ohTrigger(RecalcTrigger,Trigger6M)),NA())</f>
        <v>7.4689566164028078E-3</v>
      </c>
      <c r="M3200" s="146">
        <f>IFERROR(_xll.qlIndexFixing(Index1Y,$H3200,TRUE,_xll.ohTrigger(RecalcTrigger,Trigger1Y)),NA())</f>
        <v>7.7212233136725317E-3</v>
      </c>
      <c r="N3200" s="145">
        <f>IFERROR(_xll.qlIndexFixing(ONIndex1M,I3200,TRUE,_xll.ohTrigger(RecalcTrigger,Trigger1M)),NA())</f>
        <v>7.2469886470971634E-3</v>
      </c>
      <c r="O3200" s="44">
        <f>IFERROR(_xll.qlIndexFixing(ONIndex3M,I3200,TRUE,_xll.ohTrigger(RecalcTrigger,Trigger3M)),NA())</f>
        <v>7.3057046119084923E-3</v>
      </c>
      <c r="P3200" s="44">
        <f>IFERROR(_xll.qlIndexFixing(ONIndex6M,I3200,TRUE,_xll.ohTrigger(RecalcTrigger,Trigger6M)),NA())</f>
        <v>7.4208443733547735E-3</v>
      </c>
      <c r="Q3200" s="146">
        <f>IFERROR(_xll.qlIndexFixing(ONIndex1Y,I3200,TRUE,_xll.ohTrigger(RecalcTrigger,Trigger1Y)),NA())</f>
        <v>7.6224381310241451E-3</v>
      </c>
    </row>
    <row r="3201" spans="2:17" x14ac:dyDescent="0.2">
      <c r="B3201" s="39" t="s">
        <v>42</v>
      </c>
      <c r="D3201" s="42">
        <f>_xll.qlCalendarAdvance(Calendar,$D3200,B3201,"f",FALSE)</f>
        <v>62212</v>
      </c>
      <c r="E3201" s="140">
        <f>_xll.qlInterestRateIndexValueDate(IndexON,D3201)</f>
        <v>62212</v>
      </c>
      <c r="F3201" s="156">
        <f>IFERROR(_xll.qlIndexFixing(IndexON,D3201,TRUE,_xll.ohTrigger(RecalcTrigger,TriggerON)),NA())</f>
        <v>6.4598447700403572E-3</v>
      </c>
      <c r="H3201" s="42">
        <f>_xll.qlCalendarAdvance(Calendar,$H3200,B3201,"f",FALSE)</f>
        <v>62212</v>
      </c>
      <c r="I3201" s="140">
        <f>_xll.qlInterestRateIndexValueDate(Index1M,$H3201)</f>
        <v>62212</v>
      </c>
      <c r="J3201" s="145">
        <f>IFERROR(_xll.qlIndexFixing(Index1M,$H3201,TRUE,_xll.ohTrigger(RecalcTrigger,Trigger1M)),NA())</f>
        <v>7.2571936934910566E-3</v>
      </c>
      <c r="K3201" s="44">
        <f>IFERROR(_xll.qlIndexFixing(Index3M,H3201,TRUE,_xll.ohTrigger(RecalcTrigger,Trigger3M)),NA())</f>
        <v>7.3290697820504154E-3</v>
      </c>
      <c r="L3201" s="44">
        <f>IFERROR(_xll.qlIndexFixing(Index6M,$H3201,TRUE,_xll.ohTrigger(RecalcTrigger,Trigger6M)),NA())</f>
        <v>7.4715612993080938E-3</v>
      </c>
      <c r="M3201" s="146">
        <f>IFERROR(_xll.qlIndexFixing(Index1Y,$H3201,TRUE,_xll.ohTrigger(RecalcTrigger,Trigger1Y)),NA())</f>
        <v>7.7238287234830949E-3</v>
      </c>
      <c r="N3201" s="145">
        <f>IFERROR(_xll.qlIndexFixing(ONIndex1M,I3201,TRUE,_xll.ohTrigger(RecalcTrigger,Trigger1M)),NA())</f>
        <v>7.2496404505262291E-3</v>
      </c>
      <c r="O3201" s="44">
        <f>IFERROR(_xll.qlIndexFixing(ONIndex3M,I3201,TRUE,_xll.ohTrigger(RecalcTrigger,Trigger3M)),NA())</f>
        <v>7.3079878641835183E-3</v>
      </c>
      <c r="P3201" s="44">
        <f>IFERROR(_xll.qlIndexFixing(ONIndex6M,I3201,TRUE,_xll.ohTrigger(RecalcTrigger,Trigger6M)),NA())</f>
        <v>7.4235440649239592E-3</v>
      </c>
      <c r="Q3201" s="146">
        <f>IFERROR(_xll.qlIndexFixing(ONIndex1Y,I3201,TRUE,_xll.ohTrigger(RecalcTrigger,Trigger1Y)),NA())</f>
        <v>7.6252409777322061E-3</v>
      </c>
    </row>
    <row r="3202" spans="2:17" x14ac:dyDescent="0.2">
      <c r="B3202" s="39" t="s">
        <v>42</v>
      </c>
      <c r="D3202" s="42">
        <f>_xll.qlCalendarAdvance(Calendar,$D3201,B3202,"f",FALSE)</f>
        <v>62219</v>
      </c>
      <c r="E3202" s="140">
        <f>_xll.qlInterestRateIndexValueDate(IndexON,D3202)</f>
        <v>62219</v>
      </c>
      <c r="F3202" s="156">
        <f>IFERROR(_xll.qlIndexFixing(IndexON,D3202,TRUE,_xll.ohTrigger(RecalcTrigger,TriggerON)),NA())</f>
        <v>6.4622098846511822E-3</v>
      </c>
      <c r="H3202" s="42">
        <f>_xll.qlCalendarAdvance(Calendar,$H3201,B3202,"f",FALSE)</f>
        <v>62219</v>
      </c>
      <c r="I3202" s="140">
        <f>_xll.qlInterestRateIndexValueDate(Index1M,$H3202)</f>
        <v>62219</v>
      </c>
      <c r="J3202" s="145">
        <f>IFERROR(_xll.qlIndexFixing(Index1M,$H3202,TRUE,_xll.ohTrigger(RecalcTrigger,Trigger1M)),NA())</f>
        <v>7.2600819829385108E-3</v>
      </c>
      <c r="K3202" s="44">
        <f>IFERROR(_xll.qlIndexFixing(Index3M,H3202,TRUE,_xll.ohTrigger(RecalcTrigger,Trigger3M)),NA())</f>
        <v>7.3315385101048389E-3</v>
      </c>
      <c r="L3202" s="44">
        <f>IFERROR(_xll.qlIndexFixing(Index6M,$H3202,TRUE,_xll.ohTrigger(RecalcTrigger,Trigger6M)),NA())</f>
        <v>7.4744169776810978E-3</v>
      </c>
      <c r="M3202" s="146">
        <f>IFERROR(_xll.qlIndexFixing(Index1Y,$H3202,TRUE,_xll.ohTrigger(RecalcTrigger,Trigger1Y)),NA())</f>
        <v>7.7264257160392091E-3</v>
      </c>
      <c r="N3202" s="145">
        <f>IFERROR(_xll.qlIndexFixing(ONIndex1M,I3202,TRUE,_xll.ohTrigger(RecalcTrigger,Trigger1M)),NA())</f>
        <v>7.2522843448918906E-3</v>
      </c>
      <c r="O3202" s="44">
        <f>IFERROR(_xll.qlIndexFixing(ONIndex3M,I3202,TRUE,_xll.ohTrigger(RecalcTrigger,Trigger3M)),NA())</f>
        <v>7.3102643065448003E-3</v>
      </c>
      <c r="P3202" s="44">
        <f>IFERROR(_xll.qlIndexFixing(ONIndex6M,I3202,TRUE,_xll.ohTrigger(RecalcTrigger,Trigger6M)),NA())</f>
        <v>7.4262357044641014E-3</v>
      </c>
      <c r="Q3202" s="146">
        <f>IFERROR(_xll.qlIndexFixing(ONIndex1Y,I3202,TRUE,_xll.ohTrigger(RecalcTrigger,Trigger1Y)),NA())</f>
        <v>7.6280354648405879E-3</v>
      </c>
    </row>
    <row r="3203" spans="2:17" x14ac:dyDescent="0.2">
      <c r="B3203" s="39" t="s">
        <v>42</v>
      </c>
      <c r="D3203" s="42">
        <f>_xll.qlCalendarAdvance(Calendar,$D3202,B3203,"f",FALSE)</f>
        <v>62226</v>
      </c>
      <c r="E3203" s="140">
        <f>_xll.qlInterestRateIndexValueDate(IndexON,D3203)</f>
        <v>62226</v>
      </c>
      <c r="F3203" s="156">
        <f>IFERROR(_xll.qlIndexFixing(IndexON,D3203,TRUE,_xll.ohTrigger(RecalcTrigger,TriggerON)),NA())</f>
        <v>6.4645679242458787E-3</v>
      </c>
      <c r="H3203" s="42">
        <f>_xll.qlCalendarAdvance(Calendar,$H3202,B3203,"f",FALSE)</f>
        <v>62226</v>
      </c>
      <c r="I3203" s="140">
        <f>_xll.qlInterestRateIndexValueDate(Index1M,$H3203)</f>
        <v>62226</v>
      </c>
      <c r="J3203" s="145">
        <f>IFERROR(_xll.qlIndexFixing(Index1M,$H3203,TRUE,_xll.ohTrigger(RecalcTrigger,Trigger1M)),NA())</f>
        <v>7.262702583363847E-3</v>
      </c>
      <c r="K3203" s="44">
        <f>IFERROR(_xll.qlIndexFixing(Index3M,H3203,TRUE,_xll.ohTrigger(RecalcTrigger,Trigger3M)),NA())</f>
        <v>7.3337679467587874E-3</v>
      </c>
      <c r="L3203" s="44">
        <f>IFERROR(_xll.qlIndexFixing(Index6M,$H3203,TRUE,_xll.ohTrigger(RecalcTrigger,Trigger6M)),NA())</f>
        <v>7.4770049793491337E-3</v>
      </c>
      <c r="M3203" s="146">
        <f>IFERROR(_xll.qlIndexFixing(Index1Y,$H3203,TRUE,_xll.ohTrigger(RecalcTrigger,Trigger1Y)),NA())</f>
        <v>7.7290142912760373E-3</v>
      </c>
      <c r="N3203" s="145">
        <f>IFERROR(_xll.qlIndexFixing(ONIndex1M,I3203,TRUE,_xll.ohTrigger(RecalcTrigger,Trigger1M)),NA())</f>
        <v>7.2549203301941478E-3</v>
      </c>
      <c r="O3203" s="44">
        <f>IFERROR(_xll.qlIndexFixing(ONIndex3M,I3203,TRUE,_xll.ohTrigger(RecalcTrigger,Trigger3M)),NA())</f>
        <v>7.312533938911292E-3</v>
      </c>
      <c r="P3203" s="44">
        <f>IFERROR(_xll.qlIndexFixing(ONIndex6M,I3203,TRUE,_xll.ohTrigger(RecalcTrigger,Trigger6M)),NA())</f>
        <v>7.4289192920562463E-3</v>
      </c>
      <c r="Q3203" s="146">
        <f>IFERROR(_xll.qlIndexFixing(ONIndex1Y,I3203,TRUE,_xll.ohTrigger(RecalcTrigger,Trigger1Y)),NA())</f>
        <v>7.6308215923492906E-3</v>
      </c>
    </row>
    <row r="3204" spans="2:17" x14ac:dyDescent="0.2">
      <c r="B3204" s="39" t="s">
        <v>42</v>
      </c>
      <c r="D3204" s="42">
        <f>_xll.qlCalendarAdvance(Calendar,$D3203,B3204,"f",FALSE)</f>
        <v>62233</v>
      </c>
      <c r="E3204" s="140">
        <f>_xll.qlInterestRateIndexValueDate(IndexON,D3204)</f>
        <v>62233</v>
      </c>
      <c r="F3204" s="156">
        <f>IFERROR(_xll.qlIndexFixing(IndexON,D3204,TRUE,_xll.ohTrigger(RecalcTrigger,TriggerON)),NA())</f>
        <v>6.4669188887434004E-3</v>
      </c>
      <c r="H3204" s="42">
        <f>_xll.qlCalendarAdvance(Calendar,$H3203,B3204,"f",FALSE)</f>
        <v>62233</v>
      </c>
      <c r="I3204" s="140">
        <f>_xll.qlInterestRateIndexValueDate(Index1M,$H3204)</f>
        <v>62233</v>
      </c>
      <c r="J3204" s="145">
        <f>IFERROR(_xll.qlIndexFixing(Index1M,$H3204,TRUE,_xll.ohTrigger(RecalcTrigger,Trigger1M)),NA())</f>
        <v>7.2653152705610463E-3</v>
      </c>
      <c r="K3204" s="44">
        <f>IFERROR(_xll.qlIndexFixing(Index3M,H3204,TRUE,_xll.ohTrigger(RecalcTrigger,Trigger3M)),NA())</f>
        <v>7.33599056233839E-3</v>
      </c>
      <c r="L3204" s="44">
        <f>IFERROR(_xll.qlIndexFixing(Index6M,$H3204,TRUE,_xll.ohTrigger(RecalcTrigger,Trigger6M)),NA())</f>
        <v>7.4795849022728043E-3</v>
      </c>
      <c r="M3204" s="146">
        <f>IFERROR(_xll.qlIndexFixing(Index1Y,$H3204,TRUE,_xll.ohTrigger(RecalcTrigger,Trigger1Y)),NA())</f>
        <v>7.7315944491285205E-3</v>
      </c>
      <c r="N3204" s="145">
        <f>IFERROR(_xll.qlIndexFixing(ONIndex1M,I3204,TRUE,_xll.ohTrigger(RecalcTrigger,Trigger1M)),NA())</f>
        <v>7.2575484065140472E-3</v>
      </c>
      <c r="O3204" s="44">
        <f>IFERROR(_xll.qlIndexFixing(ONIndex3M,I3204,TRUE,_xll.ohTrigger(RecalcTrigger,Trigger3M)),NA())</f>
        <v>7.3147967616071785E-3</v>
      </c>
      <c r="P3204" s="44">
        <f>IFERROR(_xll.qlIndexFixing(ONIndex6M,I3204,TRUE,_xll.ohTrigger(RecalcTrigger,Trigger6M)),NA())</f>
        <v>7.4315948279435329E-3</v>
      </c>
      <c r="Q3204" s="146">
        <f>IFERROR(_xll.qlIndexFixing(ONIndex1Y,I3204,TRUE,_xll.ohTrigger(RecalcTrigger,Trigger1Y)),NA())</f>
        <v>7.6335993603393604E-3</v>
      </c>
    </row>
    <row r="3205" spans="2:17" x14ac:dyDescent="0.2">
      <c r="B3205" s="39" t="s">
        <v>42</v>
      </c>
      <c r="D3205" s="42">
        <f>_xll.qlCalendarAdvance(Calendar,$D3204,B3205,"f",FALSE)</f>
        <v>62240</v>
      </c>
      <c r="E3205" s="140">
        <f>_xll.qlInterestRateIndexValueDate(IndexON,D3205)</f>
        <v>62240</v>
      </c>
      <c r="F3205" s="156">
        <f>IFERROR(_xll.qlIndexFixing(IndexON,D3205,TRUE,_xll.ohTrigger(RecalcTrigger,TriggerON)),NA())</f>
        <v>6.469262778062701E-3</v>
      </c>
      <c r="H3205" s="42">
        <f>_xll.qlCalendarAdvance(Calendar,$H3204,B3205,"f",FALSE)</f>
        <v>62240</v>
      </c>
      <c r="I3205" s="140">
        <f>_xll.qlInterestRateIndexValueDate(Index1M,$H3205)</f>
        <v>62240</v>
      </c>
      <c r="J3205" s="145">
        <f>IFERROR(_xll.qlIndexFixing(Index1M,$H3205,TRUE,_xll.ohTrigger(RecalcTrigger,Trigger1M)),NA())</f>
        <v>7.2679200445274943E-3</v>
      </c>
      <c r="K3205" s="44">
        <f>IFERROR(_xll.qlIndexFixing(Index3M,H3205,TRUE,_xll.ohTrigger(RecalcTrigger,Trigger3M)),NA())</f>
        <v>7.3382063568313144E-3</v>
      </c>
      <c r="L3205" s="44">
        <f>IFERROR(_xll.qlIndexFixing(Index6M,$H3205,TRUE,_xll.ohTrigger(RecalcTrigger,Trigger6M)),NA())</f>
        <v>7.4821567464195167E-3</v>
      </c>
      <c r="M3205" s="146">
        <f>IFERROR(_xll.qlIndexFixing(Index1Y,$H3205,TRUE,_xll.ohTrigger(RecalcTrigger,Trigger1Y)),NA())</f>
        <v>7.7341661895318214E-3</v>
      </c>
      <c r="N3205" s="145">
        <f>IFERROR(_xll.qlIndexFixing(ONIndex1M,I3205,TRUE,_xll.ohTrigger(RecalcTrigger,Trigger1M)),NA())</f>
        <v>7.2601685736894961E-3</v>
      </c>
      <c r="O3205" s="44">
        <f>IFERROR(_xll.qlIndexFixing(ONIndex3M,I3205,TRUE,_xll.ohTrigger(RecalcTrigger,Trigger3M)),NA())</f>
        <v>7.3170527743082747E-3</v>
      </c>
      <c r="P3205" s="44">
        <f>IFERROR(_xll.qlIndexFixing(ONIndex6M,I3205,TRUE,_xll.ohTrigger(RecalcTrigger,Trigger6M)),NA())</f>
        <v>7.4342623118017759E-3</v>
      </c>
      <c r="Q3205" s="146">
        <f>IFERROR(_xll.qlIndexFixing(ONIndex1Y,I3205,TRUE,_xll.ohTrigger(RecalcTrigger,Trigger1Y)),NA())</f>
        <v>7.636368768729751E-3</v>
      </c>
    </row>
    <row r="3206" spans="2:17" x14ac:dyDescent="0.2">
      <c r="B3206" s="39" t="s">
        <v>42</v>
      </c>
      <c r="D3206" s="42">
        <f>_xll.qlCalendarAdvance(Calendar,$D3205,B3206,"f",FALSE)</f>
        <v>62247</v>
      </c>
      <c r="E3206" s="140">
        <f>_xll.qlInterestRateIndexValueDate(IndexON,D3206)</f>
        <v>62247</v>
      </c>
      <c r="F3206" s="156">
        <f>IFERROR(_xll.qlIndexFixing(IndexON,D3206,TRUE,_xll.ohTrigger(RecalcTrigger,TriggerON)),NA())</f>
        <v>6.4715995923658731E-3</v>
      </c>
      <c r="H3206" s="42">
        <f>_xll.qlCalendarAdvance(Calendar,$H3205,B3206,"f",FALSE)</f>
        <v>62247</v>
      </c>
      <c r="I3206" s="140">
        <f>_xll.qlInterestRateIndexValueDate(Index1M,$H3206)</f>
        <v>62247</v>
      </c>
      <c r="J3206" s="145">
        <f>IFERROR(_xll.qlIndexFixing(Index1M,$H3206,TRUE,_xll.ohTrigger(RecalcTrigger,Trigger1M)),NA())</f>
        <v>7.2702596956606049E-3</v>
      </c>
      <c r="K3206" s="44">
        <f>IFERROR(_xll.qlIndexFixing(Index3M,H3206,TRUE,_xll.ohTrigger(RecalcTrigger,Trigger3M)),NA())</f>
        <v>7.3404153302261081E-3</v>
      </c>
      <c r="L3206" s="44">
        <f>IFERROR(_xll.qlIndexFixing(Index6M,$H3206,TRUE,_xll.ohTrigger(RecalcTrigger,Trigger6M)),NA())</f>
        <v>7.4844635352100813E-3</v>
      </c>
      <c r="M3206" s="146">
        <f>IFERROR(_xll.qlIndexFixing(Index1Y,$H3206,TRUE,_xll.ohTrigger(RecalcTrigger,Trigger1Y)),NA())</f>
        <v>7.7367295124217694E-3</v>
      </c>
      <c r="N3206" s="145">
        <f>IFERROR(_xll.qlIndexFixing(ONIndex1M,I3206,TRUE,_xll.ohTrigger(RecalcTrigger,Trigger1M)),NA())</f>
        <v>7.2627808318015408E-3</v>
      </c>
      <c r="O3206" s="44">
        <f>IFERROR(_xll.qlIndexFixing(ONIndex3M,I3206,TRUE,_xll.ohTrigger(RecalcTrigger,Trigger3M)),NA())</f>
        <v>7.3193019772577195E-3</v>
      </c>
      <c r="P3206" s="44">
        <f>IFERROR(_xll.qlIndexFixing(ONIndex6M,I3206,TRUE,_xll.ohTrigger(RecalcTrigger,Trigger6M)),NA())</f>
        <v>7.4369217437930679E-3</v>
      </c>
      <c r="Q3206" s="146">
        <f>IFERROR(_xll.qlIndexFixing(ONIndex1Y,I3206,TRUE,_xll.ohTrigger(RecalcTrigger,Trigger1Y)),NA())</f>
        <v>7.6391298176015088E-3</v>
      </c>
    </row>
    <row r="3207" spans="2:17" x14ac:dyDescent="0.2">
      <c r="B3207" s="39" t="s">
        <v>42</v>
      </c>
      <c r="D3207" s="42">
        <f>_xll.qlCalendarAdvance(Calendar,$D3206,B3207,"f",FALSE)</f>
        <v>62254</v>
      </c>
      <c r="E3207" s="140">
        <f>_xll.qlInterestRateIndexValueDate(IndexON,D3207)</f>
        <v>62254</v>
      </c>
      <c r="F3207" s="156">
        <f>IFERROR(_xll.qlIndexFixing(IndexON,D3207,TRUE,_xll.ohTrigger(RecalcTrigger,TriggerON)),NA())</f>
        <v>6.4739293314097779E-3</v>
      </c>
      <c r="H3207" s="42">
        <f>_xll.qlCalendarAdvance(Calendar,$H3206,B3207,"f",FALSE)</f>
        <v>62254</v>
      </c>
      <c r="I3207" s="140">
        <f>_xll.qlInterestRateIndexValueDate(Index1M,$H3207)</f>
        <v>62254</v>
      </c>
      <c r="J3207" s="145">
        <f>IFERROR(_xll.qlIndexFixing(Index1M,$H3207,TRUE,_xll.ohTrigger(RecalcTrigger,Trigger1M)),NA())</f>
        <v>7.2728491568100351E-3</v>
      </c>
      <c r="K3207" s="44">
        <f>IFERROR(_xll.qlIndexFixing(Index3M,H3207,TRUE,_xll.ohTrigger(RecalcTrigger,Trigger3M)),NA())</f>
        <v>7.3426174825113183E-3</v>
      </c>
      <c r="L3207" s="44">
        <f>IFERROR(_xll.qlIndexFixing(Index6M,$H3207,TRUE,_xll.ohTrigger(RecalcTrigger,Trigger6M)),NA())</f>
        <v>7.4870197464473407E-3</v>
      </c>
      <c r="M3207" s="146">
        <f>IFERROR(_xll.qlIndexFixing(Index1Y,$H3207,TRUE,_xll.ohTrigger(RecalcTrigger,Trigger1Y)),NA())</f>
        <v>7.7392844177339715E-3</v>
      </c>
      <c r="N3207" s="145">
        <f>IFERROR(_xll.qlIndexFixing(ONIndex1M,I3207,TRUE,_xll.ohTrigger(RecalcTrigger,Trigger1M)),NA())</f>
        <v>7.2653851809312275E-3</v>
      </c>
      <c r="O3207" s="44">
        <f>IFERROR(_xll.qlIndexFixing(ONIndex3M,I3207,TRUE,_xll.ohTrigger(RecalcTrigger,Trigger3M)),NA())</f>
        <v>7.3215443702934202E-3</v>
      </c>
      <c r="P3207" s="44">
        <f>IFERROR(_xll.qlIndexFixing(ONIndex6M,I3207,TRUE,_xll.ohTrigger(RecalcTrigger,Trigger6M)),NA())</f>
        <v>7.439573123917409E-3</v>
      </c>
      <c r="Q3207" s="146">
        <f>IFERROR(_xll.qlIndexFixing(ONIndex1Y,I3207,TRUE,_xll.ohTrigger(RecalcTrigger,Trigger1Y)),NA())</f>
        <v>7.6418825069546337E-3</v>
      </c>
    </row>
    <row r="3208" spans="2:17" x14ac:dyDescent="0.2">
      <c r="B3208" s="39" t="s">
        <v>42</v>
      </c>
      <c r="D3208" s="42">
        <f>_xll.qlCalendarAdvance(Calendar,$D3207,B3208,"f",FALSE)</f>
        <v>62261</v>
      </c>
      <c r="E3208" s="140">
        <f>_xll.qlInterestRateIndexValueDate(IndexON,D3208)</f>
        <v>62261</v>
      </c>
      <c r="F3208" s="156">
        <f>IFERROR(_xll.qlIndexFixing(IndexON,D3208,TRUE,_xll.ohTrigger(RecalcTrigger,TriggerON)),NA())</f>
        <v>6.4762519954375541E-3</v>
      </c>
      <c r="H3208" s="42">
        <f>_xll.qlCalendarAdvance(Calendar,$H3207,B3208,"f",FALSE)</f>
        <v>62261</v>
      </c>
      <c r="I3208" s="140">
        <f>_xll.qlInterestRateIndexValueDate(Index1M,$H3208)</f>
        <v>62261</v>
      </c>
      <c r="J3208" s="145">
        <f>IFERROR(_xll.qlIndexFixing(Index1M,$H3208,TRUE,_xll.ohTrigger(RecalcTrigger,Trigger1M)),NA())</f>
        <v>7.2754307048491507E-3</v>
      </c>
      <c r="K3208" s="44">
        <f>IFERROR(_xll.qlIndexFixing(Index3M,H3208,TRUE,_xll.ohTrigger(RecalcTrigger,Trigger3M)),NA())</f>
        <v>7.3448128136763746E-3</v>
      </c>
      <c r="L3208" s="44">
        <f>IFERROR(_xll.qlIndexFixing(Index6M,$H3208,TRUE,_xll.ohTrigger(RecalcTrigger,Trigger6M)),NA())</f>
        <v>7.4895678789638721E-3</v>
      </c>
      <c r="M3208" s="146">
        <f>IFERROR(_xll.qlIndexFixing(Index1Y,$H3208,TRUE,_xll.ohTrigger(RecalcTrigger,Trigger1Y)),NA())</f>
        <v>7.7418309054042567E-3</v>
      </c>
      <c r="N3208" s="145">
        <f>IFERROR(_xll.qlIndexFixing(ONIndex1M,I3208,TRUE,_xll.ohTrigger(RecalcTrigger,Trigger1M)),NA())</f>
        <v>7.2679816209164638E-3</v>
      </c>
      <c r="O3208" s="44">
        <f>IFERROR(_xll.qlIndexFixing(ONIndex3M,I3208,TRUE,_xll.ohTrigger(RecalcTrigger,Trigger3M)),NA())</f>
        <v>7.3237799534964232E-3</v>
      </c>
      <c r="P3208" s="44">
        <f>IFERROR(_xll.qlIndexFixing(ONIndex6M,I3208,TRUE,_xll.ohTrigger(RecalcTrigger,Trigger6M)),NA())</f>
        <v>7.4422164520937528E-3</v>
      </c>
      <c r="Q3208" s="146">
        <f>IFERROR(_xll.qlIndexFixing(ONIndex1Y,I3208,TRUE,_xll.ohTrigger(RecalcTrigger,Trigger1Y)),NA())</f>
        <v>7.6446268367080794E-3</v>
      </c>
    </row>
    <row r="3209" spans="2:17" x14ac:dyDescent="0.2">
      <c r="B3209" s="39" t="s">
        <v>42</v>
      </c>
      <c r="D3209" s="42">
        <f>_xll.qlCalendarAdvance(Calendar,$D3208,B3209,"f",FALSE)</f>
        <v>62268</v>
      </c>
      <c r="E3209" s="140">
        <f>_xll.qlInterestRateIndexValueDate(IndexON,D3209)</f>
        <v>62268</v>
      </c>
      <c r="F3209" s="156">
        <f>IFERROR(_xll.qlIndexFixing(IndexON,D3209,TRUE,_xll.ohTrigger(RecalcTrigger,TriggerON)),NA())</f>
        <v>6.4785675842871093E-3</v>
      </c>
      <c r="H3209" s="42">
        <f>_xll.qlCalendarAdvance(Calendar,$H3208,B3209,"f",FALSE)</f>
        <v>62268</v>
      </c>
      <c r="I3209" s="140">
        <f>_xll.qlInterestRateIndexValueDate(Index1M,$H3209)</f>
        <v>62268</v>
      </c>
      <c r="J3209" s="145">
        <f>IFERROR(_xll.qlIndexFixing(Index1M,$H3209,TRUE,_xll.ohTrigger(RecalcTrigger,Trigger1M)),NA())</f>
        <v>7.2780043397752498E-3</v>
      </c>
      <c r="K3209" s="44">
        <f>IFERROR(_xll.qlIndexFixing(Index3M,H3209,TRUE,_xll.ohTrigger(RecalcTrigger,Trigger3M)),NA())</f>
        <v>7.3470013237098243E-3</v>
      </c>
      <c r="L3209" s="44">
        <f>IFERROR(_xll.qlIndexFixing(Index6M,$H3209,TRUE,_xll.ohTrigger(RecalcTrigger,Trigger6M)),NA())</f>
        <v>7.4921079327291158E-3</v>
      </c>
      <c r="M3209" s="146">
        <f>IFERROR(_xll.qlIndexFixing(Index1Y,$H3209,TRUE,_xll.ohTrigger(RecalcTrigger,Trigger1Y)),NA())</f>
        <v>7.7443689753691203E-3</v>
      </c>
      <c r="N3209" s="145">
        <f>IFERROR(_xll.qlIndexFixing(ONIndex1M,I3209,TRUE,_xll.ohTrigger(RecalcTrigger,Trigger1M)),NA())</f>
        <v>7.2705701517572496E-3</v>
      </c>
      <c r="O3209" s="44">
        <f>IFERROR(_xll.qlIndexFixing(ONIndex3M,I3209,TRUE,_xll.ohTrigger(RecalcTrigger,Trigger3M)),NA())</f>
        <v>7.3260087268667284E-3</v>
      </c>
      <c r="P3209" s="44">
        <f>IFERROR(_xll.qlIndexFixing(ONIndex6M,I3209,TRUE,_xll.ohTrigger(RecalcTrigger,Trigger6M)),NA())</f>
        <v>7.4448517284031457E-3</v>
      </c>
      <c r="Q3209" s="146">
        <f>IFERROR(_xll.qlIndexFixing(ONIndex1Y,I3209,TRUE,_xll.ohTrigger(RecalcTrigger,Trigger1Y)),NA())</f>
        <v>7.6473628069428923E-3</v>
      </c>
    </row>
    <row r="3210" spans="2:17" x14ac:dyDescent="0.2">
      <c r="B3210" s="39" t="s">
        <v>42</v>
      </c>
      <c r="D3210" s="42">
        <f>_xll.qlCalendarAdvance(Calendar,$D3209,B3210,"f",FALSE)</f>
        <v>62275</v>
      </c>
      <c r="E3210" s="140">
        <f>_xll.qlInterestRateIndexValueDate(IndexON,D3210)</f>
        <v>62275</v>
      </c>
      <c r="F3210" s="156">
        <f>IFERROR(_xll.qlIndexFixing(IndexON,D3210,TRUE,_xll.ohTrigger(RecalcTrigger,TriggerON)),NA())</f>
        <v>6.4808760980394897E-3</v>
      </c>
      <c r="H3210" s="42">
        <f>_xll.qlCalendarAdvance(Calendar,$H3209,B3210,"f",FALSE)</f>
        <v>62275</v>
      </c>
      <c r="I3210" s="140">
        <f>_xll.qlInterestRateIndexValueDate(Index1M,$H3210)</f>
        <v>62275</v>
      </c>
      <c r="J3210" s="145">
        <f>IFERROR(_xll.qlIndexFixing(Index1M,$H3210,TRUE,_xll.ohTrigger(RecalcTrigger,Trigger1M)),NA())</f>
        <v>7.2808252157076057E-3</v>
      </c>
      <c r="K3210" s="44">
        <f>IFERROR(_xll.qlIndexFixing(Index3M,H3210,TRUE,_xll.ohTrigger(RecalcTrigger,Trigger3M)),NA())</f>
        <v>7.3491830125993344E-3</v>
      </c>
      <c r="L3210" s="44">
        <f>IFERROR(_xll.qlIndexFixing(Index6M,$H3210,TRUE,_xll.ohTrigger(RecalcTrigger,Trigger6M)),NA())</f>
        <v>7.4951496144972226E-3</v>
      </c>
      <c r="M3210" s="146">
        <f>IFERROR(_xll.qlIndexFixing(Index1Y,$H3210,TRUE,_xll.ohTrigger(RecalcTrigger,Trigger1Y)),NA())</f>
        <v>7.7468986275648355E-3</v>
      </c>
      <c r="N3210" s="145">
        <f>IFERROR(_xll.qlIndexFixing(ONIndex1M,I3210,TRUE,_xll.ohTrigger(RecalcTrigger,Trigger1M)),NA())</f>
        <v>7.2731507736967238E-3</v>
      </c>
      <c r="O3210" s="44">
        <f>IFERROR(_xll.qlIndexFixing(ONIndex3M,I3210,TRUE,_xll.ohTrigger(RecalcTrigger,Trigger3M)),NA())</f>
        <v>7.3282306902422434E-3</v>
      </c>
      <c r="P3210" s="44">
        <f>IFERROR(_xll.qlIndexFixing(ONIndex6M,I3210,TRUE,_xll.ohTrigger(RecalcTrigger,Trigger6M)),NA())</f>
        <v>7.4474789528455876E-3</v>
      </c>
      <c r="Q3210" s="146">
        <f>IFERROR(_xll.qlIndexFixing(ONIndex1Y,I3210,TRUE,_xll.ohTrigger(RecalcTrigger,Trigger1Y)),NA())</f>
        <v>7.650090417578026E-3</v>
      </c>
    </row>
    <row r="3211" spans="2:17" x14ac:dyDescent="0.2">
      <c r="B3211" s="39" t="s">
        <v>42</v>
      </c>
      <c r="D3211" s="42">
        <f>_xll.qlCalendarAdvance(Calendar,$D3210,B3211,"f",FALSE)</f>
        <v>62282</v>
      </c>
      <c r="E3211" s="140">
        <f>_xll.qlInterestRateIndexValueDate(IndexON,D3211)</f>
        <v>62282</v>
      </c>
      <c r="F3211" s="156">
        <f>IFERROR(_xll.qlIndexFixing(IndexON,D3211,TRUE,_xll.ohTrigger(RecalcTrigger,TriggerON)),NA())</f>
        <v>6.4831775367757416E-3</v>
      </c>
      <c r="H3211" s="42">
        <f>_xll.qlCalendarAdvance(Calendar,$H3210,B3211,"f",FALSE)</f>
        <v>62282</v>
      </c>
      <c r="I3211" s="140">
        <f>_xll.qlInterestRateIndexValueDate(Index1M,$H3211)</f>
        <v>62282</v>
      </c>
      <c r="J3211" s="145">
        <f>IFERROR(_xll.qlIndexFixing(Index1M,$H3211,TRUE,_xll.ohTrigger(RecalcTrigger,Trigger1M)),NA())</f>
        <v>7.2833825101771242E-3</v>
      </c>
      <c r="K3211" s="44">
        <f>IFERROR(_xll.qlIndexFixing(Index3M,H3211,TRUE,_xll.ohTrigger(RecalcTrigger,Trigger3M)),NA())</f>
        <v>7.3513578803352155E-3</v>
      </c>
      <c r="L3211" s="44">
        <f>IFERROR(_xll.qlIndexFixing(Index6M,$H3211,TRUE,_xll.ohTrigger(RecalcTrigger,Trigger6M)),NA())</f>
        <v>7.497418155247763E-3</v>
      </c>
      <c r="M3211" s="146">
        <f>IFERROR(_xll.qlIndexFixing(Index1Y,$H3211,TRUE,_xll.ohTrigger(RecalcTrigger,Trigger1Y)),NA())</f>
        <v>7.7494198619274535E-3</v>
      </c>
      <c r="N3211" s="145">
        <f>IFERROR(_xll.qlIndexFixing(ONIndex1M,I3211,TRUE,_xll.ohTrigger(RecalcTrigger,Trigger1M)),NA())</f>
        <v>7.2757234864107012E-3</v>
      </c>
      <c r="O3211" s="44">
        <f>IFERROR(_xll.qlIndexFixing(ONIndex3M,I3211,TRUE,_xll.ohTrigger(RecalcTrigger,Trigger3M)),NA())</f>
        <v>7.3304458438661069E-3</v>
      </c>
      <c r="P3211" s="44">
        <f>IFERROR(_xll.qlIndexFixing(ONIndex6M,I3211,TRUE,_xll.ohTrigger(RecalcTrigger,Trigger6M)),NA())</f>
        <v>7.4500981253400322E-3</v>
      </c>
      <c r="Q3211" s="146">
        <f>IFERROR(_xll.qlIndexFixing(ONIndex1Y,I3211,TRUE,_xll.ohTrigger(RecalcTrigger,Trigger1Y)),NA())</f>
        <v>7.6528096686134806E-3</v>
      </c>
    </row>
    <row r="3212" spans="2:17" x14ac:dyDescent="0.2">
      <c r="B3212" s="39" t="s">
        <v>42</v>
      </c>
      <c r="D3212" s="42">
        <f>_xll.qlCalendarAdvance(Calendar,$D3211,B3212,"f",FALSE)</f>
        <v>62289</v>
      </c>
      <c r="E3212" s="140">
        <f>_xll.qlInterestRateIndexValueDate(IndexON,D3212)</f>
        <v>62289</v>
      </c>
      <c r="F3212" s="156">
        <f>IFERROR(_xll.qlIndexFixing(IndexON,D3212,TRUE,_xll.ohTrigger(RecalcTrigger,TriggerON)),NA())</f>
        <v>6.4854719002527261E-3</v>
      </c>
      <c r="H3212" s="42">
        <f>_xll.qlCalendarAdvance(Calendar,$H3211,B3212,"f",FALSE)</f>
        <v>62289</v>
      </c>
      <c r="I3212" s="140">
        <f>_xll.qlInterestRateIndexValueDate(Index1M,$H3212)</f>
        <v>62289</v>
      </c>
      <c r="J3212" s="145">
        <f>IFERROR(_xll.qlIndexFixing(Index1M,$H3212,TRUE,_xll.ohTrigger(RecalcTrigger,Trigger1M)),NA())</f>
        <v>7.2859318913766754E-3</v>
      </c>
      <c r="K3212" s="44">
        <f>IFERROR(_xll.qlIndexFixing(Index3M,H3212,TRUE,_xll.ohTrigger(RecalcTrigger,Trigger3M)),NA())</f>
        <v>7.3535259269042518E-3</v>
      </c>
      <c r="L3212" s="44">
        <f>IFERROR(_xll.qlIndexFixing(Index6M,$H3212,TRUE,_xll.ohTrigger(RecalcTrigger,Trigger6M)),NA())</f>
        <v>7.4999334470875981E-3</v>
      </c>
      <c r="M3212" s="146">
        <f>IFERROR(_xll.qlIndexFixing(Index1Y,$H3212,TRUE,_xll.ohTrigger(RecalcTrigger,Trigger1Y)),NA())</f>
        <v>7.7519326783945797E-3</v>
      </c>
      <c r="N3212" s="145">
        <f>IFERROR(_xll.qlIndexFixing(ONIndex1M,I3212,TRUE,_xll.ohTrigger(RecalcTrigger,Trigger1M)),NA())</f>
        <v>7.2782882901423207E-3</v>
      </c>
      <c r="O3212" s="44">
        <f>IFERROR(_xll.qlIndexFixing(ONIndex3M,I3212,TRUE,_xll.ohTrigger(RecalcTrigger,Trigger3M)),NA())</f>
        <v>7.3326541876572726E-3</v>
      </c>
      <c r="P3212" s="44">
        <f>IFERROR(_xll.qlIndexFixing(ONIndex6M,I3212,TRUE,_xll.ohTrigger(RecalcTrigger,Trigger6M)),NA())</f>
        <v>7.4527092459675259E-3</v>
      </c>
      <c r="Q3212" s="146">
        <f>IFERROR(_xll.qlIndexFixing(ONIndex1Y,I3212,TRUE,_xll.ohTrigger(RecalcTrigger,Trigger1Y)),NA())</f>
        <v>7.6555205602113485E-3</v>
      </c>
    </row>
    <row r="3213" spans="2:17" x14ac:dyDescent="0.2">
      <c r="B3213" s="39" t="s">
        <v>42</v>
      </c>
      <c r="D3213" s="42">
        <f>_xll.qlCalendarAdvance(Calendar,$D3212,B3213,"f",FALSE)</f>
        <v>62296</v>
      </c>
      <c r="E3213" s="140">
        <f>_xll.qlInterestRateIndexValueDate(IndexON,D3213)</f>
        <v>62296</v>
      </c>
      <c r="F3213" s="156">
        <f>IFERROR(_xll.qlIndexFixing(IndexON,D3213,TRUE,_xll.ohTrigger(RecalcTrigger,TriggerON)),NA())</f>
        <v>6.4877591887135821E-3</v>
      </c>
      <c r="H3213" s="42">
        <f>_xll.qlCalendarAdvance(Calendar,$H3212,B3213,"f",FALSE)</f>
        <v>62296</v>
      </c>
      <c r="I3213" s="140">
        <f>_xll.qlInterestRateIndexValueDate(Index1M,$H3213)</f>
        <v>62296</v>
      </c>
      <c r="J3213" s="145">
        <f>IFERROR(_xll.qlIndexFixing(Index1M,$H3213,TRUE,_xll.ohTrigger(RecalcTrigger,Trigger1M)),NA())</f>
        <v>7.2884733593062585E-3</v>
      </c>
      <c r="K3213" s="44">
        <f>IFERROR(_xll.qlIndexFixing(Index3M,H3213,TRUE,_xll.ohTrigger(RecalcTrigger,Trigger3M)),NA())</f>
        <v>7.3556871522976351E-3</v>
      </c>
      <c r="L3213" s="44">
        <f>IFERROR(_xll.qlIndexFixing(Index6M,$H3213,TRUE,_xll.ohTrigger(RecalcTrigger,Trigger6M)),NA())</f>
        <v>7.5024406599033706E-3</v>
      </c>
      <c r="M3213" s="146">
        <f>IFERROR(_xll.qlIndexFixing(Index1Y,$H3213,TRUE,_xll.ohTrigger(RecalcTrigger,Trigger1Y)),NA())</f>
        <v>7.7544370769022652E-3</v>
      </c>
      <c r="N3213" s="145">
        <f>IFERROR(_xll.qlIndexFixing(ONIndex1M,I3213,TRUE,_xll.ohTrigger(RecalcTrigger,Trigger1M)),NA())</f>
        <v>7.2808451848915823E-3</v>
      </c>
      <c r="O3213" s="44">
        <f>IFERROR(_xll.qlIndexFixing(ONIndex3M,I3213,TRUE,_xll.ohTrigger(RecalcTrigger,Trigger3M)),NA())</f>
        <v>7.3348557216157406E-3</v>
      </c>
      <c r="P3213" s="44">
        <f>IFERROR(_xll.qlIndexFixing(ONIndex6M,I3213,TRUE,_xll.ohTrigger(RecalcTrigger,Trigger6M)),NA())</f>
        <v>7.4553123147280687E-3</v>
      </c>
      <c r="Q3213" s="146">
        <f>IFERROR(_xll.qlIndexFixing(ONIndex1Y,I3213,TRUE,_xll.ohTrigger(RecalcTrigger,Trigger1Y)),NA())</f>
        <v>7.6582230922095373E-3</v>
      </c>
    </row>
    <row r="3214" spans="2:17" x14ac:dyDescent="0.2">
      <c r="B3214" s="39" t="s">
        <v>42</v>
      </c>
      <c r="D3214" s="42">
        <f>_xll.qlCalendarAdvance(Calendar,$D3213,B3214,"f",FALSE)</f>
        <v>62303</v>
      </c>
      <c r="E3214" s="140">
        <f>_xll.qlInterestRateIndexValueDate(IndexON,D3214)</f>
        <v>62303</v>
      </c>
      <c r="F3214" s="156">
        <f>IFERROR(_xll.qlIndexFixing(IndexON,D3214,TRUE,_xll.ohTrigger(RecalcTrigger,TriggerON)),NA())</f>
        <v>6.4900394019962171E-3</v>
      </c>
      <c r="H3214" s="42">
        <f>_xll.qlCalendarAdvance(Calendar,$H3213,B3214,"f",FALSE)</f>
        <v>62303</v>
      </c>
      <c r="I3214" s="140">
        <f>_xll.qlInterestRateIndexValueDate(Index1M,$H3214)</f>
        <v>62303</v>
      </c>
      <c r="J3214" s="145">
        <f>IFERROR(_xll.qlIndexFixing(Index1M,$H3214,TRUE,_xll.ohTrigger(RecalcTrigger,Trigger1M)),NA())</f>
        <v>7.2910069139580308E-3</v>
      </c>
      <c r="K3214" s="44">
        <f>IFERROR(_xll.qlIndexFixing(Index3M,H3214,TRUE,_xll.ohTrigger(RecalcTrigger,Trigger3M)),NA())</f>
        <v>7.3578415565039128E-3</v>
      </c>
      <c r="L3214" s="44">
        <f>IFERROR(_xll.qlIndexFixing(Index6M,$H3214,TRUE,_xll.ohTrigger(RecalcTrigger,Trigger6M)),NA())</f>
        <v>7.5049397936642484E-3</v>
      </c>
      <c r="M3214" s="146">
        <f>IFERROR(_xll.qlIndexFixing(Index1Y,$H3214,TRUE,_xll.ohTrigger(RecalcTrigger,Trigger1Y)),NA())</f>
        <v>7.7569330573883377E-3</v>
      </c>
      <c r="N3214" s="145">
        <f>IFERROR(_xll.qlIndexFixing(ONIndex1M,I3214,TRUE,_xll.ohTrigger(RecalcTrigger,Trigger1M)),NA())</f>
        <v>7.2833941704153471E-3</v>
      </c>
      <c r="O3214" s="44">
        <f>IFERROR(_xll.qlIndexFixing(ONIndex3M,I3214,TRUE,_xll.ohTrigger(RecalcTrigger,Trigger3M)),NA())</f>
        <v>7.3370504456604646E-3</v>
      </c>
      <c r="P3214" s="44">
        <f>IFERROR(_xll.qlIndexFixing(ONIndex6M,I3214,TRUE,_xll.ohTrigger(RecalcTrigger,Trigger6M)),NA())</f>
        <v>7.4579073314595679E-3</v>
      </c>
      <c r="Q3214" s="146">
        <f>IFERROR(_xll.qlIndexFixing(ONIndex1Y,I3214,TRUE,_xll.ohTrigger(RecalcTrigger,Trigger1Y)),NA())</f>
        <v>7.660917264608047E-3</v>
      </c>
    </row>
    <row r="3215" spans="2:17" x14ac:dyDescent="0.2">
      <c r="B3215" s="39" t="s">
        <v>42</v>
      </c>
      <c r="D3215" s="42">
        <f>_xll.qlCalendarAdvance(Calendar,$D3214,B3215,"f",FALSE)</f>
        <v>62310</v>
      </c>
      <c r="E3215" s="140">
        <f>_xll.qlInterestRateIndexValueDate(IndexON,D3215)</f>
        <v>62310</v>
      </c>
      <c r="F3215" s="156">
        <f>IFERROR(_xll.qlIndexFixing(IndexON,D3215,TRUE,_xll.ohTrigger(RecalcTrigger,TriggerON)),NA())</f>
        <v>6.492312540100631E-3</v>
      </c>
      <c r="H3215" s="42">
        <f>_xll.qlCalendarAdvance(Calendar,$H3214,B3215,"f",FALSE)</f>
        <v>62310</v>
      </c>
      <c r="I3215" s="140">
        <f>_xll.qlInterestRateIndexValueDate(Index1M,$H3215)</f>
        <v>62310</v>
      </c>
      <c r="J3215" s="145">
        <f>IFERROR(_xll.qlIndexFixing(Index1M,$H3215,TRUE,_xll.ohTrigger(RecalcTrigger,Trigger1M)),NA())</f>
        <v>7.2935325553241497E-3</v>
      </c>
      <c r="K3215" s="44">
        <f>IFERROR(_xll.qlIndexFixing(Index3M,H3215,TRUE,_xll.ohTrigger(RecalcTrigger,Trigger3M)),NA())</f>
        <v>7.3599891395098706E-3</v>
      </c>
      <c r="L3215" s="44">
        <f>IFERROR(_xll.qlIndexFixing(Index6M,$H3215,TRUE,_xll.ohTrigger(RecalcTrigger,Trigger6M)),NA())</f>
        <v>7.5074308483398392E-3</v>
      </c>
      <c r="M3215" s="146">
        <f>IFERROR(_xll.qlIndexFixing(Index1Y,$H3215,TRUE,_xll.ohTrigger(RecalcTrigger,Trigger1Y)),NA())</f>
        <v>7.7594206197904025E-3</v>
      </c>
      <c r="N3215" s="145">
        <f>IFERROR(_xll.qlIndexFixing(ONIndex1M,I3215,TRUE,_xll.ohTrigger(RecalcTrigger,Trigger1M)),NA())</f>
        <v>7.285935246956754E-3</v>
      </c>
      <c r="O3215" s="44">
        <f>IFERROR(_xll.qlIndexFixing(ONIndex3M,I3215,TRUE,_xll.ohTrigger(RecalcTrigger,Trigger3M)),NA())</f>
        <v>7.3392383598724908E-3</v>
      </c>
      <c r="P3215" s="44">
        <f>IFERROR(_xll.qlIndexFixing(ONIndex6M,I3215,TRUE,_xll.ohTrigger(RecalcTrigger,Trigger6M)),NA())</f>
        <v>7.4604942964862087E-3</v>
      </c>
      <c r="Q3215" s="146">
        <f>IFERROR(_xll.qlIndexFixing(ONIndex1Y,I3215,TRUE,_xll.ohTrigger(RecalcTrigger,Trigger1Y)),NA())</f>
        <v>7.6636030774068775E-3</v>
      </c>
    </row>
    <row r="3216" spans="2:17" x14ac:dyDescent="0.2">
      <c r="B3216" s="39" t="s">
        <v>42</v>
      </c>
      <c r="D3216" s="42">
        <f>_xll.qlCalendarAdvance(Calendar,$D3215,B3216,"f",FALSE)</f>
        <v>62317</v>
      </c>
      <c r="E3216" s="140">
        <f>_xll.qlInterestRateIndexValueDate(IndexON,D3216)</f>
        <v>62317</v>
      </c>
      <c r="F3216" s="156">
        <f>IFERROR(_xll.qlIndexFixing(IndexON,D3216,TRUE,_xll.ohTrigger(RecalcTrigger,TriggerON)),NA())</f>
        <v>6.4945786032699626E-3</v>
      </c>
      <c r="H3216" s="42">
        <f>_xll.qlCalendarAdvance(Calendar,$H3215,B3216,"f",FALSE)</f>
        <v>62317</v>
      </c>
      <c r="I3216" s="140">
        <f>_xll.qlInterestRateIndexValueDate(Index1M,$H3216)</f>
        <v>62317</v>
      </c>
      <c r="J3216" s="145">
        <f>IFERROR(_xll.qlIndexFixing(Index1M,$H3216,TRUE,_xll.ohTrigger(RecalcTrigger,Trigger1M)),NA())</f>
        <v>7.2960502834046141E-3</v>
      </c>
      <c r="K3216" s="44">
        <f>IFERROR(_xll.qlIndexFixing(Index3M,H3216,TRUE,_xll.ohTrigger(RecalcTrigger,Trigger3M)),NA())</f>
        <v>7.3621299013058193E-3</v>
      </c>
      <c r="L3216" s="44">
        <f>IFERROR(_xll.qlIndexFixing(Index6M,$H3216,TRUE,_xll.ohTrigger(RecalcTrigger,Trigger6M)),NA())</f>
        <v>7.5099138239001911E-3</v>
      </c>
      <c r="M3216" s="146">
        <f>IFERROR(_xll.qlIndexFixing(Index1Y,$H3216,TRUE,_xll.ohTrigger(RecalcTrigger,Trigger1Y)),NA())</f>
        <v>7.7618997640456211E-3</v>
      </c>
      <c r="N3216" s="145">
        <f>IFERROR(_xll.qlIndexFixing(ONIndex1M,I3216,TRUE,_xll.ohTrigger(RecalcTrigger,Trigger1M)),NA())</f>
        <v>7.2884684143537104E-3</v>
      </c>
      <c r="O3216" s="44">
        <f>IFERROR(_xll.qlIndexFixing(ONIndex3M,I3216,TRUE,_xll.ohTrigger(RecalcTrigger,Trigger3M)),NA())</f>
        <v>7.3414194641707731E-3</v>
      </c>
      <c r="P3216" s="44">
        <f>IFERROR(_xll.qlIndexFixing(ONIndex6M,I3216,TRUE,_xll.ohTrigger(RecalcTrigger,Trigger6M)),NA())</f>
        <v>7.4630732095648522E-3</v>
      </c>
      <c r="Q3216" s="146">
        <f>IFERROR(_xll.qlIndexFixing(ONIndex1Y,I3216,TRUE,_xll.ohTrigger(RecalcTrigger,Trigger1Y)),NA())</f>
        <v>7.6662805307681214E-3</v>
      </c>
    </row>
    <row r="3217" spans="2:17" x14ac:dyDescent="0.2">
      <c r="B3217" s="39" t="s">
        <v>42</v>
      </c>
      <c r="D3217" s="42">
        <f>_xll.qlCalendarAdvance(Calendar,$D3216,B3217,"f",FALSE)</f>
        <v>62324</v>
      </c>
      <c r="E3217" s="140">
        <f>_xll.qlInterestRateIndexValueDate(IndexON,D3217)</f>
        <v>62324</v>
      </c>
      <c r="F3217" s="156">
        <f>IFERROR(_xll.qlIndexFixing(IndexON,D3217,TRUE,_xll.ohTrigger(RecalcTrigger,TriggerON)),NA())</f>
        <v>6.4968375911800269E-3</v>
      </c>
      <c r="H3217" s="42">
        <f>_xll.qlCalendarAdvance(Calendar,$H3216,B3217,"f",FALSE)</f>
        <v>62324</v>
      </c>
      <c r="I3217" s="140">
        <f>_xll.qlInterestRateIndexValueDate(Index1M,$H3217)</f>
        <v>62324</v>
      </c>
      <c r="J3217" s="145">
        <f>IFERROR(_xll.qlIndexFixing(Index1M,$H3217,TRUE,_xll.ohTrigger(RecalcTrigger,Trigger1M)),NA())</f>
        <v>7.2985600981915807E-3</v>
      </c>
      <c r="K3217" s="44">
        <f>IFERROR(_xll.qlIndexFixing(Index3M,H3217,TRUE,_xll.ohTrigger(RecalcTrigger,Trigger3M)),NA())</f>
        <v>7.3642638418803053E-3</v>
      </c>
      <c r="L3217" s="44">
        <f>IFERROR(_xll.qlIndexFixing(Index6M,$H3217,TRUE,_xll.ohTrigger(RecalcTrigger,Trigger6M)),NA())</f>
        <v>7.5123887203144704E-3</v>
      </c>
      <c r="M3217" s="146">
        <f>IFERROR(_xll.qlIndexFixing(Index1Y,$H3217,TRUE,_xll.ohTrigger(RecalcTrigger,Trigger1Y)),NA())</f>
        <v>7.764370490092265E-3</v>
      </c>
      <c r="N3217" s="145">
        <f>IFERROR(_xll.qlIndexFixing(ONIndex1M,I3217,TRUE,_xll.ohTrigger(RecalcTrigger,Trigger1M)),NA())</f>
        <v>7.2909936726872626E-3</v>
      </c>
      <c r="O3217" s="44">
        <f>IFERROR(_xll.qlIndexFixing(ONIndex3M,I3217,TRUE,_xll.ohTrigger(RecalcTrigger,Trigger3M)),NA())</f>
        <v>7.3435937586363575E-3</v>
      </c>
      <c r="P3217" s="44">
        <f>IFERROR(_xll.qlIndexFixing(ONIndex6M,I3217,TRUE,_xll.ohTrigger(RecalcTrigger,Trigger6M)),NA())</f>
        <v>7.4656440706954985E-3</v>
      </c>
      <c r="Q3217" s="146">
        <f>IFERROR(_xll.qlIndexFixing(ONIndex1Y,I3217,TRUE,_xll.ohTrigger(RecalcTrigger,Trigger1Y)),NA())</f>
        <v>7.6689496244486399E-3</v>
      </c>
    </row>
    <row r="3218" spans="2:17" x14ac:dyDescent="0.2">
      <c r="B3218" s="39" t="s">
        <v>42</v>
      </c>
      <c r="D3218" s="42">
        <f>_xll.qlCalendarAdvance(Calendar,$D3217,B3218,"f",FALSE)</f>
        <v>62331</v>
      </c>
      <c r="E3218" s="140">
        <f>_xll.qlInterestRateIndexValueDate(IndexON,D3218)</f>
        <v>62331</v>
      </c>
      <c r="F3218" s="156">
        <f>IFERROR(_xll.qlIndexFixing(IndexON,D3218,TRUE,_xll.ohTrigger(RecalcTrigger,TriggerON)),NA())</f>
        <v>6.4990895039929164E-3</v>
      </c>
      <c r="H3218" s="42">
        <f>_xll.qlCalendarAdvance(Calendar,$H3217,B3218,"f",FALSE)</f>
        <v>62331</v>
      </c>
      <c r="I3218" s="140">
        <f>_xll.qlInterestRateIndexValueDate(Index1M,$H3218)</f>
        <v>62331</v>
      </c>
      <c r="J3218" s="145">
        <f>IFERROR(_xll.qlIndexFixing(Index1M,$H3218,TRUE,_xll.ohTrigger(RecalcTrigger,Trigger1M)),NA())</f>
        <v>7.3010619996798226E-3</v>
      </c>
      <c r="K3218" s="44">
        <f>IFERROR(_xll.qlIndexFixing(Index3M,H3218,TRUE,_xll.ohTrigger(RecalcTrigger,Trigger3M)),NA())</f>
        <v>7.3663909612236393E-3</v>
      </c>
      <c r="L3218" s="44">
        <f>IFERROR(_xll.qlIndexFixing(Index6M,$H3218,TRUE,_xll.ohTrigger(RecalcTrigger,Trigger6M)),NA())</f>
        <v>7.5148555375531669E-3</v>
      </c>
      <c r="M3218" s="146">
        <f>IFERROR(_xll.qlIndexFixing(Index1Y,$H3218,TRUE,_xll.ohTrigger(RecalcTrigger,Trigger1Y)),NA())</f>
        <v>7.7668327978679397E-3</v>
      </c>
      <c r="N3218" s="145">
        <f>IFERROR(_xll.qlIndexFixing(ONIndex1M,I3218,TRUE,_xll.ohTrigger(RecalcTrigger,Trigger1M)),NA())</f>
        <v>7.2935110220384569E-3</v>
      </c>
      <c r="O3218" s="44">
        <f>IFERROR(_xll.qlIndexFixing(ONIndex3M,I3218,TRUE,_xll.ohTrigger(RecalcTrigger,Trigger3M)),NA())</f>
        <v>7.3457612433502906E-3</v>
      </c>
      <c r="P3218" s="44">
        <f>IFERROR(_xll.qlIndexFixing(ONIndex6M,I3218,TRUE,_xll.ohTrigger(RecalcTrigger,Trigger6M)),NA())</f>
        <v>7.4682068799591939E-3</v>
      </c>
      <c r="Q3218" s="146">
        <f>IFERROR(_xll.qlIndexFixing(ONIndex1Y,I3218,TRUE,_xll.ohTrigger(RecalcTrigger,Trigger1Y)),NA())</f>
        <v>7.6716103586915718E-3</v>
      </c>
    </row>
    <row r="3219" spans="2:17" x14ac:dyDescent="0.2">
      <c r="B3219" s="39" t="s">
        <v>42</v>
      </c>
      <c r="D3219" s="42">
        <f>_xll.qlCalendarAdvance(Calendar,$D3218,B3219,"f",FALSE)</f>
        <v>62338</v>
      </c>
      <c r="E3219" s="140">
        <f>_xll.qlInterestRateIndexValueDate(IndexON,D3219)</f>
        <v>62338</v>
      </c>
      <c r="F3219" s="156">
        <f>IFERROR(_xll.qlIndexFixing(IndexON,D3219,TRUE,_xll.ohTrigger(RecalcTrigger,TriggerON)),NA())</f>
        <v>6.5013343417896774E-3</v>
      </c>
      <c r="H3219" s="42">
        <f>_xll.qlCalendarAdvance(Calendar,$H3218,B3219,"f",FALSE)</f>
        <v>62338</v>
      </c>
      <c r="I3219" s="140">
        <f>_xll.qlInterestRateIndexValueDate(Index1M,$H3219)</f>
        <v>62338</v>
      </c>
      <c r="J3219" s="145">
        <f>IFERROR(_xll.qlIndexFixing(Index1M,$H3219,TRUE,_xll.ohTrigger(RecalcTrigger,Trigger1M)),NA())</f>
        <v>7.3033054667829278E-3</v>
      </c>
      <c r="K3219" s="44">
        <f>IFERROR(_xll.qlIndexFixing(Index3M,H3219,TRUE,_xll.ohTrigger(RecalcTrigger,Trigger3M)),NA())</f>
        <v>7.3682867701961629E-3</v>
      </c>
      <c r="L3219" s="44">
        <f>IFERROR(_xll.qlIndexFixing(Index6M,$H3219,TRUE,_xll.ohTrigger(RecalcTrigger,Trigger6M)),NA())</f>
        <v>7.5165637054799266E-3</v>
      </c>
      <c r="M3219" s="146">
        <f>IFERROR(_xll.qlIndexFixing(Index1Y,$H3219,TRUE,_xll.ohTrigger(RecalcTrigger,Trigger1Y)),NA())</f>
        <v>7.7692866873111388E-3</v>
      </c>
      <c r="N3219" s="145">
        <f>IFERROR(_xll.qlIndexFixing(ONIndex1M,I3219,TRUE,_xll.ohTrigger(RecalcTrigger,Trigger1M)),NA())</f>
        <v>7.296020462326247E-3</v>
      </c>
      <c r="O3219" s="44">
        <f>IFERROR(_xll.qlIndexFixing(ONIndex3M,I3219,TRUE,_xll.ohTrigger(RecalcTrigger,Trigger3M)),NA())</f>
        <v>7.3479219180694333E-3</v>
      </c>
      <c r="P3219" s="44">
        <f>IFERROR(_xll.qlIndexFixing(ONIndex6M,I3219,TRUE,_xll.ohTrigger(RecalcTrigger,Trigger6M)),NA())</f>
        <v>7.4707616373559382E-3</v>
      </c>
      <c r="Q3219" s="146">
        <f>IFERROR(_xll.qlIndexFixing(ONIndex1Y,I3219,TRUE,_xll.ohTrigger(RecalcTrigger,Trigger1Y)),NA())</f>
        <v>7.6742627332537783E-3</v>
      </c>
    </row>
    <row r="3220" spans="2:17" x14ac:dyDescent="0.2">
      <c r="B3220" s="39" t="s">
        <v>42</v>
      </c>
      <c r="D3220" s="42">
        <f>_xll.qlCalendarAdvance(Calendar,$D3219,B3220,"f",FALSE)</f>
        <v>62345</v>
      </c>
      <c r="E3220" s="140">
        <f>_xll.qlInterestRateIndexValueDate(IndexON,D3220)</f>
        <v>62345</v>
      </c>
      <c r="F3220" s="156">
        <f>IFERROR(_xll.qlIndexFixing(IndexON,D3220,TRUE,_xll.ohTrigger(RecalcTrigger,TriggerON)),NA())</f>
        <v>6.5035721044082173E-3</v>
      </c>
      <c r="H3220" s="42">
        <f>_xll.qlCalendarAdvance(Calendar,$H3219,B3220,"f",FALSE)</f>
        <v>62345</v>
      </c>
      <c r="I3220" s="140">
        <f>_xll.qlInterestRateIndexValueDate(Index1M,$H3220)</f>
        <v>62345</v>
      </c>
      <c r="J3220" s="145">
        <f>IFERROR(_xll.qlIndexFixing(Index1M,$H3220,TRUE,_xll.ohTrigger(RecalcTrigger,Trigger1M)),NA())</f>
        <v>7.3057920571497625E-3</v>
      </c>
      <c r="K3220" s="44">
        <f>IFERROR(_xll.qlIndexFixing(Index3M,H3220,TRUE,_xll.ohTrigger(RecalcTrigger,Trigger3M)),NA())</f>
        <v>7.3704006916350843E-3</v>
      </c>
      <c r="L3220" s="44">
        <f>IFERROR(_xll.qlIndexFixing(Index6M,$H3220,TRUE,_xll.ohTrigger(RecalcTrigger,Trigger6M)),NA())</f>
        <v>7.5190159443061814E-3</v>
      </c>
      <c r="M3220" s="146">
        <f>IFERROR(_xll.qlIndexFixing(Index1Y,$H3220,TRUE,_xll.ohTrigger(RecalcTrigger,Trigger1Y)),NA())</f>
        <v>7.771732158360356E-3</v>
      </c>
      <c r="N3220" s="145">
        <f>IFERROR(_xll.qlIndexFixing(ONIndex1M,I3220,TRUE,_xll.ohTrigger(RecalcTrigger,Trigger1M)),NA())</f>
        <v>7.2985219934695866E-3</v>
      </c>
      <c r="O3220" s="44">
        <f>IFERROR(_xll.qlIndexFixing(ONIndex3M,I3220,TRUE,_xll.ohTrigger(RecalcTrigger,Trigger3M)),NA())</f>
        <v>7.3500757830369245E-3</v>
      </c>
      <c r="P3220" s="44">
        <f>IFERROR(_xll.qlIndexFixing(ONIndex6M,I3220,TRUE,_xll.ohTrigger(RecalcTrigger,Trigger6M)),NA())</f>
        <v>7.4733083427236391E-3</v>
      </c>
      <c r="Q3220" s="146">
        <f>IFERROR(_xll.qlIndexFixing(ONIndex1Y,I3220,TRUE,_xll.ohTrigger(RecalcTrigger,Trigger1Y)),NA())</f>
        <v>7.6769067483783981E-3</v>
      </c>
    </row>
    <row r="3221" spans="2:17" x14ac:dyDescent="0.2">
      <c r="B3221" s="39" t="s">
        <v>42</v>
      </c>
      <c r="D3221" s="42">
        <f>_xll.qlCalendarAdvance(Calendar,$D3220,B3221,"f",FALSE)</f>
        <v>62352</v>
      </c>
      <c r="E3221" s="140">
        <f>_xll.qlInterestRateIndexValueDate(IndexON,D3221)</f>
        <v>62352</v>
      </c>
      <c r="F3221" s="156">
        <f>IFERROR(_xll.qlIndexFixing(IndexON,D3221,TRUE,_xll.ohTrigger(RecalcTrigger,TriggerON)),NA())</f>
        <v>6.5058027918485362E-3</v>
      </c>
      <c r="H3221" s="42">
        <f>_xll.qlCalendarAdvance(Calendar,$H3220,B3221,"f",FALSE)</f>
        <v>62352</v>
      </c>
      <c r="I3221" s="140">
        <f>_xll.qlInterestRateIndexValueDate(Index1M,$H3221)</f>
        <v>62352</v>
      </c>
      <c r="J3221" s="145">
        <f>IFERROR(_xll.qlIndexFixing(Index1M,$H3221,TRUE,_xll.ohTrigger(RecalcTrigger,Trigger1M)),NA())</f>
        <v>7.3082707343414457E-3</v>
      </c>
      <c r="K3221" s="44">
        <f>IFERROR(_xll.qlIndexFixing(Index3M,H3221,TRUE,_xll.ohTrigger(RecalcTrigger,Trigger3M)),NA())</f>
        <v>7.3725077919331245E-3</v>
      </c>
      <c r="L3221" s="44">
        <f>IFERROR(_xll.qlIndexFixing(Index6M,$H3221,TRUE,_xll.ohTrigger(RecalcTrigger,Trigger6M)),NA())</f>
        <v>7.521460104322298E-3</v>
      </c>
      <c r="M3221" s="146">
        <f>IFERROR(_xll.qlIndexFixing(Index1Y,$H3221,TRUE,_xll.ohTrigger(RecalcTrigger,Trigger1Y)),NA())</f>
        <v>7.774169210954307E-3</v>
      </c>
      <c r="N3221" s="145">
        <f>IFERROR(_xll.qlIndexFixing(ONIndex1M,I3221,TRUE,_xll.ohTrigger(RecalcTrigger,Trigger1M)),NA())</f>
        <v>7.3010156155495221E-3</v>
      </c>
      <c r="O3221" s="44">
        <f>IFERROR(_xll.qlIndexFixing(ONIndex3M,I3221,TRUE,_xll.ohTrigger(RecalcTrigger,Trigger3M)),NA())</f>
        <v>7.3522228379285792E-3</v>
      </c>
      <c r="P3221" s="44">
        <f>IFERROR(_xll.qlIndexFixing(ONIndex6M,I3221,TRUE,_xll.ohTrigger(RecalcTrigger,Trigger6M)),NA())</f>
        <v>7.4758469963054353E-3</v>
      </c>
      <c r="Q3221" s="146">
        <f>IFERROR(_xll.qlIndexFixing(ONIndex1Y,I3221,TRUE,_xll.ohTrigger(RecalcTrigger,Trigger1Y)),NA())</f>
        <v>7.6795424039033389E-3</v>
      </c>
    </row>
    <row r="3222" spans="2:17" x14ac:dyDescent="0.2">
      <c r="B3222" s="39" t="s">
        <v>42</v>
      </c>
      <c r="D3222" s="42">
        <f>_xll.qlCalendarAdvance(Calendar,$D3221,B3222,"f",FALSE)</f>
        <v>62359</v>
      </c>
      <c r="E3222" s="140">
        <f>_xll.qlInterestRateIndexValueDate(IndexON,D3222)</f>
        <v>62359</v>
      </c>
      <c r="F3222" s="156">
        <f>IFERROR(_xll.qlIndexFixing(IndexON,D3222,TRUE,_xll.ohTrigger(RecalcTrigger,TriggerON)),NA())</f>
        <v>6.5080264042727265E-3</v>
      </c>
      <c r="H3222" s="42">
        <f>_xll.qlCalendarAdvance(Calendar,$H3221,B3222,"f",FALSE)</f>
        <v>62359</v>
      </c>
      <c r="I3222" s="140">
        <f>_xll.qlInterestRateIndexValueDate(Index1M,$H3222)</f>
        <v>62359</v>
      </c>
      <c r="J3222" s="145">
        <f>IFERROR(_xll.qlIndexFixing(Index1M,$H3222,TRUE,_xll.ohTrigger(RecalcTrigger,Trigger1M)),NA())</f>
        <v>7.3107414983579755E-3</v>
      </c>
      <c r="K3222" s="44">
        <f>IFERROR(_xll.qlIndexFixing(Index3M,H3222,TRUE,_xll.ohTrigger(RecalcTrigger,Trigger3M)),NA())</f>
        <v>7.3746080710840505E-3</v>
      </c>
      <c r="L3222" s="44">
        <f>IFERROR(_xll.qlIndexFixing(Index6M,$H3222,TRUE,_xll.ohTrigger(RecalcTrigger,Trigger6M)),NA())</f>
        <v>7.5238961854987244E-3</v>
      </c>
      <c r="M3222" s="146">
        <f>IFERROR(_xll.qlIndexFixing(Index1Y,$H3222,TRUE,_xll.ohTrigger(RecalcTrigger,Trigger1Y)),NA())</f>
        <v>7.7765978450314854E-3</v>
      </c>
      <c r="N3222" s="145">
        <f>IFERROR(_xll.qlIndexFixing(ONIndex1M,I3222,TRUE,_xll.ohTrigger(RecalcTrigger,Trigger1M)),NA())</f>
        <v>7.3035013285660533E-3</v>
      </c>
      <c r="O3222" s="44">
        <f>IFERROR(_xll.qlIndexFixing(ONIndex3M,I3222,TRUE,_xll.ohTrigger(RecalcTrigger,Trigger3M)),NA())</f>
        <v>7.354363083230675E-3</v>
      </c>
      <c r="P3222" s="44">
        <f>IFERROR(_xll.qlIndexFixing(ONIndex6M,I3222,TRUE,_xll.ohTrigger(RecalcTrigger,Trigger6M)),NA())</f>
        <v>7.4783775980202805E-3</v>
      </c>
      <c r="Q3222" s="146">
        <f>IFERROR(_xll.qlIndexFixing(ONIndex1Y,I3222,TRUE,_xll.ohTrigger(RecalcTrigger,Trigger1Y)),NA())</f>
        <v>7.6821696998286004E-3</v>
      </c>
    </row>
    <row r="3223" spans="2:17" x14ac:dyDescent="0.2">
      <c r="B3223" s="39" t="s">
        <v>42</v>
      </c>
      <c r="D3223" s="42">
        <f>_xll.qlCalendarAdvance(Calendar,$D3222,B3223,"f",FALSE)</f>
        <v>62366</v>
      </c>
      <c r="E3223" s="140">
        <f>_xll.qlInterestRateIndexValueDate(IndexON,D3223)</f>
        <v>62366</v>
      </c>
      <c r="F3223" s="156">
        <f>IFERROR(_xll.qlIndexFixing(IndexON,D3223,TRUE,_xll.ohTrigger(RecalcTrigger,TriggerON)),NA())</f>
        <v>6.5102429415186958E-3</v>
      </c>
      <c r="H3223" s="42">
        <f>_xll.qlCalendarAdvance(Calendar,$H3222,B3223,"f",FALSE)</f>
        <v>62366</v>
      </c>
      <c r="I3223" s="140">
        <f>_xll.qlInterestRateIndexValueDate(Index1M,$H3223)</f>
        <v>62366</v>
      </c>
      <c r="J3223" s="145">
        <f>IFERROR(_xll.qlIndexFixing(Index1M,$H3223,TRUE,_xll.ohTrigger(RecalcTrigger,Trigger1M)),NA())</f>
        <v>7.3134528074675891E-3</v>
      </c>
      <c r="K3223" s="44">
        <f>IFERROR(_xll.qlIndexFixing(Index3M,H3223,TRUE,_xll.ohTrigger(RecalcTrigger,Trigger3M)),NA())</f>
        <v>7.3769242390748389E-3</v>
      </c>
      <c r="L3223" s="44">
        <f>IFERROR(_xll.qlIndexFixing(Index6M,$H3223,TRUE,_xll.ohTrigger(RecalcTrigger,Trigger6M)),NA())</f>
        <v>7.5265723171038801E-3</v>
      </c>
      <c r="M3223" s="146">
        <f>IFERROR(_xll.qlIndexFixing(Index1Y,$H3223,TRUE,_xll.ohTrigger(RecalcTrigger,Trigger1Y)),NA())</f>
        <v>7.7790180605319392E-3</v>
      </c>
      <c r="N3223" s="145">
        <f>IFERROR(_xll.qlIndexFixing(ONIndex1M,I3223,TRUE,_xll.ohTrigger(RecalcTrigger,Trigger1M)),NA())</f>
        <v>7.3059791325191803E-3</v>
      </c>
      <c r="O3223" s="44">
        <f>IFERROR(_xll.qlIndexFixing(ONIndex3M,I3223,TRUE,_xll.ohTrigger(RecalcTrigger,Trigger3M)),NA())</f>
        <v>7.3564965185379805E-3</v>
      </c>
      <c r="P3223" s="44">
        <f>IFERROR(_xll.qlIndexFixing(ONIndex6M,I3223,TRUE,_xll.ohTrigger(RecalcTrigger,Trigger6M)),NA())</f>
        <v>7.4809001477871284E-3</v>
      </c>
      <c r="Q3223" s="146">
        <f>IFERROR(_xll.qlIndexFixing(ONIndex1Y,I3223,TRUE,_xll.ohTrigger(RecalcTrigger,Trigger1Y)),NA())</f>
        <v>7.6847886362352291E-3</v>
      </c>
    </row>
    <row r="3224" spans="2:17" x14ac:dyDescent="0.2">
      <c r="B3224" s="39" t="s">
        <v>42</v>
      </c>
      <c r="D3224" s="42">
        <f>_xll.qlCalendarAdvance(Calendar,$D3223,B3224,"f",FALSE)</f>
        <v>62373</v>
      </c>
      <c r="E3224" s="140">
        <f>_xll.qlInterestRateIndexValueDate(IndexON,D3224)</f>
        <v>62373</v>
      </c>
      <c r="F3224" s="156">
        <f>IFERROR(_xll.qlIndexFixing(IndexON,D3224,TRUE,_xll.ohTrigger(RecalcTrigger,TriggerON)),NA())</f>
        <v>6.5124524036674902E-3</v>
      </c>
      <c r="H3224" s="42">
        <f>_xll.qlCalendarAdvance(Calendar,$H3223,B3224,"f",FALSE)</f>
        <v>62373</v>
      </c>
      <c r="I3224" s="140">
        <f>_xll.qlInterestRateIndexValueDate(Index1M,$H3224)</f>
        <v>62373</v>
      </c>
      <c r="J3224" s="145">
        <f>IFERROR(_xll.qlIndexFixing(Index1M,$H3224,TRUE,_xll.ohTrigger(RecalcTrigger,Trigger1M)),NA())</f>
        <v>7.3159072290641279E-3</v>
      </c>
      <c r="K3224" s="44">
        <f>IFERROR(_xll.qlIndexFixing(Index3M,H3224,TRUE,_xll.ohTrigger(RecalcTrigger,Trigger3M)),NA())</f>
        <v>7.3790104307969286E-3</v>
      </c>
      <c r="L3224" s="44">
        <f>IFERROR(_xll.qlIndexFixing(Index6M,$H3224,TRUE,_xll.ohTrigger(RecalcTrigger,Trigger6M)),NA())</f>
        <v>7.5289917132503577E-3</v>
      </c>
      <c r="M3224" s="146">
        <f>IFERROR(_xll.qlIndexFixing(Index1Y,$H3224,TRUE,_xll.ohTrigger(RecalcTrigger,Trigger1Y)),NA())</f>
        <v>7.78142985739394E-3</v>
      </c>
      <c r="N3224" s="145">
        <f>IFERROR(_xll.qlIndexFixing(ONIndex1M,I3224,TRUE,_xll.ohTrigger(RecalcTrigger,Trigger1M)),NA())</f>
        <v>7.3084490274899494E-3</v>
      </c>
      <c r="O3224" s="44">
        <f>IFERROR(_xll.qlIndexFixing(ONIndex3M,I3224,TRUE,_xll.ohTrigger(RecalcTrigger,Trigger3M)),NA())</f>
        <v>7.3586231440125882E-3</v>
      </c>
      <c r="P3224" s="44">
        <f>IFERROR(_xll.qlIndexFixing(ONIndex6M,I3224,TRUE,_xll.ohTrigger(RecalcTrigger,Trigger6M)),NA())</f>
        <v>7.4834146456870254E-3</v>
      </c>
      <c r="Q3224" s="146">
        <f>IFERROR(_xll.qlIndexFixing(ONIndex1Y,I3224,TRUE,_xll.ohTrigger(RecalcTrigger,Trigger1Y)),NA())</f>
        <v>7.6873992131232249E-3</v>
      </c>
    </row>
    <row r="3225" spans="2:17" x14ac:dyDescent="0.2">
      <c r="B3225" s="39" t="s">
        <v>42</v>
      </c>
      <c r="D3225" s="42">
        <f>_xll.qlCalendarAdvance(Calendar,$D3224,B3225,"f",FALSE)</f>
        <v>62380</v>
      </c>
      <c r="E3225" s="140">
        <f>_xll.qlInterestRateIndexValueDate(IndexON,D3225)</f>
        <v>62380</v>
      </c>
      <c r="F3225" s="156">
        <f>IFERROR(_xll.qlIndexFixing(IndexON,D3225,TRUE,_xll.ohTrigger(RecalcTrigger,TriggerON)),NA())</f>
        <v>6.5146547907191099E-3</v>
      </c>
      <c r="H3225" s="42">
        <f>_xll.qlCalendarAdvance(Calendar,$H3224,B3225,"f",FALSE)</f>
        <v>62380</v>
      </c>
      <c r="I3225" s="140">
        <f>_xll.qlInterestRateIndexValueDate(Index1M,$H3225)</f>
        <v>62380</v>
      </c>
      <c r="J3225" s="145">
        <f>IFERROR(_xll.qlIndexFixing(Index1M,$H3225,TRUE,_xll.ohTrigger(RecalcTrigger,Trigger1M)),NA())</f>
        <v>7.3183537373227242E-3</v>
      </c>
      <c r="K3225" s="44">
        <f>IFERROR(_xll.qlIndexFixing(Index3M,H3225,TRUE,_xll.ohTrigger(RecalcTrigger,Trigger3M)),NA())</f>
        <v>7.3810898012103441E-3</v>
      </c>
      <c r="L3225" s="44">
        <f>IFERROR(_xll.qlIndexFixing(Index6M,$H3225,TRUE,_xll.ohTrigger(RecalcTrigger,Trigger6M)),NA())</f>
        <v>7.5314030303174819E-3</v>
      </c>
      <c r="M3225" s="146">
        <f>IFERROR(_xll.qlIndexFixing(Index1Y,$H3225,TRUE,_xll.ohTrigger(RecalcTrigger,Trigger1Y)),NA())</f>
        <v>7.7838332355575357E-3</v>
      </c>
      <c r="N3225" s="145">
        <f>IFERROR(_xll.qlIndexFixing(ONIndex1M,I3225,TRUE,_xll.ohTrigger(RecalcTrigger,Trigger1M)),NA())</f>
        <v>7.3109110132352217E-3</v>
      </c>
      <c r="O3225" s="44">
        <f>IFERROR(_xll.qlIndexFixing(ONIndex3M,I3225,TRUE,_xll.ohTrigger(RecalcTrigger,Trigger3M)),NA())</f>
        <v>7.3607429595734519E-3</v>
      </c>
      <c r="P3225" s="44">
        <f>IFERROR(_xll.qlIndexFixing(ONIndex6M,I3225,TRUE,_xll.ohTrigger(RecalcTrigger,Trigger6M)),NA())</f>
        <v>7.4859210916389252E-3</v>
      </c>
      <c r="Q3225" s="146">
        <f>IFERROR(_xll.qlIndexFixing(ONIndex1Y,I3225,TRUE,_xll.ohTrigger(RecalcTrigger,Trigger1Y)),NA())</f>
        <v>7.6900014303304953E-3</v>
      </c>
    </row>
    <row r="3226" spans="2:17" x14ac:dyDescent="0.2">
      <c r="B3226" s="39" t="s">
        <v>42</v>
      </c>
      <c r="D3226" s="42">
        <f>_xll.qlCalendarAdvance(Calendar,$D3225,B3226,"f",FALSE)</f>
        <v>62387</v>
      </c>
      <c r="E3226" s="140">
        <f>_xll.qlInterestRateIndexValueDate(IndexON,D3226)</f>
        <v>62387</v>
      </c>
      <c r="F3226" s="156">
        <f>IFERROR(_xll.qlIndexFixing(IndexON,D3226,TRUE,_xll.ohTrigger(RecalcTrigger,TriggerON)),NA())</f>
        <v>6.5168501025925085E-3</v>
      </c>
      <c r="H3226" s="42">
        <f>_xll.qlCalendarAdvance(Calendar,$H3225,B3226,"f",FALSE)</f>
        <v>62387</v>
      </c>
      <c r="I3226" s="140">
        <f>_xll.qlInterestRateIndexValueDate(Index1M,$H3226)</f>
        <v>62387</v>
      </c>
      <c r="J3226" s="145">
        <f>IFERROR(_xll.qlIndexFixing(Index1M,$H3226,TRUE,_xll.ohTrigger(RecalcTrigger,Trigger1M)),NA())</f>
        <v>7.3207923322459933E-3</v>
      </c>
      <c r="K3226" s="44">
        <f>IFERROR(_xll.qlIndexFixing(Index3M,H3226,TRUE,_xll.ohTrigger(RecalcTrigger,Trigger3M)),NA())</f>
        <v>7.3831623503053936E-3</v>
      </c>
      <c r="L3226" s="44">
        <f>IFERROR(_xll.qlIndexFixing(Index6M,$H3226,TRUE,_xll.ohTrigger(RecalcTrigger,Trigger6M)),NA())</f>
        <v>7.5338062682763079E-3</v>
      </c>
      <c r="M3226" s="146">
        <f>IFERROR(_xll.qlIndexFixing(Index1Y,$H3226,TRUE,_xll.ohTrigger(RecalcTrigger,Trigger1Y)),NA())</f>
        <v>7.7862281949623302E-3</v>
      </c>
      <c r="N3226" s="145">
        <f>IFERROR(_xll.qlIndexFixing(ONIndex1M,I3226,TRUE,_xll.ohTrigger(RecalcTrigger,Trigger1M)),NA())</f>
        <v>7.3133650899981362E-3</v>
      </c>
      <c r="O3226" s="44">
        <f>IFERROR(_xll.qlIndexFixing(ONIndex3M,I3226,TRUE,_xll.ohTrigger(RecalcTrigger,Trigger3M)),NA())</f>
        <v>7.3628559653016179E-3</v>
      </c>
      <c r="P3226" s="44">
        <f>IFERROR(_xll.qlIndexFixing(ONIndex6M,I3226,TRUE,_xll.ohTrigger(RecalcTrigger,Trigger6M)),NA())</f>
        <v>7.4884194856428277E-3</v>
      </c>
      <c r="Q3226" s="146">
        <f>IFERROR(_xll.qlIndexFixing(ONIndex1Y,I3226,TRUE,_xll.ohTrigger(RecalcTrigger,Trigger1Y)),NA())</f>
        <v>7.6925952880191328E-3</v>
      </c>
    </row>
    <row r="3227" spans="2:17" x14ac:dyDescent="0.2">
      <c r="B3227" s="39" t="s">
        <v>42</v>
      </c>
      <c r="D3227" s="42">
        <f>_xll.qlCalendarAdvance(Calendar,$D3226,B3227,"f",FALSE)</f>
        <v>62394</v>
      </c>
      <c r="E3227" s="140">
        <f>_xll.qlInterestRateIndexValueDate(IndexON,D3227)</f>
        <v>62394</v>
      </c>
      <c r="F3227" s="156">
        <f>IFERROR(_xll.qlIndexFixing(IndexON,D3227,TRUE,_xll.ohTrigger(RecalcTrigger,TriggerON)),NA())</f>
        <v>6.5190383394497786E-3</v>
      </c>
      <c r="H3227" s="42">
        <f>_xll.qlCalendarAdvance(Calendar,$H3226,B3227,"f",FALSE)</f>
        <v>62394</v>
      </c>
      <c r="I3227" s="140">
        <f>_xll.qlInterestRateIndexValueDate(Index1M,$H3227)</f>
        <v>62394</v>
      </c>
      <c r="J3227" s="145">
        <f>IFERROR(_xll.qlIndexFixing(Index1M,$H3227,TRUE,_xll.ohTrigger(RecalcTrigger,Trigger1M)),NA())</f>
        <v>7.3232230138234773E-3</v>
      </c>
      <c r="K3227" s="44">
        <f>IFERROR(_xll.qlIndexFixing(Index3M,H3227,TRUE,_xll.ohTrigger(RecalcTrigger,Trigger3M)),NA())</f>
        <v>7.3852280780715074E-3</v>
      </c>
      <c r="L3227" s="44">
        <f>IFERROR(_xll.qlIndexFixing(Index6M,$H3227,TRUE,_xll.ohTrigger(RecalcTrigger,Trigger6M)),NA())</f>
        <v>7.536201427098781E-3</v>
      </c>
      <c r="M3227" s="146">
        <f>IFERROR(_xll.qlIndexFixing(Index1Y,$H3227,TRUE,_xll.ohTrigger(RecalcTrigger,Trigger1Y)),NA())</f>
        <v>7.7886147355483715E-3</v>
      </c>
      <c r="N3227" s="145">
        <f>IFERROR(_xll.qlIndexFixing(ONIndex1M,I3227,TRUE,_xll.ohTrigger(RecalcTrigger,Trigger1M)),NA())</f>
        <v>7.3158112576976464E-3</v>
      </c>
      <c r="O3227" s="44">
        <f>IFERROR(_xll.qlIndexFixing(ONIndex3M,I3227,TRUE,_xll.ohTrigger(RecalcTrigger,Trigger3M)),NA())</f>
        <v>7.3649621612781324E-3</v>
      </c>
      <c r="P3227" s="44">
        <f>IFERROR(_xll.qlIndexFixing(ONIndex6M,I3227,TRUE,_xll.ohTrigger(RecalcTrigger,Trigger6M)),NA())</f>
        <v>7.4909098278608255E-3</v>
      </c>
      <c r="Q3227" s="146">
        <f>IFERROR(_xll.qlIndexFixing(ONIndex1Y,I3227,TRUE,_xll.ohTrigger(RecalcTrigger,Trigger1Y)),NA())</f>
        <v>7.6951807861891375E-3</v>
      </c>
    </row>
    <row r="3228" spans="2:17" x14ac:dyDescent="0.2">
      <c r="B3228" s="39" t="s">
        <v>42</v>
      </c>
      <c r="D3228" s="42">
        <f>_xll.qlCalendarAdvance(Calendar,$D3227,B3228,"f",FALSE)</f>
        <v>62401</v>
      </c>
      <c r="E3228" s="140">
        <f>_xll.qlInterestRateIndexValueDate(IndexON,D3228)</f>
        <v>62401</v>
      </c>
      <c r="F3228" s="156">
        <f>IFERROR(_xll.qlIndexFixing(IndexON,D3228,TRUE,_xll.ohTrigger(RecalcTrigger,TriggerON)),NA())</f>
        <v>6.5212195010477814E-3</v>
      </c>
      <c r="H3228" s="42">
        <f>_xll.qlCalendarAdvance(Calendar,$H3227,B3228,"f",FALSE)</f>
        <v>62401</v>
      </c>
      <c r="I3228" s="140">
        <f>_xll.qlInterestRateIndexValueDate(Index1M,$H3228)</f>
        <v>62401</v>
      </c>
      <c r="J3228" s="145">
        <f>IFERROR(_xll.qlIndexFixing(Index1M,$H3228,TRUE,_xll.ohTrigger(RecalcTrigger,Trigger1M)),NA())</f>
        <v>7.3253999054871954E-3</v>
      </c>
      <c r="K3228" s="44">
        <f>IFERROR(_xll.qlIndexFixing(Index3M,H3228,TRUE,_xll.ohTrigger(RecalcTrigger,Trigger3M)),NA())</f>
        <v>7.3872869844963515E-3</v>
      </c>
      <c r="L3228" s="44">
        <f>IFERROR(_xll.qlIndexFixing(Index6M,$H3228,TRUE,_xll.ohTrigger(RecalcTrigger,Trigger6M)),NA())</f>
        <v>7.5385885067550664E-3</v>
      </c>
      <c r="M3228" s="146">
        <f>IFERROR(_xll.qlIndexFixing(Index1Y,$H3228,TRUE,_xll.ohTrigger(RecalcTrigger,Trigger1Y)),NA())</f>
        <v>7.7909928572559295E-3</v>
      </c>
      <c r="N3228" s="145">
        <f>IFERROR(_xll.qlIndexFixing(ONIndex1M,I3228,TRUE,_xll.ohTrigger(RecalcTrigger,Trigger1M)),NA())</f>
        <v>7.3182495162527061E-3</v>
      </c>
      <c r="O3228" s="44">
        <f>IFERROR(_xll.qlIndexFixing(ONIndex3M,I3228,TRUE,_xll.ohTrigger(RecalcTrigger,Trigger3M)),NA())</f>
        <v>7.3670615472598566E-3</v>
      </c>
      <c r="P3228" s="44">
        <f>IFERROR(_xll.qlIndexFixing(ONIndex6M,I3228,TRUE,_xll.ohTrigger(RecalcTrigger,Trigger6M)),NA())</f>
        <v>7.4933921181308261E-3</v>
      </c>
      <c r="Q3228" s="146">
        <f>IFERROR(_xll.qlIndexFixing(ONIndex1Y,I3228,TRUE,_xll.ohTrigger(RecalcTrigger,Trigger1Y)),NA())</f>
        <v>7.6977579248405092E-3</v>
      </c>
    </row>
    <row r="3229" spans="2:17" x14ac:dyDescent="0.2">
      <c r="B3229" s="39" t="s">
        <v>42</v>
      </c>
      <c r="D3229" s="42">
        <f>_xll.qlCalendarAdvance(Calendar,$D3228,B3229,"f",FALSE)</f>
        <v>62408</v>
      </c>
      <c r="E3229" s="140">
        <f>_xll.qlInterestRateIndexValueDate(IndexON,D3229)</f>
        <v>62408</v>
      </c>
      <c r="F3229" s="156">
        <f>IFERROR(_xll.qlIndexFixing(IndexON,D3229,TRUE,_xll.ohTrigger(RecalcTrigger,TriggerON)),NA())</f>
        <v>6.5233935877107019E-3</v>
      </c>
      <c r="H3229" s="42">
        <f>_xll.qlCalendarAdvance(Calendar,$H3228,B3229,"f",FALSE)</f>
        <v>62408</v>
      </c>
      <c r="I3229" s="140">
        <f>_xll.qlInterestRateIndexValueDate(Index1M,$H3229)</f>
        <v>62408</v>
      </c>
      <c r="J3229" s="145">
        <f>IFERROR(_xll.qlIndexFixing(Index1M,$H3229,TRUE,_xll.ohTrigger(RecalcTrigger,Trigger1M)),NA())</f>
        <v>7.3278152771344791E-3</v>
      </c>
      <c r="K3229" s="44">
        <f>IFERROR(_xll.qlIndexFixing(Index3M,H3229,TRUE,_xll.ohTrigger(RecalcTrigger,Trigger3M)),NA())</f>
        <v>7.3893390695719966E-3</v>
      </c>
      <c r="L3229" s="44">
        <f>IFERROR(_xll.qlIndexFixing(Index6M,$H3229,TRUE,_xll.ohTrigger(RecalcTrigger,Trigger6M)),NA())</f>
        <v>7.5407225437963583E-3</v>
      </c>
      <c r="M3229" s="146">
        <f>IFERROR(_xll.qlIndexFixing(Index1Y,$H3229,TRUE,_xll.ohTrigger(RecalcTrigger,Trigger1Y)),NA())</f>
        <v>7.7933625600250522E-3</v>
      </c>
      <c r="N3229" s="145">
        <f>IFERROR(_xll.qlIndexFixing(ONIndex1M,I3229,TRUE,_xll.ohTrigger(RecalcTrigger,Trigger1M)),NA())</f>
        <v>7.320679865825408E-3</v>
      </c>
      <c r="O3229" s="44">
        <f>IFERROR(_xll.qlIndexFixing(ONIndex3M,I3229,TRUE,_xll.ohTrigger(RecalcTrigger,Trigger3M)),NA())</f>
        <v>7.3691541234899294E-3</v>
      </c>
      <c r="P3229" s="44">
        <f>IFERROR(_xll.qlIndexFixing(ONIndex6M,I3229,TRUE,_xll.ohTrigger(RecalcTrigger,Trigger6M)),NA())</f>
        <v>7.4958663565338757E-3</v>
      </c>
      <c r="Q3229" s="146">
        <f>IFERROR(_xll.qlIndexFixing(ONIndex1Y,I3229,TRUE,_xll.ohTrigger(RecalcTrigger,Trigger1Y)),NA())</f>
        <v>7.7003267038111556E-3</v>
      </c>
    </row>
    <row r="3230" spans="2:17" x14ac:dyDescent="0.2">
      <c r="B3230" s="39" t="s">
        <v>42</v>
      </c>
      <c r="D3230" s="42">
        <f>_xll.qlCalendarAdvance(Calendar,$D3229,B3230,"f",FALSE)</f>
        <v>62415</v>
      </c>
      <c r="E3230" s="140">
        <f>_xll.qlInterestRateIndexValueDate(IndexON,D3230)</f>
        <v>62415</v>
      </c>
      <c r="F3230" s="156">
        <f>IFERROR(_xll.qlIndexFixing(IndexON,D3230,TRUE,_xll.ohTrigger(RecalcTrigger,TriggerON)),NA())</f>
        <v>6.525560599114355E-3</v>
      </c>
      <c r="H3230" s="42">
        <f>_xll.qlCalendarAdvance(Calendar,$H3229,B3230,"f",FALSE)</f>
        <v>62415</v>
      </c>
      <c r="I3230" s="140">
        <f>_xll.qlInterestRateIndexValueDate(Index1M,$H3230)</f>
        <v>62415</v>
      </c>
      <c r="J3230" s="145">
        <f>IFERROR(_xll.qlIndexFixing(Index1M,$H3230,TRUE,_xll.ohTrigger(RecalcTrigger,Trigger1M)),NA())</f>
        <v>7.3302227355660872E-3</v>
      </c>
      <c r="K3230" s="44">
        <f>IFERROR(_xll.qlIndexFixing(Index3M,H3230,TRUE,_xll.ohTrigger(RecalcTrigger,Trigger3M)),NA())</f>
        <v>7.391384333285231E-3</v>
      </c>
      <c r="L3230" s="44">
        <f>IFERROR(_xll.qlIndexFixing(Index6M,$H3230,TRUE,_xll.ohTrigger(RecalcTrigger,Trigger6M)),NA())</f>
        <v>7.5430939932164352E-3</v>
      </c>
      <c r="M3230" s="146">
        <f>IFERROR(_xll.qlIndexFixing(Index1Y,$H3230,TRUE,_xll.ohTrigger(RecalcTrigger,Trigger1Y)),NA())</f>
        <v>7.7957238437966758E-3</v>
      </c>
      <c r="N3230" s="145">
        <f>IFERROR(_xll.qlIndexFixing(ONIndex1M,I3230,TRUE,_xll.ohTrigger(RecalcTrigger,Trigger1M)),NA())</f>
        <v>7.3231023063347056E-3</v>
      </c>
      <c r="O3230" s="44">
        <f>IFERROR(_xll.qlIndexFixing(ONIndex3M,I3230,TRUE,_xll.ohTrigger(RecalcTrigger,Trigger3M)),NA())</f>
        <v>7.3712398897252118E-3</v>
      </c>
      <c r="P3230" s="44">
        <f>IFERROR(_xll.qlIndexFixing(ONIndex6M,I3230,TRUE,_xll.ohTrigger(RecalcTrigger,Trigger6M)),NA())</f>
        <v>7.4983325430699743E-3</v>
      </c>
      <c r="Q3230" s="146">
        <f>IFERROR(_xll.qlIndexFixing(ONIndex1Y,I3230,TRUE,_xll.ohTrigger(RecalcTrigger,Trigger1Y)),NA())</f>
        <v>7.702887123263169E-3</v>
      </c>
    </row>
    <row r="3231" spans="2:17" x14ac:dyDescent="0.2">
      <c r="B3231" s="39" t="s">
        <v>42</v>
      </c>
      <c r="D3231" s="42">
        <f>_xll.qlCalendarAdvance(Calendar,$D3230,B3231,"f",FALSE)</f>
        <v>62422</v>
      </c>
      <c r="E3231" s="140">
        <f>_xll.qlInterestRateIndexValueDate(IndexON,D3231)</f>
        <v>62422</v>
      </c>
      <c r="F3231" s="156">
        <f>IFERROR(_xll.qlIndexFixing(IndexON,D3231,TRUE,_xll.ohTrigger(RecalcTrigger,TriggerON)),NA())</f>
        <v>6.5277205354208334E-3</v>
      </c>
      <c r="H3231" s="42">
        <f>_xll.qlCalendarAdvance(Calendar,$H3230,B3231,"f",FALSE)</f>
        <v>62422</v>
      </c>
      <c r="I3231" s="140">
        <f>_xll.qlInterestRateIndexValueDate(Index1M,$H3231)</f>
        <v>62422</v>
      </c>
      <c r="J3231" s="145">
        <f>IFERROR(_xll.qlIndexFixing(Index1M,$H3231,TRUE,_xll.ohTrigger(RecalcTrigger,Trigger1M)),NA())</f>
        <v>7.3335993081313769E-3</v>
      </c>
      <c r="K3231" s="44">
        <f>IFERROR(_xll.qlIndexFixing(Index3M,H3231,TRUE,_xll.ohTrigger(RecalcTrigger,Trigger3M)),NA())</f>
        <v>7.3934227756272432E-3</v>
      </c>
      <c r="L3231" s="44">
        <f>IFERROR(_xll.qlIndexFixing(Index6M,$H3231,TRUE,_xll.ohTrigger(RecalcTrigger,Trigger6M)),NA())</f>
        <v>7.5457012704409033E-3</v>
      </c>
      <c r="M3231" s="146">
        <f>IFERROR(_xll.qlIndexFixing(Index1Y,$H3231,TRUE,_xll.ohTrigger(RecalcTrigger,Trigger1Y)),NA())</f>
        <v>7.7980767085112923E-3</v>
      </c>
      <c r="N3231" s="145">
        <f>IFERROR(_xll.qlIndexFixing(ONIndex1M,I3231,TRUE,_xll.ohTrigger(RecalcTrigger,Trigger1M)),NA())</f>
        <v>7.3255168376185065E-3</v>
      </c>
      <c r="O3231" s="44">
        <f>IFERROR(_xll.qlIndexFixing(ONIndex3M,I3231,TRUE,_xll.ohTrigger(RecalcTrigger,Trigger3M)),NA())</f>
        <v>7.3733188462088428E-3</v>
      </c>
      <c r="P3231" s="44">
        <f>IFERROR(_xll.qlIndexFixing(ONIndex6M,I3231,TRUE,_xll.ohTrigger(RecalcTrigger,Trigger6M)),NA())</f>
        <v>7.5007906775770294E-3</v>
      </c>
      <c r="Q3231" s="146">
        <f>IFERROR(_xll.qlIndexFixing(ONIndex1Y,I3231,TRUE,_xll.ohTrigger(RecalcTrigger,Trigger1Y)),NA())</f>
        <v>7.7054391831965496E-3</v>
      </c>
    </row>
    <row r="3232" spans="2:17" x14ac:dyDescent="0.2">
      <c r="B3232" s="39" t="s">
        <v>42</v>
      </c>
      <c r="D3232" s="42">
        <f>_xll.qlCalendarAdvance(Calendar,$D3231,B3232,"f",FALSE)</f>
        <v>62429</v>
      </c>
      <c r="E3232" s="140">
        <f>_xll.qlInterestRateIndexValueDate(IndexON,D3232)</f>
        <v>62429</v>
      </c>
      <c r="F3232" s="156">
        <f>IFERROR(_xll.qlIndexFixing(IndexON,D3232,TRUE,_xll.ohTrigger(RecalcTrigger,TriggerON)),NA())</f>
        <v>6.529873396630137E-3</v>
      </c>
      <c r="H3232" s="42">
        <f>_xll.qlCalendarAdvance(Calendar,$H3231,B3232,"f",FALSE)</f>
        <v>62429</v>
      </c>
      <c r="I3232" s="140">
        <f>_xll.qlInterestRateIndexValueDate(Index1M,$H3232)</f>
        <v>62429</v>
      </c>
      <c r="J3232" s="145">
        <f>IFERROR(_xll.qlIndexFixing(Index1M,$H3232,TRUE,_xll.ohTrigger(RecalcTrigger,Trigger1M)),NA())</f>
        <v>7.3352577214012438E-3</v>
      </c>
      <c r="K3232" s="44">
        <f>IFERROR(_xll.qlIndexFixing(Index3M,H3232,TRUE,_xll.ohTrigger(RecalcTrigger,Trigger3M)),NA())</f>
        <v>7.3950169579100056E-3</v>
      </c>
      <c r="L3232" s="44">
        <f>IFERROR(_xll.qlIndexFixing(Index6M,$H3232,TRUE,_xll.ohTrigger(RecalcTrigger,Trigger6M)),NA())</f>
        <v>7.5480560331469921E-3</v>
      </c>
      <c r="M3232" s="146">
        <f>IFERROR(_xll.qlIndexFixing(Index1Y,$H3232,TRUE,_xll.ohTrigger(RecalcTrigger,Trigger1Y)),NA())</f>
        <v>7.8004211541102819E-3</v>
      </c>
      <c r="N3232" s="145">
        <f>IFERROR(_xll.qlIndexFixing(ONIndex1M,I3232,TRUE,_xll.ohTrigger(RecalcTrigger,Trigger1M)),NA())</f>
        <v>7.3279234600009957E-3</v>
      </c>
      <c r="O3232" s="44">
        <f>IFERROR(_xll.qlIndexFixing(ONIndex3M,I3232,TRUE,_xll.ohTrigger(RecalcTrigger,Trigger3M)),NA())</f>
        <v>7.3753909927787298E-3</v>
      </c>
      <c r="P3232" s="44">
        <f>IFERROR(_xll.qlIndexFixing(ONIndex6M,I3232,TRUE,_xll.ohTrigger(RecalcTrigger,Trigger6M)),NA())</f>
        <v>7.5032407602981799E-3</v>
      </c>
      <c r="Q3232" s="146">
        <f>IFERROR(_xll.qlIndexFixing(ONIndex1Y,I3232,TRUE,_xll.ohTrigger(RecalcTrigger,Trigger1Y)),NA())</f>
        <v>7.7079828836112974E-3</v>
      </c>
    </row>
    <row r="3233" spans="2:17" x14ac:dyDescent="0.2">
      <c r="B3233" s="39" t="s">
        <v>42</v>
      </c>
      <c r="D3233" s="42">
        <f>_xll.qlCalendarAdvance(Calendar,$D3232,B3233,"f",FALSE)</f>
        <v>62436</v>
      </c>
      <c r="E3233" s="140">
        <f>_xll.qlInterestRateIndexValueDate(IndexON,D3233)</f>
        <v>62436</v>
      </c>
      <c r="F3233" s="156">
        <f>IFERROR(_xll.qlIndexFixing(IndexON,D3233,TRUE,_xll.ohTrigger(RecalcTrigger,TriggerON)),NA())</f>
        <v>6.5320191827422658E-3</v>
      </c>
      <c r="H3233" s="42">
        <f>_xll.qlCalendarAdvance(Calendar,$H3232,B3233,"f",FALSE)</f>
        <v>62436</v>
      </c>
      <c r="I3233" s="140">
        <f>_xll.qlInterestRateIndexValueDate(Index1M,$H3233)</f>
        <v>62436</v>
      </c>
      <c r="J3233" s="145">
        <f>IFERROR(_xll.qlIndexFixing(Index1M,$H3233,TRUE,_xll.ohTrigger(RecalcTrigger,Trigger1M)),NA())</f>
        <v>7.337640922820356E-3</v>
      </c>
      <c r="K3233" s="44">
        <f>IFERROR(_xll.qlIndexFixing(Index3M,H3233,TRUE,_xll.ohTrigger(RecalcTrigger,Trigger3M)),NA())</f>
        <v>7.3970426499422193E-3</v>
      </c>
      <c r="L3233" s="44">
        <f>IFERROR(_xll.qlIndexFixing(Index6M,$H3233,TRUE,_xll.ohTrigger(RecalcTrigger,Trigger6M)),NA())</f>
        <v>7.5504027165443936E-3</v>
      </c>
      <c r="M3233" s="146">
        <f>IFERROR(_xll.qlIndexFixing(Index1Y,$H3233,TRUE,_xll.ohTrigger(RecalcTrigger,Trigger1Y)),NA())</f>
        <v>7.8027571805343587E-3</v>
      </c>
      <c r="N3233" s="145">
        <f>IFERROR(_xll.qlIndexFixing(ONIndex1M,I3233,TRUE,_xll.ohTrigger(RecalcTrigger,Trigger1M)),NA())</f>
        <v>7.3303221733200807E-3</v>
      </c>
      <c r="O3233" s="44">
        <f>IFERROR(_xll.qlIndexFixing(ONIndex3M,I3233,TRUE,_xll.ohTrigger(RecalcTrigger,Trigger3M)),NA())</f>
        <v>7.3774563295969653E-3</v>
      </c>
      <c r="P3233" s="44">
        <f>IFERROR(_xll.qlIndexFixing(ONIndex6M,I3233,TRUE,_xll.ohTrigger(RecalcTrigger,Trigger6M)),NA())</f>
        <v>7.5056827911523794E-3</v>
      </c>
      <c r="Q3233" s="146">
        <f>IFERROR(_xll.qlIndexFixing(ONIndex1Y,I3233,TRUE,_xll.ohTrigger(RecalcTrigger,Trigger1Y)),NA())</f>
        <v>7.7105182243453196E-3</v>
      </c>
    </row>
    <row r="3234" spans="2:17" x14ac:dyDescent="0.2">
      <c r="B3234" s="39" t="s">
        <v>42</v>
      </c>
      <c r="D3234" s="42">
        <f>_xll.qlCalendarAdvance(Calendar,$D3233,B3234,"f",FALSE)</f>
        <v>62443</v>
      </c>
      <c r="E3234" s="140">
        <f>_xll.qlInterestRateIndexValueDate(IndexON,D3234)</f>
        <v>62443</v>
      </c>
      <c r="F3234" s="156">
        <f>IFERROR(_xll.qlIndexFixing(IndexON,D3234,TRUE,_xll.ohTrigger(RecalcTrigger,TriggerON)),NA())</f>
        <v>6.5341578936761735E-3</v>
      </c>
      <c r="H3234" s="42">
        <f>_xll.qlCalendarAdvance(Calendar,$H3233,B3234,"f",FALSE)</f>
        <v>62443</v>
      </c>
      <c r="I3234" s="140">
        <f>_xll.qlInterestRateIndexValueDate(Index1M,$H3234)</f>
        <v>62443</v>
      </c>
      <c r="J3234" s="145">
        <f>IFERROR(_xll.qlIndexFixing(Index1M,$H3234,TRUE,_xll.ohTrigger(RecalcTrigger,Trigger1M)),NA())</f>
        <v>7.3400162108596964E-3</v>
      </c>
      <c r="K3234" s="44">
        <f>IFERROR(_xll.qlIndexFixing(Index3M,H3234,TRUE,_xll.ohTrigger(RecalcTrigger,Trigger3M)),NA())</f>
        <v>7.3990615208276746E-3</v>
      </c>
      <c r="L3234" s="44">
        <f>IFERROR(_xll.qlIndexFixing(Index6M,$H3234,TRUE,_xll.ohTrigger(RecalcTrigger,Trigger6M)),NA())</f>
        <v>7.5527413206050529E-3</v>
      </c>
      <c r="M3234" s="146">
        <f>IFERROR(_xll.qlIndexFixing(Index1Y,$H3234,TRUE,_xll.ohTrigger(RecalcTrigger,Trigger1Y)),NA())</f>
        <v>7.8050847877253471E-3</v>
      </c>
      <c r="N3234" s="145">
        <f>IFERROR(_xll.qlIndexFixing(ONIndex1M,I3234,TRUE,_xll.ohTrigger(RecalcTrigger,Trigger1M)),NA())</f>
        <v>7.332712977413669E-3</v>
      </c>
      <c r="O3234" s="44">
        <f>IFERROR(_xll.qlIndexFixing(ONIndex3M,I3234,TRUE,_xll.ohTrigger(RecalcTrigger,Trigger3M)),NA())</f>
        <v>7.3795148564204105E-3</v>
      </c>
      <c r="P3234" s="44">
        <f>IFERROR(_xll.qlIndexFixing(ONIndex6M,I3234,TRUE,_xll.ohTrigger(RecalcTrigger,Trigger6M)),NA())</f>
        <v>7.5081167700585816E-3</v>
      </c>
      <c r="Q3234" s="146">
        <f>IFERROR(_xll.qlIndexFixing(ONIndex1Y,I3234,TRUE,_xll.ohTrigger(RecalcTrigger,Trigger1Y)),NA())</f>
        <v>7.7130452055607091E-3</v>
      </c>
    </row>
    <row r="3235" spans="2:17" x14ac:dyDescent="0.2">
      <c r="B3235" s="39" t="s">
        <v>42</v>
      </c>
      <c r="D3235" s="42">
        <f>_xll.qlCalendarAdvance(Calendar,$D3234,B3235,"f",FALSE)</f>
        <v>62450</v>
      </c>
      <c r="E3235" s="140">
        <f>_xll.qlInterestRateIndexValueDate(IndexON,D3235)</f>
        <v>62450</v>
      </c>
      <c r="F3235" s="156">
        <f>IFERROR(_xll.qlIndexFixing(IndexON,D3235,TRUE,_xll.ohTrigger(RecalcTrigger,TriggerON)),NA())</f>
        <v>6.5362895295129064E-3</v>
      </c>
      <c r="H3235" s="42">
        <f>_xll.qlCalendarAdvance(Calendar,$H3234,B3235,"f",FALSE)</f>
        <v>62450</v>
      </c>
      <c r="I3235" s="140">
        <f>_xll.qlInterestRateIndexValueDate(Index1M,$H3235)</f>
        <v>62450</v>
      </c>
      <c r="J3235" s="145">
        <f>IFERROR(_xll.qlIndexFixing(Index1M,$H3235,TRUE,_xll.ohTrigger(RecalcTrigger,Trigger1M)),NA())</f>
        <v>7.3423835855192651E-3</v>
      </c>
      <c r="K3235" s="44">
        <f>IFERROR(_xll.qlIndexFixing(Index3M,H3235,TRUE,_xll.ohTrigger(RecalcTrigger,Trigger3M)),NA())</f>
        <v>7.4010735705546645E-3</v>
      </c>
      <c r="L3235" s="44">
        <f>IFERROR(_xll.qlIndexFixing(Index6M,$H3235,TRUE,_xll.ohTrigger(RecalcTrigger,Trigger6M)),NA())</f>
        <v>7.5550718453004711E-3</v>
      </c>
      <c r="M3235" s="146">
        <f>IFERROR(_xll.qlIndexFixing(Index1Y,$H3235,TRUE,_xll.ohTrigger(RecalcTrigger,Trigger1Y)),NA())</f>
        <v>7.8074039756248492E-3</v>
      </c>
      <c r="N3235" s="145">
        <f>IFERROR(_xll.qlIndexFixing(ONIndex1M,I3235,TRUE,_xll.ohTrigger(RecalcTrigger,Trigger1M)),NA())</f>
        <v>7.3350958725248994E-3</v>
      </c>
      <c r="O3235" s="44">
        <f>IFERROR(_xll.qlIndexFixing(ONIndex3M,I3235,TRUE,_xll.ohTrigger(RecalcTrigger,Trigger3M)),NA())</f>
        <v>7.3815665734922042E-3</v>
      </c>
      <c r="P3235" s="44">
        <f>IFERROR(_xll.qlIndexFixing(ONIndex6M,I3235,TRUE,_xll.ohTrigger(RecalcTrigger,Trigger6M)),NA())</f>
        <v>7.5105426970167866E-3</v>
      </c>
      <c r="Q3235" s="146">
        <f>IFERROR(_xll.qlIndexFixing(ONIndex1Y,I3235,TRUE,_xll.ohTrigger(RecalcTrigger,Trigger1Y)),NA())</f>
        <v>7.7155638272574656E-3</v>
      </c>
    </row>
    <row r="3236" spans="2:17" x14ac:dyDescent="0.2">
      <c r="B3236" s="39" t="s">
        <v>42</v>
      </c>
      <c r="D3236" s="42">
        <f>_xll.qlCalendarAdvance(Calendar,$D3235,B3236,"f",FALSE)</f>
        <v>62457</v>
      </c>
      <c r="E3236" s="140">
        <f>_xll.qlInterestRateIndexValueDate(IndexON,D3236)</f>
        <v>62457</v>
      </c>
      <c r="F3236" s="156">
        <f>IFERROR(_xll.qlIndexFixing(IndexON,D3236,TRUE,_xll.ohTrigger(RecalcTrigger,TriggerON)),NA())</f>
        <v>6.5384140901714183E-3</v>
      </c>
      <c r="H3236" s="42">
        <f>_xll.qlCalendarAdvance(Calendar,$H3235,B3236,"f",FALSE)</f>
        <v>62457</v>
      </c>
      <c r="I3236" s="140">
        <f>_xll.qlInterestRateIndexValueDate(Index1M,$H3236)</f>
        <v>62457</v>
      </c>
      <c r="J3236" s="145">
        <f>IFERROR(_xll.qlIndexFixing(Index1M,$H3236,TRUE,_xll.ohTrigger(RecalcTrigger,Trigger1M)),NA())</f>
        <v>7.3447430467912175E-3</v>
      </c>
      <c r="K3236" s="44">
        <f>IFERROR(_xll.qlIndexFixing(Index3M,H3236,TRUE,_xll.ohTrigger(RecalcTrigger,Trigger3M)),NA())</f>
        <v>7.4030787991150844E-3</v>
      </c>
      <c r="L3236" s="44">
        <f>IFERROR(_xll.qlIndexFixing(Index6M,$H3236,TRUE,_xll.ohTrigger(RecalcTrigger,Trigger6M)),NA())</f>
        <v>7.5573942906021476E-3</v>
      </c>
      <c r="M3236" s="146">
        <f>IFERROR(_xll.qlIndexFixing(Index1Y,$H3236,TRUE,_xll.ohTrigger(RecalcTrigger,Trigger1Y)),NA())</f>
        <v>7.8097147441744674E-3</v>
      </c>
      <c r="N3236" s="145">
        <f>IFERROR(_xll.qlIndexFixing(ONIndex1M,I3236,TRUE,_xll.ohTrigger(RecalcTrigger,Trigger1M)),NA())</f>
        <v>7.3374708584916792E-3</v>
      </c>
      <c r="O3236" s="44">
        <f>IFERROR(_xll.qlIndexFixing(ONIndex3M,I3236,TRUE,_xll.ohTrigger(RecalcTrigger,Trigger3M)),NA())</f>
        <v>7.3836114805692077E-3</v>
      </c>
      <c r="P3236" s="44">
        <f>IFERROR(_xll.qlIndexFixing(ONIndex6M,I3236,TRUE,_xll.ohTrigger(RecalcTrigger,Trigger6M)),NA())</f>
        <v>7.5129605721080406E-3</v>
      </c>
      <c r="Q3236" s="146">
        <f>IFERROR(_xll.qlIndexFixing(ONIndex1Y,I3236,TRUE,_xll.ohTrigger(RecalcTrigger,Trigger1Y)),NA())</f>
        <v>7.718074089354543E-3</v>
      </c>
    </row>
    <row r="3237" spans="2:17" x14ac:dyDescent="0.2">
      <c r="B3237" s="39" t="s">
        <v>42</v>
      </c>
      <c r="D3237" s="42">
        <f>_xll.qlCalendarAdvance(Calendar,$D3236,B3237,"f",FALSE)</f>
        <v>62464</v>
      </c>
      <c r="E3237" s="140">
        <f>_xll.qlInterestRateIndexValueDate(IndexON,D3237)</f>
        <v>62464</v>
      </c>
      <c r="F3237" s="156">
        <f>IFERROR(_xll.qlIndexFixing(IndexON,D3237,TRUE,_xll.ohTrigger(RecalcTrigger,TriggerON)),NA())</f>
        <v>6.5405315758948479E-3</v>
      </c>
      <c r="H3237" s="42">
        <f>_xll.qlCalendarAdvance(Calendar,$H3236,B3237,"f",FALSE)</f>
        <v>62464</v>
      </c>
      <c r="I3237" s="140">
        <f>_xll.qlInterestRateIndexValueDate(Index1M,$H3237)</f>
        <v>62464</v>
      </c>
      <c r="J3237" s="145">
        <f>IFERROR(_xll.qlIndexFixing(Index1M,$H3237,TRUE,_xll.ohTrigger(RecalcTrigger,Trigger1M)),NA())</f>
        <v>7.3470945946729404E-3</v>
      </c>
      <c r="K3237" s="44">
        <f>IFERROR(_xll.qlIndexFixing(Index3M,H3237,TRUE,_xll.ohTrigger(RecalcTrigger,Trigger3M)),NA())</f>
        <v>7.4050772064963273E-3</v>
      </c>
      <c r="L3237" s="44">
        <f>IFERROR(_xll.qlIndexFixing(Index6M,$H3237,TRUE,_xll.ohTrigger(RecalcTrigger,Trigger6M)),NA())</f>
        <v>7.5594679228178615E-3</v>
      </c>
      <c r="M3237" s="146">
        <f>IFERROR(_xll.qlIndexFixing(Index1Y,$H3237,TRUE,_xll.ohTrigger(RecalcTrigger,Trigger1Y)),NA())</f>
        <v>7.8120170933164701E-3</v>
      </c>
      <c r="N3237" s="145">
        <f>IFERROR(_xll.qlIndexFixing(ONIndex1M,I3237,TRUE,_xll.ohTrigger(RecalcTrigger,Trigger1M)),NA())</f>
        <v>7.3398379355571475E-3</v>
      </c>
      <c r="O3237" s="44">
        <f>IFERROR(_xll.qlIndexFixing(ONIndex3M,I3237,TRUE,_xll.ohTrigger(RecalcTrigger,Trigger3M)),NA())</f>
        <v>7.3856495778945597E-3</v>
      </c>
      <c r="P3237" s="44">
        <f>IFERROR(_xll.qlIndexFixing(ONIndex6M,I3237,TRUE,_xll.ohTrigger(RecalcTrigger,Trigger6M)),NA())</f>
        <v>7.5153703952512974E-3</v>
      </c>
      <c r="Q3237" s="146">
        <f>IFERROR(_xll.qlIndexFixing(ONIndex1Y,I3237,TRUE,_xll.ohTrigger(RecalcTrigger,Trigger1Y)),NA())</f>
        <v>7.7205759919329875E-3</v>
      </c>
    </row>
    <row r="3238" spans="2:17" x14ac:dyDescent="0.2">
      <c r="B3238" s="39" t="s">
        <v>42</v>
      </c>
      <c r="D3238" s="42">
        <f>_xll.qlCalendarAdvance(Calendar,$D3237,B3238,"f",FALSE)</f>
        <v>62471</v>
      </c>
      <c r="E3238" s="140">
        <f>_xll.qlInterestRateIndexValueDate(IndexON,D3238)</f>
        <v>62471</v>
      </c>
      <c r="F3238" s="156">
        <f>IFERROR(_xll.qlIndexFixing(IndexON,D3238,TRUE,_xll.ohTrigger(RecalcTrigger,TriggerON)),NA())</f>
        <v>6.5426419863590102E-3</v>
      </c>
      <c r="H3238" s="42">
        <f>_xll.qlCalendarAdvance(Calendar,$H3237,B3238,"f",FALSE)</f>
        <v>62471</v>
      </c>
      <c r="I3238" s="140">
        <f>_xll.qlInterestRateIndexValueDate(Index1M,$H3238)</f>
        <v>62471</v>
      </c>
      <c r="J3238" s="145">
        <f>IFERROR(_xll.qlIndexFixing(Index1M,$H3238,TRUE,_xll.ohTrigger(RecalcTrigger,Trigger1M)),NA())</f>
        <v>7.3494382291592044E-3</v>
      </c>
      <c r="K3238" s="44">
        <f>IFERROR(_xll.qlIndexFixing(Index3M,H3238,TRUE,_xll.ohTrigger(RecalcTrigger,Trigger3M)),NA())</f>
        <v>7.4070687926884871E-3</v>
      </c>
      <c r="L3238" s="44">
        <f>IFERROR(_xll.qlIndexFixing(Index6M,$H3238,TRUE,_xll.ohTrigger(RecalcTrigger,Trigger6M)),NA())</f>
        <v>7.5617747386627493E-3</v>
      </c>
      <c r="M3238" s="146">
        <f>IFERROR(_xll.qlIndexFixing(Index1Y,$H3238,TRUE,_xll.ohTrigger(RecalcTrigger,Trigger1Y)),NA())</f>
        <v>7.8143110229931256E-3</v>
      </c>
      <c r="N3238" s="145">
        <f>IFERROR(_xll.qlIndexFixing(ONIndex1M,I3238,TRUE,_xll.ohTrigger(RecalcTrigger,Trigger1M)),NA())</f>
        <v>7.342197103397119E-3</v>
      </c>
      <c r="O3238" s="44">
        <f>IFERROR(_xll.qlIndexFixing(ONIndex3M,I3238,TRUE,_xll.ohTrigger(RecalcTrigger,Trigger3M)),NA())</f>
        <v>7.3876808653061676E-3</v>
      </c>
      <c r="P3238" s="44">
        <f>IFERROR(_xll.qlIndexFixing(ONIndex6M,I3238,TRUE,_xll.ohTrigger(RecalcTrigger,Trigger6M)),NA())</f>
        <v>7.5177721666896957E-3</v>
      </c>
      <c r="Q3238" s="146">
        <f>IFERROR(_xll.qlIndexFixing(ONIndex1Y,I3238,TRUE,_xll.ohTrigger(RecalcTrigger,Trigger1Y)),NA())</f>
        <v>7.7230695349117529E-3</v>
      </c>
    </row>
    <row r="3239" spans="2:17" x14ac:dyDescent="0.2">
      <c r="B3239" s="39" t="s">
        <v>42</v>
      </c>
      <c r="D3239" s="42">
        <f>_xll.qlCalendarAdvance(Calendar,$D3238,B3239,"f",FALSE)</f>
        <v>62478</v>
      </c>
      <c r="E3239" s="140">
        <f>_xll.qlInterestRateIndexValueDate(IndexON,D3239)</f>
        <v>62478</v>
      </c>
      <c r="F3239" s="156">
        <f>IFERROR(_xll.qlIndexFixing(IndexON,D3239,TRUE,_xll.ohTrigger(RecalcTrigger,TriggerON)),NA())</f>
        <v>6.5447453217259977E-3</v>
      </c>
      <c r="H3239" s="42">
        <f>_xll.qlCalendarAdvance(Calendar,$H3238,B3239,"f",FALSE)</f>
        <v>62478</v>
      </c>
      <c r="I3239" s="140">
        <f>_xll.qlInterestRateIndexValueDate(Index1M,$H3239)</f>
        <v>62478</v>
      </c>
      <c r="J3239" s="145">
        <f>IFERROR(_xll.qlIndexFixing(Index1M,$H3239,TRUE,_xll.ohTrigger(RecalcTrigger,Trigger1M)),NA())</f>
        <v>7.3517739502421669E-3</v>
      </c>
      <c r="K3239" s="44">
        <f>IFERROR(_xll.qlIndexFixing(Index3M,H3239,TRUE,_xll.ohTrigger(RecalcTrigger,Trigger3M)),NA())</f>
        <v>7.4092691705526636E-3</v>
      </c>
      <c r="L3239" s="44">
        <f>IFERROR(_xll.qlIndexFixing(Index6M,$H3239,TRUE,_xll.ohTrigger(RecalcTrigger,Trigger6M)),NA())</f>
        <v>7.5640734751852507E-3</v>
      </c>
      <c r="M3239" s="146">
        <f>IFERROR(_xll.qlIndexFixing(Index1Y,$H3239,TRUE,_xll.ohTrigger(RecalcTrigger,Trigger1Y)),NA())</f>
        <v>7.8165965331469245E-3</v>
      </c>
      <c r="N3239" s="145">
        <f>IFERROR(_xll.qlIndexFixing(ONIndex1M,I3239,TRUE,_xll.ohTrigger(RecalcTrigger,Trigger1M)),NA())</f>
        <v>7.3445483621736862E-3</v>
      </c>
      <c r="O3239" s="44">
        <f>IFERROR(_xll.qlIndexFixing(ONIndex3M,I3239,TRUE,_xll.ohTrigger(RecalcTrigger,Trigger3M)),NA())</f>
        <v>7.3897053428850779E-3</v>
      </c>
      <c r="P3239" s="44">
        <f>IFERROR(_xll.qlIndexFixing(ONIndex6M,I3239,TRUE,_xll.ohTrigger(RecalcTrigger,Trigger6M)),NA())</f>
        <v>7.5201658860180043E-3</v>
      </c>
      <c r="Q3239" s="146">
        <f>IFERROR(_xll.qlIndexFixing(ONIndex1Y,I3239,TRUE,_xll.ohTrigger(RecalcTrigger,Trigger1Y)),NA())</f>
        <v>7.7255547182908391E-3</v>
      </c>
    </row>
    <row r="3240" spans="2:17" x14ac:dyDescent="0.2">
      <c r="B3240" s="39" t="s">
        <v>42</v>
      </c>
      <c r="D3240" s="42">
        <f>_xll.qlCalendarAdvance(Calendar,$D3239,B3240,"f",FALSE)</f>
        <v>62485</v>
      </c>
      <c r="E3240" s="140">
        <f>_xll.qlInterestRateIndexValueDate(IndexON,D3240)</f>
        <v>62485</v>
      </c>
      <c r="F3240" s="156">
        <f>IFERROR(_xll.qlIndexFixing(IndexON,D3240,TRUE,_xll.ohTrigger(RecalcTrigger,TriggerON)),NA())</f>
        <v>6.5468415819958103E-3</v>
      </c>
      <c r="H3240" s="42">
        <f>_xll.qlCalendarAdvance(Calendar,$H3239,B3240,"f",FALSE)</f>
        <v>62485</v>
      </c>
      <c r="I3240" s="140">
        <f>_xll.qlInterestRateIndexValueDate(Index1M,$H3240)</f>
        <v>62485</v>
      </c>
      <c r="J3240" s="145">
        <f>IFERROR(_xll.qlIndexFixing(Index1M,$H3240,TRUE,_xll.ohTrigger(RecalcTrigger,Trigger1M)),NA())</f>
        <v>7.3541017579218278E-3</v>
      </c>
      <c r="K3240" s="44">
        <f>IFERROR(_xll.qlIndexFixing(Index3M,H3240,TRUE,_xll.ohTrigger(RecalcTrigger,Trigger3M)),NA())</f>
        <v>7.4110315014695389E-3</v>
      </c>
      <c r="L3240" s="44">
        <f>IFERROR(_xll.qlIndexFixing(Index6M,$H3240,TRUE,_xll.ohTrigger(RecalcTrigger,Trigger6M)),NA())</f>
        <v>7.5663641323576039E-3</v>
      </c>
      <c r="M3240" s="146">
        <f>IFERROR(_xll.qlIndexFixing(Index1Y,$H3240,TRUE,_xll.ohTrigger(RecalcTrigger,Trigger1Y)),NA())</f>
        <v>7.8188736237203571E-3</v>
      </c>
      <c r="N3240" s="145">
        <f>IFERROR(_xll.qlIndexFixing(ONIndex1M,I3240,TRUE,_xll.ohTrigger(RecalcTrigger,Trigger1M)),NA())</f>
        <v>7.3468917119678956E-3</v>
      </c>
      <c r="O3240" s="44">
        <f>IFERROR(_xll.qlIndexFixing(ONIndex3M,I3240,TRUE,_xll.ohTrigger(RecalcTrigger,Trigger3M)),NA())</f>
        <v>7.3917230106312903E-3</v>
      </c>
      <c r="P3240" s="44">
        <f>IFERROR(_xll.qlIndexFixing(ONIndex6M,I3240,TRUE,_xll.ohTrigger(RecalcTrigger,Trigger6M)),NA())</f>
        <v>7.5225515533983156E-3</v>
      </c>
      <c r="Q3240" s="146">
        <f>IFERROR(_xll.qlIndexFixing(ONIndex1Y,I3240,TRUE,_xll.ohTrigger(RecalcTrigger,Trigger1Y)),NA())</f>
        <v>7.7280315421512924E-3</v>
      </c>
    </row>
    <row r="3241" spans="2:17" x14ac:dyDescent="0.2">
      <c r="B3241" s="39" t="s">
        <v>42</v>
      </c>
      <c r="D3241" s="42">
        <f>_xll.qlCalendarAdvance(Calendar,$D3240,B3241,"f",FALSE)</f>
        <v>62492</v>
      </c>
      <c r="E3241" s="140">
        <f>_xll.qlInterestRateIndexValueDate(IndexON,D3241)</f>
        <v>62492</v>
      </c>
      <c r="F3241" s="156">
        <f>IFERROR(_xll.qlIndexFixing(IndexON,D3241,TRUE,_xll.ohTrigger(RecalcTrigger,TriggerON)),NA())</f>
        <v>6.5489307671684482E-3</v>
      </c>
      <c r="H3241" s="42">
        <f>_xll.qlCalendarAdvance(Calendar,$H3240,B3241,"f",FALSE)</f>
        <v>62492</v>
      </c>
      <c r="I3241" s="140">
        <f>_xll.qlInterestRateIndexValueDate(Index1M,$H3241)</f>
        <v>62492</v>
      </c>
      <c r="J3241" s="145">
        <f>IFERROR(_xll.qlIndexFixing(Index1M,$H3241,TRUE,_xll.ohTrigger(RecalcTrigger,Trigger1M)),NA())</f>
        <v>7.3557040716235424E-3</v>
      </c>
      <c r="K3241" s="44">
        <f>IFERROR(_xll.qlIndexFixing(Index3M,H3241,TRUE,_xll.ohTrigger(RecalcTrigger,Trigger3M)),NA())</f>
        <v>7.413217342538859E-3</v>
      </c>
      <c r="L3241" s="44">
        <f>IFERROR(_xll.qlIndexFixing(Index6M,$H3241,TRUE,_xll.ohTrigger(RecalcTrigger,Trigger6M)),NA())</f>
        <v>7.5686467101533919E-3</v>
      </c>
      <c r="M3241" s="146">
        <f>IFERROR(_xll.qlIndexFixing(Index1Y,$H3241,TRUE,_xll.ohTrigger(RecalcTrigger,Trigger1Y)),NA())</f>
        <v>7.8211422946565801E-3</v>
      </c>
      <c r="N3241" s="145">
        <f>IFERROR(_xll.qlIndexFixing(ONIndex1M,I3241,TRUE,_xll.ohTrigger(RecalcTrigger,Trigger1M)),NA())</f>
        <v>7.3492271526176545E-3</v>
      </c>
      <c r="O3241" s="44">
        <f>IFERROR(_xll.qlIndexFixing(ONIndex3M,I3241,TRUE,_xll.ohTrigger(RecalcTrigger,Trigger3M)),NA())</f>
        <v>7.3937338684637588E-3</v>
      </c>
      <c r="P3241" s="44">
        <f>IFERROR(_xll.qlIndexFixing(ONIndex6M,I3241,TRUE,_xll.ohTrigger(RecalcTrigger,Trigger6M)),NA())</f>
        <v>7.5249291690737685E-3</v>
      </c>
      <c r="Q3241" s="146">
        <f>IFERROR(_xll.qlIndexFixing(ONIndex1Y,I3241,TRUE,_xll.ohTrigger(RecalcTrigger,Trigger1Y)),NA())</f>
        <v>7.7305000064120666E-3</v>
      </c>
    </row>
    <row r="3242" spans="2:17" x14ac:dyDescent="0.2">
      <c r="B3242" s="39" t="s">
        <v>42</v>
      </c>
      <c r="D3242" s="42">
        <f>_xll.qlCalendarAdvance(Calendar,$D3241,B3242,"f",FALSE)</f>
        <v>62499</v>
      </c>
      <c r="E3242" s="140">
        <f>_xll.qlInterestRateIndexValueDate(IndexON,D3242)</f>
        <v>62499</v>
      </c>
      <c r="F3242" s="156">
        <f>IFERROR(_xll.qlIndexFixing(IndexON,D3242,TRUE,_xll.ohTrigger(RecalcTrigger,TriggerON)),NA())</f>
        <v>6.5510128771628651E-3</v>
      </c>
      <c r="H3242" s="42">
        <f>_xll.qlCalendarAdvance(Calendar,$H3241,B3242,"f",FALSE)</f>
        <v>62499</v>
      </c>
      <c r="I3242" s="140">
        <f>_xll.qlInterestRateIndexValueDate(Index1M,$H3242)</f>
        <v>62499</v>
      </c>
      <c r="J3242" s="145">
        <f>IFERROR(_xll.qlIndexFixing(Index1M,$H3242,TRUE,_xll.ohTrigger(RecalcTrigger,Trigger1M)),NA())</f>
        <v>7.3580176083523231E-3</v>
      </c>
      <c r="K3242" s="44">
        <f>IFERROR(_xll.qlIndexFixing(Index3M,H3242,TRUE,_xll.ohTrigger(RecalcTrigger,Trigger3M)),NA())</f>
        <v>7.4149669253789942E-3</v>
      </c>
      <c r="L3242" s="44">
        <f>IFERROR(_xll.qlIndexFixing(Index6M,$H3242,TRUE,_xll.ohTrigger(RecalcTrigger,Trigger6M)),NA())</f>
        <v>7.5709212085444035E-3</v>
      </c>
      <c r="M3242" s="146">
        <f>IFERROR(_xll.qlIndexFixing(Index1Y,$H3242,TRUE,_xll.ohTrigger(RecalcTrigger,Trigger1Y)),NA())</f>
        <v>7.8234025458987499E-3</v>
      </c>
      <c r="N3242" s="145">
        <f>IFERROR(_xll.qlIndexFixing(ONIndex1M,I3242,TRUE,_xll.ohTrigger(RecalcTrigger,Trigger1M)),NA())</f>
        <v>7.3515546842850554E-3</v>
      </c>
      <c r="O3242" s="44">
        <f>IFERROR(_xll.qlIndexFixing(ONIndex3M,I3242,TRUE,_xll.ohTrigger(RecalcTrigger,Trigger3M)),NA())</f>
        <v>7.3957379165445758E-3</v>
      </c>
      <c r="P3242" s="44">
        <f>IFERROR(_xll.qlIndexFixing(ONIndex6M,I3242,TRUE,_xll.ohTrigger(RecalcTrigger,Trigger6M)),NA())</f>
        <v>7.5272987328012242E-3</v>
      </c>
      <c r="Q3242" s="146">
        <f>IFERROR(_xll.qlIndexFixing(ONIndex1Y,I3242,TRUE,_xll.ohTrigger(RecalcTrigger,Trigger1Y)),NA())</f>
        <v>7.7329601111542079E-3</v>
      </c>
    </row>
    <row r="3243" spans="2:17" x14ac:dyDescent="0.2">
      <c r="B3243" s="39" t="s">
        <v>42</v>
      </c>
      <c r="D3243" s="42">
        <f>_xll.qlCalendarAdvance(Calendar,$D3242,B3243,"f",FALSE)</f>
        <v>62506</v>
      </c>
      <c r="E3243" s="140">
        <f>_xll.qlInterestRateIndexValueDate(IndexON,D3243)</f>
        <v>62506</v>
      </c>
      <c r="F3243" s="156">
        <f>IFERROR(_xll.qlIndexFixing(IndexON,D3243,TRUE,_xll.ohTrigger(RecalcTrigger,TriggerON)),NA())</f>
        <v>6.5530879120601071E-3</v>
      </c>
      <c r="H3243" s="42">
        <f>_xll.qlCalendarAdvance(Calendar,$H3242,B3243,"f",FALSE)</f>
        <v>62506</v>
      </c>
      <c r="I3243" s="140">
        <f>_xll.qlInterestRateIndexValueDate(Index1M,$H3243)</f>
        <v>62506</v>
      </c>
      <c r="J3243" s="145">
        <f>IFERROR(_xll.qlIndexFixing(Index1M,$H3243,TRUE,_xll.ohTrigger(RecalcTrigger,Trigger1M)),NA())</f>
        <v>7.3603232320956381E-3</v>
      </c>
      <c r="K3243" s="44">
        <f>IFERROR(_xll.qlIndexFixing(Index3M,H3243,TRUE,_xll.ohTrigger(RecalcTrigger,Trigger3M)),NA())</f>
        <v>7.4169244054798572E-3</v>
      </c>
      <c r="L3243" s="44">
        <f>IFERROR(_xll.qlIndexFixing(Index6M,$H3243,TRUE,_xll.ohTrigger(RecalcTrigger,Trigger6M)),NA())</f>
        <v>7.5731876275033257E-3</v>
      </c>
      <c r="M3243" s="146">
        <f>IFERROR(_xll.qlIndexFixing(Index1Y,$H3243,TRUE,_xll.ohTrigger(RecalcTrigger,Trigger1Y)),NA())</f>
        <v>7.8256543773900233E-3</v>
      </c>
      <c r="N3243" s="145">
        <f>IFERROR(_xll.qlIndexFixing(ONIndex1M,I3243,TRUE,_xll.ohTrigger(RecalcTrigger,Trigger1M)),NA())</f>
        <v>7.3538743067269596E-3</v>
      </c>
      <c r="O3243" s="44">
        <f>IFERROR(_xll.qlIndexFixing(ONIndex3M,I3243,TRUE,_xll.ohTrigger(RecalcTrigger,Trigger3M)),NA())</f>
        <v>7.3977351546306025E-3</v>
      </c>
      <c r="P3243" s="44">
        <f>IFERROR(_xll.qlIndexFixing(ONIndex6M,I3243,TRUE,_xll.ohTrigger(RecalcTrigger,Trigger6M)),NA())</f>
        <v>7.5296602444996363E-3</v>
      </c>
      <c r="Q3243" s="146">
        <f>IFERROR(_xll.qlIndexFixing(ONIndex1Y,I3243,TRUE,_xll.ohTrigger(RecalcTrigger,Trigger1Y)),NA())</f>
        <v>7.7354118563777163E-3</v>
      </c>
    </row>
    <row r="3244" spans="2:17" x14ac:dyDescent="0.2">
      <c r="B3244" s="39" t="s">
        <v>42</v>
      </c>
      <c r="D3244" s="42">
        <f>_xll.qlCalendarAdvance(Calendar,$D3243,B3244,"f",FALSE)</f>
        <v>62513</v>
      </c>
      <c r="E3244" s="140">
        <f>_xll.qlInterestRateIndexValueDate(IndexON,D3244)</f>
        <v>62513</v>
      </c>
      <c r="F3244" s="156">
        <f>IFERROR(_xll.qlIndexFixing(IndexON,D3244,TRUE,_xll.ohTrigger(RecalcTrigger,TriggerON)),NA())</f>
        <v>6.5551558717791281E-3</v>
      </c>
      <c r="H3244" s="42">
        <f>_xll.qlCalendarAdvance(Calendar,$H3243,B3244,"f",FALSE)</f>
        <v>62513</v>
      </c>
      <c r="I3244" s="140">
        <f>_xll.qlInterestRateIndexValueDate(Index1M,$H3244)</f>
        <v>62513</v>
      </c>
      <c r="J3244" s="145">
        <f>IFERROR(_xll.qlIndexFixing(Index1M,$H3244,TRUE,_xll.ohTrigger(RecalcTrigger,Trigger1M)),NA())</f>
        <v>7.3626209428534874E-3</v>
      </c>
      <c r="K3244" s="44">
        <f>IFERROR(_xll.qlIndexFixing(Index3M,H3244,TRUE,_xll.ohTrigger(RecalcTrigger,Trigger3M)),NA())</f>
        <v>7.4190884403170215E-3</v>
      </c>
      <c r="L3244" s="44">
        <f>IFERROR(_xll.qlIndexFixing(Index6M,$H3244,TRUE,_xll.ohTrigger(RecalcTrigger,Trigger6M)),NA())</f>
        <v>7.5754459670037393E-3</v>
      </c>
      <c r="M3244" s="146">
        <f>IFERROR(_xll.qlIndexFixing(Index1Y,$H3244,TRUE,_xll.ohTrigger(RecalcTrigger,Trigger1Y)),NA())</f>
        <v>7.8278977890740009E-3</v>
      </c>
      <c r="N3244" s="145">
        <f>IFERROR(_xll.qlIndexFixing(ONIndex1M,I3244,TRUE,_xll.ohTrigger(RecalcTrigger,Trigger1M)),NA())</f>
        <v>7.3561860201865059E-3</v>
      </c>
      <c r="O3244" s="44">
        <f>IFERROR(_xll.qlIndexFixing(ONIndex3M,I3244,TRUE,_xll.ohTrigger(RecalcTrigger,Trigger3M)),NA())</f>
        <v>7.3997255828839315E-3</v>
      </c>
      <c r="P3244" s="44">
        <f>IFERROR(_xll.qlIndexFixing(ONIndex6M,I3244,TRUE,_xll.ohTrigger(RecalcTrigger,Trigger6M)),NA())</f>
        <v>7.5320137044121438E-3</v>
      </c>
      <c r="Q3244" s="146">
        <f>IFERROR(_xll.qlIndexFixing(ONIndex1Y,I3244,TRUE,_xll.ohTrigger(RecalcTrigger,Trigger1Y)),NA())</f>
        <v>7.7378552420015456E-3</v>
      </c>
    </row>
    <row r="3245" spans="2:17" x14ac:dyDescent="0.2">
      <c r="B3245" s="39" t="s">
        <v>42</v>
      </c>
      <c r="D3245" s="42">
        <f>_xll.qlCalendarAdvance(Calendar,$D3244,B3245,"f",FALSE)</f>
        <v>62520</v>
      </c>
      <c r="E3245" s="140">
        <f>_xll.qlInterestRateIndexValueDate(IndexON,D3245)</f>
        <v>62520</v>
      </c>
      <c r="F3245" s="156">
        <f>IFERROR(_xll.qlIndexFixing(IndexON,D3245,TRUE,_xll.ohTrigger(RecalcTrigger,TriggerON)),NA())</f>
        <v>6.5572167564820205E-3</v>
      </c>
      <c r="H3245" s="42">
        <f>_xll.qlCalendarAdvance(Calendar,$H3244,B3245,"f",FALSE)</f>
        <v>62520</v>
      </c>
      <c r="I3245" s="140">
        <f>_xll.qlInterestRateIndexValueDate(Index1M,$H3245)</f>
        <v>62520</v>
      </c>
      <c r="J3245" s="145">
        <f>IFERROR(_xll.qlIndexFixing(Index1M,$H3245,TRUE,_xll.ohTrigger(RecalcTrigger,Trigger1M)),NA())</f>
        <v>7.3656220950719092E-3</v>
      </c>
      <c r="K3245" s="44">
        <f>IFERROR(_xll.qlIndexFixing(Index3M,H3245,TRUE,_xll.ohTrigger(RecalcTrigger,Trigger3M)),NA())</f>
        <v>7.4212447185718709E-3</v>
      </c>
      <c r="L3245" s="44">
        <f>IFERROR(_xll.qlIndexFixing(Index6M,$H3245,TRUE,_xll.ohTrigger(RecalcTrigger,Trigger6M)),NA())</f>
        <v>7.5784055670847636E-3</v>
      </c>
      <c r="M3245" s="146">
        <f>IFERROR(_xll.qlIndexFixing(Index1Y,$H3245,TRUE,_xll.ohTrigger(RecalcTrigger,Trigger1Y)),NA())</f>
        <v>7.8303706372715963E-3</v>
      </c>
      <c r="N3245" s="145">
        <f>IFERROR(_xll.qlIndexFixing(ONIndex1M,I3245,TRUE,_xll.ohTrigger(RecalcTrigger,Trigger1M)),NA())</f>
        <v>7.358489824582648E-3</v>
      </c>
      <c r="O3245" s="44">
        <f>IFERROR(_xll.qlIndexFixing(ONIndex3M,I3245,TRUE,_xll.ohTrigger(RecalcTrigger,Trigger3M)),NA())</f>
        <v>7.4017092013045627E-3</v>
      </c>
      <c r="P3245" s="44">
        <f>IFERROR(_xll.qlIndexFixing(ONIndex6M,I3245,TRUE,_xll.ohTrigger(RecalcTrigger,Trigger6M)),NA())</f>
        <v>7.5343591124577003E-3</v>
      </c>
      <c r="Q3245" s="146">
        <f>IFERROR(_xll.qlIndexFixing(ONIndex1Y,I3245,TRUE,_xll.ohTrigger(RecalcTrigger,Trigger1Y)),NA())</f>
        <v>7.7402902680256958E-3</v>
      </c>
    </row>
    <row r="3246" spans="2:17" x14ac:dyDescent="0.2">
      <c r="B3246" s="39" t="s">
        <v>42</v>
      </c>
      <c r="D3246" s="42">
        <f>_xll.qlCalendarAdvance(Calendar,$D3245,B3246,"f",FALSE)</f>
        <v>62527</v>
      </c>
      <c r="E3246" s="140">
        <f>_xll.qlInterestRateIndexValueDate(IndexON,D3246)</f>
        <v>62527</v>
      </c>
      <c r="F3246" s="156">
        <f>IFERROR(_xll.qlIndexFixing(IndexON,D3246,TRUE,_xll.ohTrigger(RecalcTrigger,TriggerON)),NA())</f>
        <v>6.5592705660066919E-3</v>
      </c>
      <c r="H3246" s="42">
        <f>_xll.qlCalendarAdvance(Calendar,$H3245,B3246,"f",FALSE)</f>
        <v>62527</v>
      </c>
      <c r="I3246" s="140">
        <f>_xll.qlInterestRateIndexValueDate(Index1M,$H3246)</f>
        <v>62527</v>
      </c>
      <c r="J3246" s="145">
        <f>IFERROR(_xll.qlIndexFixing(Index1M,$H3246,TRUE,_xll.ohTrigger(RecalcTrigger,Trigger1M)),NA())</f>
        <v>7.3679024222193402E-3</v>
      </c>
      <c r="K3246" s="44">
        <f>IFERROR(_xll.qlIndexFixing(Index3M,H3246,TRUE,_xll.ohTrigger(RecalcTrigger,Trigger3M)),NA())</f>
        <v>7.4231808390990339E-3</v>
      </c>
      <c r="L3246" s="44">
        <f>IFERROR(_xll.qlIndexFixing(Index6M,$H3246,TRUE,_xll.ohTrigger(RecalcTrigger,Trigger6M)),NA())</f>
        <v>7.5806461555624751E-3</v>
      </c>
      <c r="M3246" s="146">
        <f>IFERROR(_xll.qlIndexFixing(Index1Y,$H3246,TRUE,_xll.ohTrigger(RecalcTrigger,Trigger1Y)),NA())</f>
        <v>7.8325966553101645E-3</v>
      </c>
      <c r="N3246" s="145">
        <f>IFERROR(_xll.qlIndexFixing(ONIndex1M,I3246,TRUE,_xll.ohTrigger(RecalcTrigger,Trigger1M)),NA())</f>
        <v>7.3607857198343396E-3</v>
      </c>
      <c r="O3246" s="44">
        <f>IFERROR(_xll.qlIndexFixing(ONIndex3M,I3246,TRUE,_xll.ohTrigger(RecalcTrigger,Trigger3M)),NA())</f>
        <v>7.4036860098114499E-3</v>
      </c>
      <c r="P3246" s="44">
        <f>IFERROR(_xll.qlIndexFixing(ONIndex6M,I3246,TRUE,_xll.ohTrigger(RecalcTrigger,Trigger6M)),NA())</f>
        <v>7.5366964685552595E-3</v>
      </c>
      <c r="Q3246" s="146">
        <f>IFERROR(_xll.qlIndexFixing(ONIndex1Y,I3246,TRUE,_xll.ohTrigger(RecalcTrigger,Trigger1Y)),NA())</f>
        <v>7.742716934531213E-3</v>
      </c>
    </row>
    <row r="3247" spans="2:17" x14ac:dyDescent="0.2">
      <c r="B3247" s="39" t="s">
        <v>42</v>
      </c>
      <c r="D3247" s="42">
        <f>_xll.qlCalendarAdvance(Calendar,$D3246,B3247,"f",FALSE)</f>
        <v>62534</v>
      </c>
      <c r="E3247" s="140">
        <f>_xll.qlInterestRateIndexValueDate(IndexON,D3247)</f>
        <v>62534</v>
      </c>
      <c r="F3247" s="156">
        <f>IFERROR(_xll.qlIndexFixing(IndexON,D3247,TRUE,_xll.ohTrigger(RecalcTrigger,TriggerON)),NA())</f>
        <v>6.5613173003531422E-3</v>
      </c>
      <c r="H3247" s="42">
        <f>_xll.qlCalendarAdvance(Calendar,$H3246,B3247,"f",FALSE)</f>
        <v>62534</v>
      </c>
      <c r="I3247" s="140">
        <f>_xll.qlInterestRateIndexValueDate(Index1M,$H3247)</f>
        <v>62534</v>
      </c>
      <c r="J3247" s="145">
        <f>IFERROR(_xll.qlIndexFixing(Index1M,$H3247,TRUE,_xll.ohTrigger(RecalcTrigger,Trigger1M)),NA())</f>
        <v>7.3711185059764138E-3</v>
      </c>
      <c r="K3247" s="44">
        <f>IFERROR(_xll.qlIndexFixing(Index3M,H3247,TRUE,_xll.ohTrigger(RecalcTrigger,Trigger3M)),NA())</f>
        <v>7.4251101380893589E-3</v>
      </c>
      <c r="L3247" s="44">
        <f>IFERROR(_xll.qlIndexFixing(Index6M,$H3247,TRUE,_xll.ohTrigger(RecalcTrigger,Trigger6M)),NA())</f>
        <v>7.5828786640338795E-3</v>
      </c>
      <c r="M3247" s="146">
        <f>IFERROR(_xll.qlIndexFixing(Index1Y,$H3247,TRUE,_xll.ohTrigger(RecalcTrigger,Trigger1Y)),NA())</f>
        <v>7.8348142532032733E-3</v>
      </c>
      <c r="N3247" s="145">
        <f>IFERROR(_xll.qlIndexFixing(ONIndex1M,I3247,TRUE,_xll.ohTrigger(RecalcTrigger,Trigger1M)),NA())</f>
        <v>7.3630737061847196E-3</v>
      </c>
      <c r="O3247" s="44">
        <f>IFERROR(_xll.qlIndexFixing(ONIndex3M,I3247,TRUE,_xll.ohTrigger(RecalcTrigger,Trigger3M)),NA())</f>
        <v>7.4056560084856393E-3</v>
      </c>
      <c r="P3247" s="44">
        <f>IFERROR(_xll.qlIndexFixing(ONIndex6M,I3247,TRUE,_xll.ohTrigger(RecalcTrigger,Trigger6M)),NA())</f>
        <v>7.5390257727858678E-3</v>
      </c>
      <c r="Q3247" s="146">
        <f>IFERROR(_xll.qlIndexFixing(ONIndex1Y,I3247,TRUE,_xll.ohTrigger(RecalcTrigger,Trigger1Y)),NA())</f>
        <v>7.7451352414370511E-3</v>
      </c>
    </row>
    <row r="3248" spans="2:17" x14ac:dyDescent="0.2">
      <c r="B3248" s="39" t="s">
        <v>42</v>
      </c>
      <c r="D3248" s="42">
        <f>_xll.qlCalendarAdvance(Calendar,$D3247,B3248,"f",FALSE)</f>
        <v>62541</v>
      </c>
      <c r="E3248" s="140">
        <f>_xll.qlInterestRateIndexValueDate(IndexON,D3248)</f>
        <v>62541</v>
      </c>
      <c r="F3248" s="156">
        <f>IFERROR(_xll.qlIndexFixing(IndexON,D3248,TRUE,_xll.ohTrigger(RecalcTrigger,TriggerON)),NA())</f>
        <v>6.5633569598455566E-3</v>
      </c>
      <c r="H3248" s="42">
        <f>_xll.qlCalendarAdvance(Calendar,$H3247,B3248,"f",FALSE)</f>
        <v>62541</v>
      </c>
      <c r="I3248" s="140">
        <f>_xll.qlInterestRateIndexValueDate(Index1M,$H3248)</f>
        <v>62541</v>
      </c>
      <c r="J3248" s="145">
        <f>IFERROR(_xll.qlIndexFixing(Index1M,$H3248,TRUE,_xll.ohTrigger(RecalcTrigger,Trigger1M)),NA())</f>
        <v>7.3724393361971055E-3</v>
      </c>
      <c r="K3248" s="44">
        <f>IFERROR(_xll.qlIndexFixing(Index3M,H3248,TRUE,_xll.ohTrigger(RecalcTrigger,Trigger3M)),NA())</f>
        <v>7.4270326155357978E-3</v>
      </c>
      <c r="L3248" s="44">
        <f>IFERROR(_xll.qlIndexFixing(Index6M,$H3248,TRUE,_xll.ohTrigger(RecalcTrigger,Trigger6M)),NA())</f>
        <v>7.5851030924703458E-3</v>
      </c>
      <c r="M3248" s="146">
        <f>IFERROR(_xll.qlIndexFixing(Index1Y,$H3248,TRUE,_xll.ohTrigger(RecalcTrigger,Trigger1Y)),NA())</f>
        <v>7.8370234308946813E-3</v>
      </c>
      <c r="N3248" s="145">
        <f>IFERROR(_xll.qlIndexFixing(ONIndex1M,I3248,TRUE,_xll.ohTrigger(RecalcTrigger,Trigger1M)),NA())</f>
        <v>7.3653537833096028E-3</v>
      </c>
      <c r="O3248" s="44">
        <f>IFERROR(_xll.qlIndexFixing(ONIndex3M,I3248,TRUE,_xll.ohTrigger(RecalcTrigger,Trigger3M)),NA())</f>
        <v>7.4076191974081773E-3</v>
      </c>
      <c r="P3248" s="44">
        <f>IFERROR(_xll.qlIndexFixing(ONIndex6M,I3248,TRUE,_xll.ohTrigger(RecalcTrigger,Trigger6M)),NA())</f>
        <v>7.5413470250684789E-3</v>
      </c>
      <c r="Q3248" s="146">
        <f>IFERROR(_xll.qlIndexFixing(ONIndex1Y,I3248,TRUE,_xll.ohTrigger(RecalcTrigger,Trigger1Y)),NA())</f>
        <v>7.7475451888242564E-3</v>
      </c>
    </row>
    <row r="3249" spans="2:17" x14ac:dyDescent="0.2">
      <c r="B3249" s="39" t="s">
        <v>42</v>
      </c>
      <c r="D3249" s="42">
        <f>_xll.qlCalendarAdvance(Calendar,$D3248,B3249,"f",FALSE)</f>
        <v>62548</v>
      </c>
      <c r="E3249" s="140">
        <f>_xll.qlInterestRateIndexValueDate(IndexON,D3249)</f>
        <v>62548</v>
      </c>
      <c r="F3249" s="156">
        <f>IFERROR(_xll.qlIndexFixing(IndexON,D3249,TRUE,_xll.ohTrigger(RecalcTrigger,TriggerON)),NA())</f>
        <v>6.565389543916611E-3</v>
      </c>
      <c r="H3249" s="42">
        <f>_xll.qlCalendarAdvance(Calendar,$H3248,B3249,"f",FALSE)</f>
        <v>62548</v>
      </c>
      <c r="I3249" s="140">
        <f>_xll.qlInterestRateIndexValueDate(Index1M,$H3249)</f>
        <v>62548</v>
      </c>
      <c r="J3249" s="145">
        <f>IFERROR(_xll.qlIndexFixing(Index1M,$H3249,TRUE,_xll.ohTrigger(RecalcTrigger,Trigger1M)),NA())</f>
        <v>7.3744609289124741E-3</v>
      </c>
      <c r="K3249" s="44">
        <f>IFERROR(_xll.qlIndexFixing(Index3M,H3249,TRUE,_xll.ohTrigger(RecalcTrigger,Trigger3M)),NA())</f>
        <v>7.4287371754185542E-3</v>
      </c>
      <c r="L3249" s="44">
        <f>IFERROR(_xll.qlIndexFixing(Index6M,$H3249,TRUE,_xll.ohTrigger(RecalcTrigger,Trigger6M)),NA())</f>
        <v>7.5870851652158362E-3</v>
      </c>
      <c r="M3249" s="146">
        <f>IFERROR(_xll.qlIndexFixing(Index1Y,$H3249,TRUE,_xll.ohTrigger(RecalcTrigger,Trigger1Y)),NA())</f>
        <v>7.8392241883285824E-3</v>
      </c>
      <c r="N3249" s="145">
        <f>IFERROR(_xll.qlIndexFixing(ONIndex1M,I3249,TRUE,_xll.ohTrigger(RecalcTrigger,Trigger1M)),NA())</f>
        <v>7.3676259513710818E-3</v>
      </c>
      <c r="O3249" s="44">
        <f>IFERROR(_xll.qlIndexFixing(ONIndex3M,I3249,TRUE,_xll.ohTrigger(RecalcTrigger,Trigger3M)),NA())</f>
        <v>7.409575576335925E-3</v>
      </c>
      <c r="P3249" s="44">
        <f>IFERROR(_xll.qlIndexFixing(ONIndex6M,I3249,TRUE,_xll.ohTrigger(RecalcTrigger,Trigger6M)),NA())</f>
        <v>7.5436602254030927E-3</v>
      </c>
      <c r="Q3249" s="146">
        <f>IFERROR(_xll.qlIndexFixing(ONIndex1Y,I3249,TRUE,_xll.ohTrigger(RecalcTrigger,Trigger1Y)),NA())</f>
        <v>7.7499467766117824E-3</v>
      </c>
    </row>
    <row r="3250" spans="2:17" x14ac:dyDescent="0.2">
      <c r="B3250" s="39" t="s">
        <v>42</v>
      </c>
      <c r="D3250" s="42">
        <f>_xll.qlCalendarAdvance(Calendar,$D3249,B3250,"f",FALSE)</f>
        <v>62555</v>
      </c>
      <c r="E3250" s="140">
        <f>_xll.qlInterestRateIndexValueDate(IndexON,D3250)</f>
        <v>62555</v>
      </c>
      <c r="F3250" s="156">
        <f>IFERROR(_xll.qlIndexFixing(IndexON,D3250,TRUE,_xll.ohTrigger(RecalcTrigger,TriggerON)),NA())</f>
        <v>6.5674150530525832E-3</v>
      </c>
      <c r="H3250" s="42">
        <f>_xll.qlCalendarAdvance(Calendar,$H3249,B3250,"f",FALSE)</f>
        <v>62555</v>
      </c>
      <c r="I3250" s="140">
        <f>_xll.qlInterestRateIndexValueDate(Index1M,$H3250)</f>
        <v>62555</v>
      </c>
      <c r="J3250" s="145">
        <f>IFERROR(_xll.qlIndexFixing(Index1M,$H3250,TRUE,_xll.ohTrigger(RecalcTrigger,Trigger1M)),NA())</f>
        <v>7.3767101220904392E-3</v>
      </c>
      <c r="K3250" s="44">
        <f>IFERROR(_xll.qlIndexFixing(Index3M,H3250,TRUE,_xll.ohTrigger(RecalcTrigger,Trigger3M)),NA())</f>
        <v>7.4306464581699533E-3</v>
      </c>
      <c r="L3250" s="44">
        <f>IFERROR(_xll.qlIndexFixing(Index6M,$H3250,TRUE,_xll.ohTrigger(RecalcTrigger,Trigger6M)),NA())</f>
        <v>7.5892939648228002E-3</v>
      </c>
      <c r="M3250" s="146">
        <f>IFERROR(_xll.qlIndexFixing(Index1Y,$H3250,TRUE,_xll.ohTrigger(RecalcTrigger,Trigger1Y)),NA())</f>
        <v>7.8414165254500606E-3</v>
      </c>
      <c r="N3250" s="145">
        <f>IFERROR(_xll.qlIndexFixing(ONIndex1M,I3250,TRUE,_xll.ohTrigger(RecalcTrigger,Trigger1M)),NA())</f>
        <v>7.3698902103691566E-3</v>
      </c>
      <c r="O3250" s="44">
        <f>IFERROR(_xll.qlIndexFixing(ONIndex3M,I3250,TRUE,_xll.ohTrigger(RecalcTrigger,Trigger3M)),NA())</f>
        <v>7.4115251453499287E-3</v>
      </c>
      <c r="P3250" s="44">
        <f>IFERROR(_xll.qlIndexFixing(ONIndex6M,I3250,TRUE,_xll.ohTrigger(RecalcTrigger,Trigger6M)),NA())</f>
        <v>7.5459653739518018E-3</v>
      </c>
      <c r="Q3250" s="146">
        <f>IFERROR(_xll.qlIndexFixing(ONIndex1Y,I3250,TRUE,_xll.ohTrigger(RecalcTrigger,Trigger1Y)),NA())</f>
        <v>7.7523400047996294E-3</v>
      </c>
    </row>
    <row r="3251" spans="2:17" x14ac:dyDescent="0.2">
      <c r="B3251" s="39" t="s">
        <v>42</v>
      </c>
      <c r="D3251" s="42">
        <f>_xll.qlCalendarAdvance(Calendar,$D3250,B3251,"f",FALSE)</f>
        <v>62562</v>
      </c>
      <c r="E3251" s="140">
        <f>_xll.qlInterestRateIndexValueDate(IndexON,D3251)</f>
        <v>62562</v>
      </c>
      <c r="F3251" s="156">
        <f>IFERROR(_xll.qlIndexFixing(IndexON,D3251,TRUE,_xll.ohTrigger(RecalcTrigger,TriggerON)),NA())</f>
        <v>6.5694334869292881E-3</v>
      </c>
      <c r="H3251" s="42">
        <f>_xll.qlCalendarAdvance(Calendar,$H3250,B3251,"f",FALSE)</f>
        <v>62562</v>
      </c>
      <c r="I3251" s="140">
        <f>_xll.qlInterestRateIndexValueDate(Index1M,$H3251)</f>
        <v>62562</v>
      </c>
      <c r="J3251" s="145">
        <f>IFERROR(_xll.qlIndexFixing(Index1M,$H3251,TRUE,_xll.ohTrigger(RecalcTrigger,Trigger1M)),NA())</f>
        <v>7.378951401958175E-3</v>
      </c>
      <c r="K3251" s="44">
        <f>IFERROR(_xll.qlIndexFixing(Index3M,H3251,TRUE,_xll.ohTrigger(RecalcTrigger,Trigger3M)),NA())</f>
        <v>7.4325489194767714E-3</v>
      </c>
      <c r="L3251" s="44">
        <f>IFERROR(_xll.qlIndexFixing(Index6M,$H3251,TRUE,_xll.ohTrigger(RecalcTrigger,Trigger6M)),NA())</f>
        <v>7.5914946844711974E-3</v>
      </c>
      <c r="M3251" s="146">
        <f>IFERROR(_xll.qlIndexFixing(Index1Y,$H3251,TRUE,_xll.ohTrigger(RecalcTrigger,Trigger1Y)),NA())</f>
        <v>7.8436004422037572E-3</v>
      </c>
      <c r="N3251" s="145">
        <f>IFERROR(_xll.qlIndexFixing(ONIndex1M,I3251,TRUE,_xll.ohTrigger(RecalcTrigger,Trigger1M)),NA())</f>
        <v>7.3721465603038272E-3</v>
      </c>
      <c r="O3251" s="44">
        <f>IFERROR(_xll.qlIndexFixing(ONIndex3M,I3251,TRUE,_xll.ohTrigger(RecalcTrigger,Trigger3M)),NA())</f>
        <v>7.4134679046122809E-3</v>
      </c>
      <c r="P3251" s="44">
        <f>IFERROR(_xll.qlIndexFixing(ONIndex6M,I3251,TRUE,_xll.ohTrigger(RecalcTrigger,Trigger6M)),NA())</f>
        <v>7.5482624705525136E-3</v>
      </c>
      <c r="Q3251" s="146">
        <f>IFERROR(_xll.qlIndexFixing(ONIndex1Y,I3251,TRUE,_xll.ohTrigger(RecalcTrigger,Trigger1Y)),NA())</f>
        <v>7.7547248734688434E-3</v>
      </c>
    </row>
    <row r="3252" spans="2:17" x14ac:dyDescent="0.2">
      <c r="B3252" s="39" t="s">
        <v>42</v>
      </c>
      <c r="D3252" s="42">
        <f>_xll.qlCalendarAdvance(Calendar,$D3251,B3252,"f",FALSE)</f>
        <v>62569</v>
      </c>
      <c r="E3252" s="140">
        <f>_xll.qlInterestRateIndexValueDate(IndexON,D3252)</f>
        <v>62569</v>
      </c>
      <c r="F3252" s="156">
        <f>IFERROR(_xll.qlIndexFixing(IndexON,D3252,TRUE,_xll.ohTrigger(RecalcTrigger,TriggerON)),NA())</f>
        <v>6.5714448457088181E-3</v>
      </c>
      <c r="H3252" s="42">
        <f>_xll.qlCalendarAdvance(Calendar,$H3251,B3252,"f",FALSE)</f>
        <v>62569</v>
      </c>
      <c r="I3252" s="140">
        <f>_xll.qlInterestRateIndexValueDate(Index1M,$H3252)</f>
        <v>62569</v>
      </c>
      <c r="J3252" s="145">
        <f>IFERROR(_xll.qlIndexFixing(Index1M,$H3252,TRUE,_xll.ohTrigger(RecalcTrigger,Trigger1M)),NA())</f>
        <v>7.3811847685156806E-3</v>
      </c>
      <c r="K3252" s="44">
        <f>IFERROR(_xll.qlIndexFixing(Index3M,H3252,TRUE,_xll.ohTrigger(RecalcTrigger,Trigger3M)),NA())</f>
        <v>7.4344445593292115E-3</v>
      </c>
      <c r="L3252" s="44">
        <f>IFERROR(_xll.qlIndexFixing(Index6M,$H3252,TRUE,_xll.ohTrigger(RecalcTrigger,Trigger6M)),NA())</f>
        <v>7.5936873241335707E-3</v>
      </c>
      <c r="M3252" s="146">
        <f>IFERROR(_xll.qlIndexFixing(Index1Y,$H3252,TRUE,_xll.ohTrigger(RecalcTrigger,Trigger1Y)),NA())</f>
        <v>7.8457759385349764E-3</v>
      </c>
      <c r="N3252" s="145">
        <f>IFERROR(_xll.qlIndexFixing(ONIndex1M,I3252,TRUE,_xll.ohTrigger(RecalcTrigger,Trigger1M)),NA())</f>
        <v>7.3743950011750936E-3</v>
      </c>
      <c r="O3252" s="44">
        <f>IFERROR(_xll.qlIndexFixing(ONIndex3M,I3252,TRUE,_xll.ohTrigger(RecalcTrigger,Trigger3M)),NA())</f>
        <v>7.4154038540419354E-3</v>
      </c>
      <c r="P3252" s="44">
        <f>IFERROR(_xll.qlIndexFixing(ONIndex6M,I3252,TRUE,_xll.ohTrigger(RecalcTrigger,Trigger6M)),NA())</f>
        <v>7.5505515152052283E-3</v>
      </c>
      <c r="Q3252" s="146">
        <f>IFERROR(_xll.qlIndexFixing(ONIndex1Y,I3252,TRUE,_xll.ohTrigger(RecalcTrigger,Trigger1Y)),NA())</f>
        <v>7.7571013825383783E-3</v>
      </c>
    </row>
    <row r="3253" spans="2:17" x14ac:dyDescent="0.2">
      <c r="B3253" s="39" t="s">
        <v>42</v>
      </c>
      <c r="D3253" s="42">
        <f>_xll.qlCalendarAdvance(Calendar,$D3252,B3253,"f",FALSE)</f>
        <v>62576</v>
      </c>
      <c r="E3253" s="140">
        <f>_xll.qlInterestRateIndexValueDate(IndexON,D3253)</f>
        <v>62576</v>
      </c>
      <c r="F3253" s="156">
        <f>IFERROR(_xll.qlIndexFixing(IndexON,D3253,TRUE,_xll.ohTrigger(RecalcTrigger,TriggerON)),NA())</f>
        <v>6.5734491294722197E-3</v>
      </c>
      <c r="H3253" s="42">
        <f>_xll.qlCalendarAdvance(Calendar,$H3252,B3253,"f",FALSE)</f>
        <v>62576</v>
      </c>
      <c r="I3253" s="140">
        <f>_xll.qlInterestRateIndexValueDate(Index1M,$H3253)</f>
        <v>62576</v>
      </c>
      <c r="J3253" s="145">
        <f>IFERROR(_xll.qlIndexFixing(Index1M,$H3253,TRUE,_xll.ohTrigger(RecalcTrigger,Trigger1M)),NA())</f>
        <v>7.3834102217521513E-3</v>
      </c>
      <c r="K3253" s="44">
        <f>IFERROR(_xll.qlIndexFixing(Index3M,H3253,TRUE,_xll.ohTrigger(RecalcTrigger,Trigger3M)),NA())</f>
        <v>7.4363333777165861E-3</v>
      </c>
      <c r="L3253" s="44">
        <f>IFERROR(_xll.qlIndexFixing(Index6M,$H3253,TRUE,_xll.ohTrigger(RecalcTrigger,Trigger6M)),NA())</f>
        <v>7.5958718837842321E-3</v>
      </c>
      <c r="M3253" s="146">
        <f>IFERROR(_xll.qlIndexFixing(Index1Y,$H3253,TRUE,_xll.ohTrigger(RecalcTrigger,Trigger1Y)),NA())</f>
        <v>7.8479430143888022E-3</v>
      </c>
      <c r="N3253" s="145">
        <f>IFERROR(_xll.qlIndexFixing(ONIndex1M,I3253,TRUE,_xll.ohTrigger(RecalcTrigger,Trigger1M)),NA())</f>
        <v>7.3766355329829558E-3</v>
      </c>
      <c r="O3253" s="44">
        <f>IFERROR(_xll.qlIndexFixing(ONIndex3M,I3253,TRUE,_xll.ohTrigger(RecalcTrigger,Trigger3M)),NA())</f>
        <v>7.4173329935578458E-3</v>
      </c>
      <c r="P3253" s="44">
        <f>IFERROR(_xll.qlIndexFixing(ONIndex6M,I3253,TRUE,_xll.ohTrigger(RecalcTrigger,Trigger6M)),NA())</f>
        <v>7.5528325079909919E-3</v>
      </c>
      <c r="Q3253" s="146">
        <f>IFERROR(_xll.qlIndexFixing(ONIndex1Y,I3253,TRUE,_xll.ohTrigger(RecalcTrigger,Trigger1Y)),NA())</f>
        <v>7.7594695320892804E-3</v>
      </c>
    </row>
    <row r="3254" spans="2:17" x14ac:dyDescent="0.2">
      <c r="B3254" s="39" t="s">
        <v>42</v>
      </c>
      <c r="D3254" s="42">
        <f>_xll.qlCalendarAdvance(Calendar,$D3253,B3254,"f",FALSE)</f>
        <v>62583</v>
      </c>
      <c r="E3254" s="140">
        <f>_xll.qlInterestRateIndexValueDate(IndexON,D3254)</f>
        <v>62583</v>
      </c>
      <c r="F3254" s="156">
        <f>IFERROR(_xll.qlIndexFixing(IndexON,D3254,TRUE,_xll.ohTrigger(RecalcTrigger,TriggerON)),NA())</f>
        <v>6.5754463380574002E-3</v>
      </c>
      <c r="H3254" s="42">
        <f>_xll.qlCalendarAdvance(Calendar,$H3253,B3254,"f",FALSE)</f>
        <v>62583</v>
      </c>
      <c r="I3254" s="140">
        <f>_xll.qlInterestRateIndexValueDate(Index1M,$H3254)</f>
        <v>62583</v>
      </c>
      <c r="J3254" s="145">
        <f>IFERROR(_xll.qlIndexFixing(Index1M,$H3254,TRUE,_xll.ohTrigger(RecalcTrigger,Trigger1M)),NA())</f>
        <v>7.3858601552511515E-3</v>
      </c>
      <c r="K3254" s="44">
        <f>IFERROR(_xll.qlIndexFixing(Index3M,H3254,TRUE,_xll.ohTrigger(RecalcTrigger,Trigger3M)),NA())</f>
        <v>7.4384242272043767E-3</v>
      </c>
      <c r="L3254" s="44">
        <f>IFERROR(_xll.qlIndexFixing(Index6M,$H3254,TRUE,_xll.ohTrigger(RecalcTrigger,Trigger6M)),NA())</f>
        <v>7.598279980864894E-3</v>
      </c>
      <c r="M3254" s="146">
        <f>IFERROR(_xll.qlIndexFixing(Index1Y,$H3254,TRUE,_xll.ohTrigger(RecalcTrigger,Trigger1Y)),NA())</f>
        <v>7.8501016697109811E-3</v>
      </c>
      <c r="N3254" s="145">
        <f>IFERROR(_xll.qlIndexFixing(ONIndex1M,I3254,TRUE,_xll.ohTrigger(RecalcTrigger,Trigger1M)),NA())</f>
        <v>7.3788681556463676E-3</v>
      </c>
      <c r="O3254" s="44">
        <f>IFERROR(_xll.qlIndexFixing(ONIndex3M,I3254,TRUE,_xll.ohTrigger(RecalcTrigger,Trigger3M)),NA())</f>
        <v>7.4192553231600122E-3</v>
      </c>
      <c r="P3254" s="44">
        <f>IFERROR(_xll.qlIndexFixing(ONIndex6M,I3254,TRUE,_xll.ohTrigger(RecalcTrigger,Trigger6M)),NA())</f>
        <v>7.5551054488287583E-3</v>
      </c>
      <c r="Q3254" s="146">
        <f>IFERROR(_xll.qlIndexFixing(ONIndex1Y,I3254,TRUE,_xll.ohTrigger(RecalcTrigger,Trigger1Y)),NA())</f>
        <v>7.7618293220405032E-3</v>
      </c>
    </row>
    <row r="3255" spans="2:17" x14ac:dyDescent="0.2">
      <c r="B3255" s="39" t="s">
        <v>42</v>
      </c>
      <c r="D3255" s="42">
        <f>_xll.qlCalendarAdvance(Calendar,$D3254,B3255,"f",FALSE)</f>
        <v>62590</v>
      </c>
      <c r="E3255" s="140">
        <f>_xll.qlInterestRateIndexValueDate(IndexON,D3255)</f>
        <v>62590</v>
      </c>
      <c r="F3255" s="156">
        <f>IFERROR(_xll.qlIndexFixing(IndexON,D3255,TRUE,_xll.ohTrigger(RecalcTrigger,TriggerON)),NA())</f>
        <v>6.5774364714643596E-3</v>
      </c>
      <c r="H3255" s="42">
        <f>_xll.qlCalendarAdvance(Calendar,$H3254,B3255,"f",FALSE)</f>
        <v>62590</v>
      </c>
      <c r="I3255" s="140">
        <f>_xll.qlInterestRateIndexValueDate(Index1M,$H3255)</f>
        <v>62590</v>
      </c>
      <c r="J3255" s="145">
        <f>IFERROR(_xll.qlIndexFixing(Index1M,$H3255,TRUE,_xll.ohTrigger(RecalcTrigger,Trigger1M)),NA())</f>
        <v>7.3880692612956602E-3</v>
      </c>
      <c r="K3255" s="44">
        <f>IFERROR(_xll.qlIndexFixing(Index3M,H3255,TRUE,_xll.ohTrigger(RecalcTrigger,Trigger3M)),NA())</f>
        <v>7.4402989535573144E-3</v>
      </c>
      <c r="L3255" s="44">
        <f>IFERROR(_xll.qlIndexFixing(Index6M,$H3255,TRUE,_xll.ohTrigger(RecalcTrigger,Trigger6M)),NA())</f>
        <v>7.600447848310197E-3</v>
      </c>
      <c r="M3255" s="146">
        <f>IFERROR(_xll.qlIndexFixing(Index1Y,$H3255,TRUE,_xll.ohTrigger(RecalcTrigger,Trigger1Y)),NA())</f>
        <v>7.8522519044470409E-3</v>
      </c>
      <c r="N3255" s="145">
        <f>IFERROR(_xll.qlIndexFixing(ONIndex1M,I3255,TRUE,_xll.ohTrigger(RecalcTrigger,Trigger1M)),NA())</f>
        <v>7.3810928693274214E-3</v>
      </c>
      <c r="O3255" s="44">
        <f>IFERROR(_xll.qlIndexFixing(ONIndex3M,I3255,TRUE,_xll.ohTrigger(RecalcTrigger,Trigger3M)),NA())</f>
        <v>7.4211708430105272E-3</v>
      </c>
      <c r="P3255" s="44">
        <f>IFERROR(_xll.qlIndexFixing(ONIndex6M,I3255,TRUE,_xll.ohTrigger(RecalcTrigger,Trigger6M)),NA())</f>
        <v>7.5573703378806201E-3</v>
      </c>
      <c r="Q3255" s="146">
        <f>IFERROR(_xll.qlIndexFixing(ONIndex1Y,I3255,TRUE,_xll.ohTrigger(RecalcTrigger,Trigger1Y)),NA())</f>
        <v>7.7641807524730932E-3</v>
      </c>
    </row>
    <row r="3256" spans="2:17" x14ac:dyDescent="0.2">
      <c r="B3256" s="39" t="s">
        <v>42</v>
      </c>
      <c r="D3256" s="42">
        <f>_xll.qlCalendarAdvance(Calendar,$D3255,B3256,"f",FALSE)</f>
        <v>62597</v>
      </c>
      <c r="E3256" s="140">
        <f>_xll.qlInterestRateIndexValueDate(IndexON,D3256)</f>
        <v>62597</v>
      </c>
      <c r="F3256" s="156">
        <f>IFERROR(_xll.qlIndexFixing(IndexON,D3256,TRUE,_xll.ohTrigger(RecalcTrigger,TriggerON)),NA())</f>
        <v>6.5794195297741442E-3</v>
      </c>
      <c r="H3256" s="42">
        <f>_xll.qlCalendarAdvance(Calendar,$H3255,B3256,"f",FALSE)</f>
        <v>62597</v>
      </c>
      <c r="I3256" s="140">
        <f>_xll.qlInterestRateIndexValueDate(Index1M,$H3256)</f>
        <v>62597</v>
      </c>
      <c r="J3256" s="145">
        <f>IFERROR(_xll.qlIndexFixing(Index1M,$H3256,TRUE,_xll.ohTrigger(RecalcTrigger,Trigger1M)),NA())</f>
        <v>7.3902704538584343E-3</v>
      </c>
      <c r="K3256" s="44">
        <f>IFERROR(_xll.qlIndexFixing(Index3M,H3256,TRUE,_xll.ohTrigger(RecalcTrigger,Trigger3M)),NA())</f>
        <v>7.4421668582870821E-3</v>
      </c>
      <c r="L3256" s="44">
        <f>IFERROR(_xll.qlIndexFixing(Index6M,$H3256,TRUE,_xll.ohTrigger(RecalcTrigger,Trigger6M)),NA())</f>
        <v>7.6026076355069352E-3</v>
      </c>
      <c r="M3256" s="146">
        <f>IFERROR(_xll.qlIndexFixing(Index1Y,$H3256,TRUE,_xll.ohTrigger(RecalcTrigger,Trigger1Y)),NA())</f>
        <v>7.8543937185429503E-3</v>
      </c>
      <c r="N3256" s="145">
        <f>IFERROR(_xll.qlIndexFixing(ONIndex1M,I3256,TRUE,_xll.ohTrigger(RecalcTrigger,Trigger1M)),NA())</f>
        <v>7.3833096738640247E-3</v>
      </c>
      <c r="O3256" s="44">
        <f>IFERROR(_xll.qlIndexFixing(ONIndex3M,I3256,TRUE,_xll.ohTrigger(RecalcTrigger,Trigger3M)),NA())</f>
        <v>7.4230795529472982E-3</v>
      </c>
      <c r="P3256" s="44">
        <f>IFERROR(_xll.qlIndexFixing(ONIndex6M,I3256,TRUE,_xll.ohTrigger(RecalcTrigger,Trigger6M)),NA())</f>
        <v>7.5596271749844846E-3</v>
      </c>
      <c r="Q3256" s="146">
        <f>IFERROR(_xll.qlIndexFixing(ONIndex1Y,I3256,TRUE,_xll.ohTrigger(RecalcTrigger,Trigger1Y)),NA())</f>
        <v>7.7665238233060041E-3</v>
      </c>
    </row>
    <row r="3257" spans="2:17" x14ac:dyDescent="0.2">
      <c r="B3257" s="39" t="s">
        <v>42</v>
      </c>
      <c r="D3257" s="42">
        <f>_xll.qlCalendarAdvance(Calendar,$D3256,B3257,"f",FALSE)</f>
        <v>62604</v>
      </c>
      <c r="E3257" s="140">
        <f>_xll.qlInterestRateIndexValueDate(IndexON,D3257)</f>
        <v>62604</v>
      </c>
      <c r="F3257" s="156">
        <f>IFERROR(_xll.qlIndexFixing(IndexON,D3257,TRUE,_xll.ohTrigger(RecalcTrigger,TriggerON)),NA())</f>
        <v>6.5813955130678004E-3</v>
      </c>
      <c r="H3257" s="42">
        <f>_xll.qlCalendarAdvance(Calendar,$H3256,B3257,"f",FALSE)</f>
        <v>62604</v>
      </c>
      <c r="I3257" s="140">
        <f>_xll.qlInterestRateIndexValueDate(Index1M,$H3257)</f>
        <v>62604</v>
      </c>
      <c r="J3257" s="145">
        <f>IFERROR(_xll.qlIndexFixing(Index1M,$H3257,TRUE,_xll.ohTrigger(RecalcTrigger,Trigger1M)),NA())</f>
        <v>7.3924637329394758E-3</v>
      </c>
      <c r="K3257" s="44">
        <f>IFERROR(_xll.qlIndexFixing(Index3M,H3257,TRUE,_xll.ohTrigger(RecalcTrigger,Trigger3M)),NA())</f>
        <v>7.444027941382228E-3</v>
      </c>
      <c r="L3257" s="44">
        <f>IFERROR(_xll.qlIndexFixing(Index6M,$H3257,TRUE,_xll.ohTrigger(RecalcTrigger,Trigger6M)),NA())</f>
        <v>7.6047593424295604E-3</v>
      </c>
      <c r="M3257" s="146">
        <f>IFERROR(_xll.qlIndexFixing(Index1Y,$H3257,TRUE,_xll.ohTrigger(RecalcTrigger,Trigger1Y)),NA())</f>
        <v>7.8565271119448998E-3</v>
      </c>
      <c r="N3257" s="145">
        <f>IFERROR(_xll.qlIndexFixing(ONIndex1M,I3257,TRUE,_xll.ohTrigger(RecalcTrigger,Trigger1M)),NA())</f>
        <v>7.3855185692561776E-3</v>
      </c>
      <c r="O3257" s="44">
        <f>IFERROR(_xll.qlIndexFixing(ONIndex3M,I3257,TRUE,_xll.ohTrigger(RecalcTrigger,Trigger3M)),NA())</f>
        <v>7.4249814529703251E-3</v>
      </c>
      <c r="P3257" s="44">
        <f>IFERROR(_xll.qlIndexFixing(ONIndex6M,I3257,TRUE,_xll.ohTrigger(RecalcTrigger,Trigger6M)),NA())</f>
        <v>7.5618759602213981E-3</v>
      </c>
      <c r="Q3257" s="146">
        <f>IFERROR(_xll.qlIndexFixing(ONIndex1Y,I3257,TRUE,_xll.ohTrigger(RecalcTrigger,Trigger1Y)),NA())</f>
        <v>7.7688585346202821E-3</v>
      </c>
    </row>
    <row r="3258" spans="2:17" x14ac:dyDescent="0.2">
      <c r="B3258" s="39" t="s">
        <v>42</v>
      </c>
      <c r="D3258" s="42">
        <f>_xll.qlCalendarAdvance(Calendar,$D3257,B3258,"f",FALSE)</f>
        <v>62611</v>
      </c>
      <c r="E3258" s="140">
        <f>_xll.qlInterestRateIndexValueDate(IndexON,D3258)</f>
        <v>62611</v>
      </c>
      <c r="F3258" s="156">
        <f>IFERROR(_xll.qlIndexFixing(IndexON,D3258,TRUE,_xll.ohTrigger(RecalcTrigger,TriggerON)),NA())</f>
        <v>6.5833644211021891E-3</v>
      </c>
      <c r="H3258" s="42">
        <f>_xll.qlCalendarAdvance(Calendar,$H3257,B3258,"f",FALSE)</f>
        <v>62611</v>
      </c>
      <c r="I3258" s="140">
        <f>_xll.qlInterestRateIndexValueDate(Index1M,$H3258)</f>
        <v>62611</v>
      </c>
      <c r="J3258" s="145">
        <f>IFERROR(_xll.qlIndexFixing(Index1M,$H3258,TRUE,_xll.ohTrigger(RecalcTrigger,Trigger1M)),NA())</f>
        <v>7.3944187880028069E-3</v>
      </c>
      <c r="K3258" s="44">
        <f>IFERROR(_xll.qlIndexFixing(Index3M,H3258,TRUE,_xll.ohTrigger(RecalcTrigger,Trigger3M)),NA())</f>
        <v>7.4458822028357049E-3</v>
      </c>
      <c r="L3258" s="44">
        <f>IFERROR(_xll.qlIndexFixing(Index6M,$H3258,TRUE,_xll.ohTrigger(RecalcTrigger,Trigger6M)),NA())</f>
        <v>7.6066734809358176E-3</v>
      </c>
      <c r="M3258" s="146">
        <f>IFERROR(_xll.qlIndexFixing(Index1Y,$H3258,TRUE,_xll.ohTrigger(RecalcTrigger,Trigger1Y)),NA())</f>
        <v>7.8586520845993022E-3</v>
      </c>
      <c r="N3258" s="145">
        <f>IFERROR(_xll.qlIndexFixing(ONIndex1M,I3258,TRUE,_xll.ohTrigger(RecalcTrigger,Trigger1M)),NA())</f>
        <v>7.3877195557470188E-3</v>
      </c>
      <c r="O3258" s="44">
        <f>IFERROR(_xll.qlIndexFixing(ONIndex3M,I3258,TRUE,_xll.ohTrigger(RecalcTrigger,Trigger3M)),NA())</f>
        <v>7.4268765432417005E-3</v>
      </c>
      <c r="P3258" s="44">
        <f>IFERROR(_xll.qlIndexFixing(ONIndex6M,I3258,TRUE,_xll.ohTrigger(RecalcTrigger,Trigger6M)),NA())</f>
        <v>7.5641166934292681E-3</v>
      </c>
      <c r="Q3258" s="146">
        <f>IFERROR(_xll.qlIndexFixing(ONIndex1Y,I3258,TRUE,_xll.ohTrigger(RecalcTrigger,Trigger1Y)),NA())</f>
        <v>7.7711848863348809E-3</v>
      </c>
    </row>
    <row r="3259" spans="2:17" x14ac:dyDescent="0.2">
      <c r="B3259" s="39" t="s">
        <v>42</v>
      </c>
      <c r="D3259" s="42">
        <f>_xll.qlCalendarAdvance(Calendar,$D3258,B3259,"f",FALSE)</f>
        <v>62618</v>
      </c>
      <c r="E3259" s="140">
        <f>_xll.qlInterestRateIndexValueDate(IndexON,D3259)</f>
        <v>62618</v>
      </c>
      <c r="F3259" s="156">
        <f>IFERROR(_xll.qlIndexFixing(IndexON,D3259,TRUE,_xll.ohTrigger(RecalcTrigger,TriggerON)),NA())</f>
        <v>6.5853262541204494E-3</v>
      </c>
      <c r="H3259" s="42">
        <f>_xll.qlCalendarAdvance(Calendar,$H3258,B3259,"f",FALSE)</f>
        <v>62618</v>
      </c>
      <c r="I3259" s="140">
        <f>_xll.qlInterestRateIndexValueDate(Index1M,$H3259)</f>
        <v>62618</v>
      </c>
      <c r="J3259" s="145">
        <f>IFERROR(_xll.qlIndexFixing(Index1M,$H3259,TRUE,_xll.ohTrigger(RecalcTrigger,Trigger1M)),NA())</f>
        <v>7.3965967612401231E-3</v>
      </c>
      <c r="K3259" s="44">
        <f>IFERROR(_xll.qlIndexFixing(Index3M,H3259,TRUE,_xll.ohTrigger(RecalcTrigger,Trigger3M)),NA())</f>
        <v>7.4477296426369403E-3</v>
      </c>
      <c r="L3259" s="44">
        <f>IFERROR(_xll.qlIndexFixing(Index6M,$H3259,TRUE,_xll.ohTrigger(RecalcTrigger,Trigger6M)),NA())</f>
        <v>7.6088095599621732E-3</v>
      </c>
      <c r="M3259" s="146">
        <f>IFERROR(_xll.qlIndexFixing(Index1Y,$H3259,TRUE,_xll.ohTrigger(RecalcTrigger,Trigger1Y)),NA())</f>
        <v>7.8607686364527887E-3</v>
      </c>
      <c r="N3259" s="145">
        <f>IFERROR(_xll.qlIndexFixing(ONIndex1M,I3259,TRUE,_xll.ohTrigger(RecalcTrigger,Trigger1M)),NA())</f>
        <v>7.3899126330934095E-3</v>
      </c>
      <c r="O3259" s="44">
        <f>IFERROR(_xll.qlIndexFixing(ONIndex3M,I3259,TRUE,_xll.ohTrigger(RecalcTrigger,Trigger3M)),NA())</f>
        <v>7.428764823599332E-3</v>
      </c>
      <c r="P3259" s="44">
        <f>IFERROR(_xll.qlIndexFixing(ONIndex6M,I3259,TRUE,_xll.ohTrigger(RecalcTrigger,Trigger6M)),NA())</f>
        <v>7.5663493747701871E-3</v>
      </c>
      <c r="Q3259" s="146">
        <f>IFERROR(_xll.qlIndexFixing(ONIndex1Y,I3259,TRUE,_xll.ohTrigger(RecalcTrigger,Trigger1Y)),NA())</f>
        <v>7.7735028784498006E-3</v>
      </c>
    </row>
    <row r="3260" spans="2:17" x14ac:dyDescent="0.2">
      <c r="B3260" s="39" t="s">
        <v>42</v>
      </c>
      <c r="D3260" s="42">
        <f>_xll.qlCalendarAdvance(Calendar,$D3259,B3260,"f",FALSE)</f>
        <v>62625</v>
      </c>
      <c r="E3260" s="140">
        <f>_xll.qlInterestRateIndexValueDate(IndexON,D3260)</f>
        <v>62625</v>
      </c>
      <c r="F3260" s="156">
        <f>IFERROR(_xll.qlIndexFixing(IndexON,D3260,TRUE,_xll.ohTrigger(RecalcTrigger,TriggerON)),NA())</f>
        <v>6.5872810119604885E-3</v>
      </c>
      <c r="H3260" s="42">
        <f>_xll.qlCalendarAdvance(Calendar,$H3259,B3260,"f",FALSE)</f>
        <v>62625</v>
      </c>
      <c r="I3260" s="140">
        <f>_xll.qlInterestRateIndexValueDate(Index1M,$H3260)</f>
        <v>62625</v>
      </c>
      <c r="J3260" s="145">
        <f>IFERROR(_xll.qlIndexFixing(Index1M,$H3260,TRUE,_xll.ohTrigger(RecalcTrigger,Trigger1M)),NA())</f>
        <v>7.398766821123985E-3</v>
      </c>
      <c r="K3260" s="44">
        <f>IFERROR(_xll.qlIndexFixing(Index3M,H3260,TRUE,_xll.ohTrigger(RecalcTrigger,Trigger3M)),NA())</f>
        <v>7.449570260775364E-3</v>
      </c>
      <c r="L3260" s="44">
        <f>IFERROR(_xll.qlIndexFixing(Index6M,$H3260,TRUE,_xll.ohTrigger(RecalcTrigger,Trigger6M)),NA())</f>
        <v>7.6109375587939104E-3</v>
      </c>
      <c r="M3260" s="146">
        <f>IFERROR(_xll.qlIndexFixing(Index1Y,$H3260,TRUE,_xll.ohTrigger(RecalcTrigger,Trigger1Y)),NA())</f>
        <v>7.8628767674517736E-3</v>
      </c>
      <c r="N3260" s="145">
        <f>IFERROR(_xll.qlIndexFixing(ONIndex1M,I3260,TRUE,_xll.ohTrigger(RecalcTrigger,Trigger1M)),NA())</f>
        <v>7.3920978012953498E-3</v>
      </c>
      <c r="O3260" s="44">
        <f>IFERROR(_xll.qlIndexFixing(ONIndex3M,I3260,TRUE,_xll.ohTrigger(RecalcTrigger,Trigger3M)),NA())</f>
        <v>7.4306462940432194E-3</v>
      </c>
      <c r="P3260" s="44">
        <f>IFERROR(_xll.qlIndexFixing(ONIndex6M,I3260,TRUE,_xll.ohTrigger(RecalcTrigger,Trigger6M)),NA())</f>
        <v>7.5685740042441552E-3</v>
      </c>
      <c r="Q3260" s="146">
        <f>IFERROR(_xll.qlIndexFixing(ONIndex1Y,I3260,TRUE,_xll.ohTrigger(RecalcTrigger,Trigger1Y)),NA())</f>
        <v>7.7758125110460874E-3</v>
      </c>
    </row>
    <row r="3261" spans="2:17" x14ac:dyDescent="0.2">
      <c r="B3261" s="39" t="s">
        <v>42</v>
      </c>
      <c r="D3261" s="42">
        <f>_xll.qlCalendarAdvance(Calendar,$D3260,B3261,"f",FALSE)</f>
        <v>62632</v>
      </c>
      <c r="E3261" s="140">
        <f>_xll.qlInterestRateIndexValueDate(IndexON,D3261)</f>
        <v>62632</v>
      </c>
      <c r="F3261" s="156">
        <f>IFERROR(_xll.qlIndexFixing(IndexON,D3261,TRUE,_xll.ohTrigger(RecalcTrigger,TriggerON)),NA())</f>
        <v>6.5892286947033529E-3</v>
      </c>
      <c r="H3261" s="42">
        <f>_xll.qlCalendarAdvance(Calendar,$H3260,B3261,"f",FALSE)</f>
        <v>62632</v>
      </c>
      <c r="I3261" s="140">
        <f>_xll.qlInterestRateIndexValueDate(Index1M,$H3261)</f>
        <v>62632</v>
      </c>
      <c r="J3261" s="145">
        <f>IFERROR(_xll.qlIndexFixing(Index1M,$H3261,TRUE,_xll.ohTrigger(RecalcTrigger,Trigger1M)),NA())</f>
        <v>7.4009289676570944E-3</v>
      </c>
      <c r="K3261" s="44">
        <f>IFERROR(_xll.qlIndexFixing(Index3M,H3261,TRUE,_xll.ohTrigger(RecalcTrigger,Trigger3M)),NA())</f>
        <v>7.4514040572430471E-3</v>
      </c>
      <c r="L3261" s="44">
        <f>IFERROR(_xll.qlIndexFixing(Index6M,$H3261,TRUE,_xll.ohTrigger(RecalcTrigger,Trigger6M)),NA())</f>
        <v>7.6130574774044557E-3</v>
      </c>
      <c r="M3261" s="146">
        <f>IFERROR(_xll.qlIndexFixing(Index1Y,$H3261,TRUE,_xll.ohTrigger(RecalcTrigger,Trigger1Y)),NA())</f>
        <v>7.8649764775435543E-3</v>
      </c>
      <c r="N3261" s="145">
        <f>IFERROR(_xll.qlIndexFixing(ONIndex1M,I3261,TRUE,_xll.ohTrigger(RecalcTrigger,Trigger1M)),NA())</f>
        <v>7.3942750605149321E-3</v>
      </c>
      <c r="O3261" s="44">
        <f>IFERROR(_xll.qlIndexFixing(ONIndex3M,I3261,TRUE,_xll.ohTrigger(RecalcTrigger,Trigger3M)),NA())</f>
        <v>7.4325209546544091E-3</v>
      </c>
      <c r="P3261" s="44">
        <f>IFERROR(_xll.qlIndexFixing(ONIndex6M,I3261,TRUE,_xll.ohTrigger(RecalcTrigger,Trigger6M)),NA())</f>
        <v>7.5707905818511723E-3</v>
      </c>
      <c r="Q3261" s="146">
        <f>IFERROR(_xll.qlIndexFixing(ONIndex1Y,I3261,TRUE,_xll.ohTrigger(RecalcTrigger,Trigger1Y)),NA())</f>
        <v>7.7781137839616488E-3</v>
      </c>
    </row>
    <row r="3262" spans="2:17" x14ac:dyDescent="0.2">
      <c r="B3262" s="39" t="s">
        <v>42</v>
      </c>
      <c r="D3262" s="42">
        <f>_xll.qlCalendarAdvance(Calendar,$D3261,B3262,"f",FALSE)</f>
        <v>62639</v>
      </c>
      <c r="E3262" s="140">
        <f>_xll.qlInterestRateIndexValueDate(IndexON,D3262)</f>
        <v>62639</v>
      </c>
      <c r="F3262" s="156">
        <f>IFERROR(_xll.qlIndexFixing(IndexON,D3262,TRUE,_xll.ohTrigger(RecalcTrigger,TriggerON)),NA())</f>
        <v>6.5911693023490425E-3</v>
      </c>
      <c r="H3262" s="42">
        <f>_xll.qlCalendarAdvance(Calendar,$H3261,B3262,"f",FALSE)</f>
        <v>62639</v>
      </c>
      <c r="I3262" s="140">
        <f>_xll.qlInterestRateIndexValueDate(Index1M,$H3262)</f>
        <v>62639</v>
      </c>
      <c r="J3262" s="145">
        <f>IFERROR(_xll.qlIndexFixing(Index1M,$H3262,TRUE,_xll.ohTrigger(RecalcTrigger,Trigger1M)),NA())</f>
        <v>7.4033114259435123E-3</v>
      </c>
      <c r="K3262" s="44">
        <f>IFERROR(_xll.qlIndexFixing(Index3M,H3262,TRUE,_xll.ohTrigger(RecalcTrigger,Trigger3M)),NA())</f>
        <v>7.4532310320303006E-3</v>
      </c>
      <c r="L3262" s="44">
        <f>IFERROR(_xll.qlIndexFixing(Index6M,$H3262,TRUE,_xll.ohTrigger(RecalcTrigger,Trigger6M)),NA())</f>
        <v>7.6153966720126165E-3</v>
      </c>
      <c r="M3262" s="146">
        <f>IFERROR(_xll.qlIndexFixing(Index1Y,$H3262,TRUE,_xll.ohTrigger(RecalcTrigger,Trigger1Y)),NA())</f>
        <v>7.8670677666756485E-3</v>
      </c>
      <c r="N3262" s="145">
        <f>IFERROR(_xll.qlIndexFixing(ONIndex1M,I3262,TRUE,_xll.ohTrigger(RecalcTrigger,Trigger1M)),NA())</f>
        <v>7.3964444106711102E-3</v>
      </c>
      <c r="O3262" s="44">
        <f>IFERROR(_xll.qlIndexFixing(ONIndex3M,I3262,TRUE,_xll.ohTrigger(RecalcTrigger,Trigger3M)),NA())</f>
        <v>7.434388805432901E-3</v>
      </c>
      <c r="P3262" s="44">
        <f>IFERROR(_xll.qlIndexFixing(ONIndex6M,I3262,TRUE,_xll.ohTrigger(RecalcTrigger,Trigger6M)),NA())</f>
        <v>7.5729991075101921E-3</v>
      </c>
      <c r="Q3262" s="146">
        <f>IFERROR(_xll.qlIndexFixing(ONIndex1Y,I3262,TRUE,_xll.ohTrigger(RecalcTrigger,Trigger1Y)),NA())</f>
        <v>7.7804066975206698E-3</v>
      </c>
    </row>
    <row r="3263" spans="2:17" x14ac:dyDescent="0.2">
      <c r="B3263" s="39" t="s">
        <v>42</v>
      </c>
      <c r="D3263" s="42">
        <f>_xll.qlCalendarAdvance(Calendar,$D3262,B3263,"f",FALSE)</f>
        <v>62646</v>
      </c>
      <c r="E3263" s="140">
        <f>_xll.qlInterestRateIndexValueDate(IndexON,D3263)</f>
        <v>62646</v>
      </c>
      <c r="F3263" s="156">
        <f>IFERROR(_xll.qlIndexFixing(IndexON,D3263,TRUE,_xll.ohTrigger(RecalcTrigger,TriggerON)),NA())</f>
        <v>6.593102834816511E-3</v>
      </c>
      <c r="H3263" s="42">
        <f>_xll.qlCalendarAdvance(Calendar,$H3262,B3263,"f",FALSE)</f>
        <v>62646</v>
      </c>
      <c r="I3263" s="140">
        <f>_xll.qlInterestRateIndexValueDate(Index1M,$H3263)</f>
        <v>62646</v>
      </c>
      <c r="J3263" s="145">
        <f>IFERROR(_xll.qlIndexFixing(Index1M,$H3263,TRUE,_xll.ohTrigger(RecalcTrigger,Trigger1M)),NA())</f>
        <v>7.4054572240348044E-3</v>
      </c>
      <c r="K3263" s="44">
        <f>IFERROR(_xll.qlIndexFixing(Index3M,H3263,TRUE,_xll.ohTrigger(RecalcTrigger,Trigger3M)),NA())</f>
        <v>7.4550511851274323E-3</v>
      </c>
      <c r="L3263" s="44">
        <f>IFERROR(_xll.qlIndexFixing(Index6M,$H3263,TRUE,_xll.ohTrigger(RecalcTrigger,Trigger6M)),NA())</f>
        <v>7.6174998967421812E-3</v>
      </c>
      <c r="M3263" s="146">
        <f>IFERROR(_xll.qlIndexFixing(Index1Y,$H3263,TRUE,_xll.ohTrigger(RecalcTrigger,Trigger1Y)),NA())</f>
        <v>7.8691506347949129E-3</v>
      </c>
      <c r="N3263" s="145">
        <f>IFERROR(_xll.qlIndexFixing(ONIndex1M,I3263,TRUE,_xll.ohTrigger(RecalcTrigger,Trigger1M)),NA())</f>
        <v>7.3986058516828379E-3</v>
      </c>
      <c r="O3263" s="44">
        <f>IFERROR(_xll.qlIndexFixing(ONIndex3M,I3263,TRUE,_xll.ohTrigger(RecalcTrigger,Trigger3M)),NA())</f>
        <v>7.436249846297649E-3</v>
      </c>
      <c r="P3263" s="44">
        <f>IFERROR(_xll.qlIndexFixing(ONIndex6M,I3263,TRUE,_xll.ohTrigger(RecalcTrigger,Trigger6M)),NA())</f>
        <v>7.575199581302261E-3</v>
      </c>
      <c r="Q3263" s="146">
        <f>IFERROR(_xll.qlIndexFixing(ONIndex1Y,I3263,TRUE,_xll.ohTrigger(RecalcTrigger,Trigger1Y)),NA())</f>
        <v>7.7826912513989654E-3</v>
      </c>
    </row>
    <row r="3264" spans="2:17" x14ac:dyDescent="0.2">
      <c r="B3264" s="39" t="s">
        <v>42</v>
      </c>
      <c r="D3264" s="42">
        <f>_xll.qlCalendarAdvance(Calendar,$D3263,B3264,"f",FALSE)</f>
        <v>62653</v>
      </c>
      <c r="E3264" s="140">
        <f>_xll.qlInterestRateIndexValueDate(IndexON,D3264)</f>
        <v>62653</v>
      </c>
      <c r="F3264" s="156">
        <f>IFERROR(_xll.qlIndexFixing(IndexON,D3264,TRUE,_xll.ohTrigger(RecalcTrigger,TriggerON)),NA())</f>
        <v>6.5950292921057585E-3</v>
      </c>
      <c r="H3264" s="42">
        <f>_xll.qlCalendarAdvance(Calendar,$H3263,B3264,"f",FALSE)</f>
        <v>62653</v>
      </c>
      <c r="I3264" s="140">
        <f>_xll.qlInterestRateIndexValueDate(Index1M,$H3264)</f>
        <v>62653</v>
      </c>
      <c r="J3264" s="145">
        <f>IFERROR(_xll.qlIndexFixing(Index1M,$H3264,TRUE,_xll.ohTrigger(RecalcTrigger,Trigger1M)),NA())</f>
        <v>7.4075951086103754E-3</v>
      </c>
      <c r="K3264" s="44">
        <f>IFERROR(_xll.qlIndexFixing(Index3M,H3264,TRUE,_xll.ohTrigger(RecalcTrigger,Trigger3M)),NA())</f>
        <v>7.4568645165247523E-3</v>
      </c>
      <c r="L3264" s="44">
        <f>IFERROR(_xll.qlIndexFixing(Index6M,$H3264,TRUE,_xll.ohTrigger(RecalcTrigger,Trigger6M)),NA())</f>
        <v>7.6195950410161591E-3</v>
      </c>
      <c r="M3264" s="146">
        <f>IFERROR(_xll.qlIndexFixing(Index1Y,$H3264,TRUE,_xll.ohTrigger(RecalcTrigger,Trigger1Y)),NA())</f>
        <v>7.8712250818493076E-3</v>
      </c>
      <c r="N3264" s="145">
        <f>IFERROR(_xll.qlIndexFixing(ONIndex1M,I3264,TRUE,_xll.ohTrigger(RecalcTrigger,Trigger1M)),NA())</f>
        <v>7.4007593836311614E-3</v>
      </c>
      <c r="O3264" s="44">
        <f>IFERROR(_xll.qlIndexFixing(ONIndex3M,I3264,TRUE,_xll.ohTrigger(RecalcTrigger,Trigger3M)),NA())</f>
        <v>7.4381040773296991E-3</v>
      </c>
      <c r="P3264" s="44">
        <f>IFERROR(_xll.qlIndexFixing(ONIndex6M,I3264,TRUE,_xll.ohTrigger(RecalcTrigger,Trigger6M)),NA())</f>
        <v>7.5773920031463327E-3</v>
      </c>
      <c r="Q3264" s="146">
        <f>IFERROR(_xll.qlIndexFixing(ONIndex1Y,I3264,TRUE,_xll.ohTrigger(RecalcTrigger,Trigger1Y)),NA())</f>
        <v>7.7849674457586282E-3</v>
      </c>
    </row>
    <row r="3265" spans="2:17" x14ac:dyDescent="0.2">
      <c r="B3265" s="39" t="s">
        <v>42</v>
      </c>
      <c r="D3265" s="42">
        <f>_xll.qlCalendarAdvance(Calendar,$D3264,B3265,"f",FALSE)</f>
        <v>62660</v>
      </c>
      <c r="E3265" s="140">
        <f>_xll.qlInterestRateIndexValueDate(IndexON,D3265)</f>
        <v>62660</v>
      </c>
      <c r="F3265" s="156">
        <f>IFERROR(_xll.qlIndexFixing(IndexON,D3265,TRUE,_xll.ohTrigger(RecalcTrigger,TriggerON)),NA())</f>
        <v>6.5969486743788774E-3</v>
      </c>
      <c r="H3265" s="42">
        <f>_xll.qlCalendarAdvance(Calendar,$H3264,B3265,"f",FALSE)</f>
        <v>62660</v>
      </c>
      <c r="I3265" s="140">
        <f>_xll.qlInterestRateIndexValueDate(Index1M,$H3265)</f>
        <v>62660</v>
      </c>
      <c r="J3265" s="145">
        <f>IFERROR(_xll.qlIndexFixing(Index1M,$H3265,TRUE,_xll.ohTrigger(RecalcTrigger,Trigger1M)),NA())</f>
        <v>7.4097250796676109E-3</v>
      </c>
      <c r="K3265" s="44">
        <f>IFERROR(_xll.qlIndexFixing(Index3M,H3265,TRUE,_xll.ohTrigger(RecalcTrigger,Trigger3M)),NA())</f>
        <v>7.4586710262134525E-3</v>
      </c>
      <c r="L3265" s="44">
        <f>IFERROR(_xll.qlIndexFixing(Index6M,$H3265,TRUE,_xll.ohTrigger(RecalcTrigger,Trigger6M)),NA())</f>
        <v>7.6216821048081234E-3</v>
      </c>
      <c r="M3265" s="146">
        <f>IFERROR(_xll.qlIndexFixing(Index1Y,$H3265,TRUE,_xll.ohTrigger(RecalcTrigger,Trigger1Y)),NA())</f>
        <v>7.8732911077863538E-3</v>
      </c>
      <c r="N3265" s="145">
        <f>IFERROR(_xll.qlIndexFixing(ONIndex1M,I3265,TRUE,_xll.ohTrigger(RecalcTrigger,Trigger1M)),NA())</f>
        <v>7.4029050064350344E-3</v>
      </c>
      <c r="O3265" s="44">
        <f>IFERROR(_xll.qlIndexFixing(ONIndex3M,I3265,TRUE,_xll.ohTrigger(RecalcTrigger,Trigger3M)),NA())</f>
        <v>7.4399514985290516E-3</v>
      </c>
      <c r="P3265" s="44">
        <f>IFERROR(_xll.qlIndexFixing(ONIndex6M,I3265,TRUE,_xll.ohTrigger(RecalcTrigger,Trigger6M)),NA())</f>
        <v>7.5795763730424071E-3</v>
      </c>
      <c r="Q3265" s="146">
        <f>IFERROR(_xll.qlIndexFixing(ONIndex1Y,I3265,TRUE,_xll.ohTrigger(RecalcTrigger,Trigger1Y)),NA())</f>
        <v>7.7872352804375655E-3</v>
      </c>
    </row>
    <row r="3266" spans="2:17" x14ac:dyDescent="0.2">
      <c r="B3266" s="39" t="s">
        <v>42</v>
      </c>
      <c r="D3266" s="42">
        <f>_xll.qlCalendarAdvance(Calendar,$D3265,B3266,"f",FALSE)</f>
        <v>62667</v>
      </c>
      <c r="E3266" s="140">
        <f>_xll.qlInterestRateIndexValueDate(IndexON,D3266)</f>
        <v>62667</v>
      </c>
      <c r="F3266" s="156">
        <f>IFERROR(_xll.qlIndexFixing(IndexON,D3266,TRUE,_xll.ohTrigger(RecalcTrigger,TriggerON)),NA())</f>
        <v>6.5988609814737753E-3</v>
      </c>
      <c r="H3266" s="42">
        <f>_xll.qlCalendarAdvance(Calendar,$H3265,B3266,"f",FALSE)</f>
        <v>62667</v>
      </c>
      <c r="I3266" s="140">
        <f>_xll.qlInterestRateIndexValueDate(Index1M,$H3266)</f>
        <v>62667</v>
      </c>
      <c r="J3266" s="145">
        <f>IFERROR(_xll.qlIndexFixing(Index1M,$H3266,TRUE,_xll.ohTrigger(RecalcTrigger,Trigger1M)),NA())</f>
        <v>7.4118471372038976E-3</v>
      </c>
      <c r="K3266" s="44">
        <f>IFERROR(_xll.qlIndexFixing(Index3M,H3266,TRUE,_xll.ohTrigger(RecalcTrigger,Trigger3M)),NA())</f>
        <v>7.4604707141829605E-3</v>
      </c>
      <c r="L3266" s="44">
        <f>IFERROR(_xll.qlIndexFixing(Index6M,$H3266,TRUE,_xll.ohTrigger(RecalcTrigger,Trigger6M)),NA())</f>
        <v>7.6237610880942877E-3</v>
      </c>
      <c r="M3266" s="146">
        <f>IFERROR(_xll.qlIndexFixing(Index1Y,$H3266,TRUE,_xll.ohTrigger(RecalcTrigger,Trigger1Y)),NA())</f>
        <v>7.8753487125544554E-3</v>
      </c>
      <c r="N3266" s="145">
        <f>IFERROR(_xll.qlIndexFixing(ONIndex1M,I3266,TRUE,_xll.ohTrigger(RecalcTrigger,Trigger1M)),NA())</f>
        <v>7.4050427202565494E-3</v>
      </c>
      <c r="O3266" s="44">
        <f>IFERROR(_xll.qlIndexFixing(ONIndex3M,I3266,TRUE,_xll.ohTrigger(RecalcTrigger,Trigger3M)),NA())</f>
        <v>7.44179210981466E-3</v>
      </c>
      <c r="P3266" s="44">
        <f>IFERROR(_xll.qlIndexFixing(ONIndex6M,I3266,TRUE,_xll.ohTrigger(RecalcTrigger,Trigger6M)),NA())</f>
        <v>7.5817526911525768E-3</v>
      </c>
      <c r="Q3266" s="146">
        <f>IFERROR(_xll.qlIndexFixing(ONIndex1Y,I3266,TRUE,_xll.ohTrigger(RecalcTrigger,Trigger1Y)),NA())</f>
        <v>7.78949475559787E-3</v>
      </c>
    </row>
    <row r="3267" spans="2:17" x14ac:dyDescent="0.2">
      <c r="B3267" s="39" t="s">
        <v>42</v>
      </c>
      <c r="D3267" s="42">
        <f>_xll.qlCalendarAdvance(Calendar,$D3266,B3267,"f",FALSE)</f>
        <v>62674</v>
      </c>
      <c r="E3267" s="140">
        <f>_xll.qlInterestRateIndexValueDate(IndexON,D3267)</f>
        <v>62674</v>
      </c>
      <c r="F3267" s="156">
        <f>IFERROR(_xll.qlIndexFixing(IndexON,D3267,TRUE,_xll.ohTrigger(RecalcTrigger,TriggerON)),NA())</f>
        <v>6.6007662135525447E-3</v>
      </c>
      <c r="H3267" s="42">
        <f>_xll.qlCalendarAdvance(Calendar,$H3266,B3267,"f",FALSE)</f>
        <v>62674</v>
      </c>
      <c r="I3267" s="140">
        <f>_xll.qlInterestRateIndexValueDate(Index1M,$H3267)</f>
        <v>62674</v>
      </c>
      <c r="J3267" s="145">
        <f>IFERROR(_xll.qlIndexFixing(Index1M,$H3267,TRUE,_xll.ohTrigger(RecalcTrigger,Trigger1M)),NA())</f>
        <v>7.4139612812140054E-3</v>
      </c>
      <c r="K3267" s="44">
        <f>IFERROR(_xll.qlIndexFixing(Index3M,H3267,TRUE,_xll.ohTrigger(RecalcTrigger,Trigger3M)),NA())</f>
        <v>7.462263580426229E-3</v>
      </c>
      <c r="L3267" s="44">
        <f>IFERROR(_xll.qlIndexFixing(Index6M,$H3267,TRUE,_xll.ohTrigger(RecalcTrigger,Trigger6M)),NA())</f>
        <v>7.6258319908482251E-3</v>
      </c>
      <c r="M3267" s="146">
        <f>IFERROR(_xll.qlIndexFixing(Index1Y,$H3267,TRUE,_xll.ohTrigger(RecalcTrigger,Trigger1Y)),NA())</f>
        <v>7.8773978961015744E-3</v>
      </c>
      <c r="N3267" s="145">
        <f>IFERROR(_xll.qlIndexFixing(ONIndex1M,I3267,TRUE,_xll.ohTrigger(RecalcTrigger,Trigger1M)),NA())</f>
        <v>7.407172524933614E-3</v>
      </c>
      <c r="O3267" s="44">
        <f>IFERROR(_xll.qlIndexFixing(ONIndex3M,I3267,TRUE,_xll.ohTrigger(RecalcTrigger,Trigger3M)),NA())</f>
        <v>7.4436259112675707E-3</v>
      </c>
      <c r="P3267" s="44">
        <f>IFERROR(_xll.qlIndexFixing(ONIndex6M,I3267,TRUE,_xll.ohTrigger(RecalcTrigger,Trigger6M)),NA())</f>
        <v>7.583920957233703E-3</v>
      </c>
      <c r="Q3267" s="146">
        <f>IFERROR(_xll.qlIndexFixing(ONIndex1Y,I3267,TRUE,_xll.ohTrigger(RecalcTrigger,Trigger1Y)),NA())</f>
        <v>7.7917458712395415E-3</v>
      </c>
    </row>
    <row r="3268" spans="2:17" x14ac:dyDescent="0.2">
      <c r="B3268" s="39" t="s">
        <v>42</v>
      </c>
      <c r="D3268" s="42">
        <f>_xll.qlCalendarAdvance(Calendar,$D3267,B3268,"f",FALSE)</f>
        <v>62681</v>
      </c>
      <c r="E3268" s="140">
        <f>_xll.qlInterestRateIndexValueDate(IndexON,D3268)</f>
        <v>62681</v>
      </c>
      <c r="F3268" s="156">
        <f>IFERROR(_xll.qlIndexFixing(IndexON,D3268,TRUE,_xll.ohTrigger(RecalcTrigger,TriggerON)),NA())</f>
        <v>6.602664370453093E-3</v>
      </c>
      <c r="H3268" s="42">
        <f>_xll.qlCalendarAdvance(Calendar,$H3267,B3268,"f",FALSE)</f>
        <v>62681</v>
      </c>
      <c r="I3268" s="140">
        <f>_xll.qlInterestRateIndexValueDate(Index1M,$H3268)</f>
        <v>62681</v>
      </c>
      <c r="J3268" s="145">
        <f>IFERROR(_xll.qlIndexFixing(Index1M,$H3268,TRUE,_xll.ohTrigger(RecalcTrigger,Trigger1M)),NA())</f>
        <v>7.4160675116927057E-3</v>
      </c>
      <c r="K3268" s="44">
        <f>IFERROR(_xll.qlIndexFixing(Index3M,H3268,TRUE,_xll.ohTrigger(RecalcTrigger,Trigger3M)),NA())</f>
        <v>7.4640496249318055E-3</v>
      </c>
      <c r="L3268" s="44">
        <f>IFERROR(_xll.qlIndexFixing(Index6M,$H3268,TRUE,_xll.ohTrigger(RecalcTrigger,Trigger6M)),NA())</f>
        <v>7.6278948130448273E-3</v>
      </c>
      <c r="M3268" s="146">
        <f>IFERROR(_xll.qlIndexFixing(Index1Y,$H3268,TRUE,_xll.ohTrigger(RecalcTrigger,Trigger1Y)),NA())</f>
        <v>7.8794386583765606E-3</v>
      </c>
      <c r="N3268" s="145">
        <f>IFERROR(_xll.qlIndexFixing(ONIndex1M,I3268,TRUE,_xll.ohTrigger(RecalcTrigger,Trigger1M)),NA())</f>
        <v>7.4092944206283207E-3</v>
      </c>
      <c r="O3268" s="44">
        <f>IFERROR(_xll.qlIndexFixing(ONIndex3M,I3268,TRUE,_xll.ohTrigger(RecalcTrigger,Trigger3M)),NA())</f>
        <v>7.4454529028067373E-3</v>
      </c>
      <c r="P3268" s="44">
        <f>IFERROR(_xll.qlIndexFixing(ONIndex6M,I3268,TRUE,_xll.ohTrigger(RecalcTrigger,Trigger6M)),NA())</f>
        <v>7.5860811715289245E-3</v>
      </c>
      <c r="Q3268" s="146">
        <f>IFERROR(_xll.qlIndexFixing(ONIndex1Y,I3268,TRUE,_xll.ohTrigger(RecalcTrigger,Trigger1Y)),NA())</f>
        <v>7.7939886272004877E-3</v>
      </c>
    </row>
    <row r="3269" spans="2:17" x14ac:dyDescent="0.2">
      <c r="B3269" s="39" t="s">
        <v>42</v>
      </c>
      <c r="D3269" s="42">
        <f>_xll.qlCalendarAdvance(Calendar,$D3268,B3269,"f",FALSE)</f>
        <v>62688</v>
      </c>
      <c r="E3269" s="140">
        <f>_xll.qlInterestRateIndexValueDate(IndexON,D3269)</f>
        <v>62688</v>
      </c>
      <c r="F3269" s="156">
        <f>IFERROR(_xll.qlIndexFixing(IndexON,D3269,TRUE,_xll.ohTrigger(RecalcTrigger,TriggerON)),NA())</f>
        <v>6.6045554521754202E-3</v>
      </c>
      <c r="H3269" s="42">
        <f>_xll.qlCalendarAdvance(Calendar,$H3268,B3269,"f",FALSE)</f>
        <v>62688</v>
      </c>
      <c r="I3269" s="140">
        <f>_xll.qlInterestRateIndexValueDate(Index1M,$H3269)</f>
        <v>62688</v>
      </c>
      <c r="J3269" s="145">
        <f>IFERROR(_xll.qlIndexFixing(Index1M,$H3269,TRUE,_xll.ohTrigger(RecalcTrigger,Trigger1M)),NA())</f>
        <v>7.4181658286373844E-3</v>
      </c>
      <c r="K3269" s="44">
        <f>IFERROR(_xll.qlIndexFixing(Index3M,H3269,TRUE,_xll.ohTrigger(RecalcTrigger,Trigger3M)),NA())</f>
        <v>7.4658288476917621E-3</v>
      </c>
      <c r="L3269" s="44">
        <f>IFERROR(_xll.qlIndexFixing(Index6M,$H3269,TRUE,_xll.ohTrigger(RecalcTrigger,Trigger6M)),NA())</f>
        <v>7.6299495546594291E-3</v>
      </c>
      <c r="M3269" s="146">
        <f>IFERROR(_xll.qlIndexFixing(Index1Y,$H3269,TRUE,_xll.ohTrigger(RecalcTrigger,Trigger1Y)),NA())</f>
        <v>7.8814709993278165E-3</v>
      </c>
      <c r="N3269" s="145">
        <f>IFERROR(_xll.qlIndexFixing(ONIndex1M,I3269,TRUE,_xll.ohTrigger(RecalcTrigger,Trigger1M)),NA())</f>
        <v>7.4114084072596231E-3</v>
      </c>
      <c r="O3269" s="44">
        <f>IFERROR(_xll.qlIndexFixing(ONIndex3M,I3269,TRUE,_xll.ohTrigger(RecalcTrigger,Trigger3M)),NA())</f>
        <v>7.4472730845132062E-3</v>
      </c>
      <c r="P3269" s="44">
        <f>IFERROR(_xll.qlIndexFixing(ONIndex6M,I3269,TRUE,_xll.ohTrigger(RecalcTrigger,Trigger6M)),NA())</f>
        <v>7.5882333338761487E-3</v>
      </c>
      <c r="Q3269" s="146">
        <f>IFERROR(_xll.qlIndexFixing(ONIndex1Y,I3269,TRUE,_xll.ohTrigger(RecalcTrigger,Trigger1Y)),NA())</f>
        <v>7.7962230238048935E-3</v>
      </c>
    </row>
    <row r="3270" spans="2:17" x14ac:dyDescent="0.2">
      <c r="B3270" s="39" t="s">
        <v>42</v>
      </c>
      <c r="D3270" s="42">
        <f>_xll.qlCalendarAdvance(Calendar,$D3269,B3270,"f",FALSE)</f>
        <v>62695</v>
      </c>
      <c r="E3270" s="140">
        <f>_xll.qlInterestRateIndexValueDate(IndexON,D3270)</f>
        <v>62695</v>
      </c>
      <c r="F3270" s="156">
        <f>IFERROR(_xll.qlIndexFixing(IndexON,D3270,TRUE,_xll.ohTrigger(RecalcTrigger,TriggerON)),NA())</f>
        <v>6.6064394588005726E-3</v>
      </c>
      <c r="H3270" s="42">
        <f>_xll.qlCalendarAdvance(Calendar,$H3269,B3270,"f",FALSE)</f>
        <v>62695</v>
      </c>
      <c r="I3270" s="140">
        <f>_xll.qlInterestRateIndexValueDate(Index1M,$H3270)</f>
        <v>62695</v>
      </c>
      <c r="J3270" s="145">
        <f>IFERROR(_xll.qlIndexFixing(Index1M,$H3270,TRUE,_xll.ohTrigger(RecalcTrigger,Trigger1M)),NA())</f>
        <v>7.4202562320401988E-3</v>
      </c>
      <c r="K3270" s="44">
        <f>IFERROR(_xll.qlIndexFixing(Index3M,H3270,TRUE,_xll.ohTrigger(RecalcTrigger,Trigger3M)),NA())</f>
        <v>7.4676012486972893E-3</v>
      </c>
      <c r="L3270" s="44">
        <f>IFERROR(_xll.qlIndexFixing(Index6M,$H3270,TRUE,_xll.ohTrigger(RecalcTrigger,Trigger6M)),NA())</f>
        <v>7.6319962156669238E-3</v>
      </c>
      <c r="M3270" s="146">
        <f>IFERROR(_xll.qlIndexFixing(Index1Y,$H3270,TRUE,_xll.ohTrigger(RecalcTrigger,Trigger1Y)),NA())</f>
        <v>7.8834949189044122E-3</v>
      </c>
      <c r="N3270" s="145">
        <f>IFERROR(_xll.qlIndexFixing(ONIndex1M,I3270,TRUE,_xll.ohTrigger(RecalcTrigger,Trigger1M)),NA())</f>
        <v>7.4135144847464751E-3</v>
      </c>
      <c r="O3270" s="44">
        <f>IFERROR(_xll.qlIndexFixing(ONIndex3M,I3270,TRUE,_xll.ohTrigger(RecalcTrigger,Trigger3M)),NA())</f>
        <v>7.4490864563869774E-3</v>
      </c>
      <c r="P3270" s="44">
        <f>IFERROR(_xll.qlIndexFixing(ONIndex6M,I3270,TRUE,_xll.ohTrigger(RecalcTrigger,Trigger6M)),NA())</f>
        <v>7.590377444356422E-3</v>
      </c>
      <c r="Q3270" s="146">
        <f>IFERROR(_xll.qlIndexFixing(ONIndex1Y,I3270,TRUE,_xll.ohTrigger(RecalcTrigger,Trigger1Y)),NA())</f>
        <v>7.7984490607285739E-3</v>
      </c>
    </row>
    <row r="3271" spans="2:17" x14ac:dyDescent="0.2">
      <c r="B3271" s="39" t="s">
        <v>42</v>
      </c>
      <c r="D3271" s="42">
        <f>_xll.qlCalendarAdvance(Calendar,$D3270,B3271,"f",FALSE)</f>
        <v>62702</v>
      </c>
      <c r="E3271" s="140">
        <f>_xll.qlInterestRateIndexValueDate(IndexON,D3271)</f>
        <v>62702</v>
      </c>
      <c r="F3271" s="156">
        <f>IFERROR(_xll.qlIndexFixing(IndexON,D3271,TRUE,_xll.ohTrigger(RecalcTrigger,TriggerON)),NA())</f>
        <v>6.6083163902475039E-3</v>
      </c>
      <c r="H3271" s="42">
        <f>_xll.qlCalendarAdvance(Calendar,$H3270,B3271,"f",FALSE)</f>
        <v>62702</v>
      </c>
      <c r="I3271" s="140">
        <f>_xll.qlInterestRateIndexValueDate(Index1M,$H3271)</f>
        <v>62702</v>
      </c>
      <c r="J3271" s="145">
        <f>IFERROR(_xll.qlIndexFixing(Index1M,$H3271,TRUE,_xll.ohTrigger(RecalcTrigger,Trigger1M)),NA())</f>
        <v>7.4221151976648176E-3</v>
      </c>
      <c r="K3271" s="44">
        <f>IFERROR(_xll.qlIndexFixing(Index3M,H3271,TRUE,_xll.ohTrigger(RecalcTrigger,Trigger3M)),NA())</f>
        <v>7.4691656273999842E-3</v>
      </c>
      <c r="L3271" s="44">
        <f>IFERROR(_xll.qlIndexFixing(Index6M,$H3271,TRUE,_xll.ohTrigger(RecalcTrigger,Trigger6M)),NA())</f>
        <v>7.6335896475838516E-3</v>
      </c>
      <c r="M3271" s="146">
        <f>IFERROR(_xll.qlIndexFixing(Index1Y,$H3271,TRUE,_xll.ohTrigger(RecalcTrigger,Trigger1Y)),NA())</f>
        <v>7.8855104170554163E-3</v>
      </c>
      <c r="N3271" s="145">
        <f>IFERROR(_xll.qlIndexFixing(ONIndex1M,I3271,TRUE,_xll.ohTrigger(RecalcTrigger,Trigger1M)),NA())</f>
        <v>7.4156126531699229E-3</v>
      </c>
      <c r="O3271" s="44">
        <f>IFERROR(_xll.qlIndexFixing(ONIndex3M,I3271,TRUE,_xll.ohTrigger(RecalcTrigger,Trigger3M)),NA())</f>
        <v>7.4508930183470046E-3</v>
      </c>
      <c r="P3271" s="44">
        <f>IFERROR(_xll.qlIndexFixing(ONIndex6M,I3271,TRUE,_xll.ohTrigger(RecalcTrigger,Trigger6M)),NA())</f>
        <v>7.5925135028076518E-3</v>
      </c>
      <c r="Q3271" s="146">
        <f>IFERROR(_xll.qlIndexFixing(ONIndex1Y,I3271,TRUE,_xll.ohTrigger(RecalcTrigger,Trigger1Y)),NA())</f>
        <v>7.8006667380525752E-3</v>
      </c>
    </row>
    <row r="3272" spans="2:17" x14ac:dyDescent="0.2">
      <c r="B3272" s="39" t="s">
        <v>42</v>
      </c>
      <c r="D3272" s="42">
        <f>_xll.qlCalendarAdvance(Calendar,$D3271,B3272,"f",FALSE)</f>
        <v>62709</v>
      </c>
      <c r="E3272" s="140">
        <f>_xll.qlInterestRateIndexValueDate(IndexON,D3272)</f>
        <v>62709</v>
      </c>
      <c r="F3272" s="156">
        <f>IFERROR(_xll.qlIndexFixing(IndexON,D3272,TRUE,_xll.ohTrigger(RecalcTrigger,TriggerON)),NA())</f>
        <v>6.6101862466783068E-3</v>
      </c>
      <c r="H3272" s="42">
        <f>_xll.qlCalendarAdvance(Calendar,$H3271,B3272,"f",FALSE)</f>
        <v>62709</v>
      </c>
      <c r="I3272" s="140">
        <f>_xll.qlInterestRateIndexValueDate(Index1M,$H3272)</f>
        <v>62709</v>
      </c>
      <c r="J3272" s="145">
        <f>IFERROR(_xll.qlIndexFixing(Index1M,$H3272,TRUE,_xll.ohTrigger(RecalcTrigger,Trigger1M)),NA())</f>
        <v>7.4241902970397788E-3</v>
      </c>
      <c r="K3272" s="44">
        <f>IFERROR(_xll.qlIndexFixing(Index3M,H3272,TRUE,_xll.ohTrigger(RecalcTrigger,Trigger3M)),NA())</f>
        <v>7.4709248361663136E-3</v>
      </c>
      <c r="L3272" s="44">
        <f>IFERROR(_xll.qlIndexFixing(Index6M,$H3272,TRUE,_xll.ohTrigger(RecalcTrigger,Trigger6M)),NA())</f>
        <v>7.6356212168597294E-3</v>
      </c>
      <c r="M3272" s="146">
        <f>IFERROR(_xll.qlIndexFixing(Index1Y,$H3272,TRUE,_xll.ohTrigger(RecalcTrigger,Trigger1Y)),NA())</f>
        <v>7.8875174937296771E-3</v>
      </c>
      <c r="N3272" s="145">
        <f>IFERROR(_xll.qlIndexFixing(ONIndex1M,I3272,TRUE,_xll.ohTrigger(RecalcTrigger,Trigger1M)),NA())</f>
        <v>7.4177029124489202E-3</v>
      </c>
      <c r="O3272" s="44">
        <f>IFERROR(_xll.qlIndexFixing(ONIndex3M,I3272,TRUE,_xll.ohTrigger(RecalcTrigger,Trigger3M)),NA())</f>
        <v>7.452692770474334E-3</v>
      </c>
      <c r="P3272" s="44">
        <f>IFERROR(_xll.qlIndexFixing(ONIndex6M,I3272,TRUE,_xll.ohTrigger(RecalcTrigger,Trigger6M)),NA())</f>
        <v>7.5946415093919306E-3</v>
      </c>
      <c r="Q3272" s="146">
        <f>IFERROR(_xll.qlIndexFixing(ONIndex1Y,I3272,TRUE,_xll.ohTrigger(RecalcTrigger,Trigger1Y)),NA())</f>
        <v>7.8028760557768972E-3</v>
      </c>
    </row>
    <row r="3273" spans="2:17" x14ac:dyDescent="0.2">
      <c r="B3273" s="39" t="s">
        <v>42</v>
      </c>
      <c r="D3273" s="42">
        <f>_xll.qlCalendarAdvance(Calendar,$D3272,B3273,"f",FALSE)</f>
        <v>62716</v>
      </c>
      <c r="E3273" s="140">
        <f>_xll.qlInterestRateIndexValueDate(IndexON,D3273)</f>
        <v>62716</v>
      </c>
      <c r="F3273" s="156">
        <f>IFERROR(_xll.qlIndexFixing(IndexON,D3273,TRUE,_xll.ohTrigger(RecalcTrigger,TriggerON)),NA())</f>
        <v>6.6120490280119348E-3</v>
      </c>
      <c r="H3273" s="42">
        <f>_xll.qlCalendarAdvance(Calendar,$H3272,B3273,"f",FALSE)</f>
        <v>62716</v>
      </c>
      <c r="I3273" s="140">
        <f>_xll.qlInterestRateIndexValueDate(Index1M,$H3273)</f>
        <v>62716</v>
      </c>
      <c r="J3273" s="145">
        <f>IFERROR(_xll.qlIndexFixing(Index1M,$H3273,TRUE,_xll.ohTrigger(RecalcTrigger,Trigger1M)),NA())</f>
        <v>7.4262574830153607E-3</v>
      </c>
      <c r="K3273" s="44">
        <f>IFERROR(_xll.qlIndexFixing(Index3M,H3273,TRUE,_xll.ohTrigger(RecalcTrigger,Trigger3M)),NA())</f>
        <v>7.4726772232841096E-3</v>
      </c>
      <c r="L3273" s="44">
        <f>IFERROR(_xll.qlIndexFixing(Index6M,$H3273,TRUE,_xll.ohTrigger(RecalcTrigger,Trigger6M)),NA())</f>
        <v>7.6376447057728723E-3</v>
      </c>
      <c r="M3273" s="146">
        <f>IFERROR(_xll.qlIndexFixing(Index1Y,$H3273,TRUE,_xll.ohTrigger(RecalcTrigger,Trigger1Y)),NA())</f>
        <v>7.8895161488775935E-3</v>
      </c>
      <c r="N3273" s="145">
        <f>IFERROR(_xll.qlIndexFixing(ONIndex1M,I3273,TRUE,_xll.ohTrigger(RecalcTrigger,Trigger1M)),NA())</f>
        <v>7.4197852627455596E-3</v>
      </c>
      <c r="O3273" s="44">
        <f>IFERROR(_xll.qlIndexFixing(ONIndex3M,I3273,TRUE,_xll.ohTrigger(RecalcTrigger,Trigger3M)),NA())</f>
        <v>7.4544857126879194E-3</v>
      </c>
      <c r="P3273" s="44">
        <f>IFERROR(_xll.qlIndexFixing(ONIndex6M,I3273,TRUE,_xll.ohTrigger(RecalcTrigger,Trigger6M)),NA())</f>
        <v>7.5967614641903047E-3</v>
      </c>
      <c r="Q3273" s="146">
        <f>IFERROR(_xll.qlIndexFixing(ONIndex1Y,I3273,TRUE,_xll.ohTrigger(RecalcTrigger,Trigger1Y)),NA())</f>
        <v>7.8050770140636327E-3</v>
      </c>
    </row>
    <row r="3274" spans="2:17" x14ac:dyDescent="0.2">
      <c r="B3274" s="39" t="s">
        <v>42</v>
      </c>
      <c r="D3274" s="42">
        <f>_xll.qlCalendarAdvance(Calendar,$D3273,B3274,"f",FALSE)</f>
        <v>62723</v>
      </c>
      <c r="E3274" s="140">
        <f>_xll.qlInterestRateIndexValueDate(IndexON,D3274)</f>
        <v>62723</v>
      </c>
      <c r="F3274" s="156">
        <f>IFERROR(_xll.qlIndexFixing(IndexON,D3274,TRUE,_xll.ohTrigger(RecalcTrigger,TriggerON)),NA())</f>
        <v>6.6139047340862955E-3</v>
      </c>
      <c r="H3274" s="42">
        <f>_xll.qlCalendarAdvance(Calendar,$H3273,B3274,"f",FALSE)</f>
        <v>62723</v>
      </c>
      <c r="I3274" s="140">
        <f>_xll.qlInterestRateIndexValueDate(Index1M,$H3274)</f>
        <v>62723</v>
      </c>
      <c r="J3274" s="145">
        <f>IFERROR(_xll.qlIndexFixing(Index1M,$H3274,TRUE,_xll.ohTrigger(RecalcTrigger,Trigger1M)),NA())</f>
        <v>7.4283167555861587E-3</v>
      </c>
      <c r="K3274" s="44">
        <f>IFERROR(_xll.qlIndexFixing(Index3M,H3274,TRUE,_xll.ohTrigger(RecalcTrigger,Trigger3M)),NA())</f>
        <v>7.4744227887417938E-3</v>
      </c>
      <c r="L3274" s="44">
        <f>IFERROR(_xll.qlIndexFixing(Index6M,$H3274,TRUE,_xll.ohTrigger(RecalcTrigger,Trigger6M)),NA())</f>
        <v>7.6396601142983437E-3</v>
      </c>
      <c r="M3274" s="146">
        <f>IFERROR(_xll.qlIndexFixing(Index1Y,$H3274,TRUE,_xll.ohTrigger(RecalcTrigger,Trigger1Y)),NA())</f>
        <v>7.8915063824484561E-3</v>
      </c>
      <c r="N3274" s="145">
        <f>IFERROR(_xll.qlIndexFixing(ONIndex1M,I3274,TRUE,_xll.ohTrigger(RecalcTrigger,Trigger1M)),NA())</f>
        <v>7.4218597038977485E-3</v>
      </c>
      <c r="O3274" s="44">
        <f>IFERROR(_xll.qlIndexFixing(ONIndex3M,I3274,TRUE,_xll.ohTrigger(RecalcTrigger,Trigger3M)),NA())</f>
        <v>7.456271845068807E-3</v>
      </c>
      <c r="P3274" s="44">
        <f>IFERROR(_xll.qlIndexFixing(ONIndex6M,I3274,TRUE,_xll.ohTrigger(RecalcTrigger,Trigger6M)),NA())</f>
        <v>7.5988733669596353E-3</v>
      </c>
      <c r="Q3274" s="146">
        <f>IFERROR(_xll.qlIndexFixing(ONIndex1Y,I3274,TRUE,_xll.ohTrigger(RecalcTrigger,Trigger1Y)),NA())</f>
        <v>7.8072696125885965E-3</v>
      </c>
    </row>
    <row r="3275" spans="2:17" x14ac:dyDescent="0.2">
      <c r="B3275" s="39" t="s">
        <v>42</v>
      </c>
      <c r="D3275" s="42">
        <f>_xll.qlCalendarAdvance(Calendar,$D3274,B3275,"f",FALSE)</f>
        <v>62730</v>
      </c>
      <c r="E3275" s="140">
        <f>_xll.qlInterestRateIndexValueDate(IndexON,D3275)</f>
        <v>62730</v>
      </c>
      <c r="F3275" s="156">
        <f>IFERROR(_xll.qlIndexFixing(IndexON,D3275,TRUE,_xll.ohTrigger(RecalcTrigger,TriggerON)),NA())</f>
        <v>6.6157533650634814E-3</v>
      </c>
      <c r="H3275" s="42">
        <f>_xll.qlCalendarAdvance(Calendar,$H3274,B3275,"f",FALSE)</f>
        <v>62730</v>
      </c>
      <c r="I3275" s="140">
        <f>_xll.qlInterestRateIndexValueDate(Index1M,$H3275)</f>
        <v>62730</v>
      </c>
      <c r="J3275" s="145">
        <f>IFERROR(_xll.qlIndexFixing(Index1M,$H3275,TRUE,_xll.ohTrigger(RecalcTrigger,Trigger1M)),NA())</f>
        <v>7.4303681147413671E-3</v>
      </c>
      <c r="K3275" s="44">
        <f>IFERROR(_xll.qlIndexFixing(Index3M,H3275,TRUE,_xll.ohTrigger(RecalcTrigger,Trigger3M)),NA())</f>
        <v>7.4761615325295711E-3</v>
      </c>
      <c r="L3275" s="44">
        <f>IFERROR(_xll.qlIndexFixing(Index6M,$H3275,TRUE,_xll.ohTrigger(RecalcTrigger,Trigger6M)),NA())</f>
        <v>7.641667442411652E-3</v>
      </c>
      <c r="M3275" s="146">
        <f>IFERROR(_xll.qlIndexFixing(Index1Y,$H3275,TRUE,_xll.ohTrigger(RecalcTrigger,Trigger1Y)),NA())</f>
        <v>7.8934881943922182E-3</v>
      </c>
      <c r="N3275" s="145">
        <f>IFERROR(_xll.qlIndexFixing(ONIndex1M,I3275,TRUE,_xll.ohTrigger(RecalcTrigger,Trigger1M)),NA())</f>
        <v>7.4239262359865332E-3</v>
      </c>
      <c r="O3275" s="44">
        <f>IFERROR(_xll.qlIndexFixing(ONIndex3M,I3275,TRUE,_xll.ohTrigger(RecalcTrigger,Trigger3M)),NA())</f>
        <v>7.4580511676169969E-3</v>
      </c>
      <c r="P3275" s="44">
        <f>IFERROR(_xll.qlIndexFixing(ONIndex6M,I3275,TRUE,_xll.ohTrigger(RecalcTrigger,Trigger6M)),NA())</f>
        <v>7.6009772179430612E-3</v>
      </c>
      <c r="Q3275" s="146">
        <f>IFERROR(_xll.qlIndexFixing(ONIndex1Y,I3275,TRUE,_xll.ohTrigger(RecalcTrigger,Trigger1Y)),NA())</f>
        <v>7.80945385175702E-3</v>
      </c>
    </row>
    <row r="3276" spans="2:17" x14ac:dyDescent="0.2">
      <c r="B3276" s="39" t="s">
        <v>42</v>
      </c>
      <c r="D3276" s="42">
        <f>_xll.qlCalendarAdvance(Calendar,$D3275,B3276,"f",FALSE)</f>
        <v>62737</v>
      </c>
      <c r="E3276" s="140">
        <f>_xll.qlInterestRateIndexValueDate(IndexON,D3276)</f>
        <v>62737</v>
      </c>
      <c r="F3276" s="156">
        <f>IFERROR(_xll.qlIndexFixing(IndexON,D3276,TRUE,_xll.ohTrigger(RecalcTrigger,TriggerON)),NA())</f>
        <v>6.6175949210245388E-3</v>
      </c>
      <c r="H3276" s="42">
        <f>_xll.qlCalendarAdvance(Calendar,$H3275,B3276,"f",FALSE)</f>
        <v>62737</v>
      </c>
      <c r="I3276" s="140">
        <f>_xll.qlInterestRateIndexValueDate(Index1M,$H3276)</f>
        <v>62737</v>
      </c>
      <c r="J3276" s="145">
        <f>IFERROR(_xll.qlIndexFixing(Index1M,$H3276,TRUE,_xll.ohTrigger(RecalcTrigger,Trigger1M)),NA())</f>
        <v>7.4326324679079864E-3</v>
      </c>
      <c r="K3276" s="44">
        <f>IFERROR(_xll.qlIndexFixing(Index3M,H3276,TRUE,_xll.ohTrigger(RecalcTrigger,Trigger3M)),NA())</f>
        <v>7.4780923973641568E-3</v>
      </c>
      <c r="L3276" s="44">
        <f>IFERROR(_xll.qlIndexFixing(Index6M,$H3276,TRUE,_xll.ohTrigger(RecalcTrigger,Trigger6M)),NA())</f>
        <v>7.6438866128334055E-3</v>
      </c>
      <c r="M3276" s="146">
        <f>IFERROR(_xll.qlIndexFixing(Index1Y,$H3276,TRUE,_xll.ohTrigger(RecalcTrigger,Trigger1Y)),NA())</f>
        <v>7.8954615846588382E-3</v>
      </c>
      <c r="N3276" s="145">
        <f>IFERROR(_xll.qlIndexFixing(ONIndex1M,I3276,TRUE,_xll.ohTrigger(RecalcTrigger,Trigger1M)),NA())</f>
        <v>7.42598485909296E-3</v>
      </c>
      <c r="O3276" s="44">
        <f>IFERROR(_xll.qlIndexFixing(ONIndex3M,I3276,TRUE,_xll.ohTrigger(RecalcTrigger,Trigger3M)),NA())</f>
        <v>7.4598236803324891E-3</v>
      </c>
      <c r="P3276" s="44">
        <f>IFERROR(_xll.qlIndexFixing(ONIndex6M,I3276,TRUE,_xll.ohTrigger(RecalcTrigger,Trigger6M)),NA())</f>
        <v>7.6030730168974436E-3</v>
      </c>
      <c r="Q3276" s="146">
        <f>IFERROR(_xll.qlIndexFixing(ONIndex1Y,I3276,TRUE,_xll.ohTrigger(RecalcTrigger,Trigger1Y)),NA())</f>
        <v>7.811629731244718E-3</v>
      </c>
    </row>
    <row r="3277" spans="2:17" x14ac:dyDescent="0.2">
      <c r="B3277" s="39" t="s">
        <v>42</v>
      </c>
      <c r="D3277" s="42">
        <f>_xll.qlCalendarAdvance(Calendar,$D3276,B3277,"f",FALSE)</f>
        <v>62744</v>
      </c>
      <c r="E3277" s="140">
        <f>_xll.qlInterestRateIndexValueDate(IndexON,D3277)</f>
        <v>62744</v>
      </c>
      <c r="F3277" s="156">
        <f>IFERROR(_xll.qlIndexFixing(IndexON,D3277,TRUE,_xll.ohTrigger(RecalcTrigger,TriggerON)),NA())</f>
        <v>6.6194294018073752E-3</v>
      </c>
      <c r="H3277" s="42">
        <f>_xll.qlCalendarAdvance(Calendar,$H3276,B3277,"f",FALSE)</f>
        <v>62744</v>
      </c>
      <c r="I3277" s="140">
        <f>_xll.qlInterestRateIndexValueDate(Index1M,$H3277)</f>
        <v>62744</v>
      </c>
      <c r="J3277" s="145">
        <f>IFERROR(_xll.qlIndexFixing(Index1M,$H3277,TRUE,_xll.ohTrigger(RecalcTrigger,Trigger1M)),NA())</f>
        <v>7.4346674764236287E-3</v>
      </c>
      <c r="K3277" s="44">
        <f>IFERROR(_xll.qlIndexFixing(Index3M,H3277,TRUE,_xll.ohTrigger(RecalcTrigger,Trigger3M)),NA())</f>
        <v>7.479817045830563E-3</v>
      </c>
      <c r="L3277" s="44">
        <f>IFERROR(_xll.qlIndexFixing(Index6M,$H3277,TRUE,_xll.ohTrigger(RecalcTrigger,Trigger6M)),NA())</f>
        <v>7.6458772444849979E-3</v>
      </c>
      <c r="M3277" s="146">
        <f>IFERROR(_xll.qlIndexFixing(Index1Y,$H3277,TRUE,_xll.ohTrigger(RecalcTrigger,Trigger1Y)),NA())</f>
        <v>7.8974265531991522E-3</v>
      </c>
      <c r="N3277" s="145">
        <f>IFERROR(_xll.qlIndexFixing(ONIndex1M,I3277,TRUE,_xll.ohTrigger(RecalcTrigger,Trigger1M)),NA())</f>
        <v>7.4280355730549363E-3</v>
      </c>
      <c r="O3277" s="44">
        <f>IFERROR(_xll.qlIndexFixing(ONIndex3M,I3277,TRUE,_xll.ohTrigger(RecalcTrigger,Trigger3M)),NA())</f>
        <v>7.461589383053191E-3</v>
      </c>
      <c r="P3277" s="44">
        <f>IFERROR(_xll.qlIndexFixing(ONIndex6M,I3277,TRUE,_xll.ohTrigger(RecalcTrigger,Trigger6M)),NA())</f>
        <v>7.6051607639848751E-3</v>
      </c>
      <c r="Q3277" s="146">
        <f>IFERROR(_xll.qlIndexFixing(ONIndex1Y,I3277,TRUE,_xll.ohTrigger(RecalcTrigger,Trigger1Y)),NA())</f>
        <v>7.8137972512137832E-3</v>
      </c>
    </row>
    <row r="3278" spans="2:17" x14ac:dyDescent="0.2">
      <c r="B3278" s="39" t="s">
        <v>42</v>
      </c>
      <c r="D3278" s="42">
        <f>_xll.qlCalendarAdvance(Calendar,$D3277,B3278,"f",FALSE)</f>
        <v>62751</v>
      </c>
      <c r="E3278" s="140">
        <f>_xll.qlInterestRateIndexValueDate(IndexON,D3278)</f>
        <v>62751</v>
      </c>
      <c r="F3278" s="156">
        <f>IFERROR(_xll.qlIndexFixing(IndexON,D3278,TRUE,_xll.ohTrigger(RecalcTrigger,TriggerON)),NA())</f>
        <v>6.6212568074930367E-3</v>
      </c>
      <c r="H3278" s="42">
        <f>_xll.qlCalendarAdvance(Calendar,$H3277,B3278,"f",FALSE)</f>
        <v>62751</v>
      </c>
      <c r="I3278" s="140">
        <f>_xll.qlInterestRateIndexValueDate(Index1M,$H3278)</f>
        <v>62751</v>
      </c>
      <c r="J3278" s="145">
        <f>IFERROR(_xll.qlIndexFixing(Index1M,$H3278,TRUE,_xll.ohTrigger(RecalcTrigger,Trigger1M)),NA())</f>
        <v>7.436694571363419E-3</v>
      </c>
      <c r="K3278" s="44">
        <f>IFERROR(_xll.qlIndexFixing(Index3M,H3278,TRUE,_xll.ohTrigger(RecalcTrigger,Trigger3M)),NA())</f>
        <v>7.4815348724703032E-3</v>
      </c>
      <c r="L3278" s="44">
        <f>IFERROR(_xll.qlIndexFixing(Index6M,$H3278,TRUE,_xll.ohTrigger(RecalcTrigger,Trigger6M)),NA())</f>
        <v>7.6478597954924531E-3</v>
      </c>
      <c r="M3278" s="146">
        <f>IFERROR(_xll.qlIndexFixing(Index1Y,$H3278,TRUE,_xll.ohTrigger(RecalcTrigger,Trigger1Y)),NA())</f>
        <v>7.8993830999635611E-3</v>
      </c>
      <c r="N3278" s="145">
        <f>IFERROR(_xll.qlIndexFixing(ONIndex1M,I3278,TRUE,_xll.ohTrigger(RecalcTrigger,Trigger1M)),NA())</f>
        <v>7.4300783778724622E-3</v>
      </c>
      <c r="O3278" s="44">
        <f>IFERROR(_xll.qlIndexFixing(ONIndex3M,I3278,TRUE,_xll.ohTrigger(RecalcTrigger,Trigger3M)),NA())</f>
        <v>7.4633482760222414E-3</v>
      </c>
      <c r="P3278" s="44">
        <f>IFERROR(_xll.qlIndexFixing(ONIndex6M,I3278,TRUE,_xll.ohTrigger(RecalcTrigger,Trigger6M)),NA())</f>
        <v>7.6072404592053555E-3</v>
      </c>
      <c r="Q3278" s="146">
        <f>IFERROR(_xll.qlIndexFixing(ONIndex1Y,I3278,TRUE,_xll.ohTrigger(RecalcTrigger,Trigger1Y)),NA())</f>
        <v>7.8159564116642155E-3</v>
      </c>
    </row>
    <row r="3279" spans="2:17" x14ac:dyDescent="0.2">
      <c r="B3279" s="39" t="s">
        <v>42</v>
      </c>
      <c r="D3279" s="42">
        <f>_xll.qlCalendarAdvance(Calendar,$D3278,B3279,"f",FALSE)</f>
        <v>62758</v>
      </c>
      <c r="E3279" s="140">
        <f>_xll.qlInterestRateIndexValueDate(IndexON,D3279)</f>
        <v>62758</v>
      </c>
      <c r="F3279" s="156">
        <f>IFERROR(_xll.qlIndexFixing(IndexON,D3279,TRUE,_xll.ohTrigger(RecalcTrigger,TriggerON)),NA())</f>
        <v>6.6230771379194309E-3</v>
      </c>
      <c r="H3279" s="42">
        <f>_xll.qlCalendarAdvance(Calendar,$H3278,B3279,"f",FALSE)</f>
        <v>62758</v>
      </c>
      <c r="I3279" s="140">
        <f>_xll.qlInterestRateIndexValueDate(Index1M,$H3279)</f>
        <v>62758</v>
      </c>
      <c r="J3279" s="145">
        <f>IFERROR(_xll.qlIndexFixing(Index1M,$H3279,TRUE,_xll.ohTrigger(RecalcTrigger,Trigger1M)),NA())</f>
        <v>7.4387137527247432E-3</v>
      </c>
      <c r="K3279" s="44">
        <f>IFERROR(_xll.qlIndexFixing(Index3M,H3279,TRUE,_xll.ohTrigger(RecalcTrigger,Trigger3M)),NA())</f>
        <v>7.4832458772728051E-3</v>
      </c>
      <c r="L3279" s="44">
        <f>IFERROR(_xll.qlIndexFixing(Index6M,$H3279,TRUE,_xll.ohTrigger(RecalcTrigger,Trigger6M)),NA())</f>
        <v>7.6498342658318542E-3</v>
      </c>
      <c r="M3279" s="146">
        <f>IFERROR(_xll.qlIndexFixing(Index1Y,$H3279,TRUE,_xll.ohTrigger(RecalcTrigger,Trigger1Y)),NA())</f>
        <v>7.9013312249029046E-3</v>
      </c>
      <c r="N3279" s="145">
        <f>IFERROR(_xll.qlIndexFixing(ONIndex1M,I3279,TRUE,_xll.ohTrigger(RecalcTrigger,Trigger1M)),NA())</f>
        <v>7.4321132736265838E-3</v>
      </c>
      <c r="O3279" s="44">
        <f>IFERROR(_xll.qlIndexFixing(ONIndex3M,I3279,TRUE,_xll.ohTrigger(RecalcTrigger,Trigger3M)),NA())</f>
        <v>7.4651003590775478E-3</v>
      </c>
      <c r="P3279" s="44">
        <f>IFERROR(_xll.qlIndexFixing(ONIndex6M,I3279,TRUE,_xll.ohTrigger(RecalcTrigger,Trigger6M)),NA())</f>
        <v>7.6093121024778387E-3</v>
      </c>
      <c r="Q3279" s="146">
        <f>IFERROR(_xll.qlIndexFixing(ONIndex1Y,I3279,TRUE,_xll.ohTrigger(RecalcTrigger,Trigger1Y)),NA())</f>
        <v>7.8181072123528761E-3</v>
      </c>
    </row>
    <row r="3280" spans="2:17" x14ac:dyDescent="0.2">
      <c r="B3280" s="39" t="s">
        <v>42</v>
      </c>
      <c r="D3280" s="42">
        <f>_xll.qlCalendarAdvance(Calendar,$D3279,B3280,"f",FALSE)</f>
        <v>62765</v>
      </c>
      <c r="E3280" s="140">
        <f>_xll.qlInterestRateIndexValueDate(IndexON,D3280)</f>
        <v>62765</v>
      </c>
      <c r="F3280" s="156">
        <f>IFERROR(_xll.qlIndexFixing(IndexON,D3280,TRUE,_xll.ohTrigger(RecalcTrigger,TriggerON)),NA())</f>
        <v>6.6248903934107428E-3</v>
      </c>
      <c r="H3280" s="42">
        <f>_xll.qlCalendarAdvance(Calendar,$H3279,B3280,"f",FALSE)</f>
        <v>62765</v>
      </c>
      <c r="I3280" s="140">
        <f>_xll.qlInterestRateIndexValueDate(Index1M,$H3280)</f>
        <v>62765</v>
      </c>
      <c r="J3280" s="145">
        <f>IFERROR(_xll.qlIndexFixing(Index1M,$H3280,TRUE,_xll.ohTrigger(RecalcTrigger,Trigger1M)),NA())</f>
        <v>7.4405062092322378E-3</v>
      </c>
      <c r="K3280" s="44">
        <f>IFERROR(_xll.qlIndexFixing(Index3M,H3280,TRUE,_xll.ohTrigger(RecalcTrigger,Trigger3M)),NA())</f>
        <v>7.4849500602319034E-3</v>
      </c>
      <c r="L3280" s="44">
        <f>IFERROR(_xll.qlIndexFixing(Index6M,$H3280,TRUE,_xll.ohTrigger(RecalcTrigger,Trigger6M)),NA())</f>
        <v>7.6515828759581121E-3</v>
      </c>
      <c r="M3280" s="146">
        <f>IFERROR(_xll.qlIndexFixing(Index1Y,$H3280,TRUE,_xll.ohTrigger(RecalcTrigger,Trigger1Y)),NA())</f>
        <v>7.9032709279680258E-3</v>
      </c>
      <c r="N3280" s="145">
        <f>IFERROR(_xll.qlIndexFixing(ONIndex1M,I3280,TRUE,_xll.ohTrigger(RecalcTrigger,Trigger1M)),NA())</f>
        <v>7.4341402603173012E-3</v>
      </c>
      <c r="O3280" s="44">
        <f>IFERROR(_xll.qlIndexFixing(ONIndex3M,I3280,TRUE,_xll.ohTrigger(RecalcTrigger,Trigger3M)),NA())</f>
        <v>7.4668456323001564E-3</v>
      </c>
      <c r="P3280" s="44">
        <f>IFERROR(_xll.qlIndexFixing(ONIndex6M,I3280,TRUE,_xll.ohTrigger(RecalcTrigger,Trigger6M)),NA())</f>
        <v>7.6113756939644173E-3</v>
      </c>
      <c r="Q3280" s="146">
        <f>IFERROR(_xll.qlIndexFixing(ONIndex1Y,I3280,TRUE,_xll.ohTrigger(RecalcTrigger,Trigger1Y)),NA())</f>
        <v>7.8202496536039501E-3</v>
      </c>
    </row>
    <row r="3281" spans="2:17" x14ac:dyDescent="0.2">
      <c r="B3281" s="39" t="s">
        <v>42</v>
      </c>
      <c r="D3281" s="42">
        <f>_xll.qlCalendarAdvance(Calendar,$D3280,B3281,"f",FALSE)</f>
        <v>62772</v>
      </c>
      <c r="E3281" s="140">
        <f>_xll.qlInterestRateIndexValueDate(IndexON,D3281)</f>
        <v>62772</v>
      </c>
      <c r="F3281" s="156">
        <f>IFERROR(_xll.qlIndexFixing(IndexON,D3281,TRUE,_xll.ohTrigger(RecalcTrigger,TriggerON)),NA())</f>
        <v>6.6266965736427874E-3</v>
      </c>
      <c r="H3281" s="42">
        <f>_xll.qlCalendarAdvance(Calendar,$H3280,B3281,"f",FALSE)</f>
        <v>62772</v>
      </c>
      <c r="I3281" s="140">
        <f>_xll.qlInterestRateIndexValueDate(Index1M,$H3281)</f>
        <v>62772</v>
      </c>
      <c r="J3281" s="145">
        <f>IFERROR(_xll.qlIndexFixing(Index1M,$H3281,TRUE,_xll.ohTrigger(RecalcTrigger,Trigger1M)),NA())</f>
        <v>7.4425100878479835E-3</v>
      </c>
      <c r="K3281" s="44">
        <f>IFERROR(_xll.qlIndexFixing(Index3M,H3281,TRUE,_xll.ohTrigger(RecalcTrigger,Trigger3M)),NA())</f>
        <v>7.4866474213379072E-3</v>
      </c>
      <c r="L3281" s="44">
        <f>IFERROR(_xll.qlIndexFixing(Index6M,$H3281,TRUE,_xll.ohTrigger(RecalcTrigger,Trigger6M)),NA())</f>
        <v>7.6535417210956847E-3</v>
      </c>
      <c r="M3281" s="146">
        <f>IFERROR(_xll.qlIndexFixing(Index1Y,$H3281,TRUE,_xll.ohTrigger(RecalcTrigger,Trigger1Y)),NA())</f>
        <v>7.9052022091102049E-3</v>
      </c>
      <c r="N3281" s="145">
        <f>IFERROR(_xll.qlIndexFixing(ONIndex1M,I3281,TRUE,_xll.ohTrigger(RecalcTrigger,Trigger1M)),NA())</f>
        <v>7.4361593380256608E-3</v>
      </c>
      <c r="O3281" s="44">
        <f>IFERROR(_xll.qlIndexFixing(ONIndex3M,I3281,TRUE,_xll.ohTrigger(RecalcTrigger,Trigger3M)),NA())</f>
        <v>7.468584095609021E-3</v>
      </c>
      <c r="P3281" s="44">
        <f>IFERROR(_xll.qlIndexFixing(ONIndex6M,I3281,TRUE,_xll.ohTrigger(RecalcTrigger,Trigger6M)),NA())</f>
        <v>7.613431233340906E-3</v>
      </c>
      <c r="Q3281" s="146">
        <f>IFERROR(_xll.qlIndexFixing(ONIndex1Y,I3281,TRUE,_xll.ohTrigger(RecalcTrigger,Trigger1Y)),NA())</f>
        <v>7.8223837352553449E-3</v>
      </c>
    </row>
    <row r="3282" spans="2:17" x14ac:dyDescent="0.2">
      <c r="B3282" s="39" t="s">
        <v>42</v>
      </c>
      <c r="D3282" s="42">
        <f>_xll.qlCalendarAdvance(Calendar,$D3281,B3282,"f",FALSE)</f>
        <v>62779</v>
      </c>
      <c r="E3282" s="140">
        <f>_xll.qlInterestRateIndexValueDate(IndexON,D3282)</f>
        <v>62779</v>
      </c>
      <c r="F3282" s="156">
        <f>IFERROR(_xll.qlIndexFixing(IndexON,D3282,TRUE,_xll.ohTrigger(RecalcTrigger,TriggerON)),NA())</f>
        <v>6.6284956787776572E-3</v>
      </c>
      <c r="H3282" s="42">
        <f>_xll.qlCalendarAdvance(Calendar,$H3281,B3282,"f",FALSE)</f>
        <v>62779</v>
      </c>
      <c r="I3282" s="140">
        <f>_xll.qlInterestRateIndexValueDate(Index1M,$H3282)</f>
        <v>62779</v>
      </c>
      <c r="J3282" s="145">
        <f>IFERROR(_xll.qlIndexFixing(Index1M,$H3282,TRUE,_xll.ohTrigger(RecalcTrigger,Trigger1M)),NA())</f>
        <v>7.444506053021124E-3</v>
      </c>
      <c r="K3282" s="44">
        <f>IFERROR(_xll.qlIndexFixing(Index3M,H3282,TRUE,_xll.ohTrigger(RecalcTrigger,Trigger3M)),NA())</f>
        <v>7.488337960580245E-3</v>
      </c>
      <c r="L3282" s="44">
        <f>IFERROR(_xll.qlIndexFixing(Index6M,$H3282,TRUE,_xll.ohTrigger(RecalcTrigger,Trigger6M)),NA())</f>
        <v>7.6554924856549935E-3</v>
      </c>
      <c r="M3282" s="146">
        <f>IFERROR(_xll.qlIndexFixing(Index1Y,$H3282,TRUE,_xll.ohTrigger(RecalcTrigger,Trigger1Y)),NA())</f>
        <v>7.9071250682811699E-3</v>
      </c>
      <c r="N3282" s="145">
        <f>IFERROR(_xll.qlIndexFixing(ONIndex1M,I3282,TRUE,_xll.ohTrigger(RecalcTrigger,Trigger1M)),NA())</f>
        <v>7.4381705065085235E-3</v>
      </c>
      <c r="O3282" s="44">
        <f>IFERROR(_xll.qlIndexFixing(ONIndex3M,I3282,TRUE,_xll.ohTrigger(RecalcTrigger,Trigger3M)),NA())</f>
        <v>7.4703157490851879E-3</v>
      </c>
      <c r="P3282" s="44">
        <f>IFERROR(_xll.qlIndexFixing(ONIndex6M,I3282,TRUE,_xll.ohTrigger(RecalcTrigger,Trigger6M)),NA())</f>
        <v>7.61547872093149E-3</v>
      </c>
      <c r="Q3282" s="146">
        <f>IFERROR(_xll.qlIndexFixing(ONIndex1Y,I3282,TRUE,_xll.ohTrigger(RecalcTrigger,Trigger1Y)),NA())</f>
        <v>7.8245094573881069E-3</v>
      </c>
    </row>
    <row r="3283" spans="2:17" x14ac:dyDescent="0.2">
      <c r="B3283" s="39" t="s">
        <v>42</v>
      </c>
      <c r="D3283" s="42">
        <f>_xll.qlCalendarAdvance(Calendar,$D3282,B3283,"f",FALSE)</f>
        <v>62786</v>
      </c>
      <c r="E3283" s="140">
        <f>_xll.qlInterestRateIndexValueDate(IndexON,D3283)</f>
        <v>62786</v>
      </c>
      <c r="F3283" s="156">
        <f>IFERROR(_xll.qlIndexFixing(IndexON,D3283,TRUE,_xll.ohTrigger(RecalcTrigger,TriggerON)),NA())</f>
        <v>6.6302877088153522E-3</v>
      </c>
      <c r="H3283" s="42">
        <f>_xll.qlCalendarAdvance(Calendar,$H3282,B3283,"f",FALSE)</f>
        <v>62786</v>
      </c>
      <c r="I3283" s="140">
        <f>_xll.qlInterestRateIndexValueDate(Index1M,$H3283)</f>
        <v>62786</v>
      </c>
      <c r="J3283" s="145">
        <f>IFERROR(_xll.qlIndexFixing(Index1M,$H3283,TRUE,_xll.ohTrigger(RecalcTrigger,Trigger1M)),NA())</f>
        <v>7.4464941047516593E-3</v>
      </c>
      <c r="K3283" s="44">
        <f>IFERROR(_xll.qlIndexFixing(Index3M,H3283,TRUE,_xll.ohTrigger(RecalcTrigger,Trigger3M)),NA())</f>
        <v>7.4900216779518695E-3</v>
      </c>
      <c r="L3283" s="44">
        <f>IFERROR(_xll.qlIndexFixing(Index6M,$H3283,TRUE,_xll.ohTrigger(RecalcTrigger,Trigger6M)),NA())</f>
        <v>7.657435169610656E-3</v>
      </c>
      <c r="M3283" s="146">
        <f>IFERROR(_xll.qlIndexFixing(Index1Y,$H3283,TRUE,_xll.ohTrigger(RecalcTrigger,Trigger1Y)),NA())</f>
        <v>7.9090395054322062E-3</v>
      </c>
      <c r="N3283" s="145">
        <f>IFERROR(_xll.qlIndexFixing(ONIndex1M,I3283,TRUE,_xll.ohTrigger(RecalcTrigger,Trigger1M)),NA())</f>
        <v>7.4401737660900746E-3</v>
      </c>
      <c r="O3283" s="44">
        <f>IFERROR(_xll.qlIndexFixing(ONIndex3M,I3283,TRUE,_xll.ohTrigger(RecalcTrigger,Trigger3M)),NA())</f>
        <v>7.4720405927286571E-3</v>
      </c>
      <c r="P3283" s="44">
        <f>IFERROR(_xll.qlIndexFixing(ONIndex6M,I3283,TRUE,_xll.ohTrigger(RecalcTrigger,Trigger6M)),NA())</f>
        <v>7.6175181565740768E-3</v>
      </c>
      <c r="Q3283" s="146">
        <f>IFERROR(_xll.qlIndexFixing(ONIndex1Y,I3283,TRUE,_xll.ohTrigger(RecalcTrigger,Trigger1Y)),NA())</f>
        <v>7.8266268199211897E-3</v>
      </c>
    </row>
    <row r="3284" spans="2:17" x14ac:dyDescent="0.2">
      <c r="B3284" s="39" t="s">
        <v>42</v>
      </c>
      <c r="D3284" s="42">
        <f>_xll.qlCalendarAdvance(Calendar,$D3283,B3284,"f",FALSE)</f>
        <v>62793</v>
      </c>
      <c r="E3284" s="140">
        <f>_xll.qlInterestRateIndexValueDate(IndexON,D3284)</f>
        <v>62793</v>
      </c>
      <c r="F3284" s="156">
        <f>IFERROR(_xll.qlIndexFixing(IndexON,D3284,TRUE,_xll.ohTrigger(RecalcTrigger,TriggerON)),NA())</f>
        <v>6.6320726637558725E-3</v>
      </c>
      <c r="H3284" s="42">
        <f>_xll.qlCalendarAdvance(Calendar,$H3283,B3284,"f",FALSE)</f>
        <v>62793</v>
      </c>
      <c r="I3284" s="140">
        <f>_xll.qlInterestRateIndexValueDate(Index1M,$H3284)</f>
        <v>62793</v>
      </c>
      <c r="J3284" s="145">
        <f>IFERROR(_xll.qlIndexFixing(Index1M,$H3284,TRUE,_xll.ohTrigger(RecalcTrigger,Trigger1M)),NA())</f>
        <v>7.4493408115102154E-3</v>
      </c>
      <c r="K3284" s="44">
        <f>IFERROR(_xll.qlIndexFixing(Index3M,H3284,TRUE,_xll.ohTrigger(RecalcTrigger,Trigger3M)),NA())</f>
        <v>7.4915032501021595E-3</v>
      </c>
      <c r="L3284" s="44">
        <f>IFERROR(_xll.qlIndexFixing(Index6M,$H3284,TRUE,_xll.ohTrigger(RecalcTrigger,Trigger6M)),NA())</f>
        <v>7.659585406675897E-3</v>
      </c>
      <c r="M3284" s="146">
        <f>IFERROR(_xll.qlIndexFixing(Index1Y,$H3284,TRUE,_xll.ohTrigger(RecalcTrigger,Trigger1Y)),NA())</f>
        <v>7.9109455205154805E-3</v>
      </c>
      <c r="N3284" s="145">
        <f>IFERROR(_xll.qlIndexFixing(ONIndex1M,I3284,TRUE,_xll.ohTrigger(RecalcTrigger,Trigger1M)),NA())</f>
        <v>7.442169116446129E-3</v>
      </c>
      <c r="O3284" s="44">
        <f>IFERROR(_xll.qlIndexFixing(ONIndex3M,I3284,TRUE,_xll.ohTrigger(RecalcTrigger,Trigger3M)),NA())</f>
        <v>7.4737586265394285E-3</v>
      </c>
      <c r="P3284" s="44">
        <f>IFERROR(_xll.qlIndexFixing(ONIndex6M,I3284,TRUE,_xll.ohTrigger(RecalcTrigger,Trigger6M)),NA())</f>
        <v>7.6195495404307589E-3</v>
      </c>
      <c r="Q3284" s="146">
        <f>IFERROR(_xll.qlIndexFixing(ONIndex1Y,I3284,TRUE,_xll.ohTrigger(RecalcTrigger,Trigger1Y)),NA())</f>
        <v>7.8287358229356396E-3</v>
      </c>
    </row>
    <row r="3285" spans="2:17" x14ac:dyDescent="0.2">
      <c r="B3285" s="39" t="s">
        <v>42</v>
      </c>
      <c r="D3285" s="42">
        <f>_xll.qlCalendarAdvance(Calendar,$D3284,B3285,"f",FALSE)</f>
        <v>62800</v>
      </c>
      <c r="E3285" s="140">
        <f>_xll.qlInterestRateIndexValueDate(IndexON,D3285)</f>
        <v>62800</v>
      </c>
      <c r="F3285" s="156">
        <f>IFERROR(_xll.qlIndexFixing(IndexON,D3285,TRUE,_xll.ohTrigger(RecalcTrigger,TriggerON)),NA())</f>
        <v>6.6338505435181716E-3</v>
      </c>
      <c r="H3285" s="42">
        <f>_xll.qlCalendarAdvance(Calendar,$H3284,B3285,"f",FALSE)</f>
        <v>62800</v>
      </c>
      <c r="I3285" s="140">
        <f>_xll.qlInterestRateIndexValueDate(Index1M,$H3285)</f>
        <v>62800</v>
      </c>
      <c r="J3285" s="145">
        <f>IFERROR(_xll.qlIndexFixing(Index1M,$H3285,TRUE,_xll.ohTrigger(RecalcTrigger,Trigger1M)),NA())</f>
        <v>7.4506626555671139E-3</v>
      </c>
      <c r="K3285" s="44">
        <f>IFERROR(_xll.qlIndexFixing(Index3M,H3285,TRUE,_xll.ohTrigger(RecalcTrigger,Trigger3M)),NA())</f>
        <v>7.4931737767259549E-3</v>
      </c>
      <c r="L3285" s="44">
        <f>IFERROR(_xll.qlIndexFixing(Index6M,$H3285,TRUE,_xll.ohTrigger(RecalcTrigger,Trigger6M)),NA())</f>
        <v>7.6615113925087427E-3</v>
      </c>
      <c r="M3285" s="146">
        <f>IFERROR(_xll.qlIndexFixing(Index1Y,$H3285,TRUE,_xll.ohTrigger(RecalcTrigger,Trigger1Y)),NA())</f>
        <v>7.9128431134827207E-3</v>
      </c>
      <c r="N3285" s="145">
        <f>IFERROR(_xll.qlIndexFixing(ONIndex1M,I3285,TRUE,_xll.ohTrigger(RecalcTrigger,Trigger1M)),NA())</f>
        <v>7.4441565577387792E-3</v>
      </c>
      <c r="O3285" s="44">
        <f>IFERROR(_xll.qlIndexFixing(ONIndex3M,I3285,TRUE,_xll.ohTrigger(RecalcTrigger,Trigger3M)),NA())</f>
        <v>7.4754698503554096E-3</v>
      </c>
      <c r="P3285" s="44">
        <f>IFERROR(_xll.qlIndexFixing(ONIndex6M,I3285,TRUE,_xll.ohTrigger(RecalcTrigger,Trigger6M)),NA())</f>
        <v>7.6215728722583975E-3</v>
      </c>
      <c r="Q3285" s="146">
        <f>IFERROR(_xll.qlIndexFixing(ONIndex1Y,I3285,TRUE,_xll.ohTrigger(RecalcTrigger,Trigger1Y)),NA())</f>
        <v>7.8308364662693641E-3</v>
      </c>
    </row>
    <row r="3286" spans="2:17" x14ac:dyDescent="0.2">
      <c r="B3286" s="39" t="s">
        <v>42</v>
      </c>
      <c r="D3286" s="42">
        <f>_xll.qlCalendarAdvance(Calendar,$D3285,B3286,"f",FALSE)</f>
        <v>62807</v>
      </c>
      <c r="E3286" s="140">
        <f>_xll.qlInterestRateIndexValueDate(IndexON,D3286)</f>
        <v>62807</v>
      </c>
      <c r="F3286" s="156">
        <f>IFERROR(_xll.qlIndexFixing(IndexON,D3286,TRUE,_xll.ohTrigger(RecalcTrigger,TriggerON)),NA())</f>
        <v>6.635621348183296E-3</v>
      </c>
      <c r="H3286" s="42">
        <f>_xll.qlCalendarAdvance(Calendar,$H3285,B3286,"f",FALSE)</f>
        <v>62807</v>
      </c>
      <c r="I3286" s="140">
        <f>_xll.qlInterestRateIndexValueDate(Index1M,$H3286)</f>
        <v>62807</v>
      </c>
      <c r="J3286" s="145">
        <f>IFERROR(_xll.qlIndexFixing(Index1M,$H3286,TRUE,_xll.ohTrigger(RecalcTrigger,Trigger1M)),NA())</f>
        <v>7.45262644178244E-3</v>
      </c>
      <c r="K3286" s="44">
        <f>IFERROR(_xll.qlIndexFixing(Index3M,H3286,TRUE,_xll.ohTrigger(RecalcTrigger,Trigger3M)),NA())</f>
        <v>7.494837481585438E-3</v>
      </c>
      <c r="L3286" s="44">
        <f>IFERROR(_xll.qlIndexFixing(Index6M,$H3286,TRUE,_xll.ohTrigger(RecalcTrigger,Trigger6M)),NA())</f>
        <v>7.663429297508342E-3</v>
      </c>
      <c r="M3286" s="146">
        <f>IFERROR(_xll.qlIndexFixing(Index1Y,$H3286,TRUE,_xll.ohTrigger(RecalcTrigger,Trigger1Y)),NA())</f>
        <v>7.9147322842865395E-3</v>
      </c>
      <c r="N3286" s="145">
        <f>IFERROR(_xll.qlIndexFixing(ONIndex1M,I3286,TRUE,_xll.ohTrigger(RecalcTrigger,Trigger1M)),NA())</f>
        <v>7.4461360900490714E-3</v>
      </c>
      <c r="O3286" s="44">
        <f>IFERROR(_xll.qlIndexFixing(ONIndex3M,I3286,TRUE,_xll.ohTrigger(RecalcTrigger,Trigger3M)),NA())</f>
        <v>7.4771742643386929E-3</v>
      </c>
      <c r="P3286" s="44">
        <f>IFERROR(_xll.qlIndexFixing(ONIndex6M,I3286,TRUE,_xll.ohTrigger(RecalcTrigger,Trigger6M)),NA())</f>
        <v>7.6235881521380389E-3</v>
      </c>
      <c r="Q3286" s="146">
        <f>IFERROR(_xll.qlIndexFixing(ONIndex1Y,I3286,TRUE,_xll.ohTrigger(RecalcTrigger,Trigger1Y)),NA())</f>
        <v>7.8329287500844558E-3</v>
      </c>
    </row>
    <row r="3287" spans="2:17" x14ac:dyDescent="0.2">
      <c r="B3287" s="39" t="s">
        <v>42</v>
      </c>
      <c r="D3287" s="42">
        <f>_xll.qlCalendarAdvance(Calendar,$D3286,B3287,"f",FALSE)</f>
        <v>62814</v>
      </c>
      <c r="E3287" s="140">
        <f>_xll.qlInterestRateIndexValueDate(IndexON,D3287)</f>
        <v>62814</v>
      </c>
      <c r="F3287" s="156">
        <f>IFERROR(_xll.qlIndexFixing(IndexON,D3287,TRUE,_xll.ohTrigger(RecalcTrigger,TriggerON)),NA())</f>
        <v>6.6373850776701993E-3</v>
      </c>
      <c r="H3287" s="42">
        <f>_xll.qlCalendarAdvance(Calendar,$H3286,B3287,"f",FALSE)</f>
        <v>62814</v>
      </c>
      <c r="I3287" s="140">
        <f>_xll.qlInterestRateIndexValueDate(Index1M,$H3287)</f>
        <v>62814</v>
      </c>
      <c r="J3287" s="145">
        <f>IFERROR(_xll.qlIndexFixing(Index1M,$H3287,TRUE,_xll.ohTrigger(RecalcTrigger,Trigger1M)),NA())</f>
        <v>7.4545823143853133E-3</v>
      </c>
      <c r="K3287" s="44">
        <f>IFERROR(_xll.qlIndexFixing(Index3M,H3287,TRUE,_xll.ohTrigger(RecalcTrigger,Trigger3M)),NA())</f>
        <v>7.4964943646717002E-3</v>
      </c>
      <c r="L3287" s="44">
        <f>IFERROR(_xll.qlIndexFixing(Index6M,$H3287,TRUE,_xll.ohTrigger(RecalcTrigger,Trigger6M)),NA())</f>
        <v>7.665339121651224E-3</v>
      </c>
      <c r="M3287" s="146">
        <f>IFERROR(_xll.qlIndexFixing(Index1Y,$H3287,TRUE,_xll.ohTrigger(RecalcTrigger,Trigger1Y)),NA())</f>
        <v>7.9166130328793254E-3</v>
      </c>
      <c r="N3287" s="145">
        <f>IFERROR(_xll.qlIndexFixing(ONIndex1M,I3287,TRUE,_xll.ohTrigger(RecalcTrigger,Trigger1M)),NA())</f>
        <v>7.4481077131338669E-3</v>
      </c>
      <c r="O3287" s="44">
        <f>IFERROR(_xll.qlIndexFixing(ONIndex3M,I3287,TRUE,_xll.ohTrigger(RecalcTrigger,Trigger3M)),NA())</f>
        <v>7.4788718684892785E-3</v>
      </c>
      <c r="P3287" s="44">
        <f>IFERROR(_xll.qlIndexFixing(ONIndex6M,I3287,TRUE,_xll.ohTrigger(RecalcTrigger,Trigger6M)),NA())</f>
        <v>7.6255953802317755E-3</v>
      </c>
      <c r="Q3287" s="146">
        <f>IFERROR(_xll.qlIndexFixing(ONIndex1Y,I3287,TRUE,_xll.ohTrigger(RecalcTrigger,Trigger1Y)),NA())</f>
        <v>7.8350126743809145E-3</v>
      </c>
    </row>
    <row r="3288" spans="2:17" x14ac:dyDescent="0.2">
      <c r="B3288" s="39" t="s">
        <v>42</v>
      </c>
      <c r="D3288" s="42">
        <f>_xll.qlCalendarAdvance(Calendar,$D3287,B3288,"f",FALSE)</f>
        <v>62821</v>
      </c>
      <c r="E3288" s="140">
        <f>_xll.qlInterestRateIndexValueDate(IndexON,D3288)</f>
        <v>62821</v>
      </c>
      <c r="F3288" s="156">
        <f>IFERROR(_xll.qlIndexFixing(IndexON,D3288,TRUE,_xll.ohTrigger(RecalcTrigger,TriggerON)),NA())</f>
        <v>6.639141732140974E-3</v>
      </c>
      <c r="H3288" s="42">
        <f>_xll.qlCalendarAdvance(Calendar,$H3287,B3288,"f",FALSE)</f>
        <v>62821</v>
      </c>
      <c r="I3288" s="140">
        <f>_xll.qlInterestRateIndexValueDate(Index1M,$H3288)</f>
        <v>62821</v>
      </c>
      <c r="J3288" s="145">
        <f>IFERROR(_xll.qlIndexFixing(Index1M,$H3288,TRUE,_xll.ohTrigger(RecalcTrigger,Trigger1M)),NA())</f>
        <v>7.456530273378348E-3</v>
      </c>
      <c r="K3288" s="44">
        <f>IFERROR(_xll.qlIndexFixing(Index3M,H3288,TRUE,_xll.ohTrigger(RecalcTrigger,Trigger3M)),NA())</f>
        <v>7.4981444259785094E-3</v>
      </c>
      <c r="L3288" s="44">
        <f>IFERROR(_xll.qlIndexFixing(Index6M,$H3288,TRUE,_xll.ohTrigger(RecalcTrigger,Trigger6M)),NA())</f>
        <v>7.6672408649148E-3</v>
      </c>
      <c r="M3288" s="146">
        <f>IFERROR(_xll.qlIndexFixing(Index1Y,$H3288,TRUE,_xll.ohTrigger(RecalcTrigger,Trigger1Y)),NA())</f>
        <v>7.918485359213915E-3</v>
      </c>
      <c r="N3288" s="145">
        <f>IFERROR(_xll.qlIndexFixing(ONIndex1M,I3288,TRUE,_xll.ohTrigger(RecalcTrigger,Trigger1M)),NA())</f>
        <v>7.4500714272363044E-3</v>
      </c>
      <c r="O3288" s="44">
        <f>IFERROR(_xll.qlIndexFixing(ONIndex3M,I3288,TRUE,_xll.ohTrigger(RecalcTrigger,Trigger3M)),NA())</f>
        <v>7.4805626628071664E-3</v>
      </c>
      <c r="P3288" s="44">
        <f>IFERROR(_xll.qlIndexFixing(ONIndex6M,I3288,TRUE,_xll.ohTrigger(RecalcTrigger,Trigger6M)),NA())</f>
        <v>7.6275945564585612E-3</v>
      </c>
      <c r="Q3288" s="146">
        <f>IFERROR(_xll.qlIndexFixing(ONIndex1Y,I3288,TRUE,_xll.ohTrigger(RecalcTrigger,Trigger1Y)),NA())</f>
        <v>7.8370882389966479E-3</v>
      </c>
    </row>
    <row r="3289" spans="2:17" x14ac:dyDescent="0.2">
      <c r="B3289" s="39" t="s">
        <v>42</v>
      </c>
      <c r="D3289" s="42">
        <f>_xll.qlCalendarAdvance(Calendar,$D3288,B3289,"f",FALSE)</f>
        <v>62828</v>
      </c>
      <c r="E3289" s="140">
        <f>_xll.qlInterestRateIndexValueDate(IndexON,D3289)</f>
        <v>62828</v>
      </c>
      <c r="F3289" s="156">
        <f>IFERROR(_xll.qlIndexFixing(IndexON,D3289,TRUE,_xll.ohTrigger(RecalcTrigger,TriggerON)),NA())</f>
        <v>6.6408913114335277E-3</v>
      </c>
      <c r="H3289" s="42">
        <f>_xll.qlCalendarAdvance(Calendar,$H3288,B3289,"f",FALSE)</f>
        <v>62828</v>
      </c>
      <c r="I3289" s="140">
        <f>_xll.qlInterestRateIndexValueDate(Index1M,$H3289)</f>
        <v>62828</v>
      </c>
      <c r="J3289" s="145">
        <f>IFERROR(_xll.qlIndexFixing(Index1M,$H3289,TRUE,_xll.ohTrigger(RecalcTrigger,Trigger1M)),NA())</f>
        <v>7.4584703187536997E-3</v>
      </c>
      <c r="K3289" s="44">
        <f>IFERROR(_xll.qlIndexFixing(Index3M,H3289,TRUE,_xll.ohTrigger(RecalcTrigger,Trigger3M)),NA())</f>
        <v>7.4997876654960679E-3</v>
      </c>
      <c r="L3289" s="44">
        <f>IFERROR(_xll.qlIndexFixing(Index6M,$H3289,TRUE,_xll.ohTrigger(RecalcTrigger,Trigger6M)),NA())</f>
        <v>7.6689215793904596E-3</v>
      </c>
      <c r="M3289" s="146">
        <f>IFERROR(_xll.qlIndexFixing(Index1Y,$H3289,TRUE,_xll.ohTrigger(RecalcTrigger,Trigger1Y)),NA())</f>
        <v>7.9203492632426986E-3</v>
      </c>
      <c r="N3289" s="145">
        <f>IFERROR(_xll.qlIndexFixing(ONIndex1M,I3289,TRUE,_xll.ohTrigger(RecalcTrigger,Trigger1M)),NA())</f>
        <v>7.4520272322753378E-3</v>
      </c>
      <c r="O3289" s="44">
        <f>IFERROR(_xll.qlIndexFixing(ONIndex3M,I3289,TRUE,_xll.ohTrigger(RecalcTrigger,Trigger3M)),NA())</f>
        <v>7.4822466472113103E-3</v>
      </c>
      <c r="P3289" s="44">
        <f>IFERROR(_xll.qlIndexFixing(ONIndex6M,I3289,TRUE,_xll.ohTrigger(RecalcTrigger,Trigger6M)),NA())</f>
        <v>7.6295856805752571E-3</v>
      </c>
      <c r="Q3289" s="146">
        <f>IFERROR(_xll.qlIndexFixing(ONIndex1Y,I3289,TRUE,_xll.ohTrigger(RecalcTrigger,Trigger1Y)),NA())</f>
        <v>7.8391554441747946E-3</v>
      </c>
    </row>
    <row r="3290" spans="2:17" x14ac:dyDescent="0.2">
      <c r="B3290" s="39" t="s">
        <v>42</v>
      </c>
      <c r="D3290" s="42">
        <f>_xll.qlCalendarAdvance(Calendar,$D3289,B3290,"f",FALSE)</f>
        <v>62835</v>
      </c>
      <c r="E3290" s="140">
        <f>_xll.qlInterestRateIndexValueDate(IndexON,D3290)</f>
        <v>62835</v>
      </c>
      <c r="F3290" s="156">
        <f>IFERROR(_xll.qlIndexFixing(IndexON,D3290,TRUE,_xll.ohTrigger(RecalcTrigger,TriggerON)),NA())</f>
        <v>6.6426338155478604E-3</v>
      </c>
      <c r="H3290" s="42">
        <f>_xll.qlCalendarAdvance(Calendar,$H3289,B3290,"f",FALSE)</f>
        <v>62835</v>
      </c>
      <c r="I3290" s="140">
        <f>_xll.qlInterestRateIndexValueDate(Index1M,$H3290)</f>
        <v>62835</v>
      </c>
      <c r="J3290" s="145">
        <f>IFERROR(_xll.qlIndexFixing(Index1M,$H3290,TRUE,_xll.ohTrigger(RecalcTrigger,Trigger1M)),NA())</f>
        <v>7.4604024505113692E-3</v>
      </c>
      <c r="K3290" s="44">
        <f>IFERROR(_xll.qlIndexFixing(Index3M,H3290,TRUE,_xll.ohTrigger(RecalcTrigger,Trigger3M)),NA())</f>
        <v>7.5014240832154697E-3</v>
      </c>
      <c r="L3290" s="44">
        <f>IFERROR(_xll.qlIndexFixing(Index6M,$H3290,TRUE,_xll.ohTrigger(RecalcTrigger,Trigger6M)),NA())</f>
        <v>7.6708076984793507E-3</v>
      </c>
      <c r="M3290" s="146">
        <f>IFERROR(_xll.qlIndexFixing(Index1Y,$H3290,TRUE,_xll.ohTrigger(RecalcTrigger,Trigger1Y)),NA())</f>
        <v>7.922204744919616E-3</v>
      </c>
      <c r="N3290" s="145">
        <f>IFERROR(_xll.qlIndexFixing(ONIndex1M,I3290,TRUE,_xll.ohTrigger(RecalcTrigger,Trigger1M)),NA())</f>
        <v>7.4539751281699207E-3</v>
      </c>
      <c r="O3290" s="44">
        <f>IFERROR(_xll.qlIndexFixing(ONIndex3M,I3290,TRUE,_xll.ohTrigger(RecalcTrigger,Trigger3M)),NA())</f>
        <v>7.4839238217827564E-3</v>
      </c>
      <c r="P3290" s="44">
        <f>IFERROR(_xll.qlIndexFixing(ONIndex6M,I3290,TRUE,_xll.ohTrigger(RecalcTrigger,Trigger6M)),NA())</f>
        <v>7.6315687529060483E-3</v>
      </c>
      <c r="Q3290" s="146">
        <f>IFERROR(_xll.qlIndexFixing(ONIndex1Y,I3290,TRUE,_xll.ohTrigger(RecalcTrigger,Trigger1Y)),NA())</f>
        <v>7.8412142896722159E-3</v>
      </c>
    </row>
    <row r="3291" spans="2:17" x14ac:dyDescent="0.2">
      <c r="B3291" s="39" t="s">
        <v>42</v>
      </c>
      <c r="D3291" s="42">
        <f>_xll.qlCalendarAdvance(Calendar,$D3290,B3291,"f",FALSE)</f>
        <v>62842</v>
      </c>
      <c r="E3291" s="140">
        <f>_xll.qlInterestRateIndexValueDate(IndexON,D3291)</f>
        <v>62842</v>
      </c>
      <c r="F3291" s="156">
        <f>IFERROR(_xll.qlIndexFixing(IndexON,D3291,TRUE,_xll.ohTrigger(RecalcTrigger,TriggerON)),NA())</f>
        <v>6.6443692445650182E-3</v>
      </c>
      <c r="H3291" s="42">
        <f>_xll.qlCalendarAdvance(Calendar,$H3290,B3291,"f",FALSE)</f>
        <v>62842</v>
      </c>
      <c r="I3291" s="140">
        <f>_xll.qlInterestRateIndexValueDate(Index1M,$H3291)</f>
        <v>62842</v>
      </c>
      <c r="J3291" s="145">
        <f>IFERROR(_xll.qlIndexFixing(Index1M,$H3291,TRUE,_xll.ohTrigger(RecalcTrigger,Trigger1M)),NA())</f>
        <v>7.4623266686408988E-3</v>
      </c>
      <c r="K3291" s="44">
        <f>IFERROR(_xll.qlIndexFixing(Index3M,H3291,TRUE,_xll.ohTrigger(RecalcTrigger,Trigger3M)),NA())</f>
        <v>7.5030536791286986E-3</v>
      </c>
      <c r="L3291" s="44">
        <f>IFERROR(_xll.qlIndexFixing(Index6M,$H3291,TRUE,_xll.ohTrigger(RecalcTrigger,Trigger6M)),NA())</f>
        <v>7.6726857367802369E-3</v>
      </c>
      <c r="M3291" s="146">
        <f>IFERROR(_xll.qlIndexFixing(Index1Y,$H3291,TRUE,_xll.ohTrigger(RecalcTrigger,Trigger1Y)),NA())</f>
        <v>7.9240518041974999E-3</v>
      </c>
      <c r="N3291" s="145">
        <f>IFERROR(_xll.qlIndexFixing(ONIndex1M,I3291,TRUE,_xll.ohTrigger(RecalcTrigger,Trigger1M)),NA())</f>
        <v>7.4559151150010994E-3</v>
      </c>
      <c r="O3291" s="44">
        <f>IFERROR(_xll.qlIndexFixing(ONIndex3M,I3291,TRUE,_xll.ohTrigger(RecalcTrigger,Trigger3M)),NA())</f>
        <v>7.4855941864404585E-3</v>
      </c>
      <c r="P3291" s="44">
        <f>IFERROR(_xll.qlIndexFixing(ONIndex6M,I3291,TRUE,_xll.ohTrigger(RecalcTrigger,Trigger6M)),NA())</f>
        <v>7.6335437732888423E-3</v>
      </c>
      <c r="Q3291" s="146">
        <f>IFERROR(_xll.qlIndexFixing(ONIndex1Y,I3291,TRUE,_xll.ohTrigger(RecalcTrigger,Trigger1Y)),NA())</f>
        <v>7.8432647756510043E-3</v>
      </c>
    </row>
    <row r="3292" spans="2:17" x14ac:dyDescent="0.2">
      <c r="B3292" s="39" t="s">
        <v>42</v>
      </c>
      <c r="D3292" s="42">
        <f>_xll.qlCalendarAdvance(Calendar,$D3291,B3292,"f",FALSE)</f>
        <v>62849</v>
      </c>
      <c r="E3292" s="140">
        <f>_xll.qlInterestRateIndexValueDate(IndexON,D3292)</f>
        <v>62849</v>
      </c>
      <c r="F3292" s="156">
        <f>IFERROR(_xll.qlIndexFixing(IndexON,D3292,TRUE,_xll.ohTrigger(RecalcTrigger,TriggerON)),NA())</f>
        <v>6.6460975985660475E-3</v>
      </c>
      <c r="H3292" s="42">
        <f>_xll.qlCalendarAdvance(Calendar,$H3291,B3292,"f",FALSE)</f>
        <v>62849</v>
      </c>
      <c r="I3292" s="140">
        <f>_xll.qlInterestRateIndexValueDate(Index1M,$H3292)</f>
        <v>62849</v>
      </c>
      <c r="J3292" s="145">
        <f>IFERROR(_xll.qlIndexFixing(Index1M,$H3292,TRUE,_xll.ohTrigger(RecalcTrigger,Trigger1M)),NA())</f>
        <v>7.4642429731422884E-3</v>
      </c>
      <c r="K3292" s="44">
        <f>IFERROR(_xll.qlIndexFixing(Index3M,H3292,TRUE,_xll.ohTrigger(RecalcTrigger,Trigger3M)),NA())</f>
        <v>7.5046764532277392E-3</v>
      </c>
      <c r="L3292" s="44">
        <f>IFERROR(_xll.qlIndexFixing(Index6M,$H3292,TRUE,_xll.ohTrigger(RecalcTrigger,Trigger6M)),NA())</f>
        <v>7.6745556942721897E-3</v>
      </c>
      <c r="M3292" s="146">
        <f>IFERROR(_xll.qlIndexFixing(Index1Y,$H3292,TRUE,_xll.ohTrigger(RecalcTrigger,Trigger1Y)),NA())</f>
        <v>7.9258904410300732E-3</v>
      </c>
      <c r="N3292" s="145">
        <f>IFERROR(_xll.qlIndexFixing(ONIndex1M,I3292,TRUE,_xll.ohTrigger(RecalcTrigger,Trigger1M)),NA())</f>
        <v>7.4578471927688739E-3</v>
      </c>
      <c r="O3292" s="44">
        <f>IFERROR(_xll.qlIndexFixing(ONIndex3M,I3292,TRUE,_xll.ohTrigger(RecalcTrigger,Trigger3M)),NA())</f>
        <v>7.4872577412654628E-3</v>
      </c>
      <c r="P3292" s="44">
        <f>IFERROR(_xll.qlIndexFixing(ONIndex6M,I3292,TRUE,_xll.ohTrigger(RecalcTrigger,Trigger6M)),NA())</f>
        <v>7.6355107418857315E-3</v>
      </c>
      <c r="Q3292" s="146">
        <f>IFERROR(_xll.qlIndexFixing(ONIndex1Y,I3292,TRUE,_xll.ohTrigger(RecalcTrigger,Trigger1Y)),NA())</f>
        <v>7.8453069020301136E-3</v>
      </c>
    </row>
    <row r="3293" spans="2:17" x14ac:dyDescent="0.2">
      <c r="B3293" s="39" t="s">
        <v>42</v>
      </c>
      <c r="D3293" s="42">
        <f>_xll.qlCalendarAdvance(Calendar,$D3292,B3293,"f",FALSE)</f>
        <v>62856</v>
      </c>
      <c r="E3293" s="140">
        <f>_xll.qlInterestRateIndexValueDate(IndexON,D3293)</f>
        <v>62856</v>
      </c>
      <c r="F3293" s="156">
        <f>IFERROR(_xll.qlIndexFixing(IndexON,D3293,TRUE,_xll.ohTrigger(RecalcTrigger,TriggerON)),NA())</f>
        <v>6.6478188773078095E-3</v>
      </c>
      <c r="H3293" s="42">
        <f>_xll.qlCalendarAdvance(Calendar,$H3292,B3293,"f",FALSE)</f>
        <v>62856</v>
      </c>
      <c r="I3293" s="140">
        <f>_xll.qlInterestRateIndexValueDate(Index1M,$H3293)</f>
        <v>62856</v>
      </c>
      <c r="J3293" s="145">
        <f>IFERROR(_xll.qlIndexFixing(Index1M,$H3293,TRUE,_xll.ohTrigger(RecalcTrigger,Trigger1M)),NA())</f>
        <v>7.4657273525624941E-3</v>
      </c>
      <c r="K3293" s="44">
        <f>IFERROR(_xll.qlIndexFixing(Index3M,H3293,TRUE,_xll.ohTrigger(RecalcTrigger,Trigger3M)),NA())</f>
        <v>7.5062924055054672E-3</v>
      </c>
      <c r="L3293" s="44">
        <f>IFERROR(_xll.qlIndexFixing(Index6M,$H3293,TRUE,_xll.ohTrigger(RecalcTrigger,Trigger6M)),NA())</f>
        <v>7.6764175709320521E-3</v>
      </c>
      <c r="M3293" s="146">
        <f>IFERROR(_xll.qlIndexFixing(Index1Y,$H3293,TRUE,_xll.ohTrigger(RecalcTrigger,Trigger1Y)),NA())</f>
        <v>7.9277206553708315E-3</v>
      </c>
      <c r="N3293" s="145">
        <f>IFERROR(_xll.qlIndexFixing(ONIndex1M,I3293,TRUE,_xll.ohTrigger(RecalcTrigger,Trigger1M)),NA())</f>
        <v>7.4597713614732442E-3</v>
      </c>
      <c r="O3293" s="44">
        <f>IFERROR(_xll.qlIndexFixing(ONIndex3M,I3293,TRUE,_xll.ohTrigger(RecalcTrigger,Trigger3M)),NA())</f>
        <v>7.4889144862577695E-3</v>
      </c>
      <c r="P3293" s="44">
        <f>IFERROR(_xll.qlIndexFixing(ONIndex6M,I3293,TRUE,_xll.ohTrigger(RecalcTrigger,Trigger6M)),NA())</f>
        <v>7.6374696584535773E-3</v>
      </c>
      <c r="Q3293" s="146">
        <f>IFERROR(_xll.qlIndexFixing(ONIndex1Y,I3293,TRUE,_xll.ohTrigger(RecalcTrigger,Trigger1Y)),NA())</f>
        <v>7.84734066889059E-3</v>
      </c>
    </row>
    <row r="3294" spans="2:17" x14ac:dyDescent="0.2">
      <c r="B3294" s="39" t="s">
        <v>42</v>
      </c>
      <c r="D3294" s="42">
        <f>_xll.qlCalendarAdvance(Calendar,$D3293,B3294,"f",FALSE)</f>
        <v>62863</v>
      </c>
      <c r="E3294" s="140">
        <f>_xll.qlInterestRateIndexValueDate(IndexON,D3294)</f>
        <v>62863</v>
      </c>
      <c r="F3294" s="156">
        <f>IFERROR(_xll.qlIndexFixing(IndexON,D3294,TRUE,_xll.ohTrigger(RecalcTrigger,TriggerON)),NA())</f>
        <v>6.6495330809523967E-3</v>
      </c>
      <c r="H3294" s="42">
        <f>_xll.qlCalendarAdvance(Calendar,$H3293,B3294,"f",FALSE)</f>
        <v>62863</v>
      </c>
      <c r="I3294" s="140">
        <f>_xll.qlInterestRateIndexValueDate(Index1M,$H3294)</f>
        <v>62863</v>
      </c>
      <c r="J3294" s="145">
        <f>IFERROR(_xll.qlIndexFixing(Index1M,$H3294,TRUE,_xll.ohTrigger(RecalcTrigger,Trigger1M)),NA())</f>
        <v>7.4676288825393823E-3</v>
      </c>
      <c r="K3294" s="44">
        <f>IFERROR(_xll.qlIndexFixing(Index3M,H3294,TRUE,_xll.ohTrigger(RecalcTrigger,Trigger3M)),NA())</f>
        <v>7.5077107081130204E-3</v>
      </c>
      <c r="L3294" s="44">
        <f>IFERROR(_xll.qlIndexFixing(Index6M,$H3294,TRUE,_xll.ohTrigger(RecalcTrigger,Trigger6M)),NA())</f>
        <v>7.6782713667371133E-3</v>
      </c>
      <c r="M3294" s="146">
        <f>IFERROR(_xll.qlIndexFixing(Index1Y,$H3294,TRUE,_xll.ohTrigger(RecalcTrigger,Trigger1Y)),NA())</f>
        <v>7.9295424471741583E-3</v>
      </c>
      <c r="N3294" s="145">
        <f>IFERROR(_xll.qlIndexFixing(ONIndex1M,I3294,TRUE,_xll.ohTrigger(RecalcTrigger,Trigger1M)),NA())</f>
        <v>7.461687621033164E-3</v>
      </c>
      <c r="O3294" s="44">
        <f>IFERROR(_xll.qlIndexFixing(ONIndex3M,I3294,TRUE,_xll.ohTrigger(RecalcTrigger,Trigger3M)),NA())</f>
        <v>7.490564421336332E-3</v>
      </c>
      <c r="P3294" s="44">
        <f>IFERROR(_xll.qlIndexFixing(ONIndex6M,I3294,TRUE,_xll.ohTrigger(RecalcTrigger,Trigger6M)),NA())</f>
        <v>7.6394205231544721E-3</v>
      </c>
      <c r="Q3294" s="146">
        <f>IFERROR(_xll.qlIndexFixing(ONIndex1Y,I3294,TRUE,_xll.ohTrigger(RecalcTrigger,Trigger1Y)),NA())</f>
        <v>7.8493660761513873E-3</v>
      </c>
    </row>
    <row r="3295" spans="2:17" x14ac:dyDescent="0.2">
      <c r="B3295" s="39" t="s">
        <v>42</v>
      </c>
      <c r="D3295" s="42">
        <f>_xll.qlCalendarAdvance(Calendar,$D3294,B3295,"f",FALSE)</f>
        <v>62870</v>
      </c>
      <c r="E3295" s="140">
        <f>_xll.qlInterestRateIndexValueDate(IndexON,D3295)</f>
        <v>62870</v>
      </c>
      <c r="F3295" s="156">
        <f>IFERROR(_xll.qlIndexFixing(IndexON,D3295,TRUE,_xll.ohTrigger(RecalcTrigger,TriggerON)),NA())</f>
        <v>6.6512402095808554E-3</v>
      </c>
      <c r="H3295" s="42">
        <f>_xll.qlCalendarAdvance(Calendar,$H3294,B3295,"f",FALSE)</f>
        <v>62870</v>
      </c>
      <c r="I3295" s="140">
        <f>_xll.qlInterestRateIndexValueDate(Index1M,$H3295)</f>
        <v>62870</v>
      </c>
      <c r="J3295" s="145">
        <f>IFERROR(_xll.qlIndexFixing(Index1M,$H3295,TRUE,_xll.ohTrigger(RecalcTrigger,Trigger1M)),NA())</f>
        <v>7.4695224991825652E-3</v>
      </c>
      <c r="K3295" s="44">
        <f>IFERROR(_xll.qlIndexFixing(Index3M,H3295,TRUE,_xll.ohTrigger(RecalcTrigger,Trigger3M)),NA())</f>
        <v>7.5093134710548307E-3</v>
      </c>
      <c r="L3295" s="44">
        <f>IFERROR(_xll.qlIndexFixing(Index6M,$H3295,TRUE,_xll.ohTrigger(RecalcTrigger,Trigger6M)),NA())</f>
        <v>7.6801170816655539E-3</v>
      </c>
      <c r="M3295" s="146">
        <f>IFERROR(_xll.qlIndexFixing(Index1Y,$H3295,TRUE,_xll.ohTrigger(RecalcTrigger,Trigger1Y)),NA())</f>
        <v>7.9313558163937748E-3</v>
      </c>
      <c r="N3295" s="145">
        <f>IFERROR(_xll.qlIndexFixing(ONIndex1M,I3295,TRUE,_xll.ohTrigger(RecalcTrigger,Trigger1M)),NA())</f>
        <v>7.4635959716107259E-3</v>
      </c>
      <c r="O3295" s="44">
        <f>IFERROR(_xll.qlIndexFixing(ONIndex3M,I3295,TRUE,_xll.ohTrigger(RecalcTrigger,Trigger3M)),NA())</f>
        <v>7.4922075465821969E-3</v>
      </c>
      <c r="P3295" s="44">
        <f>IFERROR(_xll.qlIndexFixing(ONIndex6M,I3295,TRUE,_xll.ohTrigger(RecalcTrigger,Trigger6M)),NA())</f>
        <v>7.6413633359073696E-3</v>
      </c>
      <c r="Q3295" s="146">
        <f>IFERROR(_xll.qlIndexFixing(ONIndex1Y,I3295,TRUE,_xll.ohTrigger(RecalcTrigger,Trigger1Y)),NA())</f>
        <v>7.8513831238935516E-3</v>
      </c>
    </row>
    <row r="3296" spans="2:17" x14ac:dyDescent="0.2">
      <c r="B3296" s="39" t="s">
        <v>42</v>
      </c>
      <c r="D3296" s="42">
        <f>_xll.qlCalendarAdvance(Calendar,$D3295,B3296,"f",FALSE)</f>
        <v>62877</v>
      </c>
      <c r="E3296" s="140">
        <f>_xll.qlInterestRateIndexValueDate(IndexON,D3296)</f>
        <v>62877</v>
      </c>
      <c r="F3296" s="156">
        <f>IFERROR(_xll.qlIndexFixing(IndexON,D3296,TRUE,_xll.ohTrigger(RecalcTrigger,TriggerON)),NA())</f>
        <v>6.6529402629500467E-3</v>
      </c>
      <c r="H3296" s="42">
        <f>_xll.qlCalendarAdvance(Calendar,$H3295,B3296,"f",FALSE)</f>
        <v>62877</v>
      </c>
      <c r="I3296" s="140">
        <f>_xll.qlInterestRateIndexValueDate(Index1M,$H3296)</f>
        <v>62877</v>
      </c>
      <c r="J3296" s="145">
        <f>IFERROR(_xll.qlIndexFixing(Index1M,$H3296,TRUE,_xll.ohTrigger(RecalcTrigger,Trigger1M)),NA())</f>
        <v>7.4714082024864535E-3</v>
      </c>
      <c r="K3296" s="44">
        <f>IFERROR(_xll.qlIndexFixing(Index3M,H3296,TRUE,_xll.ohTrigger(RecalcTrigger,Trigger3M)),NA())</f>
        <v>7.5109094122834587E-3</v>
      </c>
      <c r="L3296" s="44">
        <f>IFERROR(_xll.qlIndexFixing(Index6M,$H3296,TRUE,_xll.ohTrigger(RecalcTrigger,Trigger6M)),NA())</f>
        <v>7.6819547156946619E-3</v>
      </c>
      <c r="M3296" s="146">
        <f>IFERROR(_xll.qlIndexFixing(Index1Y,$H3296,TRUE,_xll.ohTrigger(RecalcTrigger,Trigger1Y)),NA())</f>
        <v>7.9331607629847273E-3</v>
      </c>
      <c r="N3296" s="145">
        <f>IFERROR(_xll.qlIndexFixing(ONIndex1M,I3296,TRUE,_xll.ohTrigger(RecalcTrigger,Trigger1M)),NA())</f>
        <v>7.4654964130438373E-3</v>
      </c>
      <c r="O3296" s="44">
        <f>IFERROR(_xll.qlIndexFixing(ONIndex3M,I3296,TRUE,_xll.ohTrigger(RecalcTrigger,Trigger3M)),NA())</f>
        <v>7.4938438619143177E-3</v>
      </c>
      <c r="P3296" s="44">
        <f>IFERROR(_xll.qlIndexFixing(ONIndex6M,I3296,TRUE,_xll.ohTrigger(RecalcTrigger,Trigger6M)),NA())</f>
        <v>7.6432980968743625E-3</v>
      </c>
      <c r="Q3296" s="146">
        <f>IFERROR(_xll.qlIndexFixing(ONIndex1Y,I3296,TRUE,_xll.ohTrigger(RecalcTrigger,Trigger1Y)),NA())</f>
        <v>7.8533918120360369E-3</v>
      </c>
    </row>
    <row r="3297" spans="2:17" x14ac:dyDescent="0.2">
      <c r="B3297" s="39" t="s">
        <v>42</v>
      </c>
      <c r="D3297" s="42">
        <f>_xll.qlCalendarAdvance(Calendar,$D3296,B3297,"f",FALSE)</f>
        <v>62884</v>
      </c>
      <c r="E3297" s="140">
        <f>_xll.qlInterestRateIndexValueDate(IndexON,D3297)</f>
        <v>62884</v>
      </c>
      <c r="F3297" s="156">
        <f>IFERROR(_xll.qlIndexFixing(IndexON,D3297,TRUE,_xll.ohTrigger(RecalcTrigger,TriggerON)),NA())</f>
        <v>6.6546332412220632E-3</v>
      </c>
      <c r="H3297" s="42">
        <f>_xll.qlCalendarAdvance(Calendar,$H3296,B3297,"f",FALSE)</f>
        <v>62884</v>
      </c>
      <c r="I3297" s="140">
        <f>_xll.qlInterestRateIndexValueDate(Index1M,$H3297)</f>
        <v>62884</v>
      </c>
      <c r="J3297" s="145">
        <f>IFERROR(_xll.qlIndexFixing(Index1M,$H3297,TRUE,_xll.ohTrigger(RecalcTrigger,Trigger1M)),NA())</f>
        <v>7.4737057910990333E-3</v>
      </c>
      <c r="K3297" s="44">
        <f>IFERROR(_xll.qlIndexFixing(Index3M,H3297,TRUE,_xll.ohTrigger(RecalcTrigger,Trigger3M)),NA())</f>
        <v>7.5128774199215631E-3</v>
      </c>
      <c r="L3297" s="44">
        <f>IFERROR(_xll.qlIndexFixing(Index6M,$H3297,TRUE,_xll.ohTrigger(RecalcTrigger,Trigger6M)),NA())</f>
        <v>7.684201504585487E-3</v>
      </c>
      <c r="M3297" s="146">
        <f>IFERROR(_xll.qlIndexFixing(Index1Y,$H3297,TRUE,_xll.ohTrigger(RecalcTrigger,Trigger1Y)),NA())</f>
        <v>7.9347484603247143E-3</v>
      </c>
      <c r="N3297" s="145">
        <f>IFERROR(_xll.qlIndexFixing(ONIndex1M,I3297,TRUE,_xll.ohTrigger(RecalcTrigger,Trigger1M)),NA())</f>
        <v>7.4673889454135445E-3</v>
      </c>
      <c r="O3297" s="44">
        <f>IFERROR(_xll.qlIndexFixing(ONIndex3M,I3297,TRUE,_xll.ohTrigger(RecalcTrigger,Trigger3M)),NA())</f>
        <v>7.4954733673326945E-3</v>
      </c>
      <c r="P3297" s="44">
        <f>IFERROR(_xll.qlIndexFixing(ONIndex6M,I3297,TRUE,_xll.ohTrigger(RecalcTrigger,Trigger6M)),NA())</f>
        <v>7.6452248057312655E-3</v>
      </c>
      <c r="Q3297" s="146">
        <f>IFERROR(_xll.qlIndexFixing(ONIndex1Y,I3297,TRUE,_xll.ohTrigger(RecalcTrigger,Trigger1Y)),NA())</f>
        <v>7.8553921405788429E-3</v>
      </c>
    </row>
    <row r="3298" spans="2:17" x14ac:dyDescent="0.2">
      <c r="B3298" s="39" t="s">
        <v>42</v>
      </c>
      <c r="D3298" s="42">
        <f>_xll.qlCalendarAdvance(Calendar,$D3297,B3298,"f",FALSE)</f>
        <v>62891</v>
      </c>
      <c r="E3298" s="140">
        <f>_xll.qlInterestRateIndexValueDate(IndexON,D3298)</f>
        <v>62891</v>
      </c>
      <c r="F3298" s="156">
        <f>IFERROR(_xll.qlIndexFixing(IndexON,D3298,TRUE,_xll.ohTrigger(RecalcTrigger,TriggerON)),NA())</f>
        <v>6.656319144396905E-3</v>
      </c>
      <c r="H3298" s="42">
        <f>_xll.qlCalendarAdvance(Calendar,$H3297,B3298,"f",FALSE)</f>
        <v>62891</v>
      </c>
      <c r="I3298" s="140">
        <f>_xll.qlInterestRateIndexValueDate(Index1M,$H3298)</f>
        <v>62891</v>
      </c>
      <c r="J3298" s="145">
        <f>IFERROR(_xll.qlIndexFixing(Index1M,$H3298,TRUE,_xll.ohTrigger(RecalcTrigger,Trigger1M)),NA())</f>
        <v>7.4764115348724403E-3</v>
      </c>
      <c r="K3298" s="44">
        <f>IFERROR(_xll.qlIndexFixing(Index3M,H3298,TRUE,_xll.ohTrigger(RecalcTrigger,Trigger3M)),NA())</f>
        <v>7.5144588082079579E-3</v>
      </c>
      <c r="L3298" s="44">
        <f>IFERROR(_xll.qlIndexFixing(Index6M,$H3298,TRUE,_xll.ohTrigger(RecalcTrigger,Trigger6M)),NA())</f>
        <v>7.6860218988309822E-3</v>
      </c>
      <c r="M3298" s="146">
        <f>IFERROR(_xll.qlIndexFixing(Index1Y,$H3298,TRUE,_xll.ohTrigger(RecalcTrigger,Trigger1Y)),NA())</f>
        <v>7.9365371244199956E-3</v>
      </c>
      <c r="N3298" s="145">
        <f>IFERROR(_xll.qlIndexFixing(ONIndex1M,I3298,TRUE,_xll.ohTrigger(RecalcTrigger,Trigger1M)),NA())</f>
        <v>7.4692735686388012E-3</v>
      </c>
      <c r="O3298" s="44">
        <f>IFERROR(_xll.qlIndexFixing(ONIndex3M,I3298,TRUE,_xll.ohTrigger(RecalcTrigger,Trigger3M)),NA())</f>
        <v>7.4970960629994199E-3</v>
      </c>
      <c r="P3298" s="44">
        <f>IFERROR(_xll.qlIndexFixing(ONIndex6M,I3298,TRUE,_xll.ohTrigger(RecalcTrigger,Trigger6M)),NA())</f>
        <v>7.6471434628022639E-3</v>
      </c>
      <c r="Q3298" s="146">
        <f>IFERROR(_xll.qlIndexFixing(ONIndex1Y,I3298,TRUE,_xll.ohTrigger(RecalcTrigger,Trigger1Y)),NA())</f>
        <v>7.8573841095219699E-3</v>
      </c>
    </row>
    <row r="3299" spans="2:17" x14ac:dyDescent="0.2">
      <c r="B3299" s="39" t="s">
        <v>42</v>
      </c>
      <c r="D3299" s="42">
        <f>_xll.qlCalendarAdvance(Calendar,$D3298,B3299,"f",FALSE)</f>
        <v>62898</v>
      </c>
      <c r="E3299" s="140">
        <f>_xll.qlInterestRateIndexValueDate(IndexON,D3299)</f>
        <v>62898</v>
      </c>
      <c r="F3299" s="156">
        <f>IFERROR(_xll.qlIndexFixing(IndexON,D3299,TRUE,_xll.ohTrigger(RecalcTrigger,TriggerON)),NA())</f>
        <v>6.6579979723935256E-3</v>
      </c>
      <c r="H3299" s="42">
        <f>_xll.qlCalendarAdvance(Calendar,$H3298,B3299,"f",FALSE)</f>
        <v>62898</v>
      </c>
      <c r="I3299" s="140">
        <f>_xll.qlInterestRateIndexValueDate(Index1M,$H3299)</f>
        <v>62898</v>
      </c>
      <c r="J3299" s="145">
        <f>IFERROR(_xll.qlIndexFixing(Index1M,$H3299,TRUE,_xll.ohTrigger(RecalcTrigger,Trigger1M)),NA())</f>
        <v>7.4774355227477576E-3</v>
      </c>
      <c r="K3299" s="44">
        <f>IFERROR(_xll.qlIndexFixing(Index3M,H3299,TRUE,_xll.ohTrigger(RecalcTrigger,Trigger3M)),NA())</f>
        <v>7.5160333744906183E-3</v>
      </c>
      <c r="L3299" s="44">
        <f>IFERROR(_xll.qlIndexFixing(Index6M,$H3299,TRUE,_xll.ohTrigger(RecalcTrigger,Trigger6M)),NA())</f>
        <v>7.6878342117857618E-3</v>
      </c>
      <c r="M3299" s="146">
        <f>IFERROR(_xll.qlIndexFixing(Index1Y,$H3299,TRUE,_xll.ohTrigger(RecalcTrigger,Trigger1Y)),NA())</f>
        <v>7.9383173659275386E-3</v>
      </c>
      <c r="N3299" s="145">
        <f>IFERROR(_xll.qlIndexFixing(ONIndex1M,I3299,TRUE,_xll.ohTrigger(RecalcTrigger,Trigger1M)),NA())</f>
        <v>7.4711502829627463E-3</v>
      </c>
      <c r="O3299" s="44">
        <f>IFERROR(_xll.qlIndexFixing(ONIndex3M,I3299,TRUE,_xll.ohTrigger(RecalcTrigger,Trigger3M)),NA())</f>
        <v>7.4987119487524012E-3</v>
      </c>
      <c r="P3299" s="44">
        <f>IFERROR(_xll.qlIndexFixing(ONIndex6M,I3299,TRUE,_xll.ohTrigger(RecalcTrigger,Trigger6M)),NA())</f>
        <v>7.6490540680063113E-3</v>
      </c>
      <c r="Q3299" s="146">
        <f>IFERROR(_xll.qlIndexFixing(ONIndex1Y,I3299,TRUE,_xll.ohTrigger(RecalcTrigger,Trigger1Y)),NA())</f>
        <v>7.8593677188654176E-3</v>
      </c>
    </row>
    <row r="3300" spans="2:17" x14ac:dyDescent="0.2">
      <c r="B3300" s="39" t="s">
        <v>42</v>
      </c>
      <c r="D3300" s="42">
        <f>_xll.qlCalendarAdvance(Calendar,$D3299,B3300,"f",FALSE)</f>
        <v>62905</v>
      </c>
      <c r="E3300" s="140">
        <f>_xll.qlInterestRateIndexValueDate(IndexON,D3300)</f>
        <v>62905</v>
      </c>
      <c r="F3300" s="156">
        <f>IFERROR(_xll.qlIndexFixing(IndexON,D3300,TRUE,_xll.ohTrigger(RecalcTrigger,TriggerON)),NA())</f>
        <v>6.6596697253740178E-3</v>
      </c>
      <c r="H3300" s="42">
        <f>_xll.qlCalendarAdvance(Calendar,$H3299,B3300,"f",FALSE)</f>
        <v>62905</v>
      </c>
      <c r="I3300" s="140">
        <f>_xll.qlInterestRateIndexValueDate(Index1M,$H3300)</f>
        <v>62905</v>
      </c>
      <c r="J3300" s="145">
        <f>IFERROR(_xll.qlIndexFixing(Index1M,$H3300,TRUE,_xll.ohTrigger(RecalcTrigger,Trigger1M)),NA())</f>
        <v>7.4792885180880791E-3</v>
      </c>
      <c r="K3300" s="44">
        <f>IFERROR(_xll.qlIndexFixing(Index3M,H3300,TRUE,_xll.ohTrigger(RecalcTrigger,Trigger3M)),NA())</f>
        <v>7.5176011187589728E-3</v>
      </c>
      <c r="L3300" s="44">
        <f>IFERROR(_xll.qlIndexFixing(Index6M,$H3300,TRUE,_xll.ohTrigger(RecalcTrigger,Trigger6M)),NA())</f>
        <v>7.6896384434286839E-3</v>
      </c>
      <c r="M3300" s="146">
        <f>IFERROR(_xll.qlIndexFixing(Index1Y,$H3300,TRUE,_xll.ohTrigger(RecalcTrigger,Trigger1Y)),NA())</f>
        <v>7.9400891848033783E-3</v>
      </c>
      <c r="N3300" s="145">
        <f>IFERROR(_xll.qlIndexFixing(ONIndex1M,I3300,TRUE,_xll.ohTrigger(RecalcTrigger,Trigger1M)),NA())</f>
        <v>7.4730190879801484E-3</v>
      </c>
      <c r="O3300" s="44">
        <f>IFERROR(_xll.qlIndexFixing(ONIndex3M,I3300,TRUE,_xll.ohTrigger(RecalcTrigger,Trigger3M)),NA())</f>
        <v>7.5003210246726848E-3</v>
      </c>
      <c r="P3300" s="44">
        <f>IFERROR(_xll.qlIndexFixing(ONIndex6M,I3300,TRUE,_xll.ohTrigger(RecalcTrigger,Trigger6M)),NA())</f>
        <v>7.6509566211813151E-3</v>
      </c>
      <c r="Q3300" s="146">
        <f>IFERROR(_xll.qlIndexFixing(ONIndex1Y,I3300,TRUE,_xll.ohTrigger(RecalcTrigger,Trigger1Y)),NA())</f>
        <v>7.8613429687712788E-3</v>
      </c>
    </row>
    <row r="3301" spans="2:17" x14ac:dyDescent="0.2">
      <c r="B3301" s="39" t="s">
        <v>42</v>
      </c>
      <c r="D3301" s="42">
        <f>_xll.qlCalendarAdvance(Calendar,$D3300,B3301,"f",FALSE)</f>
        <v>62912</v>
      </c>
      <c r="E3301" s="140">
        <f>_xll.qlInterestRateIndexValueDate(IndexON,D3301)</f>
        <v>62912</v>
      </c>
      <c r="F3301" s="156">
        <f>IFERROR(_xll.qlIndexFixing(IndexON,D3301,TRUE,_xll.ohTrigger(RecalcTrigger,TriggerON)),NA())</f>
        <v>6.6613344031762889E-3</v>
      </c>
      <c r="H3301" s="42">
        <f>_xll.qlCalendarAdvance(Calendar,$H3300,B3301,"f",FALSE)</f>
        <v>62912</v>
      </c>
      <c r="I3301" s="140">
        <f>_xll.qlInterestRateIndexValueDate(Index1M,$H3301)</f>
        <v>62912</v>
      </c>
      <c r="J3301" s="145">
        <f>IFERROR(_xll.qlIndexFixing(Index1M,$H3301,TRUE,_xll.ohTrigger(RecalcTrigger,Trigger1M)),NA())</f>
        <v>7.4811335997636598E-3</v>
      </c>
      <c r="K3301" s="44">
        <f>IFERROR(_xll.qlIndexFixing(Index3M,H3301,TRUE,_xll.ohTrigger(RecalcTrigger,Trigger3M)),NA())</f>
        <v>7.5191620410059732E-3</v>
      </c>
      <c r="L3301" s="44">
        <f>IFERROR(_xll.qlIndexFixing(Index6M,$H3301,TRUE,_xll.ohTrigger(RecalcTrigger,Trigger6M)),NA())</f>
        <v>7.6914345937381659E-3</v>
      </c>
      <c r="M3301" s="146">
        <f>IFERROR(_xll.qlIndexFixing(Index1Y,$H3301,TRUE,_xll.ohTrigger(RecalcTrigger,Trigger1Y)),NA())</f>
        <v>7.9418525810019958E-3</v>
      </c>
      <c r="N3301" s="145">
        <f>IFERROR(_xll.qlIndexFixing(ONIndex1M,I3301,TRUE,_xll.ohTrigger(RecalcTrigger,Trigger1M)),NA())</f>
        <v>7.4748799840151925E-3</v>
      </c>
      <c r="O3301" s="44">
        <f>IFERROR(_xll.qlIndexFixing(ONIndex3M,I3301,TRUE,_xll.ohTrigger(RecalcTrigger,Trigger3M)),NA())</f>
        <v>7.5019232906792244E-3</v>
      </c>
      <c r="P3301" s="44">
        <f>IFERROR(_xll.qlIndexFixing(ONIndex6M,I3301,TRUE,_xll.ohTrigger(RecalcTrigger,Trigger6M)),NA())</f>
        <v>7.6528511225704143E-3</v>
      </c>
      <c r="Q3301" s="146">
        <f>IFERROR(_xll.qlIndexFixing(ONIndex1Y,I3301,TRUE,_xll.ohTrigger(RecalcTrigger,Trigger1Y)),NA())</f>
        <v>7.8633098589964145E-3</v>
      </c>
    </row>
    <row r="3302" spans="2:17" x14ac:dyDescent="0.2">
      <c r="B3302" s="39" t="s">
        <v>42</v>
      </c>
      <c r="D3302" s="42">
        <f>_xll.qlCalendarAdvance(Calendar,$D3301,B3302,"f",FALSE)</f>
        <v>62919</v>
      </c>
      <c r="E3302" s="140">
        <f>_xll.qlInterestRateIndexValueDate(IndexON,D3302)</f>
        <v>62919</v>
      </c>
      <c r="F3302" s="156">
        <f>IFERROR(_xll.qlIndexFixing(IndexON,D3302,TRUE,_xll.ohTrigger(RecalcTrigger,TriggerON)),NA())</f>
        <v>6.6629920058003389E-3</v>
      </c>
      <c r="H3302" s="42">
        <f>_xll.qlCalendarAdvance(Calendar,$H3301,B3302,"f",FALSE)</f>
        <v>62919</v>
      </c>
      <c r="I3302" s="140">
        <f>_xll.qlInterestRateIndexValueDate(Index1M,$H3302)</f>
        <v>62919</v>
      </c>
      <c r="J3302" s="145">
        <f>IFERROR(_xll.qlIndexFixing(Index1M,$H3302,TRUE,_xll.ohTrigger(RecalcTrigger,Trigger1M)),NA())</f>
        <v>7.4827635286011853E-3</v>
      </c>
      <c r="K3302" s="44">
        <f>IFERROR(_xll.qlIndexFixing(Index3M,H3302,TRUE,_xll.ohTrigger(RecalcTrigger,Trigger3M)),NA())</f>
        <v>7.5205289926369772E-3</v>
      </c>
      <c r="L3302" s="44">
        <f>IFERROR(_xll.qlIndexFixing(Index6M,$H3302,TRUE,_xll.ohTrigger(RecalcTrigger,Trigger6M)),NA())</f>
        <v>7.6930167655145931E-3</v>
      </c>
      <c r="M3302" s="146">
        <f>IFERROR(_xll.qlIndexFixing(Index1Y,$H3302,TRUE,_xll.ohTrigger(RecalcTrigger,Trigger1Y)),NA())</f>
        <v>7.9436075544800921E-3</v>
      </c>
      <c r="N3302" s="145">
        <f>IFERROR(_xll.qlIndexFixing(ONIndex1M,I3302,TRUE,_xll.ohTrigger(RecalcTrigger,Trigger1M)),NA())</f>
        <v>7.4767329709868324E-3</v>
      </c>
      <c r="O3302" s="44">
        <f>IFERROR(_xll.qlIndexFixing(ONIndex3M,I3302,TRUE,_xll.ohTrigger(RecalcTrigger,Trigger3M)),NA())</f>
        <v>7.5035187468530662E-3</v>
      </c>
      <c r="P3302" s="44">
        <f>IFERROR(_xll.qlIndexFixing(ONIndex6M,I3302,TRUE,_xll.ohTrigger(RecalcTrigger,Trigger6M)),NA())</f>
        <v>7.6547375720115163E-3</v>
      </c>
      <c r="Q3302" s="146">
        <f>IFERROR(_xll.qlIndexFixing(ONIndex1Y,I3302,TRUE,_xll.ohTrigger(RecalcTrigger,Trigger1Y)),NA())</f>
        <v>7.8652683897839637E-3</v>
      </c>
    </row>
    <row r="3303" spans="2:17" x14ac:dyDescent="0.2">
      <c r="B3303" s="39" t="s">
        <v>42</v>
      </c>
      <c r="D3303" s="42">
        <f>_xll.qlCalendarAdvance(Calendar,$D3302,B3303,"f",FALSE)</f>
        <v>62926</v>
      </c>
      <c r="E3303" s="140">
        <f>_xll.qlInterestRateIndexValueDate(IndexON,D3303)</f>
        <v>62926</v>
      </c>
      <c r="F3303" s="156">
        <f>IFERROR(_xll.qlIndexFixing(IndexON,D3303,TRUE,_xll.ohTrigger(RecalcTrigger,TriggerON)),NA())</f>
        <v>6.6646425333272141E-3</v>
      </c>
      <c r="H3303" s="42">
        <f>_xll.qlCalendarAdvance(Calendar,$H3302,B3303,"f",FALSE)</f>
        <v>62926</v>
      </c>
      <c r="I3303" s="140">
        <f>_xll.qlInterestRateIndexValueDate(Index1M,$H3303)</f>
        <v>62926</v>
      </c>
      <c r="J3303" s="145">
        <f>IFERROR(_xll.qlIndexFixing(Index1M,$H3303,TRUE,_xll.ohTrigger(RecalcTrigger,Trigger1M)),NA())</f>
        <v>7.4845933106988767E-3</v>
      </c>
      <c r="K3303" s="44">
        <f>IFERROR(_xll.qlIndexFixing(Index3M,H3303,TRUE,_xll.ohTrigger(RecalcTrigger,Trigger3M)),NA())</f>
        <v>7.5220767262429069E-3</v>
      </c>
      <c r="L3303" s="44">
        <f>IFERROR(_xll.qlIndexFixing(Index6M,$H3303,TRUE,_xll.ohTrigger(RecalcTrigger,Trigger6M)),NA())</f>
        <v>7.6947972928742064E-3</v>
      </c>
      <c r="M3303" s="146">
        <f>IFERROR(_xll.qlIndexFixing(Index1Y,$H3303,TRUE,_xll.ohTrigger(RecalcTrigger,Trigger1Y)),NA())</f>
        <v>7.9453541051932586E-3</v>
      </c>
      <c r="N3303" s="145">
        <f>IFERROR(_xll.qlIndexFixing(ONIndex1M,I3303,TRUE,_xll.ohTrigger(RecalcTrigger,Trigger1M)),NA())</f>
        <v>7.4785780488950682E-3</v>
      </c>
      <c r="O3303" s="44">
        <f>IFERROR(_xll.qlIndexFixing(ONIndex3M,I3303,TRUE,_xll.ohTrigger(RecalcTrigger,Trigger3M)),NA())</f>
        <v>7.505107393113164E-3</v>
      </c>
      <c r="P3303" s="44">
        <f>IFERROR(_xll.qlIndexFixing(ONIndex6M,I3303,TRUE,_xll.ohTrigger(RecalcTrigger,Trigger6M)),NA())</f>
        <v>7.6566159695856673E-3</v>
      </c>
      <c r="Q3303" s="146">
        <f>IFERROR(_xll.qlIndexFixing(ONIndex1Y,I3303,TRUE,_xll.ohTrigger(RecalcTrigger,Trigger1Y)),NA())</f>
        <v>7.8672185608907874E-3</v>
      </c>
    </row>
    <row r="3304" spans="2:17" x14ac:dyDescent="0.2">
      <c r="B3304" s="39" t="s">
        <v>42</v>
      </c>
      <c r="D3304" s="42">
        <f>_xll.qlCalendarAdvance(Calendar,$D3303,B3304,"f",FALSE)</f>
        <v>62933</v>
      </c>
      <c r="E3304" s="140">
        <f>_xll.qlInterestRateIndexValueDate(IndexON,D3304)</f>
        <v>62933</v>
      </c>
      <c r="F3304" s="156">
        <f>IFERROR(_xll.qlIndexFixing(IndexON,D3304,TRUE,_xll.ohTrigger(RecalcTrigger,TriggerON)),NA())</f>
        <v>6.6662859856758683E-3</v>
      </c>
      <c r="H3304" s="42">
        <f>_xll.qlCalendarAdvance(Calendar,$H3303,B3304,"f",FALSE)</f>
        <v>62933</v>
      </c>
      <c r="I3304" s="140">
        <f>_xll.qlInterestRateIndexValueDate(Index1M,$H3304)</f>
        <v>62933</v>
      </c>
      <c r="J3304" s="145">
        <f>IFERROR(_xll.qlIndexFixing(Index1M,$H3304,TRUE,_xll.ohTrigger(RecalcTrigger,Trigger1M)),NA())</f>
        <v>7.4864151792756184E-3</v>
      </c>
      <c r="K3304" s="44">
        <f>IFERROR(_xll.qlIndexFixing(Index3M,H3304,TRUE,_xll.ohTrigger(RecalcTrigger,Trigger3M)),NA())</f>
        <v>7.5236176379366807E-3</v>
      </c>
      <c r="L3304" s="44">
        <f>IFERROR(_xll.qlIndexFixing(Index6M,$H3304,TRUE,_xll.ohTrigger(RecalcTrigger,Trigger6M)),NA())</f>
        <v>7.6965697389966715E-3</v>
      </c>
      <c r="M3304" s="146">
        <f>IFERROR(_xll.qlIndexFixing(Index1Y,$H3304,TRUE,_xll.ohTrigger(RecalcTrigger,Trigger1Y)),NA())</f>
        <v>7.9470922330975302E-3</v>
      </c>
      <c r="N3304" s="145">
        <f>IFERROR(_xll.qlIndexFixing(ONIndex1M,I3304,TRUE,_xll.ohTrigger(RecalcTrigger,Trigger1M)),NA())</f>
        <v>7.4804152176588534E-3</v>
      </c>
      <c r="O3304" s="44">
        <f>IFERROR(_xll.qlIndexFixing(ONIndex3M,I3304,TRUE,_xll.ohTrigger(RecalcTrigger,Trigger3M)),NA())</f>
        <v>7.5066892295405641E-3</v>
      </c>
      <c r="P3304" s="44">
        <f>IFERROR(_xll.qlIndexFixing(ONIndex6M,I3304,TRUE,_xll.ohTrigger(RecalcTrigger,Trigger6M)),NA())</f>
        <v>7.6584863151307747E-3</v>
      </c>
      <c r="Q3304" s="146">
        <f>IFERROR(_xll.qlIndexFixing(ONIndex1Y,I3304,TRUE,_xll.ohTrigger(RecalcTrigger,Trigger1Y)),NA())</f>
        <v>7.869160372397932E-3</v>
      </c>
    </row>
    <row r="3305" spans="2:17" x14ac:dyDescent="0.2">
      <c r="B3305" s="39" t="s">
        <v>42</v>
      </c>
      <c r="D3305" s="42">
        <f>_xll.qlCalendarAdvance(Calendar,$D3304,B3305,"f",FALSE)</f>
        <v>62940</v>
      </c>
      <c r="E3305" s="140">
        <f>_xll.qlInterestRateIndexValueDate(IndexON,D3305)</f>
        <v>62940</v>
      </c>
      <c r="F3305" s="156">
        <f>IFERROR(_xll.qlIndexFixing(IndexON,D3305,TRUE,_xll.ohTrigger(RecalcTrigger,TriggerON)),NA())</f>
        <v>6.6679223630083939E-3</v>
      </c>
      <c r="H3305" s="42">
        <f>_xll.qlCalendarAdvance(Calendar,$H3304,B3305,"f",FALSE)</f>
        <v>62940</v>
      </c>
      <c r="I3305" s="140">
        <f>_xll.qlInterestRateIndexValueDate(Index1M,$H3305)</f>
        <v>62940</v>
      </c>
      <c r="J3305" s="145">
        <f>IFERROR(_xll.qlIndexFixing(Index1M,$H3305,TRUE,_xll.ohTrigger(RecalcTrigger,Trigger1M)),NA())</f>
        <v>7.4882291343287095E-3</v>
      </c>
      <c r="K3305" s="44">
        <f>IFERROR(_xll.qlIndexFixing(Index3M,H3305,TRUE,_xll.ohTrigger(RecalcTrigger,Trigger3M)),NA())</f>
        <v>7.5251517277111733E-3</v>
      </c>
      <c r="L3305" s="44">
        <f>IFERROR(_xll.qlIndexFixing(Index6M,$H3305,TRUE,_xll.ohTrigger(RecalcTrigger,Trigger6M)),NA())</f>
        <v>7.6983341038616149E-3</v>
      </c>
      <c r="M3305" s="146">
        <f>IFERROR(_xll.qlIndexFixing(Index1Y,$H3305,TRUE,_xll.ohTrigger(RecalcTrigger,Trigger1Y)),NA())</f>
        <v>7.9488219381496084E-3</v>
      </c>
      <c r="N3305" s="145">
        <f>IFERROR(_xll.qlIndexFixing(ONIndex1M,I3305,TRUE,_xll.ohTrigger(RecalcTrigger,Trigger1M)),NA())</f>
        <v>7.4822444773592345E-3</v>
      </c>
      <c r="O3305" s="44">
        <f>IFERROR(_xll.qlIndexFixing(ONIndex3M,I3305,TRUE,_xll.ohTrigger(RecalcTrigger,Trigger3M)),NA())</f>
        <v>7.5082642561352664E-3</v>
      </c>
      <c r="P3305" s="44">
        <f>IFERROR(_xll.qlIndexFixing(ONIndex6M,I3305,TRUE,_xll.ohTrigger(RecalcTrigger,Trigger6M)),NA())</f>
        <v>7.6603486088899775E-3</v>
      </c>
      <c r="Q3305" s="146">
        <f>IFERROR(_xll.qlIndexFixing(ONIndex1Y,I3305,TRUE,_xll.ohTrigger(RecalcTrigger,Trigger1Y)),NA())</f>
        <v>7.8710938243864437E-3</v>
      </c>
    </row>
    <row r="3306" spans="2:17" x14ac:dyDescent="0.2">
      <c r="B3306" s="39" t="s">
        <v>42</v>
      </c>
      <c r="D3306" s="42">
        <f>_xll.qlCalendarAdvance(Calendar,$D3305,B3306,"f",FALSE)</f>
        <v>62947</v>
      </c>
      <c r="E3306" s="140">
        <f>_xll.qlInterestRateIndexValueDate(IndexON,D3306)</f>
        <v>62947</v>
      </c>
      <c r="F3306" s="156">
        <f>IFERROR(_xll.qlIndexFixing(IndexON,D3306,TRUE,_xll.ohTrigger(RecalcTrigger,TriggerON)),NA())</f>
        <v>6.6695516651626985E-3</v>
      </c>
      <c r="H3306" s="42">
        <f>_xll.qlCalendarAdvance(Calendar,$H3305,B3306,"f",FALSE)</f>
        <v>62947</v>
      </c>
      <c r="I3306" s="140">
        <f>_xll.qlInterestRateIndexValueDate(Index1M,$H3306)</f>
        <v>62947</v>
      </c>
      <c r="J3306" s="145">
        <f>IFERROR(_xll.qlIndexFixing(Index1M,$H3306,TRUE,_xll.ohTrigger(RecalcTrigger,Trigger1M)),NA())</f>
        <v>7.4902403030789374E-3</v>
      </c>
      <c r="K3306" s="44">
        <f>IFERROR(_xll.qlIndexFixing(Index3M,H3306,TRUE,_xll.ohTrigger(RecalcTrigger,Trigger3M)),NA())</f>
        <v>7.5268643216343661E-3</v>
      </c>
      <c r="L3306" s="44">
        <f>IFERROR(_xll.qlIndexFixing(Index6M,$H3306,TRUE,_xll.ohTrigger(RecalcTrigger,Trigger6M)),NA())</f>
        <v>7.7002941245096221E-3</v>
      </c>
      <c r="M3306" s="146">
        <f>IFERROR(_xll.qlIndexFixing(Index1Y,$H3306,TRUE,_xll.ohTrigger(RecalcTrigger,Trigger1Y)),NA())</f>
        <v>7.9505432203059723E-3</v>
      </c>
      <c r="N3306" s="145">
        <f>IFERROR(_xll.qlIndexFixing(ONIndex1M,I3306,TRUE,_xll.ohTrigger(RecalcTrigger,Trigger1M)),NA())</f>
        <v>7.4840658279151651E-3</v>
      </c>
      <c r="O3306" s="44">
        <f>IFERROR(_xll.qlIndexFixing(ONIndex3M,I3306,TRUE,_xll.ohTrigger(RecalcTrigger,Trigger3M)),NA())</f>
        <v>7.5098324727351784E-3</v>
      </c>
      <c r="P3306" s="44">
        <f>IFERROR(_xll.qlIndexFixing(ONIndex6M,I3306,TRUE,_xll.ohTrigger(RecalcTrigger,Trigger6M)),NA())</f>
        <v>7.6622028506201367E-3</v>
      </c>
      <c r="Q3306" s="146">
        <f>IFERROR(_xll.qlIndexFixing(ONIndex1Y,I3306,TRUE,_xll.ohTrigger(RecalcTrigger,Trigger1Y)),NA())</f>
        <v>7.8730189168563225E-3</v>
      </c>
    </row>
    <row r="3307" spans="2:17" x14ac:dyDescent="0.2">
      <c r="B3307" s="39" t="s">
        <v>42</v>
      </c>
      <c r="D3307" s="42">
        <f>_xll.qlCalendarAdvance(Calendar,$D3306,B3307,"f",FALSE)</f>
        <v>62954</v>
      </c>
      <c r="E3307" s="140">
        <f>_xll.qlInterestRateIndexValueDate(IndexON,D3307)</f>
        <v>62954</v>
      </c>
      <c r="F3307" s="156">
        <f>IFERROR(_xll.qlIndexFixing(IndexON,D3307,TRUE,_xll.ohTrigger(RecalcTrigger,TriggerON)),NA())</f>
        <v>6.671173892138782E-3</v>
      </c>
      <c r="H3307" s="42">
        <f>_xll.qlCalendarAdvance(Calendar,$H3306,B3307,"f",FALSE)</f>
        <v>62954</v>
      </c>
      <c r="I3307" s="140">
        <f>_xll.qlInterestRateIndexValueDate(Index1M,$H3307)</f>
        <v>62954</v>
      </c>
      <c r="J3307" s="145">
        <f>IFERROR(_xll.qlIndexFixing(Index1M,$H3307,TRUE,_xll.ohTrigger(RecalcTrigger,Trigger1M)),NA())</f>
        <v>7.4920379027033244E-3</v>
      </c>
      <c r="K3307" s="44">
        <f>IFERROR(_xll.qlIndexFixing(Index3M,H3307,TRUE,_xll.ohTrigger(RecalcTrigger,Trigger3M)),NA())</f>
        <v>7.5283843115849861E-3</v>
      </c>
      <c r="L3307" s="44">
        <f>IFERROR(_xll.qlIndexFixing(Index6M,$H3307,TRUE,_xll.ohTrigger(RecalcTrigger,Trigger6M)),NA())</f>
        <v>7.7020417863586108E-3</v>
      </c>
      <c r="M3307" s="146">
        <f>IFERROR(_xll.qlIndexFixing(Index1Y,$H3307,TRUE,_xll.ohTrigger(RecalcTrigger,Trigger1Y)),NA())</f>
        <v>7.9522560795237673E-3</v>
      </c>
      <c r="N3307" s="145">
        <f>IFERROR(_xll.qlIndexFixing(ONIndex1M,I3307,TRUE,_xll.ohTrigger(RecalcTrigger,Trigger1M)),NA())</f>
        <v>7.485879269569784E-3</v>
      </c>
      <c r="O3307" s="44">
        <f>IFERROR(_xll.qlIndexFixing(ONIndex3M,I3307,TRUE,_xll.ohTrigger(RecalcTrigger,Trigger3M)),NA())</f>
        <v>7.5113938796644852E-3</v>
      </c>
      <c r="P3307" s="44">
        <f>IFERROR(_xll.qlIndexFixing(ONIndex6M,I3307,TRUE,_xll.ohTrigger(RecalcTrigger,Trigger6M)),NA())</f>
        <v>7.6640490405643913E-3</v>
      </c>
      <c r="Q3307" s="146">
        <f>IFERROR(_xll.qlIndexFixing(ONIndex1Y,I3307,TRUE,_xll.ohTrigger(RecalcTrigger,Trigger1Y)),NA())</f>
        <v>7.8749356496454759E-3</v>
      </c>
    </row>
    <row r="3308" spans="2:17" x14ac:dyDescent="0.2">
      <c r="B3308" s="39" t="s">
        <v>42</v>
      </c>
      <c r="D3308" s="42">
        <f>_xll.qlCalendarAdvance(Calendar,$D3307,B3308,"f",FALSE)</f>
        <v>62961</v>
      </c>
      <c r="E3308" s="140">
        <f>_xll.qlInterestRateIndexValueDate(IndexON,D3308)</f>
        <v>62961</v>
      </c>
      <c r="F3308" s="156">
        <f>IFERROR(_xll.qlIndexFixing(IndexON,D3308,TRUE,_xll.ohTrigger(RecalcTrigger,TriggerON)),NA())</f>
        <v>6.672789044098737E-3</v>
      </c>
      <c r="H3308" s="42">
        <f>_xll.qlCalendarAdvance(Calendar,$H3307,B3308,"f",FALSE)</f>
        <v>62961</v>
      </c>
      <c r="I3308" s="140">
        <f>_xll.qlInterestRateIndexValueDate(Index1M,$H3308)</f>
        <v>62961</v>
      </c>
      <c r="J3308" s="145">
        <f>IFERROR(_xll.qlIndexFixing(Index1M,$H3308,TRUE,_xll.ohTrigger(RecalcTrigger,Trigger1M)),NA())</f>
        <v>7.4938275886394399E-3</v>
      </c>
      <c r="K3308" s="44">
        <f>IFERROR(_xll.qlIndexFixing(Index3M,H3308,TRUE,_xll.ohTrigger(RecalcTrigger,Trigger3M)),NA())</f>
        <v>7.5298974794569904E-3</v>
      </c>
      <c r="L3308" s="44">
        <f>IFERROR(_xll.qlIndexFixing(Index6M,$H3308,TRUE,_xll.ohTrigger(RecalcTrigger,Trigger6M)),NA())</f>
        <v>7.7037813667221967E-3</v>
      </c>
      <c r="M3308" s="146">
        <f>IFERROR(_xll.qlIndexFixing(Index1Y,$H3308,TRUE,_xll.ohTrigger(RecalcTrigger,Trigger1Y)),NA())</f>
        <v>7.9539605157594728E-3</v>
      </c>
      <c r="N3308" s="145">
        <f>IFERROR(_xll.qlIndexFixing(ONIndex1M,I3308,TRUE,_xll.ohTrigger(RecalcTrigger,Trigger1M)),NA())</f>
        <v>7.4876848019989062E-3</v>
      </c>
      <c r="O3308" s="44">
        <f>IFERROR(_xll.qlIndexFixing(ONIndex3M,I3308,TRUE,_xll.ohTrigger(RecalcTrigger,Trigger3M)),NA())</f>
        <v>7.5129484765179555E-3</v>
      </c>
      <c r="P3308" s="44">
        <f>IFERROR(_xll.qlIndexFixing(ONIndex6M,I3308,TRUE,_xll.ohTrigger(RecalcTrigger,Trigger6M)),NA())</f>
        <v>7.6658871784796023E-3</v>
      </c>
      <c r="Q3308" s="146">
        <f>IFERROR(_xll.qlIndexFixing(ONIndex1Y,I3308,TRUE,_xll.ohTrigger(RecalcTrigger,Trigger1Y)),NA())</f>
        <v>7.8768440228349501E-3</v>
      </c>
    </row>
    <row r="3309" spans="2:17" x14ac:dyDescent="0.2">
      <c r="B3309" s="39" t="s">
        <v>42</v>
      </c>
      <c r="D3309" s="42">
        <f>_xll.qlCalendarAdvance(Calendar,$D3308,B3309,"f",FALSE)</f>
        <v>62968</v>
      </c>
      <c r="E3309" s="140">
        <f>_xll.qlInterestRateIndexValueDate(IndexON,D3309)</f>
        <v>62968</v>
      </c>
      <c r="F3309" s="156">
        <f>IFERROR(_xll.qlIndexFixing(IndexON,D3309,TRUE,_xll.ohTrigger(RecalcTrigger,TriggerON)),NA())</f>
        <v>6.6743971208804709E-3</v>
      </c>
      <c r="H3309" s="42">
        <f>_xll.qlCalendarAdvance(Calendar,$H3308,B3309,"f",FALSE)</f>
        <v>62968</v>
      </c>
      <c r="I3309" s="140">
        <f>_xll.qlInterestRateIndexValueDate(Index1M,$H3309)</f>
        <v>62968</v>
      </c>
      <c r="J3309" s="145">
        <f>IFERROR(_xll.qlIndexFixing(Index1M,$H3309,TRUE,_xll.ohTrigger(RecalcTrigger,Trigger1M)),NA())</f>
        <v>7.4956093608846697E-3</v>
      </c>
      <c r="K3309" s="44">
        <f>IFERROR(_xll.qlIndexFixing(Index3M,H3309,TRUE,_xll.ohTrigger(RecalcTrigger,Trigger3M)),NA())</f>
        <v>7.5314038252442149E-3</v>
      </c>
      <c r="L3309" s="44">
        <f>IFERROR(_xll.qlIndexFixing(Index6M,$H3309,TRUE,_xll.ohTrigger(RecalcTrigger,Trigger6M)),NA())</f>
        <v>7.7055128655792379E-3</v>
      </c>
      <c r="M3309" s="146">
        <f>IFERROR(_xll.qlIndexFixing(Index1Y,$H3309,TRUE,_xll.ohTrigger(RecalcTrigger,Trigger1Y)),NA())</f>
        <v>7.9556565289709003E-3</v>
      </c>
      <c r="N3309" s="145">
        <f>IFERROR(_xll.qlIndexFixing(ONIndex1M,I3309,TRUE,_xll.ohTrigger(RecalcTrigger,Trigger1M)),NA())</f>
        <v>7.4894824253646242E-3</v>
      </c>
      <c r="O3309" s="44">
        <f>IFERROR(_xll.qlIndexFixing(ONIndex3M,I3309,TRUE,_xll.ohTrigger(RecalcTrigger,Trigger3M)),NA())</f>
        <v>7.5144962637008206E-3</v>
      </c>
      <c r="P3309" s="44">
        <f>IFERROR(_xll.qlIndexFixing(ONIndex6M,I3309,TRUE,_xll.ohTrigger(RecalcTrigger,Trigger6M)),NA())</f>
        <v>7.6677172646089087E-3</v>
      </c>
      <c r="Q3309" s="146">
        <f>IFERROR(_xll.qlIndexFixing(ONIndex1Y,I3309,TRUE,_xll.ohTrigger(RecalcTrigger,Trigger1Y)),NA())</f>
        <v>7.8787440365868378E-3</v>
      </c>
    </row>
    <row r="3310" spans="2:17" x14ac:dyDescent="0.2">
      <c r="B3310" s="39" t="s">
        <v>42</v>
      </c>
      <c r="D3310" s="42">
        <f>_xll.qlCalendarAdvance(Calendar,$D3309,B3310,"f",FALSE)</f>
        <v>62975</v>
      </c>
      <c r="E3310" s="140">
        <f>_xll.qlInterestRateIndexValueDate(IndexON,D3310)</f>
        <v>62975</v>
      </c>
      <c r="F3310" s="156">
        <f>IFERROR(_xll.qlIndexFixing(IndexON,D3310,TRUE,_xll.ohTrigger(RecalcTrigger,TriggerON)),NA())</f>
        <v>6.6759981224839837E-3</v>
      </c>
      <c r="H3310" s="42">
        <f>_xll.qlCalendarAdvance(Calendar,$H3309,B3310,"f",FALSE)</f>
        <v>62975</v>
      </c>
      <c r="I3310" s="140">
        <f>_xll.qlInterestRateIndexValueDate(Index1M,$H3310)</f>
        <v>62975</v>
      </c>
      <c r="J3310" s="145">
        <f>IFERROR(_xll.qlIndexFixing(Index1M,$H3310,TRUE,_xll.ohTrigger(RecalcTrigger,Trigger1M)),NA())</f>
        <v>7.4971802066151252E-3</v>
      </c>
      <c r="K3310" s="44">
        <f>IFERROR(_xll.qlIndexFixing(Index3M,H3310,TRUE,_xll.ohTrigger(RecalcTrigger,Trigger3M)),NA())</f>
        <v>7.5329033489387291E-3</v>
      </c>
      <c r="L3310" s="44">
        <f>IFERROR(_xll.qlIndexFixing(Index6M,$H3310,TRUE,_xll.ohTrigger(RecalcTrigger,Trigger6M)),NA())</f>
        <v>7.7070347085741713E-3</v>
      </c>
      <c r="M3310" s="146">
        <f>IFERROR(_xll.qlIndexFixing(Index1Y,$H3310,TRUE,_xll.ohTrigger(RecalcTrigger,Trigger1Y)),NA())</f>
        <v>7.957344119115195E-3</v>
      </c>
      <c r="N3310" s="145">
        <f>IFERROR(_xll.qlIndexFixing(ONIndex1M,I3310,TRUE,_xll.ohTrigger(RecalcTrigger,Trigger1M)),NA())</f>
        <v>7.4912721397479842E-3</v>
      </c>
      <c r="O3310" s="44">
        <f>IFERROR(_xll.qlIndexFixing(ONIndex3M,I3310,TRUE,_xll.ohTrigger(RecalcTrigger,Trigger3M)),NA())</f>
        <v>7.5160372408888954E-3</v>
      </c>
      <c r="P3310" s="44">
        <f>IFERROR(_xll.qlIndexFixing(ONIndex6M,I3310,TRUE,_xll.ohTrigger(RecalcTrigger,Trigger6M)),NA())</f>
        <v>7.6695392987091715E-3</v>
      </c>
      <c r="Q3310" s="146">
        <f>IFERROR(_xll.qlIndexFixing(ONIndex1Y,I3310,TRUE,_xll.ohTrigger(RecalcTrigger,Trigger1Y)),NA())</f>
        <v>7.880635690658E-3</v>
      </c>
    </row>
    <row r="3311" spans="2:17" x14ac:dyDescent="0.2">
      <c r="B3311" s="39" t="s">
        <v>42</v>
      </c>
      <c r="D3311" s="42">
        <f>_xll.qlCalendarAdvance(Calendar,$D3310,B3311,"f",FALSE)</f>
        <v>62982</v>
      </c>
      <c r="E3311" s="140">
        <f>_xll.qlInterestRateIndexValueDate(IndexON,D3311)</f>
        <v>62982</v>
      </c>
      <c r="F3311" s="156">
        <f>IFERROR(_xll.qlIndexFixing(IndexON,D3311,TRUE,_xll.ohTrigger(RecalcTrigger,TriggerON)),NA())</f>
        <v>6.6775920489903218E-3</v>
      </c>
      <c r="H3311" s="42">
        <f>_xll.qlCalendarAdvance(Calendar,$H3310,B3311,"f",FALSE)</f>
        <v>62982</v>
      </c>
      <c r="I3311" s="140">
        <f>_xll.qlInterestRateIndexValueDate(Index1M,$H3311)</f>
        <v>62982</v>
      </c>
      <c r="J3311" s="145">
        <f>IFERROR(_xll.qlIndexFixing(Index1M,$H3311,TRUE,_xll.ohTrigger(RecalcTrigger,Trigger1M)),NA())</f>
        <v>7.4989466804506657E-3</v>
      </c>
      <c r="K3311" s="44">
        <f>IFERROR(_xll.qlIndexFixing(Index3M,H3311,TRUE,_xll.ohTrigger(RecalcTrigger,Trigger3M)),NA())</f>
        <v>7.5343960505326055E-3</v>
      </c>
      <c r="L3311" s="44">
        <f>IFERROR(_xll.qlIndexFixing(Index6M,$H3311,TRUE,_xll.ohTrigger(RecalcTrigger,Trigger6M)),NA())</f>
        <v>7.7087505854466836E-3</v>
      </c>
      <c r="M3311" s="146">
        <f>IFERROR(_xll.qlIndexFixing(Index1Y,$H3311,TRUE,_xll.ohTrigger(RecalcTrigger,Trigger1Y)),NA())</f>
        <v>7.9590232861501686E-3</v>
      </c>
      <c r="N3311" s="145">
        <f>IFERROR(_xll.qlIndexFixing(ONIndex1M,I3311,TRUE,_xll.ohTrigger(RecalcTrigger,Trigger1M)),NA())</f>
        <v>7.4930539449058475E-3</v>
      </c>
      <c r="O3311" s="44">
        <f>IFERROR(_xll.qlIndexFixing(ONIndex3M,I3311,TRUE,_xll.ohTrigger(RecalcTrigger,Trigger3M)),NA())</f>
        <v>7.5175714081632261E-3</v>
      </c>
      <c r="P3311" s="44">
        <f>IFERROR(_xll.qlIndexFixing(ONIndex6M,I3311,TRUE,_xll.ohTrigger(RecalcTrigger,Trigger6M)),NA())</f>
        <v>7.6713532810235296E-3</v>
      </c>
      <c r="Q3311" s="146">
        <f>IFERROR(_xll.qlIndexFixing(ONIndex1Y,I3311,TRUE,_xll.ohTrigger(RecalcTrigger,Trigger1Y)),NA())</f>
        <v>7.8825189852105293E-3</v>
      </c>
    </row>
    <row r="3312" spans="2:17" x14ac:dyDescent="0.2">
      <c r="B3312" s="39" t="s">
        <v>42</v>
      </c>
      <c r="D3312" s="42">
        <f>_xll.qlCalendarAdvance(Calendar,$D3311,B3312,"f",FALSE)</f>
        <v>62989</v>
      </c>
      <c r="E3312" s="140">
        <f>_xll.qlInterestRateIndexValueDate(IndexON,D3312)</f>
        <v>62989</v>
      </c>
      <c r="F3312" s="156">
        <f>IFERROR(_xll.qlIndexFixing(IndexON,D3312,TRUE,_xll.ohTrigger(RecalcTrigger,TriggerON)),NA())</f>
        <v>6.679178900399485E-3</v>
      </c>
      <c r="H3312" s="42">
        <f>_xll.qlCalendarAdvance(Calendar,$H3311,B3312,"f",FALSE)</f>
        <v>62989</v>
      </c>
      <c r="I3312" s="140">
        <f>_xll.qlInterestRateIndexValueDate(Index1M,$H3312)</f>
        <v>62989</v>
      </c>
      <c r="J3312" s="145">
        <f>IFERROR(_xll.qlIndexFixing(Index1M,$H3312,TRUE,_xll.ohTrigger(RecalcTrigger,Trigger1M)),NA())</f>
        <v>7.5007052407436436E-3</v>
      </c>
      <c r="K3312" s="44">
        <f>IFERROR(_xll.qlIndexFixing(Index3M,H3312,TRUE,_xll.ohTrigger(RecalcTrigger,Trigger3M)),NA())</f>
        <v>7.5358819300196771E-3</v>
      </c>
      <c r="L3312" s="44">
        <f>IFERROR(_xll.qlIndexFixing(Index6M,$H3312,TRUE,_xll.ohTrigger(RecalcTrigger,Trigger6M)),NA())</f>
        <v>7.7104583809137544E-3</v>
      </c>
      <c r="M3312" s="146">
        <f>IFERROR(_xll.qlIndexFixing(Index1Y,$H3312,TRUE,_xll.ohTrigger(RecalcTrigger,Trigger1Y)),NA())</f>
        <v>7.9606940300336326E-3</v>
      </c>
      <c r="N3312" s="145">
        <f>IFERROR(_xll.qlIndexFixing(ONIndex1M,I3312,TRUE,_xll.ohTrigger(RecalcTrigger,Trigger1M)),NA())</f>
        <v>7.4948278410813529E-3</v>
      </c>
      <c r="O3312" s="44">
        <f>IFERROR(_xll.qlIndexFixing(ONIndex3M,I3312,TRUE,_xll.ohTrigger(RecalcTrigger,Trigger3M)),NA())</f>
        <v>7.5190987657669517E-3</v>
      </c>
      <c r="P3312" s="44">
        <f>IFERROR(_xll.qlIndexFixing(ONIndex6M,I3312,TRUE,_xll.ohTrigger(RecalcTrigger,Trigger6M)),NA())</f>
        <v>7.6731592113088443E-3</v>
      </c>
      <c r="Q3312" s="146">
        <f>IFERROR(_xll.qlIndexFixing(ONIndex1Y,I3312,TRUE,_xll.ohTrigger(RecalcTrigger,Trigger1Y)),NA())</f>
        <v>7.8843939201633795E-3</v>
      </c>
    </row>
    <row r="3313" spans="2:17" x14ac:dyDescent="0.2">
      <c r="B3313" s="39" t="s">
        <v>42</v>
      </c>
      <c r="D3313" s="42">
        <f>_xll.qlCalendarAdvance(Calendar,$D3312,B3313,"f",FALSE)</f>
        <v>62996</v>
      </c>
      <c r="E3313" s="140">
        <f>_xll.qlInterestRateIndexValueDate(IndexON,D3313)</f>
        <v>62996</v>
      </c>
      <c r="F3313" s="156">
        <f>IFERROR(_xll.qlIndexFixing(IndexON,D3313,TRUE,_xll.ohTrigger(RecalcTrigger,TriggerON)),NA())</f>
        <v>6.6807586767114735E-3</v>
      </c>
      <c r="H3313" s="42">
        <f>_xll.qlCalendarAdvance(Calendar,$H3312,B3313,"f",FALSE)</f>
        <v>62996</v>
      </c>
      <c r="I3313" s="140">
        <f>_xll.qlInterestRateIndexValueDate(Index1M,$H3313)</f>
        <v>62996</v>
      </c>
      <c r="J3313" s="145">
        <f>IFERROR(_xll.qlIndexFixing(Index1M,$H3313,TRUE,_xll.ohTrigger(RecalcTrigger,Trigger1M)),NA())</f>
        <v>7.5024558874805525E-3</v>
      </c>
      <c r="K3313" s="44">
        <f>IFERROR(_xll.qlIndexFixing(Index3M,H3313,TRUE,_xll.ohTrigger(RecalcTrigger,Trigger3M)),NA())</f>
        <v>7.537360987388492E-3</v>
      </c>
      <c r="L3313" s="44">
        <f>IFERROR(_xll.qlIndexFixing(Index6M,$H3313,TRUE,_xll.ohTrigger(RecalcTrigger,Trigger6M)),NA())</f>
        <v>7.7121580949545687E-3</v>
      </c>
      <c r="M3313" s="146">
        <f>IFERROR(_xll.qlIndexFixing(Index1Y,$H3313,TRUE,_xll.ohTrigger(RecalcTrigger,Trigger1Y)),NA())</f>
        <v>7.9623563507238426E-3</v>
      </c>
      <c r="N3313" s="145">
        <f>IFERROR(_xll.qlIndexFixing(ONIndex1M,I3313,TRUE,_xll.ohTrigger(RecalcTrigger,Trigger1M)),NA())</f>
        <v>7.4965938281124078E-3</v>
      </c>
      <c r="O3313" s="44">
        <f>IFERROR(_xll.qlIndexFixing(ONIndex3M,I3313,TRUE,_xll.ohTrigger(RecalcTrigger,Trigger3M)),NA())</f>
        <v>7.5206193132948407E-3</v>
      </c>
      <c r="P3313" s="44">
        <f>IFERROR(_xll.qlIndexFixing(ONIndex6M,I3313,TRUE,_xll.ohTrigger(RecalcTrigger,Trigger6M)),NA())</f>
        <v>7.6749570897272079E-3</v>
      </c>
      <c r="Q3313" s="146">
        <f>IFERROR(_xll.qlIndexFixing(ONIndex1Y,I3313,TRUE,_xll.ohTrigger(RecalcTrigger,Trigger1Y)),NA())</f>
        <v>7.8862604955165505E-3</v>
      </c>
    </row>
    <row r="3314" spans="2:17" x14ac:dyDescent="0.2">
      <c r="B3314" s="39" t="s">
        <v>42</v>
      </c>
      <c r="D3314" s="42">
        <f>_xll.qlCalendarAdvance(Calendar,$D3313,B3314,"f",FALSE)</f>
        <v>63003</v>
      </c>
      <c r="E3314" s="140">
        <f>_xll.qlInterestRateIndexValueDate(IndexON,D3314)</f>
        <v>63003</v>
      </c>
      <c r="F3314" s="156">
        <f>IFERROR(_xll.qlIndexFixing(IndexON,D3314,TRUE,_xll.ohTrigger(RecalcTrigger,TriggerON)),NA())</f>
        <v>6.6823313778452409E-3</v>
      </c>
      <c r="H3314" s="42">
        <f>_xll.qlCalendarAdvance(Calendar,$H3313,B3314,"f",FALSE)</f>
        <v>63003</v>
      </c>
      <c r="I3314" s="140">
        <f>_xll.qlInterestRateIndexValueDate(Index1M,$H3314)</f>
        <v>63003</v>
      </c>
      <c r="J3314" s="145">
        <f>IFERROR(_xll.qlIndexFixing(Index1M,$H3314,TRUE,_xll.ohTrigger(RecalcTrigger,Trigger1M)),NA())</f>
        <v>7.5041986206586904E-3</v>
      </c>
      <c r="K3314" s="44">
        <f>IFERROR(_xll.qlIndexFixing(Index3M,H3314,TRUE,_xll.ohTrigger(RecalcTrigger,Trigger3M)),NA())</f>
        <v>7.5388332226364076E-3</v>
      </c>
      <c r="L3314" s="44">
        <f>IFERROR(_xll.qlIndexFixing(Index6M,$H3314,TRUE,_xll.ohTrigger(RecalcTrigger,Trigger6M)),NA())</f>
        <v>7.7138497275491972E-3</v>
      </c>
      <c r="M3314" s="146">
        <f>IFERROR(_xll.qlIndexFixing(Index1Y,$H3314,TRUE,_xll.ohTrigger(RecalcTrigger,Trigger1Y)),NA())</f>
        <v>7.9640102481790542E-3</v>
      </c>
      <c r="N3314" s="145">
        <f>IFERROR(_xll.qlIndexFixing(ONIndex1M,I3314,TRUE,_xll.ohTrigger(RecalcTrigger,Trigger1M)),NA())</f>
        <v>7.4983519060800585E-3</v>
      </c>
      <c r="O3314" s="44">
        <f>IFERROR(_xll.qlIndexFixing(ONIndex3M,I3314,TRUE,_xll.ohTrigger(RecalcTrigger,Trigger3M)),NA())</f>
        <v>7.5221330510710782E-3</v>
      </c>
      <c r="P3314" s="44">
        <f>IFERROR(_xll.qlIndexFixing(ONIndex6M,I3314,TRUE,_xll.ohTrigger(RecalcTrigger,Trigger6M)),NA())</f>
        <v>7.6767469162786206E-3</v>
      </c>
      <c r="Q3314" s="146">
        <f>IFERROR(_xll.qlIndexFixing(ONIndex1Y,I3314,TRUE,_xll.ohTrigger(RecalcTrigger,Trigger1Y)),NA())</f>
        <v>7.8881187114321349E-3</v>
      </c>
    </row>
    <row r="3315" spans="2:17" x14ac:dyDescent="0.2">
      <c r="B3315" s="39" t="s">
        <v>42</v>
      </c>
      <c r="D3315" s="42">
        <f>_xll.qlCalendarAdvance(Calendar,$D3314,B3315,"f",FALSE)</f>
        <v>63010</v>
      </c>
      <c r="E3315" s="140">
        <f>_xll.qlInterestRateIndexValueDate(IndexON,D3315)</f>
        <v>63010</v>
      </c>
      <c r="F3315" s="156">
        <f>IFERROR(_xll.qlIndexFixing(IndexON,D3315,TRUE,_xll.ohTrigger(RecalcTrigger,TriggerON)),NA())</f>
        <v>6.6838970038818335E-3</v>
      </c>
      <c r="H3315" s="42">
        <f>_xll.qlCalendarAdvance(Calendar,$H3314,B3315,"f",FALSE)</f>
        <v>63010</v>
      </c>
      <c r="I3315" s="140">
        <f>_xll.qlInterestRateIndexValueDate(Index1M,$H3315)</f>
        <v>63010</v>
      </c>
      <c r="J3315" s="145">
        <f>IFERROR(_xll.qlIndexFixing(Index1M,$H3315,TRUE,_xll.ohTrigger(RecalcTrigger,Trigger1M)),NA())</f>
        <v>7.5061338066200051E-3</v>
      </c>
      <c r="K3315" s="44">
        <f>IFERROR(_xll.qlIndexFixing(Index3M,H3315,TRUE,_xll.ohTrigger(RecalcTrigger,Trigger3M)),NA())</f>
        <v>7.5402986357528514E-3</v>
      </c>
      <c r="L3315" s="44">
        <f>IFERROR(_xll.qlIndexFixing(Index6M,$H3315,TRUE,_xll.ohTrigger(RecalcTrigger,Trigger6M)),NA())</f>
        <v>7.7157321459185631E-3</v>
      </c>
      <c r="M3315" s="146">
        <f>IFERROR(_xll.qlIndexFixing(Index1Y,$H3315,TRUE,_xll.ohTrigger(RecalcTrigger,Trigger1Y)),NA())</f>
        <v>7.9656557223577451E-3</v>
      </c>
      <c r="N3315" s="145">
        <f>IFERROR(_xll.qlIndexFixing(ONIndex1M,I3315,TRUE,_xll.ohTrigger(RecalcTrigger,Trigger1M)),NA())</f>
        <v>7.500102074984305E-3</v>
      </c>
      <c r="O3315" s="44">
        <f>IFERROR(_xll.qlIndexFixing(ONIndex3M,I3315,TRUE,_xll.ohTrigger(RecalcTrigger,Trigger3M)),NA())</f>
        <v>7.5236399789335717E-3</v>
      </c>
      <c r="P3315" s="44">
        <f>IFERROR(_xll.qlIndexFixing(ONIndex6M,I3315,TRUE,_xll.ohTrigger(RecalcTrigger,Trigger6M)),NA())</f>
        <v>7.678528690882036E-3</v>
      </c>
      <c r="Q3315" s="146">
        <f>IFERROR(_xll.qlIndexFixing(ONIndex1Y,I3315,TRUE,_xll.ohTrigger(RecalcTrigger,Trigger1Y)),NA())</f>
        <v>7.8899685675859477E-3</v>
      </c>
    </row>
    <row r="3316" spans="2:17" x14ac:dyDescent="0.2">
      <c r="B3316" s="39" t="s">
        <v>42</v>
      </c>
      <c r="D3316" s="42">
        <f>_xll.qlCalendarAdvance(Calendar,$D3315,B3316,"f",FALSE)</f>
        <v>63017</v>
      </c>
      <c r="E3316" s="140">
        <f>_xll.qlInterestRateIndexValueDate(IndexON,D3316)</f>
        <v>63017</v>
      </c>
      <c r="F3316" s="156">
        <f>IFERROR(_xll.qlIndexFixing(IndexON,D3316,TRUE,_xll.ohTrigger(RecalcTrigger,TriggerON)),NA())</f>
        <v>6.685455554740205E-3</v>
      </c>
      <c r="H3316" s="42">
        <f>_xll.qlCalendarAdvance(Calendar,$H3315,B3316,"f",FALSE)</f>
        <v>63017</v>
      </c>
      <c r="I3316" s="140">
        <f>_xll.qlInterestRateIndexValueDate(Index1M,$H3316)</f>
        <v>63017</v>
      </c>
      <c r="J3316" s="145">
        <f>IFERROR(_xll.qlIndexFixing(Index1M,$H3316,TRUE,_xll.ohTrigger(RecalcTrigger,Trigger1M)),NA())</f>
        <v>7.5078601829218468E-3</v>
      </c>
      <c r="K3316" s="44">
        <f>IFERROR(_xll.qlIndexFixing(Index3M,H3316,TRUE,_xll.ohTrigger(RecalcTrigger,Trigger3M)),NA())</f>
        <v>7.5417572267298966E-3</v>
      </c>
      <c r="L3316" s="44">
        <f>IFERROR(_xll.qlIndexFixing(Index6M,$H3316,TRUE,_xll.ohTrigger(RecalcTrigger,Trigger6M)),NA())</f>
        <v>7.7174070736470502E-3</v>
      </c>
      <c r="M3316" s="146">
        <f>IFERROR(_xll.qlIndexFixing(Index1Y,$H3316,TRUE,_xll.ohTrigger(RecalcTrigger,Trigger1Y)),NA())</f>
        <v>7.9672927732183929E-3</v>
      </c>
      <c r="N3316" s="145">
        <f>IFERROR(_xll.qlIndexFixing(ONIndex1M,I3316,TRUE,_xll.ohTrigger(RecalcTrigger,Trigger1M)),NA())</f>
        <v>7.5018443348251473E-3</v>
      </c>
      <c r="O3316" s="44">
        <f>IFERROR(_xll.qlIndexFixing(ONIndex3M,I3316,TRUE,_xll.ohTrigger(RecalcTrigger,Trigger3M)),NA())</f>
        <v>7.5251400968823212E-3</v>
      </c>
      <c r="P3316" s="44">
        <f>IFERROR(_xll.qlIndexFixing(ONIndex6M,I3316,TRUE,_xll.ohTrigger(RecalcTrigger,Trigger6M)),NA())</f>
        <v>7.6803024135374542E-3</v>
      </c>
      <c r="Q3316" s="146">
        <f>IFERROR(_xll.qlIndexFixing(ONIndex1Y,I3316,TRUE,_xll.ohTrigger(RecalcTrigger,Trigger1Y)),NA())</f>
        <v>7.8918100643832201E-3</v>
      </c>
    </row>
    <row r="3317" spans="2:17" x14ac:dyDescent="0.2">
      <c r="B3317" s="39" t="s">
        <v>42</v>
      </c>
      <c r="D3317" s="42">
        <f>_xll.qlCalendarAdvance(Calendar,$D3316,B3317,"f",FALSE)</f>
        <v>63024</v>
      </c>
      <c r="E3317" s="140">
        <f>_xll.qlInterestRateIndexValueDate(IndexON,D3317)</f>
        <v>63024</v>
      </c>
      <c r="F3317" s="156">
        <f>IFERROR(_xll.qlIndexFixing(IndexON,D3317,TRUE,_xll.ohTrigger(RecalcTrigger,TriggerON)),NA())</f>
        <v>6.6870070305014018E-3</v>
      </c>
      <c r="H3317" s="42">
        <f>_xll.qlCalendarAdvance(Calendar,$H3316,B3317,"f",FALSE)</f>
        <v>63024</v>
      </c>
      <c r="I3317" s="140">
        <f>_xll.qlInterestRateIndexValueDate(Index1M,$H3317)</f>
        <v>63024</v>
      </c>
      <c r="J3317" s="145">
        <f>IFERROR(_xll.qlIndexFixing(Index1M,$H3317,TRUE,_xll.ohTrigger(RecalcTrigger,Trigger1M)),NA())</f>
        <v>7.5095786455066597E-3</v>
      </c>
      <c r="K3317" s="44">
        <f>IFERROR(_xll.qlIndexFixing(Index3M,H3317,TRUE,_xll.ohTrigger(RecalcTrigger,Trigger3M)),NA())</f>
        <v>7.5432089955622568E-3</v>
      </c>
      <c r="L3317" s="44">
        <f>IFERROR(_xll.qlIndexFixing(Index6M,$H3317,TRUE,_xll.ohTrigger(RecalcTrigger,Trigger6M)),NA())</f>
        <v>7.7190739197038165E-3</v>
      </c>
      <c r="M3317" s="146">
        <f>IFERROR(_xll.qlIndexFixing(Index1Y,$H3317,TRUE,_xll.ohTrigger(RecalcTrigger,Trigger1Y)),NA())</f>
        <v>7.9689214007205855E-3</v>
      </c>
      <c r="N3317" s="145">
        <f>IFERROR(_xll.qlIndexFixing(ONIndex1M,I3317,TRUE,_xll.ohTrigger(RecalcTrigger,Trigger1M)),NA())</f>
        <v>7.5035786855215392E-3</v>
      </c>
      <c r="O3317" s="44">
        <f>IFERROR(_xll.qlIndexFixing(ONIndex3M,I3317,TRUE,_xll.ohTrigger(RecalcTrigger,Trigger3M)),NA())</f>
        <v>7.5266334050794192E-3</v>
      </c>
      <c r="P3317" s="44">
        <f>IFERROR(_xll.qlIndexFixing(ONIndex6M,I3317,TRUE,_xll.ohTrigger(RecalcTrigger,Trigger6M)),NA())</f>
        <v>7.6820680843259215E-3</v>
      </c>
      <c r="Q3317" s="146">
        <f>IFERROR(_xll.qlIndexFixing(ONIndex1Y,I3317,TRUE,_xll.ohTrigger(RecalcTrigger,Trigger1Y)),NA())</f>
        <v>7.8936432014997671E-3</v>
      </c>
    </row>
    <row r="3318" spans="2:17" x14ac:dyDescent="0.2">
      <c r="B3318" s="39" t="s">
        <v>42</v>
      </c>
      <c r="D3318" s="42">
        <f>_xll.qlCalendarAdvance(Calendar,$D3317,B3318,"f",FALSE)</f>
        <v>63031</v>
      </c>
      <c r="E3318" s="140">
        <f>_xll.qlInterestRateIndexValueDate(IndexON,D3318)</f>
        <v>63031</v>
      </c>
      <c r="F3318" s="156">
        <f>IFERROR(_xll.qlIndexFixing(IndexON,D3318,TRUE,_xll.ohTrigger(RecalcTrigger,TriggerON)),NA())</f>
        <v>6.68855143124647E-3</v>
      </c>
      <c r="H3318" s="42">
        <f>_xll.qlCalendarAdvance(Calendar,$H3317,B3318,"f",FALSE)</f>
        <v>63031</v>
      </c>
      <c r="I3318" s="140">
        <f>_xll.qlInterestRateIndexValueDate(Index1M,$H3318)</f>
        <v>63031</v>
      </c>
      <c r="J3318" s="145">
        <f>IFERROR(_xll.qlIndexFixing(Index1M,$H3318,TRUE,_xll.ohTrigger(RecalcTrigger,Trigger1M)),NA())</f>
        <v>7.5112891943666001E-3</v>
      </c>
      <c r="K3318" s="44">
        <f>IFERROR(_xll.qlIndexFixing(Index3M,H3318,TRUE,_xll.ohTrigger(RecalcTrigger,Trigger3M)),NA())</f>
        <v>7.5446539422402417E-3</v>
      </c>
      <c r="L3318" s="44">
        <f>IFERROR(_xll.qlIndexFixing(Index6M,$H3318,TRUE,_xll.ohTrigger(RecalcTrigger,Trigger6M)),NA())</f>
        <v>7.7207326840677193E-3</v>
      </c>
      <c r="M3318" s="146">
        <f>IFERROR(_xll.qlIndexFixing(Index1Y,$H3318,TRUE,_xll.ohTrigger(RecalcTrigger,Trigger1Y)),NA())</f>
        <v>7.9705416048228006E-3</v>
      </c>
      <c r="N3318" s="145">
        <f>IFERROR(_xll.qlIndexFixing(ONIndex1M,I3318,TRUE,_xll.ohTrigger(RecalcTrigger,Trigger1M)),NA())</f>
        <v>7.5053051271545268E-3</v>
      </c>
      <c r="O3318" s="44">
        <f>IFERROR(_xll.qlIndexFixing(ONIndex3M,I3318,TRUE,_xll.ohTrigger(RecalcTrigger,Trigger3M)),NA())</f>
        <v>7.5281199033627733E-3</v>
      </c>
      <c r="P3318" s="44">
        <f>IFERROR(_xll.qlIndexFixing(ONIndex6M,I3318,TRUE,_xll.ohTrigger(RecalcTrigger,Trigger6M)),NA())</f>
        <v>7.6838257032474377E-3</v>
      </c>
      <c r="Q3318" s="146">
        <f>IFERROR(_xll.qlIndexFixing(ONIndex1Y,I3318,TRUE,_xll.ohTrigger(RecalcTrigger,Trigger1Y)),NA())</f>
        <v>7.8954679789355886E-3</v>
      </c>
    </row>
    <row r="3319" spans="2:17" x14ac:dyDescent="0.2">
      <c r="B3319" s="39" t="s">
        <v>42</v>
      </c>
      <c r="D3319" s="42">
        <f>_xll.qlCalendarAdvance(Calendar,$D3318,B3319,"f",FALSE)</f>
        <v>63038</v>
      </c>
      <c r="E3319" s="140">
        <f>_xll.qlInterestRateIndexValueDate(IndexON,D3319)</f>
        <v>63038</v>
      </c>
      <c r="F3319" s="156">
        <f>IFERROR(_xll.qlIndexFixing(IndexON,D3319,TRUE,_xll.ohTrigger(RecalcTrigger,TriggerON)),NA())</f>
        <v>6.6900887566512246E-3</v>
      </c>
      <c r="H3319" s="42">
        <f>_xll.qlCalendarAdvance(Calendar,$H3318,B3319,"f",FALSE)</f>
        <v>63038</v>
      </c>
      <c r="I3319" s="140">
        <f>_xll.qlInterestRateIndexValueDate(Index1M,$H3319)</f>
        <v>63038</v>
      </c>
      <c r="J3319" s="145">
        <f>IFERROR(_xll.qlIndexFixing(Index1M,$H3319,TRUE,_xll.ohTrigger(RecalcTrigger,Trigger1M)),NA())</f>
        <v>7.5129918294964387E-3</v>
      </c>
      <c r="K3319" s="44">
        <f>IFERROR(_xll.qlIndexFixing(Index3M,H3319,TRUE,_xll.ohTrigger(RecalcTrigger,Trigger3M)),NA())</f>
        <v>7.546092066756804E-3</v>
      </c>
      <c r="L3319" s="44">
        <f>IFERROR(_xll.qlIndexFixing(Index6M,$H3319,TRUE,_xll.ohTrigger(RecalcTrigger,Trigger6M)),NA())</f>
        <v>7.7223833667193782E-3</v>
      </c>
      <c r="M3319" s="146">
        <f>IFERROR(_xll.qlIndexFixing(Index1Y,$H3319,TRUE,_xll.ohTrigger(RecalcTrigger,Trigger1Y)),NA())</f>
        <v>7.9721533854852922E-3</v>
      </c>
      <c r="N3319" s="145">
        <f>IFERROR(_xll.qlIndexFixing(ONIndex1M,I3319,TRUE,_xll.ohTrigger(RecalcTrigger,Trigger1M)),NA())</f>
        <v>7.5070236597241102E-3</v>
      </c>
      <c r="O3319" s="44">
        <f>IFERROR(_xll.qlIndexFixing(ONIndex3M,I3319,TRUE,_xll.ohTrigger(RecalcTrigger,Trigger3M)),NA())</f>
        <v>7.5295995917323832E-3</v>
      </c>
      <c r="P3319" s="44">
        <f>IFERROR(_xll.qlIndexFixing(ONIndex6M,I3319,TRUE,_xll.ohTrigger(RecalcTrigger,Trigger6M)),NA())</f>
        <v>7.6855752701399105E-3</v>
      </c>
      <c r="Q3319" s="146">
        <f>IFERROR(_xll.qlIndexFixing(ONIndex1Y,I3319,TRUE,_xll.ohTrigger(RecalcTrigger,Trigger1Y)),NA())</f>
        <v>7.8972843969338236E-3</v>
      </c>
    </row>
    <row r="3320" spans="2:17" x14ac:dyDescent="0.2">
      <c r="B3320" s="39" t="s">
        <v>42</v>
      </c>
      <c r="D3320" s="42">
        <f>_xll.qlCalendarAdvance(Calendar,$D3319,B3320,"f",FALSE)</f>
        <v>63045</v>
      </c>
      <c r="E3320" s="140">
        <f>_xll.qlInterestRateIndexValueDate(IndexON,D3320)</f>
        <v>63045</v>
      </c>
      <c r="F3320" s="156">
        <f>IFERROR(_xll.qlIndexFixing(IndexON,D3320,TRUE,_xll.ohTrigger(RecalcTrigger,TriggerON)),NA())</f>
        <v>6.6916190070398507E-3</v>
      </c>
      <c r="H3320" s="42">
        <f>_xll.qlCalendarAdvance(Calendar,$H3319,B3320,"f",FALSE)</f>
        <v>63045</v>
      </c>
      <c r="I3320" s="140">
        <f>_xll.qlInterestRateIndexValueDate(Index1M,$H3320)</f>
        <v>63045</v>
      </c>
      <c r="J3320" s="145">
        <f>IFERROR(_xll.qlIndexFixing(Index1M,$H3320,TRUE,_xll.ohTrigger(RecalcTrigger,Trigger1M)),NA())</f>
        <v>7.5146865508961764E-3</v>
      </c>
      <c r="K3320" s="44">
        <f>IFERROR(_xll.qlIndexFixing(Index3M,H3320,TRUE,_xll.ohTrigger(RecalcTrigger,Trigger3M)),NA())</f>
        <v>7.547523369106658E-3</v>
      </c>
      <c r="L3320" s="44">
        <f>IFERROR(_xll.qlIndexFixing(Index6M,$H3320,TRUE,_xll.ohTrigger(RecalcTrigger,Trigger6M)),NA())</f>
        <v>7.7240259676376512E-3</v>
      </c>
      <c r="M3320" s="146">
        <f>IFERROR(_xll.qlIndexFixing(Index1Y,$H3320,TRUE,_xll.ohTrigger(RecalcTrigger,Trigger1Y)),NA())</f>
        <v>7.9737567426665379E-3</v>
      </c>
      <c r="N3320" s="145">
        <f>IFERROR(_xll.qlIndexFixing(ONIndex1M,I3320,TRUE,_xll.ohTrigger(RecalcTrigger,Trigger1M)),NA())</f>
        <v>7.5087342831492432E-3</v>
      </c>
      <c r="O3320" s="44">
        <f>IFERROR(_xll.qlIndexFixing(ONIndex3M,I3320,TRUE,_xll.ohTrigger(RecalcTrigger,Trigger3M)),NA())</f>
        <v>7.5310724703503418E-3</v>
      </c>
      <c r="P3320" s="44">
        <f>IFERROR(_xll.qlIndexFixing(ONIndex6M,I3320,TRUE,_xll.ohTrigger(RecalcTrigger,Trigger6M)),NA())</f>
        <v>7.6873167852464785E-3</v>
      </c>
      <c r="Q3320" s="146">
        <f>IFERROR(_xll.qlIndexFixing(ONIndex1Y,I3320,TRUE,_xll.ohTrigger(RecalcTrigger,Trigger1Y)),NA())</f>
        <v>7.8990924553323794E-3</v>
      </c>
    </row>
    <row r="3321" spans="2:17" x14ac:dyDescent="0.2">
      <c r="B3321" s="39" t="s">
        <v>42</v>
      </c>
      <c r="D3321" s="42">
        <f>_xll.qlCalendarAdvance(Calendar,$D3320,B3321,"f",FALSE)</f>
        <v>63052</v>
      </c>
      <c r="E3321" s="140">
        <f>_xll.qlInterestRateIndexValueDate(IndexON,D3321)</f>
        <v>63052</v>
      </c>
      <c r="F3321" s="156">
        <f>IFERROR(_xll.qlIndexFixing(IndexON,D3321,TRUE,_xll.ohTrigger(RecalcTrigger,TriggerON)),NA())</f>
        <v>6.6931421822502557E-3</v>
      </c>
      <c r="H3321" s="42">
        <f>_xll.qlCalendarAdvance(Calendar,$H3320,B3321,"f",FALSE)</f>
        <v>63052</v>
      </c>
      <c r="I3321" s="140">
        <f>_xll.qlInterestRateIndexValueDate(Index1M,$H3321)</f>
        <v>63052</v>
      </c>
      <c r="J3321" s="145">
        <f>IFERROR(_xll.qlIndexFixing(Index1M,$H3321,TRUE,_xll.ohTrigger(RecalcTrigger,Trigger1M)),NA())</f>
        <v>7.5163733585658123E-3</v>
      </c>
      <c r="K3321" s="44">
        <f>IFERROR(_xll.qlIndexFixing(Index3M,H3321,TRUE,_xll.ohTrigger(RecalcTrigger,Trigger3M)),NA())</f>
        <v>7.5489478492801135E-3</v>
      </c>
      <c r="L3321" s="44">
        <f>IFERROR(_xll.qlIndexFixing(Index6M,$H3321,TRUE,_xll.ohTrigger(RecalcTrigger,Trigger6M)),NA())</f>
        <v>7.7256604868035971E-3</v>
      </c>
      <c r="M3321" s="146">
        <f>IFERROR(_xll.qlIndexFixing(Index1Y,$H3321,TRUE,_xll.ohTrigger(RecalcTrigger,Trigger1Y)),NA())</f>
        <v>7.9753516763272359E-3</v>
      </c>
      <c r="N3321" s="145">
        <f>IFERROR(_xll.qlIndexFixing(ONIndex1M,I3321,TRUE,_xll.ohTrigger(RecalcTrigger,Trigger1M)),NA())</f>
        <v>7.5104369975109719E-3</v>
      </c>
      <c r="O3321" s="44">
        <f>IFERROR(_xll.qlIndexFixing(ONIndex3M,I3321,TRUE,_xll.ohTrigger(RecalcTrigger,Trigger3M)),NA())</f>
        <v>7.5325385390545563E-3</v>
      </c>
      <c r="P3321" s="44">
        <f>IFERROR(_xll.qlIndexFixing(ONIndex6M,I3321,TRUE,_xll.ohTrigger(RecalcTrigger,Trigger6M)),NA())</f>
        <v>7.6890502484050494E-3</v>
      </c>
      <c r="Q3321" s="146">
        <f>IFERROR(_xll.qlIndexFixing(ONIndex1Y,I3321,TRUE,_xll.ohTrigger(RecalcTrigger,Trigger1Y)),NA())</f>
        <v>7.900892154131256E-3</v>
      </c>
    </row>
    <row r="3322" spans="2:17" x14ac:dyDescent="0.2">
      <c r="B3322" s="39" t="s">
        <v>42</v>
      </c>
      <c r="D3322" s="42">
        <f>_xll.qlCalendarAdvance(Calendar,$D3321,B3322,"f",FALSE)</f>
        <v>63059</v>
      </c>
      <c r="E3322" s="140">
        <f>_xll.qlInterestRateIndexValueDate(IndexON,D3322)</f>
        <v>63059</v>
      </c>
      <c r="F3322" s="156">
        <f>IFERROR(_xll.qlIndexFixing(IndexON,D3322,TRUE,_xll.ohTrigger(RecalcTrigger,TriggerON)),NA())</f>
        <v>6.6946582823634859E-3</v>
      </c>
      <c r="H3322" s="42">
        <f>_xll.qlCalendarAdvance(Calendar,$H3321,B3322,"f",FALSE)</f>
        <v>63059</v>
      </c>
      <c r="I3322" s="140">
        <f>_xll.qlInterestRateIndexValueDate(Index1M,$H3322)</f>
        <v>63059</v>
      </c>
      <c r="J3322" s="145">
        <f>IFERROR(_xll.qlIndexFixing(Index1M,$H3322,TRUE,_xll.ohTrigger(RecalcTrigger,Trigger1M)),NA())</f>
        <v>7.5180522524948895E-3</v>
      </c>
      <c r="K3322" s="44">
        <f>IFERROR(_xll.qlIndexFixing(Index3M,H3322,TRUE,_xll.ohTrigger(RecalcTrigger,Trigger3M)),NA())</f>
        <v>7.5503655072692412E-3</v>
      </c>
      <c r="L3322" s="44">
        <f>IFERROR(_xll.qlIndexFixing(Index6M,$H3322,TRUE,_xll.ohTrigger(RecalcTrigger,Trigger6M)),NA())</f>
        <v>7.7272869241965143E-3</v>
      </c>
      <c r="M3322" s="146">
        <f>IFERROR(_xll.qlIndexFixing(Index1Y,$H3322,TRUE,_xll.ohTrigger(RecalcTrigger,Trigger1Y)),NA())</f>
        <v>7.9769381864267519E-3</v>
      </c>
      <c r="N3322" s="145">
        <f>IFERROR(_xll.qlIndexFixing(ONIndex1M,I3322,TRUE,_xll.ohTrigger(RecalcTrigger,Trigger1M)),NA())</f>
        <v>7.5121318028903428E-3</v>
      </c>
      <c r="O3322" s="44">
        <f>IFERROR(_xll.qlIndexFixing(ONIndex3M,I3322,TRUE,_xll.ohTrigger(RecalcTrigger,Trigger3M)),NA())</f>
        <v>7.5339977977639805E-3</v>
      </c>
      <c r="P3322" s="44">
        <f>IFERROR(_xll.qlIndexFixing(ONIndex6M,I3322,TRUE,_xll.ohTrigger(RecalcTrigger,Trigger6M)),NA())</f>
        <v>7.6907756596156229E-3</v>
      </c>
      <c r="Q3322" s="146">
        <f>IFERROR(_xll.qlIndexFixing(ONIndex1Y,I3322,TRUE,_xll.ohTrigger(RecalcTrigger,Trigger1Y)),NA())</f>
        <v>7.9026834933304535E-3</v>
      </c>
    </row>
    <row r="3323" spans="2:17" x14ac:dyDescent="0.2">
      <c r="B3323" s="39" t="s">
        <v>42</v>
      </c>
      <c r="D3323" s="42">
        <f>_xll.qlCalendarAdvance(Calendar,$D3322,B3323,"f",FALSE)</f>
        <v>63066</v>
      </c>
      <c r="E3323" s="140">
        <f>_xll.qlInterestRateIndexValueDate(IndexON,D3323)</f>
        <v>63066</v>
      </c>
      <c r="F3323" s="156">
        <f>IFERROR(_xll.qlIndexFixing(IndexON,D3323,TRUE,_xll.ohTrigger(RecalcTrigger,TriggerON)),NA())</f>
        <v>6.6961673074605876E-3</v>
      </c>
      <c r="H3323" s="42">
        <f>_xll.qlCalendarAdvance(Calendar,$H3322,B3323,"f",FALSE)</f>
        <v>63066</v>
      </c>
      <c r="I3323" s="140">
        <f>_xll.qlInterestRateIndexValueDate(Index1M,$H3323)</f>
        <v>63066</v>
      </c>
      <c r="J3323" s="145">
        <f>IFERROR(_xll.qlIndexFixing(Index1M,$H3323,TRUE,_xll.ohTrigger(RecalcTrigger,Trigger1M)),NA())</f>
        <v>7.5197232326860222E-3</v>
      </c>
      <c r="K3323" s="44">
        <f>IFERROR(_xll.qlIndexFixing(Index3M,H3323,TRUE,_xll.ohTrigger(RecalcTrigger,Trigger3M)),NA())</f>
        <v>7.5517763430696374E-3</v>
      </c>
      <c r="L3323" s="44">
        <f>IFERROR(_xll.qlIndexFixing(Index6M,$H3323,TRUE,_xll.ohTrigger(RecalcTrigger,Trigger6M)),NA())</f>
        <v>7.7285161760442785E-3</v>
      </c>
      <c r="M3323" s="146">
        <f>IFERROR(_xll.qlIndexFixing(Index1Y,$H3323,TRUE,_xll.ohTrigger(RecalcTrigger,Trigger1Y)),NA())</f>
        <v>7.9785162729257841E-3</v>
      </c>
      <c r="N3323" s="145">
        <f>IFERROR(_xll.qlIndexFixing(ONIndex1M,I3323,TRUE,_xll.ohTrigger(RecalcTrigger,Trigger1M)),NA())</f>
        <v>7.5138186991252631E-3</v>
      </c>
      <c r="O3323" s="44">
        <f>IFERROR(_xll.qlIndexFixing(ONIndex3M,I3323,TRUE,_xll.ohTrigger(RecalcTrigger,Trigger3M)),NA())</f>
        <v>7.5354502467217532E-3</v>
      </c>
      <c r="P3323" s="44">
        <f>IFERROR(_xll.qlIndexFixing(ONIndex6M,I3323,TRUE,_xll.ohTrigger(RecalcTrigger,Trigger6M)),NA())</f>
        <v>7.6924930188781993E-3</v>
      </c>
      <c r="Q3323" s="146">
        <f>IFERROR(_xll.qlIndexFixing(ONIndex1Y,I3323,TRUE,_xll.ohTrigger(RecalcTrigger,Trigger1Y)),NA())</f>
        <v>7.9044664729299718E-3</v>
      </c>
    </row>
    <row r="3324" spans="2:17" x14ac:dyDescent="0.2">
      <c r="B3324" s="39" t="s">
        <v>42</v>
      </c>
      <c r="D3324" s="42">
        <f>_xll.qlCalendarAdvance(Calendar,$D3323,B3324,"f",FALSE)</f>
        <v>63073</v>
      </c>
      <c r="E3324" s="140">
        <f>_xll.qlInterestRateIndexValueDate(IndexON,D3324)</f>
        <v>63073</v>
      </c>
      <c r="F3324" s="156">
        <f>IFERROR(_xll.qlIndexFixing(IndexON,D3324,TRUE,_xll.ohTrigger(RecalcTrigger,TriggerON)),NA())</f>
        <v>6.697669257298422E-3</v>
      </c>
      <c r="H3324" s="42">
        <f>_xll.qlCalendarAdvance(Calendar,$H3323,B3324,"f",FALSE)</f>
        <v>63073</v>
      </c>
      <c r="I3324" s="140">
        <f>_xll.qlInterestRateIndexValueDate(Index1M,$H3324)</f>
        <v>63073</v>
      </c>
      <c r="J3324" s="145">
        <f>IFERROR(_xll.qlIndexFixing(Index1M,$H3324,TRUE,_xll.ohTrigger(RecalcTrigger,Trigger1M)),NA())</f>
        <v>7.5211907062186691E-3</v>
      </c>
      <c r="K3324" s="44">
        <f>IFERROR(_xll.qlIndexFixing(Index3M,H3324,TRUE,_xll.ohTrigger(RecalcTrigger,Trigger3M)),NA())</f>
        <v>7.5530032586448278E-3</v>
      </c>
      <c r="L3324" s="44">
        <f>IFERROR(_xll.qlIndexFixing(Index6M,$H3324,TRUE,_xll.ohTrigger(RecalcTrigger,Trigger6M)),NA())</f>
        <v>7.7299334539887177E-3</v>
      </c>
      <c r="M3324" s="146">
        <f>IFERROR(_xll.qlIndexFixing(Index1Y,$H3324,TRUE,_xll.ohTrigger(RecalcTrigger,Trigger1Y)),NA())</f>
        <v>7.9800859357845866E-3</v>
      </c>
      <c r="N3324" s="145">
        <f>IFERROR(_xll.qlIndexFixing(ONIndex1M,I3324,TRUE,_xll.ohTrigger(RecalcTrigger,Trigger1M)),NA())</f>
        <v>7.5154976862967793E-3</v>
      </c>
      <c r="O3324" s="44">
        <f>IFERROR(_xll.qlIndexFixing(ONIndex3M,I3324,TRUE,_xll.ohTrigger(RecalcTrigger,Trigger3M)),NA())</f>
        <v>7.5368958858468282E-3</v>
      </c>
      <c r="P3324" s="44">
        <f>IFERROR(_xll.qlIndexFixing(ONIndex6M,I3324,TRUE,_xll.ohTrigger(RecalcTrigger,Trigger6M)),NA())</f>
        <v>7.6942023263548709E-3</v>
      </c>
      <c r="Q3324" s="146">
        <f>IFERROR(_xll.qlIndexFixing(ONIndex1Y,I3324,TRUE,_xll.ohTrigger(RecalcTrigger,Trigger1Y)),NA())</f>
        <v>7.9062410930919036E-3</v>
      </c>
    </row>
    <row r="3325" spans="2:17" x14ac:dyDescent="0.2">
      <c r="B3325" s="39" t="s">
        <v>42</v>
      </c>
      <c r="D3325" s="42">
        <f>_xll.qlCalendarAdvance(Calendar,$D3324,B3325,"f",FALSE)</f>
        <v>63080</v>
      </c>
      <c r="E3325" s="140">
        <f>_xll.qlInterestRateIndexValueDate(IndexON,D3325)</f>
        <v>63080</v>
      </c>
      <c r="F3325" s="156">
        <f>IFERROR(_xll.qlIndexFixing(IndexON,D3325,TRUE,_xll.ohTrigger(RecalcTrigger,TriggerON)),NA())</f>
        <v>6.6991641319580353E-3</v>
      </c>
      <c r="H3325" s="42">
        <f>_xll.qlCalendarAdvance(Calendar,$H3324,B3325,"f",FALSE)</f>
        <v>63080</v>
      </c>
      <c r="I3325" s="140">
        <f>_xll.qlInterestRateIndexValueDate(Index1M,$H3325)</f>
        <v>63080</v>
      </c>
      <c r="J3325" s="145">
        <f>IFERROR(_xll.qlIndexFixing(Index1M,$H3325,TRUE,_xll.ohTrigger(RecalcTrigger,Trigger1M)),NA())</f>
        <v>7.5228463900720213E-3</v>
      </c>
      <c r="K3325" s="44">
        <f>IFERROR(_xll.qlIndexFixing(Index3M,H3325,TRUE,_xll.ohTrigger(RecalcTrigger,Trigger3M)),NA())</f>
        <v>7.5544009084466185E-3</v>
      </c>
      <c r="L3325" s="44">
        <f>IFERROR(_xll.qlIndexFixing(Index6M,$H3325,TRUE,_xll.ohTrigger(RecalcTrigger,Trigger6M)),NA())</f>
        <v>7.7315372760587732E-3</v>
      </c>
      <c r="M3325" s="146">
        <f>IFERROR(_xll.qlIndexFixing(Index1Y,$H3325,TRUE,_xll.ohTrigger(RecalcTrigger,Trigger1Y)),NA())</f>
        <v>7.9816471749636353E-3</v>
      </c>
      <c r="N3325" s="145">
        <f>IFERROR(_xll.qlIndexFixing(ONIndex1M,I3325,TRUE,_xll.ohTrigger(RecalcTrigger,Trigger1M)),NA())</f>
        <v>7.5171687642427987E-3</v>
      </c>
      <c r="O3325" s="44">
        <f>IFERROR(_xll.qlIndexFixing(ONIndex3M,I3325,TRUE,_xll.ohTrigger(RecalcTrigger,Trigger3M)),NA())</f>
        <v>7.5383347149771129E-3</v>
      </c>
      <c r="P3325" s="44">
        <f>IFERROR(_xll.qlIndexFixing(ONIndex6M,I3325,TRUE,_xll.ohTrigger(RecalcTrigger,Trigger6M)),NA())</f>
        <v>7.6959035818835453E-3</v>
      </c>
      <c r="Q3325" s="146">
        <f>IFERROR(_xll.qlIndexFixing(ONIndex1Y,I3325,TRUE,_xll.ohTrigger(RecalcTrigger,Trigger1Y)),NA())</f>
        <v>7.9080073535731099E-3</v>
      </c>
    </row>
    <row r="3326" spans="2:17" x14ac:dyDescent="0.2">
      <c r="B3326" s="39" t="s">
        <v>42</v>
      </c>
      <c r="D3326" s="42">
        <f>_xll.qlCalendarAdvance(Calendar,$D3325,B3326,"f",FALSE)</f>
        <v>63087</v>
      </c>
      <c r="E3326" s="140">
        <f>_xll.qlInterestRateIndexValueDate(IndexON,D3326)</f>
        <v>63087</v>
      </c>
      <c r="F3326" s="156">
        <f>IFERROR(_xll.qlIndexFixing(IndexON,D3326,TRUE,_xll.ohTrigger(RecalcTrigger,TriggerON)),NA())</f>
        <v>6.7006519316825663E-3</v>
      </c>
      <c r="H3326" s="42">
        <f>_xll.qlCalendarAdvance(Calendar,$H3325,B3326,"f",FALSE)</f>
        <v>63087</v>
      </c>
      <c r="I3326" s="140">
        <f>_xll.qlInterestRateIndexValueDate(Index1M,$H3326)</f>
        <v>63087</v>
      </c>
      <c r="J3326" s="145">
        <f>IFERROR(_xll.qlIndexFixing(Index1M,$H3326,TRUE,_xll.ohTrigger(RecalcTrigger,Trigger1M)),NA())</f>
        <v>7.5244941603314821E-3</v>
      </c>
      <c r="K3326" s="44">
        <f>IFERROR(_xll.qlIndexFixing(Index3M,H3326,TRUE,_xll.ohTrigger(RecalcTrigger,Trigger3M)),NA())</f>
        <v>7.5557917361714884E-3</v>
      </c>
      <c r="L3326" s="44">
        <f>IFERROR(_xll.qlIndexFixing(Index6M,$H3326,TRUE,_xll.ohTrigger(RecalcTrigger,Trigger6M)),NA())</f>
        <v>7.7331330167731216E-3</v>
      </c>
      <c r="M3326" s="146">
        <f>IFERROR(_xll.qlIndexFixing(Index1Y,$H3326,TRUE,_xll.ohTrigger(RecalcTrigger,Trigger1Y)),NA())</f>
        <v>7.9831999904238504E-3</v>
      </c>
      <c r="N3326" s="145">
        <f>IFERROR(_xll.qlIndexFixing(ONIndex1M,I3326,TRUE,_xll.ohTrigger(RecalcTrigger,Trigger1M)),NA())</f>
        <v>7.5188319332875064E-3</v>
      </c>
      <c r="O3326" s="44">
        <f>IFERROR(_xll.qlIndexFixing(ONIndex3M,I3326,TRUE,_xll.ohTrigger(RecalcTrigger,Trigger3M)),NA())</f>
        <v>7.5397667342746999E-3</v>
      </c>
      <c r="P3326" s="44">
        <f>IFERROR(_xll.qlIndexFixing(ONIndex6M,I3326,TRUE,_xll.ohTrigger(RecalcTrigger,Trigger6M)),NA())</f>
        <v>7.6975967854642224E-3</v>
      </c>
      <c r="Q3326" s="146">
        <f>IFERROR(_xll.qlIndexFixing(ONIndex1Y,I3326,TRUE,_xll.ohTrigger(RecalcTrigger,Trigger1Y)),NA())</f>
        <v>7.9097652544546371E-3</v>
      </c>
    </row>
    <row r="3327" spans="2:17" x14ac:dyDescent="0.2">
      <c r="B3327" s="39" t="s">
        <v>42</v>
      </c>
      <c r="D3327" s="42">
        <f>_xll.qlCalendarAdvance(Calendar,$D3326,B3327,"f",FALSE)</f>
        <v>63094</v>
      </c>
      <c r="E3327" s="140">
        <f>_xll.qlInterestRateIndexValueDate(IndexON,D3327)</f>
        <v>63094</v>
      </c>
      <c r="F3327" s="156">
        <f>IFERROR(_xll.qlIndexFixing(IndexON,D3327,TRUE,_xll.ohTrigger(RecalcTrigger,TriggerON)),NA())</f>
        <v>6.70213265614783E-3</v>
      </c>
      <c r="H3327" s="42">
        <f>_xll.qlCalendarAdvance(Calendar,$H3326,B3327,"f",FALSE)</f>
        <v>63094</v>
      </c>
      <c r="I3327" s="140">
        <f>_xll.qlInterestRateIndexValueDate(Index1M,$H3327)</f>
        <v>63094</v>
      </c>
      <c r="J3327" s="145">
        <f>IFERROR(_xll.qlIndexFixing(Index1M,$H3327,TRUE,_xll.ohTrigger(RecalcTrigger,Trigger1M)),NA())</f>
        <v>7.5261340169943498E-3</v>
      </c>
      <c r="K3327" s="44">
        <f>IFERROR(_xll.qlIndexFixing(Index3M,H3327,TRUE,_xll.ohTrigger(RecalcTrigger,Trigger3M)),NA())</f>
        <v>7.5573514642209311E-3</v>
      </c>
      <c r="L3327" s="44">
        <f>IFERROR(_xll.qlIndexFixing(Index6M,$H3327,TRUE,_xll.ohTrigger(RecalcTrigger,Trigger6M)),NA())</f>
        <v>7.7349131278502785E-3</v>
      </c>
      <c r="M3327" s="146">
        <f>IFERROR(_xll.qlIndexFixing(Index1Y,$H3327,TRUE,_xll.ohTrigger(RecalcTrigger,Trigger1Y)),NA())</f>
        <v>7.9847443821265962E-3</v>
      </c>
      <c r="N3327" s="145">
        <f>IFERROR(_xll.qlIndexFixing(ONIndex1M,I3327,TRUE,_xll.ohTrigger(RecalcTrigger,Trigger1M)),NA())</f>
        <v>7.5204871931877637E-3</v>
      </c>
      <c r="O3327" s="44">
        <f>IFERROR(_xll.qlIndexFixing(ONIndex3M,I3327,TRUE,_xll.ohTrigger(RecalcTrigger,Trigger3M)),NA())</f>
        <v>7.5411919437395891E-3</v>
      </c>
      <c r="P3327" s="44">
        <f>IFERROR(_xll.qlIndexFixing(ONIndex6M,I3327,TRUE,_xll.ohTrigger(RecalcTrigger,Trigger6M)),NA())</f>
        <v>7.6992819370969023E-3</v>
      </c>
      <c r="Q3327" s="146">
        <f>IFERROR(_xll.qlIndexFixing(ONIndex1Y,I3327,TRUE,_xll.ohTrigger(RecalcTrigger,Trigger1Y)),NA())</f>
        <v>7.9115147958985776E-3</v>
      </c>
    </row>
    <row r="3328" spans="2:17" x14ac:dyDescent="0.2">
      <c r="B3328" s="39" t="s">
        <v>42</v>
      </c>
      <c r="D3328" s="42">
        <f>_xll.qlCalendarAdvance(Calendar,$D3327,B3328,"f",FALSE)</f>
        <v>63101</v>
      </c>
      <c r="E3328" s="140">
        <f>_xll.qlInterestRateIndexValueDate(IndexON,D3328)</f>
        <v>63101</v>
      </c>
      <c r="F3328" s="156">
        <f>IFERROR(_xll.qlIndexFixing(IndexON,D3328,TRUE,_xll.ohTrigger(RecalcTrigger,TriggerON)),NA())</f>
        <v>6.703606305515919E-3</v>
      </c>
      <c r="H3328" s="42">
        <f>_xll.qlCalendarAdvance(Calendar,$H3327,B3328,"f",FALSE)</f>
        <v>63101</v>
      </c>
      <c r="I3328" s="140">
        <f>_xll.qlInterestRateIndexValueDate(Index1M,$H3328)</f>
        <v>63101</v>
      </c>
      <c r="J3328" s="145">
        <f>IFERROR(_xll.qlIndexFixing(Index1M,$H3328,TRUE,_xll.ohTrigger(RecalcTrigger,Trigger1M)),NA())</f>
        <v>7.5279594274078113E-3</v>
      </c>
      <c r="K3328" s="44">
        <f>IFERROR(_xll.qlIndexFixing(Index3M,H3328,TRUE,_xll.ohTrigger(RecalcTrigger,Trigger3M)),NA())</f>
        <v>7.5587281889605042E-3</v>
      </c>
      <c r="L3328" s="44">
        <f>IFERROR(_xll.qlIndexFixing(Index6M,$H3328,TRUE,_xll.ohTrigger(RecalcTrigger,Trigger6M)),NA())</f>
        <v>7.7364921619524499E-3</v>
      </c>
      <c r="M3328" s="146">
        <f>IFERROR(_xll.qlIndexFixing(Index1Y,$H3328,TRUE,_xll.ohTrigger(RecalcTrigger,Trigger1Y)),NA())</f>
        <v>7.9862803500327928E-3</v>
      </c>
      <c r="N3328" s="145">
        <f>IFERROR(_xll.qlIndexFixing(ONIndex1M,I3328,TRUE,_xll.ohTrigger(RecalcTrigger,Trigger1M)),NA())</f>
        <v>7.5221345439435705E-3</v>
      </c>
      <c r="O3328" s="44">
        <f>IFERROR(_xll.qlIndexFixing(ONIndex3M,I3328,TRUE,_xll.ohTrigger(RecalcTrigger,Trigger3M)),NA())</f>
        <v>7.5426103433717806E-3</v>
      </c>
      <c r="P3328" s="44">
        <f>IFERROR(_xll.qlIndexFixing(ONIndex6M,I3328,TRUE,_xll.ohTrigger(RecalcTrigger,Trigger6M)),NA())</f>
        <v>7.7009590368626313E-3</v>
      </c>
      <c r="Q3328" s="146">
        <f>IFERROR(_xll.qlIndexFixing(ONIndex1Y,I3328,TRUE,_xll.ohTrigger(RecalcTrigger,Trigger1Y)),NA())</f>
        <v>7.9132559776617928E-3</v>
      </c>
    </row>
    <row r="3329" spans="2:17" x14ac:dyDescent="0.2">
      <c r="B3329" s="39" t="s">
        <v>42</v>
      </c>
      <c r="D3329" s="42">
        <f>_xll.qlCalendarAdvance(Calendar,$D3328,B3329,"f",FALSE)</f>
        <v>63108</v>
      </c>
      <c r="E3329" s="140">
        <f>_xll.qlInterestRateIndexValueDate(IndexON,D3329)</f>
        <v>63108</v>
      </c>
      <c r="F3329" s="156">
        <f>IFERROR(_xll.qlIndexFixing(IndexON,D3329,TRUE,_xll.ohTrigger(RecalcTrigger,TriggerON)),NA())</f>
        <v>6.7050728797868331E-3</v>
      </c>
      <c r="H3329" s="42">
        <f>_xll.qlCalendarAdvance(Calendar,$H3328,B3329,"f",FALSE)</f>
        <v>63108</v>
      </c>
      <c r="I3329" s="140">
        <f>_xll.qlInterestRateIndexValueDate(Index1M,$H3329)</f>
        <v>63108</v>
      </c>
      <c r="J3329" s="145">
        <f>IFERROR(_xll.qlIndexFixing(Index1M,$H3329,TRUE,_xll.ohTrigger(RecalcTrigger,Trigger1M)),NA())</f>
        <v>7.5295829250850025E-3</v>
      </c>
      <c r="K3329" s="44">
        <f>IFERROR(_xll.qlIndexFixing(Index3M,H3329,TRUE,_xll.ohTrigger(RecalcTrigger,Trigger3M)),NA())</f>
        <v>7.5600980914672976E-3</v>
      </c>
      <c r="L3329" s="44">
        <f>IFERROR(_xll.qlIndexFixing(Index6M,$H3329,TRUE,_xll.ohTrigger(RecalcTrigger,Trigger6M)),NA())</f>
        <v>7.738063114476194E-3</v>
      </c>
      <c r="M3329" s="146">
        <f>IFERROR(_xll.qlIndexFixing(Index1Y,$H3329,TRUE,_xll.ohTrigger(RecalcTrigger,Trigger1Y)),NA())</f>
        <v>7.9878078941040265E-3</v>
      </c>
      <c r="N3329" s="145">
        <f>IFERROR(_xll.qlIndexFixing(ONIndex1M,I3329,TRUE,_xll.ohTrigger(RecalcTrigger,Trigger1M)),NA())</f>
        <v>7.5237739857170194E-3</v>
      </c>
      <c r="O3329" s="44">
        <f>IFERROR(_xll.qlIndexFixing(ONIndex3M,I3329,TRUE,_xll.ohTrigger(RecalcTrigger,Trigger3M)),NA())</f>
        <v>7.5440219330902281E-3</v>
      </c>
      <c r="P3329" s="44">
        <f>IFERROR(_xll.qlIndexFixing(ONIndex6M,I3329,TRUE,_xll.ohTrigger(RecalcTrigger,Trigger6M)),NA())</f>
        <v>7.7026280847614093E-3</v>
      </c>
      <c r="Q3329" s="146">
        <f>IFERROR(_xll.qlIndexFixing(ONIndex1Y,I3329,TRUE,_xll.ohTrigger(RecalcTrigger,Trigger1Y)),NA())</f>
        <v>7.914988799906375E-3</v>
      </c>
    </row>
    <row r="3330" spans="2:17" x14ac:dyDescent="0.2">
      <c r="B3330" s="39" t="s">
        <v>42</v>
      </c>
      <c r="D3330" s="42">
        <f>_xll.qlCalendarAdvance(Calendar,$D3329,B3330,"f",FALSE)</f>
        <v>63115</v>
      </c>
      <c r="E3330" s="140">
        <f>_xll.qlInterestRateIndexValueDate(IndexON,D3330)</f>
        <v>63115</v>
      </c>
      <c r="F3330" s="156">
        <f>IFERROR(_xll.qlIndexFixing(IndexON,D3330,TRUE,_xll.ohTrigger(RecalcTrigger,TriggerON)),NA())</f>
        <v>6.7065323787984799E-3</v>
      </c>
      <c r="H3330" s="42">
        <f>_xll.qlCalendarAdvance(Calendar,$H3329,B3330,"f",FALSE)</f>
        <v>63115</v>
      </c>
      <c r="I3330" s="140">
        <f>_xll.qlInterestRateIndexValueDate(Index1M,$H3330)</f>
        <v>63115</v>
      </c>
      <c r="J3330" s="145">
        <f>IFERROR(_xll.qlIndexFixing(Index1M,$H3330,TRUE,_xll.ohTrigger(RecalcTrigger,Trigger1M)),NA())</f>
        <v>7.5311985089981043E-3</v>
      </c>
      <c r="K3330" s="44">
        <f>IFERROR(_xll.qlIndexFixing(Index3M,H3330,TRUE,_xll.ohTrigger(RecalcTrigger,Trigger3M)),NA())</f>
        <v>7.5614611717333838E-3</v>
      </c>
      <c r="L3330" s="44">
        <f>IFERROR(_xll.qlIndexFixing(Index6M,$H3330,TRUE,_xll.ohTrigger(RecalcTrigger,Trigger6M)),NA())</f>
        <v>7.7396259854023612E-3</v>
      </c>
      <c r="M3330" s="146">
        <f>IFERROR(_xll.qlIndexFixing(Index1Y,$H3330,TRUE,_xll.ohTrigger(RecalcTrigger,Trigger1Y)),NA())</f>
        <v>7.9893270143023276E-3</v>
      </c>
      <c r="N3330" s="145">
        <f>IFERROR(_xll.qlIndexFixing(ONIndex1M,I3330,TRUE,_xll.ohTrigger(RecalcTrigger,Trigger1M)),NA())</f>
        <v>7.5254055183460178E-3</v>
      </c>
      <c r="O3330" s="44">
        <f>IFERROR(_xll.qlIndexFixing(ONIndex3M,I3330,TRUE,_xll.ohTrigger(RecalcTrigger,Trigger3M)),NA())</f>
        <v>7.5454267128949315E-3</v>
      </c>
      <c r="P3330" s="44">
        <f>IFERROR(_xll.qlIndexFixing(ONIndex6M,I3330,TRUE,_xll.ohTrigger(RecalcTrigger,Trigger6M)),NA())</f>
        <v>7.7042890806311437E-3</v>
      </c>
      <c r="Q3330" s="146">
        <f>IFERROR(_xll.qlIndexFixing(ONIndex1Y,I3330,TRUE,_xll.ohTrigger(RecalcTrigger,Trigger1Y)),NA())</f>
        <v>7.9167132624702319E-3</v>
      </c>
    </row>
    <row r="3331" spans="2:17" x14ac:dyDescent="0.2">
      <c r="B3331" s="39" t="s">
        <v>42</v>
      </c>
      <c r="D3331" s="42">
        <f>_xll.qlCalendarAdvance(Calendar,$D3330,B3331,"f",FALSE)</f>
        <v>63122</v>
      </c>
      <c r="E3331" s="140">
        <f>_xll.qlInterestRateIndexValueDate(IndexON,D3331)</f>
        <v>63122</v>
      </c>
      <c r="F3331" s="156">
        <f>IFERROR(_xll.qlIndexFixing(IndexON,D3331,TRUE,_xll.ohTrigger(RecalcTrigger,TriggerON)),NA())</f>
        <v>6.7079848027939981E-3</v>
      </c>
      <c r="H3331" s="42">
        <f>_xll.qlCalendarAdvance(Calendar,$H3330,B3331,"f",FALSE)</f>
        <v>63122</v>
      </c>
      <c r="I3331" s="140">
        <f>_xll.qlInterestRateIndexValueDate(Index1M,$H3331)</f>
        <v>63122</v>
      </c>
      <c r="J3331" s="145">
        <f>IFERROR(_xll.qlIndexFixing(Index1M,$H3331,TRUE,_xll.ohTrigger(RecalcTrigger,Trigger1M)),NA())</f>
        <v>7.5328061791445034E-3</v>
      </c>
      <c r="K3331" s="44">
        <f>IFERROR(_xll.qlIndexFixing(Index3M,H3331,TRUE,_xll.ohTrigger(RecalcTrigger,Trigger3M)),NA())</f>
        <v>7.5628174297525975E-3</v>
      </c>
      <c r="L3331" s="44">
        <f>IFERROR(_xll.qlIndexFixing(Index6M,$H3331,TRUE,_xll.ohTrigger(RecalcTrigger,Trigger6M)),NA())</f>
        <v>7.7411807747131394E-3</v>
      </c>
      <c r="M3331" s="146">
        <f>IFERROR(_xll.qlIndexFixing(Index1Y,$H3331,TRUE,_xll.ohTrigger(RecalcTrigger,Trigger1Y)),NA())</f>
        <v>7.9908377105888384E-3</v>
      </c>
      <c r="N3331" s="145">
        <f>IFERROR(_xll.qlIndexFixing(ONIndex1M,I3331,TRUE,_xll.ohTrigger(RecalcTrigger,Trigger1M)),NA())</f>
        <v>7.527029141911612E-3</v>
      </c>
      <c r="O3331" s="44">
        <f>IFERROR(_xll.qlIndexFixing(ONIndex3M,I3331,TRUE,_xll.ohTrigger(RecalcTrigger,Trigger3M)),NA())</f>
        <v>7.5468246829479835E-3</v>
      </c>
      <c r="P3331" s="44">
        <f>IFERROR(_xll.qlIndexFixing(ONIndex6M,I3331,TRUE,_xll.ohTrigger(RecalcTrigger,Trigger6M)),NA())</f>
        <v>7.7059420247149735E-3</v>
      </c>
      <c r="Q3331" s="146">
        <f>IFERROR(_xll.qlIndexFixing(ONIndex1Y,I3331,TRUE,_xll.ohTrigger(RecalcTrigger,Trigger1Y)),NA())</f>
        <v>7.9184293656775484E-3</v>
      </c>
    </row>
    <row r="3332" spans="2:17" x14ac:dyDescent="0.2">
      <c r="B3332" s="39" t="s">
        <v>42</v>
      </c>
      <c r="D3332" s="42">
        <f>_xll.qlCalendarAdvance(Calendar,$D3331,B3332,"f",FALSE)</f>
        <v>63129</v>
      </c>
      <c r="E3332" s="140">
        <f>_xll.qlInterestRateIndexValueDate(IndexON,D3332)</f>
        <v>63129</v>
      </c>
      <c r="F3332" s="156">
        <f>IFERROR(_xll.qlIndexFixing(IndexON,D3332,TRUE,_xll.ohTrigger(RecalcTrigger,TriggerON)),NA())</f>
        <v>6.7094301516112953E-3</v>
      </c>
      <c r="H3332" s="42">
        <f>_xll.qlCalendarAdvance(Calendar,$H3331,B3332,"f",FALSE)</f>
        <v>63129</v>
      </c>
      <c r="I3332" s="140">
        <f>_xll.qlInterestRateIndexValueDate(Index1M,$H3332)</f>
        <v>63129</v>
      </c>
      <c r="J3332" s="145">
        <f>IFERROR(_xll.qlIndexFixing(Index1M,$H3332,TRUE,_xll.ohTrigger(RecalcTrigger,Trigger1M)),NA())</f>
        <v>7.5342145962301234E-3</v>
      </c>
      <c r="K3332" s="44">
        <f>IFERROR(_xll.qlIndexFixing(Index3M,H3332,TRUE,_xll.ohTrigger(RecalcTrigger,Trigger3M)),NA())</f>
        <v>7.5641668655170077E-3</v>
      </c>
      <c r="L3332" s="44">
        <f>IFERROR(_xll.qlIndexFixing(Index6M,$H3332,TRUE,_xll.ohTrigger(RecalcTrigger,Trigger6M)),NA())</f>
        <v>7.7427274823898247E-3</v>
      </c>
      <c r="M3332" s="146">
        <f>IFERROR(_xll.qlIndexFixing(Index1Y,$H3332,TRUE,_xll.ohTrigger(RecalcTrigger,Trigger1Y)),NA())</f>
        <v>7.9923399829264774E-3</v>
      </c>
      <c r="N3332" s="145">
        <f>IFERROR(_xll.qlIndexFixing(ONIndex1M,I3332,TRUE,_xll.ohTrigger(RecalcTrigger,Trigger1M)),NA())</f>
        <v>7.5286448563327557E-3</v>
      </c>
      <c r="O3332" s="44">
        <f>IFERROR(_xll.qlIndexFixing(ONIndex3M,I3332,TRUE,_xll.ohTrigger(RecalcTrigger,Trigger3M)),NA())</f>
        <v>7.5482158430062452E-3</v>
      </c>
      <c r="P3332" s="44">
        <f>IFERROR(_xll.qlIndexFixing(ONIndex6M,I3332,TRUE,_xll.ohTrigger(RecalcTrigger,Trigger6M)),NA())</f>
        <v>7.7075869167697597E-3</v>
      </c>
      <c r="Q3332" s="146">
        <f>IFERROR(_xll.qlIndexFixing(ONIndex1Y,I3332,TRUE,_xll.ohTrigger(RecalcTrigger,Trigger1Y)),NA())</f>
        <v>7.9201371091230932E-3</v>
      </c>
    </row>
    <row r="3333" spans="2:17" x14ac:dyDescent="0.2">
      <c r="B3333" s="39" t="s">
        <v>42</v>
      </c>
      <c r="D3333" s="42">
        <f>_xll.qlCalendarAdvance(Calendar,$D3332,B3333,"f",FALSE)</f>
        <v>63136</v>
      </c>
      <c r="E3333" s="140">
        <f>_xll.qlInterestRateIndexValueDate(IndexON,D3333)</f>
        <v>63136</v>
      </c>
      <c r="F3333" s="156">
        <f>IFERROR(_xll.qlIndexFixing(IndexON,D3333,TRUE,_xll.ohTrigger(RecalcTrigger,TriggerON)),NA())</f>
        <v>6.710868425412464E-3</v>
      </c>
      <c r="H3333" s="42">
        <f>_xll.qlCalendarAdvance(Calendar,$H3332,B3333,"f",FALSE)</f>
        <v>63136</v>
      </c>
      <c r="I3333" s="140">
        <f>_xll.qlInterestRateIndexValueDate(Index1M,$H3333)</f>
        <v>63136</v>
      </c>
      <c r="J3333" s="145">
        <f>IFERROR(_xll.qlIndexFixing(Index1M,$H3333,TRUE,_xll.ohTrigger(RecalcTrigger,Trigger1M)),NA())</f>
        <v>7.5358069712377906E-3</v>
      </c>
      <c r="K3333" s="44">
        <f>IFERROR(_xll.qlIndexFixing(Index3M,H3333,TRUE,_xll.ohTrigger(RecalcTrigger,Trigger3M)),NA())</f>
        <v>7.5655094790186882E-3</v>
      </c>
      <c r="L3333" s="44">
        <f>IFERROR(_xll.qlIndexFixing(Index6M,$H3333,TRUE,_xll.ohTrigger(RecalcTrigger,Trigger6M)),NA())</f>
        <v>7.7440769222246195E-3</v>
      </c>
      <c r="M3333" s="146">
        <f>IFERROR(_xll.qlIndexFixing(Index1Y,$H3333,TRUE,_xll.ohTrigger(RecalcTrigger,Trigger1Y)),NA())</f>
        <v>7.9938338312768309E-3</v>
      </c>
      <c r="N3333" s="145">
        <f>IFERROR(_xll.qlIndexFixing(ONIndex1M,I3333,TRUE,_xll.ohTrigger(RecalcTrigger,Trigger1M)),NA())</f>
        <v>7.5302526617715415E-3</v>
      </c>
      <c r="O3333" s="44">
        <f>IFERROR(_xll.qlIndexFixing(ONIndex3M,I3333,TRUE,_xll.ohTrigger(RecalcTrigger,Trigger3M)),NA())</f>
        <v>7.5496001932318091E-3</v>
      </c>
      <c r="P3333" s="44">
        <f>IFERROR(_xll.qlIndexFixing(ONIndex6M,I3333,TRUE,_xll.ohTrigger(RecalcTrigger,Trigger6M)),NA())</f>
        <v>7.7092237570386413E-3</v>
      </c>
      <c r="Q3333" s="146">
        <f>IFERROR(_xll.qlIndexFixing(ONIndex1Y,I3333,TRUE,_xll.ohTrigger(RecalcTrigger,Trigger1Y)),NA())</f>
        <v>7.9218364929689589E-3</v>
      </c>
    </row>
    <row r="3334" spans="2:17" x14ac:dyDescent="0.2">
      <c r="B3334" s="39" t="s">
        <v>42</v>
      </c>
      <c r="D3334" s="42">
        <f>_xll.qlCalendarAdvance(Calendar,$D3333,B3334,"f",FALSE)</f>
        <v>63143</v>
      </c>
      <c r="E3334" s="140">
        <f>_xll.qlInterestRateIndexValueDate(IndexON,D3334)</f>
        <v>63143</v>
      </c>
      <c r="F3334" s="156">
        <f>IFERROR(_xll.qlIndexFixing(IndexON,D3334,TRUE,_xll.ohTrigger(RecalcTrigger,TriggerON)),NA())</f>
        <v>6.7122996239543653E-3</v>
      </c>
      <c r="H3334" s="42">
        <f>_xll.qlCalendarAdvance(Calendar,$H3333,B3334,"f",FALSE)</f>
        <v>63143</v>
      </c>
      <c r="I3334" s="140">
        <f>_xll.qlInterestRateIndexValueDate(Index1M,$H3334)</f>
        <v>63143</v>
      </c>
      <c r="J3334" s="145">
        <f>IFERROR(_xll.qlIndexFixing(Index1M,$H3334,TRUE,_xll.ohTrigger(RecalcTrigger,Trigger1M)),NA())</f>
        <v>7.5373914326272535E-3</v>
      </c>
      <c r="K3334" s="44">
        <f>IFERROR(_xll.qlIndexFixing(Index3M,H3334,TRUE,_xll.ohTrigger(RecalcTrigger,Trigger3M)),NA())</f>
        <v>7.5668452702541142E-3</v>
      </c>
      <c r="L3334" s="44">
        <f>IFERROR(_xll.qlIndexFixing(Index6M,$H3334,TRUE,_xll.ohTrigger(RecalcTrigger,Trigger6M)),NA())</f>
        <v>7.7456080114149378E-3</v>
      </c>
      <c r="M3334" s="146">
        <f>IFERROR(_xll.qlIndexFixing(Index1Y,$H3334,TRUE,_xll.ohTrigger(RecalcTrigger,Trigger1Y)),NA())</f>
        <v>7.9953192556032615E-3</v>
      </c>
      <c r="N3334" s="145">
        <f>IFERROR(_xll.qlIndexFixing(ONIndex1M,I3334,TRUE,_xll.ohTrigger(RecalcTrigger,Trigger1M)),NA())</f>
        <v>7.5318525579848306E-3</v>
      </c>
      <c r="O3334" s="44">
        <f>IFERROR(_xll.qlIndexFixing(ONIndex3M,I3334,TRUE,_xll.ohTrigger(RecalcTrigger,Trigger3M)),NA())</f>
        <v>7.5509777336246753E-3</v>
      </c>
      <c r="P3334" s="44">
        <f>IFERROR(_xll.qlIndexFixing(ONIndex6M,I3334,TRUE,_xll.ohTrigger(RecalcTrigger,Trigger6M)),NA())</f>
        <v>7.7108525452784793E-3</v>
      </c>
      <c r="Q3334" s="146">
        <f>IFERROR(_xll.qlIndexFixing(ONIndex1Y,I3334,TRUE,_xll.ohTrigger(RecalcTrigger,Trigger1Y)),NA())</f>
        <v>7.9235275172961916E-3</v>
      </c>
    </row>
    <row r="3335" spans="2:17" x14ac:dyDescent="0.2">
      <c r="B3335" s="39" t="s">
        <v>42</v>
      </c>
      <c r="D3335" s="42">
        <f>_xll.qlCalendarAdvance(Calendar,$D3334,B3335,"f",FALSE)</f>
        <v>63150</v>
      </c>
      <c r="E3335" s="140">
        <f>_xll.qlInterestRateIndexValueDate(IndexON,D3335)</f>
        <v>63150</v>
      </c>
      <c r="F3335" s="156">
        <f>IFERROR(_xll.qlIndexFixing(IndexON,D3335,TRUE,_xll.ohTrigger(RecalcTrigger,TriggerON)),NA())</f>
        <v>6.7137237473990918E-3</v>
      </c>
      <c r="H3335" s="42">
        <f>_xll.qlCalendarAdvance(Calendar,$H3334,B3335,"f",FALSE)</f>
        <v>63150</v>
      </c>
      <c r="I3335" s="140">
        <f>_xll.qlInterestRateIndexValueDate(Index1M,$H3335)</f>
        <v>63150</v>
      </c>
      <c r="J3335" s="145">
        <f>IFERROR(_xll.qlIndexFixing(Index1M,$H3335,TRUE,_xll.ohTrigger(RecalcTrigger,Trigger1M)),NA())</f>
        <v>7.5389679803904066E-3</v>
      </c>
      <c r="K3335" s="44">
        <f>IFERROR(_xll.qlIndexFixing(Index3M,H3335,TRUE,_xll.ohTrigger(RecalcTrigger,Trigger3M)),NA())</f>
        <v>7.5681742392135955E-3</v>
      </c>
      <c r="L3335" s="44">
        <f>IFERROR(_xll.qlIndexFixing(Index6M,$H3335,TRUE,_xll.ohTrigger(RecalcTrigger,Trigger6M)),NA())</f>
        <v>7.7471310190811871E-3</v>
      </c>
      <c r="M3335" s="146">
        <f>IFERROR(_xll.qlIndexFixing(Index1Y,$H3335,TRUE,_xll.ohTrigger(RecalcTrigger,Trigger1Y)),NA())</f>
        <v>7.9967962558680217E-3</v>
      </c>
      <c r="N3335" s="145">
        <f>IFERROR(_xll.qlIndexFixing(ONIndex1M,I3335,TRUE,_xll.ohTrigger(RecalcTrigger,Trigger1M)),NA())</f>
        <v>7.5334445452157617E-3</v>
      </c>
      <c r="O3335" s="44">
        <f>IFERROR(_xll.qlIndexFixing(ONIndex3M,I3335,TRUE,_xll.ohTrigger(RecalcTrigger,Trigger3M)),NA())</f>
        <v>7.5523484641037975E-3</v>
      </c>
      <c r="P3335" s="44">
        <f>IFERROR(_xll.qlIndexFixing(ONIndex6M,I3335,TRUE,_xll.ohTrigger(RecalcTrigger,Trigger6M)),NA())</f>
        <v>7.7124732817324126E-3</v>
      </c>
      <c r="Q3335" s="146">
        <f>IFERROR(_xll.qlIndexFixing(ONIndex1Y,I3335,TRUE,_xll.ohTrigger(RecalcTrigger,Trigger1Y)),NA())</f>
        <v>7.9252101820237453E-3</v>
      </c>
    </row>
    <row r="3336" spans="2:17" x14ac:dyDescent="0.2">
      <c r="B3336" s="39" t="s">
        <v>42</v>
      </c>
      <c r="D3336" s="42">
        <f>_xll.qlCalendarAdvance(Calendar,$D3335,B3336,"f",FALSE)</f>
        <v>63157</v>
      </c>
      <c r="E3336" s="140">
        <f>_xll.qlInterestRateIndexValueDate(IndexON,D3336)</f>
        <v>63157</v>
      </c>
      <c r="F3336" s="156">
        <f>IFERROR(_xll.qlIndexFixing(IndexON,D3336,TRUE,_xll.ohTrigger(RecalcTrigger,TriggerON)),NA())</f>
        <v>6.7151407957466436E-3</v>
      </c>
      <c r="H3336" s="42">
        <f>_xll.qlCalendarAdvance(Calendar,$H3335,B3336,"f",FALSE)</f>
        <v>63157</v>
      </c>
      <c r="I3336" s="140">
        <f>_xll.qlInterestRateIndexValueDate(Index1M,$H3336)</f>
        <v>63157</v>
      </c>
      <c r="J3336" s="145">
        <f>IFERROR(_xll.qlIndexFixing(Index1M,$H3336,TRUE,_xll.ohTrigger(RecalcTrigger,Trigger1M)),NA())</f>
        <v>7.5405366145299508E-3</v>
      </c>
      <c r="K3336" s="44">
        <f>IFERROR(_xll.qlIndexFixing(Index3M,H3336,TRUE,_xll.ohTrigger(RecalcTrigger,Trigger3M)),NA())</f>
        <v>7.5693247977138087E-3</v>
      </c>
      <c r="L3336" s="44">
        <f>IFERROR(_xll.qlIndexFixing(Index6M,$H3336,TRUE,_xll.ohTrigger(RecalcTrigger,Trigger6M)),NA())</f>
        <v>7.7488334963775798E-3</v>
      </c>
      <c r="M3336" s="146">
        <f>IFERROR(_xll.qlIndexFixing(Index1Y,$H3336,TRUE,_xll.ohTrigger(RecalcTrigger,Trigger1Y)),NA())</f>
        <v>7.9982648320338079E-3</v>
      </c>
      <c r="N3336" s="145">
        <f>IFERROR(_xll.qlIndexFixing(ONIndex1M,I3336,TRUE,_xll.ohTrigger(RecalcTrigger,Trigger1M)),NA())</f>
        <v>7.5350286233832886E-3</v>
      </c>
      <c r="O3336" s="44">
        <f>IFERROR(_xll.qlIndexFixing(ONIndex3M,I3336,TRUE,_xll.ohTrigger(RecalcTrigger,Trigger3M)),NA())</f>
        <v>7.5537123847502219E-3</v>
      </c>
      <c r="P3336" s="44">
        <f>IFERROR(_xll.qlIndexFixing(ONIndex6M,I3336,TRUE,_xll.ohTrigger(RecalcTrigger,Trigger6M)),NA())</f>
        <v>7.7140859662383487E-3</v>
      </c>
      <c r="Q3336" s="146">
        <f>IFERROR(_xll.qlIndexFixing(ONIndex1Y,I3336,TRUE,_xll.ohTrigger(RecalcTrigger,Trigger1Y)),NA())</f>
        <v>7.926884487232666E-3</v>
      </c>
    </row>
    <row r="3337" spans="2:17" x14ac:dyDescent="0.2">
      <c r="B3337" s="39" t="s">
        <v>42</v>
      </c>
      <c r="D3337" s="42">
        <f>_xll.qlCalendarAdvance(Calendar,$D3336,B3337,"f",FALSE)</f>
        <v>63164</v>
      </c>
      <c r="E3337" s="140">
        <f>_xll.qlInterestRateIndexValueDate(IndexON,D3337)</f>
        <v>63164</v>
      </c>
      <c r="F3337" s="156">
        <f>IFERROR(_xll.qlIndexFixing(IndexON,D3337,TRUE,_xll.ohTrigger(RecalcTrigger,TriggerON)),NA())</f>
        <v>6.7165507689159742E-3</v>
      </c>
      <c r="H3337" s="42">
        <f>_xll.qlCalendarAdvance(Calendar,$H3336,B3337,"f",FALSE)</f>
        <v>63164</v>
      </c>
      <c r="I3337" s="140">
        <f>_xll.qlInterestRateIndexValueDate(Index1M,$H3337)</f>
        <v>63164</v>
      </c>
      <c r="J3337" s="145">
        <f>IFERROR(_xll.qlIndexFixing(Index1M,$H3337,TRUE,_xll.ohTrigger(RecalcTrigger,Trigger1M)),NA())</f>
        <v>7.5422860107286728E-3</v>
      </c>
      <c r="K3337" s="44">
        <f>IFERROR(_xll.qlIndexFixing(Index3M,H3337,TRUE,_xll.ohTrigger(RecalcTrigger,Trigger3M)),NA())</f>
        <v>7.5704694125294306E-3</v>
      </c>
      <c r="L3337" s="44">
        <f>IFERROR(_xll.qlIndexFixing(Index6M,$H3337,TRUE,_xll.ohTrigger(RecalcTrigger,Trigger6M)),NA())</f>
        <v>7.7503397956032605E-3</v>
      </c>
      <c r="M3337" s="146">
        <f>IFERROR(_xll.qlIndexFixing(Index1Y,$H3337,TRUE,_xll.ohTrigger(RecalcTrigger,Trigger1Y)),NA())</f>
        <v>7.9997249840642048E-3</v>
      </c>
      <c r="N3337" s="145">
        <f>IFERROR(_xll.qlIndexFixing(ONIndex1M,I3337,TRUE,_xll.ohTrigger(RecalcTrigger,Trigger1M)),NA())</f>
        <v>7.536604792406365E-3</v>
      </c>
      <c r="O3337" s="44">
        <f>IFERROR(_xll.qlIndexFixing(ONIndex3M,I3337,TRUE,_xll.ohTrigger(RecalcTrigger,Trigger3M)),NA())</f>
        <v>7.5550694954829023E-3</v>
      </c>
      <c r="P3337" s="44">
        <f>IFERROR(_xll.qlIndexFixing(ONIndex6M,I3337,TRUE,_xll.ohTrigger(RecalcTrigger,Trigger6M)),NA())</f>
        <v>7.7156905987152413E-3</v>
      </c>
      <c r="Q3337" s="146">
        <f>IFERROR(_xll.qlIndexFixing(ONIndex1Y,I3337,TRUE,_xll.ohTrigger(RecalcTrigger,Trigger1Y)),NA())</f>
        <v>7.9285504327608614E-3</v>
      </c>
    </row>
    <row r="3338" spans="2:17" x14ac:dyDescent="0.2">
      <c r="B3338" s="39" t="s">
        <v>42</v>
      </c>
      <c r="D3338" s="42">
        <f>_xll.qlCalendarAdvance(Calendar,$D3337,B3338,"f",FALSE)</f>
        <v>63171</v>
      </c>
      <c r="E3338" s="140">
        <f>_xll.qlInterestRateIndexValueDate(IndexON,D3338)</f>
        <v>63171</v>
      </c>
      <c r="F3338" s="156">
        <f>IFERROR(_xll.qlIndexFixing(IndexON,D3338,TRUE,_xll.ohTrigger(RecalcTrigger,TriggerON)),NA())</f>
        <v>6.7179536670691764E-3</v>
      </c>
      <c r="H3338" s="42">
        <f>_xll.qlCalendarAdvance(Calendar,$H3337,B3338,"f",FALSE)</f>
        <v>63171</v>
      </c>
      <c r="I3338" s="140">
        <f>_xll.qlInterestRateIndexValueDate(Index1M,$H3338)</f>
        <v>63171</v>
      </c>
      <c r="J3338" s="145">
        <f>IFERROR(_xll.qlIndexFixing(Index1M,$H3338,TRUE,_xll.ohTrigger(RecalcTrigger,Trigger1M)),NA())</f>
        <v>7.5438382844140337E-3</v>
      </c>
      <c r="K3338" s="44">
        <f>IFERROR(_xll.qlIndexFixing(Index3M,H3338,TRUE,_xll.ohTrigger(RecalcTrigger,Trigger3M)),NA())</f>
        <v>7.5717788349641086E-3</v>
      </c>
      <c r="L3338" s="44">
        <f>IFERROR(_xll.qlIndexFixing(Index6M,$H3338,TRUE,_xll.ohTrigger(RecalcTrigger,Trigger6M)),NA())</f>
        <v>7.7518380130844125E-3</v>
      </c>
      <c r="M3338" s="146">
        <f>IFERROR(_xll.qlIndexFixing(Index1Y,$H3338,TRUE,_xll.ohTrigger(RecalcTrigger,Trigger1Y)),NA())</f>
        <v>8.0011767119227972E-3</v>
      </c>
      <c r="N3338" s="145">
        <f>IFERROR(_xll.qlIndexFixing(ONIndex1M,I3338,TRUE,_xll.ohTrigger(RecalcTrigger,Trigger1M)),NA())</f>
        <v>7.5381730523660373E-3</v>
      </c>
      <c r="O3338" s="44">
        <f>IFERROR(_xll.qlIndexFixing(ONIndex3M,I3338,TRUE,_xll.ohTrigger(RecalcTrigger,Trigger3M)),NA())</f>
        <v>7.5564197964639312E-3</v>
      </c>
      <c r="P3338" s="44">
        <f>IFERROR(_xll.qlIndexFixing(ONIndex6M,I3338,TRUE,_xll.ohTrigger(RecalcTrigger,Trigger6M)),NA())</f>
        <v>7.7172871794062292E-3</v>
      </c>
      <c r="Q3338" s="146">
        <f>IFERROR(_xll.qlIndexFixing(ONIndex1Y,I3338,TRUE,_xll.ohTrigger(RecalcTrigger,Trigger1Y)),NA())</f>
        <v>7.9302080189325164E-3</v>
      </c>
    </row>
    <row r="3339" spans="2:17" x14ac:dyDescent="0.2">
      <c r="B3339" s="39" t="s">
        <v>42</v>
      </c>
      <c r="D3339" s="42">
        <f>_xll.qlCalendarAdvance(Calendar,$D3338,B3339,"f",FALSE)</f>
        <v>63178</v>
      </c>
      <c r="E3339" s="140">
        <f>_xll.qlInterestRateIndexValueDate(IndexON,D3339)</f>
        <v>63178</v>
      </c>
      <c r="F3339" s="156">
        <f>IFERROR(_xll.qlIndexFixing(IndexON,D3339,TRUE,_xll.ohTrigger(RecalcTrigger,TriggerON)),NA())</f>
        <v>6.7193494898820649E-3</v>
      </c>
      <c r="H3339" s="42">
        <f>_xll.qlCalendarAdvance(Calendar,$H3338,B3339,"f",FALSE)</f>
        <v>63178</v>
      </c>
      <c r="I3339" s="140">
        <f>_xll.qlInterestRateIndexValueDate(Index1M,$H3339)</f>
        <v>63178</v>
      </c>
      <c r="J3339" s="145">
        <f>IFERROR(_xll.qlIndexFixing(Index1M,$H3339,TRUE,_xll.ohTrigger(RecalcTrigger,Trigger1M)),NA())</f>
        <v>7.5453826443065471E-3</v>
      </c>
      <c r="K3339" s="44">
        <f>IFERROR(_xll.qlIndexFixing(Index3M,H3339,TRUE,_xll.ohTrigger(RecalcTrigger,Trigger3M)),NA())</f>
        <v>7.5730814353704252E-3</v>
      </c>
      <c r="L3339" s="44">
        <f>IFERROR(_xll.qlIndexFixing(Index6M,$H3339,TRUE,_xll.ohTrigger(RecalcTrigger,Trigger6M)),NA())</f>
        <v>7.7533281488023327E-3</v>
      </c>
      <c r="M3339" s="146">
        <f>IFERROR(_xll.qlIndexFixing(Index1Y,$H3339,TRUE,_xll.ohTrigger(RecalcTrigger,Trigger1Y)),NA())</f>
        <v>8.0026200155729477E-3</v>
      </c>
      <c r="N3339" s="145">
        <f>IFERROR(_xll.qlIndexFixing(ONIndex1M,I3339,TRUE,_xll.ohTrigger(RecalcTrigger,Trigger1M)),NA())</f>
        <v>7.5397334032623053E-3</v>
      </c>
      <c r="O3339" s="44">
        <f>IFERROR(_xll.qlIndexFixing(ONIndex3M,I3339,TRUE,_xll.ohTrigger(RecalcTrigger,Trigger3M)),NA())</f>
        <v>7.5577632874501699E-3</v>
      </c>
      <c r="P3339" s="44">
        <f>IFERROR(_xll.qlIndexFixing(ONIndex6M,I3339,TRUE,_xll.ohTrigger(RecalcTrigger,Trigger6M)),NA())</f>
        <v>7.7188757080681736E-3</v>
      </c>
      <c r="Q3339" s="146">
        <f>IFERROR(_xll.qlIndexFixing(ONIndex1Y,I3339,TRUE,_xll.ohTrigger(RecalcTrigger,Trigger1Y)),NA())</f>
        <v>7.9318572454234459E-3</v>
      </c>
    </row>
    <row r="3340" spans="2:17" x14ac:dyDescent="0.2">
      <c r="B3340" s="39" t="s">
        <v>42</v>
      </c>
      <c r="D3340" s="42">
        <f>_xll.qlCalendarAdvance(Calendar,$D3339,B3340,"f",FALSE)</f>
        <v>63186</v>
      </c>
      <c r="E3340" s="140">
        <f>_xll.qlInterestRateIndexValueDate(IndexON,D3340)</f>
        <v>63186</v>
      </c>
      <c r="F3340" s="156">
        <f>IFERROR(_xll.qlIndexFixing(IndexON,D3340,TRUE,_xll.ohTrigger(RecalcTrigger,TriggerON)),NA())</f>
        <v>6.7209360527664685E-3</v>
      </c>
      <c r="H3340" s="42">
        <f>_xll.qlCalendarAdvance(Calendar,$H3339,B3340,"f",FALSE)</f>
        <v>63186</v>
      </c>
      <c r="I3340" s="140">
        <f>_xll.qlInterestRateIndexValueDate(Index1M,$H3340)</f>
        <v>63186</v>
      </c>
      <c r="J3340" s="145">
        <f>IFERROR(_xll.qlIndexFixing(Index1M,$H3340,TRUE,_xll.ohTrigger(RecalcTrigger,Trigger1M)),NA())</f>
        <v>7.5475117907378405E-3</v>
      </c>
      <c r="K3340" s="44">
        <f>IFERROR(_xll.qlIndexFixing(Index3M,H3340,TRUE,_xll.ohTrigger(RecalcTrigger,Trigger3M)),NA())</f>
        <v>7.5745617680390565E-3</v>
      </c>
      <c r="L3340" s="44">
        <f>IFERROR(_xll.qlIndexFixing(Index6M,$H3340,TRUE,_xll.ohTrigger(RecalcTrigger,Trigger6M)),NA())</f>
        <v>7.7550212649919632E-3</v>
      </c>
      <c r="M3340" s="146">
        <f>IFERROR(_xll.qlIndexFixing(Index1Y,$H3340,TRUE,_xll.ohTrigger(RecalcTrigger,Trigger1Y)),NA())</f>
        <v>8.0042591900548743E-3</v>
      </c>
      <c r="N3340" s="145">
        <f>IFERROR(_xll.qlIndexFixing(ONIndex1M,I3340,TRUE,_xll.ohTrigger(RecalcTrigger,Trigger1M)),NA())</f>
        <v>7.5415069767925669E-3</v>
      </c>
      <c r="O3340" s="44">
        <f>IFERROR(_xll.qlIndexFixing(ONIndex3M,I3340,TRUE,_xll.ohTrigger(RecalcTrigger,Trigger3M)),NA())</f>
        <v>7.5592903671461986E-3</v>
      </c>
      <c r="P3340" s="44">
        <f>IFERROR(_xll.qlIndexFixing(ONIndex6M,I3340,TRUE,_xll.ohTrigger(RecalcTrigger,Trigger6M)),NA())</f>
        <v>7.7206813099539584E-3</v>
      </c>
      <c r="Q3340" s="146">
        <f>IFERROR(_xll.qlIndexFixing(ONIndex1Y,I3340,TRUE,_xll.ohTrigger(RecalcTrigger,Trigger1Y)),NA())</f>
        <v>7.9337318393335465E-3</v>
      </c>
    </row>
    <row r="3341" spans="2:17" x14ac:dyDescent="0.2">
      <c r="B3341" s="39" t="s">
        <v>42</v>
      </c>
      <c r="D3341" s="42">
        <f>_xll.qlCalendarAdvance(Calendar,$D3340,B3341,"f",FALSE)</f>
        <v>63193</v>
      </c>
      <c r="E3341" s="140">
        <f>_xll.qlInterestRateIndexValueDate(IndexON,D3341)</f>
        <v>63193</v>
      </c>
      <c r="F3341" s="156">
        <f>IFERROR(_xll.qlIndexFixing(IndexON,D3341,TRUE,_xll.ohTrigger(RecalcTrigger,TriggerON)),NA())</f>
        <v>6.7223167147378859E-3</v>
      </c>
      <c r="H3341" s="42">
        <f>_xll.qlCalendarAdvance(Calendar,$H3340,B3341,"f",FALSE)</f>
        <v>63193</v>
      </c>
      <c r="I3341" s="140">
        <f>_xll.qlInterestRateIndexValueDate(Index1M,$H3341)</f>
        <v>63193</v>
      </c>
      <c r="J3341" s="145">
        <f>IFERROR(_xll.qlIndexFixing(Index1M,$H3341,TRUE,_xll.ohTrigger(RecalcTrigger,Trigger1M)),NA())</f>
        <v>7.5490381250585921E-3</v>
      </c>
      <c r="K3341" s="44">
        <f>IFERROR(_xll.qlIndexFixing(Index3M,H3341,TRUE,_xll.ohTrigger(RecalcTrigger,Trigger3M)),NA())</f>
        <v>7.5758497497927148E-3</v>
      </c>
      <c r="L3341" s="44">
        <f>IFERROR(_xll.qlIndexFixing(Index6M,$H3341,TRUE,_xll.ohTrigger(RecalcTrigger,Trigger6M)),NA())</f>
        <v>7.7563093377798079E-3</v>
      </c>
      <c r="M3341" s="146">
        <f>IFERROR(_xll.qlIndexFixing(Index1Y,$H3341,TRUE,_xll.ohTrigger(RecalcTrigger,Trigger1Y)),NA())</f>
        <v>8.0056844417077944E-3</v>
      </c>
      <c r="N3341" s="145">
        <f>IFERROR(_xll.qlIndexFixing(ONIndex1M,I3341,TRUE,_xll.ohTrigger(RecalcTrigger,Trigger1M)),NA())</f>
        <v>7.5430503796147796E-3</v>
      </c>
      <c r="O3341" s="44">
        <f>IFERROR(_xll.qlIndexFixing(ONIndex3M,I3341,TRUE,_xll.ohTrigger(RecalcTrigger,Trigger3M)),NA())</f>
        <v>7.5606192656685334E-3</v>
      </c>
      <c r="P3341" s="44">
        <f>IFERROR(_xll.qlIndexFixing(ONIndex6M,I3341,TRUE,_xll.ohTrigger(RecalcTrigger,Trigger6M)),NA())</f>
        <v>7.72225258475423E-3</v>
      </c>
      <c r="Q3341" s="146">
        <f>IFERROR(_xll.qlIndexFixing(ONIndex1Y,I3341,TRUE,_xll.ohTrigger(RecalcTrigger,Trigger1Y)),NA())</f>
        <v>7.9353631524081703E-3</v>
      </c>
    </row>
    <row r="3342" spans="2:17" x14ac:dyDescent="0.2">
      <c r="B3342" s="39" t="s">
        <v>42</v>
      </c>
      <c r="D3342" s="42">
        <f>_xll.qlCalendarAdvance(Calendar,$D3341,B3342,"f",FALSE)</f>
        <v>63200</v>
      </c>
      <c r="E3342" s="140">
        <f>_xll.qlInterestRateIndexValueDate(IndexON,D3342)</f>
        <v>63200</v>
      </c>
      <c r="F3342" s="156">
        <f>IFERROR(_xll.qlIndexFixing(IndexON,D3342,TRUE,_xll.ohTrigger(RecalcTrigger,TriggerON)),NA())</f>
        <v>6.7236903015310823E-3</v>
      </c>
      <c r="H3342" s="42">
        <f>_xll.qlCalendarAdvance(Calendar,$H3341,B3342,"f",FALSE)</f>
        <v>63200</v>
      </c>
      <c r="I3342" s="140">
        <f>_xll.qlInterestRateIndexValueDate(Index1M,$H3342)</f>
        <v>63200</v>
      </c>
      <c r="J3342" s="145">
        <f>IFERROR(_xll.qlIndexFixing(Index1M,$H3342,TRUE,_xll.ohTrigger(RecalcTrigger,Trigger1M)),NA())</f>
        <v>7.5505565452591433E-3</v>
      </c>
      <c r="K3342" s="44">
        <f>IFERROR(_xll.qlIndexFixing(Index3M,H3342,TRUE,_xll.ohTrigger(RecalcTrigger,Trigger3M)),NA())</f>
        <v>7.5771309094972983E-3</v>
      </c>
      <c r="L3342" s="44">
        <f>IFERROR(_xll.qlIndexFixing(Index6M,$H3342,TRUE,_xll.ohTrigger(RecalcTrigger,Trigger6M)),NA())</f>
        <v>7.7577746197494161E-3</v>
      </c>
      <c r="M3342" s="146">
        <f>IFERROR(_xll.qlIndexFixing(Index1Y,$H3342,TRUE,_xll.ohTrigger(RecalcTrigger,Trigger1Y)),NA())</f>
        <v>8.0071012690394738E-3</v>
      </c>
      <c r="N3342" s="145">
        <f>IFERROR(_xll.qlIndexFixing(ONIndex1M,I3342,TRUE,_xll.ohTrigger(RecalcTrigger,Trigger1M)),NA())</f>
        <v>7.5445858733735882E-3</v>
      </c>
      <c r="O3342" s="44">
        <f>IFERROR(_xll.qlIndexFixing(ONIndex3M,I3342,TRUE,_xll.ohTrigger(RecalcTrigger,Trigger3M)),NA())</f>
        <v>7.5619413541960778E-3</v>
      </c>
      <c r="P3342" s="44">
        <f>IFERROR(_xll.qlIndexFixing(ONIndex6M,I3342,TRUE,_xll.ohTrigger(RecalcTrigger,Trigger6M)),NA())</f>
        <v>7.7238158073633656E-3</v>
      </c>
      <c r="Q3342" s="146">
        <f>IFERROR(_xll.qlIndexFixing(ONIndex1Y,I3342,TRUE,_xll.ohTrigger(RecalcTrigger,Trigger1Y)),NA())</f>
        <v>7.9369861059641611E-3</v>
      </c>
    </row>
    <row r="3343" spans="2:17" x14ac:dyDescent="0.2">
      <c r="B3343" s="39" t="s">
        <v>42</v>
      </c>
      <c r="D3343" s="42">
        <f>_xll.qlCalendarAdvance(Calendar,$D3342,B3343,"f",FALSE)</f>
        <v>63207</v>
      </c>
      <c r="E3343" s="140">
        <f>_xll.qlInterestRateIndexValueDate(IndexON,D3343)</f>
        <v>63207</v>
      </c>
      <c r="F3343" s="156">
        <f>IFERROR(_xll.qlIndexFixing(IndexON,D3343,TRUE,_xll.ohTrigger(RecalcTrigger,TriggerON)),NA())</f>
        <v>6.7250568131460575E-3</v>
      </c>
      <c r="H3343" s="42">
        <f>_xll.qlCalendarAdvance(Calendar,$H3342,B3343,"f",FALSE)</f>
        <v>63207</v>
      </c>
      <c r="I3343" s="140">
        <f>_xll.qlInterestRateIndexValueDate(Index1M,$H3343)</f>
        <v>63207</v>
      </c>
      <c r="J3343" s="145">
        <f>IFERROR(_xll.qlIndexFixing(Index1M,$H3343,TRUE,_xll.ohTrigger(RecalcTrigger,Trigger1M)),NA())</f>
        <v>7.5520670513419498E-3</v>
      </c>
      <c r="K3343" s="44">
        <f>IFERROR(_xll.qlIndexFixing(Index3M,H3343,TRUE,_xll.ohTrigger(RecalcTrigger,Trigger3M)),NA())</f>
        <v>7.578405247148306E-3</v>
      </c>
      <c r="L3343" s="44">
        <f>IFERROR(_xll.qlIndexFixing(Index6M,$H3343,TRUE,_xll.ohTrigger(RecalcTrigger,Trigger6M)),NA())</f>
        <v>7.7592318200489828E-3</v>
      </c>
      <c r="M3343" s="146">
        <f>IFERROR(_xll.qlIndexFixing(Index1Y,$H3343,TRUE,_xll.ohTrigger(RecalcTrigger,Trigger1Y)),NA())</f>
        <v>8.0085096720139415E-3</v>
      </c>
      <c r="N3343" s="145">
        <f>IFERROR(_xll.qlIndexFixing(ONIndex1M,I3343,TRUE,_xll.ohTrigger(RecalcTrigger,Trigger1M)),NA())</f>
        <v>7.5461134579879463E-3</v>
      </c>
      <c r="O3343" s="44">
        <f>IFERROR(_xll.qlIndexFixing(ONIndex3M,I3343,TRUE,_xll.ohTrigger(RecalcTrigger,Trigger3M)),NA())</f>
        <v>7.5632566328909245E-3</v>
      </c>
      <c r="P3343" s="44">
        <f>IFERROR(_xll.qlIndexFixing(ONIndex6M,I3343,TRUE,_xll.ohTrigger(RecalcTrigger,Trigger6M)),NA())</f>
        <v>7.7253709781865965E-3</v>
      </c>
      <c r="Q3343" s="146">
        <f>IFERROR(_xll.qlIndexFixing(ONIndex1Y,I3343,TRUE,_xll.ohTrigger(RecalcTrigger,Trigger1Y)),NA())</f>
        <v>7.9386006998394265E-3</v>
      </c>
    </row>
    <row r="3344" spans="2:17" x14ac:dyDescent="0.2">
      <c r="B3344" s="39" t="s">
        <v>42</v>
      </c>
      <c r="D3344" s="42">
        <f>_xll.qlCalendarAdvance(Calendar,$D3343,B3344,"f",FALSE)</f>
        <v>63214</v>
      </c>
      <c r="E3344" s="140">
        <f>_xll.qlInterestRateIndexValueDate(IndexON,D3344)</f>
        <v>63214</v>
      </c>
      <c r="F3344" s="156">
        <f>IFERROR(_xll.qlIndexFixing(IndexON,D3344,TRUE,_xll.ohTrigger(RecalcTrigger,TriggerON)),NA())</f>
        <v>6.7264162497449043E-3</v>
      </c>
      <c r="H3344" s="42">
        <f>_xll.qlCalendarAdvance(Calendar,$H3343,B3344,"f",FALSE)</f>
        <v>63214</v>
      </c>
      <c r="I3344" s="140">
        <f>_xll.qlInterestRateIndexValueDate(Index1M,$H3344)</f>
        <v>63214</v>
      </c>
      <c r="J3344" s="145">
        <f>IFERROR(_xll.qlIndexFixing(Index1M,$H3344,TRUE,_xll.ohTrigger(RecalcTrigger,Trigger1M)),NA())</f>
        <v>7.5535696433020987E-3</v>
      </c>
      <c r="K3344" s="44">
        <f>IFERROR(_xll.qlIndexFixing(Index3M,H3344,TRUE,_xll.ohTrigger(RecalcTrigger,Trigger3M)),NA())</f>
        <v>7.5796727627376326E-3</v>
      </c>
      <c r="L3344" s="44">
        <f>IFERROR(_xll.qlIndexFixing(Index6M,$H3344,TRUE,_xll.ohTrigger(RecalcTrigger,Trigger6M)),NA())</f>
        <v>7.7606809386610446E-3</v>
      </c>
      <c r="M3344" s="146">
        <f>IFERROR(_xll.qlIndexFixing(Index1Y,$H3344,TRUE,_xll.ohTrigger(RecalcTrigger,Trigger1Y)),NA())</f>
        <v>8.0099096505961143E-3</v>
      </c>
      <c r="N3344" s="145">
        <f>IFERROR(_xll.qlIndexFixing(ONIndex1M,I3344,TRUE,_xll.ohTrigger(RecalcTrigger,Trigger1M)),NA())</f>
        <v>7.5476331336199465E-3</v>
      </c>
      <c r="O3344" s="44">
        <f>IFERROR(_xll.qlIndexFixing(ONIndex3M,I3344,TRUE,_xll.ohTrigger(RecalcTrigger,Trigger3M)),NA())</f>
        <v>7.5645651017530735E-3</v>
      </c>
      <c r="P3344" s="44">
        <f>IFERROR(_xll.qlIndexFixing(ONIndex6M,I3344,TRUE,_xll.ohTrigger(RecalcTrigger,Trigger6M)),NA())</f>
        <v>7.7269180970618301E-3</v>
      </c>
      <c r="Q3344" s="146">
        <f>IFERROR(_xll.qlIndexFixing(ONIndex1Y,I3344,TRUE,_xll.ohTrigger(RecalcTrigger,Trigger1Y)),NA())</f>
        <v>7.9402069341960591E-3</v>
      </c>
    </row>
    <row r="3345" spans="2:17" x14ac:dyDescent="0.2">
      <c r="B3345" s="39" t="s">
        <v>42</v>
      </c>
      <c r="D3345" s="42">
        <f>_xll.qlCalendarAdvance(Calendar,$D3344,B3345,"f",FALSE)</f>
        <v>63221</v>
      </c>
      <c r="E3345" s="140">
        <f>_xll.qlInterestRateIndexValueDate(IndexON,D3345)</f>
        <v>63221</v>
      </c>
      <c r="F3345" s="156">
        <f>IFERROR(_xll.qlIndexFixing(IndexON,D3345,TRUE,_xll.ohTrigger(RecalcTrigger,TriggerON)),NA())</f>
        <v>6.7277686112465762E-3</v>
      </c>
      <c r="H3345" s="42">
        <f>_xll.qlCalendarAdvance(Calendar,$H3344,B3345,"f",FALSE)</f>
        <v>63221</v>
      </c>
      <c r="I3345" s="140">
        <f>_xll.qlInterestRateIndexValueDate(Index1M,$H3345)</f>
        <v>63221</v>
      </c>
      <c r="J3345" s="145">
        <f>IFERROR(_xll.qlIndexFixing(Index1M,$H3345,TRUE,_xll.ohTrigger(RecalcTrigger,Trigger1M)),NA())</f>
        <v>7.554142674089619E-3</v>
      </c>
      <c r="K3345" s="44">
        <f>IFERROR(_xll.qlIndexFixing(Index3M,H3345,TRUE,_xll.ohTrigger(RecalcTrigger,Trigger3M)),NA())</f>
        <v>7.5809334562580745E-3</v>
      </c>
      <c r="L3345" s="44">
        <f>IFERROR(_xll.qlIndexFixing(Index6M,$H3345,TRUE,_xll.ohTrigger(RecalcTrigger,Trigger6M)),NA())</f>
        <v>7.7621219755685871E-3</v>
      </c>
      <c r="M3345" s="146">
        <f>IFERROR(_xll.qlIndexFixing(Index1Y,$H3345,TRUE,_xll.ohTrigger(RecalcTrigger,Trigger1Y)),NA())</f>
        <v>8.0113012047506871E-3</v>
      </c>
      <c r="N3345" s="145">
        <f>IFERROR(_xll.qlIndexFixing(ONIndex1M,I3345,TRUE,_xll.ohTrigger(RecalcTrigger,Trigger1M)),NA())</f>
        <v>7.5491449001074962E-3</v>
      </c>
      <c r="O3345" s="44">
        <f>IFERROR(_xll.qlIndexFixing(ONIndex3M,I3345,TRUE,_xll.ohTrigger(RecalcTrigger,Trigger3M)),NA())</f>
        <v>7.5658667607014785E-3</v>
      </c>
      <c r="P3345" s="44">
        <f>IFERROR(_xll.qlIndexFixing(ONIndex6M,I3345,TRUE,_xll.ohTrigger(RecalcTrigger,Trigger6M)),NA())</f>
        <v>7.7284571640701127E-3</v>
      </c>
      <c r="Q3345" s="146">
        <f>IFERROR(_xll.qlIndexFixing(ONIndex1Y,I3345,TRUE,_xll.ohTrigger(RecalcTrigger,Trigger1Y)),NA())</f>
        <v>7.9418048089530124E-3</v>
      </c>
    </row>
    <row r="3346" spans="2:17" x14ac:dyDescent="0.2">
      <c r="B3346" s="39" t="s">
        <v>42</v>
      </c>
      <c r="D3346" s="42">
        <f>_xll.qlCalendarAdvance(Calendar,$D3345,B3346,"f",FALSE)</f>
        <v>63228</v>
      </c>
      <c r="E3346" s="140">
        <f>_xll.qlInterestRateIndexValueDate(IndexON,D3346)</f>
        <v>63228</v>
      </c>
      <c r="F3346" s="156">
        <f>IFERROR(_xll.qlIndexFixing(IndexON,D3346,TRUE,_xll.ohTrigger(RecalcTrigger,TriggerON)),NA())</f>
        <v>6.7291138975700271E-3</v>
      </c>
      <c r="H3346" s="42">
        <f>_xll.qlCalendarAdvance(Calendar,$H3345,B3346,"f",FALSE)</f>
        <v>63228</v>
      </c>
      <c r="I3346" s="140">
        <f>_xll.qlInterestRateIndexValueDate(Index1M,$H3346)</f>
        <v>63228</v>
      </c>
      <c r="J3346" s="145">
        <f>IFERROR(_xll.qlIndexFixing(Index1M,$H3346,TRUE,_xll.ohTrigger(RecalcTrigger,Trigger1M)),NA())</f>
        <v>7.5556321101617153E-3</v>
      </c>
      <c r="K3346" s="44">
        <f>IFERROR(_xll.qlIndexFixing(Index3M,H3346,TRUE,_xll.ohTrigger(RecalcTrigger,Trigger3M)),NA())</f>
        <v>7.582020328736669E-3</v>
      </c>
      <c r="L3346" s="44">
        <f>IFERROR(_xll.qlIndexFixing(Index6M,$H3346,TRUE,_xll.ohTrigger(RecalcTrigger,Trigger6M)),NA())</f>
        <v>7.7635549307541463E-3</v>
      </c>
      <c r="M3346" s="146">
        <f>IFERROR(_xll.qlIndexFixing(Index1Y,$H3346,TRUE,_xll.ohTrigger(RecalcTrigger,Trigger1Y)),NA())</f>
        <v>8.012684334443021E-3</v>
      </c>
      <c r="N3346" s="145">
        <f>IFERROR(_xll.qlIndexFixing(ONIndex1M,I3346,TRUE,_xll.ohTrigger(RecalcTrigger,Trigger1M)),NA())</f>
        <v>7.5506487574505954E-3</v>
      </c>
      <c r="O3346" s="44">
        <f>IFERROR(_xll.qlIndexFixing(ONIndex3M,I3346,TRUE,_xll.ohTrigger(RecalcTrigger,Trigger3M)),NA())</f>
        <v>7.5671616098171857E-3</v>
      </c>
      <c r="P3346" s="44">
        <f>IFERROR(_xll.qlIndexFixing(ONIndex6M,I3346,TRUE,_xll.ohTrigger(RecalcTrigger,Trigger6M)),NA())</f>
        <v>7.7299881791303982E-3</v>
      </c>
      <c r="Q3346" s="146">
        <f>IFERROR(_xll.qlIndexFixing(ONIndex1Y,I3346,TRUE,_xll.ohTrigger(RecalcTrigger,Trigger1Y)),NA())</f>
        <v>7.943394324191333E-3</v>
      </c>
    </row>
    <row r="3347" spans="2:17" x14ac:dyDescent="0.2">
      <c r="B3347" s="39" t="s">
        <v>42</v>
      </c>
      <c r="D3347" s="42">
        <f>_xll.qlCalendarAdvance(Calendar,$D3346,B3347,"f",FALSE)</f>
        <v>63235</v>
      </c>
      <c r="E3347" s="140">
        <f>_xll.qlInterestRateIndexValueDate(IndexON,D3347)</f>
        <v>63235</v>
      </c>
      <c r="F3347" s="156">
        <f>IFERROR(_xll.qlIndexFixing(IndexON,D3347,TRUE,_xll.ohTrigger(RecalcTrigger,TriggerON)),NA())</f>
        <v>6.7304521087152569E-3</v>
      </c>
      <c r="H3347" s="42">
        <f>_xll.qlCalendarAdvance(Calendar,$H3346,B3347,"f",FALSE)</f>
        <v>63235</v>
      </c>
      <c r="I3347" s="140">
        <f>_xll.qlInterestRateIndexValueDate(Index1M,$H3347)</f>
        <v>63235</v>
      </c>
      <c r="J3347" s="145">
        <f>IFERROR(_xll.qlIndexFixing(Index1M,$H3347,TRUE,_xll.ohTrigger(RecalcTrigger,Trigger1M)),NA())</f>
        <v>7.557113632886533E-3</v>
      </c>
      <c r="K3347" s="44">
        <f>IFERROR(_xll.qlIndexFixing(Index3M,H3347,TRUE,_xll.ohTrigger(RecalcTrigger,Trigger3M)),NA())</f>
        <v>7.5832678395029067E-3</v>
      </c>
      <c r="L3347" s="44">
        <f>IFERROR(_xll.qlIndexFixing(Index6M,$H3347,TRUE,_xll.ohTrigger(RecalcTrigger,Trigger6M)),NA())</f>
        <v>7.7649798042016029E-3</v>
      </c>
      <c r="M3347" s="146">
        <f>IFERROR(_xll.qlIndexFixing(Index1Y,$H3347,TRUE,_xll.ohTrigger(RecalcTrigger,Trigger1Y)),NA())</f>
        <v>8.0140590396380329E-3</v>
      </c>
      <c r="N3347" s="145">
        <f>IFERROR(_xll.qlIndexFixing(ONIndex1M,I3347,TRUE,_xll.ohTrigger(RecalcTrigger,Trigger1M)),NA())</f>
        <v>7.5521447058113367E-3</v>
      </c>
      <c r="O3347" s="44">
        <f>IFERROR(_xll.qlIndexFixing(ONIndex3M,I3347,TRUE,_xll.ohTrigger(RecalcTrigger,Trigger3M)),NA())</f>
        <v>7.5684496489381026E-3</v>
      </c>
      <c r="P3347" s="44">
        <f>IFERROR(_xll.qlIndexFixing(ONIndex6M,I3347,TRUE,_xll.ohTrigger(RecalcTrigger,Trigger6M)),NA())</f>
        <v>7.7315111422426863E-3</v>
      </c>
      <c r="Q3347" s="146">
        <f>IFERROR(_xll.qlIndexFixing(ONIndex1Y,I3347,TRUE,_xll.ohTrigger(RecalcTrigger,Trigger1Y)),NA())</f>
        <v>7.944975479748928E-3</v>
      </c>
    </row>
    <row r="3348" spans="2:17" x14ac:dyDescent="0.2">
      <c r="B3348" s="39" t="s">
        <v>42</v>
      </c>
      <c r="D3348" s="42">
        <f>_xll.qlCalendarAdvance(Calendar,$D3347,B3348,"f",FALSE)</f>
        <v>63242</v>
      </c>
      <c r="E3348" s="140">
        <f>_xll.qlInterestRateIndexValueDate(IndexON,D3348)</f>
        <v>63242</v>
      </c>
      <c r="F3348" s="156">
        <f>IFERROR(_xll.qlIndexFixing(IndexON,D3348,TRUE,_xll.ohTrigger(RecalcTrigger,TriggerON)),NA())</f>
        <v>6.7317832447633119E-3</v>
      </c>
      <c r="H3348" s="42">
        <f>_xll.qlCalendarAdvance(Calendar,$H3347,B3348,"f",FALSE)</f>
        <v>63242</v>
      </c>
      <c r="I3348" s="140">
        <f>_xll.qlInterestRateIndexValueDate(Index1M,$H3348)</f>
        <v>63242</v>
      </c>
      <c r="J3348" s="145">
        <f>IFERROR(_xll.qlIndexFixing(Index1M,$H3348,TRUE,_xll.ohTrigger(RecalcTrigger,Trigger1M)),NA())</f>
        <v>7.5585872422640711E-3</v>
      </c>
      <c r="K3348" s="44">
        <f>IFERROR(_xll.qlIndexFixing(Index3M,H3348,TRUE,_xll.ohTrigger(RecalcTrigger,Trigger3M)),NA())</f>
        <v>7.5845085283204822E-3</v>
      </c>
      <c r="L3348" s="44">
        <f>IFERROR(_xll.qlIndexFixing(Index6M,$H3348,TRUE,_xll.ohTrigger(RecalcTrigger,Trigger6M)),NA())</f>
        <v>7.7663965958925992E-3</v>
      </c>
      <c r="M3348" s="146">
        <f>IFERROR(_xll.qlIndexFixing(Index1Y,$H3348,TRUE,_xll.ohTrigger(RecalcTrigger,Trigger1Y)),NA())</f>
        <v>8.0154253203019721E-3</v>
      </c>
      <c r="N3348" s="145">
        <f>IFERROR(_xll.qlIndexFixing(ONIndex1M,I3348,TRUE,_xll.ohTrigger(RecalcTrigger,Trigger1M)),NA())</f>
        <v>7.5536327450276275E-3</v>
      </c>
      <c r="O3348" s="44">
        <f>IFERROR(_xll.qlIndexFixing(ONIndex3M,I3348,TRUE,_xll.ohTrigger(RecalcTrigger,Trigger3M)),NA())</f>
        <v>7.569730878307368E-3</v>
      </c>
      <c r="P3348" s="44">
        <f>IFERROR(_xll.qlIndexFixing(ONIndex6M,I3348,TRUE,_xll.ohTrigger(RecalcTrigger,Trigger6M)),NA())</f>
        <v>7.7330260535690698E-3</v>
      </c>
      <c r="Q3348" s="146">
        <f>IFERROR(_xll.qlIndexFixing(ONIndex1Y,I3348,TRUE,_xll.ohTrigger(RecalcTrigger,Trigger1Y)),NA())</f>
        <v>7.9465482757878902E-3</v>
      </c>
    </row>
    <row r="3349" spans="2:17" x14ac:dyDescent="0.2">
      <c r="B3349" s="39" t="s">
        <v>42</v>
      </c>
      <c r="D3349" s="42">
        <f>_xll.qlCalendarAdvance(Calendar,$D3348,B3349,"f",FALSE)</f>
        <v>63249</v>
      </c>
      <c r="E3349" s="140">
        <f>_xll.qlInterestRateIndexValueDate(IndexON,D3349)</f>
        <v>63249</v>
      </c>
      <c r="F3349" s="156">
        <f>IFERROR(_xll.qlIndexFixing(IndexON,D3349,TRUE,_xll.ohTrigger(RecalcTrigger,TriggerON)),NA())</f>
        <v>6.7331073056331459E-3</v>
      </c>
      <c r="H3349" s="42">
        <f>_xll.qlCalendarAdvance(Calendar,$H3348,B3349,"f",FALSE)</f>
        <v>63249</v>
      </c>
      <c r="I3349" s="140">
        <f>_xll.qlInterestRateIndexValueDate(Index1M,$H3349)</f>
        <v>63249</v>
      </c>
      <c r="J3349" s="145">
        <f>IFERROR(_xll.qlIndexFixing(Index1M,$H3349,TRUE,_xll.ohTrigger(RecalcTrigger,Trigger1M)),NA())</f>
        <v>7.5609638911254594E-3</v>
      </c>
      <c r="K3349" s="44">
        <f>IFERROR(_xll.qlIndexFixing(Index3M,H3349,TRUE,_xll.ohTrigger(RecalcTrigger,Trigger3M)),NA())</f>
        <v>7.5862391131123232E-3</v>
      </c>
      <c r="L3349" s="44">
        <f>IFERROR(_xll.qlIndexFixing(Index6M,$H3349,TRUE,_xll.ohTrigger(RecalcTrigger,Trigger6M)),NA())</f>
        <v>7.7683462685624177E-3</v>
      </c>
      <c r="M3349" s="146">
        <f>IFERROR(_xll.qlIndexFixing(Index1Y,$H3349,TRUE,_xll.ohTrigger(RecalcTrigger,Trigger1Y)),NA())</f>
        <v>8.0167831763999775E-3</v>
      </c>
      <c r="N3349" s="145">
        <f>IFERROR(_xll.qlIndexFixing(ONIndex1M,I3349,TRUE,_xll.ohTrigger(RecalcTrigger,Trigger1M)),NA())</f>
        <v>7.5551128751805141E-3</v>
      </c>
      <c r="O3349" s="44">
        <f>IFERROR(_xll.qlIndexFixing(ONIndex3M,I3349,TRUE,_xll.ohTrigger(RecalcTrigger,Trigger3M)),NA())</f>
        <v>7.5710052978439357E-3</v>
      </c>
      <c r="P3349" s="44">
        <f>IFERROR(_xll.qlIndexFixing(ONIndex6M,I3349,TRUE,_xll.ohTrigger(RecalcTrigger,Trigger6M)),NA())</f>
        <v>7.7345329128664098E-3</v>
      </c>
      <c r="Q3349" s="146">
        <f>IFERROR(_xll.qlIndexFixing(ONIndex1Y,I3349,TRUE,_xll.ohTrigger(RecalcTrigger,Trigger1Y)),NA())</f>
        <v>7.9481127122271733E-3</v>
      </c>
    </row>
    <row r="3350" spans="2:17" x14ac:dyDescent="0.2">
      <c r="B3350" s="39" t="s">
        <v>42</v>
      </c>
      <c r="D3350" s="42">
        <f>_xll.qlCalendarAdvance(Calendar,$D3349,B3350,"f",FALSE)</f>
        <v>63256</v>
      </c>
      <c r="E3350" s="140">
        <f>_xll.qlInterestRateIndexValueDate(IndexON,D3350)</f>
        <v>63256</v>
      </c>
      <c r="F3350" s="156">
        <f>IFERROR(_xll.qlIndexFixing(IndexON,D3350,TRUE,_xll.ohTrigger(RecalcTrigger,TriggerON)),NA())</f>
        <v>6.734424291405805E-3</v>
      </c>
      <c r="H3350" s="42">
        <f>_xll.qlCalendarAdvance(Calendar,$H3349,B3350,"f",FALSE)</f>
        <v>63256</v>
      </c>
      <c r="I3350" s="140">
        <f>_xll.qlInterestRateIndexValueDate(Index1M,$H3350)</f>
        <v>63256</v>
      </c>
      <c r="J3350" s="145">
        <f>IFERROR(_xll.qlIndexFixing(Index1M,$H3350,TRUE,_xll.ohTrigger(RecalcTrigger,Trigger1M)),NA())</f>
        <v>7.5624189982735329E-3</v>
      </c>
      <c r="K3350" s="44">
        <f>IFERROR(_xll.qlIndexFixing(Index3M,H3350,TRUE,_xll.ohTrigger(RecalcTrigger,Trigger3M)),NA())</f>
        <v>7.587464772516859E-3</v>
      </c>
      <c r="L3350" s="44">
        <f>IFERROR(_xll.qlIndexFixing(Index6M,$H3350,TRUE,_xll.ohTrigger(RecalcTrigger,Trigger6M)),NA())</f>
        <v>7.7697452540258219E-3</v>
      </c>
      <c r="M3350" s="146">
        <f>IFERROR(_xll.qlIndexFixing(Index1Y,$H3350,TRUE,_xll.ohTrigger(RecalcTrigger,Trigger1Y)),NA())</f>
        <v>8.0181326078978543E-3</v>
      </c>
      <c r="N3350" s="145">
        <f>IFERROR(_xll.qlIndexFixing(ONIndex1M,I3350,TRUE,_xll.ohTrigger(RecalcTrigger,Trigger1M)),NA())</f>
        <v>7.5565850961889502E-3</v>
      </c>
      <c r="O3350" s="44">
        <f>IFERROR(_xll.qlIndexFixing(ONIndex3M,I3350,TRUE,_xll.ohTrigger(RecalcTrigger,Trigger3M)),NA())</f>
        <v>7.5722729074667594E-3</v>
      </c>
      <c r="P3350" s="44">
        <f>IFERROR(_xll.qlIndexFixing(ONIndex6M,I3350,TRUE,_xll.ohTrigger(RecalcTrigger,Trigger6M)),NA())</f>
        <v>7.7360317202967988E-3</v>
      </c>
      <c r="Q3350" s="146">
        <f>IFERROR(_xll.qlIndexFixing(ONIndex1Y,I3350,TRUE,_xll.ohTrigger(RecalcTrigger,Trigger1Y)),NA())</f>
        <v>7.9496687891478235E-3</v>
      </c>
    </row>
    <row r="3351" spans="2:17" x14ac:dyDescent="0.2">
      <c r="B3351" s="39" t="s">
        <v>42</v>
      </c>
      <c r="D3351" s="42">
        <f>_xll.qlCalendarAdvance(Calendar,$D3350,B3351,"f",FALSE)</f>
        <v>63263</v>
      </c>
      <c r="E3351" s="140">
        <f>_xll.qlInterestRateIndexValueDate(IndexON,D3351)</f>
        <v>63263</v>
      </c>
      <c r="F3351" s="156">
        <f>IFERROR(_xll.qlIndexFixing(IndexON,D3351,TRUE,_xll.ohTrigger(RecalcTrigger,TriggerON)),NA())</f>
        <v>6.7357342021623356E-3</v>
      </c>
      <c r="H3351" s="42">
        <f>_xll.qlCalendarAdvance(Calendar,$H3350,B3351,"f",FALSE)</f>
        <v>63263</v>
      </c>
      <c r="I3351" s="140">
        <f>_xll.qlInterestRateIndexValueDate(Index1M,$H3351)</f>
        <v>63263</v>
      </c>
      <c r="J3351" s="145">
        <f>IFERROR(_xll.qlIndexFixing(Index1M,$H3351,TRUE,_xll.ohTrigger(RecalcTrigger,Trigger1M)),NA())</f>
        <v>7.5638661912793021E-3</v>
      </c>
      <c r="K3351" s="44">
        <f>IFERROR(_xll.qlIndexFixing(Index3M,H3351,TRUE,_xll.ohTrigger(RecalcTrigger,Trigger3M)),NA())</f>
        <v>7.5886836095397387E-3</v>
      </c>
      <c r="L3351" s="44">
        <f>IFERROR(_xll.qlIndexFixing(Index6M,$H3351,TRUE,_xll.ohTrigger(RecalcTrigger,Trigger6M)),NA())</f>
        <v>7.7711361571797064E-3</v>
      </c>
      <c r="M3351" s="146">
        <f>IFERROR(_xll.qlIndexFixing(Index1Y,$H3351,TRUE,_xll.ohTrigger(RecalcTrigger,Trigger1Y)),NA())</f>
        <v>8.0194736147625179E-3</v>
      </c>
      <c r="N3351" s="145">
        <f>IFERROR(_xll.qlIndexFixing(ONIndex1M,I3351,TRUE,_xll.ohTrigger(RecalcTrigger,Trigger1M)),NA())</f>
        <v>7.5580494082150285E-3</v>
      </c>
      <c r="O3351" s="44">
        <f>IFERROR(_xll.qlIndexFixing(ONIndex3M,I3351,TRUE,_xll.ohTrigger(RecalcTrigger,Trigger3M)),NA())</f>
        <v>7.5735337071758391E-3</v>
      </c>
      <c r="P3351" s="44">
        <f>IFERROR(_xll.qlIndexFixing(ONIndex6M,I3351,TRUE,_xll.ohTrigger(RecalcTrigger,Trigger6M)),NA())</f>
        <v>7.7375224757791905E-3</v>
      </c>
      <c r="Q3351" s="146">
        <f>IFERROR(_xll.qlIndexFixing(ONIndex1Y,I3351,TRUE,_xll.ohTrigger(RecalcTrigger,Trigger1Y)),NA())</f>
        <v>7.9512165064687945E-3</v>
      </c>
    </row>
    <row r="3352" spans="2:17" x14ac:dyDescent="0.2">
      <c r="B3352" s="39" t="s">
        <v>42</v>
      </c>
      <c r="D3352" s="42">
        <f>_xll.qlCalendarAdvance(Calendar,$D3351,B3352,"f",FALSE)</f>
        <v>63270</v>
      </c>
      <c r="E3352" s="140">
        <f>_xll.qlInterestRateIndexValueDate(IndexON,D3352)</f>
        <v>63270</v>
      </c>
      <c r="F3352" s="156">
        <f>IFERROR(_xll.qlIndexFixing(IndexON,D3352,TRUE,_xll.ohTrigger(RecalcTrigger,TriggerON)),NA())</f>
        <v>6.7370370376595989E-3</v>
      </c>
      <c r="H3352" s="42">
        <f>_xll.qlCalendarAdvance(Calendar,$H3351,B3352,"f",FALSE)</f>
        <v>63270</v>
      </c>
      <c r="I3352" s="140">
        <f>_xll.qlInterestRateIndexValueDate(Index1M,$H3352)</f>
        <v>63270</v>
      </c>
      <c r="J3352" s="145">
        <f>IFERROR(_xll.qlIndexFixing(Index1M,$H3352,TRUE,_xll.ohTrigger(RecalcTrigger,Trigger1M)),NA())</f>
        <v>7.565305470135399E-3</v>
      </c>
      <c r="K3352" s="44">
        <f>IFERROR(_xll.qlIndexFixing(Index3M,H3352,TRUE,_xll.ohTrigger(RecalcTrigger,Trigger3M)),NA())</f>
        <v>7.5898956241756757E-3</v>
      </c>
      <c r="L3352" s="44">
        <f>IFERROR(_xll.qlIndexFixing(Index6M,$H3352,TRUE,_xll.ohTrigger(RecalcTrigger,Trigger6M)),NA())</f>
        <v>7.7725189780073339E-3</v>
      </c>
      <c r="M3352" s="146">
        <f>IFERROR(_xll.qlIndexFixing(Index1Y,$H3352,TRUE,_xll.ohTrigger(RecalcTrigger,Trigger1Y)),NA())</f>
        <v>8.0208061969593292E-3</v>
      </c>
      <c r="N3352" s="145">
        <f>IFERROR(_xll.qlIndexFixing(ONIndex1M,I3352,TRUE,_xll.ohTrigger(RecalcTrigger,Trigger1M)),NA())</f>
        <v>7.5595058111777025E-3</v>
      </c>
      <c r="O3352" s="44">
        <f>IFERROR(_xll.qlIndexFixing(ONIndex3M,I3352,TRUE,_xll.ohTrigger(RecalcTrigger,Trigger3M)),NA())</f>
        <v>7.574787697052221E-3</v>
      </c>
      <c r="P3352" s="44">
        <f>IFERROR(_xll.qlIndexFixing(ONIndex6M,I3352,TRUE,_xll.ohTrigger(RecalcTrigger,Trigger6M)),NA())</f>
        <v>7.739005179313585E-3</v>
      </c>
      <c r="Q3352" s="146">
        <f>IFERROR(_xll.qlIndexFixing(ONIndex1Y,I3352,TRUE,_xll.ohTrigger(RecalcTrigger,Trigger1Y)),NA())</f>
        <v>7.9527558641900864E-3</v>
      </c>
    </row>
    <row r="3353" spans="2:17" x14ac:dyDescent="0.2">
      <c r="B3353" s="39" t="s">
        <v>42</v>
      </c>
      <c r="D3353" s="42">
        <f>_xll.qlCalendarAdvance(Calendar,$D3352,B3353,"f",FALSE)</f>
        <v>63277</v>
      </c>
      <c r="E3353" s="140">
        <f>_xll.qlInterestRateIndexValueDate(IndexON,D3353)</f>
        <v>63277</v>
      </c>
      <c r="F3353" s="156">
        <f>IFERROR(_xll.qlIndexFixing(IndexON,D3353,TRUE,_xll.ohTrigger(RecalcTrigger,TriggerON)),NA())</f>
        <v>6.7383327980596874E-3</v>
      </c>
      <c r="H3353" s="42">
        <f>_xll.qlCalendarAdvance(Calendar,$H3352,B3353,"f",FALSE)</f>
        <v>63277</v>
      </c>
      <c r="I3353" s="140">
        <f>_xll.qlInterestRateIndexValueDate(Index1M,$H3353)</f>
        <v>63277</v>
      </c>
      <c r="J3353" s="145">
        <f>IFERROR(_xll.qlIndexFixing(Index1M,$H3353,TRUE,_xll.ohTrigger(RecalcTrigger,Trigger1M)),NA())</f>
        <v>7.5661968328779219E-3</v>
      </c>
      <c r="K3353" s="44">
        <f>IFERROR(_xll.qlIndexFixing(Index3M,H3353,TRUE,_xll.ohTrigger(RecalcTrigger,Trigger3M)),NA())</f>
        <v>7.5911008164176218E-3</v>
      </c>
      <c r="L3353" s="44">
        <f>IFERROR(_xll.qlIndexFixing(Index6M,$H3353,TRUE,_xll.ohTrigger(RecalcTrigger,Trigger6M)),NA())</f>
        <v>7.7738937164915254E-3</v>
      </c>
      <c r="M3353" s="146">
        <f>IFERROR(_xll.qlIndexFixing(Index1Y,$H3353,TRUE,_xll.ohTrigger(RecalcTrigger,Trigger1Y)),NA())</f>
        <v>8.0221303544558697E-3</v>
      </c>
      <c r="N3353" s="145">
        <f>IFERROR(_xll.qlIndexFixing(ONIndex1M,I3353,TRUE,_xll.ohTrigger(RecalcTrigger,Trigger1M)),NA())</f>
        <v>7.5609543049148797E-3</v>
      </c>
      <c r="O3353" s="44">
        <f>IFERROR(_xll.qlIndexFixing(ONIndex3M,I3353,TRUE,_xll.ohTrigger(RecalcTrigger,Trigger3M)),NA())</f>
        <v>7.5760348770148589E-3</v>
      </c>
      <c r="P3353" s="44">
        <f>IFERROR(_xll.qlIndexFixing(ONIndex6M,I3353,TRUE,_xll.ohTrigger(RecalcTrigger,Trigger6M)),NA())</f>
        <v>7.7404798310620748E-3</v>
      </c>
      <c r="Q3353" s="146">
        <f>IFERROR(_xll.qlIndexFixing(ONIndex1Y,I3353,TRUE,_xll.ohTrigger(RecalcTrigger,Trigger1Y)),NA())</f>
        <v>7.9542868622306528E-3</v>
      </c>
    </row>
    <row r="3354" spans="2:17" x14ac:dyDescent="0.2">
      <c r="B3354" s="39" t="s">
        <v>42</v>
      </c>
      <c r="D3354" s="42">
        <f>_xll.qlCalendarAdvance(Calendar,$D3353,B3354,"f",FALSE)</f>
        <v>63284</v>
      </c>
      <c r="E3354" s="140">
        <f>_xll.qlInterestRateIndexValueDate(IndexON,D3354)</f>
        <v>63284</v>
      </c>
      <c r="F3354" s="156">
        <f>IFERROR(_xll.qlIndexFixing(IndexON,D3354,TRUE,_xll.ohTrigger(RecalcTrigger,TriggerON)),NA())</f>
        <v>6.7396214832815549E-3</v>
      </c>
      <c r="H3354" s="42">
        <f>_xll.qlCalendarAdvance(Calendar,$H3353,B3354,"f",FALSE)</f>
        <v>63284</v>
      </c>
      <c r="I3354" s="140">
        <f>_xll.qlInterestRateIndexValueDate(Index1M,$H3354)</f>
        <v>63284</v>
      </c>
      <c r="J3354" s="145">
        <f>IFERROR(_xll.qlIndexFixing(Index1M,$H3354,TRUE,_xll.ohTrigger(RecalcTrigger,Trigger1M)),NA())</f>
        <v>7.5676218907106225E-3</v>
      </c>
      <c r="K3354" s="44">
        <f>IFERROR(_xll.qlIndexFixing(Index3M,H3354,TRUE,_xll.ohTrigger(RecalcTrigger,Trigger3M)),NA())</f>
        <v>7.592135965970523E-3</v>
      </c>
      <c r="L3354" s="44">
        <f>IFERROR(_xll.qlIndexFixing(Index6M,$H3354,TRUE,_xll.ohTrigger(RecalcTrigger,Trigger6M)),NA())</f>
        <v>7.7750828409246528E-3</v>
      </c>
      <c r="M3354" s="146">
        <f>IFERROR(_xll.qlIndexFixing(Index1Y,$H3354,TRUE,_xll.ohTrigger(RecalcTrigger,Trigger1Y)),NA())</f>
        <v>8.0234460872183888E-3</v>
      </c>
      <c r="N3354" s="145">
        <f>IFERROR(_xll.qlIndexFixing(ONIndex1M,I3354,TRUE,_xll.ohTrigger(RecalcTrigger,Trigger1M)),NA())</f>
        <v>7.5623948895886528E-3</v>
      </c>
      <c r="O3354" s="44">
        <f>IFERROR(_xll.qlIndexFixing(ONIndex3M,I3354,TRUE,_xll.ohTrigger(RecalcTrigger,Trigger3M)),NA())</f>
        <v>7.5772752471447991E-3</v>
      </c>
      <c r="P3354" s="44">
        <f>IFERROR(_xll.qlIndexFixing(ONIndex6M,I3354,TRUE,_xll.ohTrigger(RecalcTrigger,Trigger6M)),NA())</f>
        <v>7.7419464307815211E-3</v>
      </c>
      <c r="Q3354" s="146">
        <f>IFERROR(_xll.qlIndexFixing(ONIndex1Y,I3354,TRUE,_xll.ohTrigger(RecalcTrigger,Trigger1Y)),NA())</f>
        <v>7.955809500914679E-3</v>
      </c>
    </row>
    <row r="3355" spans="2:17" x14ac:dyDescent="0.2">
      <c r="B3355" s="39" t="s">
        <v>42</v>
      </c>
      <c r="D3355" s="42">
        <f>_xll.qlCalendarAdvance(Calendar,$D3354,B3355,"f",FALSE)</f>
        <v>63291</v>
      </c>
      <c r="E3355" s="140">
        <f>_xll.qlInterestRateIndexValueDate(IndexON,D3355)</f>
        <v>63291</v>
      </c>
      <c r="F3355" s="156">
        <f>IFERROR(_xll.qlIndexFixing(IndexON,D3355,TRUE,_xll.ohTrigger(RecalcTrigger,TriggerON)),NA())</f>
        <v>6.7409030934062475E-3</v>
      </c>
      <c r="H3355" s="42">
        <f>_xll.qlCalendarAdvance(Calendar,$H3354,B3355,"f",FALSE)</f>
        <v>63291</v>
      </c>
      <c r="I3355" s="140">
        <f>_xll.qlInterestRateIndexValueDate(Index1M,$H3355)</f>
        <v>63291</v>
      </c>
      <c r="J3355" s="145">
        <f>IFERROR(_xll.qlIndexFixing(Index1M,$H3355,TRUE,_xll.ohTrigger(RecalcTrigger,Trigger1M)),NA())</f>
        <v>7.569039034860281E-3</v>
      </c>
      <c r="K3355" s="44">
        <f>IFERROR(_xll.qlIndexFixing(Index3M,H3355,TRUE,_xll.ohTrigger(RecalcTrigger,Trigger3M)),NA())</f>
        <v>7.5933279759485854E-3</v>
      </c>
      <c r="L3355" s="44">
        <f>IFERROR(_xll.qlIndexFixing(Index6M,$H3355,TRUE,_xll.ohTrigger(RecalcTrigger,Trigger6M)),NA())</f>
        <v>7.7764419630891738E-3</v>
      </c>
      <c r="M3355" s="146">
        <f>IFERROR(_xll.qlIndexFixing(Index1Y,$H3355,TRUE,_xll.ohTrigger(RecalcTrigger,Trigger1Y)),NA())</f>
        <v>8.0247533952138017E-3</v>
      </c>
      <c r="N3355" s="145">
        <f>IFERROR(_xll.qlIndexFixing(ONIndex1M,I3355,TRUE,_xll.ohTrigger(RecalcTrigger,Trigger1M)),NA())</f>
        <v>7.5638275652800679E-3</v>
      </c>
      <c r="O3355" s="44">
        <f>IFERROR(_xll.qlIndexFixing(ONIndex3M,I3355,TRUE,_xll.ohTrigger(RecalcTrigger,Trigger3M)),NA())</f>
        <v>7.5785088075230878E-3</v>
      </c>
      <c r="P3355" s="44">
        <f>IFERROR(_xll.qlIndexFixing(ONIndex6M,I3355,TRUE,_xll.ohTrigger(RecalcTrigger,Trigger6M)),NA())</f>
        <v>7.7434049786340164E-3</v>
      </c>
      <c r="Q3355" s="146">
        <f>IFERROR(_xll.qlIndexFixing(ONIndex1Y,I3355,TRUE,_xll.ohTrigger(RecalcTrigger,Trigger1Y)),NA())</f>
        <v>7.9573237798369334E-3</v>
      </c>
    </row>
    <row r="3356" spans="2:17" x14ac:dyDescent="0.2">
      <c r="B3356" s="39" t="s">
        <v>42</v>
      </c>
      <c r="D3356" s="42">
        <f>_xll.qlCalendarAdvance(Calendar,$D3355,B3356,"f",FALSE)</f>
        <v>63298</v>
      </c>
      <c r="E3356" s="140">
        <f>_xll.qlInterestRateIndexValueDate(IndexON,D3356)</f>
        <v>63298</v>
      </c>
      <c r="F3356" s="156">
        <f>IFERROR(_xll.qlIndexFixing(IndexON,D3356,TRUE,_xll.ohTrigger(RecalcTrigger,TriggerON)),NA())</f>
        <v>6.7421776284337653E-3</v>
      </c>
      <c r="H3356" s="42">
        <f>_xll.qlCalendarAdvance(Calendar,$H3355,B3356,"f",FALSE)</f>
        <v>63298</v>
      </c>
      <c r="I3356" s="140">
        <f>_xll.qlInterestRateIndexValueDate(Index1M,$H3356)</f>
        <v>63298</v>
      </c>
      <c r="J3356" s="145">
        <f>IFERROR(_xll.qlIndexFixing(Index1M,$H3356,TRUE,_xll.ohTrigger(RecalcTrigger,Trigger1M)),NA())</f>
        <v>7.5704482653268981E-3</v>
      </c>
      <c r="K3356" s="44">
        <f>IFERROR(_xll.qlIndexFixing(Index3M,H3356,TRUE,_xll.ohTrigger(RecalcTrigger,Trigger3M)),NA())</f>
        <v>7.5945131636520093E-3</v>
      </c>
      <c r="L3356" s="44">
        <f>IFERROR(_xll.qlIndexFixing(Index6M,$H3356,TRUE,_xll.ohTrigger(RecalcTrigger,Trigger6M)),NA())</f>
        <v>7.7777930030284896E-3</v>
      </c>
      <c r="M3356" s="146">
        <f>IFERROR(_xll.qlIndexFixing(Index1Y,$H3356,TRUE,_xll.ohTrigger(RecalcTrigger,Trigger1Y)),NA())</f>
        <v>8.0260522784096899E-3</v>
      </c>
      <c r="N3356" s="145">
        <f>IFERROR(_xll.qlIndexFixing(ONIndex1M,I3356,TRUE,_xll.ohTrigger(RecalcTrigger,Trigger1M)),NA())</f>
        <v>7.5652523317459863E-3</v>
      </c>
      <c r="O3356" s="44">
        <f>IFERROR(_xll.qlIndexFixing(ONIndex3M,I3356,TRUE,_xll.ohTrigger(RecalcTrigger,Trigger3M)),NA())</f>
        <v>7.5797355578255399E-3</v>
      </c>
      <c r="P3356" s="44">
        <f>IFERROR(_xll.qlIndexFixing(ONIndex6M,I3356,TRUE,_xll.ohTrigger(RecalcTrigger,Trigger6M)),NA())</f>
        <v>7.7448554744574682E-3</v>
      </c>
      <c r="Q3356" s="146">
        <f>IFERROR(_xll.qlIndexFixing(ONIndex1Y,I3356,TRUE,_xll.ohTrigger(RecalcTrigger,Trigger1Y)),NA())</f>
        <v>7.9588296992405549E-3</v>
      </c>
    </row>
    <row r="3357" spans="2:17" x14ac:dyDescent="0.2">
      <c r="B3357" s="39" t="s">
        <v>42</v>
      </c>
      <c r="D3357" s="42">
        <f>_xll.qlCalendarAdvance(Calendar,$D3356,B3357,"f",FALSE)</f>
        <v>63305</v>
      </c>
      <c r="E3357" s="140">
        <f>_xll.qlInterestRateIndexValueDate(IndexON,D3357)</f>
        <v>63305</v>
      </c>
      <c r="F3357" s="156">
        <f>IFERROR(_xll.qlIndexFixing(IndexON,D3357,TRUE,_xll.ohTrigger(RecalcTrigger,TriggerON)),NA())</f>
        <v>6.7434450882830621E-3</v>
      </c>
      <c r="H3357" s="42">
        <f>_xll.qlCalendarAdvance(Calendar,$H3356,B3357,"f",FALSE)</f>
        <v>63305</v>
      </c>
      <c r="I3357" s="140">
        <f>_xll.qlInterestRateIndexValueDate(Index1M,$H3357)</f>
        <v>63305</v>
      </c>
      <c r="J3357" s="145">
        <f>IFERROR(_xll.qlIndexFixing(Index1M,$H3357,TRUE,_xll.ohTrigger(RecalcTrigger,Trigger1M)),NA())</f>
        <v>7.5718495821050693E-3</v>
      </c>
      <c r="K3357" s="44">
        <f>IFERROR(_xll.qlIndexFixing(Index3M,H3357,TRUE,_xll.ohTrigger(RecalcTrigger,Trigger3M)),NA())</f>
        <v>7.5956915290754518E-3</v>
      </c>
      <c r="L3357" s="44">
        <f>IFERROR(_xll.qlIndexFixing(Index6M,$H3357,TRUE,_xll.ohTrigger(RecalcTrigger,Trigger6M)),NA())</f>
        <v>7.7791359607262151E-3</v>
      </c>
      <c r="M3357" s="146">
        <f>IFERROR(_xll.qlIndexFixing(Index1Y,$H3357,TRUE,_xll.ohTrigger(RecalcTrigger,Trigger1Y)),NA())</f>
        <v>8.0273427367734129E-3</v>
      </c>
      <c r="N3357" s="145">
        <f>IFERROR(_xll.qlIndexFixing(ONIndex1M,I3357,TRUE,_xll.ohTrigger(RecalcTrigger,Trigger1M)),NA())</f>
        <v>7.5666691892295468E-3</v>
      </c>
      <c r="O3357" s="44">
        <f>IFERROR(_xll.qlIndexFixing(ONIndex3M,I3357,TRUE,_xll.ohTrigger(RecalcTrigger,Trigger3M)),NA())</f>
        <v>7.5809554982952942E-3</v>
      </c>
      <c r="P3357" s="44">
        <f>IFERROR(_xll.qlIndexFixing(ONIndex6M,I3357,TRUE,_xll.ohTrigger(RecalcTrigger,Trigger6M)),NA())</f>
        <v>7.7462979184950154E-3</v>
      </c>
      <c r="Q3357" s="146">
        <f>IFERROR(_xll.qlIndexFixing(ONIndex1Y,I3357,TRUE,_xll.ohTrigger(RecalcTrigger,Trigger1Y)),NA())</f>
        <v>7.9603272591255436E-3</v>
      </c>
    </row>
    <row r="3358" spans="2:17" x14ac:dyDescent="0.2">
      <c r="B3358" s="39" t="s">
        <v>42</v>
      </c>
      <c r="D3358" s="42">
        <f>_xll.qlCalendarAdvance(Calendar,$D3357,B3358,"f",FALSE)</f>
        <v>63312</v>
      </c>
      <c r="E3358" s="140">
        <f>_xll.qlInterestRateIndexValueDate(IndexON,D3358)</f>
        <v>63312</v>
      </c>
      <c r="F3358" s="156">
        <f>IFERROR(_xll.qlIndexFixing(IndexON,D3358,TRUE,_xll.ohTrigger(RecalcTrigger,TriggerON)),NA())</f>
        <v>6.7447054731162304E-3</v>
      </c>
      <c r="H3358" s="42">
        <f>_xll.qlCalendarAdvance(Calendar,$H3357,B3358,"f",FALSE)</f>
        <v>63312</v>
      </c>
      <c r="I3358" s="140">
        <f>_xll.qlInterestRateIndexValueDate(Index1M,$H3358)</f>
        <v>63312</v>
      </c>
      <c r="J3358" s="145">
        <f>IFERROR(_xll.qlIndexFixing(Index1M,$H3358,TRUE,_xll.ohTrigger(RecalcTrigger,Trigger1M)),NA())</f>
        <v>7.5737749459544894E-3</v>
      </c>
      <c r="K3358" s="44">
        <f>IFERROR(_xll.qlIndexFixing(Index3M,H3358,TRUE,_xll.ohTrigger(RecalcTrigger,Trigger3M)),NA())</f>
        <v>7.5970244415034301E-3</v>
      </c>
      <c r="L3358" s="44">
        <f>IFERROR(_xll.qlIndexFixing(Index6M,$H3358,TRUE,_xll.ohTrigger(RecalcTrigger,Trigger6M)),NA())</f>
        <v>7.7806461731817281E-3</v>
      </c>
      <c r="M3358" s="146">
        <f>IFERROR(_xll.qlIndexFixing(Index1Y,$H3358,TRUE,_xll.ohTrigger(RecalcTrigger,Trigger1Y)),NA())</f>
        <v>8.0286247702723301E-3</v>
      </c>
      <c r="N3358" s="145">
        <f>IFERROR(_xll.qlIndexFixing(ONIndex1M,I3358,TRUE,_xll.ohTrigger(RecalcTrigger,Trigger1M)),NA())</f>
        <v>7.5680781375686568E-3</v>
      </c>
      <c r="O3358" s="44">
        <f>IFERROR(_xll.qlIndexFixing(ONIndex3M,I3358,TRUE,_xll.ohTrigger(RecalcTrigger,Trigger3M)),NA())</f>
        <v>7.5821686289323509E-3</v>
      </c>
      <c r="P3358" s="44">
        <f>IFERROR(_xll.qlIndexFixing(ONIndex6M,I3358,TRUE,_xll.ohTrigger(RecalcTrigger,Trigger6M)),NA())</f>
        <v>7.7477323106656115E-3</v>
      </c>
      <c r="Q3358" s="146">
        <f>IFERROR(_xll.qlIndexFixing(ONIndex1Y,I3358,TRUE,_xll.ohTrigger(RecalcTrigger,Trigger1Y)),NA())</f>
        <v>7.9618164594108531E-3</v>
      </c>
    </row>
    <row r="3359" spans="2:17" x14ac:dyDescent="0.2">
      <c r="B3359" s="39" t="s">
        <v>42</v>
      </c>
      <c r="D3359" s="42">
        <f>_xll.qlCalendarAdvance(Calendar,$D3358,B3359,"f",FALSE)</f>
        <v>63319</v>
      </c>
      <c r="E3359" s="140">
        <f>_xll.qlInterestRateIndexValueDate(IndexON,D3359)</f>
        <v>63319</v>
      </c>
      <c r="F3359" s="156">
        <f>IFERROR(_xll.qlIndexFixing(IndexON,D3359,TRUE,_xll.ohTrigger(RecalcTrigger,TriggerON)),NA())</f>
        <v>6.7459587826901313E-3</v>
      </c>
      <c r="H3359" s="42">
        <f>_xll.qlCalendarAdvance(Calendar,$H3358,B3359,"f",FALSE)</f>
        <v>63319</v>
      </c>
      <c r="I3359" s="140">
        <f>_xll.qlInterestRateIndexValueDate(Index1M,$H3359)</f>
        <v>63319</v>
      </c>
      <c r="J3359" s="145">
        <f>IFERROR(_xll.qlIndexFixing(Index1M,$H3359,TRUE,_xll.ohTrigger(RecalcTrigger,Trigger1M)),NA())</f>
        <v>7.575158825681833E-3</v>
      </c>
      <c r="K3359" s="44">
        <f>IFERROR(_xll.qlIndexFixing(Index3M,H3359,TRUE,_xll.ohTrigger(RecalcTrigger,Trigger3M)),NA())</f>
        <v>7.5981886992528176E-3</v>
      </c>
      <c r="L3359" s="44">
        <f>IFERROR(_xll.qlIndexFixing(Index6M,$H3359,TRUE,_xll.ohTrigger(RecalcTrigger,Trigger6M)),NA())</f>
        <v>7.7819724172586554E-3</v>
      </c>
      <c r="M3359" s="146">
        <f>IFERROR(_xll.qlIndexFixing(Index1Y,$H3359,TRUE,_xll.ohTrigger(RecalcTrigger,Trigger1Y)),NA())</f>
        <v>8.0298983788744671E-3</v>
      </c>
      <c r="N3359" s="145">
        <f>IFERROR(_xll.qlIndexFixing(ONIndex1M,I3359,TRUE,_xll.ohTrigger(RecalcTrigger,Trigger1M)),NA())</f>
        <v>7.5694791768443626E-3</v>
      </c>
      <c r="O3359" s="44">
        <f>IFERROR(_xll.qlIndexFixing(ONIndex3M,I3359,TRUE,_xll.ohTrigger(RecalcTrigger,Trigger3M)),NA())</f>
        <v>7.5833749497367098E-3</v>
      </c>
      <c r="P3359" s="44">
        <f>IFERROR(_xll.qlIndexFixing(ONIndex6M,I3359,TRUE,_xll.ohTrigger(RecalcTrigger,Trigger6M)),NA())</f>
        <v>7.7491586508071642E-3</v>
      </c>
      <c r="Q3359" s="146">
        <f>IFERROR(_xll.qlIndexFixing(ONIndex1Y,I3359,TRUE,_xll.ohTrigger(RecalcTrigger,Trigger1Y)),NA())</f>
        <v>7.9632973000154372E-3</v>
      </c>
    </row>
    <row r="3360" spans="2:17" x14ac:dyDescent="0.2">
      <c r="B3360" s="39" t="s">
        <v>42</v>
      </c>
      <c r="D3360" s="42">
        <f>_xll.qlCalendarAdvance(Calendar,$D3359,B3360,"f",FALSE)</f>
        <v>63326</v>
      </c>
      <c r="E3360" s="140">
        <f>_xll.qlInterestRateIndexValueDate(IndexON,D3360)</f>
        <v>63326</v>
      </c>
      <c r="F3360" s="156">
        <f>IFERROR(_xll.qlIndexFixing(IndexON,D3360,TRUE,_xll.ohTrigger(RecalcTrigger,TriggerON)),NA())</f>
        <v>6.7472050171668574E-3</v>
      </c>
      <c r="H3360" s="42">
        <f>_xll.qlCalendarAdvance(Calendar,$H3359,B3360,"f",FALSE)</f>
        <v>63326</v>
      </c>
      <c r="I3360" s="140">
        <f>_xll.qlInterestRateIndexValueDate(Index1M,$H3360)</f>
        <v>63326</v>
      </c>
      <c r="J3360" s="145">
        <f>IFERROR(_xll.qlIndexFixing(Index1M,$H3360,TRUE,_xll.ohTrigger(RecalcTrigger,Trigger1M)),NA())</f>
        <v>7.5765347912324903E-3</v>
      </c>
      <c r="K3360" s="44">
        <f>IFERROR(_xll.qlIndexFixing(Index3M,H3360,TRUE,_xll.ohTrigger(RecalcTrigger,Trigger3M)),NA())</f>
        <v>7.5993461345659295E-3</v>
      </c>
      <c r="L3360" s="44">
        <f>IFERROR(_xll.qlIndexFixing(Index6M,$H3360,TRUE,_xll.ohTrigger(RecalcTrigger,Trigger6M)),NA())</f>
        <v>7.783290578877184E-3</v>
      </c>
      <c r="M3360" s="146">
        <f>IFERROR(_xll.qlIndexFixing(Index1Y,$H3360,TRUE,_xll.ohTrigger(RecalcTrigger,Trigger1Y)),NA())</f>
        <v>8.0311635625480715E-3</v>
      </c>
      <c r="N3360" s="145">
        <f>IFERROR(_xll.qlIndexFixing(ONIndex1M,I3360,TRUE,_xll.ohTrigger(RecalcTrigger,Trigger1M)),NA())</f>
        <v>7.5708723070566641E-3</v>
      </c>
      <c r="O3360" s="44">
        <f>IFERROR(_xll.qlIndexFixing(ONIndex3M,I3360,TRUE,_xll.ohTrigger(RecalcTrigger,Trigger3M)),NA())</f>
        <v>7.5845744606273247E-3</v>
      </c>
      <c r="P3360" s="44">
        <f>IFERROR(_xll.qlIndexFixing(ONIndex6M,I3360,TRUE,_xll.ohTrigger(RecalcTrigger,Trigger6M)),NA())</f>
        <v>7.7505769390817658E-3</v>
      </c>
      <c r="Q3360" s="146">
        <f>IFERROR(_xll.qlIndexFixing(ONIndex1Y,I3360,TRUE,_xll.ohTrigger(RecalcTrigger,Trigger1Y)),NA())</f>
        <v>7.9647697811824347E-3</v>
      </c>
    </row>
    <row r="3361" spans="2:17" x14ac:dyDescent="0.2">
      <c r="B3361" s="39" t="s">
        <v>42</v>
      </c>
      <c r="D3361" s="42">
        <f>_xll.qlCalendarAdvance(Calendar,$D3360,B3361,"f",FALSE)</f>
        <v>63333</v>
      </c>
      <c r="E3361" s="140">
        <f>_xll.qlInterestRateIndexValueDate(IndexON,D3361)</f>
        <v>63333</v>
      </c>
      <c r="F3361" s="156">
        <f>IFERROR(_xll.qlIndexFixing(IndexON,D3361,TRUE,_xll.ohTrigger(RecalcTrigger,TriggerON)),NA())</f>
        <v>6.7484441764653624E-3</v>
      </c>
      <c r="H3361" s="42">
        <f>_xll.qlCalendarAdvance(Calendar,$H3360,B3361,"f",FALSE)</f>
        <v>63333</v>
      </c>
      <c r="I3361" s="140">
        <f>_xll.qlInterestRateIndexValueDate(Index1M,$H3361)</f>
        <v>63333</v>
      </c>
      <c r="J3361" s="145">
        <f>IFERROR(_xll.qlIndexFixing(Index1M,$H3361,TRUE,_xll.ohTrigger(RecalcTrigger,Trigger1M)),NA())</f>
        <v>7.577902842608915E-3</v>
      </c>
      <c r="K3361" s="44">
        <f>IFERROR(_xll.qlIndexFixing(Index3M,H3361,TRUE,_xll.ohTrigger(RecalcTrigger,Trigger3M)),NA())</f>
        <v>7.6004967474366004E-3</v>
      </c>
      <c r="L3361" s="44">
        <f>IFERROR(_xll.qlIndexFixing(Index6M,$H3361,TRUE,_xll.ohTrigger(RecalcTrigger,Trigger6M)),NA())</f>
        <v>7.7846006580210179E-3</v>
      </c>
      <c r="M3361" s="146">
        <f>IFERROR(_xll.qlIndexFixing(Index1Y,$H3361,TRUE,_xll.ohTrigger(RecalcTrigger,Trigger1Y)),NA())</f>
        <v>8.0324203212609468E-3</v>
      </c>
      <c r="N3361" s="145">
        <f>IFERROR(_xll.qlIndexFixing(ONIndex1M,I3361,TRUE,_xll.ohTrigger(RecalcTrigger,Trigger1M)),NA())</f>
        <v>7.5722575281245152E-3</v>
      </c>
      <c r="O3361" s="44">
        <f>IFERROR(_xll.qlIndexFixing(ONIndex3M,I3361,TRUE,_xll.ohTrigger(RecalcTrigger,Trigger3M)),NA())</f>
        <v>7.5857671616852418E-3</v>
      </c>
      <c r="P3361" s="44">
        <f>IFERROR(_xll.qlIndexFixing(ONIndex6M,I3361,TRUE,_xll.ohTrigger(RecalcTrigger,Trigger6M)),NA())</f>
        <v>7.7519871754083702E-3</v>
      </c>
      <c r="Q3361" s="146">
        <f>IFERROR(_xll.qlIndexFixing(ONIndex1Y,I3361,TRUE,_xll.ohTrigger(RecalcTrigger,Trigger1Y)),NA())</f>
        <v>7.9662339025876605E-3</v>
      </c>
    </row>
    <row r="3362" spans="2:17" x14ac:dyDescent="0.2">
      <c r="B3362" s="39" t="s">
        <v>42</v>
      </c>
      <c r="D3362" s="42">
        <f>_xll.qlCalendarAdvance(Calendar,$D3361,B3362,"f",FALSE)</f>
        <v>63340</v>
      </c>
      <c r="E3362" s="140">
        <f>_xll.qlInterestRateIndexValueDate(IndexON,D3362)</f>
        <v>63340</v>
      </c>
      <c r="F3362" s="156">
        <f>IFERROR(_xll.qlIndexFixing(IndexON,D3362,TRUE,_xll.ohTrigger(RecalcTrigger,TriggerON)),NA())</f>
        <v>6.749676260747739E-3</v>
      </c>
      <c r="H3362" s="42">
        <f>_xll.qlCalendarAdvance(Calendar,$H3361,B3362,"f",FALSE)</f>
        <v>63340</v>
      </c>
      <c r="I3362" s="140">
        <f>_xll.qlInterestRateIndexValueDate(Index1M,$H3362)</f>
        <v>63340</v>
      </c>
      <c r="J3362" s="145">
        <f>IFERROR(_xll.qlIndexFixing(Index1M,$H3362,TRUE,_xll.ohTrigger(RecalcTrigger,Trigger1M)),NA())</f>
        <v>7.578737460585498E-3</v>
      </c>
      <c r="K3362" s="44">
        <f>IFERROR(_xll.qlIndexFixing(Index3M,H3362,TRUE,_xll.ohTrigger(RecalcTrigger,Trigger3M)),NA())</f>
        <v>7.6016405378586619E-3</v>
      </c>
      <c r="L3362" s="44">
        <f>IFERROR(_xll.qlIndexFixing(Index6M,$H3362,TRUE,_xll.ohTrigger(RecalcTrigger,Trigger6M)),NA())</f>
        <v>7.7857295150276342E-3</v>
      </c>
      <c r="M3362" s="146">
        <f>IFERROR(_xll.qlIndexFixing(Index1Y,$H3362,TRUE,_xll.ohTrigger(RecalcTrigger,Trigger1Y)),NA())</f>
        <v>8.0336686549822289E-3</v>
      </c>
      <c r="N3362" s="145">
        <f>IFERROR(_xll.qlIndexFixing(ONIndex1M,I3362,TRUE,_xll.ohTrigger(RecalcTrigger,Trigger1M)),NA())</f>
        <v>7.5736348402100084E-3</v>
      </c>
      <c r="O3362" s="44">
        <f>IFERROR(_xll.qlIndexFixing(ONIndex3M,I3362,TRUE,_xll.ohTrigger(RecalcTrigger,Trigger3M)),NA())</f>
        <v>7.5869530528294149E-3</v>
      </c>
      <c r="P3362" s="44">
        <f>IFERROR(_xll.qlIndexFixing(ONIndex6M,I3362,TRUE,_xll.ohTrigger(RecalcTrigger,Trigger6M)),NA())</f>
        <v>7.75338935994907E-3</v>
      </c>
      <c r="Q3362" s="146">
        <f>IFERROR(_xll.qlIndexFixing(ONIndex1Y,I3362,TRUE,_xll.ohTrigger(RecalcTrigger,Trigger1Y)),NA())</f>
        <v>7.967689664636346E-3</v>
      </c>
    </row>
    <row r="3363" spans="2:17" x14ac:dyDescent="0.2">
      <c r="B3363" s="39" t="s">
        <v>42</v>
      </c>
      <c r="D3363" s="42">
        <f>_xll.qlCalendarAdvance(Calendar,$D3362,B3363,"f",FALSE)</f>
        <v>63347</v>
      </c>
      <c r="E3363" s="140">
        <f>_xll.qlInterestRateIndexValueDate(IndexON,D3363)</f>
        <v>63347</v>
      </c>
      <c r="F3363" s="156">
        <f>IFERROR(_xll.qlIndexFixing(IndexON,D3363,TRUE,_xll.ohTrigger(RecalcTrigger,TriggerON)),NA())</f>
        <v>6.7509012698518944E-3</v>
      </c>
      <c r="H3363" s="42">
        <f>_xll.qlCalendarAdvance(Calendar,$H3362,B3363,"f",FALSE)</f>
        <v>63347</v>
      </c>
      <c r="I3363" s="140">
        <f>_xll.qlInterestRateIndexValueDate(Index1M,$H3363)</f>
        <v>63347</v>
      </c>
      <c r="J3363" s="145">
        <f>IFERROR(_xll.qlIndexFixing(Index1M,$H3363,TRUE,_xll.ohTrigger(RecalcTrigger,Trigger1M)),NA())</f>
        <v>7.5800912951789669E-3</v>
      </c>
      <c r="K3363" s="44">
        <f>IFERROR(_xll.qlIndexFixing(Index3M,H3363,TRUE,_xll.ohTrigger(RecalcTrigger,Trigger3M)),NA())</f>
        <v>7.6027775058259486E-3</v>
      </c>
      <c r="L3363" s="44">
        <f>IFERROR(_xll.qlIndexFixing(Index6M,$H3363,TRUE,_xll.ohTrigger(RecalcTrigger,Trigger6M)),NA())</f>
        <v>7.7870239789383407E-3</v>
      </c>
      <c r="M3363" s="146">
        <f>IFERROR(_xll.qlIndexFixing(Index1Y,$H3363,TRUE,_xll.ohTrigger(RecalcTrigger,Trigger1Y)),NA())</f>
        <v>8.0349085636799433E-3</v>
      </c>
      <c r="N3363" s="145">
        <f>IFERROR(_xll.qlIndexFixing(ONIndex1M,I3363,TRUE,_xll.ohTrigger(RecalcTrigger,Trigger1M)),NA())</f>
        <v>7.5750042430700049E-3</v>
      </c>
      <c r="O3363" s="44">
        <f>IFERROR(_xll.qlIndexFixing(ONIndex3M,I3363,TRUE,_xll.ohTrigger(RecalcTrigger,Trigger3M)),NA())</f>
        <v>7.5881321341408903E-3</v>
      </c>
      <c r="P3363" s="44">
        <f>IFERROR(_xll.qlIndexFixing(ONIndex6M,I3363,TRUE,_xll.ohTrigger(RecalcTrigger,Trigger6M)),NA())</f>
        <v>7.7547834924607262E-3</v>
      </c>
      <c r="Q3363" s="146">
        <f>IFERROR(_xll.qlIndexFixing(ONIndex1Y,I3363,TRUE,_xll.ohTrigger(RecalcTrigger,Trigger1Y)),NA())</f>
        <v>7.969137067004306E-3</v>
      </c>
    </row>
    <row r="3364" spans="2:17" x14ac:dyDescent="0.2">
      <c r="B3364" s="39" t="s">
        <v>42</v>
      </c>
      <c r="D3364" s="42">
        <f>_xll.qlCalendarAdvance(Calendar,$D3363,B3364,"f",FALSE)</f>
        <v>63354</v>
      </c>
      <c r="E3364" s="140">
        <f>_xll.qlInterestRateIndexValueDate(IndexON,D3364)</f>
        <v>63354</v>
      </c>
      <c r="F3364" s="156">
        <f>IFERROR(_xll.qlIndexFixing(IndexON,D3364,TRUE,_xll.ohTrigger(RecalcTrigger,TriggerON)),NA())</f>
        <v>6.7521192037778288E-3</v>
      </c>
      <c r="H3364" s="42">
        <f>_xll.qlCalendarAdvance(Calendar,$H3363,B3364,"f",FALSE)</f>
        <v>63354</v>
      </c>
      <c r="I3364" s="140">
        <f>_xll.qlInterestRateIndexValueDate(Index1M,$H3364)</f>
        <v>63354</v>
      </c>
      <c r="J3364" s="145">
        <f>IFERROR(_xll.qlIndexFixing(Index1M,$H3364,TRUE,_xll.ohTrigger(RecalcTrigger,Trigger1M)),NA())</f>
        <v>7.5814372160677808E-3</v>
      </c>
      <c r="K3364" s="44">
        <f>IFERROR(_xll.qlIndexFixing(Index3M,H3364,TRUE,_xll.ohTrigger(RecalcTrigger,Trigger3M)),NA())</f>
        <v>7.6039076513331741E-3</v>
      </c>
      <c r="L3364" s="44">
        <f>IFERROR(_xll.qlIndexFixing(Index6M,$H3364,TRUE,_xll.ohTrigger(RecalcTrigger,Trigger6M)),NA())</f>
        <v>7.788310360496294E-3</v>
      </c>
      <c r="M3364" s="146">
        <f>IFERROR(_xll.qlIndexFixing(Index1Y,$H3364,TRUE,_xll.ohTrigger(RecalcTrigger,Trigger1Y)),NA())</f>
        <v>8.0361400473232258E-3</v>
      </c>
      <c r="N3364" s="145">
        <f>IFERROR(_xll.qlIndexFixing(ONIndex1M,I3364,TRUE,_xll.ohTrigger(RecalcTrigger,Trigger1M)),NA())</f>
        <v>7.5763657368665971E-3</v>
      </c>
      <c r="O3364" s="44">
        <f>IFERROR(_xll.qlIndexFixing(ONIndex3M,I3364,TRUE,_xll.ohTrigger(RecalcTrigger,Trigger3M)),NA())</f>
        <v>7.5893044054575753E-3</v>
      </c>
      <c r="P3364" s="44">
        <f>IFERROR(_xll.qlIndexFixing(ONIndex6M,I3364,TRUE,_xll.ohTrigger(RecalcTrigger,Trigger6M)),NA())</f>
        <v>7.7561695730243851E-3</v>
      </c>
      <c r="Q3364" s="146">
        <f>IFERROR(_xll.qlIndexFixing(ONIndex1Y,I3364,TRUE,_xll.ohTrigger(RecalcTrigger,Trigger1Y)),NA())</f>
        <v>7.9705761097725869E-3</v>
      </c>
    </row>
    <row r="3365" spans="2:17" x14ac:dyDescent="0.2">
      <c r="B3365" s="39" t="s">
        <v>42</v>
      </c>
      <c r="D3365" s="42">
        <f>_xll.qlCalendarAdvance(Calendar,$D3364,B3365,"f",FALSE)</f>
        <v>63361</v>
      </c>
      <c r="E3365" s="140">
        <f>_xll.qlInterestRateIndexValueDate(IndexON,D3365)</f>
        <v>63361</v>
      </c>
      <c r="F3365" s="156">
        <f>IFERROR(_xll.qlIndexFixing(IndexON,D3365,TRUE,_xll.ohTrigger(RecalcTrigger,TriggerON)),NA())</f>
        <v>6.7533300626065884E-3</v>
      </c>
      <c r="H3365" s="42">
        <f>_xll.qlCalendarAdvance(Calendar,$H3364,B3365,"f",FALSE)</f>
        <v>63361</v>
      </c>
      <c r="I3365" s="140">
        <f>_xll.qlInterestRateIndexValueDate(Index1M,$H3365)</f>
        <v>63361</v>
      </c>
      <c r="J3365" s="145">
        <f>IFERROR(_xll.qlIndexFixing(Index1M,$H3365,TRUE,_xll.ohTrigger(RecalcTrigger,Trigger1M)),NA())</f>
        <v>7.5827752232492385E-3</v>
      </c>
      <c r="K3365" s="44">
        <f>IFERROR(_xll.qlIndexFixing(Index3M,H3365,TRUE,_xll.ohTrigger(RecalcTrigger,Trigger3M)),NA())</f>
        <v>7.6050309743750542E-3</v>
      </c>
      <c r="L3365" s="44">
        <f>IFERROR(_xll.qlIndexFixing(Index6M,$H3365,TRUE,_xll.ohTrigger(RecalcTrigger,Trigger6M)),NA())</f>
        <v>7.7895886596846646E-3</v>
      </c>
      <c r="M3365" s="146">
        <f>IFERROR(_xll.qlIndexFixing(Index1Y,$H3365,TRUE,_xll.ohTrigger(RecalcTrigger,Trigger1Y)),NA())</f>
        <v>8.0373631058814343E-3</v>
      </c>
      <c r="N3365" s="145">
        <f>IFERROR(_xll.qlIndexFixing(ONIndex1M,I3365,TRUE,_xll.ohTrigger(RecalcTrigger,Trigger1M)),NA())</f>
        <v>7.5777193216808314E-3</v>
      </c>
      <c r="O3365" s="44">
        <f>IFERROR(_xll.qlIndexFixing(ONIndex3M,I3365,TRUE,_xll.ohTrigger(RecalcTrigger,Trigger3M)),NA())</f>
        <v>7.5904698671036552E-3</v>
      </c>
      <c r="P3365" s="44">
        <f>IFERROR(_xll.qlIndexFixing(ONIndex6M,I3365,TRUE,_xll.ohTrigger(RecalcTrigger,Trigger6M)),NA())</f>
        <v>7.7575476017210931E-3</v>
      </c>
      <c r="Q3365" s="146">
        <f>IFERROR(_xll.qlIndexFixing(ONIndex1Y,I3365,TRUE,_xll.ohTrigger(RecalcTrigger,Trigger1Y)),NA())</f>
        <v>7.9720067930222349E-3</v>
      </c>
    </row>
    <row r="3366" spans="2:17" x14ac:dyDescent="0.2">
      <c r="B3366" s="39" t="s">
        <v>42</v>
      </c>
      <c r="D3366" s="42">
        <f>_xll.qlCalendarAdvance(Calendar,$D3365,B3366,"f",FALSE)</f>
        <v>63368</v>
      </c>
      <c r="E3366" s="140">
        <f>_xll.qlInterestRateIndexValueDate(IndexON,D3366)</f>
        <v>63368</v>
      </c>
      <c r="F3366" s="156">
        <f>IFERROR(_xll.qlIndexFixing(IndexON,D3366,TRUE,_xll.ohTrigger(RecalcTrigger,TriggerON)),NA())</f>
        <v>6.7545338463381732E-3</v>
      </c>
      <c r="H3366" s="42">
        <f>_xll.qlCalendarAdvance(Calendar,$H3365,B3366,"f",FALSE)</f>
        <v>63368</v>
      </c>
      <c r="I3366" s="140">
        <f>_xll.qlInterestRateIndexValueDate(Index1M,$H3366)</f>
        <v>63368</v>
      </c>
      <c r="J3366" s="145">
        <f>IFERROR(_xll.qlIndexFixing(Index1M,$H3366,TRUE,_xll.ohTrigger(RecalcTrigger,Trigger1M)),NA())</f>
        <v>7.5841053167152363E-3</v>
      </c>
      <c r="K3366" s="44">
        <f>IFERROR(_xll.qlIndexFixing(Index3M,H3366,TRUE,_xll.ohTrigger(RecalcTrigger,Trigger3M)),NA())</f>
        <v>7.60614747494454E-3</v>
      </c>
      <c r="L3366" s="44">
        <f>IFERROR(_xll.qlIndexFixing(Index6M,$H3366,TRUE,_xll.ohTrigger(RecalcTrigger,Trigger6M)),NA())</f>
        <v>7.7908588764883952E-3</v>
      </c>
      <c r="M3366" s="146">
        <f>IFERROR(_xll.qlIndexFixing(Index1Y,$H3366,TRUE,_xll.ohTrigger(RecalcTrigger,Trigger1Y)),NA())</f>
        <v>8.0385777393239266E-3</v>
      </c>
      <c r="N3366" s="145">
        <f>IFERROR(_xll.qlIndexFixing(ONIndex1M,I3366,TRUE,_xll.ohTrigger(RecalcTrigger,Trigger1M)),NA())</f>
        <v>7.5790649972695689E-3</v>
      </c>
      <c r="O3366" s="44">
        <f>IFERROR(_xll.qlIndexFixing(ONIndex3M,I3366,TRUE,_xll.ohTrigger(RecalcTrigger,Trigger3M)),NA())</f>
        <v>7.5916285187549448E-3</v>
      </c>
      <c r="P3366" s="44">
        <f>IFERROR(_xll.qlIndexFixing(ONIndex6M,I3366,TRUE,_xll.ohTrigger(RecalcTrigger,Trigger6M)),NA())</f>
        <v>7.7589175784698039E-3</v>
      </c>
      <c r="Q3366" s="146">
        <f>IFERROR(_xll.qlIndexFixing(ONIndex1Y,I3366,TRUE,_xll.ohTrigger(RecalcTrigger,Trigger1Y)),NA())</f>
        <v>7.9734291165911575E-3</v>
      </c>
    </row>
    <row r="3367" spans="2:17" x14ac:dyDescent="0.2">
      <c r="B3367" s="39" t="s">
        <v>42</v>
      </c>
      <c r="D3367" s="42">
        <f>_xll.qlCalendarAdvance(Calendar,$D3366,B3367,"f",FALSE)</f>
        <v>63375</v>
      </c>
      <c r="E3367" s="140">
        <f>_xll.qlInterestRateIndexValueDate(IndexON,D3367)</f>
        <v>63375</v>
      </c>
      <c r="F3367" s="156">
        <f>IFERROR(_xll.qlIndexFixing(IndexON,D3367,TRUE,_xll.ohTrigger(RecalcTrigger,TriggerON)),NA())</f>
        <v>6.7557305548104907E-3</v>
      </c>
      <c r="H3367" s="42">
        <f>_xll.qlCalendarAdvance(Calendar,$H3366,B3367,"f",FALSE)</f>
        <v>63375</v>
      </c>
      <c r="I3367" s="140">
        <f>_xll.qlInterestRateIndexValueDate(Index1M,$H3367)</f>
        <v>63375</v>
      </c>
      <c r="J3367" s="145">
        <f>IFERROR(_xll.qlIndexFixing(Index1M,$H3367,TRUE,_xll.ohTrigger(RecalcTrigger,Trigger1M)),NA())</f>
        <v>7.5859449529998412E-3</v>
      </c>
      <c r="K3367" s="44">
        <f>IFERROR(_xll.qlIndexFixing(Index3M,H3367,TRUE,_xll.ohTrigger(RecalcTrigger,Trigger3M)),NA())</f>
        <v>7.6072571530363467E-3</v>
      </c>
      <c r="L3367" s="44">
        <f>IFERROR(_xll.qlIndexFixing(Index6M,$H3367,TRUE,_xll.ohTrigger(RecalcTrigger,Trigger6M)),NA())</f>
        <v>7.7922914000362357E-3</v>
      </c>
      <c r="M3367" s="146">
        <f>IFERROR(_xll.qlIndexFixing(Index1Y,$H3367,TRUE,_xll.ohTrigger(RecalcTrigger,Trigger1Y)),NA())</f>
        <v>8.0397839476198385E-3</v>
      </c>
      <c r="N3367" s="145">
        <f>IFERROR(_xll.qlIndexFixing(ONIndex1M,I3367,TRUE,_xll.ohTrigger(RecalcTrigger,Trigger1M)),NA())</f>
        <v>7.5804027638759486E-3</v>
      </c>
      <c r="O3367" s="44">
        <f>IFERROR(_xll.qlIndexFixing(ONIndex3M,I3367,TRUE,_xll.ohTrigger(RecalcTrigger,Trigger3M)),NA())</f>
        <v>7.5927803605735367E-3</v>
      </c>
      <c r="P3367" s="44">
        <f>IFERROR(_xll.qlIndexFixing(ONIndex6M,I3367,TRUE,_xll.ohTrigger(RecalcTrigger,Trigger6M)),NA())</f>
        <v>7.7602795033515637E-3</v>
      </c>
      <c r="Q3367" s="146">
        <f>IFERROR(_xll.qlIndexFixing(ONIndex1Y,I3367,TRUE,_xll.ohTrigger(RecalcTrigger,Trigger1Y)),NA())</f>
        <v>7.9748430806414472E-3</v>
      </c>
    </row>
    <row r="3368" spans="2:17" x14ac:dyDescent="0.2">
      <c r="B3368" s="39" t="s">
        <v>42</v>
      </c>
      <c r="D3368" s="42">
        <f>_xll.qlCalendarAdvance(Calendar,$D3367,B3368,"f",FALSE)</f>
        <v>63382</v>
      </c>
      <c r="E3368" s="140">
        <f>_xll.qlInterestRateIndexValueDate(IndexON,D3368)</f>
        <v>63382</v>
      </c>
      <c r="F3368" s="156">
        <f>IFERROR(_xll.qlIndexFixing(IndexON,D3368,TRUE,_xll.ohTrigger(RecalcTrigger,TriggerON)),NA())</f>
        <v>6.7569201882666796E-3</v>
      </c>
      <c r="H3368" s="42">
        <f>_xll.qlCalendarAdvance(Calendar,$H3367,B3368,"f",FALSE)</f>
        <v>63382</v>
      </c>
      <c r="I3368" s="140">
        <f>_xll.qlInterestRateIndexValueDate(Index1M,$H3368)</f>
        <v>63382</v>
      </c>
      <c r="J3368" s="145">
        <f>IFERROR(_xll.qlIndexFixing(Index1M,$H3368,TRUE,_xll.ohTrigger(RecalcTrigger,Trigger1M)),NA())</f>
        <v>7.5872576050584062E-3</v>
      </c>
      <c r="K3368" s="44">
        <f>IFERROR(_xll.qlIndexFixing(Index3M,H3368,TRUE,_xll.ohTrigger(RecalcTrigger,Trigger3M)),NA())</f>
        <v>7.6083600086460689E-3</v>
      </c>
      <c r="L3368" s="44">
        <f>IFERROR(_xll.qlIndexFixing(Index6M,$H3368,TRUE,_xll.ohTrigger(RecalcTrigger,Trigger6M)),NA())</f>
        <v>7.7935449014180534E-3</v>
      </c>
      <c r="M3368" s="146">
        <f>IFERROR(_xll.qlIndexFixing(Index1Y,$H3368,TRUE,_xll.ohTrigger(RecalcTrigger,Trigger1Y)),NA())</f>
        <v>8.040981730739194E-3</v>
      </c>
      <c r="N3368" s="145">
        <f>IFERROR(_xll.qlIndexFixing(ONIndex1M,I3368,TRUE,_xll.ohTrigger(RecalcTrigger,Trigger1M)),NA())</f>
        <v>7.581732621418924E-3</v>
      </c>
      <c r="O3368" s="44">
        <f>IFERROR(_xll.qlIndexFixing(ONIndex3M,I3368,TRUE,_xll.ohTrigger(RecalcTrigger,Trigger3M)),NA())</f>
        <v>7.5939253924783845E-3</v>
      </c>
      <c r="P3368" s="44">
        <f>IFERROR(_xll.qlIndexFixing(ONIndex6M,I3368,TRUE,_xll.ohTrigger(RecalcTrigger,Trigger6M)),NA())</f>
        <v>7.7616333762853262E-3</v>
      </c>
      <c r="Q3368" s="146">
        <f>IFERROR(_xll.qlIndexFixing(ONIndex1Y,I3368,TRUE,_xll.ohTrigger(RecalcTrigger,Trigger1Y)),NA())</f>
        <v>7.976248685173104E-3</v>
      </c>
    </row>
    <row r="3369" spans="2:17" x14ac:dyDescent="0.2">
      <c r="B3369" s="39" t="s">
        <v>42</v>
      </c>
      <c r="D3369" s="42">
        <f>_xll.qlCalendarAdvance(Calendar,$D3368,B3369,"f",FALSE)</f>
        <v>63389</v>
      </c>
      <c r="E3369" s="140">
        <f>_xll.qlInterestRateIndexValueDate(IndexON,D3369)</f>
        <v>63389</v>
      </c>
      <c r="F3369" s="156">
        <f>IFERROR(_xll.qlIndexFixing(IndexON,D3369,TRUE,_xll.ohTrigger(RecalcTrigger,TriggerON)),NA())</f>
        <v>6.7581027466256938E-3</v>
      </c>
      <c r="H3369" s="42">
        <f>_xll.qlCalendarAdvance(Calendar,$H3368,B3369,"f",FALSE)</f>
        <v>63389</v>
      </c>
      <c r="I3369" s="140">
        <f>_xll.qlInterestRateIndexValueDate(Index1M,$H3369)</f>
        <v>63389</v>
      </c>
      <c r="J3369" s="145">
        <f>IFERROR(_xll.qlIndexFixing(Index1M,$H3369,TRUE,_xll.ohTrigger(RecalcTrigger,Trigger1M)),NA())</f>
        <v>7.5885623429206347E-3</v>
      </c>
      <c r="K3369" s="44">
        <f>IFERROR(_xll.qlIndexFixing(Index3M,H3369,TRUE,_xll.ohTrigger(RecalcTrigger,Trigger3M)),NA())</f>
        <v>7.6094560417648976E-3</v>
      </c>
      <c r="L3369" s="44">
        <f>IFERROR(_xll.qlIndexFixing(Index6M,$H3369,TRUE,_xll.ohTrigger(RecalcTrigger,Trigger6M)),NA())</f>
        <v>7.7947903202018436E-3</v>
      </c>
      <c r="M3369" s="146">
        <f>IFERROR(_xll.qlIndexFixing(Index1Y,$H3369,TRUE,_xll.ohTrigger(RecalcTrigger,Trigger1Y)),NA())</f>
        <v>8.042171088651795E-3</v>
      </c>
      <c r="N3369" s="145">
        <f>IFERROR(_xll.qlIndexFixing(ONIndex1M,I3369,TRUE,_xll.ohTrigger(RecalcTrigger,Trigger1M)),NA())</f>
        <v>7.583054569817449E-3</v>
      </c>
      <c r="O3369" s="44">
        <f>IFERROR(_xll.qlIndexFixing(ONIndex3M,I3369,TRUE,_xll.ohTrigger(RecalcTrigger,Trigger3M)),NA())</f>
        <v>7.5950636145505346E-3</v>
      </c>
      <c r="P3369" s="44">
        <f>IFERROR(_xll.qlIndexFixing(ONIndex6M,I3369,TRUE,_xll.ohTrigger(RecalcTrigger,Trigger6M)),NA())</f>
        <v>7.7629791973521378E-3</v>
      </c>
      <c r="Q3369" s="146">
        <f>IFERROR(_xll.qlIndexFixing(ONIndex1Y,I3369,TRUE,_xll.ohTrigger(RecalcTrigger,Trigger1Y)),NA())</f>
        <v>7.9776459300240354E-3</v>
      </c>
    </row>
    <row r="3370" spans="2:17" x14ac:dyDescent="0.2">
      <c r="B3370" s="39" t="s">
        <v>42</v>
      </c>
      <c r="D3370" s="42">
        <f>_xll.qlCalendarAdvance(Calendar,$D3369,B3370,"f",FALSE)</f>
        <v>63396</v>
      </c>
      <c r="E3370" s="140">
        <f>_xll.qlInterestRateIndexValueDate(IndexON,D3370)</f>
        <v>63396</v>
      </c>
      <c r="F3370" s="156">
        <f>IFERROR(_xll.qlIndexFixing(IndexON,D3370,TRUE,_xll.ohTrigger(RecalcTrigger,TriggerON)),NA())</f>
        <v>6.7592782298064868E-3</v>
      </c>
      <c r="H3370" s="42">
        <f>_xll.qlCalendarAdvance(Calendar,$H3369,B3370,"f",FALSE)</f>
        <v>63396</v>
      </c>
      <c r="I3370" s="140">
        <f>_xll.qlInterestRateIndexValueDate(Index1M,$H3370)</f>
        <v>63396</v>
      </c>
      <c r="J3370" s="145">
        <f>IFERROR(_xll.qlIndexFixing(Index1M,$H3370,TRUE,_xll.ohTrigger(RecalcTrigger,Trigger1M)),NA())</f>
        <v>7.5900299397892411E-3</v>
      </c>
      <c r="K3370" s="44">
        <f>IFERROR(_xll.qlIndexFixing(Index3M,H3370,TRUE,_xll.ohTrigger(RecalcTrigger,Trigger3M)),NA())</f>
        <v>7.6105452523910714E-3</v>
      </c>
      <c r="L3370" s="44">
        <f>IFERROR(_xll.qlIndexFixing(Index6M,$H3370,TRUE,_xll.ohTrigger(RecalcTrigger,Trigger6M)),NA())</f>
        <v>7.7960276563699884E-3</v>
      </c>
      <c r="M3370" s="146">
        <f>IFERROR(_xll.qlIndexFixing(Index1Y,$H3370,TRUE,_xll.ohTrigger(RecalcTrigger,Trigger1Y)),NA())</f>
        <v>8.0433520213281096E-3</v>
      </c>
      <c r="N3370" s="145">
        <f>IFERROR(_xll.qlIndexFixing(ONIndex1M,I3370,TRUE,_xll.ohTrigger(RecalcTrigger,Trigger1M)),NA())</f>
        <v>7.5843686090715234E-3</v>
      </c>
      <c r="O3370" s="44">
        <f>IFERROR(_xll.qlIndexFixing(ONIndex3M,I3370,TRUE,_xll.ohTrigger(RecalcTrigger,Trigger3M)),NA())</f>
        <v>7.5961950267089406E-3</v>
      </c>
      <c r="P3370" s="44">
        <f>IFERROR(_xll.qlIndexFixing(ONIndex6M,I3370,TRUE,_xll.ohTrigger(RecalcTrigger,Trigger6M)),NA())</f>
        <v>7.7643169664709522E-3</v>
      </c>
      <c r="Q3370" s="146">
        <f>IFERROR(_xll.qlIndexFixing(ONIndex1Y,I3370,TRUE,_xll.ohTrigger(RecalcTrigger,Trigger1Y)),NA())</f>
        <v>7.979034815356334E-3</v>
      </c>
    </row>
    <row r="3371" spans="2:17" x14ac:dyDescent="0.2">
      <c r="B3371" s="39" t="s">
        <v>42</v>
      </c>
      <c r="D3371" s="42">
        <f>_xll.qlCalendarAdvance(Calendar,$D3370,B3371,"f",FALSE)</f>
        <v>63403</v>
      </c>
      <c r="E3371" s="140">
        <f>_xll.qlInterestRateIndexValueDate(IndexON,D3371)</f>
        <v>63403</v>
      </c>
      <c r="F3371" s="156">
        <f>IFERROR(_xll.qlIndexFixing(IndexON,D3371,TRUE,_xll.ohTrigger(RecalcTrigger,TriggerON)),NA())</f>
        <v>6.7604466378090589E-3</v>
      </c>
      <c r="H3371" s="42">
        <f>_xll.qlCalendarAdvance(Calendar,$H3370,B3371,"f",FALSE)</f>
        <v>63403</v>
      </c>
      <c r="I3371" s="140">
        <f>_xll.qlInterestRateIndexValueDate(Index1M,$H3371)</f>
        <v>63403</v>
      </c>
      <c r="J3371" s="145">
        <f>IFERROR(_xll.qlIndexFixing(Index1M,$H3371,TRUE,_xll.ohTrigger(RecalcTrigger,Trigger1M)),NA())</f>
        <v>7.5911480760339836E-3</v>
      </c>
      <c r="K3371" s="44">
        <f>IFERROR(_xll.qlIndexFixing(Index3M,H3371,TRUE,_xll.ohTrigger(RecalcTrigger,Trigger3M)),NA())</f>
        <v>7.6116276405157803E-3</v>
      </c>
      <c r="L3371" s="44">
        <f>IFERROR(_xll.qlIndexFixing(Index6M,$H3371,TRUE,_xll.ohTrigger(RecalcTrigger,Trigger6M)),NA())</f>
        <v>7.7972569099083924E-3</v>
      </c>
      <c r="M3371" s="146">
        <f>IFERROR(_xll.qlIndexFixing(Index1Y,$H3371,TRUE,_xll.ohTrigger(RecalcTrigger,Trigger1Y)),NA())</f>
        <v>8.0445245287379397E-3</v>
      </c>
      <c r="N3371" s="145">
        <f>IFERROR(_xll.qlIndexFixing(ONIndex1M,I3371,TRUE,_xll.ohTrigger(RecalcTrigger,Trigger1M)),NA())</f>
        <v>7.58567473934324E-3</v>
      </c>
      <c r="O3371" s="44">
        <f>IFERROR(_xll.qlIndexFixing(ONIndex3M,I3371,TRUE,_xll.ohTrigger(RecalcTrigger,Trigger3M)),NA())</f>
        <v>7.597319629034649E-3</v>
      </c>
      <c r="P3371" s="44">
        <f>IFERROR(_xll.qlIndexFixing(ONIndex6M,I3371,TRUE,_xll.ohTrigger(RecalcTrigger,Trigger6M)),NA())</f>
        <v>7.7656466836417692E-3</v>
      </c>
      <c r="Q3371" s="146">
        <f>IFERROR(_xll.qlIndexFixing(ONIndex1Y,I3371,TRUE,_xll.ohTrigger(RecalcTrigger,Trigger1Y)),NA())</f>
        <v>7.9804153410079071E-3</v>
      </c>
    </row>
    <row r="3372" spans="2:17" x14ac:dyDescent="0.2">
      <c r="B3372" s="39" t="s">
        <v>42</v>
      </c>
      <c r="D3372" s="42">
        <f>_xll.qlCalendarAdvance(Calendar,$D3371,B3372,"f",FALSE)</f>
        <v>63410</v>
      </c>
      <c r="E3372" s="140">
        <f>_xll.qlInterestRateIndexValueDate(IndexON,D3372)</f>
        <v>63410</v>
      </c>
      <c r="F3372" s="156">
        <f>IFERROR(_xll.qlIndexFixing(IndexON,D3372,TRUE,_xll.ohTrigger(RecalcTrigger,TriggerON)),NA())</f>
        <v>6.7616079707144561E-3</v>
      </c>
      <c r="H3372" s="42">
        <f>_xll.qlCalendarAdvance(Calendar,$H3371,B3372,"f",FALSE)</f>
        <v>63410</v>
      </c>
      <c r="I3372" s="140">
        <f>_xll.qlInterestRateIndexValueDate(Index1M,$H3372)</f>
        <v>63410</v>
      </c>
      <c r="J3372" s="145">
        <f>IFERROR(_xll.qlIndexFixing(Index1M,$H3372,TRUE,_xll.ohTrigger(RecalcTrigger,Trigger1M)),NA())</f>
        <v>7.5924290712801922E-3</v>
      </c>
      <c r="K3372" s="44">
        <f>IFERROR(_xll.qlIndexFixing(Index3M,H3372,TRUE,_xll.ohTrigger(RecalcTrigger,Trigger3M)),NA())</f>
        <v>7.6127032061355003E-3</v>
      </c>
      <c r="L3372" s="44">
        <f>IFERROR(_xll.qlIndexFixing(Index6M,$H3372,TRUE,_xll.ohTrigger(RecalcTrigger,Trigger6M)),NA())</f>
        <v>7.79847808080296E-3</v>
      </c>
      <c r="M3372" s="146">
        <f>IFERROR(_xll.qlIndexFixing(Index1Y,$H3372,TRUE,_xll.ohTrigger(RecalcTrigger,Trigger1Y)),NA())</f>
        <v>8.0456886108526415E-3</v>
      </c>
      <c r="N3372" s="145">
        <f>IFERROR(_xll.qlIndexFixing(ONIndex1M,I3372,TRUE,_xll.ohTrigger(RecalcTrigger,Trigger1M)),NA())</f>
        <v>7.5869729604705061E-3</v>
      </c>
      <c r="O3372" s="44">
        <f>IFERROR(_xll.qlIndexFixing(ONIndex3M,I3372,TRUE,_xll.ohTrigger(RecalcTrigger,Trigger3M)),NA())</f>
        <v>7.5984374215276596E-3</v>
      </c>
      <c r="P3372" s="44">
        <f>IFERROR(_xll.qlIndexFixing(ONIndex6M,I3372,TRUE,_xll.ohTrigger(RecalcTrigger,Trigger6M)),NA())</f>
        <v>7.7669683489456354E-3</v>
      </c>
      <c r="Q3372" s="146">
        <f>IFERROR(_xll.qlIndexFixing(ONIndex1Y,I3372,TRUE,_xll.ohTrigger(RecalcTrigger,Trigger1Y)),NA())</f>
        <v>7.9817875072218936E-3</v>
      </c>
    </row>
    <row r="3373" spans="2:17" x14ac:dyDescent="0.2">
      <c r="B3373" s="39" t="s">
        <v>42</v>
      </c>
      <c r="D3373" s="42">
        <f>_xll.qlCalendarAdvance(Calendar,$D3372,B3373,"f",FALSE)</f>
        <v>63417</v>
      </c>
      <c r="E3373" s="140">
        <f>_xll.qlInterestRateIndexValueDate(IndexON,D3373)</f>
        <v>63417</v>
      </c>
      <c r="F3373" s="156">
        <f>IFERROR(_xll.qlIndexFixing(IndexON,D3373,TRUE,_xll.ohTrigger(RecalcTrigger,TriggerON)),NA())</f>
        <v>6.7627622286037248E-3</v>
      </c>
      <c r="H3373" s="42">
        <f>_xll.qlCalendarAdvance(Calendar,$H3372,B3373,"f",FALSE)</f>
        <v>63417</v>
      </c>
      <c r="I3373" s="140">
        <f>_xll.qlInterestRateIndexValueDate(Index1M,$H3373)</f>
        <v>63417</v>
      </c>
      <c r="J3373" s="145">
        <f>IFERROR(_xll.qlIndexFixing(Index1M,$H3373,TRUE,_xll.ohTrigger(RecalcTrigger,Trigger1M)),NA())</f>
        <v>7.5937021523177842E-3</v>
      </c>
      <c r="K3373" s="44">
        <f>IFERROR(_xll.qlIndexFixing(Index3M,H3373,TRUE,_xll.ohTrigger(RecalcTrigger,Trigger3M)),NA())</f>
        <v>7.6137719492423038E-3</v>
      </c>
      <c r="L3373" s="44">
        <f>IFERROR(_xll.qlIndexFixing(Index6M,$H3373,TRUE,_xll.ohTrigger(RecalcTrigger,Trigger6M)),NA())</f>
        <v>7.7996911690382765E-3</v>
      </c>
      <c r="M3373" s="146">
        <f>IFERROR(_xll.qlIndexFixing(Index1Y,$H3373,TRUE,_xll.ohTrigger(RecalcTrigger,Trigger1Y)),NA())</f>
        <v>8.0468442676424612E-3</v>
      </c>
      <c r="N3373" s="145">
        <f>IFERROR(_xll.qlIndexFixing(ONIndex1M,I3373,TRUE,_xll.ohTrigger(RecalcTrigger,Trigger1M)),NA())</f>
        <v>7.5882632725343679E-3</v>
      </c>
      <c r="O3373" s="44">
        <f>IFERROR(_xll.qlIndexFixing(ONIndex3M,I3373,TRUE,_xll.ohTrigger(RecalcTrigger,Trigger3M)),NA())</f>
        <v>7.5995484040258798E-3</v>
      </c>
      <c r="P3373" s="44">
        <f>IFERROR(_xll.qlIndexFixing(ONIndex6M,I3373,TRUE,_xll.ohTrigger(RecalcTrigger,Trigger6M)),NA())</f>
        <v>7.768281962220458E-3</v>
      </c>
      <c r="Q3373" s="146">
        <f>IFERROR(_xll.qlIndexFixing(ONIndex1Y,I3373,TRUE,_xll.ohTrigger(RecalcTrigger,Trigger1Y)),NA())</f>
        <v>7.9831513137551546E-3</v>
      </c>
    </row>
    <row r="3374" spans="2:17" x14ac:dyDescent="0.2">
      <c r="B3374" s="39" t="s">
        <v>42</v>
      </c>
      <c r="D3374" s="42">
        <f>_xll.qlCalendarAdvance(Calendar,$D3373,B3374,"f",FALSE)</f>
        <v>63424</v>
      </c>
      <c r="E3374" s="140">
        <f>_xll.qlInterestRateIndexValueDate(IndexON,D3374)</f>
        <v>63424</v>
      </c>
      <c r="F3374" s="156">
        <f>IFERROR(_xll.qlIndexFixing(IndexON,D3374,TRUE,_xll.ohTrigger(RecalcTrigger,TriggerON)),NA())</f>
        <v>6.7639094111526799E-3</v>
      </c>
      <c r="H3374" s="42">
        <f>_xll.qlCalendarAdvance(Calendar,$H3373,B3374,"f",FALSE)</f>
        <v>63424</v>
      </c>
      <c r="I3374" s="140">
        <f>_xll.qlInterestRateIndexValueDate(Index1M,$H3374)</f>
        <v>63424</v>
      </c>
      <c r="J3374" s="145">
        <f>IFERROR(_xll.qlIndexFixing(Index1M,$H3374,TRUE,_xll.ohTrigger(RecalcTrigger,Trigger1M)),NA())</f>
        <v>7.5949673191418503E-3</v>
      </c>
      <c r="K3374" s="44">
        <f>IFERROR(_xll.qlIndexFixing(Index3M,H3374,TRUE,_xll.ohTrigger(RecalcTrigger,Trigger3M)),NA())</f>
        <v>7.6148338698335469E-3</v>
      </c>
      <c r="L3374" s="44">
        <f>IFERROR(_xll.qlIndexFixing(Index6M,$H3374,TRUE,_xll.ohTrigger(RecalcTrigger,Trigger6M)),NA())</f>
        <v>7.8008961745993652E-3</v>
      </c>
      <c r="M3374" s="146">
        <f>IFERROR(_xll.qlIndexFixing(Index1Y,$H3374,TRUE,_xll.ohTrigger(RecalcTrigger,Trigger1Y)),NA())</f>
        <v>8.0479914990789769E-3</v>
      </c>
      <c r="N3374" s="145">
        <f>IFERROR(_xll.qlIndexFixing(ONIndex1M,I3374,TRUE,_xll.ohTrigger(RecalcTrigger,Trigger1M)),NA())</f>
        <v>7.5895456754537793E-3</v>
      </c>
      <c r="O3374" s="44">
        <f>IFERROR(_xll.qlIndexFixing(ONIndex3M,I3374,TRUE,_xll.ohTrigger(RecalcTrigger,Trigger3M)),NA())</f>
        <v>7.6006525766914024E-3</v>
      </c>
      <c r="P3374" s="44">
        <f>IFERROR(_xll.qlIndexFixing(ONIndex6M,I3374,TRUE,_xll.ohTrigger(RecalcTrigger,Trigger6M)),NA())</f>
        <v>7.7695875237093759E-3</v>
      </c>
      <c r="Q3374" s="146">
        <f>IFERROR(_xll.qlIndexFixing(ONIndex1Y,I3374,TRUE,_xll.ohTrigger(RecalcTrigger,Trigger1Y)),NA())</f>
        <v>7.9845067607697828E-3</v>
      </c>
    </row>
    <row r="3375" spans="2:17" x14ac:dyDescent="0.2">
      <c r="B3375" s="39" t="s">
        <v>42</v>
      </c>
      <c r="D3375" s="42">
        <f>_xll.qlCalendarAdvance(Calendar,$D3374,B3375,"f",FALSE)</f>
        <v>63431</v>
      </c>
      <c r="E3375" s="140">
        <f>_xll.qlInterestRateIndexValueDate(IndexON,D3375)</f>
        <v>63431</v>
      </c>
      <c r="F3375" s="156">
        <f>IFERROR(_xll.qlIndexFixing(IndexON,D3375,TRUE,_xll.ohTrigger(RecalcTrigger,TriggerON)),NA())</f>
        <v>6.7650495186044601E-3</v>
      </c>
      <c r="H3375" s="42">
        <f>_xll.qlCalendarAdvance(Calendar,$H3374,B3375,"f",FALSE)</f>
        <v>63431</v>
      </c>
      <c r="I3375" s="140">
        <f>_xll.qlInterestRateIndexValueDate(Index1M,$H3375)</f>
        <v>63431</v>
      </c>
      <c r="J3375" s="145">
        <f>IFERROR(_xll.qlIndexFixing(Index1M,$H3375,TRUE,_xll.ohTrigger(RecalcTrigger,Trigger1M)),NA())</f>
        <v>7.5957200404811465E-3</v>
      </c>
      <c r="K3375" s="44">
        <f>IFERROR(_xll.qlIndexFixing(Index3M,H3375,TRUE,_xll.ohTrigger(RecalcTrigger,Trigger3M)),NA())</f>
        <v>7.6158889679030645E-3</v>
      </c>
      <c r="L3375" s="44">
        <f>IFERROR(_xll.qlIndexFixing(Index6M,$H3375,TRUE,_xll.ohTrigger(RecalcTrigger,Trigger6M)),NA())</f>
        <v>7.8017610881096992E-3</v>
      </c>
      <c r="M3375" s="146">
        <f>IFERROR(_xll.qlIndexFixing(Index1Y,$H3375,TRUE,_xll.ohTrigger(RecalcTrigger,Trigger1Y)),NA())</f>
        <v>8.0491303051324348E-3</v>
      </c>
      <c r="N3375" s="145">
        <f>IFERROR(_xll.qlIndexFixing(ONIndex1M,I3375,TRUE,_xll.ohTrigger(RecalcTrigger,Trigger1M)),NA())</f>
        <v>7.5908201693097865E-3</v>
      </c>
      <c r="O3375" s="44">
        <f>IFERROR(_xll.qlIndexFixing(ONIndex3M,I3375,TRUE,_xll.ohTrigger(RecalcTrigger,Trigger3M)),NA())</f>
        <v>7.6017499396052735E-3</v>
      </c>
      <c r="P3375" s="44">
        <f>IFERROR(_xll.qlIndexFixing(ONIndex6M,I3375,TRUE,_xll.ohTrigger(RecalcTrigger,Trigger6M)),NA())</f>
        <v>7.7708850332502966E-3</v>
      </c>
      <c r="Q3375" s="146">
        <f>IFERROR(_xll.qlIndexFixing(ONIndex1Y,I3375,TRUE,_xll.ohTrigger(RecalcTrigger,Trigger1Y)),NA())</f>
        <v>7.9858538481847319E-3</v>
      </c>
    </row>
    <row r="3376" spans="2:17" x14ac:dyDescent="0.2">
      <c r="B3376" s="39" t="s">
        <v>42</v>
      </c>
      <c r="D3376" s="42">
        <f>_xll.qlCalendarAdvance(Calendar,$D3375,B3376,"f",FALSE)</f>
        <v>63438</v>
      </c>
      <c r="E3376" s="140">
        <f>_xll.qlInterestRateIndexValueDate(IndexON,D3376)</f>
        <v>63438</v>
      </c>
      <c r="F3376" s="156">
        <f>IFERROR(_xll.qlIndexFixing(IndexON,D3376,TRUE,_xll.ohTrigger(RecalcTrigger,TriggerON)),NA())</f>
        <v>6.7661825510401119E-3</v>
      </c>
      <c r="H3376" s="42">
        <f>_xll.qlCalendarAdvance(Calendar,$H3375,B3376,"f",FALSE)</f>
        <v>63438</v>
      </c>
      <c r="I3376" s="140">
        <f>_xll.qlInterestRateIndexValueDate(Index1M,$H3376)</f>
        <v>63438</v>
      </c>
      <c r="J3376" s="145">
        <f>IFERROR(_xll.qlIndexFixing(Index1M,$H3376,TRUE,_xll.ohTrigger(RecalcTrigger,Trigger1M)),NA())</f>
        <v>7.5969709966952816E-3</v>
      </c>
      <c r="K3376" s="44">
        <f>IFERROR(_xll.qlIndexFixing(Index3M,H3376,TRUE,_xll.ohTrigger(RecalcTrigger,Trigger3M)),NA())</f>
        <v>7.6167842311421589E-3</v>
      </c>
      <c r="L3376" s="44">
        <f>IFERROR(_xll.qlIndexFixing(Index6M,$H3376,TRUE,_xll.ohTrigger(RecalcTrigger,Trigger6M)),NA())</f>
        <v>7.8027855040103703E-3</v>
      </c>
      <c r="M3376" s="146">
        <f>IFERROR(_xll.qlIndexFixing(Index1Y,$H3376,TRUE,_xll.ohTrigger(RecalcTrigger,Trigger1Y)),NA())</f>
        <v>8.0502606857753012E-3</v>
      </c>
      <c r="N3376" s="145">
        <f>IFERROR(_xll.qlIndexFixing(ONIndex1M,I3376,TRUE,_xll.ohTrigger(RecalcTrigger,Trigger1M)),NA())</f>
        <v>7.5920867541023895E-3</v>
      </c>
      <c r="O3376" s="44">
        <f>IFERROR(_xll.qlIndexFixing(ONIndex3M,I3376,TRUE,_xll.ohTrigger(RecalcTrigger,Trigger3M)),NA())</f>
        <v>7.6028404925243542E-3</v>
      </c>
      <c r="P3376" s="44">
        <f>IFERROR(_xll.qlIndexFixing(ONIndex6M,I3376,TRUE,_xll.ohTrigger(RecalcTrigger,Trigger6M)),NA())</f>
        <v>7.7721744909242663E-3</v>
      </c>
      <c r="Q3376" s="146">
        <f>IFERROR(_xll.qlIndexFixing(ONIndex1Y,I3376,TRUE,_xll.ohTrigger(RecalcTrigger,Trigger1Y)),NA())</f>
        <v>7.9871925760000018E-3</v>
      </c>
    </row>
    <row r="3377" spans="2:17" x14ac:dyDescent="0.2">
      <c r="B3377" s="39" t="s">
        <v>42</v>
      </c>
      <c r="D3377" s="42">
        <f>_xll.qlCalendarAdvance(Calendar,$D3376,B3377,"f",FALSE)</f>
        <v>63445</v>
      </c>
      <c r="E3377" s="140">
        <f>_xll.qlInterestRateIndexValueDate(IndexON,D3377)</f>
        <v>63445</v>
      </c>
      <c r="F3377" s="156">
        <f>IFERROR(_xll.qlIndexFixing(IndexON,D3377,TRUE,_xll.ohTrigger(RecalcTrigger,TriggerON)),NA())</f>
        <v>6.7673085082975426E-3</v>
      </c>
      <c r="H3377" s="42">
        <f>_xll.qlCalendarAdvance(Calendar,$H3376,B3377,"f",FALSE)</f>
        <v>63445</v>
      </c>
      <c r="I3377" s="140">
        <f>_xll.qlInterestRateIndexValueDate(Index1M,$H3377)</f>
        <v>63445</v>
      </c>
      <c r="J3377" s="145">
        <f>IFERROR(_xll.qlIndexFixing(Index1M,$H3377,TRUE,_xll.ohTrigger(RecalcTrigger,Trigger1M)),NA())</f>
        <v>7.5982140391642385E-3</v>
      </c>
      <c r="K3377" s="44">
        <f>IFERROR(_xll.qlIndexFixing(Index3M,H3377,TRUE,_xll.ohTrigger(RecalcTrigger,Trigger3M)),NA())</f>
        <v>7.6178261497502776E-3</v>
      </c>
      <c r="L3377" s="44">
        <f>IFERROR(_xll.qlIndexFixing(Index6M,$H3377,TRUE,_xll.ohTrigger(RecalcTrigger,Trigger6M)),NA())</f>
        <v>7.8039679177855058E-3</v>
      </c>
      <c r="M3377" s="146">
        <f>IFERROR(_xll.qlIndexFixing(Index1Y,$H3377,TRUE,_xll.ohTrigger(RecalcTrigger,Trigger1Y)),NA())</f>
        <v>8.0513826409787104E-3</v>
      </c>
      <c r="N3377" s="145">
        <f>IFERROR(_xll.qlIndexFixing(ONIndex1M,I3377,TRUE,_xll.ohTrigger(RecalcTrigger,Trigger1M)),NA())</f>
        <v>7.5933454297505421E-3</v>
      </c>
      <c r="O3377" s="44">
        <f>IFERROR(_xll.qlIndexFixing(ONIndex3M,I3377,TRUE,_xll.ohTrigger(RecalcTrigger,Trigger3M)),NA())</f>
        <v>7.6039242356107373E-3</v>
      </c>
      <c r="P3377" s="44">
        <f>IFERROR(_xll.qlIndexFixing(ONIndex6M,I3377,TRUE,_xll.ohTrigger(RecalcTrigger,Trigger6M)),NA())</f>
        <v>7.7734558966502387E-3</v>
      </c>
      <c r="Q3377" s="146">
        <f>IFERROR(_xll.qlIndexFixing(ONIndex1Y,I3377,TRUE,_xll.ohTrigger(RecalcTrigger,Trigger1Y)),NA())</f>
        <v>7.9885229442966388E-3</v>
      </c>
    </row>
    <row r="3378" spans="2:17" x14ac:dyDescent="0.2">
      <c r="B3378" s="39" t="s">
        <v>42</v>
      </c>
      <c r="D3378" s="42">
        <f>_xll.qlCalendarAdvance(Calendar,$D3377,B3378,"f",FALSE)</f>
        <v>63452</v>
      </c>
      <c r="E3378" s="140">
        <f>_xll.qlInterestRateIndexValueDate(IndexON,D3378)</f>
        <v>63452</v>
      </c>
      <c r="F3378" s="156">
        <f>IFERROR(_xll.qlIndexFixing(IndexON,D3378,TRUE,_xll.ohTrigger(RecalcTrigger,TriggerON)),NA())</f>
        <v>6.7684273903767522E-3</v>
      </c>
      <c r="H3378" s="42">
        <f>_xll.qlCalendarAdvance(Calendar,$H3377,B3378,"f",FALSE)</f>
        <v>63452</v>
      </c>
      <c r="I3378" s="140">
        <f>_xll.qlInterestRateIndexValueDate(Index1M,$H3378)</f>
        <v>63452</v>
      </c>
      <c r="J3378" s="145">
        <f>IFERROR(_xll.qlIndexFixing(Index1M,$H3378,TRUE,_xll.ohTrigger(RecalcTrigger,Trigger1M)),NA())</f>
        <v>7.5994491678961218E-3</v>
      </c>
      <c r="K3378" s="44">
        <f>IFERROR(_xll.qlIndexFixing(Index3M,H3378,TRUE,_xll.ohTrigger(RecalcTrigger,Trigger3M)),NA())</f>
        <v>7.6188612459608535E-3</v>
      </c>
      <c r="L3378" s="44">
        <f>IFERROR(_xll.qlIndexFixing(Index6M,$H3378,TRUE,_xll.ohTrigger(RecalcTrigger,Trigger6M)),NA())</f>
        <v>7.805142249337157E-3</v>
      </c>
      <c r="M3378" s="146">
        <f>IFERROR(_xll.qlIndexFixing(Index1Y,$H3378,TRUE,_xll.ohTrigger(RecalcTrigger,Trigger1Y)),NA())</f>
        <v>8.0524961707151288E-3</v>
      </c>
      <c r="N3378" s="145">
        <f>IFERROR(_xll.qlIndexFixing(ONIndex1M,I3378,TRUE,_xll.ohTrigger(RecalcTrigger,Trigger1M)),NA())</f>
        <v>7.5945961963352904E-3</v>
      </c>
      <c r="O3378" s="44">
        <f>IFERROR(_xll.qlIndexFixing(ONIndex3M,I3378,TRUE,_xll.ohTrigger(RecalcTrigger,Trigger3M)),NA())</f>
        <v>7.6050011687833763E-3</v>
      </c>
      <c r="P3378" s="44">
        <f>IFERROR(_xll.qlIndexFixing(ONIndex6M,I3378,TRUE,_xll.ohTrigger(RecalcTrigger,Trigger6M)),NA())</f>
        <v>7.7747292503471677E-3</v>
      </c>
      <c r="Q3378" s="146">
        <f>IFERROR(_xll.qlIndexFixing(ONIndex1Y,I3378,TRUE,_xll.ohTrigger(RecalcTrigger,Trigger1Y)),NA())</f>
        <v>7.9898449529935966E-3</v>
      </c>
    </row>
    <row r="3379" spans="2:17" x14ac:dyDescent="0.2">
      <c r="B3379" s="39" t="s">
        <v>42</v>
      </c>
      <c r="D3379" s="42">
        <f>_xll.qlCalendarAdvance(Calendar,$D3378,B3379,"f",FALSE)</f>
        <v>63459</v>
      </c>
      <c r="E3379" s="140">
        <f>_xll.qlInterestRateIndexValueDate(IndexON,D3379)</f>
        <v>63459</v>
      </c>
      <c r="F3379" s="156">
        <f>IFERROR(_xll.qlIndexFixing(IndexON,D3379,TRUE,_xll.ohTrigger(RecalcTrigger,TriggerON)),NA())</f>
        <v>6.7695391974398333E-3</v>
      </c>
      <c r="H3379" s="42">
        <f>_xll.qlCalendarAdvance(Calendar,$H3378,B3379,"f",FALSE)</f>
        <v>63459</v>
      </c>
      <c r="I3379" s="140">
        <f>_xll.qlInterestRateIndexValueDate(Index1M,$H3379)</f>
        <v>63459</v>
      </c>
      <c r="J3379" s="145">
        <f>IFERROR(_xll.qlIndexFixing(Index1M,$H3379,TRUE,_xll.ohTrigger(RecalcTrigger,Trigger1M)),NA())</f>
        <v>7.6006763828801267E-3</v>
      </c>
      <c r="K3379" s="44">
        <f>IFERROR(_xll.qlIndexFixing(Index3M,H3379,TRUE,_xll.ohTrigger(RecalcTrigger,Trigger3M)),NA())</f>
        <v>7.6198895197667612E-3</v>
      </c>
      <c r="L3379" s="44">
        <f>IFERROR(_xll.qlIndexFixing(Index6M,$H3379,TRUE,_xll.ohTrigger(RecalcTrigger,Trigger6M)),NA())</f>
        <v>7.8063084986518903E-3</v>
      </c>
      <c r="M3379" s="146">
        <f>IFERROR(_xll.qlIndexFixing(Index1Y,$H3379,TRUE,_xll.ohTrigger(RecalcTrigger,Trigger1Y)),NA())</f>
        <v>8.0536012749554686E-3</v>
      </c>
      <c r="N3379" s="145">
        <f>IFERROR(_xll.qlIndexFixing(ONIndex1M,I3379,TRUE,_xll.ohTrigger(RecalcTrigger,Trigger1M)),NA())</f>
        <v>7.5958390538566345E-3</v>
      </c>
      <c r="O3379" s="44">
        <f>IFERROR(_xll.qlIndexFixing(ONIndex3M,I3379,TRUE,_xll.ohTrigger(RecalcTrigger,Trigger3M)),NA())</f>
        <v>7.6060712922043638E-3</v>
      </c>
      <c r="P3379" s="44">
        <f>IFERROR(_xll.qlIndexFixing(ONIndex6M,I3379,TRUE,_xll.ohTrigger(RecalcTrigger,Trigger6M)),NA())</f>
        <v>7.7759945522581919E-3</v>
      </c>
      <c r="Q3379" s="146">
        <f>IFERROR(_xll.qlIndexFixing(ONIndex1Y,I3379,TRUE,_xll.ohTrigger(RecalcTrigger,Trigger1Y)),NA())</f>
        <v>7.9911586020908754E-3</v>
      </c>
    </row>
    <row r="3380" spans="2:17" x14ac:dyDescent="0.2">
      <c r="B3380" s="39" t="s">
        <v>42</v>
      </c>
      <c r="D3380" s="42">
        <f>_xll.qlCalendarAdvance(Calendar,$D3379,B3380,"f",FALSE)</f>
        <v>63466</v>
      </c>
      <c r="E3380" s="140">
        <f>_xll.qlInterestRateIndexValueDate(IndexON,D3380)</f>
        <v>63466</v>
      </c>
      <c r="F3380" s="156">
        <f>IFERROR(_xll.qlIndexFixing(IndexON,D3380,TRUE,_xll.ohTrigger(RecalcTrigger,TriggerON)),NA())</f>
        <v>6.7706439293246934E-3</v>
      </c>
      <c r="H3380" s="42">
        <f>_xll.qlCalendarAdvance(Calendar,$H3379,B3380,"f",FALSE)</f>
        <v>63466</v>
      </c>
      <c r="I3380" s="140">
        <f>_xll.qlInterestRateIndexValueDate(Index1M,$H3380)</f>
        <v>63466</v>
      </c>
      <c r="J3380" s="145">
        <f>IFERROR(_xll.qlIndexFixing(Index1M,$H3380,TRUE,_xll.ohTrigger(RecalcTrigger,Trigger1M)),NA())</f>
        <v>7.6023921214597341E-3</v>
      </c>
      <c r="K3380" s="44">
        <f>IFERROR(_xll.qlIndexFixing(Index3M,H3380,TRUE,_xll.ohTrigger(RecalcTrigger,Trigger3M)),NA())</f>
        <v>7.6210621202239025E-3</v>
      </c>
      <c r="L3380" s="44">
        <f>IFERROR(_xll.qlIndexFixing(Index6M,$H3380,TRUE,_xll.ohTrigger(RecalcTrigger,Trigger6M)),NA())</f>
        <v>7.8076299845279314E-3</v>
      </c>
      <c r="M3380" s="146">
        <f>IFERROR(_xll.qlIndexFixing(Index1Y,$H3380,TRUE,_xll.ohTrigger(RecalcTrigger,Trigger1Y)),NA())</f>
        <v>8.0546979536730845E-3</v>
      </c>
      <c r="N3380" s="145">
        <f>IFERROR(_xll.qlIndexFixing(ONIndex1M,I3380,TRUE,_xll.ohTrigger(RecalcTrigger,Trigger1M)),NA())</f>
        <v>7.5970740023145744E-3</v>
      </c>
      <c r="O3380" s="44">
        <f>IFERROR(_xll.qlIndexFixing(ONIndex3M,I3380,TRUE,_xll.ohTrigger(RecalcTrigger,Trigger3M)),NA())</f>
        <v>7.6071346055495148E-3</v>
      </c>
      <c r="P3380" s="44">
        <f>IFERROR(_xll.qlIndexFixing(ONIndex6M,I3380,TRUE,_xll.ohTrigger(RecalcTrigger,Trigger6M)),NA())</f>
        <v>7.7772518022212189E-3</v>
      </c>
      <c r="Q3380" s="146">
        <f>IFERROR(_xll.qlIndexFixing(ONIndex1Y,I3380,TRUE,_xll.ohTrigger(RecalcTrigger,Trigger1Y)),NA())</f>
        <v>7.9924638915884749E-3</v>
      </c>
    </row>
    <row r="3381" spans="2:17" x14ac:dyDescent="0.2">
      <c r="B3381" s="39" t="s">
        <v>42</v>
      </c>
      <c r="D3381" s="42">
        <f>_xll.qlCalendarAdvance(Calendar,$D3380,B3381,"f",FALSE)</f>
        <v>63473</v>
      </c>
      <c r="E3381" s="140">
        <f>_xll.qlInterestRateIndexValueDate(IndexON,D3381)</f>
        <v>63473</v>
      </c>
      <c r="F3381" s="156">
        <f>IFERROR(_xll.qlIndexFixing(IndexON,D3381,TRUE,_xll.ohTrigger(RecalcTrigger,TriggerON)),NA())</f>
        <v>6.7717415860313324E-3</v>
      </c>
      <c r="H3381" s="42">
        <f>_xll.qlCalendarAdvance(Calendar,$H3380,B3381,"f",FALSE)</f>
        <v>63473</v>
      </c>
      <c r="I3381" s="140">
        <f>_xll.qlInterestRateIndexValueDate(Index1M,$H3381)</f>
        <v>63473</v>
      </c>
      <c r="J3381" s="145">
        <f>IFERROR(_xll.qlIndexFixing(Index1M,$H3381,TRUE,_xll.ohTrigger(RecalcTrigger,Trigger1M)),NA())</f>
        <v>7.603601888717889E-3</v>
      </c>
      <c r="K3381" s="44">
        <f>IFERROR(_xll.qlIndexFixing(Index3M,H3381,TRUE,_xll.ohTrigger(RecalcTrigger,Trigger3M)),NA())</f>
        <v>7.6220762830467781E-3</v>
      </c>
      <c r="L3381" s="44">
        <f>IFERROR(_xll.qlIndexFixing(Index6M,$H3381,TRUE,_xll.ohTrigger(RecalcTrigger,Trigger6M)),NA())</f>
        <v>7.8087795165631448E-3</v>
      </c>
      <c r="M3381" s="146">
        <f>IFERROR(_xll.qlIndexFixing(Index1Y,$H3381,TRUE,_xll.ohTrigger(RecalcTrigger,Trigger1Y)),NA())</f>
        <v>8.0557862068399988E-3</v>
      </c>
      <c r="N3381" s="145">
        <f>IFERROR(_xll.qlIndexFixing(ONIndex1M,I3381,TRUE,_xll.ohTrigger(RecalcTrigger,Trigger1M)),NA())</f>
        <v>7.5983010417091101E-3</v>
      </c>
      <c r="O3381" s="44">
        <f>IFERROR(_xll.qlIndexFixing(ONIndex3M,I3381,TRUE,_xll.ohTrigger(RecalcTrigger,Trigger3M)),NA())</f>
        <v>7.6081911092240606E-3</v>
      </c>
      <c r="P3381" s="44">
        <f>IFERROR(_xll.qlIndexFixing(ONIndex6M,I3381,TRUE,_xll.ohTrigger(RecalcTrigger,Trigger6M)),NA())</f>
        <v>7.7785010002362487E-3</v>
      </c>
      <c r="Q3381" s="146">
        <f>IFERROR(_xll.qlIndexFixing(ONIndex1Y,I3381,TRUE,_xll.ohTrigger(RecalcTrigger,Trigger1Y)),NA())</f>
        <v>7.9937608215674416E-3</v>
      </c>
    </row>
    <row r="3382" spans="2:17" x14ac:dyDescent="0.2">
      <c r="B3382" s="39" t="s">
        <v>42</v>
      </c>
      <c r="D3382" s="42">
        <f>_xll.qlCalendarAdvance(Calendar,$D3381,B3382,"f",FALSE)</f>
        <v>63480</v>
      </c>
      <c r="E3382" s="140">
        <f>_xll.qlInterestRateIndexValueDate(IndexON,D3382)</f>
        <v>63480</v>
      </c>
      <c r="F3382" s="156">
        <f>IFERROR(_xll.qlIndexFixing(IndexON,D3382,TRUE,_xll.ohTrigger(RecalcTrigger,TriggerON)),NA())</f>
        <v>6.7728321676407965E-3</v>
      </c>
      <c r="H3382" s="42">
        <f>_xll.qlCalendarAdvance(Calendar,$H3381,B3382,"f",FALSE)</f>
        <v>63480</v>
      </c>
      <c r="I3382" s="140">
        <f>_xll.qlInterestRateIndexValueDate(Index1M,$H3382)</f>
        <v>63480</v>
      </c>
      <c r="J3382" s="145">
        <f>IFERROR(_xll.qlIndexFixing(Index1M,$H3382,TRUE,_xll.ohTrigger(RecalcTrigger,Trigger1M)),NA())</f>
        <v>7.6048037417404133E-3</v>
      </c>
      <c r="K3382" s="44">
        <f>IFERROR(_xll.qlIndexFixing(Index3M,H3382,TRUE,_xll.ohTrigger(RecalcTrigger,Trigger3M)),NA())</f>
        <v>7.6230836233091657E-3</v>
      </c>
      <c r="L3382" s="44">
        <f>IFERROR(_xll.qlIndexFixing(Index6M,$H3382,TRUE,_xll.ohTrigger(RecalcTrigger,Trigger6M)),NA())</f>
        <v>7.8099209661493512E-3</v>
      </c>
      <c r="M3382" s="146">
        <f>IFERROR(_xll.qlIndexFixing(Index1Y,$H3382,TRUE,_xll.ohTrigger(RecalcTrigger,Trigger1Y)),NA())</f>
        <v>8.0568660344289E-3</v>
      </c>
      <c r="N3382" s="145">
        <f>IFERROR(_xll.qlIndexFixing(ONIndex1M,I3382,TRUE,_xll.ohTrigger(RecalcTrigger,Trigger1M)),NA())</f>
        <v>7.5995201718781491E-3</v>
      </c>
      <c r="O3382" s="44">
        <f>IFERROR(_xll.qlIndexFixing(ONIndex3M,I3382,TRUE,_xll.ohTrigger(RecalcTrigger,Trigger3M)),NA())</f>
        <v>7.6092408029038161E-3</v>
      </c>
      <c r="P3382" s="44">
        <f>IFERROR(_xll.qlIndexFixing(ONIndex6M,I3382,TRUE,_xll.ohTrigger(RecalcTrigger,Trigger6M)),NA())</f>
        <v>7.7797421463032812E-3</v>
      </c>
      <c r="Q3382" s="146">
        <f>IFERROR(_xll.qlIndexFixing(ONIndex1Y,I3382,TRUE,_xll.ohTrigger(RecalcTrigger,Trigger1Y)),NA())</f>
        <v>7.9950493917846366E-3</v>
      </c>
    </row>
    <row r="3383" spans="2:17" x14ac:dyDescent="0.2">
      <c r="B3383" s="39" t="s">
        <v>42</v>
      </c>
      <c r="D3383" s="42">
        <f>_xll.qlCalendarAdvance(Calendar,$D3382,B3383,"f",FALSE)</f>
        <v>63487</v>
      </c>
      <c r="E3383" s="140">
        <f>_xll.qlInterestRateIndexValueDate(IndexON,D3383)</f>
        <v>63487</v>
      </c>
      <c r="F3383" s="156">
        <f>IFERROR(_xll.qlIndexFixing(IndexON,D3383,TRUE,_xll.ohTrigger(RecalcTrigger,TriggerON)),NA())</f>
        <v>6.7739156740720396E-3</v>
      </c>
      <c r="H3383" s="42">
        <f>_xll.qlCalendarAdvance(Calendar,$H3382,B3383,"f",FALSE)</f>
        <v>63487</v>
      </c>
      <c r="I3383" s="140">
        <f>_xll.qlInterestRateIndexValueDate(Index1M,$H3383)</f>
        <v>63487</v>
      </c>
      <c r="J3383" s="145">
        <f>IFERROR(_xll.qlIndexFixing(Index1M,$H3383,TRUE,_xll.ohTrigger(RecalcTrigger,Trigger1M)),NA())</f>
        <v>7.6059976805248506E-3</v>
      </c>
      <c r="K3383" s="44">
        <f>IFERROR(_xll.qlIndexFixing(Index3M,H3383,TRUE,_xll.ohTrigger(RecalcTrigger,Trigger3M)),NA())</f>
        <v>7.624084141007543E-3</v>
      </c>
      <c r="L3383" s="44">
        <f>IFERROR(_xll.qlIndexFixing(Index6M,$H3383,TRUE,_xll.ohTrigger(RecalcTrigger,Trigger6M)),NA())</f>
        <v>7.8110543332731899E-3</v>
      </c>
      <c r="M3383" s="146">
        <f>IFERROR(_xll.qlIndexFixing(Index1Y,$H3383,TRUE,_xll.ohTrigger(RecalcTrigger,Trigger1Y)),NA())</f>
        <v>8.0579374364129208E-3</v>
      </c>
      <c r="N3383" s="145">
        <f>IFERROR(_xll.qlIndexFixing(ONIndex1M,I3383,TRUE,_xll.ohTrigger(RecalcTrigger,Trigger1M)),NA())</f>
        <v>7.6007313930648301E-3</v>
      </c>
      <c r="O3383" s="44">
        <f>IFERROR(_xll.qlIndexFixing(ONIndex3M,I3383,TRUE,_xll.ohTrigger(RecalcTrigger,Trigger3M)),NA())</f>
        <v>7.6102836867508739E-3</v>
      </c>
      <c r="P3383" s="44">
        <f>IFERROR(_xll.qlIndexFixing(ONIndex6M,I3383,TRUE,_xll.ohTrigger(RecalcTrigger,Trigger6M)),NA())</f>
        <v>7.7809752405033628E-3</v>
      </c>
      <c r="Q3383" s="146">
        <f>IFERROR(_xll.qlIndexFixing(ONIndex1Y,I3383,TRUE,_xll.ohTrigger(RecalcTrigger,Trigger1Y)),NA())</f>
        <v>7.9963296026452912E-3</v>
      </c>
    </row>
    <row r="3384" spans="2:17" x14ac:dyDescent="0.2">
      <c r="B3384" s="39" t="s">
        <v>42</v>
      </c>
      <c r="D3384" s="42">
        <f>_xll.qlCalendarAdvance(Calendar,$D3383,B3384,"f",FALSE)</f>
        <v>63494</v>
      </c>
      <c r="E3384" s="140">
        <f>_xll.qlInterestRateIndexValueDate(IndexON,D3384)</f>
        <v>63494</v>
      </c>
      <c r="F3384" s="156">
        <f>IFERROR(_xll.qlIndexFixing(IndexON,D3384,TRUE,_xll.ohTrigger(RecalcTrigger,TriggerON)),NA())</f>
        <v>6.774992105406108E-3</v>
      </c>
      <c r="H3384" s="42">
        <f>_xll.qlCalendarAdvance(Calendar,$H3383,B3384,"f",FALSE)</f>
        <v>63494</v>
      </c>
      <c r="I3384" s="140">
        <f>_xll.qlInterestRateIndexValueDate(Index1M,$H3384)</f>
        <v>63494</v>
      </c>
      <c r="J3384" s="145">
        <f>IFERROR(_xll.qlIndexFixing(Index1M,$H3384,TRUE,_xll.ohTrigger(RecalcTrigger,Trigger1M)),NA())</f>
        <v>7.6066937515657518E-3</v>
      </c>
      <c r="K3384" s="44">
        <f>IFERROR(_xll.qlIndexFixing(Index3M,H3384,TRUE,_xll.ohTrigger(RecalcTrigger,Trigger3M)),NA())</f>
        <v>7.6250778361357414E-3</v>
      </c>
      <c r="L3384" s="44">
        <f>IFERROR(_xll.qlIndexFixing(Index6M,$H3384,TRUE,_xll.ohTrigger(RecalcTrigger,Trigger6M)),NA())</f>
        <v>7.8120185111814821E-3</v>
      </c>
      <c r="M3384" s="146">
        <f>IFERROR(_xll.qlIndexFixing(Index1Y,$H3384,TRUE,_xll.ohTrigger(RecalcTrigger,Trigger1Y)),NA())</f>
        <v>8.0590004127651937E-3</v>
      </c>
      <c r="N3384" s="145">
        <f>IFERROR(_xll.qlIndexFixing(ONIndex1M,I3384,TRUE,_xll.ohTrigger(RecalcTrigger,Trigger1M)),NA())</f>
        <v>7.601934705188107E-3</v>
      </c>
      <c r="O3384" s="44">
        <f>IFERROR(_xll.qlIndexFixing(ONIndex3M,I3384,TRUE,_xll.ohTrigger(RecalcTrigger,Trigger3M)),NA())</f>
        <v>7.6113197606841876E-3</v>
      </c>
      <c r="P3384" s="44">
        <f>IFERROR(_xll.qlIndexFixing(ONIndex6M,I3384,TRUE,_xll.ohTrigger(RecalcTrigger,Trigger6M)),NA())</f>
        <v>7.7822002828364933E-3</v>
      </c>
      <c r="Q3384" s="146">
        <f>IFERROR(_xll.qlIndexFixing(ONIndex1Y,I3384,TRUE,_xll.ohTrigger(RecalcTrigger,Trigger1Y)),NA())</f>
        <v>7.9976014538252205E-3</v>
      </c>
    </row>
    <row r="3385" spans="2:17" x14ac:dyDescent="0.2">
      <c r="B3385" s="39" t="s">
        <v>42</v>
      </c>
      <c r="D3385" s="42">
        <f>_xll.qlCalendarAdvance(Calendar,$D3384,B3385,"f",FALSE)</f>
        <v>63501</v>
      </c>
      <c r="E3385" s="140">
        <f>_xll.qlInterestRateIndexValueDate(IndexON,D3385)</f>
        <v>63501</v>
      </c>
      <c r="F3385" s="156">
        <f>IFERROR(_xll.qlIndexFixing(IndexON,D3385,TRUE,_xll.ohTrigger(RecalcTrigger,TriggerON)),NA())</f>
        <v>6.7760614615619552E-3</v>
      </c>
      <c r="H3385" s="42">
        <f>_xll.qlCalendarAdvance(Calendar,$H3384,B3385,"f",FALSE)</f>
        <v>63501</v>
      </c>
      <c r="I3385" s="140">
        <f>_xll.qlInterestRateIndexValueDate(Index1M,$H3385)</f>
        <v>63501</v>
      </c>
      <c r="J3385" s="145">
        <f>IFERROR(_xll.qlIndexFixing(Index1M,$H3385,TRUE,_xll.ohTrigger(RecalcTrigger,Trigger1M)),NA())</f>
        <v>7.6078734840381674E-3</v>
      </c>
      <c r="K3385" s="44">
        <f>IFERROR(_xll.qlIndexFixing(Index3M,H3385,TRUE,_xll.ohTrigger(RecalcTrigger,Trigger3M)),NA())</f>
        <v>7.6260647086884769E-3</v>
      </c>
      <c r="L3385" s="44">
        <f>IFERROR(_xll.qlIndexFixing(Index6M,$H3385,TRUE,_xll.ohTrigger(RecalcTrigger,Trigger6M)),NA())</f>
        <v>7.8131362667832119E-3</v>
      </c>
      <c r="M3385" s="146">
        <f>IFERROR(_xll.qlIndexFixing(Index1Y,$H3385,TRUE,_xll.ohTrigger(RecalcTrigger,Trigger1Y)),NA())</f>
        <v>8.0600549634586294E-3</v>
      </c>
      <c r="N3385" s="145">
        <f>IFERROR(_xll.qlIndexFixing(ONIndex1M,I3385,TRUE,_xll.ohTrigger(RecalcTrigger,Trigger1M)),NA())</f>
        <v>7.6031301080858871E-3</v>
      </c>
      <c r="O3385" s="44">
        <f>IFERROR(_xll.qlIndexFixing(ONIndex3M,I3385,TRUE,_xll.ohTrigger(RecalcTrigger,Trigger3M)),NA())</f>
        <v>7.6123490247848036E-3</v>
      </c>
      <c r="P3385" s="44">
        <f>IFERROR(_xll.qlIndexFixing(ONIndex6M,I3385,TRUE,_xll.ohTrigger(RecalcTrigger,Trigger6M)),NA())</f>
        <v>7.7834172732216267E-3</v>
      </c>
      <c r="Q3385" s="146">
        <f>IFERROR(_xll.qlIndexFixing(ONIndex1Y,I3385,TRUE,_xll.ohTrigger(RecalcTrigger,Trigger1Y)),NA())</f>
        <v>7.9988649453244243E-3</v>
      </c>
    </row>
    <row r="3386" spans="2:17" x14ac:dyDescent="0.2">
      <c r="B3386" s="39" t="s">
        <v>42</v>
      </c>
      <c r="D3386" s="42">
        <f>_xll.qlCalendarAdvance(Calendar,$D3385,B3386,"f",FALSE)</f>
        <v>63508</v>
      </c>
      <c r="E3386" s="140">
        <f>_xll.qlInterestRateIndexValueDate(IndexON,D3386)</f>
        <v>63508</v>
      </c>
      <c r="F3386" s="156">
        <f>IFERROR(_xll.qlIndexFixing(IndexON,D3386,TRUE,_xll.ohTrigger(RecalcTrigger,TriggerON)),NA())</f>
        <v>6.7771237426206277E-3</v>
      </c>
      <c r="H3386" s="42">
        <f>_xll.qlCalendarAdvance(Calendar,$H3385,B3386,"f",FALSE)</f>
        <v>63508</v>
      </c>
      <c r="I3386" s="140">
        <f>_xll.qlInterestRateIndexValueDate(Index1M,$H3386)</f>
        <v>63508</v>
      </c>
      <c r="J3386" s="145">
        <f>IFERROR(_xll.qlIndexFixing(Index1M,$H3386,TRUE,_xll.ohTrigger(RecalcTrigger,Trigger1M)),NA())</f>
        <v>7.6090453027464946E-3</v>
      </c>
      <c r="K3386" s="44">
        <f>IFERROR(_xll.qlIndexFixing(Index3M,H3386,TRUE,_xll.ohTrigger(RecalcTrigger,Trigger3M)),NA())</f>
        <v>7.6270447586613442E-3</v>
      </c>
      <c r="L3386" s="44">
        <f>IFERROR(_xll.qlIndexFixing(Index6M,$H3386,TRUE,_xll.ohTrigger(RecalcTrigger,Trigger6M)),NA())</f>
        <v>7.8142459400517509E-3</v>
      </c>
      <c r="M3386" s="146">
        <f>IFERROR(_xll.qlIndexFixing(Index1Y,$H3386,TRUE,_xll.ohTrigger(RecalcTrigger,Trigger1Y)),NA())</f>
        <v>8.0611010884672485E-3</v>
      </c>
      <c r="N3386" s="145">
        <f>IFERROR(_xll.qlIndexFixing(ONIndex1M,I3386,TRUE,_xll.ohTrigger(RecalcTrigger,Trigger1M)),NA())</f>
        <v>7.6043176020013092E-3</v>
      </c>
      <c r="O3386" s="44">
        <f>IFERROR(_xll.qlIndexFixing(ONIndex3M,I3386,TRUE,_xll.ohTrigger(RecalcTrigger,Trigger3M)),NA())</f>
        <v>7.6133714789716755E-3</v>
      </c>
      <c r="P3386" s="44">
        <f>IFERROR(_xll.qlIndexFixing(ONIndex6M,I3386,TRUE,_xll.ohTrigger(RecalcTrigger,Trigger6M)),NA())</f>
        <v>7.7846262115777165E-3</v>
      </c>
      <c r="Q3386" s="146">
        <f>IFERROR(_xll.qlIndexFixing(ONIndex1Y,I3386,TRUE,_xll.ohTrigger(RecalcTrigger,Trigger1Y)),NA())</f>
        <v>8.0001200773049952E-3</v>
      </c>
    </row>
    <row r="3387" spans="2:17" x14ac:dyDescent="0.2">
      <c r="B3387" s="39" t="s">
        <v>42</v>
      </c>
      <c r="D3387" s="42">
        <f>_xll.qlCalendarAdvance(Calendar,$D3386,B3387,"f",FALSE)</f>
        <v>63515</v>
      </c>
      <c r="E3387" s="140">
        <f>_xll.qlInterestRateIndexValueDate(IndexON,D3387)</f>
        <v>63515</v>
      </c>
      <c r="F3387" s="156">
        <f>IFERROR(_xll.qlIndexFixing(IndexON,D3387,TRUE,_xll.ohTrigger(RecalcTrigger,TriggerON)),NA())</f>
        <v>6.7781789485821253E-3</v>
      </c>
      <c r="H3387" s="42">
        <f>_xll.qlCalendarAdvance(Calendar,$H3386,B3387,"f",FALSE)</f>
        <v>63515</v>
      </c>
      <c r="I3387" s="140">
        <f>_xll.qlInterestRateIndexValueDate(Index1M,$H3387)</f>
        <v>63515</v>
      </c>
      <c r="J3387" s="145">
        <f>IFERROR(_xll.qlIndexFixing(Index1M,$H3387,TRUE,_xll.ohTrigger(RecalcTrigger,Trigger1M)),NA())</f>
        <v>7.6102092076934342E-3</v>
      </c>
      <c r="K3387" s="44">
        <f>IFERROR(_xll.qlIndexFixing(Index3M,H3387,TRUE,_xll.ohTrigger(RecalcTrigger,Trigger3M)),NA())</f>
        <v>7.6280179860481762E-3</v>
      </c>
      <c r="L3387" s="44">
        <f>IFERROR(_xll.qlIndexFixing(Index6M,$H3387,TRUE,_xll.ohTrigger(RecalcTrigger,Trigger6M)),NA())</f>
        <v>7.8153475309745667E-3</v>
      </c>
      <c r="M3387" s="146">
        <f>IFERROR(_xll.qlIndexFixing(Index1Y,$H3387,TRUE,_xll.ohTrigger(RecalcTrigger,Trigger1Y)),NA())</f>
        <v>8.0621387877648498E-3</v>
      </c>
      <c r="N3387" s="145">
        <f>IFERROR(_xll.qlIndexFixing(ONIndex1M,I3387,TRUE,_xll.ohTrigger(RecalcTrigger,Trigger1M)),NA())</f>
        <v>7.6054971867722809E-3</v>
      </c>
      <c r="O3387" s="44">
        <f>IFERROR(_xll.qlIndexFixing(ONIndex3M,I3387,TRUE,_xll.ohTrigger(RecalcTrigger,Trigger3M)),NA())</f>
        <v>7.6143871233258498E-3</v>
      </c>
      <c r="P3387" s="44">
        <f>IFERROR(_xll.qlIndexFixing(ONIndex6M,I3387,TRUE,_xll.ohTrigger(RecalcTrigger,Trigger6M)),NA())</f>
        <v>7.7858270981479016E-3</v>
      </c>
      <c r="Q3387" s="146">
        <f>IFERROR(_xll.qlIndexFixing(ONIndex1Y,I3387,TRUE,_xll.ohTrigger(RecalcTrigger,Trigger1Y)),NA())</f>
        <v>8.0013668498479795E-3</v>
      </c>
    </row>
    <row r="3388" spans="2:17" x14ac:dyDescent="0.2">
      <c r="B3388" s="39" t="s">
        <v>42</v>
      </c>
      <c r="D3388" s="42">
        <f>_xll.qlCalendarAdvance(Calendar,$D3387,B3388,"f",FALSE)</f>
        <v>63522</v>
      </c>
      <c r="E3388" s="140">
        <f>_xll.qlInterestRateIndexValueDate(IndexON,D3388)</f>
        <v>63522</v>
      </c>
      <c r="F3388" s="156">
        <f>IFERROR(_xll.qlIndexFixing(IndexON,D3388,TRUE,_xll.ohTrigger(RecalcTrigger,TriggerON)),NA())</f>
        <v>6.7792270794464482E-3</v>
      </c>
      <c r="H3388" s="42">
        <f>_xll.qlCalendarAdvance(Calendar,$H3387,B3388,"f",FALSE)</f>
        <v>63522</v>
      </c>
      <c r="I3388" s="140">
        <f>_xll.qlInterestRateIndexValueDate(Index1M,$H3388)</f>
        <v>63522</v>
      </c>
      <c r="J3388" s="145">
        <f>IFERROR(_xll.qlIndexFixing(Index1M,$H3388,TRUE,_xll.ohTrigger(RecalcTrigger,Trigger1M)),NA())</f>
        <v>7.6113651988789872E-3</v>
      </c>
      <c r="K3388" s="44">
        <f>IFERROR(_xll.qlIndexFixing(Index3M,H3388,TRUE,_xll.ohTrigger(RecalcTrigger,Trigger3M)),NA())</f>
        <v>7.6288369749824836E-3</v>
      </c>
      <c r="L3388" s="44">
        <f>IFERROR(_xll.qlIndexFixing(Index6M,$H3388,TRUE,_xll.ohTrigger(RecalcTrigger,Trigger6M)),NA())</f>
        <v>7.8164410395377745E-3</v>
      </c>
      <c r="M3388" s="146">
        <f>IFERROR(_xll.qlIndexFixing(Index1Y,$H3388,TRUE,_xll.ohTrigger(RecalcTrigger,Trigger1Y)),NA())</f>
        <v>8.0631680613252321E-3</v>
      </c>
      <c r="N3388" s="145">
        <f>IFERROR(_xll.qlIndexFixing(ONIndex1M,I3388,TRUE,_xll.ohTrigger(RecalcTrigger,Trigger1M)),NA())</f>
        <v>7.6066688624798484E-3</v>
      </c>
      <c r="O3388" s="44">
        <f>IFERROR(_xll.qlIndexFixing(ONIndex3M,I3388,TRUE,_xll.ohTrigger(RecalcTrigger,Trigger3M)),NA())</f>
        <v>7.6153959578473263E-3</v>
      </c>
      <c r="P3388" s="44">
        <f>IFERROR(_xll.qlIndexFixing(ONIndex6M,I3388,TRUE,_xll.ohTrigger(RecalcTrigger,Trigger6M)),NA())</f>
        <v>7.7870199328511358E-3</v>
      </c>
      <c r="Q3388" s="146">
        <f>IFERROR(_xll.qlIndexFixing(ONIndex1Y,I3388,TRUE,_xll.ohTrigger(RecalcTrigger,Trigger1Y)),NA())</f>
        <v>8.0026052627102384E-3</v>
      </c>
    </row>
    <row r="3389" spans="2:17" x14ac:dyDescent="0.2">
      <c r="B3389" s="39" t="s">
        <v>42</v>
      </c>
      <c r="D3389" s="42">
        <f>_xll.qlCalendarAdvance(Calendar,$D3388,B3389,"f",FALSE)</f>
        <v>63529</v>
      </c>
      <c r="E3389" s="140">
        <f>_xll.qlInterestRateIndexValueDate(IndexON,D3389)</f>
        <v>63529</v>
      </c>
      <c r="F3389" s="156">
        <f>IFERROR(_xll.qlIndexFixing(IndexON,D3389,TRUE,_xll.ohTrigger(RecalcTrigger,TriggerON)),NA())</f>
        <v>6.7802681349704574E-3</v>
      </c>
      <c r="H3389" s="42">
        <f>_xll.qlCalendarAdvance(Calendar,$H3388,B3389,"f",FALSE)</f>
        <v>63529</v>
      </c>
      <c r="I3389" s="140">
        <f>_xll.qlInterestRateIndexValueDate(Index1M,$H3389)</f>
        <v>63529</v>
      </c>
      <c r="J3389" s="145">
        <f>IFERROR(_xll.qlIndexFixing(Index1M,$H3389,TRUE,_xll.ohTrigger(RecalcTrigger,Trigger1M)),NA())</f>
        <v>7.6129951141236003E-3</v>
      </c>
      <c r="K3389" s="44">
        <f>IFERROR(_xll.qlIndexFixing(Index3M,H3389,TRUE,_xll.ohTrigger(RecalcTrigger,Trigger3M)),NA())</f>
        <v>7.6296500333888906E-3</v>
      </c>
      <c r="L3389" s="44">
        <f>IFERROR(_xll.qlIndexFixing(Index6M,$H3389,TRUE,_xll.ohTrigger(RecalcTrigger,Trigger6M)),NA())</f>
        <v>7.8176848035459209E-3</v>
      </c>
      <c r="M3389" s="146">
        <f>IFERROR(_xll.qlIndexFixing(Index1Y,$H3389,TRUE,_xll.ohTrigger(RecalcTrigger,Trigger1Y)),NA())</f>
        <v>8.0641889091224161E-3</v>
      </c>
      <c r="N3389" s="145">
        <f>IFERROR(_xll.qlIndexFixing(ONIndex1M,I3389,TRUE,_xll.ohTrigger(RecalcTrigger,Trigger1M)),NA())</f>
        <v>7.6078326290429654E-3</v>
      </c>
      <c r="O3389" s="44">
        <f>IFERROR(_xll.qlIndexFixing(ONIndex3M,I3389,TRUE,_xll.ohTrigger(RecalcTrigger,Trigger3M)),NA())</f>
        <v>7.6163979824550587E-3</v>
      </c>
      <c r="P3389" s="44">
        <f>IFERROR(_xll.qlIndexFixing(ONIndex6M,I3389,TRUE,_xll.ohTrigger(RecalcTrigger,Trigger6M)),NA())</f>
        <v>7.7882047154442802E-3</v>
      </c>
      <c r="Q3389" s="146">
        <f>IFERROR(_xll.qlIndexFixing(ONIndex1Y,I3389,TRUE,_xll.ohTrigger(RecalcTrigger,Trigger1Y)),NA())</f>
        <v>8.0038353159728182E-3</v>
      </c>
    </row>
    <row r="3390" spans="2:17" x14ac:dyDescent="0.2">
      <c r="B3390" s="39" t="s">
        <v>42</v>
      </c>
      <c r="D3390" s="42">
        <f>_xll.qlCalendarAdvance(Calendar,$D3389,B3390,"f",FALSE)</f>
        <v>63536</v>
      </c>
      <c r="E3390" s="140">
        <f>_xll.qlInterestRateIndexValueDate(IndexON,D3390)</f>
        <v>63536</v>
      </c>
      <c r="F3390" s="156">
        <f>IFERROR(_xll.qlIndexFixing(IndexON,D3390,TRUE,_xll.ohTrigger(RecalcTrigger,TriggerON)),NA())</f>
        <v>6.7813021155593844E-3</v>
      </c>
      <c r="H3390" s="42">
        <f>_xll.qlCalendarAdvance(Calendar,$H3389,B3390,"f",FALSE)</f>
        <v>63536</v>
      </c>
      <c r="I3390" s="140">
        <f>_xll.qlInterestRateIndexValueDate(Index1M,$H3390)</f>
        <v>63536</v>
      </c>
      <c r="J3390" s="145">
        <f>IFERROR(_xll.qlIndexFixing(Index1M,$H3390,TRUE,_xll.ohTrigger(RecalcTrigger,Trigger1M)),NA())</f>
        <v>7.6141336531800347E-3</v>
      </c>
      <c r="K3390" s="44">
        <f>IFERROR(_xll.qlIndexFixing(Index3M,H3390,TRUE,_xll.ohTrigger(RecalcTrigger,Trigger3M)),NA())</f>
        <v>7.630603727812978E-3</v>
      </c>
      <c r="L3390" s="44">
        <f>IFERROR(_xll.qlIndexFixing(Index6M,$H3390,TRUE,_xll.ohTrigger(RecalcTrigger,Trigger6M)),NA())</f>
        <v>7.8187615930551211E-3</v>
      </c>
      <c r="M3390" s="146">
        <f>IFERROR(_xll.qlIndexFixing(Index1Y,$H3390,TRUE,_xll.ohTrigger(RecalcTrigger,Trigger1Y)),NA())</f>
        <v>8.0652013311313109E-3</v>
      </c>
      <c r="N3390" s="145">
        <f>IFERROR(_xll.qlIndexFixing(ONIndex1M,I3390,TRUE,_xll.ohTrigger(RecalcTrigger,Trigger1M)),NA())</f>
        <v>7.6089884866237245E-3</v>
      </c>
      <c r="O3390" s="44">
        <f>IFERROR(_xll.qlIndexFixing(ONIndex3M,I3390,TRUE,_xll.ohTrigger(RecalcTrigger,Trigger3M)),NA())</f>
        <v>7.6173931972300934E-3</v>
      </c>
      <c r="P3390" s="44">
        <f>IFERROR(_xll.qlIndexFixing(ONIndex6M,I3390,TRUE,_xll.ohTrigger(RecalcTrigger,Trigger6M)),NA())</f>
        <v>7.7893814462515198E-3</v>
      </c>
      <c r="Q3390" s="146">
        <f>IFERROR(_xll.qlIndexFixing(ONIndex1Y,I3390,TRUE,_xll.ohTrigger(RecalcTrigger,Trigger1Y)),NA())</f>
        <v>8.005057009716765E-3</v>
      </c>
    </row>
    <row r="3391" spans="2:17" x14ac:dyDescent="0.2">
      <c r="B3391" s="39" t="s">
        <v>42</v>
      </c>
      <c r="D3391" s="42">
        <f>_xll.qlCalendarAdvance(Calendar,$D3390,B3391,"f",FALSE)</f>
        <v>63543</v>
      </c>
      <c r="E3391" s="140">
        <f>_xll.qlInterestRateIndexValueDate(IndexON,D3391)</f>
        <v>63543</v>
      </c>
      <c r="F3391" s="156">
        <f>IFERROR(_xll.qlIndexFixing(IndexON,D3391,TRUE,_xll.ohTrigger(RecalcTrigger,TriggerON)),NA())</f>
        <v>6.7823290209700904E-3</v>
      </c>
      <c r="H3391" s="42">
        <f>_xll.qlCalendarAdvance(Calendar,$H3390,B3391,"f",FALSE)</f>
        <v>63543</v>
      </c>
      <c r="I3391" s="140">
        <f>_xll.qlInterestRateIndexValueDate(Index1M,$H3391)</f>
        <v>63543</v>
      </c>
      <c r="J3391" s="145">
        <f>IFERROR(_xll.qlIndexFixing(Index1M,$H3391,TRUE,_xll.ohTrigger(RecalcTrigger,Trigger1M)),NA())</f>
        <v>7.6152642779811902E-3</v>
      </c>
      <c r="K3391" s="44">
        <f>IFERROR(_xll.qlIndexFixing(Index3M,H3391,TRUE,_xll.ohTrigger(RecalcTrigger,Trigger3M)),NA())</f>
        <v>7.6315505999124339E-3</v>
      </c>
      <c r="L3391" s="44">
        <f>IFERROR(_xll.qlIndexFixing(Index6M,$H3391,TRUE,_xll.ohTrigger(RecalcTrigger,Trigger6M)),NA())</f>
        <v>7.8198302999959689E-3</v>
      </c>
      <c r="M3391" s="146">
        <f>IFERROR(_xll.qlIndexFixing(Index1Y,$H3391,TRUE,_xll.ohTrigger(RecalcTrigger,Trigger1Y)),NA())</f>
        <v>8.066205327325715E-3</v>
      </c>
      <c r="N3391" s="145">
        <f>IFERROR(_xll.qlIndexFixing(ONIndex1M,I3391,TRUE,_xll.ohTrigger(RecalcTrigger,Trigger1M)),NA())</f>
        <v>7.6101364350600331E-3</v>
      </c>
      <c r="O3391" s="44">
        <f>IFERROR(_xll.qlIndexFixing(ONIndex3M,I3391,TRUE,_xll.ohTrigger(RecalcTrigger,Trigger3M)),NA())</f>
        <v>7.6183816020913842E-3</v>
      </c>
      <c r="P3391" s="44">
        <f>IFERROR(_xll.qlIndexFixing(ONIndex6M,I3391,TRUE,_xll.ohTrigger(RecalcTrigger,Trigger6M)),NA())</f>
        <v>7.7905501251107623E-3</v>
      </c>
      <c r="Q3391" s="146">
        <f>IFERROR(_xll.qlIndexFixing(ONIndex1Y,I3391,TRUE,_xll.ohTrigger(RecalcTrigger,Trigger1Y)),NA())</f>
        <v>8.0062703437799865E-3</v>
      </c>
    </row>
    <row r="3392" spans="2:17" x14ac:dyDescent="0.2">
      <c r="B3392" s="39" t="s">
        <v>42</v>
      </c>
      <c r="D3392" s="42">
        <f>_xll.qlCalendarAdvance(Calendar,$D3391,B3392,"f",FALSE)</f>
        <v>63550</v>
      </c>
      <c r="E3392" s="140">
        <f>_xll.qlInterestRateIndexValueDate(IndexON,D3392)</f>
        <v>63550</v>
      </c>
      <c r="F3392" s="156">
        <f>IFERROR(_xll.qlIndexFixing(IndexON,D3392,TRUE,_xll.ohTrigger(RecalcTrigger,TriggerON)),NA())</f>
        <v>6.7833488512836215E-3</v>
      </c>
      <c r="H3392" s="42">
        <f>_xll.qlCalendarAdvance(Calendar,$H3391,B3392,"f",FALSE)</f>
        <v>63550</v>
      </c>
      <c r="I3392" s="140">
        <f>_xll.qlInterestRateIndexValueDate(Index1M,$H3392)</f>
        <v>63550</v>
      </c>
      <c r="J3392" s="145">
        <f>IFERROR(_xll.qlIndexFixing(Index1M,$H3392,TRUE,_xll.ohTrigger(RecalcTrigger,Trigger1M)),NA())</f>
        <v>7.6163869885246122E-3</v>
      </c>
      <c r="K3392" s="44">
        <f>IFERROR(_xll.qlIndexFixing(Index3M,H3392,TRUE,_xll.ohTrigger(RecalcTrigger,Trigger3M)),NA())</f>
        <v>7.6324906496827568E-3</v>
      </c>
      <c r="L3392" s="44">
        <f>IFERROR(_xll.qlIndexFixing(Index6M,$H3392,TRUE,_xll.ohTrigger(RecalcTrigger,Trigger6M)),NA())</f>
        <v>7.8208909243546627E-3</v>
      </c>
      <c r="M3392" s="146">
        <f>IFERROR(_xll.qlIndexFixing(Index1Y,$H3392,TRUE,_xll.ohTrigger(RecalcTrigger,Trigger1Y)),NA())</f>
        <v>8.0672008976812037E-3</v>
      </c>
      <c r="N3392" s="145">
        <f>IFERROR(_xll.qlIndexFixing(ONIndex1M,I3392,TRUE,_xll.ohTrigger(RecalcTrigger,Trigger1M)),NA())</f>
        <v>7.6112764744329375E-3</v>
      </c>
      <c r="O3392" s="44">
        <f>IFERROR(_xll.qlIndexFixing(ONIndex3M,I3392,TRUE,_xll.ohTrigger(RecalcTrigger,Trigger3M)),NA())</f>
        <v>7.6193631970389308E-3</v>
      </c>
      <c r="P3392" s="44">
        <f>IFERROR(_xll.qlIndexFixing(ONIndex6M,I3392,TRUE,_xll.ohTrigger(RecalcTrigger,Trigger6M)),NA())</f>
        <v>7.7917107520220075E-3</v>
      </c>
      <c r="Q3392" s="146">
        <f>IFERROR(_xll.qlIndexFixing(ONIndex1Y,I3392,TRUE,_xll.ohTrigger(RecalcTrigger,Trigger1Y)),NA())</f>
        <v>8.007475318324575E-3</v>
      </c>
    </row>
    <row r="3393" spans="2:17" x14ac:dyDescent="0.2">
      <c r="B3393" s="39" t="s">
        <v>42</v>
      </c>
      <c r="D3393" s="42">
        <f>_xll.qlCalendarAdvance(Calendar,$D3392,B3393,"f",FALSE)</f>
        <v>63557</v>
      </c>
      <c r="E3393" s="140">
        <f>_xll.qlInterestRateIndexValueDate(IndexON,D3393)</f>
        <v>63557</v>
      </c>
      <c r="F3393" s="156">
        <f>IFERROR(_xll.qlIndexFixing(IndexON,D3393,TRUE,_xll.ohTrigger(RecalcTrigger,TriggerON)),NA())</f>
        <v>6.7843616063378853E-3</v>
      </c>
      <c r="H3393" s="42">
        <f>_xll.qlCalendarAdvance(Calendar,$H3392,B3393,"f",FALSE)</f>
        <v>63557</v>
      </c>
      <c r="I3393" s="140">
        <f>_xll.qlInterestRateIndexValueDate(Index1M,$H3393)</f>
        <v>63557</v>
      </c>
      <c r="J3393" s="145">
        <f>IFERROR(_xll.qlIndexFixing(Index1M,$H3393,TRUE,_xll.ohTrigger(RecalcTrigger,Trigger1M)),NA())</f>
        <v>7.6175017848029323E-3</v>
      </c>
      <c r="K3393" s="44">
        <f>IFERROR(_xll.qlIndexFixing(Index3M,H3393,TRUE,_xll.ohTrigger(RecalcTrigger,Trigger3M)),NA())</f>
        <v>7.6334238771203428E-3</v>
      </c>
      <c r="L3393" s="44">
        <f>IFERROR(_xll.qlIndexFixing(Index6M,$H3393,TRUE,_xll.ohTrigger(RecalcTrigger,Trigger6M)),NA())</f>
        <v>7.8217873465070194E-3</v>
      </c>
      <c r="M3393" s="146">
        <f>IFERROR(_xll.qlIndexFixing(Index1Y,$H3393,TRUE,_xll.ohTrigger(RecalcTrigger,Trigger1Y)),NA())</f>
        <v>8.0681880421726859E-3</v>
      </c>
      <c r="N3393" s="145">
        <f>IFERROR(_xll.qlIndexFixing(ONIndex1M,I3393,TRUE,_xll.ohTrigger(RecalcTrigger,Trigger1M)),NA())</f>
        <v>7.6124086046613915E-3</v>
      </c>
      <c r="O3393" s="44">
        <f>IFERROR(_xll.qlIndexFixing(ONIndex3M,I3393,TRUE,_xll.ohTrigger(RecalcTrigger,Trigger3M)),NA())</f>
        <v>7.6203379821537798E-3</v>
      </c>
      <c r="P3393" s="44">
        <f>IFERROR(_xll.qlIndexFixing(ONIndex6M,I3393,TRUE,_xll.ohTrigger(RecalcTrigger,Trigger6M)),NA())</f>
        <v>7.7928633270663017E-3</v>
      </c>
      <c r="Q3393" s="146">
        <f>IFERROR(_xll.qlIndexFixing(ONIndex1Y,I3393,TRUE,_xll.ohTrigger(RecalcTrigger,Trigger1Y)),NA())</f>
        <v>8.0086719332694845E-3</v>
      </c>
    </row>
    <row r="3394" spans="2:17" x14ac:dyDescent="0.2">
      <c r="B3394" s="39" t="s">
        <v>42</v>
      </c>
      <c r="D3394" s="42">
        <f>_xll.qlCalendarAdvance(Calendar,$D3393,B3394,"f",FALSE)</f>
        <v>63564</v>
      </c>
      <c r="E3394" s="140">
        <f>_xll.qlInterestRateIndexValueDate(IndexON,D3394)</f>
        <v>63564</v>
      </c>
      <c r="F3394" s="156">
        <f>IFERROR(_xll.qlIndexFixing(IndexON,D3394,TRUE,_xll.ohTrigger(RecalcTrigger,TriggerON)),NA())</f>
        <v>6.7853672863760206E-3</v>
      </c>
      <c r="H3394" s="42">
        <f>_xll.qlCalendarAdvance(Calendar,$H3393,B3394,"f",FALSE)</f>
        <v>63564</v>
      </c>
      <c r="I3394" s="140">
        <f>_xll.qlInterestRateIndexValueDate(Index1M,$H3394)</f>
        <v>63564</v>
      </c>
      <c r="J3394" s="145">
        <f>IFERROR(_xll.qlIndexFixing(Index1M,$H3394,TRUE,_xll.ohTrigger(RecalcTrigger,Trigger1M)),NA())</f>
        <v>7.6186086668161507E-3</v>
      </c>
      <c r="K3394" s="44">
        <f>IFERROR(_xll.qlIndexFixing(Index3M,H3394,TRUE,_xll.ohTrigger(RecalcTrigger,Trigger3M)),NA())</f>
        <v>7.6343502822179901E-3</v>
      </c>
      <c r="L3394" s="44">
        <f>IFERROR(_xll.qlIndexFixing(Index6M,$H3394,TRUE,_xll.ohTrigger(RecalcTrigger,Trigger6M)),NA())</f>
        <v>7.822832360642136E-3</v>
      </c>
      <c r="M3394" s="146">
        <f>IFERROR(_xll.qlIndexFixing(Index1Y,$H3394,TRUE,_xll.ohTrigger(RecalcTrigger,Trigger1Y)),NA())</f>
        <v>8.0691667607750706E-3</v>
      </c>
      <c r="N3394" s="145">
        <f>IFERROR(_xll.qlIndexFixing(ONIndex1M,I3394,TRUE,_xll.ohTrigger(RecalcTrigger,Trigger1M)),NA())</f>
        <v>7.6135328259074875E-3</v>
      </c>
      <c r="O3394" s="44">
        <f>IFERROR(_xll.qlIndexFixing(ONIndex3M,I3394,TRUE,_xll.ohTrigger(RecalcTrigger,Trigger3M)),NA())</f>
        <v>7.6213059573548847E-3</v>
      </c>
      <c r="P3394" s="44">
        <f>IFERROR(_xll.qlIndexFixing(ONIndex6M,I3394,TRUE,_xll.ohTrigger(RecalcTrigger,Trigger6M)),NA())</f>
        <v>7.7940078501625987E-3</v>
      </c>
      <c r="Q3394" s="146">
        <f>IFERROR(_xll.qlIndexFixing(ONIndex1Y,I3394,TRUE,_xll.ohTrigger(RecalcTrigger,Trigger1Y)),NA())</f>
        <v>8.009860188695761E-3</v>
      </c>
    </row>
    <row r="3395" spans="2:17" x14ac:dyDescent="0.2">
      <c r="B3395" s="39" t="s">
        <v>42</v>
      </c>
      <c r="D3395" s="42">
        <f>_xll.qlCalendarAdvance(Calendar,$D3394,B3395,"f",FALSE)</f>
        <v>63571</v>
      </c>
      <c r="E3395" s="140">
        <f>_xll.qlInterestRateIndexValueDate(IndexON,D3395)</f>
        <v>63571</v>
      </c>
      <c r="F3395" s="156">
        <f>IFERROR(_xll.qlIndexFixing(IndexON,D3395,TRUE,_xll.ohTrigger(RecalcTrigger,TriggerON)),NA())</f>
        <v>6.7863658911548885E-3</v>
      </c>
      <c r="H3395" s="42">
        <f>_xll.qlCalendarAdvance(Calendar,$H3394,B3395,"f",FALSE)</f>
        <v>63571</v>
      </c>
      <c r="I3395" s="140">
        <f>_xll.qlInterestRateIndexValueDate(Index1M,$H3395)</f>
        <v>63571</v>
      </c>
      <c r="J3395" s="145">
        <f>IFERROR(_xll.qlIndexFixing(Index1M,$H3395,TRUE,_xll.ohTrigger(RecalcTrigger,Trigger1M)),NA())</f>
        <v>7.6197076345667228E-3</v>
      </c>
      <c r="K3395" s="44">
        <f>IFERROR(_xll.qlIndexFixing(Index3M,H3395,TRUE,_xll.ohTrigger(RecalcTrigger,Trigger3M)),NA())</f>
        <v>7.6352698649738955E-3</v>
      </c>
      <c r="L3395" s="44">
        <f>IFERROR(_xll.qlIndexFixing(Index6M,$H3395,TRUE,_xll.ohTrigger(RecalcTrigger,Trigger6M)),NA())</f>
        <v>7.8238692923280895E-3</v>
      </c>
      <c r="M3395" s="146">
        <f>IFERROR(_xll.qlIndexFixing(Index1Y,$H3395,TRUE,_xll.ohTrigger(RecalcTrigger,Trigger1Y)),NA())</f>
        <v>8.0701370534641548E-3</v>
      </c>
      <c r="N3395" s="145">
        <f>IFERROR(_xll.qlIndexFixing(ONIndex1M,I3395,TRUE,_xll.ohTrigger(RecalcTrigger,Trigger1M)),NA())</f>
        <v>7.6146491379280867E-3</v>
      </c>
      <c r="O3395" s="44">
        <f>IFERROR(_xll.qlIndexFixing(ONIndex3M,I3395,TRUE,_xll.ohTrigger(RecalcTrigger,Trigger3M)),NA())</f>
        <v>7.6222671227232919E-3</v>
      </c>
      <c r="P3395" s="44">
        <f>IFERROR(_xll.qlIndexFixing(ONIndex6M,I3395,TRUE,_xll.ohTrigger(RecalcTrigger,Trigger6M)),NA())</f>
        <v>7.7951443213919447E-3</v>
      </c>
      <c r="Q3395" s="146">
        <f>IFERROR(_xll.qlIndexFixing(ONIndex1Y,I3395,TRUE,_xll.ohTrigger(RecalcTrigger,Trigger1Y)),NA())</f>
        <v>8.0110400844413121E-3</v>
      </c>
    </row>
    <row r="3396" spans="2:17" x14ac:dyDescent="0.2">
      <c r="B3396" s="39" t="s">
        <v>42</v>
      </c>
      <c r="D3396" s="42">
        <f>_xll.qlCalendarAdvance(Calendar,$D3395,B3396,"f",FALSE)</f>
        <v>63578</v>
      </c>
      <c r="E3396" s="140">
        <f>_xll.qlInterestRateIndexValueDate(IndexON,D3396)</f>
        <v>63578</v>
      </c>
      <c r="F3396" s="156">
        <f>IFERROR(_xll.qlIndexFixing(IndexON,D3396,TRUE,_xll.ohTrigger(RecalcTrigger,TriggerON)),NA())</f>
        <v>6.7873574209176279E-3</v>
      </c>
      <c r="H3396" s="42">
        <f>_xll.qlCalendarAdvance(Calendar,$H3395,B3396,"f",FALSE)</f>
        <v>63578</v>
      </c>
      <c r="I3396" s="140">
        <f>_xll.qlInterestRateIndexValueDate(Index1M,$H3396)</f>
        <v>63578</v>
      </c>
      <c r="J3396" s="145">
        <f>IFERROR(_xll.qlIndexFixing(Index1M,$H3396,TRUE,_xll.ohTrigger(RecalcTrigger,Trigger1M)),NA())</f>
        <v>7.6207986880448258E-3</v>
      </c>
      <c r="K3396" s="44">
        <f>IFERROR(_xll.qlIndexFixing(Index3M,H3396,TRUE,_xll.ohTrigger(RecalcTrigger,Trigger3M)),NA())</f>
        <v>7.6361826253817568E-3</v>
      </c>
      <c r="L3396" s="44">
        <f>IFERROR(_xll.qlIndexFixing(Index6M,$H3396,TRUE,_xll.ohTrigger(RecalcTrigger,Trigger6M)),NA())</f>
        <v>7.8248981415527941E-3</v>
      </c>
      <c r="M3396" s="146">
        <f>IFERROR(_xll.qlIndexFixing(Index1Y,$H3396,TRUE,_xll.ohTrigger(RecalcTrigger,Trigger1Y)),NA())</f>
        <v>8.0710989202152916E-3</v>
      </c>
      <c r="N3396" s="145">
        <f>IFERROR(_xll.qlIndexFixing(ONIndex1M,I3396,TRUE,_xll.ohTrigger(RecalcTrigger,Trigger1M)),NA())</f>
        <v>7.6157575409663281E-3</v>
      </c>
      <c r="O3396" s="44">
        <f>IFERROR(_xll.qlIndexFixing(ONIndex3M,I3396,TRUE,_xll.ohTrigger(RecalcTrigger,Trigger3M)),NA())</f>
        <v>7.623221478177955E-3</v>
      </c>
      <c r="P3396" s="44">
        <f>IFERROR(_xll.qlIndexFixing(ONIndex6M,I3396,TRUE,_xll.ohTrigger(RecalcTrigger,Trigger6M)),NA())</f>
        <v>7.7962727406732935E-3</v>
      </c>
      <c r="Q3396" s="146">
        <f>IFERROR(_xll.qlIndexFixing(ONIndex1Y,I3396,TRUE,_xll.ohTrigger(RecalcTrigger,Trigger1Y)),NA())</f>
        <v>8.0122116206682303E-3</v>
      </c>
    </row>
    <row r="3397" spans="2:17" x14ac:dyDescent="0.2">
      <c r="B3397" s="39" t="s">
        <v>42</v>
      </c>
      <c r="D3397" s="42">
        <f>_xll.qlCalendarAdvance(Calendar,$D3396,B3397,"f",FALSE)</f>
        <v>63585</v>
      </c>
      <c r="E3397" s="140">
        <f>_xll.qlInterestRateIndexValueDate(IndexON,D3397)</f>
        <v>63585</v>
      </c>
      <c r="F3397" s="156">
        <f>IFERROR(_xll.qlIndexFixing(IndexON,D3397,TRUE,_xll.ohTrigger(RecalcTrigger,TriggerON)),NA())</f>
        <v>6.7883418755831926E-3</v>
      </c>
      <c r="H3397" s="42">
        <f>_xll.qlCalendarAdvance(Calendar,$H3396,B3397,"f",FALSE)</f>
        <v>63585</v>
      </c>
      <c r="I3397" s="140">
        <f>_xll.qlInterestRateIndexValueDate(Index1M,$H3397)</f>
        <v>63585</v>
      </c>
      <c r="J3397" s="145">
        <f>IFERROR(_xll.qlIndexFixing(Index1M,$H3397,TRUE,_xll.ohTrigger(RecalcTrigger,Trigger1M)),NA())</f>
        <v>7.6211002004148267E-3</v>
      </c>
      <c r="K3397" s="44">
        <f>IFERROR(_xll.qlIndexFixing(Index3M,H3397,TRUE,_xll.ohTrigger(RecalcTrigger,Trigger3M)),NA())</f>
        <v>7.6369452728549132E-3</v>
      </c>
      <c r="L3397" s="44">
        <f>IFERROR(_xll.qlIndexFixing(Index6M,$H3397,TRUE,_xll.ohTrigger(RecalcTrigger,Trigger6M)),NA())</f>
        <v>7.8259189083032636E-3</v>
      </c>
      <c r="M3397" s="146">
        <f>IFERROR(_xll.qlIndexFixing(Index1Y,$H3397,TRUE,_xll.ohTrigger(RecalcTrigger,Trigger1Y)),NA())</f>
        <v>8.0720523610045003E-3</v>
      </c>
      <c r="N3397" s="145">
        <f>IFERROR(_xll.qlIndexFixing(ONIndex1M,I3397,TRUE,_xll.ohTrigger(RecalcTrigger,Trigger1M)),NA())</f>
        <v>7.6168580348601189E-3</v>
      </c>
      <c r="O3397" s="44">
        <f>IFERROR(_xll.qlIndexFixing(ONIndex3M,I3397,TRUE,_xll.ohTrigger(RecalcTrigger,Trigger3M)),NA())</f>
        <v>7.6241690238809667E-3</v>
      </c>
      <c r="P3397" s="44">
        <f>IFERROR(_xll.qlIndexFixing(ONIndex6M,I3397,TRUE,_xll.ohTrigger(RecalcTrigger,Trigger6M)),NA())</f>
        <v>7.7973931080876913E-3</v>
      </c>
      <c r="Q3397" s="146">
        <f>IFERROR(_xll.qlIndexFixing(ONIndex1Y,I3397,TRUE,_xll.ohTrigger(RecalcTrigger,Trigger1Y)),NA())</f>
        <v>8.0133747972954694E-3</v>
      </c>
    </row>
    <row r="3398" spans="2:17" x14ac:dyDescent="0.2">
      <c r="B3398" s="39" t="s">
        <v>42</v>
      </c>
      <c r="D3398" s="42">
        <f>_xll.qlCalendarAdvance(Calendar,$D3397,B3398,"f",FALSE)</f>
        <v>63592</v>
      </c>
      <c r="E3398" s="140">
        <f>_xll.qlInterestRateIndexValueDate(IndexON,D3398)</f>
        <v>63592</v>
      </c>
      <c r="F3398" s="156">
        <f>IFERROR(_xll.qlIndexFixing(IndexON,D3398,TRUE,_xll.ohTrigger(RecalcTrigger,TriggerON)),NA())</f>
        <v>6.7893192550705361E-3</v>
      </c>
      <c r="H3398" s="42">
        <f>_xll.qlCalendarAdvance(Calendar,$H3397,B3398,"f",FALSE)</f>
        <v>63592</v>
      </c>
      <c r="I3398" s="140">
        <f>_xll.qlInterestRateIndexValueDate(Index1M,$H3398)</f>
        <v>63592</v>
      </c>
      <c r="J3398" s="145">
        <f>IFERROR(_xll.qlIndexFixing(Index1M,$H3398,TRUE,_xll.ohTrigger(RecalcTrigger,Trigger1M)),NA())</f>
        <v>7.6221781393602328E-3</v>
      </c>
      <c r="K3398" s="44">
        <f>IFERROR(_xll.qlIndexFixing(Index3M,H3398,TRUE,_xll.ohTrigger(RecalcTrigger,Trigger3M)),NA())</f>
        <v>7.6379876791353354E-3</v>
      </c>
      <c r="L3398" s="44">
        <f>IFERROR(_xll.qlIndexFixing(Index6M,$H3398,TRUE,_xll.ohTrigger(RecalcTrigger,Trigger6M)),NA())</f>
        <v>7.8269315925683022E-3</v>
      </c>
      <c r="M3398" s="146">
        <f>IFERROR(_xll.qlIndexFixing(Index1Y,$H3398,TRUE,_xll.ohTrigger(RecalcTrigger,Trigger1Y)),NA())</f>
        <v>8.072997375808022E-3</v>
      </c>
      <c r="N3398" s="145">
        <f>IFERROR(_xll.qlIndexFixing(ONIndex1M,I3398,TRUE,_xll.ohTrigger(RecalcTrigger,Trigger1M)),NA())</f>
        <v>7.6179506196905056E-3</v>
      </c>
      <c r="O3398" s="44">
        <f>IFERROR(_xll.qlIndexFixing(ONIndex3M,I3398,TRUE,_xll.ohTrigger(RecalcTrigger,Trigger3M)),NA())</f>
        <v>7.6251097595891881E-3</v>
      </c>
      <c r="P3398" s="44">
        <f>IFERROR(_xll.qlIndexFixing(ONIndex6M,I3398,TRUE,_xll.ohTrigger(RecalcTrigger,Trigger6M)),NA())</f>
        <v>7.7985054234730455E-3</v>
      </c>
      <c r="Q3398" s="146">
        <f>IFERROR(_xll.qlIndexFixing(ONIndex1Y,I3398,TRUE,_xll.ohTrigger(RecalcTrigger,Trigger1Y)),NA())</f>
        <v>8.0145296144040756E-3</v>
      </c>
    </row>
    <row r="3399" spans="2:17" x14ac:dyDescent="0.2">
      <c r="B3399" s="39" t="s">
        <v>42</v>
      </c>
      <c r="D3399" s="42">
        <f>_xll.qlCalendarAdvance(Calendar,$D3398,B3399,"f",FALSE)</f>
        <v>63599</v>
      </c>
      <c r="E3399" s="140">
        <f>_xll.qlInterestRateIndexValueDate(IndexON,D3399)</f>
        <v>63599</v>
      </c>
      <c r="F3399" s="156">
        <f>IFERROR(_xll.qlIndexFixing(IndexON,D3399,TRUE,_xll.ohTrigger(RecalcTrigger,TriggerON)),NA())</f>
        <v>6.7902895593796586E-3</v>
      </c>
      <c r="H3399" s="42">
        <f>_xll.qlCalendarAdvance(Calendar,$H3398,B3399,"f",FALSE)</f>
        <v>63599</v>
      </c>
      <c r="I3399" s="140">
        <f>_xll.qlInterestRateIndexValueDate(Index1M,$H3399)</f>
        <v>63599</v>
      </c>
      <c r="J3399" s="145">
        <f>IFERROR(_xll.qlIndexFixing(Index1M,$H3399,TRUE,_xll.ohTrigger(RecalcTrigger,Trigger1M)),NA())</f>
        <v>7.6232481648425788E-3</v>
      </c>
      <c r="K3399" s="44">
        <f>IFERROR(_xll.qlIndexFixing(Index3M,H3399,TRUE,_xll.ohTrigger(RecalcTrigger,Trigger3M)),NA())</f>
        <v>7.6387376190432225E-3</v>
      </c>
      <c r="L3399" s="44">
        <f>IFERROR(_xll.qlIndexFixing(Index6M,$H3399,TRUE,_xll.ohTrigger(RecalcTrigger,Trigger6M)),NA())</f>
        <v>7.8279361943344797E-3</v>
      </c>
      <c r="M3399" s="146">
        <f>IFERROR(_xll.qlIndexFixing(Index1Y,$H3399,TRUE,_xll.ohTrigger(RecalcTrigger,Trigger1Y)),NA())</f>
        <v>8.073933964602098E-3</v>
      </c>
      <c r="N3399" s="145">
        <f>IFERROR(_xll.qlIndexFixing(ONIndex1M,I3399,TRUE,_xll.ohTrigger(RecalcTrigger,Trigger1M)),NA())</f>
        <v>7.6190352953764418E-3</v>
      </c>
      <c r="O3399" s="44">
        <f>IFERROR(_xll.qlIndexFixing(ONIndex3M,I3399,TRUE,_xll.ohTrigger(RecalcTrigger,Trigger3M)),NA())</f>
        <v>7.6260436854647118E-3</v>
      </c>
      <c r="P3399" s="44">
        <f>IFERROR(_xll.qlIndexFixing(ONIndex6M,I3399,TRUE,_xll.ohTrigger(RecalcTrigger,Trigger6M)),NA())</f>
        <v>7.7996096869914489E-3</v>
      </c>
      <c r="Q3399" s="146">
        <f>IFERROR(_xll.qlIndexFixing(ONIndex1Y,I3399,TRUE,_xll.ohTrigger(RecalcTrigger,Trigger1Y)),NA())</f>
        <v>8.0156760718319564E-3</v>
      </c>
    </row>
    <row r="3400" spans="2:17" x14ac:dyDescent="0.2">
      <c r="B3400" s="39" t="s">
        <v>42</v>
      </c>
      <c r="D3400" s="42">
        <f>_xll.qlCalendarAdvance(Calendar,$D3399,B3400,"f",FALSE)</f>
        <v>63606</v>
      </c>
      <c r="E3400" s="140">
        <f>_xll.qlInterestRateIndexValueDate(IndexON,D3400)</f>
        <v>63606</v>
      </c>
      <c r="F3400" s="156">
        <f>IFERROR(_xll.qlIndexFixing(IndexON,D3400,TRUE,_xll.ohTrigger(RecalcTrigger,TriggerON)),NA())</f>
        <v>6.79125278851056E-3</v>
      </c>
      <c r="H3400" s="42">
        <f>_xll.qlCalendarAdvance(Calendar,$H3399,B3400,"f",FALSE)</f>
        <v>63606</v>
      </c>
      <c r="I3400" s="140">
        <f>_xll.qlInterestRateIndexValueDate(Index1M,$H3400)</f>
        <v>63606</v>
      </c>
      <c r="J3400" s="145">
        <f>IFERROR(_xll.qlIndexFixing(Index1M,$H3400,TRUE,_xll.ohTrigger(RecalcTrigger,Trigger1M)),NA())</f>
        <v>7.6243102768560767E-3</v>
      </c>
      <c r="K3400" s="44">
        <f>IFERROR(_xll.qlIndexFixing(Index3M,H3400,TRUE,_xll.ohTrigger(RecalcTrigger,Trigger3M)),NA())</f>
        <v>7.6396235588009577E-3</v>
      </c>
      <c r="L3400" s="44">
        <f>IFERROR(_xll.qlIndexFixing(Index6M,$H3400,TRUE,_xll.ohTrigger(RecalcTrigger,Trigger6M)),NA())</f>
        <v>7.8289327135905983E-3</v>
      </c>
      <c r="M3400" s="146">
        <f>IFERROR(_xll.qlIndexFixing(Index1Y,$H3400,TRUE,_xll.ohTrigger(RecalcTrigger,Trigger1Y)),NA())</f>
        <v>8.0748621273629695E-3</v>
      </c>
      <c r="N3400" s="145">
        <f>IFERROR(_xll.qlIndexFixing(ONIndex1M,I3400,TRUE,_xll.ohTrigger(RecalcTrigger,Trigger1M)),NA())</f>
        <v>7.6201120619989737E-3</v>
      </c>
      <c r="O3400" s="44">
        <f>IFERROR(_xll.qlIndexFixing(ONIndex3M,I3400,TRUE,_xll.ohTrigger(RecalcTrigger,Trigger3M)),NA())</f>
        <v>7.6269708013454451E-3</v>
      </c>
      <c r="P3400" s="44">
        <f>IFERROR(_xll.qlIndexFixing(ONIndex6M,I3400,TRUE,_xll.ohTrigger(RecalcTrigger,Trigger6M)),NA())</f>
        <v>7.8007058985618549E-3</v>
      </c>
      <c r="Q3400" s="146">
        <f>IFERROR(_xll.qlIndexFixing(ONIndex1Y,I3400,TRUE,_xll.ohTrigger(RecalcTrigger,Trigger1Y)),NA())</f>
        <v>8.016814169660158E-3</v>
      </c>
    </row>
    <row r="3401" spans="2:17" x14ac:dyDescent="0.2">
      <c r="B3401" s="39" t="s">
        <v>42</v>
      </c>
      <c r="D3401" s="42">
        <f>_xll.qlCalendarAdvance(Calendar,$D3400,B3401,"f",FALSE)</f>
        <v>63613</v>
      </c>
      <c r="E3401" s="140">
        <f>_xll.qlInterestRateIndexValueDate(IndexON,D3401)</f>
        <v>63613</v>
      </c>
      <c r="F3401" s="156">
        <f>IFERROR(_xll.qlIndexFixing(IndexON,D3401,TRUE,_xll.ohTrigger(RecalcTrigger,TriggerON)),NA())</f>
        <v>6.7922089427063792E-3</v>
      </c>
      <c r="H3401" s="42">
        <f>_xll.qlCalendarAdvance(Calendar,$H3400,B3401,"f",FALSE)</f>
        <v>63613</v>
      </c>
      <c r="I3401" s="140">
        <f>_xll.qlInterestRateIndexValueDate(Index1M,$H3401)</f>
        <v>63613</v>
      </c>
      <c r="J3401" s="145">
        <f>IFERROR(_xll.qlIndexFixing(Index1M,$H3401,TRUE,_xll.ohTrigger(RecalcTrigger,Trigger1M)),NA())</f>
        <v>7.6256729306163713E-3</v>
      </c>
      <c r="K3401" s="44">
        <f>IFERROR(_xll.qlIndexFixing(Index3M,H3401,TRUE,_xll.ohTrigger(RecalcTrigger,Trigger3M)),NA())</f>
        <v>7.6409267952926496E-3</v>
      </c>
      <c r="L3401" s="44">
        <f>IFERROR(_xll.qlIndexFixing(Index6M,$H3401,TRUE,_xll.ohTrigger(RecalcTrigger,Trigger6M)),NA())</f>
        <v>7.8303760226635967E-3</v>
      </c>
      <c r="M3401" s="146">
        <f>IFERROR(_xll.qlIndexFixing(Index1Y,$H3401,TRUE,_xll.ohTrigger(RecalcTrigger,Trigger1Y)),NA())</f>
        <v>8.0757818640675438E-3</v>
      </c>
      <c r="N3401" s="145">
        <f>IFERROR(_xll.qlIndexFixing(ONIndex1M,I3401,TRUE,_xll.ohTrigger(RecalcTrigger,Trigger1M)),NA())</f>
        <v>7.6211809194770552E-3</v>
      </c>
      <c r="O3401" s="44">
        <f>IFERROR(_xll.qlIndexFixing(ONIndex3M,I3401,TRUE,_xll.ohTrigger(RecalcTrigger,Trigger3M)),NA())</f>
        <v>7.6278911075555733E-3</v>
      </c>
      <c r="P3401" s="44">
        <f>IFERROR(_xll.qlIndexFixing(ONIndex6M,I3401,TRUE,_xll.ohTrigger(RecalcTrigger,Trigger6M)),NA())</f>
        <v>7.80179405826531E-3</v>
      </c>
      <c r="Q3401" s="146">
        <f>IFERROR(_xll.qlIndexFixing(ONIndex1Y,I3401,TRUE,_xll.ohTrigger(RecalcTrigger,Trigger1Y)),NA())</f>
        <v>8.0179439080507731E-3</v>
      </c>
    </row>
    <row r="3402" spans="2:17" x14ac:dyDescent="0.2">
      <c r="B3402" s="39" t="s">
        <v>42</v>
      </c>
      <c r="D3402" s="42">
        <f>_xll.qlCalendarAdvance(Calendar,$D3401,B3402,"f",FALSE)</f>
        <v>63620</v>
      </c>
      <c r="E3402" s="140">
        <f>_xll.qlInterestRateIndexValueDate(IndexON,D3402)</f>
        <v>63620</v>
      </c>
      <c r="F3402" s="156">
        <f>IFERROR(_xll.qlIndexFixing(IndexON,D3402,TRUE,_xll.ohTrigger(RecalcTrigger,TriggerON)),NA())</f>
        <v>6.7931580215618848E-3</v>
      </c>
      <c r="H3402" s="42">
        <f>_xll.qlCalendarAdvance(Calendar,$H3401,B3402,"f",FALSE)</f>
        <v>63620</v>
      </c>
      <c r="I3402" s="140">
        <f>_xll.qlInterestRateIndexValueDate(Index1M,$H3402)</f>
        <v>63620</v>
      </c>
      <c r="J3402" s="145">
        <f>IFERROR(_xll.qlIndexFixing(Index1M,$H3402,TRUE,_xll.ohTrigger(RecalcTrigger,Trigger1M)),NA())</f>
        <v>7.6271788091473707E-3</v>
      </c>
      <c r="K3402" s="44">
        <f>IFERROR(_xll.qlIndexFixing(Index3M,H3402,TRUE,_xll.ohTrigger(RecalcTrigger,Trigger3M)),NA())</f>
        <v>7.6417976833225171E-3</v>
      </c>
      <c r="L3402" s="44">
        <f>IFERROR(_xll.qlIndexFixing(Index6M,$H3402,TRUE,_xll.ohTrigger(RecalcTrigger,Trigger6M)),NA())</f>
        <v>7.831354707752345E-3</v>
      </c>
      <c r="M3402" s="146">
        <f>IFERROR(_xll.qlIndexFixing(Index1Y,$H3402,TRUE,_xll.ohTrigger(RecalcTrigger,Trigger1Y)),NA())</f>
        <v>8.0766931746929504E-3</v>
      </c>
      <c r="N3402" s="145">
        <f>IFERROR(_xll.qlIndexFixing(ONIndex1M,I3402,TRUE,_xll.ohTrigger(RecalcTrigger,Trigger1M)),NA())</f>
        <v>7.6222418679727788E-3</v>
      </c>
      <c r="O3402" s="44">
        <f>IFERROR(_xll.qlIndexFixing(ONIndex3M,I3402,TRUE,_xll.ohTrigger(RecalcTrigger,Trigger3M)),NA())</f>
        <v>7.6288046038519575E-3</v>
      </c>
      <c r="P3402" s="44">
        <f>IFERROR(_xll.qlIndexFixing(ONIndex6M,I3402,TRUE,_xll.ohTrigger(RecalcTrigger,Trigger6M)),NA())</f>
        <v>7.8028741660207679E-3</v>
      </c>
      <c r="Q3402" s="146">
        <f>IFERROR(_xll.qlIndexFixing(ONIndex1Y,I3402,TRUE,_xll.ohTrigger(RecalcTrigger,Trigger1Y)),NA())</f>
        <v>8.0190652866796164E-3</v>
      </c>
    </row>
    <row r="3403" spans="2:17" x14ac:dyDescent="0.2">
      <c r="B3403" s="39" t="s">
        <v>42</v>
      </c>
      <c r="D3403" s="42">
        <f>_xll.qlCalendarAdvance(Calendar,$D3402,B3403,"f",FALSE)</f>
        <v>63627</v>
      </c>
      <c r="E3403" s="140">
        <f>_xll.qlInterestRateIndexValueDate(IndexON,D3403)</f>
        <v>63627</v>
      </c>
      <c r="F3403" s="156">
        <f>IFERROR(_xll.qlIndexFixing(IndexON,D3403,TRUE,_xll.ohTrigger(RecalcTrigger,TriggerON)),NA())</f>
        <v>6.7941000253202155E-3</v>
      </c>
      <c r="H3403" s="42">
        <f>_xll.qlCalendarAdvance(Calendar,$H3402,B3403,"f",FALSE)</f>
        <v>63627</v>
      </c>
      <c r="I3403" s="140">
        <f>_xll.qlInterestRateIndexValueDate(Index1M,$H3403)</f>
        <v>63627</v>
      </c>
      <c r="J3403" s="145">
        <f>IFERROR(_xll.qlIndexFixing(Index1M,$H3403,TRUE,_xll.ohTrigger(RecalcTrigger,Trigger1M)),NA())</f>
        <v>7.6283673798100181E-3</v>
      </c>
      <c r="K3403" s="44">
        <f>IFERROR(_xll.qlIndexFixing(Index3M,H3403,TRUE,_xll.ohTrigger(RecalcTrigger,Trigger3M)),NA())</f>
        <v>7.6426617486897086E-3</v>
      </c>
      <c r="L3403" s="44">
        <f>IFERROR(_xll.qlIndexFixing(Index6M,$H3403,TRUE,_xll.ohTrigger(RecalcTrigger,Trigger6M)),NA())</f>
        <v>7.8323253097814568E-3</v>
      </c>
      <c r="M3403" s="146">
        <f>IFERROR(_xll.qlIndexFixing(Index1Y,$H3403,TRUE,_xll.ohTrigger(RecalcTrigger,Trigger1Y)),NA())</f>
        <v>8.0775960592160967E-3</v>
      </c>
      <c r="N3403" s="145">
        <f>IFERROR(_xll.qlIndexFixing(ONIndex1M,I3403,TRUE,_xll.ohTrigger(RecalcTrigger,Trigger1M)),NA())</f>
        <v>7.6232949073240519E-3</v>
      </c>
      <c r="O3403" s="44">
        <f>IFERROR(_xll.qlIndexFixing(ONIndex3M,I3403,TRUE,_xll.ohTrigger(RecalcTrigger,Trigger3M)),NA())</f>
        <v>7.6297112902345976E-3</v>
      </c>
      <c r="P3403" s="44">
        <f>IFERROR(_xll.qlIndexFixing(ONIndex6M,I3403,TRUE,_xll.ohTrigger(RecalcTrigger,Trigger6M)),NA())</f>
        <v>7.8039462219092748E-3</v>
      </c>
      <c r="Q3403" s="146">
        <f>IFERROR(_xll.qlIndexFixing(ONIndex1Y,I3403,TRUE,_xll.ohTrigger(RecalcTrigger,Trigger1Y)),NA())</f>
        <v>8.0201783057898268E-3</v>
      </c>
    </row>
    <row r="3404" spans="2:17" x14ac:dyDescent="0.2">
      <c r="B3404" s="39" t="s">
        <v>42</v>
      </c>
      <c r="D3404" s="42">
        <f>_xll.qlCalendarAdvance(Calendar,$D3403,B3404,"f",FALSE)</f>
        <v>63634</v>
      </c>
      <c r="E3404" s="140">
        <f>_xll.qlInterestRateIndexValueDate(IndexON,D3404)</f>
        <v>63634</v>
      </c>
      <c r="F3404" s="156">
        <f>IFERROR(_xll.qlIndexFixing(IndexON,D3404,TRUE,_xll.ohTrigger(RecalcTrigger,TriggerON)),NA())</f>
        <v>6.7950349540624178E-3</v>
      </c>
      <c r="H3404" s="42">
        <f>_xll.qlCalendarAdvance(Calendar,$H3403,B3404,"f",FALSE)</f>
        <v>63634</v>
      </c>
      <c r="I3404" s="140">
        <f>_xll.qlInterestRateIndexValueDate(Index1M,$H3404)</f>
        <v>63634</v>
      </c>
      <c r="J3404" s="145">
        <f>IFERROR(_xll.qlIndexFixing(Index1M,$H3404,TRUE,_xll.ohTrigger(RecalcTrigger,Trigger1M)),NA())</f>
        <v>7.6292422019256598E-3</v>
      </c>
      <c r="K3404" s="44">
        <f>IFERROR(_xll.qlIndexFixing(Index3M,H3404,TRUE,_xll.ohTrigger(RecalcTrigger,Trigger3M)),NA())</f>
        <v>7.643518991391581E-3</v>
      </c>
      <c r="L3404" s="44">
        <f>IFERROR(_xll.qlIndexFixing(Index6M,$H3404,TRUE,_xll.ohTrigger(RecalcTrigger,Trigger6M)),NA())</f>
        <v>7.8332878287394776E-3</v>
      </c>
      <c r="M3404" s="146">
        <f>IFERROR(_xll.qlIndexFixing(Index1Y,$H3404,TRUE,_xll.ohTrigger(RecalcTrigger,Trigger1Y)),NA())</f>
        <v>8.0784905176145561E-3</v>
      </c>
      <c r="N3404" s="145">
        <f>IFERROR(_xll.qlIndexFixing(ONIndex1M,I3404,TRUE,_xll.ohTrigger(RecalcTrigger,Trigger1M)),NA())</f>
        <v>7.6243400375308745E-3</v>
      </c>
      <c r="O3404" s="44">
        <f>IFERROR(_xll.qlIndexFixing(ONIndex3M,I3404,TRUE,_xll.ohTrigger(RecalcTrigger,Trigger3M)),NA())</f>
        <v>7.6306111667034937E-3</v>
      </c>
      <c r="P3404" s="44">
        <f>IFERROR(_xll.qlIndexFixing(ONIndex6M,I3404,TRUE,_xll.ohTrigger(RecalcTrigger,Trigger6M)),NA())</f>
        <v>7.8050102257687382E-3</v>
      </c>
      <c r="Q3404" s="146">
        <f>IFERROR(_xll.qlIndexFixing(ONIndex1Y,I3404,TRUE,_xll.ohTrigger(RecalcTrigger,Trigger1Y)),NA())</f>
        <v>8.0212829653814044E-3</v>
      </c>
    </row>
    <row r="3405" spans="2:17" x14ac:dyDescent="0.2">
      <c r="B3405" s="39" t="s">
        <v>42</v>
      </c>
      <c r="D3405" s="42">
        <f>_xll.qlCalendarAdvance(Calendar,$D3404,B3405,"f",FALSE)</f>
        <v>63641</v>
      </c>
      <c r="E3405" s="140">
        <f>_xll.qlInterestRateIndexValueDate(IndexON,D3405)</f>
        <v>63641</v>
      </c>
      <c r="F3405" s="156">
        <f>IFERROR(_xll.qlIndexFixing(IndexON,D3405,TRUE,_xll.ohTrigger(RecalcTrigger,TriggerON)),NA())</f>
        <v>6.7959628076263989E-3</v>
      </c>
      <c r="H3405" s="42">
        <f>_xll.qlCalendarAdvance(Calendar,$H3404,B3405,"f",FALSE)</f>
        <v>63641</v>
      </c>
      <c r="I3405" s="140">
        <f>_xll.qlInterestRateIndexValueDate(Index1M,$H3405)</f>
        <v>63641</v>
      </c>
      <c r="J3405" s="145">
        <f>IFERROR(_xll.qlIndexFixing(Index1M,$H3405,TRUE,_xll.ohTrigger(RecalcTrigger,Trigger1M)),NA())</f>
        <v>7.6302620268852246E-3</v>
      </c>
      <c r="K3405" s="44">
        <f>IFERROR(_xll.qlIndexFixing(Index3M,H3405,TRUE,_xll.ohTrigger(RecalcTrigger,Trigger3M)),NA())</f>
        <v>7.6443694114228479E-3</v>
      </c>
      <c r="L3405" s="44">
        <f>IFERROR(_xll.qlIndexFixing(Index6M,$H3405,TRUE,_xll.ohTrigger(RecalcTrigger,Trigger6M)),NA())</f>
        <v>7.8342422646136348E-3</v>
      </c>
      <c r="M3405" s="146">
        <f>IFERROR(_xll.qlIndexFixing(Index1Y,$H3405,TRUE,_xll.ohTrigger(RecalcTrigger,Trigger1Y)),NA())</f>
        <v>8.07937654986568E-3</v>
      </c>
      <c r="N3405" s="145">
        <f>IFERROR(_xll.qlIndexFixing(ONIndex1M,I3405,TRUE,_xll.ohTrigger(RecalcTrigger,Trigger1M)),NA())</f>
        <v>7.6253772587553392E-3</v>
      </c>
      <c r="O3405" s="44">
        <f>IFERROR(_xll.qlIndexFixing(ONIndex3M,I3405,TRUE,_xll.ohTrigger(RecalcTrigger,Trigger3M)),NA())</f>
        <v>7.6315042333396921E-3</v>
      </c>
      <c r="P3405" s="44">
        <f>IFERROR(_xll.qlIndexFixing(ONIndex6M,I3405,TRUE,_xll.ohTrigger(RecalcTrigger,Trigger6M)),NA())</f>
        <v>7.8060661778422968E-3</v>
      </c>
      <c r="Q3405" s="146">
        <f>IFERROR(_xll.qlIndexFixing(ONIndex1Y,I3405,TRUE,_xll.ohTrigger(RecalcTrigger,Trigger1Y)),NA())</f>
        <v>8.0223792653733028E-3</v>
      </c>
    </row>
    <row r="3406" spans="2:17" x14ac:dyDescent="0.2">
      <c r="B3406" s="39" t="s">
        <v>42</v>
      </c>
      <c r="D3406" s="42">
        <f>_xll.qlCalendarAdvance(Calendar,$D3405,B3406,"f",FALSE)</f>
        <v>63648</v>
      </c>
      <c r="E3406" s="140">
        <f>_xll.qlInterestRateIndexValueDate(IndexON,D3406)</f>
        <v>63648</v>
      </c>
      <c r="F3406" s="156">
        <f>IFERROR(_xll.qlIndexFixing(IndexON,D3406,TRUE,_xll.ohTrigger(RecalcTrigger,TriggerON)),NA())</f>
        <v>6.796883586012159E-3</v>
      </c>
      <c r="H3406" s="42">
        <f>_xll.qlCalendarAdvance(Calendar,$H3405,B3406,"f",FALSE)</f>
        <v>63648</v>
      </c>
      <c r="I3406" s="140">
        <f>_xll.qlInterestRateIndexValueDate(Index1M,$H3406)</f>
        <v>63648</v>
      </c>
      <c r="J3406" s="145">
        <f>IFERROR(_xll.qlIndexFixing(Index1M,$H3406,TRUE,_xll.ohTrigger(RecalcTrigger,Trigger1M)),NA())</f>
        <v>7.6308197838231475E-3</v>
      </c>
      <c r="K3406" s="44">
        <f>IFERROR(_xll.qlIndexFixing(Index3M,H3406,TRUE,_xll.ohTrigger(RecalcTrigger,Trigger3M)),NA())</f>
        <v>7.6450740254714981E-3</v>
      </c>
      <c r="L3406" s="44">
        <f>IFERROR(_xll.qlIndexFixing(Index6M,$H3406,TRUE,_xll.ohTrigger(RecalcTrigger,Trigger6M)),NA())</f>
        <v>7.8350398278549064E-3</v>
      </c>
      <c r="M3406" s="146">
        <f>IFERROR(_xll.qlIndexFixing(Index1Y,$H3406,TRUE,_xll.ohTrigger(RecalcTrigger,Trigger1Y)),NA())</f>
        <v>8.080254155947264E-3</v>
      </c>
      <c r="N3406" s="145">
        <f>IFERROR(_xll.qlIndexFixing(ONIndex1M,I3406,TRUE,_xll.ohTrigger(RecalcTrigger,Trigger1M)),NA())</f>
        <v>7.6264065708353534E-3</v>
      </c>
      <c r="O3406" s="44">
        <f>IFERROR(_xll.qlIndexFixing(ONIndex3M,I3406,TRUE,_xll.ohTrigger(RecalcTrigger,Trigger3M)),NA())</f>
        <v>7.6323904900621464E-3</v>
      </c>
      <c r="P3406" s="44">
        <f>IFERROR(_xll.qlIndexFixing(ONIndex6M,I3406,TRUE,_xll.ohTrigger(RecalcTrigger,Trigger6M)),NA())</f>
        <v>7.8071140779678583E-3</v>
      </c>
      <c r="Q3406" s="146">
        <f>IFERROR(_xll.qlIndexFixing(ONIndex1Y,I3406,TRUE,_xll.ohTrigger(RecalcTrigger,Trigger1Y)),NA())</f>
        <v>8.0234672057655221E-3</v>
      </c>
    </row>
    <row r="3407" spans="2:17" x14ac:dyDescent="0.2">
      <c r="B3407" s="39" t="s">
        <v>42</v>
      </c>
      <c r="D3407" s="42">
        <f>_xll.qlCalendarAdvance(Calendar,$D3406,B3407,"f",FALSE)</f>
        <v>63655</v>
      </c>
      <c r="E3407" s="140">
        <f>_xll.qlInterestRateIndexValueDate(IndexON,D3407)</f>
        <v>63655</v>
      </c>
      <c r="F3407" s="156">
        <f>IFERROR(_xll.qlIndexFixing(IndexON,D3407,TRUE,_xll.ohTrigger(RecalcTrigger,TriggerON)),NA())</f>
        <v>6.7977972893007443E-3</v>
      </c>
      <c r="H3407" s="42">
        <f>_xll.qlCalendarAdvance(Calendar,$H3406,B3407,"f",FALSE)</f>
        <v>63655</v>
      </c>
      <c r="I3407" s="140">
        <f>_xll.qlInterestRateIndexValueDate(Index1M,$H3407)</f>
        <v>63655</v>
      </c>
      <c r="J3407" s="145">
        <f>IFERROR(_xll.qlIndexFixing(Index1M,$H3407,TRUE,_xll.ohTrigger(RecalcTrigger,Trigger1M)),NA())</f>
        <v>7.6318254130587721E-3</v>
      </c>
      <c r="K3407" s="44">
        <f>IFERROR(_xll.qlIndexFixing(Index3M,H3407,TRUE,_xll.ohTrigger(RecalcTrigger,Trigger3M)),NA())</f>
        <v>7.6459112699650738E-3</v>
      </c>
      <c r="L3407" s="44">
        <f>IFERROR(_xll.qlIndexFixing(Index6M,$H3407,TRUE,_xll.ohTrigger(RecalcTrigger,Trigger6M)),NA())</f>
        <v>7.8359786547797239E-3</v>
      </c>
      <c r="M3407" s="146">
        <f>IFERROR(_xll.qlIndexFixing(Index1Y,$H3407,TRUE,_xll.ohTrigger(RecalcTrigger,Trigger1Y)),NA())</f>
        <v>8.0811233358371037E-3</v>
      </c>
      <c r="N3407" s="145">
        <f>IFERROR(_xll.qlIndexFixing(ONIndex1M,I3407,TRUE,_xll.ohTrigger(RecalcTrigger,Trigger1M)),NA())</f>
        <v>7.6274279737709172E-3</v>
      </c>
      <c r="O3407" s="44">
        <f>IFERROR(_xll.qlIndexFixing(ONIndex3M,I3407,TRUE,_xll.ohTrigger(RecalcTrigger,Trigger3M)),NA())</f>
        <v>7.633269936951903E-3</v>
      </c>
      <c r="P3407" s="44">
        <f>IFERROR(_xll.qlIndexFixing(ONIndex6M,I3407,TRUE,_xll.ohTrigger(RecalcTrigger,Trigger6M)),NA())</f>
        <v>7.8081539260643762E-3</v>
      </c>
      <c r="Q3407" s="146">
        <f>IFERROR(_xll.qlIndexFixing(ONIndex1Y,I3407,TRUE,_xll.ohTrigger(RecalcTrigger,Trigger1Y)),NA())</f>
        <v>8.0245467865580622E-3</v>
      </c>
    </row>
    <row r="3408" spans="2:17" x14ac:dyDescent="0.2">
      <c r="B3408" s="39" t="s">
        <v>42</v>
      </c>
      <c r="D3408" s="42">
        <f>_xll.qlCalendarAdvance(Calendar,$D3407,B3408,"f",FALSE)</f>
        <v>63662</v>
      </c>
      <c r="E3408" s="140">
        <f>_xll.qlInterestRateIndexValueDate(IndexON,D3408)</f>
        <v>63662</v>
      </c>
      <c r="F3408" s="156">
        <f>IFERROR(_xll.qlIndexFixing(IndexON,D3408,TRUE,_xll.ohTrigger(RecalcTrigger,TriggerON)),NA())</f>
        <v>6.7987039174111086E-3</v>
      </c>
      <c r="H3408" s="42">
        <f>_xll.qlCalendarAdvance(Calendar,$H3407,B3408,"f",FALSE)</f>
        <v>63662</v>
      </c>
      <c r="I3408" s="140">
        <f>_xll.qlInterestRateIndexValueDate(Index1M,$H3408)</f>
        <v>63662</v>
      </c>
      <c r="J3408" s="145">
        <f>IFERROR(_xll.qlIndexFixing(Index1M,$H3408,TRUE,_xll.ohTrigger(RecalcTrigger,Trigger1M)),NA())</f>
        <v>7.6328231284816805E-3</v>
      </c>
      <c r="K3408" s="44">
        <f>IFERROR(_xll.qlIndexFixing(Index3M,H3408,TRUE,_xll.ohTrigger(RecalcTrigger,Trigger3M)),NA())</f>
        <v>7.6467416919159354E-3</v>
      </c>
      <c r="L3408" s="44">
        <f>IFERROR(_xll.qlIndexFixing(Index6M,$H3408,TRUE,_xll.ohTrigger(RecalcTrigger,Trigger6M)),NA())</f>
        <v>7.8369093987583332E-3</v>
      </c>
      <c r="M3408" s="146">
        <f>IFERROR(_xll.qlIndexFixing(Index1Y,$H3408,TRUE,_xll.ohTrigger(RecalcTrigger,Trigger1Y)),NA())</f>
        <v>8.0819840895141049E-3</v>
      </c>
      <c r="N3408" s="145">
        <f>IFERROR(_xll.qlIndexFixing(ONIndex1M,I3408,TRUE,_xll.ohTrigger(RecalcTrigger,Trigger1M)),NA())</f>
        <v>7.628441467724123E-3</v>
      </c>
      <c r="O3408" s="44">
        <f>IFERROR(_xll.qlIndexFixing(ONIndex3M,I3408,TRUE,_xll.ohTrigger(RecalcTrigger,Trigger3M)),NA())</f>
        <v>7.6341425740089619E-3</v>
      </c>
      <c r="P3408" s="44">
        <f>IFERROR(_xll.qlIndexFixing(ONIndex6M,I3408,TRUE,_xll.ohTrigger(RecalcTrigger,Trigger6M)),NA())</f>
        <v>7.8091857223749894E-3</v>
      </c>
      <c r="Q3408" s="146">
        <f>IFERROR(_xll.qlIndexFixing(ONIndex1Y,I3408,TRUE,_xll.ohTrigger(RecalcTrigger,Trigger1Y)),NA())</f>
        <v>8.0256180077509232E-3</v>
      </c>
    </row>
    <row r="3409" spans="2:17" x14ac:dyDescent="0.2">
      <c r="B3409" s="39" t="s">
        <v>42</v>
      </c>
      <c r="D3409" s="42">
        <f>_xll.qlCalendarAdvance(Calendar,$D3408,B3409,"f",FALSE)</f>
        <v>63669</v>
      </c>
      <c r="E3409" s="140">
        <f>_xll.qlInterestRateIndexValueDate(IndexON,D3409)</f>
        <v>63669</v>
      </c>
      <c r="F3409" s="156">
        <f>IFERROR(_xll.qlIndexFixing(IndexON,D3409,TRUE,_xll.ohTrigger(RecalcTrigger,TriggerON)),NA())</f>
        <v>6.799603470424298E-3</v>
      </c>
      <c r="H3409" s="42">
        <f>_xll.qlCalendarAdvance(Calendar,$H3408,B3409,"f",FALSE)</f>
        <v>63669</v>
      </c>
      <c r="I3409" s="140">
        <f>_xll.qlInterestRateIndexValueDate(Index1M,$H3409)</f>
        <v>63669</v>
      </c>
      <c r="J3409" s="145">
        <f>IFERROR(_xll.qlIndexFixing(Index1M,$H3409,TRUE,_xll.ohTrigger(RecalcTrigger,Trigger1M)),NA())</f>
        <v>7.6338129301026791E-3</v>
      </c>
      <c r="K3409" s="44">
        <f>IFERROR(_xll.qlIndexFixing(Index3M,H3409,TRUE,_xll.ohTrigger(RecalcTrigger,Trigger3M)),NA())</f>
        <v>7.6475652913205209E-3</v>
      </c>
      <c r="L3409" s="44">
        <f>IFERROR(_xll.qlIndexFixing(Index6M,$H3409,TRUE,_xll.ohTrigger(RecalcTrigger,Trigger6M)),NA())</f>
        <v>7.8378320597801074E-3</v>
      </c>
      <c r="M3409" s="146">
        <f>IFERROR(_xll.qlIndexFixing(Index1Y,$H3409,TRUE,_xll.ohTrigger(RecalcTrigger,Trigger1Y)),NA())</f>
        <v>8.0828364169560629E-3</v>
      </c>
      <c r="N3409" s="145">
        <f>IFERROR(_xll.qlIndexFixing(ONIndex1M,I3409,TRUE,_xll.ohTrigger(RecalcTrigger,Trigger1M)),NA())</f>
        <v>7.6294470525328784E-3</v>
      </c>
      <c r="O3409" s="44">
        <f>IFERROR(_xll.qlIndexFixing(ONIndex3M,I3409,TRUE,_xll.ohTrigger(RecalcTrigger,Trigger3M)),NA())</f>
        <v>7.6350084010712305E-3</v>
      </c>
      <c r="P3409" s="44">
        <f>IFERROR(_xll.qlIndexFixing(ONIndex6M,I3409,TRUE,_xll.ohTrigger(RecalcTrigger,Trigger6M)),NA())</f>
        <v>7.8102094666565591E-3</v>
      </c>
      <c r="Q3409" s="146">
        <f>IFERROR(_xll.qlIndexFixing(ONIndex1Y,I3409,TRUE,_xll.ohTrigger(RecalcTrigger,Trigger1Y)),NA())</f>
        <v>8.0266808694251512E-3</v>
      </c>
    </row>
    <row r="3410" spans="2:17" x14ac:dyDescent="0.2">
      <c r="B3410" s="39" t="s">
        <v>42</v>
      </c>
      <c r="D3410" s="42">
        <f>_xll.qlCalendarAdvance(Calendar,$D3409,B3410,"f",FALSE)</f>
        <v>63676</v>
      </c>
      <c r="E3410" s="140">
        <f>_xll.qlInterestRateIndexValueDate(IndexON,D3410)</f>
        <v>63676</v>
      </c>
      <c r="F3410" s="156">
        <f>IFERROR(_xll.qlIndexFixing(IndexON,D3410,TRUE,_xll.ohTrigger(RecalcTrigger,TriggerON)),NA())</f>
        <v>6.8004959482592664E-3</v>
      </c>
      <c r="H3410" s="42">
        <f>_xll.qlCalendarAdvance(Calendar,$H3409,B3410,"f",FALSE)</f>
        <v>63676</v>
      </c>
      <c r="I3410" s="140">
        <f>_xll.qlInterestRateIndexValueDate(Index1M,$H3410)</f>
        <v>63676</v>
      </c>
      <c r="J3410" s="145">
        <f>IFERROR(_xll.qlIndexFixing(Index1M,$H3410,TRUE,_xll.ohTrigger(RecalcTrigger,Trigger1M)),NA())</f>
        <v>7.6352424372521698E-3</v>
      </c>
      <c r="K3410" s="44">
        <f>IFERROR(_xll.qlIndexFixing(Index3M,H3410,TRUE,_xll.ohTrigger(RecalcTrigger,Trigger3M)),NA())</f>
        <v>7.6485191713809245E-3</v>
      </c>
      <c r="L3410" s="44">
        <f>IFERROR(_xll.qlIndexFixing(Index6M,$H3410,TRUE,_xll.ohTrigger(RecalcTrigger,Trigger6M)),NA())</f>
        <v>7.8388931973357601E-3</v>
      </c>
      <c r="M3410" s="146">
        <f>IFERROR(_xll.qlIndexFixing(Index1Y,$H3410,TRUE,_xll.ohTrigger(RecalcTrigger,Trigger1Y)),NA())</f>
        <v>8.0836803181416617E-3</v>
      </c>
      <c r="N3410" s="145">
        <f>IFERROR(_xll.qlIndexFixing(ONIndex1M,I3410,TRUE,_xll.ohTrigger(RecalcTrigger,Trigger1M)),NA())</f>
        <v>7.6304447281971832E-3</v>
      </c>
      <c r="O3410" s="44">
        <f>IFERROR(_xll.qlIndexFixing(ONIndex3M,I3410,TRUE,_xll.ohTrigger(RecalcTrigger,Trigger3M)),NA())</f>
        <v>7.6358674183008013E-3</v>
      </c>
      <c r="P3410" s="44">
        <f>IFERROR(_xll.qlIndexFixing(ONIndex6M,I3410,TRUE,_xll.ohTrigger(RecalcTrigger,Trigger6M)),NA())</f>
        <v>7.8112251591522242E-3</v>
      </c>
      <c r="Q3410" s="146">
        <f>IFERROR(_xll.qlIndexFixing(ONIndex1Y,I3410,TRUE,_xll.ohTrigger(RecalcTrigger,Trigger1Y)),NA())</f>
        <v>8.0277353714997002E-3</v>
      </c>
    </row>
    <row r="3411" spans="2:17" x14ac:dyDescent="0.2">
      <c r="B3411" s="39" t="s">
        <v>42</v>
      </c>
      <c r="D3411" s="42">
        <f>_xll.qlCalendarAdvance(Calendar,$D3410,B3411,"f",FALSE)</f>
        <v>63683</v>
      </c>
      <c r="E3411" s="140">
        <f>_xll.qlInterestRateIndexValueDate(IndexON,D3411)</f>
        <v>63683</v>
      </c>
      <c r="F3411" s="156">
        <f>IFERROR(_xll.qlIndexFixing(IndexON,D3411,TRUE,_xll.ohTrigger(RecalcTrigger,TriggerON)),NA())</f>
        <v>6.80138135099706E-3</v>
      </c>
      <c r="H3411" s="42">
        <f>_xll.qlCalendarAdvance(Calendar,$H3410,B3411,"f",FALSE)</f>
        <v>63683</v>
      </c>
      <c r="I3411" s="140">
        <f>_xll.qlInterestRateIndexValueDate(Index1M,$H3411)</f>
        <v>63683</v>
      </c>
      <c r="J3411" s="145">
        <f>IFERROR(_xll.qlIndexFixing(Index1M,$H3411,TRUE,_xll.ohTrigger(RecalcTrigger,Trigger1M)),NA())</f>
        <v>7.6362147764271037E-3</v>
      </c>
      <c r="K3411" s="44">
        <f>IFERROR(_xll.qlIndexFixing(Index3M,H3411,TRUE,_xll.ohTrigger(RecalcTrigger,Trigger3M)),NA())</f>
        <v>7.6493286553022313E-3</v>
      </c>
      <c r="L3411" s="44">
        <f>IFERROR(_xll.qlIndexFixing(Index6M,$H3411,TRUE,_xll.ohTrigger(RecalcTrigger,Trigger6M)),NA())</f>
        <v>7.8397991344702021E-3</v>
      </c>
      <c r="M3411" s="146">
        <f>IFERROR(_xll.qlIndexFixing(Index1Y,$H3411,TRUE,_xll.ohTrigger(RecalcTrigger,Trigger1Y)),NA())</f>
        <v>8.0845157930500289E-3</v>
      </c>
      <c r="N3411" s="145">
        <f>IFERROR(_xll.qlIndexFixing(ONIndex1M,I3411,TRUE,_xll.ohTrigger(RecalcTrigger,Trigger1M)),NA())</f>
        <v>7.6314344948791302E-3</v>
      </c>
      <c r="O3411" s="44">
        <f>IFERROR(_xll.qlIndexFixing(ONIndex3M,I3411,TRUE,_xll.ohTrigger(RecalcTrigger,Trigger3M)),NA())</f>
        <v>7.6367196256976744E-3</v>
      </c>
      <c r="P3411" s="44">
        <f>IFERROR(_xll.qlIndexFixing(ONIndex6M,I3411,TRUE,_xll.ohTrigger(RecalcTrigger,Trigger6M)),NA())</f>
        <v>7.8122327995377994E-3</v>
      </c>
      <c r="Q3411" s="146">
        <f>IFERROR(_xll.qlIndexFixing(ONIndex1Y,I3411,TRUE,_xll.ohTrigger(RecalcTrigger,Trigger1Y)),NA())</f>
        <v>8.02878151397457E-3</v>
      </c>
    </row>
    <row r="3412" spans="2:17" x14ac:dyDescent="0.2">
      <c r="B3412" s="39" t="s">
        <v>42</v>
      </c>
      <c r="D3412" s="42">
        <f>_xll.qlCalendarAdvance(Calendar,$D3411,B3412,"f",FALSE)</f>
        <v>63690</v>
      </c>
      <c r="E3412" s="140">
        <f>_xll.qlInterestRateIndexValueDate(IndexON,D3412)</f>
        <v>63690</v>
      </c>
      <c r="F3412" s="156">
        <f>IFERROR(_xll.qlIndexFixing(IndexON,D3412,TRUE,_xll.ohTrigger(RecalcTrigger,TriggerON)),NA())</f>
        <v>6.8022596785566325E-3</v>
      </c>
      <c r="H3412" s="42">
        <f>_xll.qlCalendarAdvance(Calendar,$H3411,B3412,"f",FALSE)</f>
        <v>63690</v>
      </c>
      <c r="I3412" s="140">
        <f>_xll.qlInterestRateIndexValueDate(Index1M,$H3412)</f>
        <v>63690</v>
      </c>
      <c r="J3412" s="145">
        <f>IFERROR(_xll.qlIndexFixing(Index1M,$H3412,TRUE,_xll.ohTrigger(RecalcTrigger,Trigger1M)),NA())</f>
        <v>7.6371792012976409E-3</v>
      </c>
      <c r="K3412" s="44">
        <f>IFERROR(_xll.qlIndexFixing(Index3M,H3412,TRUE,_xll.ohTrigger(RecalcTrigger,Trigger3M)),NA())</f>
        <v>7.6501313165238619E-3</v>
      </c>
      <c r="L3412" s="44">
        <f>IFERROR(_xll.qlIndexFixing(Index6M,$H3412,TRUE,_xll.ohTrigger(RecalcTrigger,Trigger6M)),NA())</f>
        <v>7.8406969884423743E-3</v>
      </c>
      <c r="M3412" s="146">
        <f>IFERROR(_xll.qlIndexFixing(Index1Y,$H3412,TRUE,_xll.ohTrigger(RecalcTrigger,Trigger1Y)),NA())</f>
        <v>8.0853428416598483E-3</v>
      </c>
      <c r="N3412" s="145">
        <f>IFERROR(_xll.qlIndexFixing(ONIndex1M,I3412,TRUE,_xll.ohTrigger(RecalcTrigger,Trigger1M)),NA())</f>
        <v>7.6324163523355804E-3</v>
      </c>
      <c r="O3412" s="44">
        <f>IFERROR(_xll.qlIndexFixing(ONIndex3M,I3412,TRUE,_xll.ohTrigger(RecalcTrigger,Trigger3M)),NA())</f>
        <v>7.6375650232618497E-3</v>
      </c>
      <c r="P3412" s="44">
        <f>IFERROR(_xll.qlIndexFixing(ONIndex6M,I3412,TRUE,_xll.ohTrigger(RecalcTrigger,Trigger6M)),NA())</f>
        <v>7.8132323881374699E-3</v>
      </c>
      <c r="Q3412" s="146">
        <f>IFERROR(_xll.qlIndexFixing(ONIndex1Y,I3412,TRUE,_xll.ohTrigger(RecalcTrigger,Trigger1Y)),NA())</f>
        <v>8.0298192968497606E-3</v>
      </c>
    </row>
    <row r="3413" spans="2:17" x14ac:dyDescent="0.2">
      <c r="B3413" s="39" t="s">
        <v>42</v>
      </c>
      <c r="D3413" s="42">
        <f>_xll.qlCalendarAdvance(Calendar,$D3412,B3413,"f",FALSE)</f>
        <v>63697</v>
      </c>
      <c r="E3413" s="140">
        <f>_xll.qlInterestRateIndexValueDate(IndexON,D3413)</f>
        <v>63697</v>
      </c>
      <c r="F3413" s="156">
        <f>IFERROR(_xll.qlIndexFixing(IndexON,D3413,TRUE,_xll.ohTrigger(RecalcTrigger,TriggerON)),NA())</f>
        <v>6.8031309311000765E-3</v>
      </c>
      <c r="H3413" s="42">
        <f>_xll.qlCalendarAdvance(Calendar,$H3412,B3413,"f",FALSE)</f>
        <v>63697</v>
      </c>
      <c r="I3413" s="140">
        <f>_xll.qlInterestRateIndexValueDate(Index1M,$H3413)</f>
        <v>63697</v>
      </c>
      <c r="J3413" s="145">
        <f>IFERROR(_xll.qlIndexFixing(Index1M,$H3413,TRUE,_xll.ohTrigger(RecalcTrigger,Trigger1M)),NA())</f>
        <v>7.638135711866236E-3</v>
      </c>
      <c r="K3413" s="44">
        <f>IFERROR(_xll.qlIndexFixing(Index3M,H3413,TRUE,_xll.ohTrigger(RecalcTrigger,Trigger3M)),NA())</f>
        <v>7.6509271550405308E-3</v>
      </c>
      <c r="L3413" s="44">
        <f>IFERROR(_xll.qlIndexFixing(Index6M,$H3413,TRUE,_xll.ohTrigger(RecalcTrigger,Trigger6M)),NA())</f>
        <v>7.8415867592417088E-3</v>
      </c>
      <c r="M3413" s="146">
        <f>IFERROR(_xll.qlIndexFixing(Index1Y,$H3413,TRUE,_xll.ohTrigger(RecalcTrigger,Trigger1Y)),NA())</f>
        <v>8.0861614639506918E-3</v>
      </c>
      <c r="N3413" s="145">
        <f>IFERROR(_xll.qlIndexFixing(ONIndex1M,I3413,TRUE,_xll.ohTrigger(RecalcTrigger,Trigger1M)),NA())</f>
        <v>7.6333903008096726E-3</v>
      </c>
      <c r="O3413" s="44">
        <f>IFERROR(_xll.qlIndexFixing(ONIndex3M,I3413,TRUE,_xll.ohTrigger(RecalcTrigger,Trigger3M)),NA())</f>
        <v>7.6384036108312348E-3</v>
      </c>
      <c r="P3413" s="44">
        <f>IFERROR(_xll.qlIndexFixing(ONIndex6M,I3413,TRUE,_xll.ohTrigger(RecalcTrigger,Trigger6M)),NA())</f>
        <v>7.8142239247891432E-3</v>
      </c>
      <c r="Q3413" s="146">
        <f>IFERROR(_xll.qlIndexFixing(ONIndex1Y,I3413,TRUE,_xll.ohTrigger(RecalcTrigger,Trigger1Y)),NA())</f>
        <v>8.0308487202063183E-3</v>
      </c>
    </row>
    <row r="3414" spans="2:17" x14ac:dyDescent="0.2">
      <c r="B3414" s="39" t="s">
        <v>42</v>
      </c>
      <c r="D3414" s="42">
        <f>_xll.qlCalendarAdvance(Calendar,$D3413,B3414,"f",FALSE)</f>
        <v>63704</v>
      </c>
      <c r="E3414" s="140">
        <f>_xll.qlInterestRateIndexValueDate(IndexON,D3414)</f>
        <v>63704</v>
      </c>
      <c r="F3414" s="156">
        <f>IFERROR(_xll.qlIndexFixing(IndexON,D3414,TRUE,_xll.ohTrigger(RecalcTrigger,TriggerON)),NA())</f>
        <v>6.8039951083842531E-3</v>
      </c>
      <c r="H3414" s="42">
        <f>_xll.qlCalendarAdvance(Calendar,$H3413,B3414,"f",FALSE)</f>
        <v>63704</v>
      </c>
      <c r="I3414" s="140">
        <f>_xll.qlInterestRateIndexValueDate(Index1M,$H3414)</f>
        <v>63704</v>
      </c>
      <c r="J3414" s="145">
        <f>IFERROR(_xll.qlIndexFixing(Index1M,$H3414,TRUE,_xll.ohTrigger(RecalcTrigger,Trigger1M)),NA())</f>
        <v>7.638643230979107E-3</v>
      </c>
      <c r="K3414" s="44">
        <f>IFERROR(_xll.qlIndexFixing(Index3M,H3414,TRUE,_xll.ohTrigger(RecalcTrigger,Trigger3M)),NA())</f>
        <v>7.651716170849596E-3</v>
      </c>
      <c r="L3414" s="44">
        <f>IFERROR(_xll.qlIndexFixing(Index6M,$H3414,TRUE,_xll.ohTrigger(RecalcTrigger,Trigger6M)),NA())</f>
        <v>7.8424684468563106E-3</v>
      </c>
      <c r="M3414" s="146">
        <f>IFERROR(_xll.qlIndexFixing(Index1Y,$H3414,TRUE,_xll.ohTrigger(RecalcTrigger,Trigger1Y)),NA())</f>
        <v>8.0869716599016872E-3</v>
      </c>
      <c r="N3414" s="145">
        <f>IFERROR(_xll.qlIndexFixing(ONIndex1M,I3414,TRUE,_xll.ohTrigger(RecalcTrigger,Trigger1M)),NA())</f>
        <v>7.6343563401393144E-3</v>
      </c>
      <c r="O3414" s="44">
        <f>IFERROR(_xll.qlIndexFixing(ONIndex3M,I3414,TRUE,_xll.ohTrigger(RecalcTrigger,Trigger3M)),NA())</f>
        <v>7.6392353885679221E-3</v>
      </c>
      <c r="P3414" s="44">
        <f>IFERROR(_xll.qlIndexFixing(ONIndex6M,I3414,TRUE,_xll.ohTrigger(RecalcTrigger,Trigger6M)),NA())</f>
        <v>7.8152074095738655E-3</v>
      </c>
      <c r="Q3414" s="146">
        <f>IFERROR(_xll.qlIndexFixing(ONIndex1Y,I3414,TRUE,_xll.ohTrigger(RecalcTrigger,Trigger1Y)),NA())</f>
        <v>8.0318697838821507E-3</v>
      </c>
    </row>
    <row r="3415" spans="2:17" x14ac:dyDescent="0.2">
      <c r="B3415" s="39" t="s">
        <v>42</v>
      </c>
      <c r="D3415" s="42">
        <f>_xll.qlCalendarAdvance(Calendar,$D3414,B3415,"f",FALSE)</f>
        <v>63711</v>
      </c>
      <c r="E3415" s="140">
        <f>_xll.qlInterestRateIndexValueDate(IndexON,D3415)</f>
        <v>63711</v>
      </c>
      <c r="F3415" s="156">
        <f>IFERROR(_xll.qlIndexFixing(IndexON,D3415,TRUE,_xll.ohTrigger(RecalcTrigger,TriggerON)),NA())</f>
        <v>6.804852210571255E-3</v>
      </c>
      <c r="H3415" s="42">
        <f>_xll.qlCalendarAdvance(Calendar,$H3414,B3415,"f",FALSE)</f>
        <v>63711</v>
      </c>
      <c r="I3415" s="140">
        <f>_xll.qlInterestRateIndexValueDate(Index1M,$H3415)</f>
        <v>63711</v>
      </c>
      <c r="J3415" s="145">
        <f>IFERROR(_xll.qlIndexFixing(Index1M,$H3415,TRUE,_xll.ohTrigger(RecalcTrigger,Trigger1M)),NA())</f>
        <v>7.6395855496994942E-3</v>
      </c>
      <c r="K3415" s="44">
        <f>IFERROR(_xll.qlIndexFixing(Index3M,H3415,TRUE,_xll.ohTrigger(RecalcTrigger,Trigger3M)),NA())</f>
        <v>7.6524983639475333E-3</v>
      </c>
      <c r="L3415" s="44">
        <f>IFERROR(_xll.qlIndexFixing(Index6M,$H3415,TRUE,_xll.ohTrigger(RecalcTrigger,Trigger6M)),NA())</f>
        <v>7.8431982831843345E-3</v>
      </c>
      <c r="M3415" s="146">
        <f>IFERROR(_xll.qlIndexFixing(Index1Y,$H3415,TRUE,_xll.ohTrigger(RecalcTrigger,Trigger1Y)),NA())</f>
        <v>8.0877734294932946E-3</v>
      </c>
      <c r="N3415" s="145">
        <f>IFERROR(_xll.qlIndexFixing(ONIndex1M,I3415,TRUE,_xll.ohTrigger(RecalcTrigger,Trigger1M)),NA())</f>
        <v>7.635314470405552E-3</v>
      </c>
      <c r="O3415" s="44">
        <f>IFERROR(_xll.qlIndexFixing(ONIndex3M,I3415,TRUE,_xll.ohTrigger(RecalcTrigger,Trigger3M)),NA())</f>
        <v>7.6400603565529579E-3</v>
      </c>
      <c r="P3415" s="44">
        <f>IFERROR(_xll.qlIndexFixing(ONIndex6M,I3415,TRUE,_xll.ohTrigger(RecalcTrigger,Trigger6M)),NA())</f>
        <v>7.8161828424105906E-3</v>
      </c>
      <c r="Q3415" s="146">
        <f>IFERROR(_xll.qlIndexFixing(ONIndex1Y,I3415,TRUE,_xll.ohTrigger(RecalcTrigger,Trigger1Y)),NA())</f>
        <v>8.0328824881203964E-3</v>
      </c>
    </row>
    <row r="3416" spans="2:17" x14ac:dyDescent="0.2">
      <c r="B3416" s="39" t="s">
        <v>42</v>
      </c>
      <c r="D3416" s="42">
        <f>_xll.qlCalendarAdvance(Calendar,$D3415,B3416,"f",FALSE)</f>
        <v>63718</v>
      </c>
      <c r="E3416" s="140">
        <f>_xll.qlInterestRateIndexValueDate(IndexON,D3416)</f>
        <v>63718</v>
      </c>
      <c r="F3416" s="156">
        <f>IFERROR(_xll.qlIndexFixing(IndexON,D3416,TRUE,_xll.ohTrigger(RecalcTrigger,TriggerON)),NA())</f>
        <v>6.8057022375800358E-3</v>
      </c>
      <c r="H3416" s="42">
        <f>_xll.qlCalendarAdvance(Calendar,$H3415,B3416,"f",FALSE)</f>
        <v>63718</v>
      </c>
      <c r="I3416" s="140">
        <f>_xll.qlInterestRateIndexValueDate(Index1M,$H3416)</f>
        <v>63718</v>
      </c>
      <c r="J3416" s="145">
        <f>IFERROR(_xll.qlIndexFixing(Index1M,$H3416,TRUE,_xll.ohTrigger(RecalcTrigger,Trigger1M)),NA())</f>
        <v>7.6405199545990605E-3</v>
      </c>
      <c r="K3416" s="44">
        <f>IFERROR(_xll.qlIndexFixing(Index3M,H3416,TRUE,_xll.ohTrigger(RecalcTrigger,Trigger3M)),NA())</f>
        <v>7.6532737343281768E-3</v>
      </c>
      <c r="L3416" s="44">
        <f>IFERROR(_xll.qlIndexFixing(Index6M,$H3416,TRUE,_xll.ohTrigger(RecalcTrigger,Trigger6M)),NA())</f>
        <v>7.8440643631964742E-3</v>
      </c>
      <c r="M3416" s="146">
        <f>IFERROR(_xll.qlIndexFixing(Index1Y,$H3416,TRUE,_xll.ohTrigger(RecalcTrigger,Trigger1Y)),NA())</f>
        <v>8.0885667727041977E-3</v>
      </c>
      <c r="N3416" s="145">
        <f>IFERROR(_xll.qlIndexFixing(ONIndex1M,I3416,TRUE,_xll.ohTrigger(RecalcTrigger,Trigger1M)),NA())</f>
        <v>7.6362646916083854E-3</v>
      </c>
      <c r="O3416" s="44">
        <f>IFERROR(_xll.qlIndexFixing(ONIndex3M,I3416,TRUE,_xll.ohTrigger(RecalcTrigger,Trigger3M)),NA())</f>
        <v>7.6408785145432034E-3</v>
      </c>
      <c r="P3416" s="44">
        <f>IFERROR(_xll.qlIndexFixing(ONIndex6M,I3416,TRUE,_xll.ohTrigger(RecalcTrigger,Trigger6M)),NA())</f>
        <v>7.8171502232993184E-3</v>
      </c>
      <c r="Q3416" s="146">
        <f>IFERROR(_xll.qlIndexFixing(ONIndex1Y,I3416,TRUE,_xll.ohTrigger(RecalcTrigger,Trigger1Y)),NA())</f>
        <v>8.0338868325158241E-3</v>
      </c>
    </row>
    <row r="3417" spans="2:17" x14ac:dyDescent="0.2">
      <c r="B3417" s="39" t="s">
        <v>42</v>
      </c>
      <c r="D3417" s="42">
        <f>_xll.qlCalendarAdvance(Calendar,$D3416,B3417,"f",FALSE)</f>
        <v>63725</v>
      </c>
      <c r="E3417" s="140">
        <f>_xll.qlInterestRateIndexValueDate(IndexON,D3417)</f>
        <v>63725</v>
      </c>
      <c r="F3417" s="156">
        <f>IFERROR(_xll.qlIndexFixing(IndexON,D3417,TRUE,_xll.ohTrigger(RecalcTrigger,TriggerON)),NA())</f>
        <v>6.8065451895726881E-3</v>
      </c>
      <c r="H3417" s="42">
        <f>_xll.qlCalendarAdvance(Calendar,$H3416,B3417,"f",FALSE)</f>
        <v>63725</v>
      </c>
      <c r="I3417" s="140">
        <f>_xll.qlInterestRateIndexValueDate(Index1M,$H3417)</f>
        <v>63725</v>
      </c>
      <c r="J3417" s="145">
        <f>IFERROR(_xll.qlIndexFixing(Index1M,$H3417,TRUE,_xll.ohTrigger(RecalcTrigger,Trigger1M)),NA())</f>
        <v>7.6414464456751041E-3</v>
      </c>
      <c r="K3417" s="44">
        <f>IFERROR(_xll.qlIndexFixing(Index3M,H3417,TRUE,_xll.ohTrigger(RecalcTrigger,Trigger3M)),NA())</f>
        <v>7.6540422819880013E-3</v>
      </c>
      <c r="L3417" s="44">
        <f>IFERROR(_xll.qlIndexFixing(Index6M,$H3417,TRUE,_xll.ohTrigger(RecalcTrigger,Trigger6M)),NA())</f>
        <v>7.8449223601645308E-3</v>
      </c>
      <c r="M3417" s="146">
        <f>IFERROR(_xll.qlIndexFixing(Index1Y,$H3417,TRUE,_xll.ohTrigger(RecalcTrigger,Trigger1Y)),NA())</f>
        <v>8.0893516895155226E-3</v>
      </c>
      <c r="N3417" s="145">
        <f>IFERROR(_xll.qlIndexFixing(ONIndex1M,I3417,TRUE,_xll.ohTrigger(RecalcTrigger,Trigger1M)),NA())</f>
        <v>7.6372070036667683E-3</v>
      </c>
      <c r="O3417" s="44">
        <f>IFERROR(_xll.qlIndexFixing(ONIndex3M,I3417,TRUE,_xll.ohTrigger(RecalcTrigger,Trigger3M)),NA())</f>
        <v>7.641689862619705E-3</v>
      </c>
      <c r="P3417" s="44">
        <f>IFERROR(_xll.qlIndexFixing(ONIndex6M,I3417,TRUE,_xll.ohTrigger(RecalcTrigger,Trigger6M)),NA())</f>
        <v>7.818109552240049E-3</v>
      </c>
      <c r="Q3417" s="146">
        <f>IFERROR(_xll.qlIndexFixing(ONIndex1Y,I3417,TRUE,_xll.ohTrigger(RecalcTrigger,Trigger1Y)),NA())</f>
        <v>8.0348828175547116E-3</v>
      </c>
    </row>
    <row r="3418" spans="2:17" x14ac:dyDescent="0.2">
      <c r="B3418" s="39" t="s">
        <v>42</v>
      </c>
      <c r="D3418" s="42">
        <f>_xll.qlCalendarAdvance(Calendar,$D3417,B3418,"f",FALSE)</f>
        <v>63732</v>
      </c>
      <c r="E3418" s="140">
        <f>_xll.qlInterestRateIndexValueDate(IndexON,D3418)</f>
        <v>63732</v>
      </c>
      <c r="F3418" s="156">
        <f>IFERROR(_xll.qlIndexFixing(IndexON,D3418,TRUE,_xll.ohTrigger(RecalcTrigger,TriggerON)),NA())</f>
        <v>6.807381066306073E-3</v>
      </c>
      <c r="H3418" s="42">
        <f>_xll.qlCalendarAdvance(Calendar,$H3417,B3418,"f",FALSE)</f>
        <v>63732</v>
      </c>
      <c r="I3418" s="140">
        <f>_xll.qlInterestRateIndexValueDate(Index1M,$H3418)</f>
        <v>63732</v>
      </c>
      <c r="J3418" s="145">
        <f>IFERROR(_xll.qlIndexFixing(Index1M,$H3418,TRUE,_xll.ohTrigger(RecalcTrigger,Trigger1M)),NA())</f>
        <v>7.6423650229222231E-3</v>
      </c>
      <c r="K3418" s="44">
        <f>IFERROR(_xll.qlIndexFixing(Index3M,H3418,TRUE,_xll.ohTrigger(RecalcTrigger,Trigger3M)),NA())</f>
        <v>7.6548040069252454E-3</v>
      </c>
      <c r="L3418" s="44">
        <f>IFERROR(_xll.qlIndexFixing(Index6M,$H3418,TRUE,_xll.ohTrigger(RecalcTrigger,Trigger6M)),NA())</f>
        <v>7.8457722740783199E-3</v>
      </c>
      <c r="M3418" s="146">
        <f>IFERROR(_xll.qlIndexFixing(Index1Y,$H3418,TRUE,_xll.ohTrigger(RecalcTrigger,Trigger1Y)),NA())</f>
        <v>8.0901281799070635E-3</v>
      </c>
      <c r="N3418" s="145">
        <f>IFERROR(_xll.qlIndexFixing(ONIndex1M,I3418,TRUE,_xll.ohTrigger(RecalcTrigger,Trigger1M)),NA())</f>
        <v>7.638141406661747E-3</v>
      </c>
      <c r="O3418" s="44">
        <f>IFERROR(_xll.qlIndexFixing(ONIndex3M,I3418,TRUE,_xll.ohTrigger(RecalcTrigger,Trigger3M)),NA())</f>
        <v>7.6424944008635087E-3</v>
      </c>
      <c r="P3418" s="44">
        <f>IFERROR(_xll.qlIndexFixing(ONIndex6M,I3418,TRUE,_xll.ohTrigger(RecalcTrigger,Trigger6M)),NA())</f>
        <v>7.8190608293138286E-3</v>
      </c>
      <c r="Q3418" s="146">
        <f>IFERROR(_xll.qlIndexFixing(ONIndex1Y,I3418,TRUE,_xll.ohTrigger(RecalcTrigger,Trigger1Y)),NA())</f>
        <v>8.0358704429128736E-3</v>
      </c>
    </row>
    <row r="3419" spans="2:17" x14ac:dyDescent="0.2">
      <c r="B3419" s="39" t="s">
        <v>42</v>
      </c>
      <c r="D3419" s="42">
        <f>_xll.qlCalendarAdvance(Calendar,$D3418,B3419,"f",FALSE)</f>
        <v>63739</v>
      </c>
      <c r="E3419" s="140">
        <f>_xll.qlInterestRateIndexValueDate(IndexON,D3419)</f>
        <v>63739</v>
      </c>
      <c r="F3419" s="156">
        <f>IFERROR(_xll.qlIndexFixing(IndexON,D3419,TRUE,_xll.ohTrigger(RecalcTrigger,TriggerON)),NA())</f>
        <v>6.8082098680233294E-3</v>
      </c>
      <c r="H3419" s="42">
        <f>_xll.qlCalendarAdvance(Calendar,$H3418,B3419,"f",FALSE)</f>
        <v>63739</v>
      </c>
      <c r="I3419" s="140">
        <f>_xll.qlInterestRateIndexValueDate(Index1M,$H3419)</f>
        <v>63739</v>
      </c>
      <c r="J3419" s="145">
        <f>IFERROR(_xll.qlIndexFixing(Index1M,$H3419,TRUE,_xll.ohTrigger(RecalcTrigger,Trigger1M)),NA())</f>
        <v>7.6437085747086443E-3</v>
      </c>
      <c r="K3419" s="44">
        <f>IFERROR(_xll.qlIndexFixing(Index3M,H3419,TRUE,_xll.ohTrigger(RecalcTrigger,Trigger3M)),NA())</f>
        <v>7.6555589091328617E-3</v>
      </c>
      <c r="L3419" s="44">
        <f>IFERROR(_xll.qlIndexFixing(Index6M,$H3419,TRUE,_xll.ohTrigger(RecalcTrigger,Trigger6M)),NA())</f>
        <v>7.8467556367936443E-3</v>
      </c>
      <c r="M3419" s="146">
        <f>IFERROR(_xll.qlIndexFixing(Index1Y,$H3419,TRUE,_xll.ohTrigger(RecalcTrigger,Trigger1Y)),NA())</f>
        <v>8.0908962438597243E-3</v>
      </c>
      <c r="N3419" s="145">
        <f>IFERROR(_xll.qlIndexFixing(ONIndex1M,I3419,TRUE,_xll.ohTrigger(RecalcTrigger,Trigger1M)),NA())</f>
        <v>7.6390679005933215E-3</v>
      </c>
      <c r="O3419" s="44">
        <f>IFERROR(_xll.qlIndexFixing(ONIndex3M,I3419,TRUE,_xll.ohTrigger(RecalcTrigger,Trigger3M)),NA())</f>
        <v>7.643292129355661E-3</v>
      </c>
      <c r="P3419" s="44">
        <f>IFERROR(_xll.qlIndexFixing(ONIndex6M,I3419,TRUE,_xll.ohTrigger(RecalcTrigger,Trigger6M)),NA())</f>
        <v>7.8200040545206573E-3</v>
      </c>
      <c r="Q3419" s="146">
        <f>IFERROR(_xll.qlIndexFixing(ONIndex1Y,I3419,TRUE,_xll.ohTrigger(RecalcTrigger,Trigger1Y)),NA())</f>
        <v>8.0368497087524027E-3</v>
      </c>
    </row>
    <row r="3420" spans="2:17" x14ac:dyDescent="0.2">
      <c r="B3420" s="39" t="s">
        <v>42</v>
      </c>
      <c r="D3420" s="42">
        <f>_xll.qlCalendarAdvance(Calendar,$D3419,B3420,"f",FALSE)</f>
        <v>63746</v>
      </c>
      <c r="E3420" s="140">
        <f>_xll.qlInterestRateIndexValueDate(IndexON,D3420)</f>
        <v>63746</v>
      </c>
      <c r="F3420" s="156">
        <f>IFERROR(_xll.qlIndexFixing(IndexON,D3420,TRUE,_xll.ohTrigger(RecalcTrigger,TriggerON)),NA())</f>
        <v>6.8090315944813185E-3</v>
      </c>
      <c r="H3420" s="42">
        <f>_xll.qlCalendarAdvance(Calendar,$H3419,B3420,"f",FALSE)</f>
        <v>63746</v>
      </c>
      <c r="I3420" s="140">
        <f>_xll.qlInterestRateIndexValueDate(Index1M,$H3420)</f>
        <v>63746</v>
      </c>
      <c r="J3420" s="145">
        <f>IFERROR(_xll.qlIndexFixing(Index1M,$H3420,TRUE,_xll.ohTrigger(RecalcTrigger,Trigger1M)),NA())</f>
        <v>7.6446096850727816E-3</v>
      </c>
      <c r="K3420" s="44">
        <f>IFERROR(_xll.qlIndexFixing(Index3M,H3420,TRUE,_xll.ohTrigger(RecalcTrigger,Trigger3M)),NA())</f>
        <v>7.6563069886099707E-3</v>
      </c>
      <c r="L3420" s="44">
        <f>IFERROR(_xll.qlIndexFixing(Index6M,$H3420,TRUE,_xll.ohTrigger(RecalcTrigger,Trigger6M)),NA())</f>
        <v>7.8475888250813843E-3</v>
      </c>
      <c r="M3420" s="146">
        <f>IFERROR(_xll.qlIndexFixing(Index1Y,$H3420,TRUE,_xll.ohTrigger(RecalcTrigger,Trigger1Y)),NA())</f>
        <v>8.0916558813537431E-3</v>
      </c>
      <c r="N3420" s="145">
        <f>IFERROR(_xll.qlIndexFixing(ONIndex1M,I3420,TRUE,_xll.ohTrigger(RecalcTrigger,Trigger1M)),NA())</f>
        <v>7.6399864853804456E-3</v>
      </c>
      <c r="O3420" s="44">
        <f>IFERROR(_xll.qlIndexFixing(ONIndex3M,I3420,TRUE,_xll.ohTrigger(RecalcTrigger,Trigger3M)),NA())</f>
        <v>7.6440830478530231E-3</v>
      </c>
      <c r="P3420" s="44">
        <f>IFERROR(_xll.qlIndexFixing(ONIndex6M,I3420,TRUE,_xll.ohTrigger(RecalcTrigger,Trigger6M)),NA())</f>
        <v>7.8209392276984424E-3</v>
      </c>
      <c r="Q3420" s="146">
        <f>IFERROR(_xll.qlIndexFixing(ONIndex1Y,I3420,TRUE,_xll.ohTrigger(RecalcTrigger,Trigger1Y)),NA())</f>
        <v>8.0378206149922526E-3</v>
      </c>
    </row>
    <row r="3421" spans="2:17" x14ac:dyDescent="0.2">
      <c r="B3421" s="39" t="s">
        <v>42</v>
      </c>
      <c r="D3421" s="42">
        <f>_xll.qlCalendarAdvance(Calendar,$D3420,B3421,"f",FALSE)</f>
        <v>63753</v>
      </c>
      <c r="E3421" s="140">
        <f>_xll.qlInterestRateIndexValueDate(IndexON,D3421)</f>
        <v>63753</v>
      </c>
      <c r="F3421" s="156">
        <f>IFERROR(_xll.qlIndexFixing(IndexON,D3421,TRUE,_xll.ohTrigger(RecalcTrigger,TriggerON)),NA())</f>
        <v>6.809846245923179E-3</v>
      </c>
      <c r="H3421" s="42">
        <f>_xll.qlCalendarAdvance(Calendar,$H3420,B3421,"f",FALSE)</f>
        <v>63753</v>
      </c>
      <c r="I3421" s="140">
        <f>_xll.qlInterestRateIndexValueDate(Index1M,$H3421)</f>
        <v>63753</v>
      </c>
      <c r="J3421" s="145">
        <f>IFERROR(_xll.qlIndexFixing(Index1M,$H3421,TRUE,_xll.ohTrigger(RecalcTrigger,Trigger1M)),NA())</f>
        <v>7.6455028811153311E-3</v>
      </c>
      <c r="K3421" s="44">
        <f>IFERROR(_xll.qlIndexFixing(Index3M,H3421,TRUE,_xll.ohTrigger(RecalcTrigger,Trigger3M)),NA())</f>
        <v>7.6570482453495224E-3</v>
      </c>
      <c r="L3421" s="44">
        <f>IFERROR(_xll.qlIndexFixing(Index6M,$H3421,TRUE,_xll.ohTrigger(RecalcTrigger,Trigger6M)),NA())</f>
        <v>7.8484139301108358E-3</v>
      </c>
      <c r="M3421" s="146">
        <f>IFERROR(_xll.qlIndexFixing(Index1Y,$H3421,TRUE,_xll.ohTrigger(RecalcTrigger,Trigger1Y)),NA())</f>
        <v>8.0924070923704683E-3</v>
      </c>
      <c r="N3421" s="145">
        <f>IFERROR(_xll.qlIndexFixing(ONIndex1M,I3421,TRUE,_xll.ohTrigger(RecalcTrigger,Trigger1M)),NA())</f>
        <v>7.6408971610231191E-3</v>
      </c>
      <c r="O3421" s="44">
        <f>IFERROR(_xll.qlIndexFixing(ONIndex3M,I3421,TRUE,_xll.ohTrigger(RecalcTrigger,Trigger3M)),NA())</f>
        <v>7.6448671563555948E-3</v>
      </c>
      <c r="P3421" s="44">
        <f>IFERROR(_xll.qlIndexFixing(ONIndex6M,I3421,TRUE,_xll.ohTrigger(RecalcTrigger,Trigger6M)),NA())</f>
        <v>7.8218663490092766E-3</v>
      </c>
      <c r="Q3421" s="146">
        <f>IFERROR(_xll.qlIndexFixing(ONIndex1Y,I3421,TRUE,_xll.ohTrigger(RecalcTrigger,Trigger1Y)),NA())</f>
        <v>8.0387831616324235E-3</v>
      </c>
    </row>
    <row r="3422" spans="2:17" x14ac:dyDescent="0.2">
      <c r="B3422" s="39" t="s">
        <v>42</v>
      </c>
      <c r="D3422" s="42">
        <f>_xll.qlCalendarAdvance(Calendar,$D3421,B3422,"f",FALSE)</f>
        <v>63760</v>
      </c>
      <c r="E3422" s="140">
        <f>_xll.qlInterestRateIndexValueDate(IndexON,D3422)</f>
        <v>63760</v>
      </c>
      <c r="F3422" s="156">
        <f>IFERROR(_xll.qlIndexFixing(IndexON,D3422,TRUE,_xll.ohTrigger(RecalcTrigger,TriggerON)),NA())</f>
        <v>6.8106538222678648E-3</v>
      </c>
      <c r="H3422" s="42">
        <f>_xll.qlCalendarAdvance(Calendar,$H3421,B3422,"f",FALSE)</f>
        <v>63760</v>
      </c>
      <c r="I3422" s="140">
        <f>_xll.qlInterestRateIndexValueDate(Index1M,$H3422)</f>
        <v>63760</v>
      </c>
      <c r="J3422" s="145">
        <f>IFERROR(_xll.qlIndexFixing(Index1M,$H3422,TRUE,_xll.ohTrigger(RecalcTrigger,Trigger1M)),NA())</f>
        <v>7.646530719034937E-3</v>
      </c>
      <c r="K3422" s="44">
        <f>IFERROR(_xll.qlIndexFixing(Index3M,H3422,TRUE,_xll.ohTrigger(RecalcTrigger,Trigger3M)),NA())</f>
        <v>7.6577826793506375E-3</v>
      </c>
      <c r="L3422" s="44">
        <f>IFERROR(_xll.qlIndexFixing(Index6M,$H3422,TRUE,_xll.ohTrigger(RecalcTrigger,Trigger6M)),NA())</f>
        <v>7.849230951873629E-3</v>
      </c>
      <c r="M3422" s="146">
        <f>IFERROR(_xll.qlIndexFixing(Index1Y,$H3422,TRUE,_xll.ohTrigger(RecalcTrigger,Trigger1Y)),NA())</f>
        <v>8.0931498768908039E-3</v>
      </c>
      <c r="N3422" s="145">
        <f>IFERROR(_xll.qlIndexFixing(ONIndex1M,I3422,TRUE,_xll.ohTrigger(RecalcTrigger,Trigger1M)),NA())</f>
        <v>7.6417999276834347E-3</v>
      </c>
      <c r="O3422" s="44">
        <f>IFERROR(_xll.qlIndexFixing(ONIndex3M,I3422,TRUE,_xll.ohTrigger(RecalcTrigger,Trigger3M)),NA())</f>
        <v>7.6456444551875613E-3</v>
      </c>
      <c r="P3422" s="44">
        <f>IFERROR(_xll.qlIndexFixing(ONIndex6M,I3422,TRUE,_xll.ohTrigger(RecalcTrigger,Trigger6M)),NA())</f>
        <v>7.8227854183721135E-3</v>
      </c>
      <c r="Q3422" s="146">
        <f>IFERROR(_xll.qlIndexFixing(ONIndex1Y,I3422,TRUE,_xll.ohTrigger(RecalcTrigger,Trigger1Y)),NA())</f>
        <v>8.0397373487539614E-3</v>
      </c>
    </row>
    <row r="3423" spans="2:17" x14ac:dyDescent="0.2">
      <c r="B3423" s="39" t="s">
        <v>42</v>
      </c>
      <c r="D3423" s="42">
        <f>_xll.qlCalendarAdvance(Calendar,$D3422,B3423,"f",FALSE)</f>
        <v>63767</v>
      </c>
      <c r="E3423" s="140">
        <f>_xll.qlInterestRateIndexValueDate(IndexON,D3423)</f>
        <v>63767</v>
      </c>
      <c r="F3423" s="156">
        <f>IFERROR(_xll.qlIndexFixing(IndexON,D3423,TRUE,_xll.ohTrigger(RecalcTrigger,TriggerON)),NA())</f>
        <v>6.8114543233532832E-3</v>
      </c>
      <c r="H3423" s="42">
        <f>_xll.qlCalendarAdvance(Calendar,$H3422,B3423,"f",FALSE)</f>
        <v>63767</v>
      </c>
      <c r="I3423" s="140">
        <f>_xll.qlInterestRateIndexValueDate(Index1M,$H3423)</f>
        <v>63767</v>
      </c>
      <c r="J3423" s="145">
        <f>IFERROR(_xll.qlIndexFixing(Index1M,$H3423,TRUE,_xll.ohTrigger(RecalcTrigger,Trigger1M)),NA())</f>
        <v>7.6472655302258401E-3</v>
      </c>
      <c r="K3423" s="44">
        <f>IFERROR(_xll.qlIndexFixing(Index3M,H3423,TRUE,_xll.ohTrigger(RecalcTrigger,Trigger3M)),NA())</f>
        <v>7.6585102906080301E-3</v>
      </c>
      <c r="L3423" s="44">
        <f>IFERROR(_xll.qlIndexFixing(Index6M,$H3423,TRUE,_xll.ohTrigger(RecalcTrigger,Trigger6M)),NA())</f>
        <v>7.8500398903587516E-3</v>
      </c>
      <c r="M3423" s="146">
        <f>IFERROR(_xll.qlIndexFixing(Index1Y,$H3423,TRUE,_xll.ohTrigger(RecalcTrigger,Trigger1Y)),NA())</f>
        <v>8.0938842348963203E-3</v>
      </c>
      <c r="N3423" s="145">
        <f>IFERROR(_xll.qlIndexFixing(ONIndex1M,I3423,TRUE,_xll.ohTrigger(RecalcTrigger,Trigger1M)),NA())</f>
        <v>7.6426947851992999E-3</v>
      </c>
      <c r="O3423" s="44">
        <f>IFERROR(_xll.qlIndexFixing(ONIndex3M,I3423,TRUE,_xll.ohTrigger(RecalcTrigger,Trigger3M)),NA())</f>
        <v>7.6464149441057838E-3</v>
      </c>
      <c r="P3423" s="44">
        <f>IFERROR(_xll.qlIndexFixing(ONIndex6M,I3423,TRUE,_xll.ohTrigger(RecalcTrigger,Trigger6M)),NA())</f>
        <v>7.8236964358679995E-3</v>
      </c>
      <c r="Q3423" s="146">
        <f>IFERROR(_xll.qlIndexFixing(ONIndex1Y,I3423,TRUE,_xll.ohTrigger(RecalcTrigger,Trigger1Y)),NA())</f>
        <v>8.0406831761947739E-3</v>
      </c>
    </row>
    <row r="3424" spans="2:17" x14ac:dyDescent="0.2">
      <c r="B3424" s="39" t="s">
        <v>42</v>
      </c>
      <c r="D3424" s="42">
        <f>_xll.qlCalendarAdvance(Calendar,$D3423,B3424,"f",FALSE)</f>
        <v>63774</v>
      </c>
      <c r="E3424" s="140">
        <f>_xll.qlInterestRateIndexValueDate(IndexON,D3424)</f>
        <v>63774</v>
      </c>
      <c r="F3424" s="156">
        <f>IFERROR(_xll.qlIndexFixing(IndexON,D3424,TRUE,_xll.ohTrigger(RecalcTrigger,TriggerON)),NA())</f>
        <v>6.8122477492604805E-3</v>
      </c>
      <c r="H3424" s="42">
        <f>_xll.qlCalendarAdvance(Calendar,$H3423,B3424,"f",FALSE)</f>
        <v>63774</v>
      </c>
      <c r="I3424" s="140">
        <f>_xll.qlInterestRateIndexValueDate(Index1M,$H3424)</f>
        <v>63774</v>
      </c>
      <c r="J3424" s="145">
        <f>IFERROR(_xll.qlIndexFixing(Index1M,$H3424,TRUE,_xll.ohTrigger(RecalcTrigger,Trigger1M)),NA())</f>
        <v>7.6481349832888878E-3</v>
      </c>
      <c r="K3424" s="44">
        <f>IFERROR(_xll.qlIndexFixing(Index3M,H3424,TRUE,_xll.ohTrigger(RecalcTrigger,Trigger3M)),NA())</f>
        <v>7.6592310791181754E-3</v>
      </c>
      <c r="L3424" s="44">
        <f>IFERROR(_xll.qlIndexFixing(Index6M,$H3424,TRUE,_xll.ohTrigger(RecalcTrigger,Trigger6M)),NA())</f>
        <v>7.8508407455569543E-3</v>
      </c>
      <c r="M3424" s="146">
        <f>IFERROR(_xll.qlIndexFixing(Index1Y,$H3424,TRUE,_xll.ohTrigger(RecalcTrigger,Trigger1Y)),NA())</f>
        <v>8.0946101663683656E-3</v>
      </c>
      <c r="N3424" s="145">
        <f>IFERROR(_xll.qlIndexFixing(ONIndex1M,I3424,TRUE,_xll.ohTrigger(RecalcTrigger,Trigger1M)),NA())</f>
        <v>7.6435817336517609E-3</v>
      </c>
      <c r="O3424" s="44">
        <f>IFERROR(_xll.qlIndexFixing(ONIndex3M,I3424,TRUE,_xll.ohTrigger(RecalcTrigger,Trigger3M)),NA())</f>
        <v>7.647178623029216E-3</v>
      </c>
      <c r="P3424" s="44">
        <f>IFERROR(_xll.qlIndexFixing(ONIndex6M,I3424,TRUE,_xll.ohTrigger(RecalcTrigger,Trigger6M)),NA())</f>
        <v>7.8245994014969344E-3</v>
      </c>
      <c r="Q3424" s="146">
        <f>IFERROR(_xll.qlIndexFixing(ONIndex1Y,I3424,TRUE,_xll.ohTrigger(RecalcTrigger,Trigger1Y)),NA())</f>
        <v>8.0416206440359073E-3</v>
      </c>
    </row>
    <row r="3425" spans="2:17" x14ac:dyDescent="0.2">
      <c r="B3425" s="39" t="s">
        <v>42</v>
      </c>
      <c r="D3425" s="42">
        <f>_xll.qlCalendarAdvance(Calendar,$D3424,B3425,"f",FALSE)</f>
        <v>63781</v>
      </c>
      <c r="E3425" s="140">
        <f>_xll.qlInterestRateIndexValueDate(IndexON,D3425)</f>
        <v>63781</v>
      </c>
      <c r="F3425" s="156">
        <f>IFERROR(_xll.qlIndexFixing(IndexON,D3425,TRUE,_xll.ohTrigger(RecalcTrigger,TriggerON)),NA())</f>
        <v>6.8130341001515493E-3</v>
      </c>
      <c r="H3425" s="42">
        <f>_xll.qlCalendarAdvance(Calendar,$H3424,B3425,"f",FALSE)</f>
        <v>63781</v>
      </c>
      <c r="I3425" s="140">
        <f>_xll.qlInterestRateIndexValueDate(Index1M,$H3425)</f>
        <v>63781</v>
      </c>
      <c r="J3425" s="145">
        <f>IFERROR(_xll.qlIndexFixing(Index1M,$H3425,TRUE,_xll.ohTrigger(RecalcTrigger,Trigger1M)),NA())</f>
        <v>7.6489965220205231E-3</v>
      </c>
      <c r="K3425" s="44">
        <f>IFERROR(_xll.qlIndexFixing(Index3M,H3425,TRUE,_xll.ohTrigger(RecalcTrigger,Trigger3M)),NA())</f>
        <v>7.6599450448775518E-3</v>
      </c>
      <c r="L3425" s="44">
        <f>IFERROR(_xll.qlIndexFixing(Index6M,$H3425,TRUE,_xll.ohTrigger(RecalcTrigger,Trigger6M)),NA())</f>
        <v>7.8516335174576655E-3</v>
      </c>
      <c r="M3425" s="146">
        <f>IFERROR(_xll.qlIndexFixing(Index1Y,$H3425,TRUE,_xll.ohTrigger(RecalcTrigger,Trigger1Y)),NA())</f>
        <v>8.0953276712893985E-3</v>
      </c>
      <c r="N3425" s="145">
        <f>IFERROR(_xll.qlIndexFixing(ONIndex1M,I3425,TRUE,_xll.ohTrigger(RecalcTrigger,Trigger1M)),NA())</f>
        <v>7.6444607729597713E-3</v>
      </c>
      <c r="O3425" s="44">
        <f>IFERROR(_xll.qlIndexFixing(ONIndex3M,I3425,TRUE,_xll.ohTrigger(RecalcTrigger,Trigger3M)),NA())</f>
        <v>7.6479354922009968E-3</v>
      </c>
      <c r="P3425" s="44">
        <f>IFERROR(_xll.qlIndexFixing(ONIndex6M,I3425,TRUE,_xll.ohTrigger(RecalcTrigger,Trigger6M)),NA())</f>
        <v>7.8254943150157796E-3</v>
      </c>
      <c r="Q3425" s="146">
        <f>IFERROR(_xll.qlIndexFixing(ONIndex1Y,I3425,TRUE,_xll.ohTrigger(RecalcTrigger,Trigger1Y)),NA())</f>
        <v>8.0425497523584077E-3</v>
      </c>
    </row>
    <row r="3426" spans="2:17" x14ac:dyDescent="0.2">
      <c r="B3426" s="39" t="s">
        <v>42</v>
      </c>
      <c r="D3426" s="42">
        <f>_xll.qlCalendarAdvance(Calendar,$D3425,B3426,"f",FALSE)</f>
        <v>63788</v>
      </c>
      <c r="E3426" s="140">
        <f>_xll.qlInterestRateIndexValueDate(IndexON,D3426)</f>
        <v>63788</v>
      </c>
      <c r="F3426" s="156">
        <f>IFERROR(_xll.qlIndexFixing(IndexON,D3426,TRUE,_xll.ohTrigger(RecalcTrigger,TriggerON)),NA())</f>
        <v>6.8138133759454433E-3</v>
      </c>
      <c r="H3426" s="42">
        <f>_xll.qlCalendarAdvance(Calendar,$H3425,B3426,"f",FALSE)</f>
        <v>63788</v>
      </c>
      <c r="I3426" s="140">
        <f>_xll.qlInterestRateIndexValueDate(Index1M,$H3426)</f>
        <v>63788</v>
      </c>
      <c r="J3426" s="145">
        <f>IFERROR(_xll.qlIndexFixing(Index1M,$H3426,TRUE,_xll.ohTrigger(RecalcTrigger,Trigger1M)),NA())</f>
        <v>7.6498501464256578E-3</v>
      </c>
      <c r="K3426" s="44">
        <f>IFERROR(_xll.qlIndexFixing(Index3M,H3426,TRUE,_xll.ohTrigger(RecalcTrigger,Trigger3M)),NA())</f>
        <v>7.6606521878826335E-3</v>
      </c>
      <c r="L3426" s="44">
        <f>IFERROR(_xll.qlIndexFixing(Index6M,$H3426,TRUE,_xll.ohTrigger(RecalcTrigger,Trigger6M)),NA())</f>
        <v>7.8524182060520746E-3</v>
      </c>
      <c r="M3426" s="146">
        <f>IFERROR(_xll.qlIndexFixing(Index1Y,$H3426,TRUE,_xll.ohTrigger(RecalcTrigger,Trigger1Y)),NA())</f>
        <v>8.096036749640545E-3</v>
      </c>
      <c r="N3426" s="145">
        <f>IFERROR(_xll.qlIndexFixing(ONIndex1M,I3426,TRUE,_xll.ohTrigger(RecalcTrigger,Trigger1M)),NA())</f>
        <v>7.6453319032043776E-3</v>
      </c>
      <c r="O3426" s="44">
        <f>IFERROR(_xll.qlIndexFixing(ONIndex3M,I3426,TRUE,_xll.ohTrigger(RecalcTrigger,Trigger3M)),NA())</f>
        <v>7.6486855514590335E-3</v>
      </c>
      <c r="P3426" s="44">
        <f>IFERROR(_xll.qlIndexFixing(ONIndex6M,I3426,TRUE,_xll.ohTrigger(RecalcTrigger,Trigger6M)),NA())</f>
        <v>7.8263811767487201E-3</v>
      </c>
      <c r="Q3426" s="146">
        <f>IFERROR(_xll.qlIndexFixing(ONIndex1Y,I3426,TRUE,_xll.ohTrigger(RecalcTrigger,Trigger1Y)),NA())</f>
        <v>8.0434705010812291E-3</v>
      </c>
    </row>
    <row r="3427" spans="2:17" x14ac:dyDescent="0.2">
      <c r="B3427" s="39" t="s">
        <v>42</v>
      </c>
      <c r="D3427" s="42">
        <f>_xll.qlCalendarAdvance(Calendar,$D3426,B3427,"f",FALSE)</f>
        <v>63795</v>
      </c>
      <c r="E3427" s="140">
        <f>_xll.qlInterestRateIndexValueDate(IndexON,D3427)</f>
        <v>63795</v>
      </c>
      <c r="F3427" s="156">
        <f>IFERROR(_xll.qlIndexFixing(IndexON,D3427,TRUE,_xll.ohTrigger(RecalcTrigger,TriggerON)),NA())</f>
        <v>6.81458557648007E-3</v>
      </c>
      <c r="H3427" s="42">
        <f>_xll.qlCalendarAdvance(Calendar,$H3426,B3427,"f",FALSE)</f>
        <v>63795</v>
      </c>
      <c r="I3427" s="140">
        <f>_xll.qlInterestRateIndexValueDate(Index1M,$H3427)</f>
        <v>63795</v>
      </c>
      <c r="J3427" s="145">
        <f>IFERROR(_xll.qlIndexFixing(Index1M,$H3427,TRUE,_xll.ohTrigger(RecalcTrigger,Trigger1M)),NA())</f>
        <v>7.6502760956960554E-3</v>
      </c>
      <c r="K3427" s="44">
        <f>IFERROR(_xll.qlIndexFixing(Index3M,H3427,TRUE,_xll.ohTrigger(RecalcTrigger,Trigger3M)),NA())</f>
        <v>7.6613525081281357E-3</v>
      </c>
      <c r="L3427" s="44">
        <f>IFERROR(_xll.qlIndexFixing(Index6M,$H3427,TRUE,_xll.ohTrigger(RecalcTrigger,Trigger6M)),NA())</f>
        <v>7.8530577601836141E-3</v>
      </c>
      <c r="M3427" s="146">
        <f>IFERROR(_xll.qlIndexFixing(Index1Y,$H3427,TRUE,_xll.ohTrigger(RecalcTrigger,Trigger1Y)),NA())</f>
        <v>8.0967374014044857E-3</v>
      </c>
      <c r="N3427" s="145">
        <f>IFERROR(_xll.qlIndexFixing(ONIndex1M,I3427,TRUE,_xll.ohTrigger(RecalcTrigger,Trigger1M)),NA())</f>
        <v>7.6461951243855797E-3</v>
      </c>
      <c r="O3427" s="44">
        <f>IFERROR(_xll.qlIndexFixing(ONIndex3M,I3427,TRUE,_xll.ohTrigger(RecalcTrigger,Trigger3M)),NA())</f>
        <v>7.6494288008843725E-3</v>
      </c>
      <c r="P3427" s="44">
        <f>IFERROR(_xll.qlIndexFixing(ONIndex6M,I3427,TRUE,_xll.ohTrigger(RecalcTrigger,Trigger6M)),NA())</f>
        <v>7.8272599865336634E-3</v>
      </c>
      <c r="Q3427" s="146">
        <f>IFERROR(_xll.qlIndexFixing(ONIndex1Y,I3427,TRUE,_xll.ohTrigger(RecalcTrigger,Trigger1Y)),NA())</f>
        <v>8.0443828902043713E-3</v>
      </c>
    </row>
    <row r="3428" spans="2:17" x14ac:dyDescent="0.2">
      <c r="B3428" s="39" t="s">
        <v>42</v>
      </c>
      <c r="D3428" s="42">
        <f>_xll.qlCalendarAdvance(Calendar,$D3427,B3428,"f",FALSE)</f>
        <v>63802</v>
      </c>
      <c r="E3428" s="140">
        <f>_xll.qlInterestRateIndexValueDate(IndexON,D3428)</f>
        <v>63802</v>
      </c>
      <c r="F3428" s="156">
        <f>IFERROR(_xll.qlIndexFixing(IndexON,D3428,TRUE,_xll.ohTrigger(RecalcTrigger,TriggerON)),NA())</f>
        <v>6.8153507019175219E-3</v>
      </c>
      <c r="H3428" s="42">
        <f>_xll.qlCalendarAdvance(Calendar,$H3427,B3428,"f",FALSE)</f>
        <v>63802</v>
      </c>
      <c r="I3428" s="140">
        <f>_xll.qlInterestRateIndexValueDate(Index1M,$H3428)</f>
        <v>63802</v>
      </c>
      <c r="J3428" s="145">
        <f>IFERROR(_xll.qlIndexFixing(Index1M,$H3428,TRUE,_xll.ohTrigger(RecalcTrigger,Trigger1M)),NA())</f>
        <v>7.6511155345863804E-3</v>
      </c>
      <c r="K3428" s="44">
        <f>IFERROR(_xll.qlIndexFixing(Index3M,H3428,TRUE,_xll.ohTrigger(RecalcTrigger,Trigger3M)),NA())</f>
        <v>7.6619173908847758E-3</v>
      </c>
      <c r="L3428" s="44">
        <f>IFERROR(_xll.qlIndexFixing(Index6M,$H3428,TRUE,_xll.ohTrigger(RecalcTrigger,Trigger6M)),NA())</f>
        <v>7.8535537078221872E-3</v>
      </c>
      <c r="M3428" s="146">
        <f>IFERROR(_xll.qlIndexFixing(Index1Y,$H3428,TRUE,_xll.ohTrigger(RecalcTrigger,Trigger1Y)),NA())</f>
        <v>8.0974296265634571E-3</v>
      </c>
      <c r="N3428" s="145">
        <f>IFERROR(_xll.qlIndexFixing(ONIndex1M,I3428,TRUE,_xll.ohTrigger(RecalcTrigger,Trigger1M)),NA())</f>
        <v>7.6470504364223313E-3</v>
      </c>
      <c r="O3428" s="44">
        <f>IFERROR(_xll.qlIndexFixing(ONIndex3M,I3428,TRUE,_xll.ohTrigger(RecalcTrigger,Trigger3M)),NA())</f>
        <v>7.6501652403959675E-3</v>
      </c>
      <c r="P3428" s="44">
        <f>IFERROR(_xll.qlIndexFixing(ONIndex6M,I3428,TRUE,_xll.ohTrigger(RecalcTrigger,Trigger6M)),NA())</f>
        <v>7.8281307443706094E-3</v>
      </c>
      <c r="Q3428" s="146">
        <f>IFERROR(_xll.qlIndexFixing(ONIndex1Y,I3428,TRUE,_xll.ohTrigger(RecalcTrigger,Trigger1Y)),NA())</f>
        <v>8.0452869197278343E-3</v>
      </c>
    </row>
    <row r="3429" spans="2:17" x14ac:dyDescent="0.2">
      <c r="B3429" s="39" t="s">
        <v>42</v>
      </c>
      <c r="D3429" s="42">
        <f>_xll.qlCalendarAdvance(Calendar,$D3428,B3429,"f",FALSE)</f>
        <v>63809</v>
      </c>
      <c r="E3429" s="140">
        <f>_xll.qlInterestRateIndexValueDate(IndexON,D3429)</f>
        <v>63809</v>
      </c>
      <c r="F3429" s="156">
        <f>IFERROR(_xll.qlIndexFixing(IndexON,D3429,TRUE,_xll.ohTrigger(RecalcTrigger,TriggerON)),NA())</f>
        <v>6.816108752257799E-3</v>
      </c>
      <c r="H3429" s="42">
        <f>_xll.qlCalendarAdvance(Calendar,$H3428,B3429,"f",FALSE)</f>
        <v>63809</v>
      </c>
      <c r="I3429" s="140">
        <f>_xll.qlInterestRateIndexValueDate(Index1M,$H3429)</f>
        <v>63809</v>
      </c>
      <c r="J3429" s="145">
        <f>IFERROR(_xll.qlIndexFixing(Index1M,$H3429,TRUE,_xll.ohTrigger(RecalcTrigger,Trigger1M)),NA())</f>
        <v>7.6519470596315697E-3</v>
      </c>
      <c r="K3429" s="44">
        <f>IFERROR(_xll.qlIndexFixing(Index3M,H3429,TRUE,_xll.ohTrigger(RecalcTrigger,Trigger3M)),NA())</f>
        <v>7.6626045385337765E-3</v>
      </c>
      <c r="L3429" s="44">
        <f>IFERROR(_xll.qlIndexFixing(Index6M,$H3429,TRUE,_xll.ohTrigger(RecalcTrigger,Trigger6M)),NA())</f>
        <v>7.8543158294834253E-3</v>
      </c>
      <c r="M3429" s="146">
        <f>IFERROR(_xll.qlIndexFixing(Index1Y,$H3429,TRUE,_xll.ohTrigger(RecalcTrigger,Trigger1Y)),NA())</f>
        <v>8.0981134251005837E-3</v>
      </c>
      <c r="N3429" s="145">
        <f>IFERROR(_xll.qlIndexFixing(ONIndex1M,I3429,TRUE,_xll.ohTrigger(RecalcTrigger,Trigger1M)),NA())</f>
        <v>7.6478978393146324E-3</v>
      </c>
      <c r="O3429" s="44">
        <f>IFERROR(_xll.qlIndexFixing(ONIndex3M,I3429,TRUE,_xll.ohTrigger(RecalcTrigger,Trigger3M)),NA())</f>
        <v>7.6508948699938184E-3</v>
      </c>
      <c r="P3429" s="44">
        <f>IFERROR(_xll.qlIndexFixing(ONIndex6M,I3429,TRUE,_xll.ohTrigger(RecalcTrigger,Trigger6M)),NA())</f>
        <v>7.8289934502595582E-3</v>
      </c>
      <c r="Q3429" s="146">
        <f>IFERROR(_xll.qlIndexFixing(ONIndex1Y,I3429,TRUE,_xll.ohTrigger(RecalcTrigger,Trigger1Y)),NA())</f>
        <v>8.0461825897326644E-3</v>
      </c>
    </row>
    <row r="3430" spans="2:17" x14ac:dyDescent="0.2">
      <c r="B3430" s="39" t="s">
        <v>42</v>
      </c>
      <c r="D3430" s="42">
        <f>_xll.qlCalendarAdvance(Calendar,$D3429,B3430,"f",FALSE)</f>
        <v>63816</v>
      </c>
      <c r="E3430" s="140">
        <f>_xll.qlInterestRateIndexValueDate(IndexON,D3430)</f>
        <v>63816</v>
      </c>
      <c r="F3430" s="156">
        <f>IFERROR(_xll.qlIndexFixing(IndexON,D3430,TRUE,_xll.ohTrigger(RecalcTrigger,TriggerON)),NA())</f>
        <v>6.816859727419855E-3</v>
      </c>
      <c r="H3430" s="42">
        <f>_xll.qlCalendarAdvance(Calendar,$H3429,B3430,"f",FALSE)</f>
        <v>63816</v>
      </c>
      <c r="I3430" s="140">
        <f>_xll.qlInterestRateIndexValueDate(Index1M,$H3430)</f>
        <v>63816</v>
      </c>
      <c r="J3430" s="145">
        <f>IFERROR(_xll.qlIndexFixing(Index1M,$H3430,TRUE,_xll.ohTrigger(RecalcTrigger,Trigger1M)),NA())</f>
        <v>7.6527706708316252E-3</v>
      </c>
      <c r="K3430" s="44">
        <f>IFERROR(_xll.qlIndexFixing(Index3M,H3430,TRUE,_xll.ohTrigger(RecalcTrigger,Trigger3M)),NA())</f>
        <v>7.6632848635554548E-3</v>
      </c>
      <c r="L3430" s="44">
        <f>IFERROR(_xll.qlIndexFixing(Index6M,$H3430,TRUE,_xll.ohTrigger(RecalcTrigger,Trigger6M)),NA())</f>
        <v>7.8550698683189264E-3</v>
      </c>
      <c r="M3430" s="146">
        <f>IFERROR(_xll.qlIndexFixing(Index1Y,$H3430,TRUE,_xll.ohTrigger(RecalcTrigger,Trigger1Y)),NA())</f>
        <v>8.0987887969981021E-3</v>
      </c>
      <c r="N3430" s="145">
        <f>IFERROR(_xll.qlIndexFixing(ONIndex1M,I3430,TRUE,_xll.ohTrigger(RecalcTrigger,Trigger1M)),NA())</f>
        <v>7.6487373333056219E-3</v>
      </c>
      <c r="O3430" s="44">
        <f>IFERROR(_xll.qlIndexFixing(ONIndex3M,I3430,TRUE,_xll.ohTrigger(RecalcTrigger,Trigger3M)),NA())</f>
        <v>7.6516176897589716E-3</v>
      </c>
      <c r="P3430" s="44">
        <f>IFERROR(_xll.qlIndexFixing(ONIndex6M,I3430,TRUE,_xll.ohTrigger(RecalcTrigger,Trigger6M)),NA())</f>
        <v>7.829848104281556E-3</v>
      </c>
      <c r="Q3430" s="146">
        <f>IFERROR(_xll.qlIndexFixing(ONIndex1Y,I3430,TRUE,_xll.ohTrigger(RecalcTrigger,Trigger1Y)),NA())</f>
        <v>8.0470699001378154E-3</v>
      </c>
    </row>
    <row r="3431" spans="2:17" x14ac:dyDescent="0.2">
      <c r="B3431" s="39" t="s">
        <v>42</v>
      </c>
      <c r="D3431" s="42">
        <f>_xll.qlCalendarAdvance(Calendar,$D3430,B3431,"f",FALSE)</f>
        <v>63823</v>
      </c>
      <c r="E3431" s="140">
        <f>_xll.qlInterestRateIndexValueDate(IndexON,D3431)</f>
        <v>63823</v>
      </c>
      <c r="F3431" s="156">
        <f>IFERROR(_xll.qlIndexFixing(IndexON,D3431,TRUE,_xll.ohTrigger(RecalcTrigger,TriggerON)),NA())</f>
        <v>6.8176036274847363E-3</v>
      </c>
      <c r="H3431" s="42">
        <f>_xll.qlCalendarAdvance(Calendar,$H3430,B3431,"f",FALSE)</f>
        <v>63823</v>
      </c>
      <c r="I3431" s="140">
        <f>_xll.qlInterestRateIndexValueDate(Index1M,$H3431)</f>
        <v>63823</v>
      </c>
      <c r="J3431" s="145">
        <f>IFERROR(_xll.qlIndexFixing(Index1M,$H3431,TRUE,_xll.ohTrigger(RecalcTrigger,Trigger1M)),NA())</f>
        <v>7.6535863681838441E-3</v>
      </c>
      <c r="K3431" s="44">
        <f>IFERROR(_xll.qlIndexFixing(Index3M,H3431,TRUE,_xll.ohTrigger(RecalcTrigger,Trigger3M)),NA())</f>
        <v>7.6640855614614947E-3</v>
      </c>
      <c r="L3431" s="44">
        <f>IFERROR(_xll.qlIndexFixing(Index6M,$H3431,TRUE,_xll.ohTrigger(RecalcTrigger,Trigger6M)),NA())</f>
        <v>7.855815824319292E-3</v>
      </c>
      <c r="M3431" s="146">
        <f>IFERROR(_xll.qlIndexFixing(Index1Y,$H3431,TRUE,_xll.ohTrigger(RecalcTrigger,Trigger1Y)),NA())</f>
        <v>8.0994557422393587E-3</v>
      </c>
      <c r="N3431" s="145">
        <f>IFERROR(_xll.qlIndexFixing(ONIndex1M,I3431,TRUE,_xll.ohTrigger(RecalcTrigger,Trigger1M)),NA())</f>
        <v>7.6495689180711146E-3</v>
      </c>
      <c r="O3431" s="44">
        <f>IFERROR(_xll.qlIndexFixing(ONIndex3M,I3431,TRUE,_xll.ohTrigger(RecalcTrigger,Trigger3M)),NA())</f>
        <v>7.6523336996914271E-3</v>
      </c>
      <c r="P3431" s="44">
        <f>IFERROR(_xll.qlIndexFixing(ONIndex6M,I3431,TRUE,_xll.ohTrigger(RecalcTrigger,Trigger6M)),NA())</f>
        <v>7.8306947065176491E-3</v>
      </c>
      <c r="Q3431" s="146">
        <f>IFERROR(_xll.qlIndexFixing(ONIndex1Y,I3431,TRUE,_xll.ohTrigger(RecalcTrigger,Trigger1Y)),NA())</f>
        <v>8.0479488509432873E-3</v>
      </c>
    </row>
    <row r="3432" spans="2:17" x14ac:dyDescent="0.2">
      <c r="B3432" s="39" t="s">
        <v>42</v>
      </c>
      <c r="D3432" s="42">
        <f>_xll.qlCalendarAdvance(Calendar,$D3431,B3432,"f",FALSE)</f>
        <v>63830</v>
      </c>
      <c r="E3432" s="140">
        <f>_xll.qlInterestRateIndexValueDate(IndexON,D3432)</f>
        <v>63830</v>
      </c>
      <c r="F3432" s="156">
        <f>IFERROR(_xll.qlIndexFixing(IndexON,D3432,TRUE,_xll.ohTrigger(RecalcTrigger,TriggerON)),NA())</f>
        <v>6.8183404523713964E-3</v>
      </c>
      <c r="H3432" s="42">
        <f>_xll.qlCalendarAdvance(Calendar,$H3431,B3432,"f",FALSE)</f>
        <v>63830</v>
      </c>
      <c r="I3432" s="140">
        <f>_xll.qlInterestRateIndexValueDate(Index1M,$H3432)</f>
        <v>63830</v>
      </c>
      <c r="J3432" s="145">
        <f>IFERROR(_xll.qlIndexFixing(Index1M,$H3432,TRUE,_xll.ohTrigger(RecalcTrigger,Trigger1M)),NA())</f>
        <v>7.6548056917690949E-3</v>
      </c>
      <c r="K3432" s="44">
        <f>IFERROR(_xll.qlIndexFixing(Index3M,H3432,TRUE,_xll.ohTrigger(RecalcTrigger,Trigger3M)),NA())</f>
        <v>7.6647517678624091E-3</v>
      </c>
      <c r="L3432" s="44">
        <f>IFERROR(_xll.qlIndexFixing(Index6M,$H3432,TRUE,_xll.ohTrigger(RecalcTrigger,Trigger6M)),NA())</f>
        <v>7.8566880458366892E-3</v>
      </c>
      <c r="M3432" s="146">
        <f>IFERROR(_xll.qlIndexFixing(Index1Y,$H3432,TRUE,_xll.ohTrigger(RecalcTrigger,Trigger1Y)),NA())</f>
        <v>8.1001142608074783E-3</v>
      </c>
      <c r="N3432" s="145">
        <f>IFERROR(_xll.qlIndexFixing(ONIndex1M,I3432,TRUE,_xll.ohTrigger(RecalcTrigger,Trigger1M)),NA())</f>
        <v>7.6503925937732031E-3</v>
      </c>
      <c r="O3432" s="44">
        <f>IFERROR(_xll.qlIndexFixing(ONIndex3M,I3432,TRUE,_xll.ohTrigger(RecalcTrigger,Trigger3M)),NA())</f>
        <v>7.6530428996290922E-3</v>
      </c>
      <c r="P3432" s="44">
        <f>IFERROR(_xll.qlIndexFixing(ONIndex6M,I3432,TRUE,_xll.ohTrigger(RecalcTrigger,Trigger6M)),NA())</f>
        <v>7.8315332565626061E-3</v>
      </c>
      <c r="Q3432" s="146">
        <f>IFERROR(_xll.qlIndexFixing(ONIndex1Y,I3432,TRUE,_xll.ohTrigger(RecalcTrigger,Trigger1Y)),NA())</f>
        <v>8.04881944214908E-3</v>
      </c>
    </row>
    <row r="3433" spans="2:17" x14ac:dyDescent="0.2">
      <c r="B3433" s="39" t="s">
        <v>42</v>
      </c>
      <c r="D3433" s="42">
        <f>_xll.qlCalendarAdvance(Calendar,$D3432,B3433,"f",FALSE)</f>
        <v>63837</v>
      </c>
      <c r="E3433" s="140">
        <f>_xll.qlInterestRateIndexValueDate(IndexON,D3433)</f>
        <v>63837</v>
      </c>
      <c r="F3433" s="156">
        <f>IFERROR(_xll.qlIndexFixing(IndexON,D3433,TRUE,_xll.ohTrigger(RecalcTrigger,TriggerON)),NA())</f>
        <v>6.8190702021608818E-3</v>
      </c>
      <c r="H3433" s="42">
        <f>_xll.qlCalendarAdvance(Calendar,$H3432,B3433,"f",FALSE)</f>
        <v>63837</v>
      </c>
      <c r="I3433" s="140">
        <f>_xll.qlInterestRateIndexValueDate(Index1M,$H3433)</f>
        <v>63837</v>
      </c>
      <c r="J3433" s="145">
        <f>IFERROR(_xll.qlIndexFixing(Index1M,$H3433,TRUE,_xll.ohTrigger(RecalcTrigger,Trigger1M)),NA())</f>
        <v>7.6556039158003119E-3</v>
      </c>
      <c r="K3433" s="44">
        <f>IFERROR(_xll.qlIndexFixing(Index3M,H3433,TRUE,_xll.ohTrigger(RecalcTrigger,Trigger3M)),NA())</f>
        <v>7.6654111514861262E-3</v>
      </c>
      <c r="L3433" s="44">
        <f>IFERROR(_xll.qlIndexFixing(Index6M,$H3433,TRUE,_xll.ohTrigger(RecalcTrigger,Trigger6M)),NA())</f>
        <v>7.8574172744585117E-3</v>
      </c>
      <c r="M3433" s="146">
        <f>IFERROR(_xll.qlIndexFixing(Index1Y,$H3433,TRUE,_xll.ohTrigger(RecalcTrigger,Trigger1Y)),NA())</f>
        <v>8.1007643526862516E-3</v>
      </c>
      <c r="N3433" s="145">
        <f>IFERROR(_xll.qlIndexFixing(ONIndex1M,I3433,TRUE,_xll.ohTrigger(RecalcTrigger,Trigger1M)),NA())</f>
        <v>7.6512083603308412E-3</v>
      </c>
      <c r="O3433" s="44">
        <f>IFERROR(_xll.qlIndexFixing(ONIndex3M,I3433,TRUE,_xll.ohTrigger(RecalcTrigger,Trigger3M)),NA())</f>
        <v>7.6537452898151059E-3</v>
      </c>
      <c r="P3433" s="44">
        <f>IFERROR(_xll.qlIndexFixing(ONIndex6M,I3433,TRUE,_xll.ohTrigger(RecalcTrigger,Trigger6M)),NA())</f>
        <v>7.8323637549027048E-3</v>
      </c>
      <c r="Q3433" s="146">
        <f>IFERROR(_xll.qlIndexFixing(ONIndex1Y,I3433,TRUE,_xll.ohTrigger(RecalcTrigger,Trigger1Y)),NA())</f>
        <v>8.0496816737551935E-3</v>
      </c>
    </row>
    <row r="3434" spans="2:17" x14ac:dyDescent="0.2">
      <c r="B3434" s="39" t="s">
        <v>42</v>
      </c>
      <c r="D3434" s="42">
        <f>_xll.qlCalendarAdvance(Calendar,$D3433,B3434,"f",FALSE)</f>
        <v>63844</v>
      </c>
      <c r="E3434" s="140">
        <f>_xll.qlInterestRateIndexValueDate(IndexON,D3434)</f>
        <v>63844</v>
      </c>
      <c r="F3434" s="156">
        <f>IFERROR(_xll.qlIndexFixing(IndexON,D3434,TRUE,_xll.ohTrigger(RecalcTrigger,TriggerON)),NA())</f>
        <v>6.8197928767721461E-3</v>
      </c>
      <c r="H3434" s="42">
        <f>_xll.qlCalendarAdvance(Calendar,$H3433,B3434,"f",FALSE)</f>
        <v>63844</v>
      </c>
      <c r="I3434" s="140">
        <f>_xll.qlInterestRateIndexValueDate(Index1M,$H3434)</f>
        <v>63844</v>
      </c>
      <c r="J3434" s="145">
        <f>IFERROR(_xll.qlIndexFixing(Index1M,$H3434,TRUE,_xll.ohTrigger(RecalcTrigger,Trigger1M)),NA())</f>
        <v>7.6563942254853799E-3</v>
      </c>
      <c r="K3434" s="44">
        <f>IFERROR(_xll.qlIndexFixing(Index3M,H3434,TRUE,_xll.ohTrigger(RecalcTrigger,Trigger3M)),NA())</f>
        <v>7.6660637123255968E-3</v>
      </c>
      <c r="L3434" s="44">
        <f>IFERROR(_xll.qlIndexFixing(Index6M,$H3434,TRUE,_xll.ohTrigger(RecalcTrigger,Trigger6M)),NA())</f>
        <v>7.8581384200457436E-3</v>
      </c>
      <c r="M3434" s="146">
        <f>IFERROR(_xll.qlIndexFixing(Index1Y,$H3434,TRUE,_xll.ohTrigger(RecalcTrigger,Trigger1Y)),NA())</f>
        <v>8.1014060178590253E-3</v>
      </c>
      <c r="N3434" s="145">
        <f>IFERROR(_xll.qlIndexFixing(ONIndex1M,I3434,TRUE,_xll.ohTrigger(RecalcTrigger,Trigger1M)),NA())</f>
        <v>7.652016217825075E-3</v>
      </c>
      <c r="O3434" s="44">
        <f>IFERROR(_xll.qlIndexFixing(ONIndex3M,I3434,TRUE,_xll.ohTrigger(RecalcTrigger,Trigger3M)),NA())</f>
        <v>7.6544408700873756E-3</v>
      </c>
      <c r="P3434" s="44">
        <f>IFERROR(_xll.qlIndexFixing(ONIndex6M,I3434,TRUE,_xll.ohTrigger(RecalcTrigger,Trigger6M)),NA())</f>
        <v>7.8331862012137599E-3</v>
      </c>
      <c r="Q3434" s="146">
        <f>IFERROR(_xll.qlIndexFixing(ONIndex1Y,I3434,TRUE,_xll.ohTrigger(RecalcTrigger,Trigger1Y)),NA())</f>
        <v>8.0505355458426742E-3</v>
      </c>
    </row>
    <row r="3435" spans="2:17" x14ac:dyDescent="0.2">
      <c r="B3435" s="39" t="s">
        <v>42</v>
      </c>
      <c r="D3435" s="42">
        <f>_xll.qlCalendarAdvance(Calendar,$D3434,B3435,"f",FALSE)</f>
        <v>63851</v>
      </c>
      <c r="E3435" s="140">
        <f>_xll.qlInterestRateIndexValueDate(IndexON,D3435)</f>
        <v>63851</v>
      </c>
      <c r="F3435" s="156">
        <f>IFERROR(_xll.qlIndexFixing(IndexON,D3435,TRUE,_xll.ohTrigger(RecalcTrigger,TriggerON)),NA())</f>
        <v>6.8205084762862356E-3</v>
      </c>
      <c r="H3435" s="42">
        <f>_xll.qlCalendarAdvance(Calendar,$H3434,B3435,"f",FALSE)</f>
        <v>63851</v>
      </c>
      <c r="I3435" s="140">
        <f>_xll.qlInterestRateIndexValueDate(Index1M,$H3435)</f>
        <v>63851</v>
      </c>
      <c r="J3435" s="145">
        <f>IFERROR(_xll.qlIndexFixing(Index1M,$H3435,TRUE,_xll.ohTrigger(RecalcTrigger,Trigger1M)),NA())</f>
        <v>7.6571766208218444E-3</v>
      </c>
      <c r="K3435" s="44">
        <f>IFERROR(_xll.qlIndexFixing(Index3M,H3435,TRUE,_xll.ohTrigger(RecalcTrigger,Trigger3M)),NA())</f>
        <v>7.6667094503799415E-3</v>
      </c>
      <c r="L3435" s="44">
        <f>IFERROR(_xll.qlIndexFixing(Index6M,$H3435,TRUE,_xll.ohTrigger(RecalcTrigger,Trigger6M)),NA())</f>
        <v>7.8588514825899264E-3</v>
      </c>
      <c r="M3435" s="146">
        <f>IFERROR(_xll.qlIndexFixing(Index1Y,$H3435,TRUE,_xll.ohTrigger(RecalcTrigger,Trigger1Y)),NA())</f>
        <v>8.102039256309812E-3</v>
      </c>
      <c r="N3435" s="145">
        <f>IFERROR(_xll.qlIndexFixing(ONIndex1M,I3435,TRUE,_xll.ohTrigger(RecalcTrigger,Trigger1M)),NA())</f>
        <v>7.6528161662559047E-3</v>
      </c>
      <c r="O3435" s="44">
        <f>IFERROR(_xll.qlIndexFixing(ONIndex3M,I3435,TRUE,_xll.ohTrigger(RecalcTrigger,Trigger3M)),NA())</f>
        <v>7.6551296404459013E-3</v>
      </c>
      <c r="P3435" s="44">
        <f>IFERROR(_xll.qlIndexFixing(ONIndex6M,I3435,TRUE,_xll.ohTrigger(RecalcTrigger,Trigger6M)),NA())</f>
        <v>7.834000595657864E-3</v>
      </c>
      <c r="Q3435" s="146">
        <f>IFERROR(_xll.qlIndexFixing(ONIndex1Y,I3435,TRUE,_xll.ohTrigger(RecalcTrigger,Trigger1Y)),NA())</f>
        <v>8.0513810582494294E-3</v>
      </c>
    </row>
    <row r="3436" spans="2:17" x14ac:dyDescent="0.2">
      <c r="B3436" s="39" t="s">
        <v>42</v>
      </c>
      <c r="D3436" s="42">
        <f>_xll.qlCalendarAdvance(Calendar,$D3435,B3436,"f",FALSE)</f>
        <v>63858</v>
      </c>
      <c r="E3436" s="140">
        <f>_xll.qlInterestRateIndexValueDate(IndexON,D3436)</f>
        <v>63858</v>
      </c>
      <c r="F3436" s="156">
        <f>IFERROR(_xll.qlIndexFixing(IndexON,D3436,TRUE,_xll.ohTrigger(RecalcTrigger,TriggerON)),NA())</f>
        <v>6.8212170007031503E-3</v>
      </c>
      <c r="H3436" s="42">
        <f>_xll.qlCalendarAdvance(Calendar,$H3435,B3436,"f",FALSE)</f>
        <v>63858</v>
      </c>
      <c r="I3436" s="140">
        <f>_xll.qlInterestRateIndexValueDate(Index1M,$H3436)</f>
        <v>63858</v>
      </c>
      <c r="J3436" s="145">
        <f>IFERROR(_xll.qlIndexFixing(Index1M,$H3436,TRUE,_xll.ohTrigger(RecalcTrigger,Trigger1M)),NA())</f>
        <v>7.6575461471652586E-3</v>
      </c>
      <c r="K3436" s="44">
        <f>IFERROR(_xll.qlIndexFixing(Index3M,H3436,TRUE,_xll.ohTrigger(RecalcTrigger,Trigger3M)),NA())</f>
        <v>7.6673483656438737E-3</v>
      </c>
      <c r="L3436" s="44">
        <f>IFERROR(_xll.qlIndexFixing(Index6M,$H3436,TRUE,_xll.ohTrigger(RecalcTrigger,Trigger6M)),NA())</f>
        <v>7.8594243614823981E-3</v>
      </c>
      <c r="M3436" s="146">
        <f>IFERROR(_xll.qlIndexFixing(Index1Y,$H3436,TRUE,_xll.ohTrigger(RecalcTrigger,Trigger1Y)),NA())</f>
        <v>8.1026640680230688E-3</v>
      </c>
      <c r="N3436" s="145">
        <f>IFERROR(_xll.qlIndexFixing(ONIndex1M,I3436,TRUE,_xll.ohTrigger(RecalcTrigger,Trigger1M)),NA())</f>
        <v>7.6536082056233301E-3</v>
      </c>
      <c r="O3436" s="44">
        <f>IFERROR(_xll.qlIndexFixing(ONIndex3M,I3436,TRUE,_xll.ohTrigger(RecalcTrigger,Trigger3M)),NA())</f>
        <v>7.6558116008906829E-3</v>
      </c>
      <c r="P3436" s="44">
        <f>IFERROR(_xll.qlIndexFixing(ONIndex6M,I3436,TRUE,_xll.ohTrigger(RecalcTrigger,Trigger6M)),NA())</f>
        <v>7.8348069381539709E-3</v>
      </c>
      <c r="Q3436" s="146">
        <f>IFERROR(_xll.qlIndexFixing(ONIndex1Y,I3436,TRUE,_xll.ohTrigger(RecalcTrigger,Trigger1Y)),NA())</f>
        <v>8.0522182111375518E-3</v>
      </c>
    </row>
    <row r="3437" spans="2:17" x14ac:dyDescent="0.2">
      <c r="B3437" s="39" t="s">
        <v>42</v>
      </c>
      <c r="D3437" s="42">
        <f>_xll.qlCalendarAdvance(Calendar,$D3436,B3437,"f",FALSE)</f>
        <v>63865</v>
      </c>
      <c r="E3437" s="140">
        <f>_xll.qlInterestRateIndexValueDate(IndexON,D3437)</f>
        <v>63865</v>
      </c>
      <c r="F3437" s="156">
        <f>IFERROR(_xll.qlIndexFixing(IndexON,D3437,TRUE,_xll.ohTrigger(RecalcTrigger,TriggerON)),NA())</f>
        <v>6.8219184499418439E-3</v>
      </c>
      <c r="H3437" s="42">
        <f>_xll.qlCalendarAdvance(Calendar,$H3436,B3437,"f",FALSE)</f>
        <v>63865</v>
      </c>
      <c r="I3437" s="140">
        <f>_xll.qlInterestRateIndexValueDate(Index1M,$H3437)</f>
        <v>63865</v>
      </c>
      <c r="J3437" s="145">
        <f>IFERROR(_xll.qlIndexFixing(Index1M,$H3437,TRUE,_xll.ohTrigger(RecalcTrigger,Trigger1M)),NA())</f>
        <v>7.6583143613980411E-3</v>
      </c>
      <c r="K3437" s="44">
        <f>IFERROR(_xll.qlIndexFixing(Index3M,H3437,TRUE,_xll.ohTrigger(RecalcTrigger,Trigger3M)),NA())</f>
        <v>7.6679804581165122E-3</v>
      </c>
      <c r="L3437" s="44">
        <f>IFERROR(_xll.qlIndexFixing(Index6M,$H3437,TRUE,_xll.ohTrigger(RecalcTrigger,Trigger6M)),NA())</f>
        <v>7.860121820287903E-3</v>
      </c>
      <c r="M3437" s="146">
        <f>IFERROR(_xll.qlIndexFixing(Index1Y,$H3437,TRUE,_xll.ohTrigger(RecalcTrigger,Trigger1Y)),NA())</f>
        <v>8.1032804529825864E-3</v>
      </c>
      <c r="N3437" s="145">
        <f>IFERROR(_xll.qlIndexFixing(ONIndex1M,I3437,TRUE,_xll.ohTrigger(RecalcTrigger,Trigger1M)),NA())</f>
        <v>7.6543923358463051E-3</v>
      </c>
      <c r="O3437" s="44">
        <f>IFERROR(_xll.qlIndexFixing(ONIndex3M,I3437,TRUE,_xll.ohTrigger(RecalcTrigger,Trigger3M)),NA())</f>
        <v>7.6564867515838131E-3</v>
      </c>
      <c r="P3437" s="44">
        <f>IFERROR(_xll.qlIndexFixing(ONIndex6M,I3437,TRUE,_xll.ohTrigger(RecalcTrigger,Trigger6M)),NA())</f>
        <v>7.8356052288641731E-3</v>
      </c>
      <c r="Q3437" s="146">
        <f>IFERROR(_xll.qlIndexFixing(ONIndex1Y,I3437,TRUE,_xll.ohTrigger(RecalcTrigger,Trigger1Y)),NA())</f>
        <v>8.053047004425995E-3</v>
      </c>
    </row>
    <row r="3438" spans="2:17" x14ac:dyDescent="0.2">
      <c r="B3438" s="39" t="s">
        <v>42</v>
      </c>
      <c r="D3438" s="42">
        <f>_xll.qlCalendarAdvance(Calendar,$D3437,B3438,"f",FALSE)</f>
        <v>63872</v>
      </c>
      <c r="E3438" s="140">
        <f>_xll.qlInterestRateIndexValueDate(IndexON,D3438)</f>
        <v>63872</v>
      </c>
      <c r="F3438" s="156">
        <f>IFERROR(_xll.qlIndexFixing(IndexON,D3438,TRUE,_xll.ohTrigger(RecalcTrigger,TriggerON)),NA())</f>
        <v>6.8226128240833628E-3</v>
      </c>
      <c r="H3438" s="42">
        <f>_xll.qlCalendarAdvance(Calendar,$H3437,B3438,"f",FALSE)</f>
        <v>63872</v>
      </c>
      <c r="I3438" s="140">
        <f>_xll.qlInterestRateIndexValueDate(Index1M,$H3438)</f>
        <v>63872</v>
      </c>
      <c r="J3438" s="145">
        <f>IFERROR(_xll.qlIndexFixing(Index1M,$H3438,TRUE,_xll.ohTrigger(RecalcTrigger,Trigger1M)),NA())</f>
        <v>7.6590746617667778E-3</v>
      </c>
      <c r="K3438" s="44">
        <f>IFERROR(_xll.qlIndexFixing(Index3M,H3438,TRUE,_xll.ohTrigger(RecalcTrigger,Trigger3M)),NA())</f>
        <v>7.6686057277916908E-3</v>
      </c>
      <c r="L3438" s="44">
        <f>IFERROR(_xll.qlIndexFixing(Index6M,$H3438,TRUE,_xll.ohTrigger(RecalcTrigger,Trigger6M)),NA())</f>
        <v>7.8608111961964763E-3</v>
      </c>
      <c r="M3438" s="146">
        <f>IFERROR(_xll.qlIndexFixing(Index1Y,$H3438,TRUE,_xll.ohTrigger(RecalcTrigger,Trigger1Y)),NA())</f>
        <v>8.1038884111734877E-3</v>
      </c>
      <c r="N3438" s="145">
        <f>IFERROR(_xll.qlIndexFixing(ONIndex1M,I3438,TRUE,_xll.ohTrigger(RecalcTrigger,Trigger1M)),NA())</f>
        <v>7.6551685569248296E-3</v>
      </c>
      <c r="O3438" s="44">
        <f>IFERROR(_xll.qlIndexFixing(ONIndex3M,I3438,TRUE,_xll.ohTrigger(RecalcTrigger,Trigger3M)),NA())</f>
        <v>7.6571550923631992E-3</v>
      </c>
      <c r="P3438" s="44">
        <f>IFERROR(_xll.qlIndexFixing(ONIndex6M,I3438,TRUE,_xll.ohTrigger(RecalcTrigger,Trigger6M)),NA())</f>
        <v>7.8363954673832392E-3</v>
      </c>
      <c r="Q3438" s="146">
        <f>IFERROR(_xll.qlIndexFixing(ONIndex1Y,I3438,TRUE,_xll.ohTrigger(RecalcTrigger,Trigger1Y)),NA())</f>
        <v>8.0538674381958053E-3</v>
      </c>
    </row>
    <row r="3439" spans="2:17" x14ac:dyDescent="0.2">
      <c r="B3439" s="39" t="s">
        <v>42</v>
      </c>
      <c r="D3439" s="42">
        <f>_xll.qlCalendarAdvance(Calendar,$D3438,B3439,"f",FALSE)</f>
        <v>63879</v>
      </c>
      <c r="E3439" s="140">
        <f>_xll.qlInterestRateIndexValueDate(IndexON,D3439)</f>
        <v>63879</v>
      </c>
      <c r="F3439" s="156">
        <f>IFERROR(_xll.qlIndexFixing(IndexON,D3439,TRUE,_xll.ohTrigger(RecalcTrigger,TriggerON)),NA())</f>
        <v>6.8233001229656143E-3</v>
      </c>
      <c r="H3439" s="42">
        <f>_xll.qlCalendarAdvance(Calendar,$H3438,B3439,"f",FALSE)</f>
        <v>63879</v>
      </c>
      <c r="I3439" s="140">
        <f>_xll.qlInterestRateIndexValueDate(Index1M,$H3439)</f>
        <v>63879</v>
      </c>
      <c r="J3439" s="145">
        <f>IFERROR(_xll.qlIndexFixing(Index1M,$H3439,TRUE,_xll.ohTrigger(RecalcTrigger,Trigger1M)),NA())</f>
        <v>7.659827048279574E-3</v>
      </c>
      <c r="K3439" s="44">
        <f>IFERROR(_xll.qlIndexFixing(Index3M,H3439,TRUE,_xll.ohTrigger(RecalcTrigger,Trigger3M)),NA())</f>
        <v>7.6692241746685293E-3</v>
      </c>
      <c r="L3439" s="44">
        <f>IFERROR(_xll.qlIndexFixing(Index6M,$H3439,TRUE,_xll.ohTrigger(RecalcTrigger,Trigger6M)),NA())</f>
        <v>7.8614924892014045E-3</v>
      </c>
      <c r="M3439" s="146">
        <f>IFERROR(_xll.qlIndexFixing(Index1Y,$H3439,TRUE,_xll.ohTrigger(RecalcTrigger,Trigger1Y)),NA())</f>
        <v>8.1044879425797856E-3</v>
      </c>
      <c r="N3439" s="145">
        <f>IFERROR(_xll.qlIndexFixing(ONIndex1M,I3439,TRUE,_xll.ohTrigger(RecalcTrigger,Trigger1M)),NA())</f>
        <v>7.6559368690209961E-3</v>
      </c>
      <c r="O3439" s="44">
        <f>IFERROR(_xll.qlIndexFixing(ONIndex3M,I3439,TRUE,_xll.ohTrigger(RecalcTrigger,Trigger3M)),NA())</f>
        <v>7.6578166232288414E-3</v>
      </c>
      <c r="P3439" s="44">
        <f>IFERROR(_xll.qlIndexFixing(ONIndex6M,I3439,TRUE,_xll.ohTrigger(RecalcTrigger,Trigger6M)),NA())</f>
        <v>7.8371776541164007E-3</v>
      </c>
      <c r="Q3439" s="146">
        <f>IFERROR(_xll.qlIndexFixing(ONIndex1Y,I3439,TRUE,_xll.ohTrigger(RecalcTrigger,Trigger1Y)),NA())</f>
        <v>8.0546795122848902E-3</v>
      </c>
    </row>
    <row r="3440" spans="2:17" x14ac:dyDescent="0.2">
      <c r="B3440" s="39" t="s">
        <v>42</v>
      </c>
      <c r="D3440" s="42">
        <f>_xll.qlCalendarAdvance(Calendar,$D3439,B3440,"f",FALSE)</f>
        <v>63886</v>
      </c>
      <c r="E3440" s="140">
        <f>_xll.qlInterestRateIndexValueDate(IndexON,D3440)</f>
        <v>63886</v>
      </c>
      <c r="F3440" s="156">
        <f>IFERROR(_xll.qlIndexFixing(IndexON,D3440,TRUE,_xll.ohTrigger(RecalcTrigger,TriggerON)),NA())</f>
        <v>6.823980346750691E-3</v>
      </c>
      <c r="H3440" s="42">
        <f>_xll.qlCalendarAdvance(Calendar,$H3439,B3440,"f",FALSE)</f>
        <v>63886</v>
      </c>
      <c r="I3440" s="140">
        <f>_xll.qlInterestRateIndexValueDate(Index1M,$H3440)</f>
        <v>63886</v>
      </c>
      <c r="J3440" s="145">
        <f>IFERROR(_xll.qlIndexFixing(Index1M,$H3440,TRUE,_xll.ohTrigger(RecalcTrigger,Trigger1M)),NA())</f>
        <v>7.6605715209283245E-3</v>
      </c>
      <c r="K3440" s="44">
        <f>IFERROR(_xll.qlIndexFixing(Index3M,H3440,TRUE,_xll.ohTrigger(RecalcTrigger,Trigger3M)),NA())</f>
        <v>7.6698357987435026E-3</v>
      </c>
      <c r="L3440" s="44">
        <f>IFERROR(_xll.qlIndexFixing(Index6M,$H3440,TRUE,_xll.ohTrigger(RecalcTrigger,Trigger6M)),NA())</f>
        <v>7.8621656992946248E-3</v>
      </c>
      <c r="M3440" s="146">
        <f>IFERROR(_xll.qlIndexFixing(Index1Y,$H3440,TRUE,_xll.ohTrigger(RecalcTrigger,Trigger1Y)),NA())</f>
        <v>8.1050790471870471E-3</v>
      </c>
      <c r="N3440" s="145">
        <f>IFERROR(_xll.qlIndexFixing(ONIndex1M,I3440,TRUE,_xll.ohTrigger(RecalcTrigger,Trigger1M)),NA())</f>
        <v>7.6566972719727122E-3</v>
      </c>
      <c r="O3440" s="44">
        <f>IFERROR(_xll.qlIndexFixing(ONIndex3M,I3440,TRUE,_xll.ohTrigger(RecalcTrigger,Trigger3M)),NA())</f>
        <v>7.6584713442617858E-3</v>
      </c>
      <c r="P3440" s="44">
        <f>IFERROR(_xll.qlIndexFixing(ONIndex6M,I3440,TRUE,_xll.ohTrigger(RecalcTrigger,Trigger6M)),NA())</f>
        <v>7.8379517889826111E-3</v>
      </c>
      <c r="Q3440" s="146">
        <f>IFERROR(_xll.qlIndexFixing(ONIndex1Y,I3440,TRUE,_xll.ohTrigger(RecalcTrigger,Trigger1Y)),NA())</f>
        <v>8.0554832268553422E-3</v>
      </c>
    </row>
    <row r="3441" spans="2:17" x14ac:dyDescent="0.2">
      <c r="B3441" s="39" t="s">
        <v>42</v>
      </c>
      <c r="D3441" s="42">
        <f>_xll.qlCalendarAdvance(Calendar,$D3440,B3441,"f",FALSE)</f>
        <v>63893</v>
      </c>
      <c r="E3441" s="140">
        <f>_xll.qlInterestRateIndexValueDate(IndexON,D3441)</f>
        <v>63893</v>
      </c>
      <c r="F3441" s="156">
        <f>IFERROR(_xll.qlIndexFixing(IndexON,D3441,TRUE,_xll.ohTrigger(RecalcTrigger,TriggerON)),NA())</f>
        <v>6.8246534955196392E-3</v>
      </c>
      <c r="H3441" s="42">
        <f>_xll.qlCalendarAdvance(Calendar,$H3440,B3441,"f",FALSE)</f>
        <v>63893</v>
      </c>
      <c r="I3441" s="140">
        <f>_xll.qlInterestRateIndexValueDate(Index1M,$H3441)</f>
        <v>63893</v>
      </c>
      <c r="J3441" s="145">
        <f>IFERROR(_xll.qlIndexFixing(Index1M,$H3441,TRUE,_xll.ohTrigger(RecalcTrigger,Trigger1M)),NA())</f>
        <v>7.6617047914511781E-3</v>
      </c>
      <c r="K3441" s="44">
        <f>IFERROR(_xll.qlIndexFixing(Index3M,H3441,TRUE,_xll.ohTrigger(RecalcTrigger,Trigger3M)),NA())</f>
        <v>7.6701956453756204E-3</v>
      </c>
      <c r="L3441" s="44">
        <f>IFERROR(_xll.qlIndexFixing(Index6M,$H3441,TRUE,_xll.ohTrigger(RecalcTrigger,Trigger6M)),NA())</f>
        <v>7.8629601134722494E-3</v>
      </c>
      <c r="M3441" s="146">
        <f>IFERROR(_xll.qlIndexFixing(Index1Y,$H3441,TRUE,_xll.ohTrigger(RecalcTrigger,Trigger1Y)),NA())</f>
        <v>8.1056617249803953E-3</v>
      </c>
      <c r="N3441" s="145">
        <f>IFERROR(_xll.qlIndexFixing(ONIndex1M,I3441,TRUE,_xll.ohTrigger(RecalcTrigger,Trigger1M)),NA())</f>
        <v>7.6574497657799778E-3</v>
      </c>
      <c r="O3441" s="44">
        <f>IFERROR(_xll.qlIndexFixing(ONIndex3M,I3441,TRUE,_xll.ohTrigger(RecalcTrigger,Trigger3M)),NA())</f>
        <v>7.6591192553809861E-3</v>
      </c>
      <c r="P3441" s="44">
        <f>IFERROR(_xll.qlIndexFixing(ONIndex6M,I3441,TRUE,_xll.ohTrigger(RecalcTrigger,Trigger6M)),NA())</f>
        <v>7.8387178719008244E-3</v>
      </c>
      <c r="Q3441" s="146">
        <f>IFERROR(_xll.qlIndexFixing(ONIndex1Y,I3441,TRUE,_xll.ohTrigger(RecalcTrigger,Trigger1Y)),NA())</f>
        <v>8.0562785818261151E-3</v>
      </c>
    </row>
    <row r="3442" spans="2:17" x14ac:dyDescent="0.2">
      <c r="B3442" s="39" t="s">
        <v>42</v>
      </c>
      <c r="D3442" s="42">
        <f>_xll.qlCalendarAdvance(Calendar,$D3441,B3442,"f",FALSE)</f>
        <v>63900</v>
      </c>
      <c r="E3442" s="140">
        <f>_xll.qlInterestRateIndexValueDate(IndexON,D3442)</f>
        <v>63900</v>
      </c>
      <c r="F3442" s="156">
        <f>IFERROR(_xll.qlIndexFixing(IndexON,D3442,TRUE,_xll.ohTrigger(RecalcTrigger,TriggerON)),NA())</f>
        <v>6.8253195691103663E-3</v>
      </c>
      <c r="H3442" s="42">
        <f>_xll.qlCalendarAdvance(Calendar,$H3441,B3442,"f",FALSE)</f>
        <v>63900</v>
      </c>
      <c r="I3442" s="140">
        <f>_xll.qlInterestRateIndexValueDate(Index1M,$H3442)</f>
        <v>63900</v>
      </c>
      <c r="J3442" s="145">
        <f>IFERROR(_xll.qlIndexFixing(Index1M,$H3442,TRUE,_xll.ohTrigger(RecalcTrigger,Trigger1M)),NA())</f>
        <v>7.6624317863105747E-3</v>
      </c>
      <c r="K3442" s="44">
        <f>IFERROR(_xll.qlIndexFixing(Index3M,H3442,TRUE,_xll.ohTrigger(RecalcTrigger,Trigger3M)),NA())</f>
        <v>7.6707945733735213E-3</v>
      </c>
      <c r="L3442" s="44">
        <f>IFERROR(_xll.qlIndexFixing(Index6M,$H3442,TRUE,_xll.ohTrigger(RecalcTrigger,Trigger6M)),NA())</f>
        <v>7.8636165944781719E-3</v>
      </c>
      <c r="M3442" s="146">
        <f>IFERROR(_xll.qlIndexFixing(Index1Y,$H3442,TRUE,_xll.ohTrigger(RecalcTrigger,Trigger1Y)),NA())</f>
        <v>8.1062359759449532E-3</v>
      </c>
      <c r="N3442" s="145">
        <f>IFERROR(_xll.qlIndexFixing(ONIndex1M,I3442,TRUE,_xll.ohTrigger(RecalcTrigger,Trigger1M)),NA())</f>
        <v>7.6581943506048855E-3</v>
      </c>
      <c r="O3442" s="44">
        <f>IFERROR(_xll.qlIndexFixing(ONIndex3M,I3442,TRUE,_xll.ohTrigger(RecalcTrigger,Trigger3M)),NA())</f>
        <v>7.6597603565864425E-3</v>
      </c>
      <c r="P3442" s="44">
        <f>IFERROR(_xll.qlIndexFixing(ONIndex6M,I3442,TRUE,_xll.ohTrigger(RecalcTrigger,Trigger6M)),NA())</f>
        <v>7.8394759028710403E-3</v>
      </c>
      <c r="Q3442" s="146">
        <f>IFERROR(_xll.qlIndexFixing(ONIndex1Y,I3442,TRUE,_xll.ohTrigger(RecalcTrigger,Trigger1Y)),NA())</f>
        <v>8.0570655771972088E-3</v>
      </c>
    </row>
    <row r="3443" spans="2:17" x14ac:dyDescent="0.2">
      <c r="B3443" s="39" t="s">
        <v>42</v>
      </c>
      <c r="D3443" s="42">
        <f>_xll.qlCalendarAdvance(Calendar,$D3442,B3443,"f",FALSE)</f>
        <v>63907</v>
      </c>
      <c r="E3443" s="140">
        <f>_xll.qlInterestRateIndexValueDate(IndexON,D3443)</f>
        <v>63907</v>
      </c>
      <c r="F3443" s="156">
        <f>IFERROR(_xll.qlIndexFixing(IndexON,D3443,TRUE,_xll.ohTrigger(RecalcTrigger,TriggerON)),NA())</f>
        <v>6.8259785674418261E-3</v>
      </c>
      <c r="H3443" s="42">
        <f>_xll.qlCalendarAdvance(Calendar,$H3442,B3443,"f",FALSE)</f>
        <v>63907</v>
      </c>
      <c r="I3443" s="140">
        <f>_xll.qlInterestRateIndexValueDate(Index1M,$H3443)</f>
        <v>63907</v>
      </c>
      <c r="J3443" s="145">
        <f>IFERROR(_xll.qlIndexFixing(Index1M,$H3443,TRUE,_xll.ohTrigger(RecalcTrigger,Trigger1M)),NA())</f>
        <v>7.6631508668066322E-3</v>
      </c>
      <c r="K3443" s="44">
        <f>IFERROR(_xll.qlIndexFixing(Index3M,H3443,TRUE,_xll.ohTrigger(RecalcTrigger,Trigger3M)),NA())</f>
        <v>7.6713866788450753E-3</v>
      </c>
      <c r="L3443" s="44">
        <f>IFERROR(_xll.qlIndexFixing(Index6M,$H3443,TRUE,_xll.ohTrigger(RecalcTrigger,Trigger6M)),NA())</f>
        <v>7.8642649923755855E-3</v>
      </c>
      <c r="M3443" s="146">
        <f>IFERROR(_xll.qlIndexFixing(Index1Y,$H3443,TRUE,_xll.ohTrigger(RecalcTrigger,Trigger1Y)),NA())</f>
        <v>8.1068018000665099E-3</v>
      </c>
      <c r="N3443" s="145">
        <f>IFERROR(_xll.qlIndexFixing(ONIndex1M,I3443,TRUE,_xll.ohTrigger(RecalcTrigger,Trigger1M)),NA())</f>
        <v>7.6589310262853427E-3</v>
      </c>
      <c r="O3443" s="44">
        <f>IFERROR(_xll.qlIndexFixing(ONIndex3M,I3443,TRUE,_xll.ohTrigger(RecalcTrigger,Trigger3M)),NA())</f>
        <v>7.6603946479592011E-3</v>
      </c>
      <c r="P3443" s="44">
        <f>IFERROR(_xll.qlIndexFixing(ONIndex6M,I3443,TRUE,_xll.ohTrigger(RecalcTrigger,Trigger6M)),NA())</f>
        <v>7.8402258818932591E-3</v>
      </c>
      <c r="Q3443" s="146">
        <f>IFERROR(_xll.qlIndexFixing(ONIndex1Y,I3443,TRUE,_xll.ohTrigger(RecalcTrigger,Trigger1Y)),NA())</f>
        <v>8.0578442128875771E-3</v>
      </c>
    </row>
    <row r="3444" spans="2:17" x14ac:dyDescent="0.2">
      <c r="B3444" s="39" t="s">
        <v>42</v>
      </c>
      <c r="D3444" s="42">
        <f>_xll.qlCalendarAdvance(Calendar,$D3443,B3444,"f",FALSE)</f>
        <v>63915</v>
      </c>
      <c r="E3444" s="140">
        <f>_xll.qlInterestRateIndexValueDate(IndexON,D3444)</f>
        <v>63915</v>
      </c>
      <c r="F3444" s="156">
        <f>IFERROR(_xll.qlIndexFixing(IndexON,D3444,TRUE,_xll.ohTrigger(RecalcTrigger,TriggerON)),NA())</f>
        <v>6.8267230451235505E-3</v>
      </c>
      <c r="H3444" s="42">
        <f>_xll.qlCalendarAdvance(Calendar,$H3443,B3444,"f",FALSE)</f>
        <v>63915</v>
      </c>
      <c r="I3444" s="140">
        <f>_xll.qlInterestRateIndexValueDate(Index1M,$H3444)</f>
        <v>63915</v>
      </c>
      <c r="J3444" s="145">
        <f>IFERROR(_xll.qlIndexFixing(Index1M,$H3444,TRUE,_xll.ohTrigger(RecalcTrigger,Trigger1M)),NA())</f>
        <v>7.6638325245894506E-3</v>
      </c>
      <c r="K3444" s="44">
        <f>IFERROR(_xll.qlIndexFixing(Index3M,H3444,TRUE,_xll.ohTrigger(RecalcTrigger,Trigger3M)),NA())</f>
        <v>7.6720550166941882E-3</v>
      </c>
      <c r="L3444" s="44">
        <f>IFERROR(_xll.qlIndexFixing(Index6M,$H3444,TRUE,_xll.ohTrigger(RecalcTrigger,Trigger6M)),NA())</f>
        <v>7.8649961208486965E-3</v>
      </c>
      <c r="M3444" s="146">
        <f>IFERROR(_xll.qlIndexFixing(Index1Y,$H3444,TRUE,_xll.ohTrigger(RecalcTrigger,Trigger1Y)),NA())</f>
        <v>8.1074381376040616E-3</v>
      </c>
      <c r="N3444" s="145">
        <f>IFERROR(_xll.qlIndexFixing(ONIndex1M,I3444,TRUE,_xll.ohTrigger(RecalcTrigger,Trigger1M)),NA())</f>
        <v>7.6597632566655083E-3</v>
      </c>
      <c r="O3444" s="44">
        <f>IFERROR(_xll.qlIndexFixing(ONIndex3M,I3444,TRUE,_xll.ohTrigger(RecalcTrigger,Trigger3M)),NA())</f>
        <v>7.6611112137880966E-3</v>
      </c>
      <c r="P3444" s="44">
        <f>IFERROR(_xll.qlIndexFixing(ONIndex6M,I3444,TRUE,_xll.ohTrigger(RecalcTrigger,Trigger6M)),NA())</f>
        <v>7.8410731413336432E-3</v>
      </c>
      <c r="Q3444" s="146">
        <f>IFERROR(_xll.qlIndexFixing(ONIndex1Y,I3444,TRUE,_xll.ohTrigger(RecalcTrigger,Trigger1Y)),NA())</f>
        <v>8.0587238461837796E-3</v>
      </c>
    </row>
    <row r="3445" spans="2:17" x14ac:dyDescent="0.2">
      <c r="B3445" s="39" t="s">
        <v>42</v>
      </c>
      <c r="D3445" s="42">
        <f>_xll.qlCalendarAdvance(Calendar,$D3444,B3445,"f",FALSE)</f>
        <v>63922</v>
      </c>
      <c r="E3445" s="140">
        <f>_xll.qlInterestRateIndexValueDate(IndexON,D3445)</f>
        <v>63922</v>
      </c>
      <c r="F3445" s="156">
        <f>IFERROR(_xll.qlIndexFixing(IndexON,D3445,TRUE,_xll.ohTrigger(RecalcTrigger,TriggerON)),NA())</f>
        <v>6.8273668825324929E-3</v>
      </c>
      <c r="H3445" s="42">
        <f>_xll.qlCalendarAdvance(Calendar,$H3444,B3445,"f",FALSE)</f>
        <v>63922</v>
      </c>
      <c r="I3445" s="140">
        <f>_xll.qlInterestRateIndexValueDate(Index1M,$H3445)</f>
        <v>63922</v>
      </c>
      <c r="J3445" s="145">
        <f>IFERROR(_xll.qlIndexFixing(Index1M,$H3445,TRUE,_xll.ohTrigger(RecalcTrigger,Trigger1M)),NA())</f>
        <v>7.6645351962998515E-3</v>
      </c>
      <c r="K3445" s="44">
        <f>IFERROR(_xll.qlIndexFixing(Index3M,H3445,TRUE,_xll.ohTrigger(RecalcTrigger,Trigger3M)),NA())</f>
        <v>7.6726325024549791E-3</v>
      </c>
      <c r="L3445" s="44">
        <f>IFERROR(_xll.qlIndexFixing(Index6M,$H3445,TRUE,_xll.ohTrigger(RecalcTrigger,Trigger6M)),NA())</f>
        <v>7.8655002453094109E-3</v>
      </c>
      <c r="M3445" s="146">
        <f>IFERROR(_xll.qlIndexFixing(Index1Y,$H3445,TRUE,_xll.ohTrigger(RecalcTrigger,Trigger1Y)),NA())</f>
        <v>8.1079859041570668E-3</v>
      </c>
      <c r="N3445" s="145">
        <f>IFERROR(_xll.qlIndexFixing(ONIndex1M,I3445,TRUE,_xll.ohTrigger(RecalcTrigger,Trigger1M)),NA())</f>
        <v>7.6604829843529565E-3</v>
      </c>
      <c r="O3445" s="44">
        <f>IFERROR(_xll.qlIndexFixing(ONIndex3M,I3445,TRUE,_xll.ohTrigger(RecalcTrigger,Trigger3M)),NA())</f>
        <v>7.661730912615905E-3</v>
      </c>
      <c r="P3445" s="44">
        <f>IFERROR(_xll.qlIndexFixing(ONIndex6M,I3445,TRUE,_xll.ohTrigger(RecalcTrigger,Trigger6M)),NA())</f>
        <v>7.8418058662510504E-3</v>
      </c>
      <c r="Q3445" s="146">
        <f>IFERROR(_xll.qlIndexFixing(ONIndex1Y,I3445,TRUE,_xll.ohTrigger(RecalcTrigger,Trigger1Y)),NA())</f>
        <v>8.0594845685388883E-3</v>
      </c>
    </row>
    <row r="3446" spans="2:17" x14ac:dyDescent="0.2">
      <c r="B3446" s="39" t="s">
        <v>42</v>
      </c>
      <c r="D3446" s="42">
        <f>_xll.qlCalendarAdvance(Calendar,$D3445,B3446,"f",FALSE)</f>
        <v>63929</v>
      </c>
      <c r="E3446" s="140">
        <f>_xll.qlInterestRateIndexValueDate(IndexON,D3446)</f>
        <v>63929</v>
      </c>
      <c r="F3446" s="156">
        <f>IFERROR(_xll.qlIndexFixing(IndexON,D3446,TRUE,_xll.ohTrigger(RecalcTrigger,TriggerON)),NA())</f>
        <v>6.8280036448442605E-3</v>
      </c>
      <c r="H3446" s="42">
        <f>_xll.qlCalendarAdvance(Calendar,$H3445,B3446,"f",FALSE)</f>
        <v>63929</v>
      </c>
      <c r="I3446" s="140">
        <f>_xll.qlInterestRateIndexValueDate(Index1M,$H3446)</f>
        <v>63929</v>
      </c>
      <c r="J3446" s="145">
        <f>IFERROR(_xll.qlIndexFixing(Index1M,$H3446,TRUE,_xll.ohTrigger(RecalcTrigger,Trigger1M)),NA())</f>
        <v>7.6652299538105401E-3</v>
      </c>
      <c r="K3446" s="44">
        <f>IFERROR(_xll.qlIndexFixing(Index3M,H3446,TRUE,_xll.ohTrigger(RecalcTrigger,Trigger3M)),NA())</f>
        <v>7.673203165680419E-3</v>
      </c>
      <c r="L3446" s="44">
        <f>IFERROR(_xll.qlIndexFixing(Index6M,$H3446,TRUE,_xll.ohTrigger(RecalcTrigger,Trigger6M)),NA())</f>
        <v>7.8661238030546844E-3</v>
      </c>
      <c r="M3446" s="146">
        <f>IFERROR(_xll.qlIndexFixing(Index1Y,$H3446,TRUE,_xll.ohTrigger(RecalcTrigger,Trigger1Y)),NA())</f>
        <v>8.108525243823328E-3</v>
      </c>
      <c r="N3446" s="145">
        <f>IFERROR(_xll.qlIndexFixing(ONIndex1M,I3446,TRUE,_xll.ohTrigger(RecalcTrigger,Trigger1M)),NA())</f>
        <v>7.6611948028149079E-3</v>
      </c>
      <c r="O3446" s="44">
        <f>IFERROR(_xll.qlIndexFixing(ONIndex3M,I3446,TRUE,_xll.ohTrigger(RecalcTrigger,Trigger3M)),NA())</f>
        <v>7.6623438015299694E-3</v>
      </c>
      <c r="P3446" s="44">
        <f>IFERROR(_xll.qlIndexFixing(ONIndex6M,I3446,TRUE,_xll.ohTrigger(RecalcTrigger,Trigger6M)),NA())</f>
        <v>7.8425305393015066E-3</v>
      </c>
      <c r="Q3446" s="146">
        <f>IFERROR(_xll.qlIndexFixing(ONIndex1Y,I3446,TRUE,_xll.ohTrigger(RecalcTrigger,Trigger1Y)),NA())</f>
        <v>8.0602369313753641E-3</v>
      </c>
    </row>
    <row r="3447" spans="2:17" x14ac:dyDescent="0.2">
      <c r="B3447" s="39" t="s">
        <v>42</v>
      </c>
      <c r="D3447" s="42">
        <f>_xll.qlCalendarAdvance(Calendar,$D3446,B3447,"f",FALSE)</f>
        <v>63936</v>
      </c>
      <c r="E3447" s="140">
        <f>_xll.qlInterestRateIndexValueDate(IndexON,D3447)</f>
        <v>63936</v>
      </c>
      <c r="F3447" s="156">
        <f>IFERROR(_xll.qlIndexFixing(IndexON,D3447,TRUE,_xll.ohTrigger(RecalcTrigger,TriggerON)),NA())</f>
        <v>6.828633331977807E-3</v>
      </c>
      <c r="H3447" s="42">
        <f>_xll.qlCalendarAdvance(Calendar,$H3446,B3447,"f",FALSE)</f>
        <v>63936</v>
      </c>
      <c r="I3447" s="140">
        <f>_xll.qlInterestRateIndexValueDate(Index1M,$H3447)</f>
        <v>63936</v>
      </c>
      <c r="J3447" s="145">
        <f>IFERROR(_xll.qlIndexFixing(Index1M,$H3447,TRUE,_xll.ohTrigger(RecalcTrigger,Trigger1M)),NA())</f>
        <v>7.665916797116451E-3</v>
      </c>
      <c r="K3447" s="44">
        <f>IFERROR(_xll.qlIndexFixing(Index3M,H3447,TRUE,_xll.ohTrigger(RecalcTrigger,Trigger3M)),NA())</f>
        <v>7.673767006366905E-3</v>
      </c>
      <c r="L3447" s="44">
        <f>IFERROR(_xll.qlIndexFixing(Index6M,$H3447,TRUE,_xll.ohTrigger(RecalcTrigger,Trigger6M)),NA())</f>
        <v>7.8667392778318315E-3</v>
      </c>
      <c r="M3447" s="146">
        <f>IFERROR(_xll.qlIndexFixing(Index1Y,$H3447,TRUE,_xll.ohTrigger(RecalcTrigger,Trigger1Y)),NA())</f>
        <v>8.1090561565890784E-3</v>
      </c>
      <c r="N3447" s="145">
        <f>IFERROR(_xll.qlIndexFixing(ONIndex1M,I3447,TRUE,_xll.ohTrigger(RecalcTrigger,Trigger1M)),NA())</f>
        <v>7.6618987122945015E-3</v>
      </c>
      <c r="O3447" s="44">
        <f>IFERROR(_xll.qlIndexFixing(ONIndex3M,I3447,TRUE,_xll.ohTrigger(RecalcTrigger,Trigger3M)),NA())</f>
        <v>7.6629498805302898E-3</v>
      </c>
      <c r="P3447" s="44">
        <f>IFERROR(_xll.qlIndexFixing(ONIndex6M,I3447,TRUE,_xll.ohTrigger(RecalcTrigger,Trigger6M)),NA())</f>
        <v>7.8432471604039655E-3</v>
      </c>
      <c r="Q3447" s="146">
        <f>IFERROR(_xll.qlIndexFixing(ONIndex1Y,I3447,TRUE,_xll.ohTrigger(RecalcTrigger,Trigger1Y)),NA())</f>
        <v>8.0609809346121608E-3</v>
      </c>
    </row>
    <row r="3448" spans="2:17" x14ac:dyDescent="0.2">
      <c r="B3448" s="39" t="s">
        <v>42</v>
      </c>
      <c r="D3448" s="42">
        <f>_xll.qlCalendarAdvance(Calendar,$D3447,B3448,"f",FALSE)</f>
        <v>63943</v>
      </c>
      <c r="E3448" s="140">
        <f>_xll.qlInterestRateIndexValueDate(IndexON,D3448)</f>
        <v>63943</v>
      </c>
      <c r="F3448" s="156">
        <f>IFERROR(_xll.qlIndexFixing(IndexON,D3448,TRUE,_xll.ohTrigger(RecalcTrigger,TriggerON)),NA())</f>
        <v>6.8292559440141787E-3</v>
      </c>
      <c r="H3448" s="42">
        <f>_xll.qlCalendarAdvance(Calendar,$H3447,B3448,"f",FALSE)</f>
        <v>63943</v>
      </c>
      <c r="I3448" s="140">
        <f>_xll.qlInterestRateIndexValueDate(Index1M,$H3448)</f>
        <v>63943</v>
      </c>
      <c r="J3448" s="145">
        <f>IFERROR(_xll.qlIndexFixing(Index1M,$H3448,TRUE,_xll.ohTrigger(RecalcTrigger,Trigger1M)),NA())</f>
        <v>7.6665957262226497E-3</v>
      </c>
      <c r="K3448" s="44">
        <f>IFERROR(_xll.qlIndexFixing(Index3M,H3448,TRUE,_xll.ohTrigger(RecalcTrigger,Trigger3M)),NA())</f>
        <v>7.6743240245108358E-3</v>
      </c>
      <c r="L3448" s="44">
        <f>IFERROR(_xll.qlIndexFixing(Index6M,$H3448,TRUE,_xll.ohTrigger(RecalcTrigger,Trigger6M)),NA())</f>
        <v>7.8673466696345846E-3</v>
      </c>
      <c r="M3448" s="146">
        <f>IFERROR(_xll.qlIndexFixing(Index1Y,$H3448,TRUE,_xll.ohTrigger(RecalcTrigger,Trigger1Y)),NA())</f>
        <v>8.1095786424412175E-3</v>
      </c>
      <c r="N3448" s="145">
        <f>IFERROR(_xll.qlIndexFixing(ONIndex1M,I3448,TRUE,_xll.ohTrigger(RecalcTrigger,Trigger1M)),NA())</f>
        <v>7.6625947125485983E-3</v>
      </c>
      <c r="O3448" s="44">
        <f>IFERROR(_xll.qlIndexFixing(ONIndex3M,I3448,TRUE,_xll.ohTrigger(RecalcTrigger,Trigger3M)),NA())</f>
        <v>7.6635491496979125E-3</v>
      </c>
      <c r="P3448" s="44">
        <f>IFERROR(_xll.qlIndexFixing(ONIndex6M,I3448,TRUE,_xll.ohTrigger(RecalcTrigger,Trigger6M)),NA())</f>
        <v>7.8439557295584272E-3</v>
      </c>
      <c r="Q3448" s="146">
        <f>IFERROR(_xll.qlIndexFixing(ONIndex1Y,I3448,TRUE,_xll.ohTrigger(RecalcTrigger,Trigger1Y)),NA())</f>
        <v>8.0617165782492783E-3</v>
      </c>
    </row>
    <row r="3449" spans="2:17" x14ac:dyDescent="0.2">
      <c r="B3449" s="39" t="s">
        <v>42</v>
      </c>
      <c r="D3449" s="42">
        <f>_xll.qlCalendarAdvance(Calendar,$D3448,B3449,"f",FALSE)</f>
        <v>63950</v>
      </c>
      <c r="E3449" s="140">
        <f>_xll.qlInterestRateIndexValueDate(IndexON,D3449)</f>
        <v>63950</v>
      </c>
      <c r="F3449" s="156">
        <f>IFERROR(_xll.qlIndexFixing(IndexON,D3449,TRUE,_xll.ohTrigger(RecalcTrigger,TriggerON)),NA())</f>
        <v>6.8298714808723293E-3</v>
      </c>
      <c r="H3449" s="42">
        <f>_xll.qlCalendarAdvance(Calendar,$H3448,B3449,"f",FALSE)</f>
        <v>63950</v>
      </c>
      <c r="I3449" s="140">
        <f>_xll.qlInterestRateIndexValueDate(Index1M,$H3449)</f>
        <v>63950</v>
      </c>
      <c r="J3449" s="145">
        <f>IFERROR(_xll.qlIndexFixing(Index1M,$H3449,TRUE,_xll.ohTrigger(RecalcTrigger,Trigger1M)),NA())</f>
        <v>7.6667554219367329E-3</v>
      </c>
      <c r="K3449" s="44">
        <f>IFERROR(_xll.qlIndexFixing(Index3M,H3449,TRUE,_xll.ohTrigger(RecalcTrigger,Trigger3M)),NA())</f>
        <v>7.6747555473848546E-3</v>
      </c>
      <c r="L3449" s="44">
        <f>IFERROR(_xll.qlIndexFixing(Index6M,$H3449,TRUE,_xll.ohTrigger(RecalcTrigger,Trigger6M)),NA())</f>
        <v>7.8679459784548843E-3</v>
      </c>
      <c r="M3449" s="146">
        <f>IFERROR(_xll.qlIndexFixing(Index1Y,$H3449,TRUE,_xll.ohTrigger(RecalcTrigger,Trigger1Y)),NA())</f>
        <v>8.1100927013664226E-3</v>
      </c>
      <c r="N3449" s="145">
        <f>IFERROR(_xll.qlIndexFixing(ONIndex1M,I3449,TRUE,_xll.ohTrigger(RecalcTrigger,Trigger1M)),NA())</f>
        <v>7.6632828039013834E-3</v>
      </c>
      <c r="O3449" s="44">
        <f>IFERROR(_xll.qlIndexFixing(ONIndex3M,I3449,TRUE,_xll.ohTrigger(RecalcTrigger,Trigger3M)),NA())</f>
        <v>7.6641416089517911E-3</v>
      </c>
      <c r="P3449" s="44">
        <f>IFERROR(_xll.qlIndexFixing(ONIndex6M,I3449,TRUE,_xll.ohTrigger(RecalcTrigger,Trigger6M)),NA())</f>
        <v>7.8446562467648917E-3</v>
      </c>
      <c r="Q3449" s="146">
        <f>IFERROR(_xll.qlIndexFixing(ONIndex1Y,I3449,TRUE,_xll.ohTrigger(RecalcTrigger,Trigger1Y)),NA())</f>
        <v>8.062443862367763E-3</v>
      </c>
    </row>
    <row r="3450" spans="2:17" x14ac:dyDescent="0.2">
      <c r="B3450" s="39" t="s">
        <v>42</v>
      </c>
      <c r="D3450" s="42">
        <f>_xll.qlCalendarAdvance(Calendar,$D3449,B3450,"f",FALSE)</f>
        <v>63957</v>
      </c>
      <c r="E3450" s="140">
        <f>_xll.qlInterestRateIndexValueDate(IndexON,D3450)</f>
        <v>63957</v>
      </c>
      <c r="F3450" s="156">
        <f>IFERROR(_xll.qlIndexFixing(IndexON,D3450,TRUE,_xll.ohTrigger(RecalcTrigger,TriggerON)),NA())</f>
        <v>6.8304799426333052E-3</v>
      </c>
      <c r="H3450" s="42">
        <f>_xll.qlCalendarAdvance(Calendar,$H3449,B3450,"f",FALSE)</f>
        <v>63957</v>
      </c>
      <c r="I3450" s="140">
        <f>_xll.qlInterestRateIndexValueDate(Index1M,$H3450)</f>
        <v>63957</v>
      </c>
      <c r="J3450" s="145">
        <f>IFERROR(_xll.qlIndexFixing(Index1M,$H3450,TRUE,_xll.ohTrigger(RecalcTrigger,Trigger1M)),NA())</f>
        <v>7.6674207279468177E-3</v>
      </c>
      <c r="K3450" s="44">
        <f>IFERROR(_xll.qlIndexFixing(Index3M,H3450,TRUE,_xll.ohTrigger(RecalcTrigger,Trigger3M)),NA())</f>
        <v>7.6752993963370942E-3</v>
      </c>
      <c r="L3450" s="44">
        <f>IFERROR(_xll.qlIndexFixing(Index6M,$H3450,TRUE,_xll.ohTrigger(RecalcTrigger,Trigger6M)),NA())</f>
        <v>7.8685372042855643E-3</v>
      </c>
      <c r="M3450" s="146">
        <f>IFERROR(_xll.qlIndexFixing(Index1Y,$H3450,TRUE,_xll.ohTrigger(RecalcTrigger,Trigger1Y)),NA())</f>
        <v>8.110598333351593E-3</v>
      </c>
      <c r="N3450" s="145">
        <f>IFERROR(_xll.qlIndexFixing(ONIndex1M,I3450,TRUE,_xll.ohTrigger(RecalcTrigger,Trigger1M)),NA())</f>
        <v>7.6639629859476255E-3</v>
      </c>
      <c r="O3450" s="44">
        <f>IFERROR(_xll.qlIndexFixing(ONIndex3M,I3450,TRUE,_xll.ohTrigger(RecalcTrigger,Trigger3M)),NA())</f>
        <v>7.664727258372972E-3</v>
      </c>
      <c r="P3450" s="44">
        <f>IFERROR(_xll.qlIndexFixing(ONIndex6M,I3450,TRUE,_xll.ohTrigger(RecalcTrigger,Trigger6M)),NA())</f>
        <v>7.8453487121854515E-3</v>
      </c>
      <c r="Q3450" s="146">
        <f>IFERROR(_xll.qlIndexFixing(ONIndex1Y,I3450,TRUE,_xll.ohTrigger(RecalcTrigger,Trigger1Y)),NA())</f>
        <v>8.0631627867244759E-3</v>
      </c>
    </row>
    <row r="3451" spans="2:17" x14ac:dyDescent="0.2">
      <c r="B3451" s="39" t="s">
        <v>42</v>
      </c>
      <c r="D3451" s="42">
        <f>_xll.qlCalendarAdvance(Calendar,$D3450,B3451,"f",FALSE)</f>
        <v>63964</v>
      </c>
      <c r="E3451" s="140">
        <f>_xll.qlInterestRateIndexValueDate(IndexON,D3451)</f>
        <v>63964</v>
      </c>
      <c r="F3451" s="156">
        <f>IFERROR(_xll.qlIndexFixing(IndexON,D3451,TRUE,_xll.ohTrigger(RecalcTrigger,TriggerON)),NA())</f>
        <v>6.8310813292160599E-3</v>
      </c>
      <c r="H3451" s="42">
        <f>_xll.qlCalendarAdvance(Calendar,$H3450,B3451,"f",FALSE)</f>
        <v>63964</v>
      </c>
      <c r="I3451" s="140">
        <f>_xll.qlInterestRateIndexValueDate(Index1M,$H3451)</f>
        <v>63964</v>
      </c>
      <c r="J3451" s="145">
        <f>IFERROR(_xll.qlIndexFixing(Index1M,$H3451,TRUE,_xll.ohTrigger(RecalcTrigger,Trigger1M)),NA())</f>
        <v>7.6680781204099026E-3</v>
      </c>
      <c r="K3451" s="44">
        <f>IFERROR(_xll.qlIndexFixing(Index3M,H3451,TRUE,_xll.ohTrigger(RecalcTrigger,Trigger3M)),NA())</f>
        <v>7.6758364228835347E-3</v>
      </c>
      <c r="L3451" s="44">
        <f>IFERROR(_xll.qlIndexFixing(Index6M,$H3451,TRUE,_xll.ohTrigger(RecalcTrigger,Trigger6M)),NA())</f>
        <v>7.8691203471199112E-3</v>
      </c>
      <c r="M3451" s="146">
        <f>IFERROR(_xll.qlIndexFixing(Index1Y,$H3451,TRUE,_xll.ohTrigger(RecalcTrigger,Trigger1Y)),NA())</f>
        <v>8.1110955383845162E-3</v>
      </c>
      <c r="N3451" s="145">
        <f>IFERROR(_xll.qlIndexFixing(ONIndex1M,I3451,TRUE,_xll.ohTrigger(RecalcTrigger,Trigger1M)),NA())</f>
        <v>7.6646352590115097E-3</v>
      </c>
      <c r="O3451" s="44">
        <f>IFERROR(_xll.qlIndexFixing(ONIndex3M,I3451,TRUE,_xll.ohTrigger(RecalcTrigger,Trigger3M)),NA())</f>
        <v>7.6653060979614551E-3</v>
      </c>
      <c r="P3451" s="44">
        <f>IFERROR(_xll.qlIndexFixing(ONIndex6M,I3451,TRUE,_xll.ohTrigger(RecalcTrigger,Trigger6M)),NA())</f>
        <v>7.8460331255769677E-3</v>
      </c>
      <c r="Q3451" s="146">
        <f>IFERROR(_xll.qlIndexFixing(ONIndex1Y,I3451,TRUE,_xll.ohTrigger(RecalcTrigger,Trigger1Y)),NA())</f>
        <v>8.0638733516436023E-3</v>
      </c>
    </row>
    <row r="3452" spans="2:17" x14ac:dyDescent="0.2">
      <c r="B3452" s="39" t="s">
        <v>42</v>
      </c>
      <c r="D3452" s="42">
        <f>_xll.qlCalendarAdvance(Calendar,$D3451,B3452,"f",FALSE)</f>
        <v>63971</v>
      </c>
      <c r="E3452" s="140">
        <f>_xll.qlInterestRateIndexValueDate(IndexON,D3452)</f>
        <v>63971</v>
      </c>
      <c r="F3452" s="156">
        <f>IFERROR(_xll.qlIndexFixing(IndexON,D3452,TRUE,_xll.ohTrigger(RecalcTrigger,TriggerON)),NA())</f>
        <v>6.8316756407016399E-3</v>
      </c>
      <c r="H3452" s="42">
        <f>_xll.qlCalendarAdvance(Calendar,$H3451,B3452,"f",FALSE)</f>
        <v>63971</v>
      </c>
      <c r="I3452" s="140">
        <f>_xll.qlInterestRateIndexValueDate(Index1M,$H3452)</f>
        <v>63971</v>
      </c>
      <c r="J3452" s="145">
        <f>IFERROR(_xll.qlIndexFixing(Index1M,$H3452,TRUE,_xll.ohTrigger(RecalcTrigger,Trigger1M)),NA())</f>
        <v>7.6687275993230931E-3</v>
      </c>
      <c r="K3452" s="44">
        <f>IFERROR(_xll.qlIndexFixing(Index3M,H3452,TRUE,_xll.ohTrigger(RecalcTrigger,Trigger3M)),NA())</f>
        <v>7.6763666270178027E-3</v>
      </c>
      <c r="L3452" s="44">
        <f>IFERROR(_xll.qlIndexFixing(Index6M,$H3452,TRUE,_xll.ohTrigger(RecalcTrigger,Trigger6M)),NA())</f>
        <v>7.8696954069507573E-3</v>
      </c>
      <c r="M3452" s="146">
        <f>IFERROR(_xll.qlIndexFixing(Index1Y,$H3452,TRUE,_xll.ohTrigger(RecalcTrigger,Trigger1Y)),NA())</f>
        <v>8.1115843164525359E-3</v>
      </c>
      <c r="N3452" s="145">
        <f>IFERROR(_xll.qlIndexFixing(ONIndex1M,I3452,TRUE,_xll.ohTrigger(RecalcTrigger,Trigger1M)),NA())</f>
        <v>7.6652996230119896E-3</v>
      </c>
      <c r="O3452" s="44">
        <f>IFERROR(_xll.qlIndexFixing(ONIndex3M,I3452,TRUE,_xll.ohTrigger(RecalcTrigger,Trigger3M)),NA())</f>
        <v>7.665878127555148E-3</v>
      </c>
      <c r="P3452" s="44">
        <f>IFERROR(_xll.qlIndexFixing(ONIndex6M,I3452,TRUE,_xll.ohTrigger(RecalcTrigger,Trigger6M)),NA())</f>
        <v>7.846709487101533E-3</v>
      </c>
      <c r="Q3452" s="146">
        <f>IFERROR(_xll.qlIndexFixing(ONIndex1Y,I3452,TRUE,_xll.ohTrigger(RecalcTrigger,Trigger1Y)),NA())</f>
        <v>8.0645755568820032E-3</v>
      </c>
    </row>
    <row r="3453" spans="2:17" x14ac:dyDescent="0.2">
      <c r="B3453" s="39" t="s">
        <v>42</v>
      </c>
      <c r="D3453" s="42">
        <f>_xll.qlCalendarAdvance(Calendar,$D3452,B3453,"f",FALSE)</f>
        <v>63978</v>
      </c>
      <c r="E3453" s="140">
        <f>_xll.qlInterestRateIndexValueDate(IndexON,D3453)</f>
        <v>63978</v>
      </c>
      <c r="F3453" s="156">
        <f>IFERROR(_xll.qlIndexFixing(IndexON,D3453,TRUE,_xll.ohTrigger(RecalcTrigger,TriggerON)),NA())</f>
        <v>6.8322628770900451E-3</v>
      </c>
      <c r="H3453" s="42">
        <f>_xll.qlCalendarAdvance(Calendar,$H3452,B3453,"f",FALSE)</f>
        <v>63978</v>
      </c>
      <c r="I3453" s="140">
        <f>_xll.qlInterestRateIndexValueDate(Index1M,$H3453)</f>
        <v>63978</v>
      </c>
      <c r="J3453" s="145">
        <f>IFERROR(_xll.qlIndexFixing(Index1M,$H3453,TRUE,_xll.ohTrigger(RecalcTrigger,Trigger1M)),NA())</f>
        <v>7.6694948643982273E-3</v>
      </c>
      <c r="K3453" s="44">
        <f>IFERROR(_xll.qlIndexFixing(Index3M,H3453,TRUE,_xll.ohTrigger(RecalcTrigger,Trigger3M)),NA())</f>
        <v>7.6772401822538475E-3</v>
      </c>
      <c r="L3453" s="44">
        <f>IFERROR(_xll.qlIndexFixing(Index6M,$H3453,TRUE,_xll.ohTrigger(RecalcTrigger,Trigger6M)),NA())</f>
        <v>7.8705072035392259E-3</v>
      </c>
      <c r="M3453" s="146">
        <f>IFERROR(_xll.qlIndexFixing(Index1Y,$H3453,TRUE,_xll.ohTrigger(RecalcTrigger,Trigger1Y)),NA())</f>
        <v>8.1120646675432173E-3</v>
      </c>
      <c r="N3453" s="145">
        <f>IFERROR(_xll.qlIndexFixing(ONIndex1M,I3453,TRUE,_xll.ohTrigger(RecalcTrigger,Trigger1M)),NA())</f>
        <v>7.6659560778680191E-3</v>
      </c>
      <c r="O3453" s="44">
        <f>IFERROR(_xll.qlIndexFixing(ONIndex3M,I3453,TRUE,_xll.ohTrigger(RecalcTrigger,Trigger3M)),NA())</f>
        <v>7.6664433473971894E-3</v>
      </c>
      <c r="P3453" s="44">
        <f>IFERROR(_xll.qlIndexFixing(ONIndex6M,I3453,TRUE,_xll.ohTrigger(RecalcTrigger,Trigger6M)),NA())</f>
        <v>7.8473777966781011E-3</v>
      </c>
      <c r="Q3453" s="146">
        <f>IFERROR(_xll.qlIndexFixing(ONIndex1Y,I3453,TRUE,_xll.ohTrigger(RecalcTrigger,Trigger1Y)),NA())</f>
        <v>8.0652694026828176E-3</v>
      </c>
    </row>
    <row r="3454" spans="2:17" x14ac:dyDescent="0.2">
      <c r="B3454" s="39" t="s">
        <v>42</v>
      </c>
      <c r="D3454" s="42">
        <f>_xll.qlCalendarAdvance(Calendar,$D3453,B3454,"f",FALSE)</f>
        <v>63985</v>
      </c>
      <c r="E3454" s="140">
        <f>_xll.qlInterestRateIndexValueDate(IndexON,D3454)</f>
        <v>63985</v>
      </c>
      <c r="F3454" s="156">
        <f>IFERROR(_xll.qlIndexFixing(IndexON,D3454,TRUE,_xll.ohTrigger(RecalcTrigger,TriggerON)),NA())</f>
        <v>6.8328430382191829E-3</v>
      </c>
      <c r="H3454" s="42">
        <f>_xll.qlCalendarAdvance(Calendar,$H3453,B3454,"f",FALSE)</f>
        <v>63985</v>
      </c>
      <c r="I3454" s="140">
        <f>_xll.qlInterestRateIndexValueDate(Index1M,$H3454)</f>
        <v>63985</v>
      </c>
      <c r="J3454" s="145">
        <f>IFERROR(_xll.qlIndexFixing(Index1M,$H3454,TRUE,_xll.ohTrigger(RecalcTrigger,Trigger1M)),NA())</f>
        <v>7.6706280469044071E-3</v>
      </c>
      <c r="K3454" s="44">
        <f>IFERROR(_xll.qlIndexFixing(Index3M,H3454,TRUE,_xll.ohTrigger(RecalcTrigger,Trigger3M)),NA())</f>
        <v>7.677755312089531E-3</v>
      </c>
      <c r="L3454" s="44">
        <f>IFERROR(_xll.qlIndexFixing(Index6M,$H3454,TRUE,_xll.ohTrigger(RecalcTrigger,Trigger6M)),NA())</f>
        <v>7.8714301088674988E-3</v>
      </c>
      <c r="M3454" s="146">
        <f>IFERROR(_xll.qlIndexFixing(Index1Y,$H3454,TRUE,_xll.ohTrigger(RecalcTrigger,Trigger1Y)),NA())</f>
        <v>8.1128906123772021E-3</v>
      </c>
      <c r="N3454" s="145">
        <f>IFERROR(_xll.qlIndexFixing(ONIndex1M,I3454,TRUE,_xll.ohTrigger(RecalcTrigger,Trigger1M)),NA())</f>
        <v>7.6666046237416907E-3</v>
      </c>
      <c r="O3454" s="44">
        <f>IFERROR(_xll.qlIndexFixing(ONIndex3M,I3454,TRUE,_xll.ohTrigger(RecalcTrigger,Trigger3M)),NA())</f>
        <v>7.6670017573254867E-3</v>
      </c>
      <c r="P3454" s="44">
        <f>IFERROR(_xll.qlIndexFixing(ONIndex6M,I3454,TRUE,_xll.ohTrigger(RecalcTrigger,Trigger6M)),NA())</f>
        <v>7.8480380542256256E-3</v>
      </c>
      <c r="Q3454" s="146">
        <f>IFERROR(_xll.qlIndexFixing(ONIndex1Y,I3454,TRUE,_xll.ohTrigger(RecalcTrigger,Trigger1Y)),NA())</f>
        <v>8.0659548887218602E-3</v>
      </c>
    </row>
    <row r="3455" spans="2:17" x14ac:dyDescent="0.2">
      <c r="B3455" s="39" t="s">
        <v>42</v>
      </c>
      <c r="D3455" s="42">
        <f>_xll.qlCalendarAdvance(Calendar,$D3454,B3455,"f",FALSE)</f>
        <v>63992</v>
      </c>
      <c r="E3455" s="140">
        <f>_xll.qlInterestRateIndexValueDate(IndexON,D3455)</f>
        <v>63992</v>
      </c>
      <c r="F3455" s="156">
        <f>IFERROR(_xll.qlIndexFixing(IndexON,D3455,TRUE,_xll.ohTrigger(RecalcTrigger,TriggerON)),NA())</f>
        <v>6.833416124251146E-3</v>
      </c>
      <c r="H3455" s="42">
        <f>_xll.qlCalendarAdvance(Calendar,$H3454,B3455,"f",FALSE)</f>
        <v>63992</v>
      </c>
      <c r="I3455" s="140">
        <f>_xll.qlInterestRateIndexValueDate(Index1M,$H3455)</f>
        <v>63992</v>
      </c>
      <c r="J3455" s="145">
        <f>IFERROR(_xll.qlIndexFixing(Index1M,$H3455,TRUE,_xll.ohTrigger(RecalcTrigger,Trigger1M)),NA())</f>
        <v>7.6711266321486879E-3</v>
      </c>
      <c r="K3455" s="44">
        <f>IFERROR(_xll.qlIndexFixing(Index3M,H3455,TRUE,_xll.ohTrigger(RecalcTrigger,Trigger3M)),NA())</f>
        <v>7.6782636190766609E-3</v>
      </c>
      <c r="L3455" s="44">
        <f>IFERROR(_xll.qlIndexFixing(Index6M,$H3455,TRUE,_xll.ohTrigger(RecalcTrigger,Trigger6M)),NA())</f>
        <v>7.8719780918157355E-3</v>
      </c>
      <c r="M3455" s="146">
        <f>IFERROR(_xll.qlIndexFixing(Index1Y,$H3455,TRUE,_xll.ohTrigger(RecalcTrigger,Trigger1Y)),NA())</f>
        <v>8.1133523343459978E-3</v>
      </c>
      <c r="N3455" s="145">
        <f>IFERROR(_xll.qlIndexFixing(ONIndex1M,I3455,TRUE,_xll.ohTrigger(RecalcTrigger,Trigger1M)),NA())</f>
        <v>7.667245260227773E-3</v>
      </c>
      <c r="O3455" s="44">
        <f>IFERROR(_xll.qlIndexFixing(ONIndex3M,I3455,TRUE,_xll.ohTrigger(RecalcTrigger,Trigger3M)),NA())</f>
        <v>7.6675533572589938E-3</v>
      </c>
      <c r="P3455" s="44">
        <f>IFERROR(_xll.qlIndexFixing(ONIndex6M,I3455,TRUE,_xll.ohTrigger(RecalcTrigger,Trigger6M)),NA())</f>
        <v>7.8486902599872455E-3</v>
      </c>
      <c r="Q3455" s="146">
        <f>IFERROR(_xll.qlIndexFixing(ONIndex1Y,I3455,TRUE,_xll.ohTrigger(RecalcTrigger,Trigger1Y)),NA())</f>
        <v>8.0666320152422699E-3</v>
      </c>
    </row>
    <row r="3456" spans="2:17" x14ac:dyDescent="0.2">
      <c r="B3456" s="39" t="s">
        <v>42</v>
      </c>
      <c r="D3456" s="42">
        <f>_xll.qlCalendarAdvance(Calendar,$D3455,B3456,"f",FALSE)</f>
        <v>63999</v>
      </c>
      <c r="E3456" s="140">
        <f>_xll.qlInterestRateIndexValueDate(IndexON,D3456)</f>
        <v>63999</v>
      </c>
      <c r="F3456" s="156">
        <f>IFERROR(_xll.qlIndexFixing(IndexON,D3456,TRUE,_xll.ohTrigger(RecalcTrigger,TriggerON)),NA())</f>
        <v>6.8339821351859342E-3</v>
      </c>
      <c r="H3456" s="42">
        <f>_xll.qlCalendarAdvance(Calendar,$H3455,B3456,"f",FALSE)</f>
        <v>63999</v>
      </c>
      <c r="I3456" s="140">
        <f>_xll.qlInterestRateIndexValueDate(Index1M,$H3456)</f>
        <v>63999</v>
      </c>
      <c r="J3456" s="145">
        <f>IFERROR(_xll.qlIndexFixing(Index1M,$H3456,TRUE,_xll.ohTrigger(RecalcTrigger,Trigger1M)),NA())</f>
        <v>7.6717422475786751E-3</v>
      </c>
      <c r="K3456" s="44">
        <f>IFERROR(_xll.qlIndexFixing(Index3M,H3456,TRUE,_xll.ohTrigger(RecalcTrigger,Trigger3M)),NA())</f>
        <v>7.6787651032161168E-3</v>
      </c>
      <c r="L3456" s="44">
        <f>IFERROR(_xll.qlIndexFixing(Index6M,$H3456,TRUE,_xll.ohTrigger(RecalcTrigger,Trigger6M)),NA())</f>
        <v>7.8725179908658727E-3</v>
      </c>
      <c r="M3456" s="146">
        <f>IFERROR(_xll.qlIndexFixing(Index1Y,$H3456,TRUE,_xll.ohTrigger(RecalcTrigger,Trigger1Y)),NA())</f>
        <v>8.1138056287412899E-3</v>
      </c>
      <c r="N3456" s="145">
        <f>IFERROR(_xll.qlIndexFixing(ONIndex1M,I3456,TRUE,_xll.ohTrigger(RecalcTrigger,Trigger1M)),NA())</f>
        <v>7.6678779878935899E-3</v>
      </c>
      <c r="O3456" s="44">
        <f>IFERROR(_xll.qlIndexFixing(ONIndex3M,I3456,TRUE,_xll.ohTrigger(RecalcTrigger,Trigger3M)),NA())</f>
        <v>7.6680981474408494E-3</v>
      </c>
      <c r="P3456" s="44">
        <f>IFERROR(_xll.qlIndexFixing(ONIndex6M,I3456,TRUE,_xll.ohTrigger(RecalcTrigger,Trigger6M)),NA())</f>
        <v>7.8493344138819143E-3</v>
      </c>
      <c r="Q3456" s="146">
        <f>IFERROR(_xll.qlIndexFixing(ONIndex1Y,I3456,TRUE,_xll.ohTrigger(RecalcTrigger,Trigger1Y)),NA())</f>
        <v>8.0673007821630005E-3</v>
      </c>
    </row>
    <row r="3457" spans="2:17" x14ac:dyDescent="0.2">
      <c r="B3457" s="39" t="s">
        <v>42</v>
      </c>
      <c r="D3457" s="42">
        <f>_xll.qlCalendarAdvance(Calendar,$D3456,B3457,"f",FALSE)</f>
        <v>64006</v>
      </c>
      <c r="E3457" s="140">
        <f>_xll.qlInterestRateIndexValueDate(IndexON,D3457)</f>
        <v>64006</v>
      </c>
      <c r="F3457" s="156">
        <f>IFERROR(_xll.qlIndexFixing(IndexON,D3457,TRUE,_xll.ohTrigger(RecalcTrigger,TriggerON)),NA())</f>
        <v>6.8345410710235477E-3</v>
      </c>
      <c r="H3457" s="42">
        <f>_xll.qlCalendarAdvance(Calendar,$H3456,B3457,"f",FALSE)</f>
        <v>64006</v>
      </c>
      <c r="I3457" s="140">
        <f>_xll.qlInterestRateIndexValueDate(Index1M,$H3457)</f>
        <v>64006</v>
      </c>
      <c r="J3457" s="145">
        <f>IFERROR(_xll.qlIndexFixing(Index1M,$H3457,TRUE,_xll.ohTrigger(RecalcTrigger,Trigger1M)),NA())</f>
        <v>7.6723499487937538E-3</v>
      </c>
      <c r="K3457" s="44">
        <f>IFERROR(_xll.qlIndexFixing(Index3M,H3457,TRUE,_xll.ohTrigger(RecalcTrigger,Trigger3M)),NA())</f>
        <v>7.6792597645034951E-3</v>
      </c>
      <c r="L3457" s="44">
        <f>IFERROR(_xll.qlIndexFixing(Index6M,$H3457,TRUE,_xll.ohTrigger(RecalcTrigger,Trigger6M)),NA())</f>
        <v>7.8730498060105084E-3</v>
      </c>
      <c r="M3457" s="146">
        <f>IFERROR(_xll.qlIndexFixing(Index1Y,$H3457,TRUE,_xll.ohTrigger(RecalcTrigger,Trigger1Y)),NA())</f>
        <v>8.114250495552729E-3</v>
      </c>
      <c r="N3457" s="145">
        <f>IFERROR(_xll.qlIndexFixing(ONIndex1M,I3457,TRUE,_xll.ohTrigger(RecalcTrigger,Trigger1M)),NA())</f>
        <v>7.6685028064149563E-3</v>
      </c>
      <c r="O3457" s="44">
        <f>IFERROR(_xll.qlIndexFixing(ONIndex3M,I3457,TRUE,_xll.ohTrigger(RecalcTrigger,Trigger3M)),NA())</f>
        <v>7.668636127708961E-3</v>
      </c>
      <c r="P3457" s="44">
        <f>IFERROR(_xll.qlIndexFixing(ONIndex6M,I3457,TRUE,_xll.ohTrigger(RecalcTrigger,Trigger6M)),NA())</f>
        <v>7.8499705157475397E-3</v>
      </c>
      <c r="Q3457" s="146">
        <f>IFERROR(_xll.qlIndexFixing(ONIndex1Y,I3457,TRUE,_xll.ohTrigger(RecalcTrigger,Trigger1Y)),NA())</f>
        <v>8.0679611895650982E-3</v>
      </c>
    </row>
    <row r="3458" spans="2:17" x14ac:dyDescent="0.2">
      <c r="B3458" s="39" t="s">
        <v>42</v>
      </c>
      <c r="D3458" s="42">
        <f>_xll.qlCalendarAdvance(Calendar,$D3457,B3458,"f",FALSE)</f>
        <v>64013</v>
      </c>
      <c r="E3458" s="140">
        <f>_xll.qlInterestRateIndexValueDate(IndexON,D3458)</f>
        <v>64013</v>
      </c>
      <c r="F3458" s="156">
        <f>IFERROR(_xll.qlIndexFixing(IndexON,D3458,TRUE,_xll.ohTrigger(RecalcTrigger,TriggerON)),NA())</f>
        <v>6.8355051705104586E-3</v>
      </c>
      <c r="H3458" s="42">
        <f>_xll.qlCalendarAdvance(Calendar,$H3457,B3458,"f",FALSE)</f>
        <v>64013</v>
      </c>
      <c r="I3458" s="140">
        <f>_xll.qlInterestRateIndexValueDate(Index1M,$H3458)</f>
        <v>64013</v>
      </c>
      <c r="J3458" s="145">
        <f>IFERROR(_xll.qlIndexFixing(Index1M,$H3458,TRUE,_xll.ohTrigger(RecalcTrigger,Trigger1M)),NA())</f>
        <v>7.6730724703430531E-3</v>
      </c>
      <c r="K3458" s="44">
        <f>IFERROR(_xll.qlIndexFixing(Index3M,H3458,TRUE,_xll.ohTrigger(RecalcTrigger,Trigger3M)),NA())</f>
        <v>7.6796333061867192E-3</v>
      </c>
      <c r="L3458" s="44">
        <f>IFERROR(_xll.qlIndexFixing(Index6M,$H3458,TRUE,_xll.ohTrigger(RecalcTrigger,Trigger6M)),NA())</f>
        <v>7.8732151852208693E-3</v>
      </c>
      <c r="M3458" s="146">
        <f>IFERROR(_xll.qlIndexFixing(Index1Y,$H3458,TRUE,_xll.ohTrigger(RecalcTrigger,Trigger1Y)),NA())</f>
        <v>8.1146869347681998E-3</v>
      </c>
      <c r="N3458" s="145">
        <f>IFERROR(_xll.qlIndexFixing(ONIndex1M,I3458,TRUE,_xll.ohTrigger(RecalcTrigger,Trigger1M)),NA())</f>
        <v>7.6696166591185833E-3</v>
      </c>
      <c r="O3458" s="44">
        <f>IFERROR(_xll.qlIndexFixing(ONIndex3M,I3458,TRUE,_xll.ohTrigger(RecalcTrigger,Trigger3M)),NA())</f>
        <v>7.669639970897979E-3</v>
      </c>
      <c r="P3458" s="44">
        <f>IFERROR(_xll.qlIndexFixing(ONIndex6M,I3458,TRUE,_xll.ohTrigger(RecalcTrigger,Trigger6M)),NA())</f>
        <v>7.8511140968753335E-3</v>
      </c>
      <c r="Q3458" s="146">
        <f>IFERROR(_xll.qlIndexFixing(ONIndex1Y,I3458,TRUE,_xll.ohTrigger(RecalcTrigger,Trigger1Y)),NA())</f>
        <v>8.0691545810400722E-3</v>
      </c>
    </row>
    <row r="3459" spans="2:17" x14ac:dyDescent="0.2">
      <c r="B3459" s="39" t="s">
        <v>42</v>
      </c>
      <c r="D3459" s="42">
        <f>_xll.qlCalendarAdvance(Calendar,$D3458,B3459,"f",FALSE)</f>
        <v>64020</v>
      </c>
      <c r="E3459" s="140">
        <f>_xll.qlInterestRateIndexValueDate(IndexON,D3459)</f>
        <v>64020</v>
      </c>
      <c r="F3459" s="156">
        <f>IFERROR(_xll.qlIndexFixing(IndexON,D3459,TRUE,_xll.ohTrigger(RecalcTrigger,TriggerON)),NA())</f>
        <v>6.8356377171641114E-3</v>
      </c>
      <c r="H3459" s="42">
        <f>_xll.qlCalendarAdvance(Calendar,$H3458,B3459,"f",FALSE)</f>
        <v>64020</v>
      </c>
      <c r="I3459" s="140">
        <f>_xll.qlInterestRateIndexValueDate(Index1M,$H3459)</f>
        <v>64020</v>
      </c>
      <c r="J3459" s="145">
        <f>IFERROR(_xll.qlIndexFixing(Index1M,$H3459,TRUE,_xll.ohTrigger(RecalcTrigger,Trigger1M)),NA())</f>
        <v>7.6735416085690553E-3</v>
      </c>
      <c r="K3459" s="44">
        <f>IFERROR(_xll.qlIndexFixing(Index3M,H3459,TRUE,_xll.ohTrigger(RecalcTrigger,Trigger3M)),NA())</f>
        <v>7.6801147989899298E-3</v>
      </c>
      <c r="L3459" s="44">
        <f>IFERROR(_xll.qlIndexFixing(Index6M,$H3459,TRUE,_xll.ohTrigger(RecalcTrigger,Trigger6M)),NA())</f>
        <v>7.873732531391545E-3</v>
      </c>
      <c r="M3459" s="146">
        <f>IFERROR(_xll.qlIndexFixing(Index1Y,$H3459,TRUE,_xll.ohTrigger(RecalcTrigger,Trigger1Y)),NA())</f>
        <v>8.1151149463771326E-3</v>
      </c>
      <c r="N3459" s="145">
        <f>IFERROR(_xll.qlIndexFixing(ONIndex1M,I3459,TRUE,_xll.ohTrigger(RecalcTrigger,Trigger1M)),NA())</f>
        <v>7.669728716105384E-3</v>
      </c>
      <c r="O3459" s="44">
        <f>IFERROR(_xll.qlIndexFixing(ONIndex3M,I3459,TRUE,_xll.ohTrigger(RecalcTrigger,Trigger3M)),NA())</f>
        <v>7.6696916586660446E-3</v>
      </c>
      <c r="P3459" s="44">
        <f>IFERROR(_xll.qlIndexFixing(ONIndex6M,I3459,TRUE,_xll.ohTrigger(RecalcTrigger,Trigger6M)),NA())</f>
        <v>7.8512185637968912E-3</v>
      </c>
      <c r="Q3459" s="146">
        <f>IFERROR(_xll.qlIndexFixing(ONIndex1Y,I3459,TRUE,_xll.ohTrigger(RecalcTrigger,Trigger1Y)),NA())</f>
        <v>8.0692569255702562E-3</v>
      </c>
    </row>
    <row r="3460" spans="2:17" x14ac:dyDescent="0.2">
      <c r="B3460" s="39" t="s">
        <v>42</v>
      </c>
      <c r="D3460" s="42">
        <f>_xll.qlCalendarAdvance(Calendar,$D3459,B3460,"f",FALSE)</f>
        <v>64027</v>
      </c>
      <c r="E3460" s="140">
        <f>_xll.qlInterestRateIndexValueDate(IndexON,D3460)</f>
        <v>64027</v>
      </c>
      <c r="F3460" s="156">
        <f>IFERROR(_xll.qlIndexFixing(IndexON,D3460,TRUE,_xll.ohTrigger(RecalcTrigger,TriggerON)),NA())</f>
        <v>6.8361754276291542E-3</v>
      </c>
      <c r="H3460" s="42">
        <f>_xll.qlCalendarAdvance(Calendar,$H3459,B3460,"f",FALSE)</f>
        <v>64027</v>
      </c>
      <c r="I3460" s="140">
        <f>_xll.qlInterestRateIndexValueDate(Index1M,$H3460)</f>
        <v>64027</v>
      </c>
      <c r="J3460" s="145">
        <f>IFERROR(_xll.qlIndexFixing(Index1M,$H3460,TRUE,_xll.ohTrigger(RecalcTrigger,Trigger1M)),NA())</f>
        <v>7.674125567129278E-3</v>
      </c>
      <c r="K3460" s="44">
        <f>IFERROR(_xll.qlIndexFixing(Index3M,H3460,TRUE,_xll.ohTrigger(RecalcTrigger,Trigger3M)),NA())</f>
        <v>7.6805894690776472E-3</v>
      </c>
      <c r="L3460" s="44">
        <f>IFERROR(_xll.qlIndexFixing(Index6M,$H3460,TRUE,_xll.ohTrigger(RecalcTrigger,Trigger6M)),NA())</f>
        <v>7.8742417941589666E-3</v>
      </c>
      <c r="M3460" s="146">
        <f>IFERROR(_xll.qlIndexFixing(Index1Y,$H3460,TRUE,_xll.ohTrigger(RecalcTrigger,Trigger1Y)),NA())</f>
        <v>8.115648874374751E-3</v>
      </c>
      <c r="N3460" s="145">
        <f>IFERROR(_xll.qlIndexFixing(ONIndex1M,I3460,TRUE,_xll.ohTrigger(RecalcTrigger,Trigger1M)),NA())</f>
        <v>7.6703298072744452E-3</v>
      </c>
      <c r="O3460" s="44">
        <f>IFERROR(_xll.qlIndexFixing(ONIndex3M,I3460,TRUE,_xll.ohTrigger(RecalcTrigger,Trigger3M)),NA())</f>
        <v>7.6702092093550167E-3</v>
      </c>
      <c r="P3460" s="44">
        <f>IFERROR(_xll.qlIndexFixing(ONIndex6M,I3460,TRUE,_xll.ohTrigger(RecalcTrigger,Trigger6M)),NA())</f>
        <v>7.8518305098995711E-3</v>
      </c>
      <c r="Q3460" s="146">
        <f>IFERROR(_xll.qlIndexFixing(ONIndex1Y,I3460,TRUE,_xll.ohTrigger(RecalcTrigger,Trigger1Y)),NA())</f>
        <v>8.0698922541733165E-3</v>
      </c>
    </row>
    <row r="3461" spans="2:17" x14ac:dyDescent="0.2">
      <c r="B3461" s="39" t="s">
        <v>42</v>
      </c>
      <c r="D3461" s="42">
        <f>_xll.qlCalendarAdvance(Calendar,$D3460,B3461,"f",FALSE)</f>
        <v>64034</v>
      </c>
      <c r="E3461" s="140">
        <f>_xll.qlInterestRateIndexValueDate(IndexON,D3461)</f>
        <v>64034</v>
      </c>
      <c r="F3461" s="156">
        <f>IFERROR(_xll.qlIndexFixing(IndexON,D3461,TRUE,_xll.ohTrigger(RecalcTrigger,TriggerON)),NA())</f>
        <v>6.8367060628349297E-3</v>
      </c>
      <c r="H3461" s="42">
        <f>_xll.qlCalendarAdvance(Calendar,$H3460,B3461,"f",FALSE)</f>
        <v>64034</v>
      </c>
      <c r="I3461" s="140">
        <f>_xll.qlInterestRateIndexValueDate(Index1M,$H3461)</f>
        <v>64034</v>
      </c>
      <c r="J3461" s="145">
        <f>IFERROR(_xll.qlIndexFixing(Index1M,$H3461,TRUE,_xll.ohTrigger(RecalcTrigger,Trigger1M)),NA())</f>
        <v>7.6748226869025127E-3</v>
      </c>
      <c r="K3461" s="44">
        <f>IFERROR(_xll.qlIndexFixing(Index3M,H3461,TRUE,_xll.ohTrigger(RecalcTrigger,Trigger3M)),NA())</f>
        <v>7.6810573164454166E-3</v>
      </c>
      <c r="L3461" s="44">
        <f>IFERROR(_xll.qlIndexFixing(Index6M,$H3461,TRUE,_xll.ohTrigger(RecalcTrigger,Trigger6M)),NA())</f>
        <v>7.8747429735169325E-3</v>
      </c>
      <c r="M3461" s="146">
        <f>IFERROR(_xll.qlIndexFixing(Index1Y,$H3461,TRUE,_xll.ohTrigger(RecalcTrigger,Trigger1Y)),NA())</f>
        <v>8.1159456867311158E-3</v>
      </c>
      <c r="N3461" s="145">
        <f>IFERROR(_xll.qlIndexFixing(ONIndex1M,I3461,TRUE,_xll.ohTrigger(RecalcTrigger,Trigger1M)),NA())</f>
        <v>7.6709229893801023E-3</v>
      </c>
      <c r="O3461" s="44">
        <f>IFERROR(_xll.qlIndexFixing(ONIndex3M,I3461,TRUE,_xll.ohTrigger(RecalcTrigger,Trigger3M)),NA())</f>
        <v>7.6707199501302448E-3</v>
      </c>
      <c r="P3461" s="44">
        <f>IFERROR(_xll.qlIndexFixing(ONIndex6M,I3461,TRUE,_xll.ohTrigger(RecalcTrigger,Trigger6M)),NA())</f>
        <v>7.8524344040542537E-3</v>
      </c>
      <c r="Q3461" s="146">
        <f>IFERROR(_xll.qlIndexFixing(ONIndex1Y,I3461,TRUE,_xll.ohTrigger(RecalcTrigger,Trigger1Y)),NA())</f>
        <v>8.0705192231766976E-3</v>
      </c>
    </row>
    <row r="3462" spans="2:17" x14ac:dyDescent="0.2">
      <c r="B3462" s="39" t="s">
        <v>42</v>
      </c>
      <c r="D3462" s="42">
        <f>_xll.qlCalendarAdvance(Calendar,$D3461,B3462,"f",FALSE)</f>
        <v>64041</v>
      </c>
      <c r="E3462" s="140">
        <f>_xll.qlInterestRateIndexValueDate(IndexON,D3462)</f>
        <v>64041</v>
      </c>
      <c r="F3462" s="156">
        <f>IFERROR(_xll.qlIndexFixing(IndexON,D3462,TRUE,_xll.ohTrigger(RecalcTrigger,TriggerON)),NA())</f>
        <v>6.8372296229435303E-3</v>
      </c>
      <c r="H3462" s="42">
        <f>_xll.qlCalendarAdvance(Calendar,$H3461,B3462,"f",FALSE)</f>
        <v>64041</v>
      </c>
      <c r="I3462" s="140">
        <f>_xll.qlInterestRateIndexValueDate(Index1M,$H3462)</f>
        <v>64041</v>
      </c>
      <c r="J3462" s="145">
        <f>IFERROR(_xll.qlIndexFixing(Index1M,$H3462,TRUE,_xll.ohTrigger(RecalcTrigger,Trigger1M)),NA())</f>
        <v>7.6752697415898019E-3</v>
      </c>
      <c r="K3462" s="44">
        <f>IFERROR(_xll.qlIndexFixing(Index3M,H3462,TRUE,_xll.ohTrigger(RecalcTrigger,Trigger3M)),NA())</f>
        <v>7.6816307280843359E-3</v>
      </c>
      <c r="L3462" s="44">
        <f>IFERROR(_xll.qlIndexFixing(Index6M,$H3462,TRUE,_xll.ohTrigger(RecalcTrigger,Trigger6M)),NA())</f>
        <v>7.8755876229284535E-3</v>
      </c>
      <c r="M3462" s="146">
        <f>IFERROR(_xll.qlIndexFixing(Index1Y,$H3462,TRUE,_xll.ohTrigger(RecalcTrigger,Trigger1Y)),NA())</f>
        <v>8.1164615735065913E-3</v>
      </c>
      <c r="N3462" s="145">
        <f>IFERROR(_xll.qlIndexFixing(ONIndex1M,I3462,TRUE,_xll.ohTrigger(RecalcTrigger,Trigger1M)),NA())</f>
        <v>7.6715082625034015E-3</v>
      </c>
      <c r="O3462" s="44">
        <f>IFERROR(_xll.qlIndexFixing(ONIndex3M,I3462,TRUE,_xll.ohTrigger(RecalcTrigger,Trigger3M)),NA())</f>
        <v>7.6712238809917288E-3</v>
      </c>
      <c r="P3462" s="44">
        <f>IFERROR(_xll.qlIndexFixing(ONIndex6M,I3462,TRUE,_xll.ohTrigger(RecalcTrigger,Trigger6M)),NA())</f>
        <v>7.8530302463419854E-3</v>
      </c>
      <c r="Q3462" s="146">
        <f>IFERROR(_xll.qlIndexFixing(ONIndex1Y,I3462,TRUE,_xll.ohTrigger(RecalcTrigger,Trigger1Y)),NA())</f>
        <v>8.0711378325803995E-3</v>
      </c>
    </row>
    <row r="3463" spans="2:17" x14ac:dyDescent="0.2">
      <c r="B3463" s="39" t="s">
        <v>42</v>
      </c>
      <c r="D3463" s="42">
        <f>_xll.qlCalendarAdvance(Calendar,$D3462,B3463,"f",FALSE)</f>
        <v>64048</v>
      </c>
      <c r="E3463" s="140">
        <f>_xll.qlInterestRateIndexValueDate(IndexON,D3463)</f>
        <v>64048</v>
      </c>
      <c r="F3463" s="156">
        <f>IFERROR(_xll.qlIndexFixing(IndexON,D3463,TRUE,_xll.ohTrigger(RecalcTrigger,TriggerON)),NA())</f>
        <v>6.8377461078739099E-3</v>
      </c>
      <c r="H3463" s="42">
        <f>_xll.qlCalendarAdvance(Calendar,$H3462,B3463,"f",FALSE)</f>
        <v>64048</v>
      </c>
      <c r="I3463" s="140">
        <f>_xll.qlInterestRateIndexValueDate(Index1M,$H3463)</f>
        <v>64048</v>
      </c>
      <c r="J3463" s="145">
        <f>IFERROR(_xll.qlIndexFixing(Index1M,$H3463,TRUE,_xll.ohTrigger(RecalcTrigger,Trigger1M)),NA())</f>
        <v>7.6758299574850378E-3</v>
      </c>
      <c r="K3463" s="44">
        <f>IFERROR(_xll.qlIndexFixing(Index3M,H3463,TRUE,_xll.ohTrigger(RecalcTrigger,Trigger3M)),NA())</f>
        <v>7.6820844522107945E-3</v>
      </c>
      <c r="L3463" s="44">
        <f>IFERROR(_xll.qlIndexFixing(Index6M,$H3463,TRUE,_xll.ohTrigger(RecalcTrigger,Trigger6M)),NA())</f>
        <v>7.8760709345067278E-3</v>
      </c>
      <c r="M3463" s="146">
        <f>IFERROR(_xll.qlIndexFixing(Index1Y,$H3463,TRUE,_xll.ohTrigger(RecalcTrigger,Trigger1Y)),NA())</f>
        <v>8.1167427165312091E-3</v>
      </c>
      <c r="N3463" s="145">
        <f>IFERROR(_xll.qlIndexFixing(ONIndex1M,I3463,TRUE,_xll.ohTrigger(RecalcTrigger,Trigger1M)),NA())</f>
        <v>7.6720856264012038E-3</v>
      </c>
      <c r="O3463" s="44">
        <f>IFERROR(_xll.qlIndexFixing(ONIndex3M,I3463,TRUE,_xll.ohTrigger(RecalcTrigger,Trigger3M)),NA())</f>
        <v>7.6717210020205151E-3</v>
      </c>
      <c r="P3463" s="44">
        <f>IFERROR(_xll.qlIndexFixing(ONIndex6M,I3463,TRUE,_xll.ohTrigger(RecalcTrigger,Trigger6M)),NA())</f>
        <v>7.8536180366006736E-3</v>
      </c>
      <c r="Q3463" s="146">
        <f>IFERROR(_xll.qlIndexFixing(ONIndex1Y,I3463,TRUE,_xll.ohTrigger(RecalcTrigger,Trigger1Y)),NA())</f>
        <v>8.0717480824654686E-3</v>
      </c>
    </row>
    <row r="3464" spans="2:17" x14ac:dyDescent="0.2">
      <c r="B3464" s="39" t="s">
        <v>42</v>
      </c>
      <c r="D3464" s="42">
        <f>_xll.qlCalendarAdvance(Calendar,$D3463,B3464,"f",FALSE)</f>
        <v>64055</v>
      </c>
      <c r="E3464" s="140">
        <f>_xll.qlInterestRateIndexValueDate(IndexON,D3464)</f>
        <v>64055</v>
      </c>
      <c r="F3464" s="156">
        <f>IFERROR(_xll.qlIndexFixing(IndexON,D3464,TRUE,_xll.ohTrigger(RecalcTrigger,TriggerON)),NA())</f>
        <v>6.838255517788161E-3</v>
      </c>
      <c r="H3464" s="42">
        <f>_xll.qlCalendarAdvance(Calendar,$H3463,B3464,"f",FALSE)</f>
        <v>64055</v>
      </c>
      <c r="I3464" s="140">
        <f>_xll.qlInterestRateIndexValueDate(Index1M,$H3464)</f>
        <v>64055</v>
      </c>
      <c r="J3464" s="145">
        <f>IFERROR(_xll.qlIndexFixing(Index1M,$H3464,TRUE,_xll.ohTrigger(RecalcTrigger,Trigger1M)),NA())</f>
        <v>7.6763822591552344E-3</v>
      </c>
      <c r="K3464" s="44">
        <f>IFERROR(_xll.qlIndexFixing(Index3M,H3464,TRUE,_xll.ohTrigger(RecalcTrigger,Trigger3M)),NA())</f>
        <v>7.6825313534693183E-3</v>
      </c>
      <c r="L3464" s="44">
        <f>IFERROR(_xll.qlIndexFixing(Index6M,$H3464,TRUE,_xll.ohTrigger(RecalcTrigger,Trigger6M)),NA())</f>
        <v>7.8765461621367952E-3</v>
      </c>
      <c r="M3464" s="146">
        <f>IFERROR(_xll.qlIndexFixing(Index1Y,$H3464,TRUE,_xll.ohTrigger(RecalcTrigger,Trigger1Y)),NA())</f>
        <v>8.1171285899482217E-3</v>
      </c>
      <c r="N3464" s="145">
        <f>IFERROR(_xll.qlIndexFixing(ONIndex1M,I3464,TRUE,_xll.ohTrigger(RecalcTrigger,Trigger1M)),NA())</f>
        <v>7.6726550811545557E-3</v>
      </c>
      <c r="O3464" s="44">
        <f>IFERROR(_xll.qlIndexFixing(ONIndex3M,I3464,TRUE,_xll.ohTrigger(RecalcTrigger,Trigger3M)),NA())</f>
        <v>7.6722113132166037E-3</v>
      </c>
      <c r="P3464" s="44">
        <f>IFERROR(_xll.qlIndexFixing(ONIndex6M,I3464,TRUE,_xll.ohTrigger(RecalcTrigger,Trigger6M)),NA())</f>
        <v>7.8541977751545033E-3</v>
      </c>
      <c r="Q3464" s="146">
        <f>IFERROR(_xll.qlIndexFixing(ONIndex1Y,I3464,TRUE,_xll.ohTrigger(RecalcTrigger,Trigger1Y)),NA())</f>
        <v>8.0723499726698122E-3</v>
      </c>
    </row>
    <row r="3465" spans="2:17" x14ac:dyDescent="0.2">
      <c r="B3465" s="39" t="s">
        <v>42</v>
      </c>
      <c r="D3465" s="42">
        <f>_xll.qlCalendarAdvance(Calendar,$D3464,B3465,"f",FALSE)</f>
        <v>64062</v>
      </c>
      <c r="E3465" s="140">
        <f>_xll.qlInterestRateIndexValueDate(IndexON,D3465)</f>
        <v>64062</v>
      </c>
      <c r="F3465" s="156">
        <f>IFERROR(_xll.qlIndexFixing(IndexON,D3465,TRUE,_xll.ohTrigger(RecalcTrigger,TriggerON)),NA())</f>
        <v>6.838757852524191E-3</v>
      </c>
      <c r="H3465" s="42">
        <f>_xll.qlCalendarAdvance(Calendar,$H3464,B3465,"f",FALSE)</f>
        <v>64062</v>
      </c>
      <c r="I3465" s="140">
        <f>_xll.qlInterestRateIndexValueDate(Index1M,$H3465)</f>
        <v>64062</v>
      </c>
      <c r="J3465" s="145">
        <f>IFERROR(_xll.qlIndexFixing(Index1M,$H3465,TRUE,_xll.ohTrigger(RecalcTrigger,Trigger1M)),NA())</f>
        <v>7.6769266466029246E-3</v>
      </c>
      <c r="K3465" s="44">
        <f>IFERROR(_xll.qlIndexFixing(Index3M,H3465,TRUE,_xll.ohTrigger(RecalcTrigger,Trigger3M)),NA())</f>
        <v>7.6829714318563834E-3</v>
      </c>
      <c r="L3465" s="44">
        <f>IFERROR(_xll.qlIndexFixing(Index6M,$H3465,TRUE,_xll.ohTrigger(RecalcTrigger,Trigger6M)),NA())</f>
        <v>7.8770133058116837E-3</v>
      </c>
      <c r="M3465" s="146">
        <f>IFERROR(_xll.qlIndexFixing(Index1Y,$H3465,TRUE,_xll.ohTrigger(RecalcTrigger,Trigger1Y)),NA())</f>
        <v>8.1176174134126727E-3</v>
      </c>
      <c r="N3465" s="145">
        <f>IFERROR(_xll.qlIndexFixing(ONIndex1M,I3465,TRUE,_xll.ohTrigger(RecalcTrigger,Trigger1M)),NA())</f>
        <v>7.673216627006596E-3</v>
      </c>
      <c r="O3465" s="44">
        <f>IFERROR(_xll.qlIndexFixing(ONIndex3M,I3465,TRUE,_xll.ohTrigger(RecalcTrigger,Trigger3M)),NA())</f>
        <v>7.6726948144179019E-3</v>
      </c>
      <c r="P3465" s="44">
        <f>IFERROR(_xll.qlIndexFixing(ONIndex6M,I3465,TRUE,_xll.ohTrigger(RecalcTrigger,Trigger6M)),NA())</f>
        <v>7.8547694616792896E-3</v>
      </c>
      <c r="Q3465" s="146">
        <f>IFERROR(_xll.qlIndexFixing(ONIndex1Y,I3465,TRUE,_xll.ohTrigger(RecalcTrigger,Trigger1Y)),NA())</f>
        <v>8.0729435034365693E-3</v>
      </c>
    </row>
    <row r="3466" spans="2:17" x14ac:dyDescent="0.2">
      <c r="B3466" s="39" t="s">
        <v>42</v>
      </c>
      <c r="D3466" s="42">
        <f>_xll.qlCalendarAdvance(Calendar,$D3465,B3466,"f",FALSE)</f>
        <v>64069</v>
      </c>
      <c r="E3466" s="140">
        <f>_xll.qlInterestRateIndexValueDate(IndexON,D3466)</f>
        <v>64069</v>
      </c>
      <c r="F3466" s="156">
        <f>IFERROR(_xll.qlIndexFixing(IndexON,D3466,TRUE,_xll.ohTrigger(RecalcTrigger,TriggerON)),NA())</f>
        <v>6.8392531120009536E-3</v>
      </c>
      <c r="H3466" s="42">
        <f>_xll.qlCalendarAdvance(Calendar,$H3465,B3466,"f",FALSE)</f>
        <v>64069</v>
      </c>
      <c r="I3466" s="140">
        <f>_xll.qlInterestRateIndexValueDate(Index1M,$H3466)</f>
        <v>64069</v>
      </c>
      <c r="J3466" s="145">
        <f>IFERROR(_xll.qlIndexFixing(Index1M,$H3466,TRUE,_xll.ohTrigger(RecalcTrigger,Trigger1M)),NA())</f>
        <v>7.6771078923162633E-3</v>
      </c>
      <c r="K3466" s="44">
        <f>IFERROR(_xll.qlIndexFixing(Index3M,H3466,TRUE,_xll.ohTrigger(RecalcTrigger,Trigger3M)),NA())</f>
        <v>7.683404687370228E-3</v>
      </c>
      <c r="L3466" s="44">
        <f>IFERROR(_xll.qlIndexFixing(Index6M,$H3466,TRUE,_xll.ohTrigger(RecalcTrigger,Trigger6M)),NA())</f>
        <v>7.877127618953688E-3</v>
      </c>
      <c r="M3466" s="146">
        <f>IFERROR(_xll.qlIndexFixing(Index1Y,$H3466,TRUE,_xll.ohTrigger(RecalcTrigger,Trigger1Y)),NA())</f>
        <v>8.1175423716075557E-3</v>
      </c>
      <c r="N3466" s="145">
        <f>IFERROR(_xll.qlIndexFixing(ONIndex1M,I3466,TRUE,_xll.ohTrigger(RecalcTrigger,Trigger1M)),NA())</f>
        <v>7.6737702635520932E-3</v>
      </c>
      <c r="O3466" s="44">
        <f>IFERROR(_xll.qlIndexFixing(ONIndex3M,I3466,TRUE,_xll.ohTrigger(RecalcTrigger,Trigger3M)),NA())</f>
        <v>7.6731715057054561E-3</v>
      </c>
      <c r="P3466" s="44">
        <f>IFERROR(_xll.qlIndexFixing(ONIndex6M,I3466,TRUE,_xll.ohTrigger(RecalcTrigger,Trigger6M)),NA())</f>
        <v>7.8553330961750323E-3</v>
      </c>
      <c r="Q3466" s="146">
        <f>IFERROR(_xll.qlIndexFixing(ONIndex1Y,I3466,TRUE,_xll.ohTrigger(RecalcTrigger,Trigger1Y)),NA())</f>
        <v>8.0735286745226009E-3</v>
      </c>
    </row>
    <row r="3467" spans="2:17" x14ac:dyDescent="0.2">
      <c r="B3467" s="39" t="s">
        <v>42</v>
      </c>
      <c r="D3467" s="42">
        <f>_xll.qlCalendarAdvance(Calendar,$D3466,B3467,"f",FALSE)</f>
        <v>64076</v>
      </c>
      <c r="E3467" s="140">
        <f>_xll.qlInterestRateIndexValueDate(IndexON,D3467)</f>
        <v>64076</v>
      </c>
      <c r="F3467" s="156">
        <f>IFERROR(_xll.qlIndexFixing(IndexON,D3467,TRUE,_xll.ohTrigger(RecalcTrigger,TriggerON)),NA())</f>
        <v>6.8397412965426341E-3</v>
      </c>
      <c r="H3467" s="42">
        <f>_xll.qlCalendarAdvance(Calendar,$H3466,B3467,"f",FALSE)</f>
        <v>64076</v>
      </c>
      <c r="I3467" s="140">
        <f>_xll.qlInterestRateIndexValueDate(Index1M,$H3467)</f>
        <v>64076</v>
      </c>
      <c r="J3467" s="145">
        <f>IFERROR(_xll.qlIndexFixing(Index1M,$H3467,TRUE,_xll.ohTrigger(RecalcTrigger,Trigger1M)),NA())</f>
        <v>7.6779916788181218E-3</v>
      </c>
      <c r="K3467" s="44">
        <f>IFERROR(_xll.qlIndexFixing(Index3M,H3467,TRUE,_xll.ohTrigger(RecalcTrigger,Trigger3M)),NA())</f>
        <v>7.6838311200099711E-3</v>
      </c>
      <c r="L3467" s="44">
        <f>IFERROR(_xll.qlIndexFixing(Index6M,$H3467,TRUE,_xll.ohTrigger(RecalcTrigger,Trigger6M)),NA())</f>
        <v>7.877580297730476E-3</v>
      </c>
      <c r="M3467" s="146">
        <f>IFERROR(_xll.qlIndexFixing(Index1Y,$H3467,TRUE,_xll.ohTrigger(RecalcTrigger,Trigger1Y)),NA())</f>
        <v>8.118235644150389E-3</v>
      </c>
      <c r="N3467" s="145">
        <f>IFERROR(_xll.qlIndexFixing(ONIndex1M,I3467,TRUE,_xll.ohTrigger(RecalcTrigger,Trigger1M)),NA())</f>
        <v>7.6743159911962788E-3</v>
      </c>
      <c r="O3467" s="44">
        <f>IFERROR(_xll.qlIndexFixing(ONIndex3M,I3467,TRUE,_xll.ohTrigger(RecalcTrigger,Trigger3M)),NA())</f>
        <v>7.6736413873224052E-3</v>
      </c>
      <c r="P3467" s="44">
        <f>IFERROR(_xll.qlIndexFixing(ONIndex6M,I3467,TRUE,_xll.ohTrigger(RecalcTrigger,Trigger6M)),NA())</f>
        <v>7.8558886789659166E-3</v>
      </c>
      <c r="Q3467" s="146">
        <f>IFERROR(_xll.qlIndexFixing(ONIndex1Y,I3467,TRUE,_xll.ohTrigger(RecalcTrigger,Trigger1Y)),NA())</f>
        <v>8.0741054860089534E-3</v>
      </c>
    </row>
    <row r="3468" spans="2:17" x14ac:dyDescent="0.2">
      <c r="B3468" s="39" t="s">
        <v>42</v>
      </c>
      <c r="D3468" s="42">
        <f>_xll.qlCalendarAdvance(Calendar,$D3467,B3468,"f",FALSE)</f>
        <v>64083</v>
      </c>
      <c r="E3468" s="140">
        <f>_xll.qlInterestRateIndexValueDate(IndexON,D3468)</f>
        <v>64083</v>
      </c>
      <c r="F3468" s="156">
        <f>IFERROR(_xll.qlIndexFixing(IndexON,D3468,TRUE,_xll.ohTrigger(RecalcTrigger,TriggerON)),NA())</f>
        <v>6.8402224058250471E-3</v>
      </c>
      <c r="H3468" s="42">
        <f>_xll.qlCalendarAdvance(Calendar,$H3467,B3468,"f",FALSE)</f>
        <v>64083</v>
      </c>
      <c r="I3468" s="140">
        <f>_xll.qlInterestRateIndexValueDate(Index1M,$H3468)</f>
        <v>64083</v>
      </c>
      <c r="J3468" s="145">
        <f>IFERROR(_xll.qlIndexFixing(Index1M,$H3468,TRUE,_xll.ohTrigger(RecalcTrigger,Trigger1M)),NA())</f>
        <v>7.6785123235805636E-3</v>
      </c>
      <c r="K3468" s="44">
        <f>IFERROR(_xll.qlIndexFixing(Index3M,H3468,TRUE,_xll.ohTrigger(RecalcTrigger,Trigger3M)),NA())</f>
        <v>7.6842507297703267E-3</v>
      </c>
      <c r="L3468" s="44">
        <f>IFERROR(_xll.qlIndexFixing(Index6M,$H3468,TRUE,_xll.ohTrigger(RecalcTrigger,Trigger6M)),NA())</f>
        <v>7.8780248930570649E-3</v>
      </c>
      <c r="M3468" s="146">
        <f>IFERROR(_xll.qlIndexFixing(Index1Y,$H3468,TRUE,_xll.ohTrigger(RecalcTrigger,Trigger1Y)),NA())</f>
        <v>8.1185878068371041E-3</v>
      </c>
      <c r="N3468" s="145">
        <f>IFERROR(_xll.qlIndexFixing(ONIndex1M,I3468,TRUE,_xll.ohTrigger(RecalcTrigger,Trigger1M)),NA())</f>
        <v>7.6748538096960139E-3</v>
      </c>
      <c r="O3468" s="44">
        <f>IFERROR(_xll.qlIndexFixing(ONIndex3M,I3468,TRUE,_xll.ohTrigger(RecalcTrigger,Trigger3M)),NA())</f>
        <v>7.6741044589445639E-3</v>
      </c>
      <c r="P3468" s="44">
        <f>IFERROR(_xll.qlIndexFixing(ONIndex6M,I3468,TRUE,_xll.ohTrigger(RecalcTrigger,Trigger6M)),NA())</f>
        <v>7.8564362096467111E-3</v>
      </c>
      <c r="Q3468" s="146">
        <f>IFERROR(_xll.qlIndexFixing(ONIndex1Y,I3468,TRUE,_xll.ohTrigger(RecalcTrigger,Trigger1Y)),NA())</f>
        <v>8.074673937976673E-3</v>
      </c>
    </row>
    <row r="3469" spans="2:17" x14ac:dyDescent="0.2">
      <c r="B3469" s="39" t="s">
        <v>42</v>
      </c>
      <c r="D3469" s="42">
        <f>_xll.qlCalendarAdvance(Calendar,$D3468,B3469,"f",FALSE)</f>
        <v>64090</v>
      </c>
      <c r="E3469" s="140">
        <f>_xll.qlInterestRateIndexValueDate(IndexON,D3469)</f>
        <v>64090</v>
      </c>
      <c r="F3469" s="156">
        <f>IFERROR(_xll.qlIndexFixing(IndexON,D3469,TRUE,_xll.ohTrigger(RecalcTrigger,TriggerON)),NA())</f>
        <v>6.8406964399292391E-3</v>
      </c>
      <c r="H3469" s="42">
        <f>_xll.qlCalendarAdvance(Calendar,$H3468,B3469,"f",FALSE)</f>
        <v>64090</v>
      </c>
      <c r="I3469" s="140">
        <f>_xll.qlInterestRateIndexValueDate(Index1M,$H3469)</f>
        <v>64090</v>
      </c>
      <c r="J3469" s="145">
        <f>IFERROR(_xll.qlIndexFixing(Index1M,$H3469,TRUE,_xll.ohTrigger(RecalcTrigger,Trigger1M)),NA())</f>
        <v>7.6790250541154334E-3</v>
      </c>
      <c r="K3469" s="44">
        <f>IFERROR(_xll.qlIndexFixing(Index3M,H3469,TRUE,_xll.ohTrigger(RecalcTrigger,Trigger3M)),NA())</f>
        <v>7.6846635166521763E-3</v>
      </c>
      <c r="L3469" s="44">
        <f>IFERROR(_xll.qlIndexFixing(Index6M,$H3469,TRUE,_xll.ohTrigger(RecalcTrigger,Trigger6M)),NA())</f>
        <v>7.8784614049285835E-3</v>
      </c>
      <c r="M3469" s="146">
        <f>IFERROR(_xll.qlIndexFixing(Index1Y,$H3469,TRUE,_xll.ohTrigger(RecalcTrigger,Trigger1Y)),NA())</f>
        <v>8.1189315418181748E-3</v>
      </c>
      <c r="N3469" s="145">
        <f>IFERROR(_xll.qlIndexFixing(ONIndex1M,I3469,TRUE,_xll.ohTrigger(RecalcTrigger,Trigger1M)),NA())</f>
        <v>7.6753837189702523E-3</v>
      </c>
      <c r="O3469" s="44">
        <f>IFERROR(_xll.qlIndexFixing(ONIndex3M,I3469,TRUE,_xll.ohTrigger(RecalcTrigger,Trigger3M)),NA())</f>
        <v>7.674560720734025E-3</v>
      </c>
      <c r="P3469" s="44">
        <f>IFERROR(_xll.qlIndexFixing(ONIndex6M,I3469,TRUE,_xll.ohTrigger(RecalcTrigger,Trigger6M)),NA())</f>
        <v>7.8569756884605546E-3</v>
      </c>
      <c r="Q3469" s="146">
        <f>IFERROR(_xll.qlIndexFixing(ONIndex1Y,I3469,TRUE,_xll.ohTrigger(RecalcTrigger,Trigger1Y)),NA())</f>
        <v>8.0752340302636672E-3</v>
      </c>
    </row>
    <row r="3470" spans="2:17" x14ac:dyDescent="0.2">
      <c r="B3470" s="39" t="s">
        <v>42</v>
      </c>
      <c r="D3470" s="42">
        <f>_xll.qlCalendarAdvance(Calendar,$D3469,B3470,"f",FALSE)</f>
        <v>64097</v>
      </c>
      <c r="E3470" s="140">
        <f>_xll.qlInterestRateIndexValueDate(IndexON,D3470)</f>
        <v>64097</v>
      </c>
      <c r="F3470" s="156">
        <f>IFERROR(_xll.qlIndexFixing(IndexON,D3470,TRUE,_xll.ohTrigger(RecalcTrigger,TriggerON)),NA())</f>
        <v>6.8411633989362564E-3</v>
      </c>
      <c r="H3470" s="42">
        <f>_xll.qlCalendarAdvance(Calendar,$H3469,B3470,"f",FALSE)</f>
        <v>64097</v>
      </c>
      <c r="I3470" s="140">
        <f>_xll.qlInterestRateIndexValueDate(Index1M,$H3470)</f>
        <v>64097</v>
      </c>
      <c r="J3470" s="145">
        <f>IFERROR(_xll.qlIndexFixing(Index1M,$H3470,TRUE,_xll.ohTrigger(RecalcTrigger,Trigger1M)),NA())</f>
        <v>7.6795298704201986E-3</v>
      </c>
      <c r="K3470" s="44">
        <f>IFERROR(_xll.qlIndexFixing(Index3M,H3470,TRUE,_xll.ohTrigger(RecalcTrigger,Trigger3M)),NA())</f>
        <v>7.6850694806511162E-3</v>
      </c>
      <c r="L3470" s="44">
        <f>IFERROR(_xll.qlIndexFixing(Index6M,$H3470,TRUE,_xll.ohTrigger(RecalcTrigger,Trigger6M)),NA())</f>
        <v>7.8788898333392744E-3</v>
      </c>
      <c r="M3470" s="146">
        <f>IFERROR(_xll.qlIndexFixing(Index1Y,$H3470,TRUE,_xll.ohTrigger(RecalcTrigger,Trigger1Y)),NA())</f>
        <v>8.119266849085453E-3</v>
      </c>
      <c r="N3470" s="145">
        <f>IFERROR(_xll.qlIndexFixing(ONIndex1M,I3470,TRUE,_xll.ohTrigger(RecalcTrigger,Trigger1M)),NA())</f>
        <v>7.6759057191810864E-3</v>
      </c>
      <c r="O3470" s="44">
        <f>IFERROR(_xll.qlIndexFixing(ONIndex3M,I3470,TRUE,_xll.ohTrigger(RecalcTrigger,Trigger3M)),NA())</f>
        <v>7.6750101726097419E-3</v>
      </c>
      <c r="P3470" s="44">
        <f>IFERROR(_xll.qlIndexFixing(ONIndex6M,I3470,TRUE,_xll.ohTrigger(RecalcTrigger,Trigger6M)),NA())</f>
        <v>7.8575071154074472E-3</v>
      </c>
      <c r="Q3470" s="146">
        <f>IFERROR(_xll.qlIndexFixing(ONIndex1Y,I3470,TRUE,_xll.ohTrigger(RecalcTrigger,Trigger1Y)),NA())</f>
        <v>8.0757857629509822E-3</v>
      </c>
    </row>
    <row r="3471" spans="2:17" x14ac:dyDescent="0.2">
      <c r="B3471" s="39" t="s">
        <v>42</v>
      </c>
      <c r="D3471" s="42">
        <f>_xll.qlCalendarAdvance(Calendar,$D3470,B3471,"f",FALSE)</f>
        <v>64104</v>
      </c>
      <c r="E3471" s="140">
        <f>_xll.qlInterestRateIndexValueDate(IndexON,D3471)</f>
        <v>64104</v>
      </c>
      <c r="F3471" s="156">
        <f>IFERROR(_xll.qlIndexFixing(IndexON,D3471,TRUE,_xll.ohTrigger(RecalcTrigger,TriggerON)),NA())</f>
        <v>6.8416232829271451E-3</v>
      </c>
      <c r="H3471" s="42">
        <f>_xll.qlCalendarAdvance(Calendar,$H3470,B3471,"f",FALSE)</f>
        <v>64104</v>
      </c>
      <c r="I3471" s="140">
        <f>_xll.qlInterestRateIndexValueDate(Index1M,$H3471)</f>
        <v>64104</v>
      </c>
      <c r="J3471" s="145">
        <f>IFERROR(_xll.qlIndexFixing(Index1M,$H3471,TRUE,_xll.ohTrigger(RecalcTrigger,Trigger1M)),NA())</f>
        <v>7.6800267724948593E-3</v>
      </c>
      <c r="K3471" s="44">
        <f>IFERROR(_xll.qlIndexFixing(Index3M,H3471,TRUE,_xll.ohTrigger(RecalcTrigger,Trigger3M)),NA())</f>
        <v>7.6854686217671438E-3</v>
      </c>
      <c r="L3471" s="44">
        <f>IFERROR(_xll.qlIndexFixing(Index6M,$H3471,TRUE,_xll.ohTrigger(RecalcTrigger,Trigger6M)),NA())</f>
        <v>7.8796464044933508E-3</v>
      </c>
      <c r="M3471" s="146">
        <f>IFERROR(_xll.qlIndexFixing(Index1Y,$H3471,TRUE,_xll.ohTrigger(RecalcTrigger,Trigger1Y)),NA())</f>
        <v>8.1195937286301281E-3</v>
      </c>
      <c r="N3471" s="145">
        <f>IFERROR(_xll.qlIndexFixing(ONIndex1M,I3471,TRUE,_xll.ohTrigger(RecalcTrigger,Trigger1M)),NA())</f>
        <v>7.676419810490609E-3</v>
      </c>
      <c r="O3471" s="44">
        <f>IFERROR(_xll.qlIndexFixing(ONIndex3M,I3471,TRUE,_xll.ohTrigger(RecalcTrigger,Trigger3M)),NA())</f>
        <v>7.6754528146527612E-3</v>
      </c>
      <c r="P3471" s="44">
        <f>IFERROR(_xll.qlIndexFixing(ONIndex6M,I3471,TRUE,_xll.ohTrigger(RecalcTrigger,Trigger6M)),NA())</f>
        <v>7.8580304903252962E-3</v>
      </c>
      <c r="Q3471" s="146">
        <f>IFERROR(_xll.qlIndexFixing(ONIndex1Y,I3471,TRUE,_xll.ohTrigger(RecalcTrigger,Trigger1Y)),NA())</f>
        <v>8.0763291361196643E-3</v>
      </c>
    </row>
    <row r="3472" spans="2:17" x14ac:dyDescent="0.2">
      <c r="B3472" s="39" t="s">
        <v>42</v>
      </c>
      <c r="D3472" s="42">
        <f>_xll.qlCalendarAdvance(Calendar,$D3471,B3472,"f",FALSE)</f>
        <v>64111</v>
      </c>
      <c r="E3472" s="140">
        <f>_xll.qlInterestRateIndexValueDate(IndexON,D3472)</f>
        <v>64111</v>
      </c>
      <c r="F3472" s="156">
        <f>IFERROR(_xll.qlIndexFixing(IndexON,D3472,TRUE,_xll.ohTrigger(RecalcTrigger,TriggerON)),NA())</f>
        <v>6.8420760916587664E-3</v>
      </c>
      <c r="H3472" s="42">
        <f>_xll.qlCalendarAdvance(Calendar,$H3471,B3472,"f",FALSE)</f>
        <v>64111</v>
      </c>
      <c r="I3472" s="140">
        <f>_xll.qlInterestRateIndexValueDate(Index1M,$H3472)</f>
        <v>64111</v>
      </c>
      <c r="J3472" s="145">
        <f>IFERROR(_xll.qlIndexFixing(Index1M,$H3472,TRUE,_xll.ohTrigger(RecalcTrigger,Trigger1M)),NA())</f>
        <v>7.6805157603368826E-3</v>
      </c>
      <c r="K3472" s="44">
        <f>IFERROR(_xll.qlIndexFixing(Index3M,H3472,TRUE,_xll.ohTrigger(RecalcTrigger,Trigger3M)),NA())</f>
        <v>7.6858609399967377E-3</v>
      </c>
      <c r="L3472" s="44">
        <f>IFERROR(_xll.qlIndexFixing(Index6M,$H3472,TRUE,_xll.ohTrigger(RecalcTrigger,Trigger6M)),NA())</f>
        <v>7.8800569603286186E-3</v>
      </c>
      <c r="M3472" s="146">
        <f>IFERROR(_xll.qlIndexFixing(Index1Y,$H3472,TRUE,_xll.ohTrigger(RecalcTrigger,Trigger1Y)),NA())</f>
        <v>8.1199121804440538E-3</v>
      </c>
      <c r="N3472" s="145">
        <f>IFERROR(_xll.qlIndexFixing(ONIndex1M,I3472,TRUE,_xll.ohTrigger(RecalcTrigger,Trigger1M)),NA())</f>
        <v>7.6769259925746347E-3</v>
      </c>
      <c r="O3472" s="44">
        <f>IFERROR(_xll.qlIndexFixing(ONIndex3M,I3472,TRUE,_xll.ohTrigger(RecalcTrigger,Trigger3M)),NA())</f>
        <v>7.6758886467009901E-3</v>
      </c>
      <c r="P3472" s="44">
        <f>IFERROR(_xll.qlIndexFixing(ONIndex6M,I3472,TRUE,_xll.ohTrigger(RecalcTrigger,Trigger6M)),NA())</f>
        <v>7.8585458134572406E-3</v>
      </c>
      <c r="Q3472" s="146">
        <f>IFERROR(_xll.qlIndexFixing(ONIndex1Y,I3472,TRUE,_xll.ohTrigger(RecalcTrigger,Trigger1Y)),NA())</f>
        <v>8.0768641497697136E-3</v>
      </c>
    </row>
    <row r="3473" spans="2:17" x14ac:dyDescent="0.2">
      <c r="B3473" s="39" t="s">
        <v>42</v>
      </c>
      <c r="D3473" s="42">
        <f>_xll.qlCalendarAdvance(Calendar,$D3472,B3473,"f",FALSE)</f>
        <v>64118</v>
      </c>
      <c r="E3473" s="140">
        <f>_xll.qlInterestRateIndexValueDate(IndexON,D3473)</f>
        <v>64118</v>
      </c>
      <c r="F3473" s="156">
        <f>IFERROR(_xll.qlIndexFixing(IndexON,D3473,TRUE,_xll.ohTrigger(RecalcTrigger,TriggerON)),NA())</f>
        <v>6.842521825293213E-3</v>
      </c>
      <c r="H3473" s="42">
        <f>_xll.qlCalendarAdvance(Calendar,$H3472,B3473,"f",FALSE)</f>
        <v>64118</v>
      </c>
      <c r="I3473" s="140">
        <f>_xll.qlInterestRateIndexValueDate(Index1M,$H3473)</f>
        <v>64118</v>
      </c>
      <c r="J3473" s="145">
        <f>IFERROR(_xll.qlIndexFixing(Index1M,$H3473,TRUE,_xll.ohTrigger(RecalcTrigger,Trigger1M)),NA())</f>
        <v>7.6809968339412033E-3</v>
      </c>
      <c r="K3473" s="44">
        <f>IFERROR(_xll.qlIndexFixing(Index3M,H3473,TRUE,_xll.ohTrigger(RecalcTrigger,Trigger3M)),NA())</f>
        <v>7.6862464353381352E-3</v>
      </c>
      <c r="L3473" s="44">
        <f>IFERROR(_xll.qlIndexFixing(Index6M,$H3473,TRUE,_xll.ohTrigger(RecalcTrigger,Trigger6M)),NA())</f>
        <v>7.8804594321655683E-3</v>
      </c>
      <c r="M3473" s="146">
        <f>IFERROR(_xll.qlIndexFixing(Index1Y,$H3473,TRUE,_xll.ohTrigger(RecalcTrigger,Trigger1Y)),NA())</f>
        <v>8.12022220451886E-3</v>
      </c>
      <c r="N3473" s="145">
        <f>IFERROR(_xll.qlIndexFixing(ONIndex1M,I3473,TRUE,_xll.ohTrigger(RecalcTrigger,Trigger1M)),NA())</f>
        <v>7.6774242654331637E-3</v>
      </c>
      <c r="O3473" s="44">
        <f>IFERROR(_xll.qlIndexFixing(ONIndex3M,I3473,TRUE,_xll.ohTrigger(RecalcTrigger,Trigger3M)),NA())</f>
        <v>7.6763176689165213E-3</v>
      </c>
      <c r="P3473" s="44">
        <f>IFERROR(_xll.qlIndexFixing(ONIndex6M,I3473,TRUE,_xll.ohTrigger(RecalcTrigger,Trigger6M)),NA())</f>
        <v>7.8590530845601414E-3</v>
      </c>
      <c r="Q3473" s="146">
        <f>IFERROR(_xll.qlIndexFixing(ONIndex1Y,I3473,TRUE,_xll.ohTrigger(RecalcTrigger,Trigger1Y)),NA())</f>
        <v>8.0773908037390374E-3</v>
      </c>
    </row>
    <row r="3474" spans="2:17" x14ac:dyDescent="0.2">
      <c r="B3474" s="39" t="s">
        <v>42</v>
      </c>
      <c r="D3474" s="42">
        <f>_xll.qlCalendarAdvance(Calendar,$D3473,B3474,"f",FALSE)</f>
        <v>64125</v>
      </c>
      <c r="E3474" s="140">
        <f>_xll.qlInterestRateIndexValueDate(IndexON,D3474)</f>
        <v>64125</v>
      </c>
      <c r="F3474" s="156">
        <f>IFERROR(_xll.qlIndexFixing(IndexON,D3474,TRUE,_xll.ohTrigger(RecalcTrigger,TriggerON)),NA())</f>
        <v>6.8429604837494384E-3</v>
      </c>
      <c r="H3474" s="42">
        <f>_xll.qlCalendarAdvance(Calendar,$H3473,B3474,"f",FALSE)</f>
        <v>64125</v>
      </c>
      <c r="I3474" s="140">
        <f>_xll.qlInterestRateIndexValueDate(Index1M,$H3474)</f>
        <v>64125</v>
      </c>
      <c r="J3474" s="145">
        <f>IFERROR(_xll.qlIndexFixing(Index1M,$H3474,TRUE,_xll.ohTrigger(RecalcTrigger,Trigger1M)),NA())</f>
        <v>7.681583861999376E-3</v>
      </c>
      <c r="K3474" s="44">
        <f>IFERROR(_xll.qlIndexFixing(Index3M,H3474,TRUE,_xll.ohTrigger(RecalcTrigger,Trigger3M)),NA())</f>
        <v>7.6866251077904544E-3</v>
      </c>
      <c r="L3474" s="44">
        <f>IFERROR(_xll.qlIndexFixing(Index6M,$H3474,TRUE,_xll.ohTrigger(RecalcTrigger,Trigger6M)),NA())</f>
        <v>7.8808538199994106E-3</v>
      </c>
      <c r="M3474" s="146">
        <f>IFERROR(_xll.qlIndexFixing(Index1Y,$H3474,TRUE,_xll.ohTrigger(RecalcTrigger,Trigger1Y)),NA())</f>
        <v>8.1205238008472784E-3</v>
      </c>
      <c r="N3474" s="145">
        <f>IFERROR(_xll.qlIndexFixing(ONIndex1M,I3474,TRUE,_xll.ohTrigger(RecalcTrigger,Trigger1M)),NA())</f>
        <v>7.6779146293093348E-3</v>
      </c>
      <c r="O3474" s="44">
        <f>IFERROR(_xll.qlIndexFixing(ONIndex3M,I3474,TRUE,_xll.ohTrigger(RecalcTrigger,Trigger3M)),NA())</f>
        <v>7.6767398813804011E-3</v>
      </c>
      <c r="P3474" s="44">
        <f>IFERROR(_xll.qlIndexFixing(ONIndex6M,I3474,TRUE,_xll.ohTrigger(RecalcTrigger,Trigger6M)),NA())</f>
        <v>7.859552303715045E-3</v>
      </c>
      <c r="Q3474" s="146">
        <f>IFERROR(_xll.qlIndexFixing(ONIndex1Y,I3474,TRUE,_xll.ohTrigger(RecalcTrigger,Trigger1Y)),NA())</f>
        <v>8.0779090981086821E-3</v>
      </c>
    </row>
    <row r="3475" spans="2:17" x14ac:dyDescent="0.2">
      <c r="B3475" s="39" t="s">
        <v>42</v>
      </c>
      <c r="D3475" s="42">
        <f>_xll.qlCalendarAdvance(Calendar,$D3474,B3475,"f",FALSE)</f>
        <v>64132</v>
      </c>
      <c r="E3475" s="140">
        <f>_xll.qlInterestRateIndexValueDate(IndexON,D3475)</f>
        <v>64132</v>
      </c>
      <c r="F3475" s="156">
        <f>IFERROR(_xll.qlIndexFixing(IndexON,D3475,TRUE,_xll.ohTrigger(RecalcTrigger,TriggerON)),NA())</f>
        <v>6.8433920670274428E-3</v>
      </c>
      <c r="H3475" s="42">
        <f>_xll.qlCalendarAdvance(Calendar,$H3474,B3475,"f",FALSE)</f>
        <v>64132</v>
      </c>
      <c r="I3475" s="140">
        <f>_xll.qlInterestRateIndexValueDate(Index1M,$H3475)</f>
        <v>64132</v>
      </c>
      <c r="J3475" s="145">
        <f>IFERROR(_xll.qlIndexFixing(Index1M,$H3475,TRUE,_xll.ohTrigger(RecalcTrigger,Trigger1M)),NA())</f>
        <v>7.6819352384519327E-3</v>
      </c>
      <c r="K3475" s="44">
        <f>IFERROR(_xll.qlIndexFixing(Index3M,H3475,TRUE,_xll.ohTrigger(RecalcTrigger,Trigger3M)),NA())</f>
        <v>7.6869969573501737E-3</v>
      </c>
      <c r="L3475" s="44">
        <f>IFERROR(_xll.qlIndexFixing(Index6M,$H3475,TRUE,_xll.ohTrigger(RecalcTrigger,Trigger6M)),NA())</f>
        <v>7.8812401238257876E-3</v>
      </c>
      <c r="M3475" s="146">
        <f>IFERROR(_xll.qlIndexFixing(Index1Y,$H3475,TRUE,_xll.ohTrigger(RecalcTrigger,Trigger1Y)),NA())</f>
        <v>8.1208169694213812E-3</v>
      </c>
      <c r="N3475" s="145">
        <f>IFERROR(_xll.qlIndexFixing(ONIndex1M,I3475,TRUE,_xll.ohTrigger(RecalcTrigger,Trigger1M)),NA())</f>
        <v>7.6783970841221016E-3</v>
      </c>
      <c r="O3475" s="44">
        <f>IFERROR(_xll.qlIndexFixing(ONIndex3M,I3475,TRUE,_xll.ohTrigger(RecalcTrigger,Trigger3M)),NA())</f>
        <v>7.6771552838494905E-3</v>
      </c>
      <c r="P3475" s="44">
        <f>IFERROR(_xll.qlIndexFixing(ONIndex6M,I3475,TRUE,_xll.ohTrigger(RecalcTrigger,Trigger6M)),NA())</f>
        <v>7.8600434710840439E-3</v>
      </c>
      <c r="Q3475" s="146">
        <f>IFERROR(_xll.qlIndexFixing(ONIndex1Y,I3475,TRUE,_xll.ohTrigger(RecalcTrigger,Trigger1Y)),NA())</f>
        <v>8.0784190329596939E-3</v>
      </c>
    </row>
    <row r="3476" spans="2:17" x14ac:dyDescent="0.2">
      <c r="B3476" s="39" t="s">
        <v>42</v>
      </c>
      <c r="D3476" s="42">
        <f>_xll.qlCalendarAdvance(Calendar,$D3475,B3476,"f",FALSE)</f>
        <v>64139</v>
      </c>
      <c r="E3476" s="140">
        <f>_xll.qlInterestRateIndexValueDate(IndexON,D3476)</f>
        <v>64139</v>
      </c>
      <c r="F3476" s="156">
        <f>IFERROR(_xll.qlIndexFixing(IndexON,D3476,TRUE,_xll.ohTrigger(RecalcTrigger,TriggerON)),NA())</f>
        <v>6.8438165752893187E-3</v>
      </c>
      <c r="H3476" s="42">
        <f>_xll.qlCalendarAdvance(Calendar,$H3475,B3476,"f",FALSE)</f>
        <v>64139</v>
      </c>
      <c r="I3476" s="140">
        <f>_xll.qlInterestRateIndexValueDate(Index1M,$H3476)</f>
        <v>64139</v>
      </c>
      <c r="J3476" s="145">
        <f>IFERROR(_xll.qlIndexFixing(Index1M,$H3476,TRUE,_xll.ohTrigger(RecalcTrigger,Trigger1M)),NA())</f>
        <v>7.682392569353276E-3</v>
      </c>
      <c r="K3476" s="44">
        <f>IFERROR(_xll.qlIndexFixing(Index3M,H3476,TRUE,_xll.ohTrigger(RecalcTrigger,Trigger3M)),NA())</f>
        <v>7.6873619840164102E-3</v>
      </c>
      <c r="L3476" s="44">
        <f>IFERROR(_xll.qlIndexFixing(Index6M,$H3476,TRUE,_xll.ohTrigger(RecalcTrigger,Trigger6M)),NA())</f>
        <v>7.8816183436390339E-3</v>
      </c>
      <c r="M3476" s="146">
        <f>IFERROR(_xll.qlIndexFixing(Index1Y,$H3476,TRUE,_xll.ohTrigger(RecalcTrigger,Trigger1Y)),NA())</f>
        <v>8.1211017102336813E-3</v>
      </c>
      <c r="N3476" s="145">
        <f>IFERROR(_xll.qlIndexFixing(ONIndex1M,I3476,TRUE,_xll.ohTrigger(RecalcTrigger,Trigger1M)),NA())</f>
        <v>7.6788716299525106E-3</v>
      </c>
      <c r="O3476" s="44">
        <f>IFERROR(_xll.qlIndexFixing(ONIndex3M,I3476,TRUE,_xll.ohTrigger(RecalcTrigger,Trigger3M)),NA())</f>
        <v>7.6775638764858822E-3</v>
      </c>
      <c r="P3476" s="44">
        <f>IFERROR(_xll.qlIndexFixing(ONIndex6M,I3476,TRUE,_xll.ohTrigger(RecalcTrigger,Trigger6M)),NA())</f>
        <v>7.8605265864239993E-3</v>
      </c>
      <c r="Q3476" s="146">
        <f>IFERROR(_xll.qlIndexFixing(ONIndex1Y,I3476,TRUE,_xll.ohTrigger(RecalcTrigger,Trigger1Y)),NA())</f>
        <v>8.0789206081299803E-3</v>
      </c>
    </row>
    <row r="3477" spans="2:17" x14ac:dyDescent="0.2">
      <c r="B3477" s="39" t="s">
        <v>42</v>
      </c>
      <c r="D3477" s="42">
        <f>_xll.qlCalendarAdvance(Calendar,$D3476,B3477,"f",FALSE)</f>
        <v>64146</v>
      </c>
      <c r="E3477" s="140">
        <f>_xll.qlInterestRateIndexValueDate(IndexON,D3477)</f>
        <v>64146</v>
      </c>
      <c r="F3477" s="156">
        <f>IFERROR(_xll.qlIndexFixing(IndexON,D3477,TRUE,_xll.ohTrigger(RecalcTrigger,TriggerON)),NA())</f>
        <v>6.8442340083729736E-3</v>
      </c>
      <c r="H3477" s="42">
        <f>_xll.qlCalendarAdvance(Calendar,$H3476,B3477,"f",FALSE)</f>
        <v>64146</v>
      </c>
      <c r="I3477" s="140">
        <f>_xll.qlInterestRateIndexValueDate(Index1M,$H3477)</f>
        <v>64146</v>
      </c>
      <c r="J3477" s="145">
        <f>IFERROR(_xll.qlIndexFixing(Index1M,$H3477,TRUE,_xll.ohTrigger(RecalcTrigger,Trigger1M)),NA())</f>
        <v>7.6828419860169167E-3</v>
      </c>
      <c r="K3477" s="44">
        <f>IFERROR(_xll.qlIndexFixing(Index3M,H3477,TRUE,_xll.ohTrigger(RecalcTrigger,Trigger3M)),NA())</f>
        <v>7.6877201877865219E-3</v>
      </c>
      <c r="L3477" s="44">
        <f>IFERROR(_xll.qlIndexFixing(Index6M,$H3477,TRUE,_xll.ohTrigger(RecalcTrigger,Trigger6M)),NA())</f>
        <v>7.8819884794352289E-3</v>
      </c>
      <c r="M3477" s="146">
        <f>IFERROR(_xll.qlIndexFixing(Index1Y,$H3477,TRUE,_xll.ohTrigger(RecalcTrigger,Trigger1Y)),NA())</f>
        <v>8.1213780232769085E-3</v>
      </c>
      <c r="N3477" s="145">
        <f>IFERROR(_xll.qlIndexFixing(ONIndex1M,I3477,TRUE,_xll.ohTrigger(RecalcTrigger,Trigger1M)),NA())</f>
        <v>7.6793382665574228E-3</v>
      </c>
      <c r="O3477" s="44">
        <f>IFERROR(_xll.qlIndexFixing(ONIndex3M,I3477,TRUE,_xll.ohTrigger(RecalcTrigger,Trigger3M)),NA())</f>
        <v>7.6779656592085299E-3</v>
      </c>
      <c r="P3477" s="44">
        <f>IFERROR(_xll.qlIndexFixing(ONIndex6M,I3477,TRUE,_xll.ohTrigger(RecalcTrigger,Trigger6M)),NA())</f>
        <v>7.8610016498159574E-3</v>
      </c>
      <c r="Q3477" s="146">
        <f>IFERROR(_xll.qlIndexFixing(ONIndex1Y,I3477,TRUE,_xll.ohTrigger(RecalcTrigger,Trigger1Y)),NA())</f>
        <v>8.0794138237816338E-3</v>
      </c>
    </row>
    <row r="3478" spans="2:17" x14ac:dyDescent="0.2">
      <c r="B3478" s="39" t="s">
        <v>42</v>
      </c>
      <c r="D3478" s="42">
        <f>_xll.qlCalendarAdvance(Calendar,$D3477,B3478,"f",FALSE)</f>
        <v>64153</v>
      </c>
      <c r="E3478" s="140">
        <f>_xll.qlInterestRateIndexValueDate(IndexON,D3478)</f>
        <v>64153</v>
      </c>
      <c r="F3478" s="156">
        <f>IFERROR(_xll.qlIndexFixing(IndexON,D3478,TRUE,_xll.ohTrigger(RecalcTrigger,TriggerON)),NA())</f>
        <v>6.8446443662784073E-3</v>
      </c>
      <c r="H3478" s="42">
        <f>_xll.qlCalendarAdvance(Calendar,$H3477,B3478,"f",FALSE)</f>
        <v>64153</v>
      </c>
      <c r="I3478" s="140">
        <f>_xll.qlInterestRateIndexValueDate(Index1M,$H3478)</f>
        <v>64153</v>
      </c>
      <c r="J3478" s="145">
        <f>IFERROR(_xll.qlIndexFixing(Index1M,$H3478,TRUE,_xll.ohTrigger(RecalcTrigger,Trigger1M)),NA())</f>
        <v>7.683283488440322E-3</v>
      </c>
      <c r="K3478" s="44">
        <f>IFERROR(_xll.qlIndexFixing(Index3M,H3478,TRUE,_xll.ohTrigger(RecalcTrigger,Trigger3M)),NA())</f>
        <v>7.6880715686587471E-3</v>
      </c>
      <c r="L3478" s="44">
        <f>IFERROR(_xll.qlIndexFixing(Index6M,$H3478,TRUE,_xll.ohTrigger(RecalcTrigger,Trigger6M)),NA())</f>
        <v>7.8823505312095778E-3</v>
      </c>
      <c r="M3478" s="146">
        <f>IFERROR(_xll.qlIndexFixing(Index1Y,$H3478,TRUE,_xll.ohTrigger(RecalcTrigger,Trigger1Y)),NA())</f>
        <v>8.1216459085442384E-3</v>
      </c>
      <c r="N3478" s="145">
        <f>IFERROR(_xll.qlIndexFixing(ONIndex1M,I3478,TRUE,_xll.ohTrigger(RecalcTrigger,Trigger1M)),NA())</f>
        <v>7.6797969940989308E-3</v>
      </c>
      <c r="O3478" s="44">
        <f>IFERROR(_xll.qlIndexFixing(ONIndex3M,I3478,TRUE,_xll.ohTrigger(RecalcTrigger,Trigger3M)),NA())</f>
        <v>7.6783606320984799E-3</v>
      </c>
      <c r="P3478" s="44">
        <f>IFERROR(_xll.qlIndexFixing(ONIndex6M,I3478,TRUE,_xll.ohTrigger(RecalcTrigger,Trigger6M)),NA())</f>
        <v>7.8614686614220108E-3</v>
      </c>
      <c r="Q3478" s="146">
        <f>IFERROR(_xll.qlIndexFixing(ONIndex1Y,I3478,TRUE,_xll.ohTrigger(RecalcTrigger,Trigger1Y)),NA())</f>
        <v>8.0798986798336081E-3</v>
      </c>
    </row>
    <row r="3479" spans="2:17" x14ac:dyDescent="0.2">
      <c r="B3479" s="39" t="s">
        <v>42</v>
      </c>
      <c r="D3479" s="42">
        <f>_xll.qlCalendarAdvance(Calendar,$D3478,B3479,"f",FALSE)</f>
        <v>64160</v>
      </c>
      <c r="E3479" s="140">
        <f>_xll.qlInterestRateIndexValueDate(IndexON,D3479)</f>
        <v>64160</v>
      </c>
      <c r="F3479" s="156">
        <f>IFERROR(_xll.qlIndexFixing(IndexON,D3479,TRUE,_xll.ohTrigger(RecalcTrigger,TriggerON)),NA())</f>
        <v>6.8450476490866663E-3</v>
      </c>
      <c r="H3479" s="42">
        <f>_xll.qlCalendarAdvance(Calendar,$H3478,B3479,"f",FALSE)</f>
        <v>64160</v>
      </c>
      <c r="I3479" s="140">
        <f>_xll.qlInterestRateIndexValueDate(Index1M,$H3479)</f>
        <v>64160</v>
      </c>
      <c r="J3479" s="145">
        <f>IFERROR(_xll.qlIndexFixing(Index1M,$H3479,TRUE,_xll.ohTrigger(RecalcTrigger,Trigger1M)),NA())</f>
        <v>7.6837170766260246E-3</v>
      </c>
      <c r="K3479" s="44">
        <f>IFERROR(_xll.qlIndexFixing(Index3M,H3479,TRUE,_xll.ohTrigger(RecalcTrigger,Trigger3M)),NA())</f>
        <v>7.6884161266322039E-3</v>
      </c>
      <c r="L3479" s="44">
        <f>IFERROR(_xll.qlIndexFixing(Index6M,$H3479,TRUE,_xll.ohTrigger(RecalcTrigger,Trigger6M)),NA())</f>
        <v>7.882381932481539E-3</v>
      </c>
      <c r="M3479" s="146">
        <f>IFERROR(_xll.qlIndexFixing(Index1Y,$H3479,TRUE,_xll.ohTrigger(RecalcTrigger,Trigger1Y)),NA())</f>
        <v>8.1215958917773001E-3</v>
      </c>
      <c r="N3479" s="145">
        <f>IFERROR(_xll.qlIndexFixing(ONIndex1M,I3479,TRUE,_xll.ohTrigger(RecalcTrigger,Trigger1M)),NA())</f>
        <v>7.680247812414942E-3</v>
      </c>
      <c r="O3479" s="44">
        <f>IFERROR(_xll.qlIndexFixing(ONIndex3M,I3479,TRUE,_xll.ohTrigger(RecalcTrigger,Trigger3M)),NA())</f>
        <v>7.6787487950746858E-3</v>
      </c>
      <c r="P3479" s="44">
        <f>IFERROR(_xll.qlIndexFixing(ONIndex6M,I3479,TRUE,_xll.ohTrigger(RecalcTrigger,Trigger6M)),NA())</f>
        <v>7.8619276209990208E-3</v>
      </c>
      <c r="Q3479" s="146">
        <f>IFERROR(_xll.qlIndexFixing(ONIndex1Y,I3479,TRUE,_xll.ohTrigger(RecalcTrigger,Trigger1Y)),NA())</f>
        <v>8.0803751763669496E-3</v>
      </c>
    </row>
    <row r="3480" spans="2:17" x14ac:dyDescent="0.2">
      <c r="B3480" s="39" t="s">
        <v>42</v>
      </c>
      <c r="D3480" s="42">
        <f>_xll.qlCalendarAdvance(Calendar,$D3479,B3480,"f",FALSE)</f>
        <v>64167</v>
      </c>
      <c r="E3480" s="140">
        <f>_xll.qlInterestRateIndexValueDate(IndexON,D3480)</f>
        <v>64167</v>
      </c>
      <c r="F3480" s="156">
        <f>IFERROR(_xll.qlIndexFixing(IndexON,D3480,TRUE,_xll.ohTrigger(RecalcTrigger,TriggerON)),NA())</f>
        <v>6.8454438567977505E-3</v>
      </c>
      <c r="H3480" s="42">
        <f>_xll.qlCalendarAdvance(Calendar,$H3479,B3480,"f",FALSE)</f>
        <v>64167</v>
      </c>
      <c r="I3480" s="140">
        <f>_xll.qlInterestRateIndexValueDate(Index1M,$H3480)</f>
        <v>64167</v>
      </c>
      <c r="J3480" s="145">
        <f>IFERROR(_xll.qlIndexFixing(Index1M,$H3480,TRUE,_xll.ohTrigger(RecalcTrigger,Trigger1M)),NA())</f>
        <v>7.6841427505689591E-3</v>
      </c>
      <c r="K3480" s="44">
        <f>IFERROR(_xll.qlIndexFixing(Index3M,H3480,TRUE,_xll.ohTrigger(RecalcTrigger,Trigger3M)),NA())</f>
        <v>7.6886500969792692E-3</v>
      </c>
      <c r="L3480" s="44">
        <f>IFERROR(_xll.qlIndexFixing(Index6M,$H3480,TRUE,_xll.ohTrigger(RecalcTrigger,Trigger6M)),NA())</f>
        <v>7.8826224681548922E-3</v>
      </c>
      <c r="M3480" s="146">
        <f>IFERROR(_xll.qlIndexFixing(Index1Y,$H3480,TRUE,_xll.ohTrigger(RecalcTrigger,Trigger1Y)),NA())</f>
        <v>8.1221563957243319E-3</v>
      </c>
      <c r="N3480" s="145">
        <f>IFERROR(_xll.qlIndexFixing(ONIndex1M,I3480,TRUE,_xll.ohTrigger(RecalcTrigger,Trigger1M)),NA())</f>
        <v>7.6806907217485954E-3</v>
      </c>
      <c r="O3480" s="44">
        <f>IFERROR(_xll.qlIndexFixing(ONIndex3M,I3480,TRUE,_xll.ohTrigger(RecalcTrigger,Trigger3M)),NA())</f>
        <v>7.679130148218194E-3</v>
      </c>
      <c r="P3480" s="44">
        <f>IFERROR(_xll.qlIndexFixing(ONIndex6M,I3480,TRUE,_xll.ohTrigger(RecalcTrigger,Trigger6M)),NA())</f>
        <v>7.8623785287090797E-3</v>
      </c>
      <c r="Q3480" s="146">
        <f>IFERROR(_xll.qlIndexFixing(ONIndex1Y,I3480,TRUE,_xll.ohTrigger(RecalcTrigger,Trigger1Y)),NA())</f>
        <v>8.0808433132195656E-3</v>
      </c>
    </row>
    <row r="3481" spans="2:17" x14ac:dyDescent="0.2">
      <c r="B3481" s="39" t="s">
        <v>42</v>
      </c>
      <c r="D3481" s="42">
        <f>_xll.qlCalendarAdvance(Calendar,$D3480,B3481,"f",FALSE)</f>
        <v>64174</v>
      </c>
      <c r="E3481" s="140">
        <f>_xll.qlInterestRateIndexValueDate(IndexON,D3481)</f>
        <v>64174</v>
      </c>
      <c r="F3481" s="156">
        <f>IFERROR(_xll.qlIndexFixing(IndexON,D3481,TRUE,_xll.ohTrigger(RecalcTrigger,TriggerON)),NA())</f>
        <v>6.8458329892495673E-3</v>
      </c>
      <c r="H3481" s="42">
        <f>_xll.qlCalendarAdvance(Calendar,$H3480,B3481,"f",FALSE)</f>
        <v>64174</v>
      </c>
      <c r="I3481" s="140">
        <f>_xll.qlInterestRateIndexValueDate(Index1M,$H3481)</f>
        <v>64174</v>
      </c>
      <c r="J3481" s="145">
        <f>IFERROR(_xll.qlIndexFixing(Index1M,$H3481,TRUE,_xll.ohTrigger(RecalcTrigger,Trigger1M)),NA())</f>
        <v>7.684560510274191E-3</v>
      </c>
      <c r="K3481" s="44">
        <f>IFERROR(_xll.qlIndexFixing(Index3M,H3481,TRUE,_xll.ohTrigger(RecalcTrigger,Trigger3M)),NA())</f>
        <v>7.6889814895250552E-3</v>
      </c>
      <c r="L3481" s="44">
        <f>IFERROR(_xll.qlIndexFixing(Index6M,$H3481,TRUE,_xll.ohTrigger(RecalcTrigger,Trigger6M)),NA())</f>
        <v>7.8829625482412184E-3</v>
      </c>
      <c r="M3481" s="146">
        <f>IFERROR(_xll.qlIndexFixing(Index1Y,$H3481,TRUE,_xll.ohTrigger(RecalcTrigger,Trigger1Y)),NA())</f>
        <v>8.1223989976241025E-3</v>
      </c>
      <c r="N3481" s="145">
        <f>IFERROR(_xll.qlIndexFixing(ONIndex1M,I3481,TRUE,_xll.ohTrigger(RecalcTrigger,Trigger1M)),NA())</f>
        <v>7.6811257220188445E-3</v>
      </c>
      <c r="O3481" s="44">
        <f>IFERROR(_xll.qlIndexFixing(ONIndex3M,I3481,TRUE,_xll.ohTrigger(RecalcTrigger,Trigger3M)),NA())</f>
        <v>7.6795046914479581E-3</v>
      </c>
      <c r="P3481" s="44">
        <f>IFERROR(_xll.qlIndexFixing(ONIndex6M,I3481,TRUE,_xll.ohTrigger(RecalcTrigger,Trigger6M)),NA())</f>
        <v>7.8628213843900951E-3</v>
      </c>
      <c r="Q3481" s="146">
        <f>IFERROR(_xll.qlIndexFixing(ONIndex1Y,I3481,TRUE,_xll.ohTrigger(RecalcTrigger,Trigger1Y)),NA())</f>
        <v>8.0813030905535488E-3</v>
      </c>
    </row>
    <row r="3482" spans="2:17" x14ac:dyDescent="0.2">
      <c r="B3482" s="39" t="s">
        <v>42</v>
      </c>
      <c r="D3482" s="42">
        <f>_xll.qlCalendarAdvance(Calendar,$D3481,B3482,"f",FALSE)</f>
        <v>64181</v>
      </c>
      <c r="E3482" s="140">
        <f>_xll.qlInterestRateIndexValueDate(IndexON,D3482)</f>
        <v>64181</v>
      </c>
      <c r="F3482" s="156">
        <f>IFERROR(_xll.qlIndexFixing(IndexON,D3482,TRUE,_xll.ohTrigger(RecalcTrigger,TriggerON)),NA())</f>
        <v>6.8462150466852556E-3</v>
      </c>
      <c r="H3482" s="42">
        <f>_xll.qlCalendarAdvance(Calendar,$H3481,B3482,"f",FALSE)</f>
        <v>64181</v>
      </c>
      <c r="I3482" s="140">
        <f>_xll.qlInterestRateIndexValueDate(Index1M,$H3482)</f>
        <v>64181</v>
      </c>
      <c r="J3482" s="145">
        <f>IFERROR(_xll.qlIndexFixing(Index1M,$H3482,TRUE,_xll.ohTrigger(RecalcTrigger,Trigger1M)),NA())</f>
        <v>7.6849703557366547E-3</v>
      </c>
      <c r="K3482" s="44">
        <f>IFERROR(_xll.qlIndexFixing(Index3M,H3482,TRUE,_xll.ohTrigger(RecalcTrigger,Trigger3M)),NA())</f>
        <v>7.6893060593081443E-3</v>
      </c>
      <c r="L3482" s="44">
        <f>IFERROR(_xll.qlIndexFixing(Index6M,$H3482,TRUE,_xll.ohTrigger(RecalcTrigger,Trigger6M)),NA())</f>
        <v>7.8832945449861368E-3</v>
      </c>
      <c r="M3482" s="146">
        <f>IFERROR(_xll.qlIndexFixing(Index1Y,$H3482,TRUE,_xll.ohTrigger(RecalcTrigger,Trigger1Y)),NA())</f>
        <v>8.1226331717222083E-3</v>
      </c>
      <c r="N3482" s="145">
        <f>IFERROR(_xll.qlIndexFixing(ONIndex1M,I3482,TRUE,_xll.ohTrigger(RecalcTrigger,Trigger1M)),NA())</f>
        <v>7.6815528131446431E-3</v>
      </c>
      <c r="O3482" s="44">
        <f>IFERROR(_xll.qlIndexFixing(ONIndex3M,I3482,TRUE,_xll.ohTrigger(RecalcTrigger,Trigger3M)),NA())</f>
        <v>7.6798724248450245E-3</v>
      </c>
      <c r="P3482" s="44">
        <f>IFERROR(_xll.qlIndexFixing(ONIndex6M,I3482,TRUE,_xll.ohTrigger(RecalcTrigger,Trigger6M)),NA())</f>
        <v>7.8632561883662522E-3</v>
      </c>
      <c r="Q3482" s="146">
        <f>IFERROR(_xll.qlIndexFixing(ONIndex1Y,I3482,TRUE,_xll.ohTrigger(RecalcTrigger,Trigger1Y)),NA())</f>
        <v>8.0817545082068065E-3</v>
      </c>
    </row>
    <row r="3483" spans="2:17" x14ac:dyDescent="0.2">
      <c r="B3483" s="39" t="s">
        <v>42</v>
      </c>
      <c r="D3483" s="42">
        <f>_xll.qlCalendarAdvance(Calendar,$D3482,B3483,"f",FALSE)</f>
        <v>64188</v>
      </c>
      <c r="E3483" s="140">
        <f>_xll.qlInterestRateIndexValueDate(IndexON,D3483)</f>
        <v>64188</v>
      </c>
      <c r="F3483" s="156">
        <f>IFERROR(_xll.qlIndexFixing(IndexON,D3483,TRUE,_xll.ohTrigger(RecalcTrigger,TriggerON)),NA())</f>
        <v>6.8465900289427228E-3</v>
      </c>
      <c r="H3483" s="42">
        <f>_xll.qlCalendarAdvance(Calendar,$H3482,B3483,"f",FALSE)</f>
        <v>64188</v>
      </c>
      <c r="I3483" s="140">
        <f>_xll.qlInterestRateIndexValueDate(Index1M,$H3483)</f>
        <v>64188</v>
      </c>
      <c r="J3483" s="145">
        <f>IFERROR(_xll.qlIndexFixing(Index1M,$H3483,TRUE,_xll.ohTrigger(RecalcTrigger,Trigger1M)),NA())</f>
        <v>7.6853722869538177E-3</v>
      </c>
      <c r="K3483" s="44">
        <f>IFERROR(_xll.qlIndexFixing(Index3M,H3483,TRUE,_xll.ohTrigger(RecalcTrigger,Trigger3M)),NA())</f>
        <v>7.689726129496071E-3</v>
      </c>
      <c r="L3483" s="44">
        <f>IFERROR(_xll.qlIndexFixing(Index6M,$H3483,TRUE,_xll.ohTrigger(RecalcTrigger,Trigger6M)),NA())</f>
        <v>7.883618458384303E-3</v>
      </c>
      <c r="M3483" s="146">
        <f>IFERROR(_xll.qlIndexFixing(Index1Y,$H3483,TRUE,_xll.ohTrigger(RecalcTrigger,Trigger1Y)),NA())</f>
        <v>8.1228589180127007E-3</v>
      </c>
      <c r="N3483" s="145">
        <f>IFERROR(_xll.qlIndexFixing(ONIndex1M,I3483,TRUE,_xll.ohTrigger(RecalcTrigger,Trigger1M)),NA())</f>
        <v>7.6819719951259913E-3</v>
      </c>
      <c r="O3483" s="44">
        <f>IFERROR(_xll.qlIndexFixing(ONIndex3M,I3483,TRUE,_xll.ohTrigger(RecalcTrigger,Trigger3M)),NA())</f>
        <v>7.6802333483283469E-3</v>
      </c>
      <c r="P3483" s="44">
        <f>IFERROR(_xll.qlIndexFixing(ONIndex6M,I3483,TRUE,_xll.ohTrigger(RecalcTrigger,Trigger6M)),NA())</f>
        <v>7.8636829402323194E-3</v>
      </c>
      <c r="Q3483" s="146">
        <f>IFERROR(_xll.qlIndexFixing(ONIndex1Y,I3483,TRUE,_xll.ohTrigger(RecalcTrigger,Trigger1Y)),NA())</f>
        <v>8.0821975663414314E-3</v>
      </c>
    </row>
    <row r="3484" spans="2:17" x14ac:dyDescent="0.2">
      <c r="B3484" s="39" t="s">
        <v>42</v>
      </c>
      <c r="D3484" s="42">
        <f>_xll.qlCalendarAdvance(Calendar,$D3483,B3484,"f",FALSE)</f>
        <v>64195</v>
      </c>
      <c r="E3484" s="140">
        <f>_xll.qlInterestRateIndexValueDate(IndexON,D3484)</f>
        <v>64195</v>
      </c>
      <c r="F3484" s="156">
        <f>IFERROR(_xll.qlIndexFixing(IndexON,D3484,TRUE,_xll.ohTrigger(RecalcTrigger,TriggerON)),NA())</f>
        <v>6.846957936021969E-3</v>
      </c>
      <c r="H3484" s="42">
        <f>_xll.qlCalendarAdvance(Calendar,$H3483,B3484,"f",FALSE)</f>
        <v>64195</v>
      </c>
      <c r="I3484" s="140">
        <f>_xll.qlInterestRateIndexValueDate(Index1M,$H3484)</f>
        <v>64195</v>
      </c>
      <c r="J3484" s="145">
        <f>IFERROR(_xll.qlIndexFixing(Index1M,$H3484,TRUE,_xll.ohTrigger(RecalcTrigger,Trigger1M)),NA())</f>
        <v>7.6857663039282126E-3</v>
      </c>
      <c r="K3484" s="44">
        <f>IFERROR(_xll.qlIndexFixing(Index3M,H3484,TRUE,_xll.ohTrigger(RecalcTrigger,Trigger3M)),NA())</f>
        <v>7.6900365729466189E-3</v>
      </c>
      <c r="L3484" s="44">
        <f>IFERROR(_xll.qlIndexFixing(Index6M,$H3484,TRUE,_xll.ohTrigger(RecalcTrigger,Trigger6M)),NA())</f>
        <v>7.8840390649924305E-3</v>
      </c>
      <c r="M3484" s="146" t="e">
        <f>IFERROR(_xll.qlIndexFixing(Index1Y,$H3484,TRUE,_xll.ohTrigger(RecalcTrigger,Trigger1Y)),NA())</f>
        <v>#N/A</v>
      </c>
      <c r="N3484" s="145">
        <f>IFERROR(_xll.qlIndexFixing(ONIndex1M,I3484,TRUE,_xll.ohTrigger(RecalcTrigger,Trigger1M)),NA())</f>
        <v>7.6823832681249815E-3</v>
      </c>
      <c r="O3484" s="44">
        <f>IFERROR(_xll.qlIndexFixing(ONIndex3M,I3484,TRUE,_xll.ohTrigger(RecalcTrigger,Trigger3M)),NA())</f>
        <v>7.6805874618979253E-3</v>
      </c>
      <c r="P3484" s="44">
        <f>IFERROR(_xll.qlIndexFixing(ONIndex6M,I3484,TRUE,_xll.ohTrigger(RecalcTrigger,Trigger6M)),NA())</f>
        <v>7.8641016402314357E-3</v>
      </c>
      <c r="Q3484" s="146">
        <f>IFERROR(_xll.qlIndexFixing(ONIndex1Y,I3484,TRUE,_xll.ohTrigger(RecalcTrigger,Trigger1Y)),NA())</f>
        <v>8.0826322648763771E-3</v>
      </c>
    </row>
    <row r="3485" spans="2:17" x14ac:dyDescent="0.2">
      <c r="B3485" s="39" t="s">
        <v>42</v>
      </c>
      <c r="D3485" s="42">
        <f>_xll.qlCalendarAdvance(Calendar,$D3484,B3485,"f",FALSE)</f>
        <v>64202</v>
      </c>
      <c r="E3485" s="140">
        <f>_xll.qlInterestRateIndexValueDate(IndexON,D3485)</f>
        <v>64202</v>
      </c>
      <c r="F3485" s="156">
        <f>IFERROR(_xll.qlIndexFixing(IndexON,D3485,TRUE,_xll.ohTrigger(RecalcTrigger,TriggerON)),NA())</f>
        <v>6.8473187680850867E-3</v>
      </c>
      <c r="H3485" s="42">
        <f>_xll.qlCalendarAdvance(Calendar,$H3484,B3485,"f",FALSE)</f>
        <v>64202</v>
      </c>
      <c r="I3485" s="140">
        <f>_xll.qlInterestRateIndexValueDate(Index1M,$H3485)</f>
        <v>64202</v>
      </c>
      <c r="J3485" s="145">
        <f>IFERROR(_xll.qlIndexFixing(Index1M,$H3485,TRUE,_xll.ohTrigger(RecalcTrigger,Trigger1M)),NA())</f>
        <v>7.6861524066598394E-3</v>
      </c>
      <c r="K3485" s="44">
        <f>IFERROR(_xll.qlIndexFixing(Index3M,H3485,TRUE,_xll.ohTrigger(RecalcTrigger,Trigger3M)),NA())</f>
        <v>7.6903401934869465E-3</v>
      </c>
      <c r="L3485" s="44">
        <f>IFERROR(_xll.qlIndexFixing(Index6M,$H3485,TRUE,_xll.ohTrigger(RecalcTrigger,Trigger6M)),NA())</f>
        <v>7.8843462409255837E-3</v>
      </c>
      <c r="M3485" s="146" t="e">
        <f>IFERROR(_xll.qlIndexFixing(Index1Y,$H3485,TRUE,_xll.ohTrigger(RecalcTrigger,Trigger1Y)),NA())</f>
        <v>#N/A</v>
      </c>
      <c r="N3485" s="145">
        <f>IFERROR(_xll.qlIndexFixing(ONIndex1M,I3485,TRUE,_xll.ohTrigger(RecalcTrigger,Trigger1M)),NA())</f>
        <v>7.6827866319795213E-3</v>
      </c>
      <c r="O3485" s="44">
        <f>IFERROR(_xll.qlIndexFixing(ONIndex3M,I3485,TRUE,_xll.ohTrigger(RecalcTrigger,Trigger3M)),NA())</f>
        <v>7.6809347657158522E-3</v>
      </c>
      <c r="P3485" s="44">
        <f>IFERROR(_xll.qlIndexFixing(ONIndex6M,I3485,TRUE,_xll.ohTrigger(RecalcTrigger,Trigger6M)),NA())</f>
        <v>7.8645122882825547E-3</v>
      </c>
      <c r="Q3485" s="146">
        <f>IFERROR(_xll.qlIndexFixing(ONIndex1Y,I3485,TRUE,_xll.ohTrigger(RecalcTrigger,Trigger1Y)),NA())</f>
        <v>8.0830586038116436E-3</v>
      </c>
    </row>
    <row r="3486" spans="2:17" x14ac:dyDescent="0.2">
      <c r="B3486" s="39" t="s">
        <v>42</v>
      </c>
      <c r="D3486" s="42">
        <f>_xll.qlCalendarAdvance(Calendar,$D3485,B3486,"f",FALSE)</f>
        <v>64209</v>
      </c>
      <c r="E3486" s="140">
        <f>_xll.qlInterestRateIndexValueDate(IndexON,D3486)</f>
        <v>64209</v>
      </c>
      <c r="F3486" s="156">
        <f>IFERROR(_xll.qlIndexFixing(IndexON,D3486,TRUE,_xll.ohTrigger(RecalcTrigger,TriggerON)),NA())</f>
        <v>6.847672524888937E-3</v>
      </c>
      <c r="H3486" s="42">
        <f>_xll.qlCalendarAdvance(Calendar,$H3485,B3486,"f",FALSE)</f>
        <v>64209</v>
      </c>
      <c r="I3486" s="140">
        <f>_xll.qlInterestRateIndexValueDate(Index1M,$H3486)</f>
        <v>64209</v>
      </c>
      <c r="J3486" s="145">
        <f>IFERROR(_xll.qlIndexFixing(Index1M,$H3486,TRUE,_xll.ohTrigger(RecalcTrigger,Trigger1M)),NA())</f>
        <v>7.6865305951436327E-3</v>
      </c>
      <c r="K3486" s="44">
        <f>IFERROR(_xll.qlIndexFixing(Index3M,H3486,TRUE,_xll.ohTrigger(RecalcTrigger,Trigger3M)),NA())</f>
        <v>7.6906369911170546E-3</v>
      </c>
      <c r="L3486" s="44">
        <f>IFERROR(_xll.qlIndexFixing(Index6M,$H3486,TRUE,_xll.ohTrigger(RecalcTrigger,Trigger6M)),NA())</f>
        <v>7.8850593430768584E-3</v>
      </c>
      <c r="M3486" s="146" t="e">
        <f>IFERROR(_xll.qlIndexFixing(Index1Y,$H3486,TRUE,_xll.ohTrigger(RecalcTrigger,Trigger1Y)),NA())</f>
        <v>#N/A</v>
      </c>
      <c r="N3486" s="145">
        <f>IFERROR(_xll.qlIndexFixing(ONIndex1M,I3486,TRUE,_xll.ohTrigger(RecalcTrigger,Trigger1M)),NA())</f>
        <v>7.6831820867706568E-3</v>
      </c>
      <c r="O3486" s="44">
        <f>IFERROR(_xll.qlIndexFixing(ONIndex3M,I3486,TRUE,_xll.ohTrigger(RecalcTrigger,Trigger3M)),NA())</f>
        <v>7.6812752595389888E-3</v>
      </c>
      <c r="P3486" s="44">
        <f>IFERROR(_xll.qlIndexFixing(ONIndex6M,I3486,TRUE,_xll.ohTrigger(RecalcTrigger,Trigger6M)),NA())</f>
        <v>7.8649148843856764E-3</v>
      </c>
      <c r="Q3486" s="146">
        <f>IFERROR(_xll.qlIndexFixing(ONIndex1Y,I3486,TRUE,_xll.ohTrigger(RecalcTrigger,Trigger1Y)),NA())</f>
        <v>8.0834765831472311E-3</v>
      </c>
    </row>
    <row r="3487" spans="2:17" x14ac:dyDescent="0.2">
      <c r="B3487" s="39" t="s">
        <v>42</v>
      </c>
      <c r="D3487" s="42">
        <f>_xll.qlCalendarAdvance(Calendar,$D3486,B3487,"f",FALSE)</f>
        <v>64216</v>
      </c>
      <c r="E3487" s="140">
        <f>_xll.qlInterestRateIndexValueDate(IndexON,D3487)</f>
        <v>64216</v>
      </c>
      <c r="F3487" s="156">
        <f>IFERROR(_xll.qlIndexFixing(IndexON,D3487,TRUE,_xll.ohTrigger(RecalcTrigger,TriggerON)),NA())</f>
        <v>6.8480192065956125E-3</v>
      </c>
      <c r="H3487" s="42">
        <f>_xll.qlCalendarAdvance(Calendar,$H3486,B3487,"f",FALSE)</f>
        <v>64216</v>
      </c>
      <c r="I3487" s="140">
        <f>_xll.qlInterestRateIndexValueDate(Index1M,$H3487)</f>
        <v>64216</v>
      </c>
      <c r="J3487" s="145">
        <f>IFERROR(_xll.qlIndexFixing(Index1M,$H3487,TRUE,_xll.ohTrigger(RecalcTrigger,Trigger1M)),NA())</f>
        <v>7.6869008693821253E-3</v>
      </c>
      <c r="K3487" s="44">
        <f>IFERROR(_xll.qlIndexFixing(Index3M,H3487,TRUE,_xll.ohTrigger(RecalcTrigger,Trigger3M)),NA())</f>
        <v>7.6909269658334192E-3</v>
      </c>
      <c r="L3487" s="44">
        <f>IFERROR(_xll.qlIndexFixing(Index6M,$H3487,TRUE,_xll.ohTrigger(RecalcTrigger,Trigger6M)),NA())</f>
        <v>7.8849363421923963E-3</v>
      </c>
      <c r="M3487" s="146" t="e">
        <f>IFERROR(_xll.qlIndexFixing(Index1Y,$H3487,TRUE,_xll.ohTrigger(RecalcTrigger,Trigger1Y)),NA())</f>
        <v>#N/A</v>
      </c>
      <c r="N3487" s="145">
        <f>IFERROR(_xll.qlIndexFixing(ONIndex1M,I3487,TRUE,_xll.ohTrigger(RecalcTrigger,Trigger1M)),NA())</f>
        <v>7.6835696323362956E-3</v>
      </c>
      <c r="O3487" s="44">
        <f>IFERROR(_xll.qlIndexFixing(ONIndex3M,I3487,TRUE,_xll.ohTrigger(RecalcTrigger,Trigger3M)),NA())</f>
        <v>7.6816089434483814E-3</v>
      </c>
      <c r="P3487" s="44">
        <f>IFERROR(_xll.qlIndexFixing(ONIndex6M,I3487,TRUE,_xll.ohTrigger(RecalcTrigger,Trigger6M)),NA())</f>
        <v>7.8653094287028935E-3</v>
      </c>
      <c r="Q3487" s="146">
        <f>IFERROR(_xll.qlIndexFixing(ONIndex1Y,I3487,TRUE,_xll.ohTrigger(RecalcTrigger,Trigger1Y)),NA())</f>
        <v>8.0838862029641856E-3</v>
      </c>
    </row>
    <row r="3488" spans="2:17" x14ac:dyDescent="0.2">
      <c r="B3488" s="39" t="s">
        <v>42</v>
      </c>
      <c r="D3488" s="42">
        <f>_xll.qlCalendarAdvance(Calendar,$D3487,B3488,"f",FALSE)</f>
        <v>64223</v>
      </c>
      <c r="E3488" s="140">
        <f>_xll.qlInterestRateIndexValueDate(IndexON,D3488)</f>
        <v>64223</v>
      </c>
      <c r="F3488" s="156">
        <f>IFERROR(_xll.qlIndexFixing(IndexON,D3488,TRUE,_xll.ohTrigger(RecalcTrigger,TriggerON)),NA())</f>
        <v>6.8483588131240669E-3</v>
      </c>
      <c r="H3488" s="42">
        <f>_xll.qlCalendarAdvance(Calendar,$H3487,B3488,"f",FALSE)</f>
        <v>64223</v>
      </c>
      <c r="I3488" s="140">
        <f>_xll.qlInterestRateIndexValueDate(Index1M,$H3488)</f>
        <v>64223</v>
      </c>
      <c r="J3488" s="145">
        <f>IFERROR(_xll.qlIndexFixing(Index1M,$H3488,TRUE,_xll.ohTrigger(RecalcTrigger,Trigger1M)),NA())</f>
        <v>7.6869446909251082E-3</v>
      </c>
      <c r="K3488" s="44">
        <f>IFERROR(_xll.qlIndexFixing(Index3M,H3488,TRUE,_xll.ohTrigger(RecalcTrigger,Trigger3M)),NA())</f>
        <v>7.6912101176360393E-3</v>
      </c>
      <c r="L3488" s="44">
        <f>IFERROR(_xll.qlIndexFixing(Index6M,$H3488,TRUE,_xll.ohTrigger(RecalcTrigger,Trigger6M)),NA())</f>
        <v>7.8851167750482905E-3</v>
      </c>
      <c r="M3488" s="146" t="e">
        <f>IFERROR(_xll.qlIndexFixing(Index1Y,$H3488,TRUE,_xll.ohTrigger(RecalcTrigger,Trigger1Y)),NA())</f>
        <v>#N/A</v>
      </c>
      <c r="N3488" s="145">
        <f>IFERROR(_xll.qlIndexFixing(ONIndex1M,I3488,TRUE,_xll.ohTrigger(RecalcTrigger,Trigger1M)),NA())</f>
        <v>7.6839492689195765E-3</v>
      </c>
      <c r="O3488" s="44">
        <f>IFERROR(_xll.qlIndexFixing(ONIndex3M,I3488,TRUE,_xll.ohTrigger(RecalcTrigger,Trigger3M)),NA())</f>
        <v>7.6819358176061225E-3</v>
      </c>
      <c r="P3488" s="44">
        <f>IFERROR(_xll.qlIndexFixing(ONIndex6M,I3488,TRUE,_xll.ohTrigger(RecalcTrigger,Trigger6M)),NA())</f>
        <v>7.8656959209100208E-3</v>
      </c>
      <c r="Q3488" s="146">
        <f>IFERROR(_xll.qlIndexFixing(ONIndex1Y,I3488,TRUE,_xll.ohTrigger(RecalcTrigger,Trigger1Y)),NA())</f>
        <v>8.0842874631004147E-3</v>
      </c>
    </row>
    <row r="3489" spans="2:17" x14ac:dyDescent="0.2">
      <c r="B3489" s="39" t="s">
        <v>42</v>
      </c>
      <c r="D3489" s="42">
        <f>_xll.qlCalendarAdvance(Calendar,$D3488,B3489,"f",FALSE)</f>
        <v>64230</v>
      </c>
      <c r="E3489" s="140">
        <f>_xll.qlInterestRateIndexValueDate(IndexON,D3489)</f>
        <v>64230</v>
      </c>
      <c r="F3489" s="156">
        <f>IFERROR(_xll.qlIndexFixing(IndexON,D3489,TRUE,_xll.ohTrigger(RecalcTrigger,TriggerON)),NA())</f>
        <v>6.8486913445553466E-3</v>
      </c>
      <c r="H3489" s="42">
        <f>_xll.qlCalendarAdvance(Calendar,$H3488,B3489,"f",FALSE)</f>
        <v>64230</v>
      </c>
      <c r="I3489" s="140">
        <f>_xll.qlInterestRateIndexValueDate(Index1M,$H3489)</f>
        <v>64230</v>
      </c>
      <c r="J3489" s="145">
        <f>IFERROR(_xll.qlIndexFixing(Index1M,$H3489,TRUE,_xll.ohTrigger(RecalcTrigger,Trigger1M)),NA())</f>
        <v>7.6876176751181427E-3</v>
      </c>
      <c r="K3489" s="44">
        <f>IFERROR(_xll.qlIndexFixing(Index3M,H3489,TRUE,_xll.ohTrigger(RecalcTrigger,Trigger3M)),NA())</f>
        <v>7.6914864465240356E-3</v>
      </c>
      <c r="L3489" s="44">
        <f>IFERROR(_xll.qlIndexFixing(Index6M,$H3489,TRUE,_xll.ohTrigger(RecalcTrigger,Trigger6M)),NA())</f>
        <v>7.8853921882906918E-3</v>
      </c>
      <c r="M3489" s="146" t="e">
        <f>IFERROR(_xll.qlIndexFixing(Index1Y,$H3489,TRUE,_xll.ohTrigger(RecalcTrigger,Trigger1Y)),NA())</f>
        <v>#N/A</v>
      </c>
      <c r="N3489" s="145">
        <f>IFERROR(_xll.qlIndexFixing(ONIndex1M,I3489,TRUE,_xll.ohTrigger(RecalcTrigger,Trigger1M)),NA())</f>
        <v>7.6843209965204995E-3</v>
      </c>
      <c r="O3489" s="44">
        <f>IFERROR(_xll.qlIndexFixing(ONIndex3M,I3489,TRUE,_xll.ohTrigger(RecalcTrigger,Trigger3M)),NA())</f>
        <v>7.6822558818501196E-3</v>
      </c>
      <c r="P3489" s="44">
        <f>IFERROR(_xll.qlIndexFixing(ONIndex6M,I3489,TRUE,_xll.ohTrigger(RecalcTrigger,Trigger6M)),NA())</f>
        <v>7.8660743613312434E-3</v>
      </c>
      <c r="Q3489" s="146">
        <f>IFERROR(_xll.qlIndexFixing(ONIndex1Y,I3489,TRUE,_xll.ohTrigger(RecalcTrigger,Trigger1Y)),NA())</f>
        <v>8.0846803637990572E-3</v>
      </c>
    </row>
    <row r="3490" spans="2:17" x14ac:dyDescent="0.2">
      <c r="B3490" s="39" t="s">
        <v>42</v>
      </c>
      <c r="D3490" s="42">
        <f>_xll.qlCalendarAdvance(Calendar,$D3489,B3490,"f",FALSE)</f>
        <v>64237</v>
      </c>
      <c r="E3490" s="140">
        <f>_xll.qlInterestRateIndexValueDate(IndexON,D3490)</f>
        <v>64237</v>
      </c>
      <c r="F3490" s="156">
        <f>IFERROR(_xll.qlIndexFixing(IndexON,D3490,TRUE,_xll.ohTrigger(RecalcTrigger,TriggerON)),NA())</f>
        <v>6.8490168008894514E-3</v>
      </c>
      <c r="H3490" s="42">
        <f>_xll.qlCalendarAdvance(Calendar,$H3489,B3490,"f",FALSE)</f>
        <v>64237</v>
      </c>
      <c r="I3490" s="140">
        <f>_xll.qlInterestRateIndexValueDate(Index1M,$H3490)</f>
        <v>64237</v>
      </c>
      <c r="J3490" s="145">
        <f>IFERROR(_xll.qlIndexFixing(Index1M,$H3490,TRUE,_xll.ohTrigger(RecalcTrigger,Trigger1M)),NA())</f>
        <v>7.6879642066131348E-3</v>
      </c>
      <c r="K3490" s="44">
        <f>IFERROR(_xll.qlIndexFixing(Index3M,H3490,TRUE,_xll.ohTrigger(RecalcTrigger,Trigger3M)),NA())</f>
        <v>7.691755952493883E-3</v>
      </c>
      <c r="L3490" s="44">
        <f>IFERROR(_xll.qlIndexFixing(Index6M,$H3490,TRUE,_xll.ohTrigger(RecalcTrigger,Trigger6M)),NA())</f>
        <v>7.8856595181614041E-3</v>
      </c>
      <c r="M3490" s="146" t="e">
        <f>IFERROR(_xll.qlIndexFixing(Index1Y,$H3490,TRUE,_xll.ohTrigger(RecalcTrigger,Trigger1Y)),NA())</f>
        <v>#N/A</v>
      </c>
      <c r="N3490" s="145">
        <f>IFERROR(_xll.qlIndexFixing(ONIndex1M,I3490,TRUE,_xll.ohTrigger(RecalcTrigger,Trigger1M)),NA())</f>
        <v>7.6846848148148794E-3</v>
      </c>
      <c r="O3490" s="44">
        <f>IFERROR(_xll.qlIndexFixing(ONIndex3M,I3490,TRUE,_xll.ohTrigger(RecalcTrigger,Trigger3M)),NA())</f>
        <v>7.6825691361803727E-3</v>
      </c>
      <c r="P3490" s="44">
        <f>IFERROR(_xll.qlIndexFixing(ONIndex6M,I3490,TRUE,_xll.ohTrigger(RecalcTrigger,Trigger6M)),NA())</f>
        <v>7.8664447497234224E-3</v>
      </c>
      <c r="Q3490" s="146">
        <f>IFERROR(_xll.qlIndexFixing(ONIndex1Y,I3490,TRUE,_xll.ohTrigger(RecalcTrigger,Trigger1Y)),NA())</f>
        <v>8.085064904735928E-3</v>
      </c>
    </row>
    <row r="3491" spans="2:17" x14ac:dyDescent="0.2">
      <c r="B3491" s="39" t="s">
        <v>42</v>
      </c>
      <c r="D3491" s="42">
        <f>_xll.qlCalendarAdvance(Calendar,$D3490,B3491,"f",FALSE)</f>
        <v>64244</v>
      </c>
      <c r="E3491" s="140">
        <f>_xll.qlInterestRateIndexValueDate(IndexON,D3491)</f>
        <v>64244</v>
      </c>
      <c r="F3491" s="156">
        <f>IFERROR(_xll.qlIndexFixing(IndexON,D3491,TRUE,_xll.ohTrigger(RecalcTrigger,TriggerON)),NA())</f>
        <v>6.8493351820453352E-3</v>
      </c>
      <c r="H3491" s="42">
        <f>_xll.qlCalendarAdvance(Calendar,$H3490,B3491,"f",FALSE)</f>
        <v>64244</v>
      </c>
      <c r="I3491" s="140">
        <f>_xll.qlInterestRateIndexValueDate(Index1M,$H3491)</f>
        <v>64244</v>
      </c>
      <c r="J3491" s="145">
        <f>IFERROR(_xll.qlIndexFixing(Index1M,$H3491,TRUE,_xll.ohTrigger(RecalcTrigger,Trigger1M)),NA())</f>
        <v>7.6883028238628262E-3</v>
      </c>
      <c r="K3491" s="44">
        <f>IFERROR(_xll.qlIndexFixing(Index3M,H3491,TRUE,_xll.ohTrigger(RecalcTrigger,Trigger3M)),NA())</f>
        <v>7.6920186355464637E-3</v>
      </c>
      <c r="L3491" s="44">
        <f>IFERROR(_xll.qlIndexFixing(Index6M,$H3491,TRUE,_xll.ohTrigger(RecalcTrigger,Trigger6M)),NA())</f>
        <v>7.885918764657756E-3</v>
      </c>
      <c r="M3491" s="146" t="e">
        <f>IFERROR(_xll.qlIndexFixing(Index1Y,$H3491,TRUE,_xll.ohTrigger(RecalcTrigger,Trigger1Y)),NA())</f>
        <v>#N/A</v>
      </c>
      <c r="N3491" s="145">
        <f>IFERROR(_xll.qlIndexFixing(ONIndex1M,I3491,TRUE,_xll.ohTrigger(RecalcTrigger,Trigger1M)),NA())</f>
        <v>7.6850407241269014E-3</v>
      </c>
      <c r="O3491" s="44">
        <f>IFERROR(_xll.qlIndexFixing(ONIndex3M,I3491,TRUE,_xll.ohTrigger(RecalcTrigger,Trigger3M)),NA())</f>
        <v>7.6828755806779281E-3</v>
      </c>
      <c r="P3491" s="44">
        <f>IFERROR(_xll.qlIndexFixing(ONIndex6M,I3491,TRUE,_xll.ohTrigger(RecalcTrigger,Trigger6M)),NA())</f>
        <v>7.8668070863296968E-3</v>
      </c>
      <c r="Q3491" s="146">
        <f>IFERROR(_xll.qlIndexFixing(ONIndex1Y,I3491,TRUE,_xll.ohTrigger(RecalcTrigger,Trigger1Y)),NA())</f>
        <v>8.0854410861541659E-3</v>
      </c>
    </row>
    <row r="3492" spans="2:17" x14ac:dyDescent="0.2">
      <c r="B3492" s="39" t="s">
        <v>42</v>
      </c>
      <c r="D3492" s="42">
        <f>_xll.qlCalendarAdvance(Calendar,$D3491,B3492,"f",FALSE)</f>
        <v>64251</v>
      </c>
      <c r="E3492" s="140">
        <f>_xll.qlInterestRateIndexValueDate(IndexON,D3492)</f>
        <v>64251</v>
      </c>
      <c r="F3492" s="156">
        <f>IFERROR(_xll.qlIndexFixing(IndexON,D3492,TRUE,_xll.ohTrigger(RecalcTrigger,TriggerON)),NA())</f>
        <v>6.8496464881040442E-3</v>
      </c>
      <c r="H3492" s="42">
        <f>_xll.qlCalendarAdvance(Calendar,$H3491,B3492,"f",FALSE)</f>
        <v>64251</v>
      </c>
      <c r="I3492" s="140">
        <f>_xll.qlInterestRateIndexValueDate(Index1M,$H3492)</f>
        <v>64251</v>
      </c>
      <c r="J3492" s="145">
        <f>IFERROR(_xll.qlIndexFixing(Index1M,$H3492,TRUE,_xll.ohTrigger(RecalcTrigger,Trigger1M)),NA())</f>
        <v>7.6886335268545533E-3</v>
      </c>
      <c r="K3492" s="44">
        <f>IFERROR(_xll.qlIndexFixing(Index3M,H3492,TRUE,_xll.ohTrigger(RecalcTrigger,Trigger3M)),NA())</f>
        <v>7.6922744956782526E-3</v>
      </c>
      <c r="L3492" s="44">
        <f>IFERROR(_xll.qlIndexFixing(Index6M,$H3492,TRUE,_xll.ohTrigger(RecalcTrigger,Trigger6M)),NA())</f>
        <v>7.8861699277757401E-3</v>
      </c>
      <c r="M3492" s="146" t="e">
        <f>IFERROR(_xll.qlIndexFixing(Index1Y,$H3492,TRUE,_xll.ohTrigger(RecalcTrigger,Trigger1Y)),NA())</f>
        <v>#N/A</v>
      </c>
      <c r="N3492" s="145">
        <f>IFERROR(_xll.qlIndexFixing(ONIndex1M,I3492,TRUE,_xll.ohTrigger(RecalcTrigger,Trigger1M)),NA())</f>
        <v>7.6853887242134267E-3</v>
      </c>
      <c r="O3492" s="44">
        <f>IFERROR(_xll.qlIndexFixing(ONIndex3M,I3492,TRUE,_xll.ohTrigger(RecalcTrigger,Trigger3M)),NA())</f>
        <v>7.6831752152617394E-3</v>
      </c>
      <c r="P3492" s="44">
        <f>IFERROR(_xll.qlIndexFixing(ONIndex6M,I3492,TRUE,_xll.ohTrigger(RecalcTrigger,Trigger6M)),NA())</f>
        <v>7.8671613709069277E-3</v>
      </c>
      <c r="Q3492" s="146">
        <f>IFERROR(_xll.qlIndexFixing(ONIndex1Y,I3492,TRUE,_xll.ohTrigger(RecalcTrigger,Trigger1Y)),NA())</f>
        <v>8.0858089080537709E-3</v>
      </c>
    </row>
    <row r="3493" spans="2:17" x14ac:dyDescent="0.2">
      <c r="B3493" s="39" t="s">
        <v>42</v>
      </c>
      <c r="D3493" s="42">
        <f>_xll.qlCalendarAdvance(Calendar,$D3492,B3493,"f",FALSE)</f>
        <v>64258</v>
      </c>
      <c r="E3493" s="140">
        <f>_xll.qlInterestRateIndexValueDate(IndexON,D3493)</f>
        <v>64258</v>
      </c>
      <c r="F3493" s="156">
        <f>IFERROR(_xll.qlIndexFixing(IndexON,D3493,TRUE,_xll.ohTrigger(RecalcTrigger,TriggerON)),NA())</f>
        <v>6.8499507189845321E-3</v>
      </c>
      <c r="H3493" s="42">
        <f>_xll.qlCalendarAdvance(Calendar,$H3492,B3493,"f",FALSE)</f>
        <v>64258</v>
      </c>
      <c r="I3493" s="140">
        <f>_xll.qlInterestRateIndexValueDate(Index1M,$H3493)</f>
        <v>64258</v>
      </c>
      <c r="J3493" s="145">
        <f>IFERROR(_xll.qlIndexFixing(Index1M,$H3493,TRUE,_xll.ohTrigger(RecalcTrigger,Trigger1M)),NA())</f>
        <v>7.6889563156035123E-3</v>
      </c>
      <c r="K3493" s="44">
        <f>IFERROR(_xll.qlIndexFixing(Index3M,H3493,TRUE,_xll.ohTrigger(RecalcTrigger,Trigger3M)),NA())</f>
        <v>7.6924260242448176E-3</v>
      </c>
      <c r="L3493" s="44">
        <f>IFERROR(_xll.qlIndexFixing(Index6M,$H3493,TRUE,_xll.ohTrigger(RecalcTrigger,Trigger6M)),NA())</f>
        <v>7.8865126409501957E-3</v>
      </c>
      <c r="M3493" s="146" t="e">
        <f>IFERROR(_xll.qlIndexFixing(Index1Y,$H3493,TRUE,_xll.ohTrigger(RecalcTrigger,Trigger1Y)),NA())</f>
        <v>#N/A</v>
      </c>
      <c r="N3493" s="145">
        <f>IFERROR(_xll.qlIndexFixing(ONIndex1M,I3493,TRUE,_xll.ohTrigger(RecalcTrigger,Trigger1M)),NA())</f>
        <v>7.6857288153986403E-3</v>
      </c>
      <c r="O3493" s="44">
        <f>IFERROR(_xll.qlIndexFixing(ONIndex3M,I3493,TRUE,_xll.ohTrigger(RecalcTrigger,Trigger3M)),NA())</f>
        <v>7.683468040012853E-3</v>
      </c>
      <c r="P3493" s="44">
        <f>IFERROR(_xll.qlIndexFixing(ONIndex6M,I3493,TRUE,_xll.ohTrigger(RecalcTrigger,Trigger6M)),NA())</f>
        <v>7.8675076036172076E-3</v>
      </c>
      <c r="Q3493" s="146">
        <f>IFERROR(_xll.qlIndexFixing(ONIndex1Y,I3493,TRUE,_xll.ohTrigger(RecalcTrigger,Trigger1Y)),NA())</f>
        <v>8.0861683703536968E-3</v>
      </c>
    </row>
    <row r="3494" spans="2:17" x14ac:dyDescent="0.2">
      <c r="B3494" s="39" t="s">
        <v>42</v>
      </c>
      <c r="D3494" s="42">
        <f>_xll.qlCalendarAdvance(Calendar,$D3493,B3494,"f",FALSE)</f>
        <v>64265</v>
      </c>
      <c r="E3494" s="140">
        <f>_xll.qlInterestRateIndexValueDate(IndexON,D3494)</f>
        <v>64265</v>
      </c>
      <c r="F3494" s="156">
        <f>IFERROR(_xll.qlIndexFixing(IndexON,D3494,TRUE,_xll.ohTrigger(RecalcTrigger,TriggerON)),NA())</f>
        <v>6.8502478747678452E-3</v>
      </c>
      <c r="H3494" s="42">
        <f>_xll.qlCalendarAdvance(Calendar,$H3493,B3494,"f",FALSE)</f>
        <v>64265</v>
      </c>
      <c r="I3494" s="140">
        <f>_xll.qlInterestRateIndexValueDate(Index1M,$H3494)</f>
        <v>64265</v>
      </c>
      <c r="J3494" s="145">
        <f>IFERROR(_xll.qlIndexFixing(Index1M,$H3494,TRUE,_xll.ohTrigger(RecalcTrigger,Trigger1M)),NA())</f>
        <v>7.6892711900995725E-3</v>
      </c>
      <c r="K3494" s="44">
        <f>IFERROR(_xll.qlIndexFixing(Index3M,H3494,TRUE,_xll.ohTrigger(RecalcTrigger,Trigger3M)),NA())</f>
        <v>7.6926687207749065E-3</v>
      </c>
      <c r="L3494" s="44">
        <f>IFERROR(_xll.qlIndexFixing(Index6M,$H3494,TRUE,_xll.ohTrigger(RecalcTrigger,Trigger6M)),NA())</f>
        <v>7.8867470649741471E-3</v>
      </c>
      <c r="M3494" s="146" t="e">
        <f>IFERROR(_xll.qlIndexFixing(Index1Y,$H3494,TRUE,_xll.ohTrigger(RecalcTrigger,Trigger1Y)),NA())</f>
        <v>#N/A</v>
      </c>
      <c r="N3494" s="145">
        <f>IFERROR(_xll.qlIndexFixing(ONIndex1M,I3494,TRUE,_xll.ohTrigger(RecalcTrigger,Trigger1M)),NA())</f>
        <v>7.6860609973583571E-3</v>
      </c>
      <c r="O3494" s="44">
        <f>IFERROR(_xll.qlIndexFixing(ONIndex3M,I3494,TRUE,_xll.ohTrigger(RecalcTrigger,Trigger3M)),NA())</f>
        <v>7.6837540547691763E-3</v>
      </c>
      <c r="P3494" s="44">
        <f>IFERROR(_xll.qlIndexFixing(ONIndex6M,I3494,TRUE,_xll.ohTrigger(RecalcTrigger,Trigger6M)),NA())</f>
        <v>7.8678457843794902E-3</v>
      </c>
      <c r="Q3494" s="146">
        <f>IFERROR(_xll.qlIndexFixing(ONIndex1Y,I3494,TRUE,_xll.ohTrigger(RecalcTrigger,Trigger1Y)),NA())</f>
        <v>8.0865194729728973E-3</v>
      </c>
    </row>
    <row r="3495" spans="2:17" x14ac:dyDescent="0.2">
      <c r="B3495" s="39" t="s">
        <v>42</v>
      </c>
      <c r="D3495" s="42">
        <f>_xll.qlCalendarAdvance(Calendar,$D3494,B3495,"f",FALSE)</f>
        <v>64272</v>
      </c>
      <c r="E3495" s="140">
        <f>_xll.qlInterestRateIndexValueDate(IndexON,D3495)</f>
        <v>64272</v>
      </c>
      <c r="F3495" s="156">
        <f>IFERROR(_xll.qlIndexFixing(IndexON,D3495,TRUE,_xll.ohTrigger(RecalcTrigger,TriggerON)),NA())</f>
        <v>6.8505379553729373E-3</v>
      </c>
      <c r="H3495" s="42">
        <f>_xll.qlCalendarAdvance(Calendar,$H3494,B3495,"f",FALSE)</f>
        <v>64272</v>
      </c>
      <c r="I3495" s="140">
        <f>_xll.qlInterestRateIndexValueDate(Index1M,$H3495)</f>
        <v>64272</v>
      </c>
      <c r="J3495" s="145">
        <f>IFERROR(_xll.qlIndexFixing(Index1M,$H3495,TRUE,_xll.ohTrigger(RecalcTrigger,Trigger1M)),NA())</f>
        <v>7.6895781503427338E-3</v>
      </c>
      <c r="K3495" s="44">
        <f>IFERROR(_xll.qlIndexFixing(Index3M,H3495,TRUE,_xll.ohTrigger(RecalcTrigger,Trigger3M)),NA())</f>
        <v>7.6929045945262672E-3</v>
      </c>
      <c r="L3495" s="44">
        <f>IFERROR(_xll.qlIndexFixing(Index6M,$H3495,TRUE,_xll.ohTrigger(RecalcTrigger,Trigger6M)),NA())</f>
        <v>7.8869734054367365E-3</v>
      </c>
      <c r="M3495" s="146" t="e">
        <f>IFERROR(_xll.qlIndexFixing(Index1Y,$H3495,TRUE,_xll.ohTrigger(RecalcTrigger,Trigger1Y)),NA())</f>
        <v>#N/A</v>
      </c>
      <c r="N3495" s="145">
        <f>IFERROR(_xll.qlIndexFixing(ONIndex1M,I3495,TRUE,_xll.ohTrigger(RecalcTrigger,Trigger1M)),NA())</f>
        <v>7.6863852703357161E-3</v>
      </c>
      <c r="O3495" s="44">
        <f>IFERROR(_xll.qlIndexFixing(ONIndex3M,I3495,TRUE,_xll.ohTrigger(RecalcTrigger,Trigger3M)),NA())</f>
        <v>7.6840332598548944E-3</v>
      </c>
      <c r="P3495" s="44">
        <f>IFERROR(_xll.qlIndexFixing(ONIndex6M,I3495,TRUE,_xll.ohTrigger(RecalcTrigger,Trigger6M)),NA())</f>
        <v>7.8681759132748219E-3</v>
      </c>
      <c r="Q3495" s="146">
        <f>IFERROR(_xll.qlIndexFixing(ONIndex1Y,I3495,TRUE,_xll.ohTrigger(RecalcTrigger,Trigger1Y)),NA())</f>
        <v>8.0868622159924186E-3</v>
      </c>
    </row>
    <row r="3496" spans="2:17" x14ac:dyDescent="0.2">
      <c r="B3496" s="39" t="s">
        <v>42</v>
      </c>
      <c r="D3496" s="42">
        <f>_xll.qlCalendarAdvance(Calendar,$D3495,B3496,"f",FALSE)</f>
        <v>64280</v>
      </c>
      <c r="E3496" s="140">
        <f>_xll.qlInterestRateIndexValueDate(IndexON,D3496)</f>
        <v>64280</v>
      </c>
      <c r="F3496" s="156">
        <f>IFERROR(_xll.qlIndexFixing(IndexON,D3496,TRUE,_xll.ohTrigger(RecalcTrigger,TriggerON)),NA())</f>
        <v>6.8510290612818405E-3</v>
      </c>
      <c r="H3496" s="42">
        <f>_xll.qlCalendarAdvance(Calendar,$H3495,B3496,"f",FALSE)</f>
        <v>64280</v>
      </c>
      <c r="I3496" s="140">
        <f>_xll.qlInterestRateIndexValueDate(Index1M,$H3496)</f>
        <v>64280</v>
      </c>
      <c r="J3496" s="145">
        <f>IFERROR(_xll.qlIndexFixing(Index1M,$H3496,TRUE,_xll.ohTrigger(RecalcTrigger,Trigger1M)),NA())</f>
        <v>7.6898176904432475E-3</v>
      </c>
      <c r="K3496" s="44">
        <f>IFERROR(_xll.qlIndexFixing(Index3M,H3496,TRUE,_xll.ohTrigger(RecalcTrigger,Trigger3M)),NA())</f>
        <v>7.6931658101003471E-3</v>
      </c>
      <c r="L3496" s="44">
        <f>IFERROR(_xll.qlIndexFixing(Index6M,$H3496,TRUE,_xll.ohTrigger(RecalcTrigger,Trigger6M)),NA())</f>
        <v>7.8874176905501959E-3</v>
      </c>
      <c r="M3496" s="146" t="e">
        <f>IFERROR(_xll.qlIndexFixing(Index1Y,$H3496,TRUE,_xll.ohTrigger(RecalcTrigger,Trigger1Y)),NA())</f>
        <v>#N/A</v>
      </c>
      <c r="N3496" s="145">
        <f>IFERROR(_xll.qlIndexFixing(ONIndex1M,I3496,TRUE,_xll.ohTrigger(RecalcTrigger,Trigger1M)),NA())</f>
        <v>7.6869523998982885E-3</v>
      </c>
      <c r="O3496" s="44">
        <f>IFERROR(_xll.qlIndexFixing(ONIndex3M,I3496,TRUE,_xll.ohTrigger(RecalcTrigger,Trigger3M)),NA())</f>
        <v>7.6845439661314234E-3</v>
      </c>
      <c r="P3496" s="44">
        <f>IFERROR(_xll.qlIndexFixing(ONIndex6M,I3496,TRUE,_xll.ohTrigger(RecalcTrigger,Trigger6M)),NA())</f>
        <v>7.8687581089087466E-3</v>
      </c>
      <c r="Q3496" s="146">
        <f>IFERROR(_xll.qlIndexFixing(ONIndex1Y,I3496,TRUE,_xll.ohTrigger(RecalcTrigger,Trigger1Y)),NA())</f>
        <v>8.0874697364548744E-3</v>
      </c>
    </row>
    <row r="3497" spans="2:17" x14ac:dyDescent="0.2">
      <c r="B3497" s="39" t="s">
        <v>42</v>
      </c>
      <c r="D3497" s="42">
        <f>_xll.qlCalendarAdvance(Calendar,$D3496,B3497,"f",FALSE)</f>
        <v>64287</v>
      </c>
      <c r="E3497" s="140">
        <f>_xll.qlInterestRateIndexValueDate(IndexON,D3497)</f>
        <v>64287</v>
      </c>
      <c r="F3497" s="156">
        <f>IFERROR(_xll.qlIndexFixing(IndexON,D3497,TRUE,_xll.ohTrigger(RecalcTrigger,TriggerON)),NA())</f>
        <v>6.8513029804480787E-3</v>
      </c>
      <c r="H3497" s="42">
        <f>_xll.qlCalendarAdvance(Calendar,$H3496,B3497,"f",FALSE)</f>
        <v>64287</v>
      </c>
      <c r="I3497" s="140">
        <f>_xll.qlInterestRateIndexValueDate(Index1M,$H3497)</f>
        <v>64287</v>
      </c>
      <c r="J3497" s="145">
        <f>IFERROR(_xll.qlIndexFixing(Index1M,$H3497,TRUE,_xll.ohTrigger(RecalcTrigger,Trigger1M)),NA())</f>
        <v>7.6901082507586614E-3</v>
      </c>
      <c r="K3497" s="44">
        <f>IFERROR(_xll.qlIndexFixing(Index3M,H3497,TRUE,_xll.ohTrigger(RecalcTrigger,Trigger3M)),NA())</f>
        <v>7.6933870636040702E-3</v>
      </c>
      <c r="L3497" s="44">
        <f>IFERROR(_xll.qlIndexFixing(Index6M,$H3497,TRUE,_xll.ohTrigger(RecalcTrigger,Trigger6M)),NA())</f>
        <v>7.8873339393257334E-3</v>
      </c>
      <c r="M3497" s="146" t="e">
        <f>IFERROR(_xll.qlIndexFixing(Index1Y,$H3497,TRUE,_xll.ohTrigger(RecalcTrigger,Trigger1Y)),NA())</f>
        <v>#N/A</v>
      </c>
      <c r="N3497" s="145">
        <f>IFERROR(_xll.qlIndexFixing(ONIndex1M,I3497,TRUE,_xll.ohTrigger(RecalcTrigger,Trigger1M)),NA())</f>
        <v>7.6872586077947344E-3</v>
      </c>
      <c r="O3497" s="44">
        <f>IFERROR(_xll.qlIndexFixing(ONIndex3M,I3497,TRUE,_xll.ohTrigger(RecalcTrigger,Trigger3M)),NA())</f>
        <v>7.6848076167879151E-3</v>
      </c>
      <c r="P3497" s="44">
        <f>IFERROR(_xll.qlIndexFixing(ONIndex6M,I3497,TRUE,_xll.ohTrigger(RecalcTrigger,Trigger6M)),NA())</f>
        <v>7.8690698468090563E-3</v>
      </c>
      <c r="Q3497" s="146">
        <f>IFERROR(_xll.qlIndexFixing(ONIndex1Y,I3497,TRUE,_xll.ohTrigger(RecalcTrigger,Trigger1Y)),NA())</f>
        <v>8.0877933862673803E-3</v>
      </c>
    </row>
    <row r="3498" spans="2:17" x14ac:dyDescent="0.2">
      <c r="B3498" s="39" t="s">
        <v>42</v>
      </c>
      <c r="D3498" s="42">
        <f>_xll.qlCalendarAdvance(Calendar,$D3497,B3498,"f",FALSE)</f>
        <v>64294</v>
      </c>
      <c r="E3498" s="140">
        <f>_xll.qlInterestRateIndexValueDate(IndexON,D3498)</f>
        <v>64294</v>
      </c>
      <c r="F3498" s="156">
        <f>IFERROR(_xll.qlIndexFixing(IndexON,D3498,TRUE,_xll.ohTrigger(RecalcTrigger,TriggerON)),NA())</f>
        <v>6.851569824192957E-3</v>
      </c>
      <c r="H3498" s="42">
        <f>_xll.qlCalendarAdvance(Calendar,$H3497,B3498,"f",FALSE)</f>
        <v>64294</v>
      </c>
      <c r="I3498" s="140">
        <f>_xll.qlInterestRateIndexValueDate(Index1M,$H3498)</f>
        <v>64294</v>
      </c>
      <c r="J3498" s="145">
        <f>IFERROR(_xll.qlIndexFixing(Index1M,$H3498,TRUE,_xll.ohTrigger(RecalcTrigger,Trigger1M)),NA())</f>
        <v>7.6903908969831875E-3</v>
      </c>
      <c r="K3498" s="44">
        <f>IFERROR(_xll.qlIndexFixing(Index3M,H3498,TRUE,_xll.ohTrigger(RecalcTrigger,Trigger3M)),NA())</f>
        <v>7.6936014943246129E-3</v>
      </c>
      <c r="L3498" s="44">
        <f>IFERROR(_xll.qlIndexFixing(Index6M,$H3498,TRUE,_xll.ohTrigger(RecalcTrigger,Trigger6M)),NA())</f>
        <v>7.8875354473463867E-3</v>
      </c>
      <c r="M3498" s="146" t="e">
        <f>IFERROR(_xll.qlIndexFixing(Index1Y,$H3498,TRUE,_xll.ohTrigger(RecalcTrigger,Trigger1Y)),NA())</f>
        <v>#N/A</v>
      </c>
      <c r="N3498" s="145">
        <f>IFERROR(_xll.qlIndexFixing(ONIndex1M,I3498,TRUE,_xll.ohTrigger(RecalcTrigger,Trigger1M)),NA())</f>
        <v>7.68755690619553E-3</v>
      </c>
      <c r="O3498" s="44">
        <f>IFERROR(_xll.qlIndexFixing(ONIndex3M,I3498,TRUE,_xll.ohTrigger(RecalcTrigger,Trigger3M)),NA())</f>
        <v>7.6850644572605091E-3</v>
      </c>
      <c r="P3498" s="44">
        <f>IFERROR(_xll.qlIndexFixing(ONIndex6M,I3498,TRUE,_xll.ohTrigger(RecalcTrigger,Trigger6M)),NA())</f>
        <v>7.8693735324371818E-3</v>
      </c>
      <c r="Q3498" s="146">
        <f>IFERROR(_xll.qlIndexFixing(ONIndex1Y,I3498,TRUE,_xll.ohTrigger(RecalcTrigger,Trigger1Y)),NA())</f>
        <v>8.0881086761290071E-3</v>
      </c>
    </row>
    <row r="3499" spans="2:17" x14ac:dyDescent="0.2">
      <c r="B3499" s="39" t="s">
        <v>42</v>
      </c>
      <c r="D3499" s="42">
        <f>_xll.qlCalendarAdvance(Calendar,$D3498,B3499,"f",FALSE)</f>
        <v>64301</v>
      </c>
      <c r="E3499" s="140">
        <f>_xll.qlInterestRateIndexValueDate(IndexON,D3499)</f>
        <v>64301</v>
      </c>
      <c r="F3499" s="156">
        <f>IFERROR(_xll.qlIndexFixing(IndexON,D3499,TRUE,_xll.ohTrigger(RecalcTrigger,TriggerON)),NA())</f>
        <v>6.8518295925434911E-3</v>
      </c>
      <c r="H3499" s="42">
        <f>_xll.qlCalendarAdvance(Calendar,$H3498,B3499,"f",FALSE)</f>
        <v>64301</v>
      </c>
      <c r="I3499" s="140">
        <f>_xll.qlInterestRateIndexValueDate(Index1M,$H3499)</f>
        <v>64301</v>
      </c>
      <c r="J3499" s="145">
        <f>IFERROR(_xll.qlIndexFixing(Index1M,$H3499,TRUE,_xll.ohTrigger(RecalcTrigger,Trigger1M)),NA())</f>
        <v>7.6906656291220532E-3</v>
      </c>
      <c r="K3499" s="44">
        <f>IFERROR(_xll.qlIndexFixing(Index3M,H3499,TRUE,_xll.ohTrigger(RecalcTrigger,Trigger3M)),NA())</f>
        <v>7.6941870101357359E-3</v>
      </c>
      <c r="L3499" s="44">
        <f>IFERROR(_xll.qlIndexFixing(Index6M,$H3499,TRUE,_xll.ohTrigger(RecalcTrigger,Trigger6M)),NA())</f>
        <v>7.8877288719690804E-3</v>
      </c>
      <c r="M3499" s="146" t="e">
        <f>IFERROR(_xll.qlIndexFixing(Index1Y,$H3499,TRUE,_xll.ohTrigger(RecalcTrigger,Trigger1Y)),NA())</f>
        <v>#N/A</v>
      </c>
      <c r="N3499" s="145">
        <f>IFERROR(_xll.qlIndexFixing(ONIndex1M,I3499,TRUE,_xll.ohTrigger(RecalcTrigger,Trigger1M)),NA())</f>
        <v>7.687847295235751E-3</v>
      </c>
      <c r="O3499" s="44">
        <f>IFERROR(_xll.qlIndexFixing(ONIndex3M,I3499,TRUE,_xll.ohTrigger(RecalcTrigger,Trigger3M)),NA())</f>
        <v>7.6853144875492045E-3</v>
      </c>
      <c r="P3499" s="44">
        <f>IFERROR(_xll.qlIndexFixing(ONIndex6M,I3499,TRUE,_xll.ohTrigger(RecalcTrigger,Trigger6M)),NA())</f>
        <v>7.869669165793125E-3</v>
      </c>
      <c r="Q3499" s="146">
        <f>IFERROR(_xll.qlIndexFixing(ONIndex1Y,I3499,TRUE,_xll.ohTrigger(RecalcTrigger,Trigger1Y)),NA())</f>
        <v>8.0884156059857215E-3</v>
      </c>
    </row>
    <row r="3500" spans="2:17" x14ac:dyDescent="0.2">
      <c r="B3500" s="39" t="s">
        <v>42</v>
      </c>
      <c r="D3500" s="42">
        <f>_xll.qlCalendarAdvance(Calendar,$D3499,B3500,"f",FALSE)</f>
        <v>64308</v>
      </c>
      <c r="E3500" s="140">
        <f>_xll.qlInterestRateIndexValueDate(IndexON,D3500)</f>
        <v>64308</v>
      </c>
      <c r="F3500" s="156">
        <f>IFERROR(_xll.qlIndexFixing(IndexON,D3500,TRUE,_xll.ohTrigger(RecalcTrigger,TriggerON)),NA())</f>
        <v>6.8520822854996801E-3</v>
      </c>
      <c r="H3500" s="42">
        <f>_xll.qlCalendarAdvance(Calendar,$H3499,B3500,"f",FALSE)</f>
        <v>64308</v>
      </c>
      <c r="I3500" s="140">
        <f>_xll.qlInterestRateIndexValueDate(Index1M,$H3500)</f>
        <v>64308</v>
      </c>
      <c r="J3500" s="145">
        <f>IFERROR(_xll.qlIndexFixing(Index1M,$H3500,TRUE,_xll.ohTrigger(RecalcTrigger,Trigger1M)),NA())</f>
        <v>7.6909324471726463E-3</v>
      </c>
      <c r="K3500" s="44">
        <f>IFERROR(_xll.qlIndexFixing(Index3M,H3500,TRUE,_xll.ohTrigger(RecalcTrigger,Trigger3M)),NA())</f>
        <v>7.6940098874099206E-3</v>
      </c>
      <c r="L3500" s="44">
        <f>IFERROR(_xll.qlIndexFixing(Index6M,$H3500,TRUE,_xll.ohTrigger(RecalcTrigger,Trigger6M)),NA())</f>
        <v>7.8879142131920293E-3</v>
      </c>
      <c r="M3500" s="146" t="e">
        <f>IFERROR(_xll.qlIndexFixing(Index1Y,$H3500,TRUE,_xll.ohTrigger(RecalcTrigger,Trigger1Y)),NA())</f>
        <v>#N/A</v>
      </c>
      <c r="N3500" s="145">
        <f>IFERROR(_xll.qlIndexFixing(ONIndex1M,I3500,TRUE,_xll.ohTrigger(RecalcTrigger,Trigger1M)),NA())</f>
        <v>7.6881297748073365E-3</v>
      </c>
      <c r="O3500" s="44">
        <f>IFERROR(_xll.qlIndexFixing(ONIndex3M,I3500,TRUE,_xll.ohTrigger(RecalcTrigger,Trigger3M)),NA())</f>
        <v>7.6855577077080319E-3</v>
      </c>
      <c r="P3500" s="44">
        <f>IFERROR(_xll.qlIndexFixing(ONIndex6M,I3500,TRUE,_xll.ohTrigger(RecalcTrigger,Trigger6M)),NA())</f>
        <v>7.869956746849871E-3</v>
      </c>
      <c r="Q3500" s="146">
        <f>IFERROR(_xll.qlIndexFixing(ONIndex1Y,I3500,TRUE,_xll.ohTrigger(RecalcTrigger,Trigger1Y)),NA())</f>
        <v>8.0887141758915586E-3</v>
      </c>
    </row>
    <row r="3501" spans="2:17" x14ac:dyDescent="0.2">
      <c r="B3501" s="39" t="s">
        <v>42</v>
      </c>
      <c r="D3501" s="42">
        <f>_xll.qlCalendarAdvance(Calendar,$D3500,B3501,"f",FALSE)</f>
        <v>64315</v>
      </c>
      <c r="E3501" s="140">
        <f>_xll.qlInterestRateIndexValueDate(IndexON,D3501)</f>
        <v>64315</v>
      </c>
      <c r="F3501" s="156">
        <f>IFERROR(_xll.qlIndexFixing(IndexON,D3501,TRUE,_xll.ohTrigger(RecalcTrigger,TriggerON)),NA())</f>
        <v>6.8523279030345092E-3</v>
      </c>
      <c r="H3501" s="42">
        <f>_xll.qlCalendarAdvance(Calendar,$H3500,B3501,"f",FALSE)</f>
        <v>64315</v>
      </c>
      <c r="I3501" s="140">
        <f>_xll.qlInterestRateIndexValueDate(Index1M,$H3501)</f>
        <v>64315</v>
      </c>
      <c r="J3501" s="145">
        <f>IFERROR(_xll.qlIndexFixing(Index1M,$H3501,TRUE,_xll.ohTrigger(RecalcTrigger,Trigger1M)),NA())</f>
        <v>7.6908946901549759E-3</v>
      </c>
      <c r="K3501" s="44">
        <f>IFERROR(_xll.qlIndexFixing(Index3M,H3501,TRUE,_xll.ohTrigger(RecalcTrigger,Trigger3M)),NA())</f>
        <v>7.6941102273812264E-3</v>
      </c>
      <c r="L3501" s="44">
        <f>IFERROR(_xll.qlIndexFixing(Index6M,$H3501,TRUE,_xll.ohTrigger(RecalcTrigger,Trigger6M)),NA())</f>
        <v>7.8880914710134538E-3</v>
      </c>
      <c r="M3501" s="146" t="e">
        <f>IFERROR(_xll.qlIndexFixing(Index1Y,$H3501,TRUE,_xll.ohTrigger(RecalcTrigger,Trigger1Y)),NA())</f>
        <v>#N/A</v>
      </c>
      <c r="N3501" s="145">
        <f>IFERROR(_xll.qlIndexFixing(ONIndex1M,I3501,TRUE,_xll.ohTrigger(RecalcTrigger,Trigger1M)),NA())</f>
        <v>7.6884043449643178E-3</v>
      </c>
      <c r="O3501" s="44">
        <f>IFERROR(_xll.qlIndexFixing(ONIndex3M,I3501,TRUE,_xll.ohTrigger(RecalcTrigger,Trigger3M)),NA())</f>
        <v>7.6857941176829616E-3</v>
      </c>
      <c r="P3501" s="44">
        <f>IFERROR(_xll.qlIndexFixing(ONIndex6M,I3501,TRUE,_xll.ohTrigger(RecalcTrigger,Trigger6M)),NA())</f>
        <v>7.8702362756614512E-3</v>
      </c>
      <c r="Q3501" s="146">
        <f>IFERROR(_xll.qlIndexFixing(ONIndex1Y,I3501,TRUE,_xll.ohTrigger(RecalcTrigger,Trigger1Y)),NA())</f>
        <v>8.0890043858735296E-3</v>
      </c>
    </row>
    <row r="3502" spans="2:17" x14ac:dyDescent="0.2">
      <c r="B3502" s="39" t="s">
        <v>42</v>
      </c>
      <c r="D3502" s="42">
        <f>_xll.qlCalendarAdvance(Calendar,$D3501,B3502,"f",FALSE)</f>
        <v>64322</v>
      </c>
      <c r="E3502" s="140">
        <f>_xll.qlInterestRateIndexValueDate(IndexON,D3502)</f>
        <v>64322</v>
      </c>
      <c r="F3502" s="156">
        <f>IFERROR(_xll.qlIndexFixing(IndexON,D3502,TRUE,_xll.ohTrigger(RecalcTrigger,TriggerON)),NA())</f>
        <v>6.8525664452020098E-3</v>
      </c>
      <c r="H3502" s="42">
        <f>_xll.qlCalendarAdvance(Calendar,$H3501,B3502,"f",FALSE)</f>
        <v>64322</v>
      </c>
      <c r="I3502" s="140">
        <f>_xll.qlInterestRateIndexValueDate(Index1M,$H3502)</f>
        <v>64322</v>
      </c>
      <c r="J3502" s="145">
        <f>IFERROR(_xll.qlIndexFixing(Index1M,$H3502,TRUE,_xll.ohTrigger(RecalcTrigger,Trigger1M)),NA())</f>
        <v>7.6914423410090116E-3</v>
      </c>
      <c r="K3502" s="44">
        <f>IFERROR(_xll.qlIndexFixing(Index3M,H3502,TRUE,_xll.ohTrigger(RecalcTrigger,Trigger3M)),NA())</f>
        <v>7.6942978503461434E-3</v>
      </c>
      <c r="L3502" s="44">
        <f>IFERROR(_xll.qlIndexFixing(Index6M,$H3502,TRUE,_xll.ohTrigger(RecalcTrigger,Trigger6M)),NA())</f>
        <v>7.8882606454311263E-3</v>
      </c>
      <c r="M3502" s="146" t="e">
        <f>IFERROR(_xll.qlIndexFixing(Index1Y,$H3502,TRUE,_xll.ohTrigger(RecalcTrigger,Trigger1Y)),NA())</f>
        <v>#N/A</v>
      </c>
      <c r="N3502" s="145">
        <f>IFERROR(_xll.qlIndexFixing(ONIndex1M,I3502,TRUE,_xll.ohTrigger(RecalcTrigger,Trigger1M)),NA())</f>
        <v>7.688671005706694E-3</v>
      </c>
      <c r="O3502" s="44">
        <f>IFERROR(_xll.qlIndexFixing(ONIndex3M,I3502,TRUE,_xll.ohTrigger(RecalcTrigger,Trigger3M)),NA())</f>
        <v>7.6860237175010084E-3</v>
      </c>
      <c r="P3502" s="44">
        <f>IFERROR(_xll.qlIndexFixing(ONIndex6M,I3502,TRUE,_xll.ohTrigger(RecalcTrigger,Trigger6M)),NA())</f>
        <v>7.8705077522278621E-3</v>
      </c>
      <c r="Q3502" s="146">
        <f>IFERROR(_xll.qlIndexFixing(ONIndex1Y,I3502,TRUE,_xll.ohTrigger(RecalcTrigger,Trigger1Y)),NA())</f>
        <v>8.0892862359046216E-3</v>
      </c>
    </row>
    <row r="3503" spans="2:17" x14ac:dyDescent="0.2">
      <c r="B3503" s="39" t="s">
        <v>42</v>
      </c>
      <c r="D3503" s="42">
        <f>_xll.qlCalendarAdvance(Calendar,$D3502,B3503,"f",FALSE)</f>
        <v>64329</v>
      </c>
      <c r="E3503" s="140">
        <f>_xll.qlInterestRateIndexValueDate(IndexON,D3503)</f>
        <v>64329</v>
      </c>
      <c r="F3503" s="156">
        <f>IFERROR(_xll.qlIndexFixing(IndexON,D3503,TRUE,_xll.ohTrigger(RecalcTrigger,TriggerON)),NA())</f>
        <v>6.8527979119481506E-3</v>
      </c>
      <c r="H3503" s="42">
        <f>_xll.qlCalendarAdvance(Calendar,$H3502,B3503,"f",FALSE)</f>
        <v>64329</v>
      </c>
      <c r="I3503" s="140">
        <f>_xll.qlInterestRateIndexValueDate(Index1M,$H3503)</f>
        <v>64329</v>
      </c>
      <c r="J3503" s="145">
        <f>IFERROR(_xll.qlIndexFixing(Index1M,$H3503,TRUE,_xll.ohTrigger(RecalcTrigger,Trigger1M)),NA())</f>
        <v>7.6916854167895544E-3</v>
      </c>
      <c r="K3503" s="44">
        <f>IFERROR(_xll.qlIndexFixing(Index3M,H3503,TRUE,_xll.ohTrigger(RecalcTrigger,Trigger3M)),NA())</f>
        <v>7.6944786506676485E-3</v>
      </c>
      <c r="L3503" s="44">
        <f>IFERROR(_xll.qlIndexFixing(Index6M,$H3503,TRUE,_xll.ohTrigger(RecalcTrigger,Trigger6M)),NA())</f>
        <v>7.8884217364423772E-3</v>
      </c>
      <c r="M3503" s="146" t="e">
        <f>IFERROR(_xll.qlIndexFixing(Index1Y,$H3503,TRUE,_xll.ohTrigger(RecalcTrigger,Trigger1Y)),NA())</f>
        <v>#N/A</v>
      </c>
      <c r="N3503" s="145">
        <f>IFERROR(_xll.qlIndexFixing(ONIndex1M,I3503,TRUE,_xll.ohTrigger(RecalcTrigger,Trigger1M)),NA())</f>
        <v>7.6889297569804347E-3</v>
      </c>
      <c r="O3503" s="44">
        <f>IFERROR(_xll.qlIndexFixing(ONIndex3M,I3503,TRUE,_xll.ohTrigger(RecalcTrigger,Trigger3M)),NA())</f>
        <v>7.6862465071621724E-3</v>
      </c>
      <c r="P3503" s="44">
        <f>IFERROR(_xll.qlIndexFixing(ONIndex6M,I3503,TRUE,_xll.ohTrigger(RecalcTrigger,Trigger6M)),NA())</f>
        <v>7.870771176468061E-3</v>
      </c>
      <c r="Q3503" s="146">
        <f>IFERROR(_xll.qlIndexFixing(ONIndex1Y,I3503,TRUE,_xll.ohTrigger(RecalcTrigger,Trigger1Y)),NA())</f>
        <v>8.089559725930803E-3</v>
      </c>
    </row>
    <row r="3504" spans="2:17" x14ac:dyDescent="0.2">
      <c r="B3504" s="39" t="s">
        <v>42</v>
      </c>
      <c r="D3504" s="42">
        <f>_xll.qlCalendarAdvance(Calendar,$D3503,B3504,"f",FALSE)</f>
        <v>64336</v>
      </c>
      <c r="E3504" s="140">
        <f>_xll.qlInterestRateIndexValueDate(IndexON,D3504)</f>
        <v>64336</v>
      </c>
      <c r="F3504" s="156">
        <f>IFERROR(_xll.qlIndexFixing(IndexON,D3504,TRUE,_xll.ohTrigger(RecalcTrigger,TriggerON)),NA())</f>
        <v>6.8530223032729305E-3</v>
      </c>
      <c r="H3504" s="42">
        <f>_xll.qlCalendarAdvance(Calendar,$H3503,B3504,"f",FALSE)</f>
        <v>64336</v>
      </c>
      <c r="I3504" s="140">
        <f>_xll.qlInterestRateIndexValueDate(Index1M,$H3504)</f>
        <v>64336</v>
      </c>
      <c r="J3504" s="145">
        <f>IFERROR(_xll.qlIndexFixing(Index1M,$H3504,TRUE,_xll.ohTrigger(RecalcTrigger,Trigger1M)),NA())</f>
        <v>7.6919205784818246E-3</v>
      </c>
      <c r="K3504" s="44">
        <f>IFERROR(_xll.qlIndexFixing(Index3M,H3504,TRUE,_xll.ohTrigger(RecalcTrigger,Trigger3M)),NA())</f>
        <v>7.6946526283421376E-3</v>
      </c>
      <c r="L3504" s="44">
        <f>IFERROR(_xll.qlIndexFixing(Index6M,$H3504,TRUE,_xll.ohTrigger(RecalcTrigger,Trigger6M)),NA())</f>
        <v>7.8885747440454249E-3</v>
      </c>
      <c r="M3504" s="146" t="e">
        <f>IFERROR(_xll.qlIndexFixing(Index1Y,$H3504,TRUE,_xll.ohTrigger(RecalcTrigger,Trigger1Y)),NA())</f>
        <v>#N/A</v>
      </c>
      <c r="N3504" s="145">
        <f>IFERROR(_xll.qlIndexFixing(ONIndex1M,I3504,TRUE,_xll.ohTrigger(RecalcTrigger,Trigger1M)),NA())</f>
        <v>7.689180598866586E-3</v>
      </c>
      <c r="O3504" s="44">
        <f>IFERROR(_xll.qlIndexFixing(ONIndex3M,I3504,TRUE,_xll.ohTrigger(RecalcTrigger,Trigger3M)),NA())</f>
        <v>7.6864624866394386E-3</v>
      </c>
      <c r="P3504" s="44">
        <f>IFERROR(_xll.qlIndexFixing(ONIndex6M,I3504,TRUE,_xll.ohTrigger(RecalcTrigger,Trigger6M)),NA())</f>
        <v>7.871026548490109E-3</v>
      </c>
      <c r="Q3504" s="146">
        <f>IFERROR(_xll.qlIndexFixing(ONIndex1Y,I3504,TRUE,_xll.ohTrigger(RecalcTrigger,Trigger1Y)),NA())</f>
        <v>8.0898248560331201E-3</v>
      </c>
    </row>
    <row r="3505" spans="2:17" x14ac:dyDescent="0.2">
      <c r="B3505" s="39" t="s">
        <v>42</v>
      </c>
      <c r="D3505" s="42">
        <f>_xll.qlCalendarAdvance(Calendar,$D3504,B3505,"f",FALSE)</f>
        <v>64343</v>
      </c>
      <c r="E3505" s="140">
        <f>_xll.qlInterestRateIndexValueDate(IndexON,D3505)</f>
        <v>64343</v>
      </c>
      <c r="F3505" s="156">
        <f>IFERROR(_xll.qlIndexFixing(IndexON,D3505,TRUE,_xll.ohTrigger(RecalcTrigger,TriggerON)),NA())</f>
        <v>6.8532396192303819E-3</v>
      </c>
      <c r="H3505" s="42">
        <f>_xll.qlCalendarAdvance(Calendar,$H3504,B3505,"f",FALSE)</f>
        <v>64343</v>
      </c>
      <c r="I3505" s="140">
        <f>_xll.qlInterestRateIndexValueDate(Index1M,$H3505)</f>
        <v>64343</v>
      </c>
      <c r="J3505" s="145">
        <f>IFERROR(_xll.qlIndexFixing(Index1M,$H3505,TRUE,_xll.ohTrigger(RecalcTrigger,Trigger1M)),NA())</f>
        <v>7.692244368113707E-3</v>
      </c>
      <c r="K3505" s="44">
        <f>IFERROR(_xll.qlIndexFixing(Index3M,H3505,TRUE,_xll.ohTrigger(RecalcTrigger,Trigger3M)),NA())</f>
        <v>7.6949114713360323E-3</v>
      </c>
      <c r="L3505" s="44">
        <f>IFERROR(_xll.qlIndexFixing(Index6M,$H3505,TRUE,_xll.ohTrigger(RecalcTrigger,Trigger6M)),NA())</f>
        <v>7.8887196682389318E-3</v>
      </c>
      <c r="M3505" s="146" t="e">
        <f>IFERROR(_xll.qlIndexFixing(Index1Y,$H3505,TRUE,_xll.ohTrigger(RecalcTrigger,Trigger1Y)),NA())</f>
        <v>#N/A</v>
      </c>
      <c r="N3505" s="145">
        <f>IFERROR(_xll.qlIndexFixing(ONIndex1M,I3505,TRUE,_xll.ohTrigger(RecalcTrigger,Trigger1M)),NA())</f>
        <v>7.6894235313381323E-3</v>
      </c>
      <c r="O3505" s="44">
        <f>IFERROR(_xll.qlIndexFixing(ONIndex3M,I3505,TRUE,_xll.ohTrigger(RecalcTrigger,Trigger3M)),NA())</f>
        <v>7.6866716559868369E-3</v>
      </c>
      <c r="P3505" s="44">
        <f>IFERROR(_xll.qlIndexFixing(ONIndex6M,I3505,TRUE,_xll.ohTrigger(RecalcTrigger,Trigger6M)),NA())</f>
        <v>7.8712738682129579E-3</v>
      </c>
      <c r="Q3505" s="146">
        <f>IFERROR(_xll.qlIndexFixing(ONIndex1Y,I3505,TRUE,_xll.ohTrigger(RecalcTrigger,Trigger1Y)),NA())</f>
        <v>8.090081626184558E-3</v>
      </c>
    </row>
    <row r="3506" spans="2:17" x14ac:dyDescent="0.2">
      <c r="B3506" s="39" t="s">
        <v>42</v>
      </c>
      <c r="D3506" s="42">
        <f>_xll.qlCalendarAdvance(Calendar,$D3505,B3506,"f",FALSE)</f>
        <v>64350</v>
      </c>
      <c r="E3506" s="140">
        <f>_xll.qlInterestRateIndexValueDate(IndexON,D3506)</f>
        <v>64350</v>
      </c>
      <c r="F3506" s="156">
        <f>IFERROR(_xll.qlIndexFixing(IndexON,D3506,TRUE,_xll.ohTrigger(RecalcTrigger,TriggerON)),NA())</f>
        <v>6.8534498597394586E-3</v>
      </c>
      <c r="H3506" s="42">
        <f>_xll.qlCalendarAdvance(Calendar,$H3505,B3506,"f",FALSE)</f>
        <v>64350</v>
      </c>
      <c r="I3506" s="140">
        <f>_xll.qlInterestRateIndexValueDate(Index1M,$H3506)</f>
        <v>64350</v>
      </c>
      <c r="J3506" s="145">
        <f>IFERROR(_xll.qlIndexFixing(Index1M,$H3506,TRUE,_xll.ohTrigger(RecalcTrigger,Trigger1M)),NA())</f>
        <v>7.6923671595936997E-3</v>
      </c>
      <c r="K3506" s="44">
        <f>IFERROR(_xll.qlIndexFixing(Index3M,H3506,TRUE,_xll.ohTrigger(RecalcTrigger,Trigger3M)),NA())</f>
        <v>7.6953446626457618E-3</v>
      </c>
      <c r="L3506" s="44">
        <f>IFERROR(_xll.qlIndexFixing(Index6M,$H3506,TRUE,_xll.ohTrigger(RecalcTrigger,Trigger6M)),NA())</f>
        <v>7.8891326410380127E-3</v>
      </c>
      <c r="M3506" s="146" t="e">
        <f>IFERROR(_xll.qlIndexFixing(Index1Y,$H3506,TRUE,_xll.ohTrigger(RecalcTrigger,Trigger1Y)),NA())</f>
        <v>#N/A</v>
      </c>
      <c r="N3506" s="145">
        <f>IFERROR(_xll.qlIndexFixing(ONIndex1M,I3506,TRUE,_xll.ohTrigger(RecalcTrigger,Trigger1M)),NA())</f>
        <v>7.6896585543410438E-3</v>
      </c>
      <c r="O3506" s="44">
        <f>IFERROR(_xll.qlIndexFixing(ONIndex3M,I3506,TRUE,_xll.ohTrigger(RecalcTrigger,Trigger3M)),NA())</f>
        <v>7.6868740151233208E-3</v>
      </c>
      <c r="P3506" s="44">
        <f>IFERROR(_xll.qlIndexFixing(ONIndex6M,I3506,TRUE,_xll.ohTrigger(RecalcTrigger,Trigger6M)),NA())</f>
        <v>7.8715131356906411E-3</v>
      </c>
      <c r="Q3506" s="146">
        <f>IFERROR(_xll.qlIndexFixing(ONIndex1Y,I3506,TRUE,_xll.ohTrigger(RecalcTrigger,Trigger1Y)),NA())</f>
        <v>8.0903300363310837E-3</v>
      </c>
    </row>
    <row r="3507" spans="2:17" x14ac:dyDescent="0.2">
      <c r="B3507" s="39" t="s">
        <v>42</v>
      </c>
      <c r="D3507" s="42">
        <f>_xll.qlCalendarAdvance(Calendar,$D3506,B3507,"f",FALSE)</f>
        <v>64357</v>
      </c>
      <c r="E3507" s="140">
        <f>_xll.qlInterestRateIndexValueDate(IndexON,D3507)</f>
        <v>64357</v>
      </c>
      <c r="F3507" s="156">
        <f>IFERROR(_xll.qlIndexFixing(IndexON,D3507,TRUE,_xll.ohTrigger(RecalcTrigger,TriggerON)),NA())</f>
        <v>6.8536530248812051E-3</v>
      </c>
      <c r="H3507" s="42">
        <f>_xll.qlCalendarAdvance(Calendar,$H3506,B3507,"f",FALSE)</f>
        <v>64357</v>
      </c>
      <c r="I3507" s="140">
        <f>_xll.qlInterestRateIndexValueDate(Index1M,$H3507)</f>
        <v>64357</v>
      </c>
      <c r="J3507" s="145">
        <f>IFERROR(_xll.qlIndexFixing(Index1M,$H3507,TRUE,_xll.ohTrigger(RecalcTrigger,Trigger1M)),NA())</f>
        <v>7.6925785790106912E-3</v>
      </c>
      <c r="K3507" s="44">
        <f>IFERROR(_xll.qlIndexFixing(Index3M,H3507,TRUE,_xll.ohTrigger(RecalcTrigger,Trigger3M)),NA())</f>
        <v>7.6954962358182742E-3</v>
      </c>
      <c r="L3507" s="44">
        <f>IFERROR(_xll.qlIndexFixing(Index6M,$H3507,TRUE,_xll.ohTrigger(RecalcTrigger,Trigger6M)),NA())</f>
        <v>7.8892596744667212E-3</v>
      </c>
      <c r="M3507" s="146" t="e">
        <f>IFERROR(_xll.qlIndexFixing(Index1Y,$H3507,TRUE,_xll.ohTrigger(RecalcTrigger,Trigger1Y)),NA())</f>
        <v>#N/A</v>
      </c>
      <c r="N3507" s="145">
        <f>IFERROR(_xll.qlIndexFixing(ONIndex1M,I3507,TRUE,_xll.ohTrigger(RecalcTrigger,Trigger1M)),NA())</f>
        <v>7.6898856679293495E-3</v>
      </c>
      <c r="O3507" s="44">
        <f>IFERROR(_xll.qlIndexFixing(ONIndex3M,I3507,TRUE,_xll.ohTrigger(RecalcTrigger,Trigger3M)),NA())</f>
        <v>7.6870695641299384E-3</v>
      </c>
      <c r="P3507" s="44">
        <f>IFERROR(_xll.qlIndexFixing(ONIndex6M,I3507,TRUE,_xll.ohTrigger(RecalcTrigger,Trigger6M)),NA())</f>
        <v>7.8717443508691254E-3</v>
      </c>
      <c r="Q3507" s="146">
        <f>IFERROR(_xll.qlIndexFixing(ONIndex1Y,I3507,TRUE,_xll.ohTrigger(RecalcTrigger,Trigger1Y)),NA())</f>
        <v>8.0905700865807617E-3</v>
      </c>
    </row>
    <row r="3508" spans="2:17" x14ac:dyDescent="0.2">
      <c r="B3508" s="39" t="s">
        <v>42</v>
      </c>
      <c r="D3508" s="42">
        <f>_xll.qlCalendarAdvance(Calendar,$D3507,B3508,"f",FALSE)</f>
        <v>64364</v>
      </c>
      <c r="E3508" s="140">
        <f>_xll.qlInterestRateIndexValueDate(IndexON,D3508)</f>
        <v>64364</v>
      </c>
      <c r="F3508" s="156">
        <f>IFERROR(_xll.qlIndexFixing(IndexON,D3508,TRUE,_xll.ohTrigger(RecalcTrigger,TriggerON)),NA())</f>
        <v>6.8538491146015925E-3</v>
      </c>
      <c r="H3508" s="42">
        <f>_xll.qlCalendarAdvance(Calendar,$H3507,B3508,"f",FALSE)</f>
        <v>64364</v>
      </c>
      <c r="I3508" s="140">
        <f>_xll.qlInterestRateIndexValueDate(Index1M,$H3508)</f>
        <v>64364</v>
      </c>
      <c r="J3508" s="145">
        <f>IFERROR(_xll.qlIndexFixing(Index1M,$H3508,TRUE,_xll.ohTrigger(RecalcTrigger,Trigger1M)),NA())</f>
        <v>7.6928769438177474E-3</v>
      </c>
      <c r="K3508" s="44">
        <f>IFERROR(_xll.qlIndexFixing(Index3M,H3508,TRUE,_xll.ohTrigger(RecalcTrigger,Trigger3M)),NA())</f>
        <v>7.6956409857664842E-3</v>
      </c>
      <c r="L3508" s="44">
        <f>IFERROR(_xll.qlIndexFixing(Index6M,$H3508,TRUE,_xll.ohTrigger(RecalcTrigger,Trigger6M)),NA())</f>
        <v>7.8893786239573691E-3</v>
      </c>
      <c r="M3508" s="146" t="e">
        <f>IFERROR(_xll.qlIndexFixing(Index1Y,$H3508,TRUE,_xll.ohTrigger(RecalcTrigger,Trigger1Y)),NA())</f>
        <v>#N/A</v>
      </c>
      <c r="N3508" s="145">
        <f>IFERROR(_xll.qlIndexFixing(ONIndex1M,I3508,TRUE,_xll.ohTrigger(RecalcTrigger,Trigger1M)),NA())</f>
        <v>7.6901048721030509E-3</v>
      </c>
      <c r="O3508" s="44">
        <f>IFERROR(_xll.qlIndexFixing(ONIndex3M,I3508,TRUE,_xll.ohTrigger(RecalcTrigger,Trigger3M)),NA())</f>
        <v>7.6872583029526566E-3</v>
      </c>
      <c r="P3508" s="44">
        <f>IFERROR(_xll.qlIndexFixing(ONIndex6M,I3508,TRUE,_xll.ohTrigger(RecalcTrigger,Trigger6M)),NA())</f>
        <v>7.8719675138024438E-3</v>
      </c>
      <c r="Q3508" s="146">
        <f>IFERROR(_xll.qlIndexFixing(ONIndex1Y,I3508,TRUE,_xll.ohTrigger(RecalcTrigger,Trigger1Y)),NA())</f>
        <v>8.0908017768255291E-3</v>
      </c>
    </row>
    <row r="3509" spans="2:17" x14ac:dyDescent="0.2">
      <c r="B3509" s="39" t="s">
        <v>42</v>
      </c>
      <c r="D3509" s="42">
        <f>_xll.qlCalendarAdvance(Calendar,$D3508,B3509,"f",FALSE)</f>
        <v>64371</v>
      </c>
      <c r="E3509" s="140">
        <f>_xll.qlInterestRateIndexValueDate(IndexON,D3509)</f>
        <v>64371</v>
      </c>
      <c r="F3509" s="156">
        <f>IFERROR(_xll.qlIndexFixing(IndexON,D3509,TRUE,_xll.ohTrigger(RecalcTrigger,TriggerON)),NA())</f>
        <v>6.8540381289546506E-3</v>
      </c>
      <c r="H3509" s="42">
        <f>_xll.qlCalendarAdvance(Calendar,$H3508,B3509,"f",FALSE)</f>
        <v>64371</v>
      </c>
      <c r="I3509" s="140">
        <f>_xll.qlInterestRateIndexValueDate(Index1M,$H3509)</f>
        <v>64371</v>
      </c>
      <c r="J3509" s="145">
        <f>IFERROR(_xll.qlIndexFixing(Index1M,$H3509,TRUE,_xll.ohTrigger(RecalcTrigger,Trigger1M)),NA())</f>
        <v>7.6929776755693948E-3</v>
      </c>
      <c r="K3509" s="44">
        <f>IFERROR(_xll.qlIndexFixing(Index3M,H3509,TRUE,_xll.ohTrigger(RecalcTrigger,Trigger3M)),NA())</f>
        <v>7.6957789124903909E-3</v>
      </c>
      <c r="L3509" s="44">
        <f>IFERROR(_xll.qlIndexFixing(Index6M,$H3509,TRUE,_xll.ohTrigger(RecalcTrigger,Trigger6M)),NA())</f>
        <v>7.8894894895077654E-3</v>
      </c>
      <c r="M3509" s="146" t="e">
        <f>IFERROR(_xll.qlIndexFixing(Index1Y,$H3509,TRUE,_xll.ohTrigger(RecalcTrigger,Trigger1Y)),NA())</f>
        <v>#N/A</v>
      </c>
      <c r="N3509" s="145">
        <f>IFERROR(_xll.qlIndexFixing(ONIndex1M,I3509,TRUE,_xll.ohTrigger(RecalcTrigger,Trigger1M)),NA())</f>
        <v>7.6903161668351325E-3</v>
      </c>
      <c r="O3509" s="44">
        <f>IFERROR(_xll.qlIndexFixing(ONIndex3M,I3509,TRUE,_xll.ohTrigger(RecalcTrigger,Trigger3M)),NA())</f>
        <v>7.6874402316455086E-3</v>
      </c>
      <c r="P3509" s="44">
        <f>IFERROR(_xll.qlIndexFixing(ONIndex6M,I3509,TRUE,_xll.ohTrigger(RecalcTrigger,Trigger6M)),NA())</f>
        <v>7.8721826244365634E-3</v>
      </c>
      <c r="Q3509" s="146">
        <f>IFERROR(_xll.qlIndexFixing(ONIndex1Y,I3509,TRUE,_xll.ohTrigger(RecalcTrigger,Trigger1Y)),NA())</f>
        <v>8.0910251071464323E-3</v>
      </c>
    </row>
    <row r="3510" spans="2:17" x14ac:dyDescent="0.2">
      <c r="B3510" s="39" t="s">
        <v>42</v>
      </c>
      <c r="D3510" s="42">
        <f>_xll.qlCalendarAdvance(Calendar,$D3509,B3510,"f",FALSE)</f>
        <v>64378</v>
      </c>
      <c r="E3510" s="140">
        <f>_xll.qlInterestRateIndexValueDate(IndexON,D3510)</f>
        <v>64378</v>
      </c>
      <c r="F3510" s="156">
        <f>IFERROR(_xll.qlIndexFixing(IndexON,D3510,TRUE,_xll.ohTrigger(RecalcTrigger,TriggerON)),NA())</f>
        <v>6.8542200678863487E-3</v>
      </c>
      <c r="H3510" s="42">
        <f>_xll.qlCalendarAdvance(Calendar,$H3509,B3510,"f",FALSE)</f>
        <v>64378</v>
      </c>
      <c r="I3510" s="140">
        <f>_xll.qlInterestRateIndexValueDate(Index1M,$H3510)</f>
        <v>64378</v>
      </c>
      <c r="J3510" s="145">
        <f>IFERROR(_xll.qlIndexFixing(Index1M,$H3510,TRUE,_xll.ohTrigger(RecalcTrigger,Trigger1M)),NA())</f>
        <v>7.6932590896571992E-3</v>
      </c>
      <c r="K3510" s="44">
        <f>IFERROR(_xll.qlIndexFixing(Index3M,H3510,TRUE,_xll.ohTrigger(RecalcTrigger,Trigger3M)),NA())</f>
        <v>7.6956424854777794E-3</v>
      </c>
      <c r="L3510" s="44" t="e">
        <f>IFERROR(_xll.qlIndexFixing(Index6M,$H3510,TRUE,_xll.ohTrigger(RecalcTrigger,Trigger6M)),NA())</f>
        <v>#N/A</v>
      </c>
      <c r="M3510" s="146" t="e">
        <f>IFERROR(_xll.qlIndexFixing(Index1Y,$H3510,TRUE,_xll.ohTrigger(RecalcTrigger,Trigger1Y)),NA())</f>
        <v>#N/A</v>
      </c>
      <c r="N3510" s="145">
        <f>IFERROR(_xll.qlIndexFixing(ONIndex1M,I3510,TRUE,_xll.ohTrigger(RecalcTrigger,Trigger1M)),NA())</f>
        <v>7.6905195521526091E-3</v>
      </c>
      <c r="O3510" s="44">
        <f>IFERROR(_xll.qlIndexFixing(ONIndex3M,I3510,TRUE,_xll.ohTrigger(RecalcTrigger,Trigger3M)),NA())</f>
        <v>7.6876153501274462E-3</v>
      </c>
      <c r="P3510" s="44">
        <f>IFERROR(_xll.qlIndexFixing(ONIndex6M,I3510,TRUE,_xll.ohTrigger(RecalcTrigger,Trigger6M)),NA())</f>
        <v>7.8723896828255171E-3</v>
      </c>
      <c r="Q3510" s="146">
        <f>IFERROR(_xll.qlIndexFixing(ONIndex1Y,I3510,TRUE,_xll.ohTrigger(RecalcTrigger,Trigger1Y)),NA())</f>
        <v>8.0912400774894415E-3</v>
      </c>
    </row>
    <row r="3511" spans="2:17" x14ac:dyDescent="0.2">
      <c r="B3511" s="39" t="s">
        <v>42</v>
      </c>
      <c r="D3511" s="42">
        <f>_xll.qlCalendarAdvance(Calendar,$D3510,B3511,"f",FALSE)</f>
        <v>64385</v>
      </c>
      <c r="E3511" s="140">
        <f>_xll.qlInterestRateIndexValueDate(IndexON,D3511)</f>
        <v>64385</v>
      </c>
      <c r="F3511" s="156">
        <f>IFERROR(_xll.qlIndexFixing(IndexON,D3511,TRUE,_xll.ohTrigger(RecalcTrigger,TriggerON)),NA())</f>
        <v>6.854394931396687E-3</v>
      </c>
      <c r="H3511" s="42">
        <f>_xll.qlCalendarAdvance(Calendar,$H3510,B3511,"f",FALSE)</f>
        <v>64385</v>
      </c>
      <c r="I3511" s="140">
        <f>_xll.qlInterestRateIndexValueDate(Index1M,$H3511)</f>
        <v>64385</v>
      </c>
      <c r="J3511" s="145">
        <f>IFERROR(_xll.qlIndexFixing(Index1M,$H3511,TRUE,_xll.ohTrigger(RecalcTrigger,Trigger1M)),NA())</f>
        <v>7.6933451157540893E-3</v>
      </c>
      <c r="K3511" s="44">
        <f>IFERROR(_xll.qlIndexFixing(Index3M,H3511,TRUE,_xll.ohTrigger(RecalcTrigger,Trigger3M)),NA())</f>
        <v>7.6957682199225641E-3</v>
      </c>
      <c r="L3511" s="44" t="e">
        <f>IFERROR(_xll.qlIndexFixing(Index6M,$H3511,TRUE,_xll.ohTrigger(RecalcTrigger,Trigger6M)),NA())</f>
        <v>#N/A</v>
      </c>
      <c r="M3511" s="146" t="e">
        <f>IFERROR(_xll.qlIndexFixing(Index1Y,$H3511,TRUE,_xll.ohTrigger(RecalcTrigger,Trigger1Y)),NA())</f>
        <v>#N/A</v>
      </c>
      <c r="N3511" s="145">
        <f>IFERROR(_xll.qlIndexFixing(ONIndex1M,I3511,TRUE,_xll.ohTrigger(RecalcTrigger,Trigger1M)),NA())</f>
        <v>7.69071502800145E-3</v>
      </c>
      <c r="O3511" s="44">
        <f>IFERROR(_xll.qlIndexFixing(ONIndex3M,I3511,TRUE,_xll.ohTrigger(RecalcTrigger,Trigger3M)),NA())</f>
        <v>7.6877836584795158E-3</v>
      </c>
      <c r="P3511" s="44">
        <f>IFERROR(_xll.qlIndexFixing(ONIndex6M,I3511,TRUE,_xll.ohTrigger(RecalcTrigger,Trigger6M)),NA())</f>
        <v>7.8725886889693033E-3</v>
      </c>
      <c r="Q3511" s="146">
        <f>IFERROR(_xll.qlIndexFixing(ONIndex1Y,I3511,TRUE,_xll.ohTrigger(RecalcTrigger,Trigger1Y)),NA())</f>
        <v>8.0914466878815698E-3</v>
      </c>
    </row>
    <row r="3512" spans="2:17" x14ac:dyDescent="0.2">
      <c r="B3512" s="39" t="s">
        <v>42</v>
      </c>
      <c r="D3512" s="42">
        <f>_xll.qlCalendarAdvance(Calendar,$D3511,B3512,"f",FALSE)</f>
        <v>64396</v>
      </c>
      <c r="E3512" s="140">
        <f>_xll.qlInterestRateIndexValueDate(IndexON,D3512)</f>
        <v>64396</v>
      </c>
      <c r="F3512" s="156">
        <f>IFERROR(_xll.qlIndexFixing(IndexON,D3512,TRUE,_xll.ohTrigger(RecalcTrigger,TriggerON)),NA())</f>
        <v>6.8545037862233205E-3</v>
      </c>
      <c r="H3512" s="42">
        <f>_xll.qlCalendarAdvance(Calendar,$H3511,B3512,"f",FALSE)</f>
        <v>64396</v>
      </c>
      <c r="I3512" s="140">
        <f>_xll.qlInterestRateIndexValueDate(Index1M,$H3512)</f>
        <v>64396</v>
      </c>
      <c r="J3512" s="145">
        <f>IFERROR(_xll.qlIndexFixing(Index1M,$H3512,TRUE,_xll.ohTrigger(RecalcTrigger,Trigger1M)),NA())</f>
        <v>7.6935192659067422E-3</v>
      </c>
      <c r="K3512" s="44">
        <f>IFERROR(_xll.qlIndexFixing(Index3M,H3512,TRUE,_xll.ohTrigger(RecalcTrigger,Trigger3M)),NA())</f>
        <v>7.6959520177923213E-3</v>
      </c>
      <c r="L3512" s="44" t="e">
        <f>IFERROR(_xll.qlIndexFixing(Index6M,$H3512,TRUE,_xll.ohTrigger(RecalcTrigger,Trigger6M)),NA())</f>
        <v>#N/A</v>
      </c>
      <c r="M3512" s="146" t="e">
        <f>IFERROR(_xll.qlIndexFixing(Index1Y,$H3512,TRUE,_xll.ohTrigger(RecalcTrigger,Trigger1Y)),NA())</f>
        <v>#N/A</v>
      </c>
      <c r="N3512" s="145">
        <f>IFERROR(_xll.qlIndexFixing(ONIndex1M,I3512,TRUE,_xll.ohTrigger(RecalcTrigger,Trigger1M)),NA())</f>
        <v>7.6908185602486689E-3</v>
      </c>
      <c r="O3512" s="44">
        <f>IFERROR(_xll.qlIndexFixing(ONIndex3M,I3512,TRUE,_xll.ohTrigger(RecalcTrigger,Trigger3M)),NA())</f>
        <v>7.6878504044142204E-3</v>
      </c>
      <c r="P3512" s="44">
        <f>IFERROR(_xll.qlIndexFixing(ONIndex6M,I3512,TRUE,_xll.ohTrigger(RecalcTrigger,Trigger6M)),NA())</f>
        <v>7.8726892625680112E-3</v>
      </c>
      <c r="Q3512" s="146">
        <f>IFERROR(_xll.qlIndexFixing(ONIndex1Y,I3512,TRUE,_xll.ohTrigger(RecalcTrigger,Trigger1Y)),NA())</f>
        <v>8.0915480206678048E-3</v>
      </c>
    </row>
    <row r="3513" spans="2:17" x14ac:dyDescent="0.2">
      <c r="B3513" s="39" t="s">
        <v>42</v>
      </c>
      <c r="D3513" s="42">
        <f>_xll.qlCalendarAdvance(Calendar,$D3512,B3513,"f",FALSE)</f>
        <v>64403</v>
      </c>
      <c r="E3513" s="140">
        <f>_xll.qlInterestRateIndexValueDate(IndexON,D3513)</f>
        <v>64403</v>
      </c>
      <c r="F3513" s="156">
        <f>IFERROR(_xll.qlIndexFixing(IndexON,D3513,TRUE,_xll.ohTrigger(RecalcTrigger,TriggerON)),NA())</f>
        <v>6.8546614606279643E-3</v>
      </c>
      <c r="H3513" s="42">
        <f>_xll.qlCalendarAdvance(Calendar,$H3512,B3513,"f",FALSE)</f>
        <v>64403</v>
      </c>
      <c r="I3513" s="140">
        <f>_xll.qlInterestRateIndexValueDate(Index1M,$H3513)</f>
        <v>64403</v>
      </c>
      <c r="J3513" s="145">
        <f>IFERROR(_xll.qlIndexFixing(Index1M,$H3513,TRUE,_xll.ohTrigger(RecalcTrigger,Trigger1M)),NA())</f>
        <v>7.693679240342699E-3</v>
      </c>
      <c r="K3513" s="44">
        <f>IFERROR(_xll.qlIndexFixing(Index3M,H3513,TRUE,_xll.ohTrigger(RecalcTrigger,Trigger3M)),NA())</f>
        <v>7.696060207904672E-3</v>
      </c>
      <c r="L3513" s="44" t="e">
        <f>IFERROR(_xll.qlIndexFixing(Index6M,$H3513,TRUE,_xll.ohTrigger(RecalcTrigger,Trigger6M)),NA())</f>
        <v>#N/A</v>
      </c>
      <c r="M3513" s="146" t="e">
        <f>IFERROR(_xll.qlIndexFixing(Index1Y,$H3513,TRUE,_xll.ohTrigger(RecalcTrigger,Trigger1Y)),NA())</f>
        <v>#N/A</v>
      </c>
      <c r="N3513" s="145">
        <f>IFERROR(_xll.qlIndexFixing(ONIndex1M,I3513,TRUE,_xll.ohTrigger(RecalcTrigger,Trigger1M)),NA())</f>
        <v>7.690994820105379E-3</v>
      </c>
      <c r="O3513" s="44">
        <f>IFERROR(_xll.qlIndexFixing(ONIndex3M,I3513,TRUE,_xll.ohTrigger(RecalcTrigger,Trigger3M)),NA())</f>
        <v>7.6880021673841892E-3</v>
      </c>
      <c r="P3513" s="44">
        <f>IFERROR(_xll.qlIndexFixing(ONIndex6M,I3513,TRUE,_xll.ohTrigger(RecalcTrigger,Trigger6M)),NA())</f>
        <v>7.8728687054363533E-3</v>
      </c>
      <c r="Q3513" s="146">
        <f>IFERROR(_xll.qlIndexFixing(ONIndex1Y,I3513,TRUE,_xll.ohTrigger(RecalcTrigger,Trigger1Y)),NA())</f>
        <v>8.0917343200515024E-3</v>
      </c>
    </row>
    <row r="3514" spans="2:17" x14ac:dyDescent="0.2">
      <c r="B3514" s="39" t="s">
        <v>42</v>
      </c>
      <c r="D3514" s="42">
        <f>_xll.qlCalendarAdvance(Calendar,$D3513,B3514,"f",FALSE)</f>
        <v>64410</v>
      </c>
      <c r="E3514" s="140">
        <f>_xll.qlInterestRateIndexValueDate(IndexON,D3514)</f>
        <v>64410</v>
      </c>
      <c r="F3514" s="156">
        <f>IFERROR(_xll.qlIndexFixing(IndexON,D3514,TRUE,_xll.ohTrigger(RecalcTrigger,TriggerON)),NA())</f>
        <v>6.8548120600164797E-3</v>
      </c>
      <c r="H3514" s="42">
        <f>_xll.qlCalendarAdvance(Calendar,$H3513,B3514,"f",FALSE)</f>
        <v>64410</v>
      </c>
      <c r="I3514" s="140">
        <f>_xll.qlInterestRateIndexValueDate(Index1M,$H3514)</f>
        <v>64410</v>
      </c>
      <c r="J3514" s="145">
        <f>IFERROR(_xll.qlIndexFixing(Index1M,$H3514,TRUE,_xll.ohTrigger(RecalcTrigger,Trigger1M)),NA())</f>
        <v>7.6939225217855E-3</v>
      </c>
      <c r="K3514" s="44">
        <f>IFERROR(_xll.qlIndexFixing(Index3M,H3514,TRUE,_xll.ohTrigger(RecalcTrigger,Trigger3M)),NA())</f>
        <v>7.6962485800264003E-3</v>
      </c>
      <c r="L3514" s="44" t="e">
        <f>IFERROR(_xll.qlIndexFixing(Index6M,$H3514,TRUE,_xll.ohTrigger(RecalcTrigger,Trigger6M)),NA())</f>
        <v>#N/A</v>
      </c>
      <c r="M3514" s="146" t="e">
        <f>IFERROR(_xll.qlIndexFixing(Index1Y,$H3514,TRUE,_xll.ohTrigger(RecalcTrigger,Trigger1Y)),NA())</f>
        <v>#N/A</v>
      </c>
      <c r="N3514" s="145">
        <f>IFERROR(_xll.qlIndexFixing(ONIndex1M,I3514,TRUE,_xll.ohTrigger(RecalcTrigger,Trigger1M)),NA())</f>
        <v>7.691163170898685E-3</v>
      </c>
      <c r="O3514" s="44">
        <f>IFERROR(_xll.qlIndexFixing(ONIndex3M,I3514,TRUE,_xll.ohTrigger(RecalcTrigger,Trigger3M)),NA())</f>
        <v>7.6881471206025065E-3</v>
      </c>
      <c r="P3514" s="44">
        <f>IFERROR(_xll.qlIndexFixing(ONIndex6M,I3514,TRUE,_xll.ohTrigger(RecalcTrigger,Trigger6M)),NA())</f>
        <v>7.8730400963566982E-3</v>
      </c>
      <c r="Q3514" s="146">
        <f>IFERROR(_xll.qlIndexFixing(ONIndex1Y,I3514,TRUE,_xll.ohTrigger(RecalcTrigger,Trigger1Y)),NA())</f>
        <v>8.0919122598355209E-3</v>
      </c>
    </row>
    <row r="3515" spans="2:17" x14ac:dyDescent="0.2">
      <c r="B3515" s="39" t="s">
        <v>42</v>
      </c>
      <c r="D3515" s="42">
        <f>_xll.qlCalendarAdvance(Calendar,$D3514,B3515,"f",FALSE)</f>
        <v>64417</v>
      </c>
      <c r="E3515" s="140">
        <f>_xll.qlInterestRateIndexValueDate(IndexON,D3515)</f>
        <v>64417</v>
      </c>
      <c r="F3515" s="156">
        <f>IFERROR(_xll.qlIndexFixing(IndexON,D3515,TRUE,_xll.ohTrigger(RecalcTrigger,TriggerON)),NA())</f>
        <v>6.854955584226774E-3</v>
      </c>
      <c r="H3515" s="42">
        <f>_xll.qlCalendarAdvance(Calendar,$H3514,B3515,"f",FALSE)</f>
        <v>64417</v>
      </c>
      <c r="I3515" s="140">
        <f>_xll.qlInterestRateIndexValueDate(Index1M,$H3515)</f>
        <v>64417</v>
      </c>
      <c r="J3515" s="145">
        <f>IFERROR(_xll.qlIndexFixing(Index1M,$H3515,TRUE,_xll.ohTrigger(RecalcTrigger,Trigger1M)),NA())</f>
        <v>7.6940661061138341E-3</v>
      </c>
      <c r="K3515" s="44">
        <f>IFERROR(_xll.qlIndexFixing(Index3M,H3515,TRUE,_xll.ohTrigger(RecalcTrigger,Trigger3M)),NA())</f>
        <v>7.6963426391834936E-3</v>
      </c>
      <c r="L3515" s="44" t="e">
        <f>IFERROR(_xll.qlIndexFixing(Index6M,$H3515,TRUE,_xll.ohTrigger(RecalcTrigger,Trigger6M)),NA())</f>
        <v>#N/A</v>
      </c>
      <c r="M3515" s="146" t="e">
        <f>IFERROR(_xll.qlIndexFixing(Index1Y,$H3515,TRUE,_xll.ohTrigger(RecalcTrigger,Trigger1Y)),NA())</f>
        <v>#N/A</v>
      </c>
      <c r="N3515" s="145">
        <f>IFERROR(_xll.qlIndexFixing(ONIndex1M,I3515,TRUE,_xll.ohTrigger(RecalcTrigger,Trigger1M)),NA())</f>
        <v>7.6913236125475404E-3</v>
      </c>
      <c r="O3515" s="44">
        <f>IFERROR(_xll.qlIndexFixing(ONIndex3M,I3515,TRUE,_xll.ohTrigger(RecalcTrigger,Trigger3M)),NA())</f>
        <v>7.6882852638260335E-3</v>
      </c>
      <c r="P3515" s="44">
        <f>IFERROR(_xll.qlIndexFixing(ONIndex6M,I3515,TRUE,_xll.ohTrigger(RecalcTrigger,Trigger6M)),NA())</f>
        <v>7.8732034354100922E-3</v>
      </c>
      <c r="Q3515" s="146">
        <f>IFERROR(_xll.qlIndexFixing(ONIndex1Y,I3515,TRUE,_xll.ohTrigger(RecalcTrigger,Trigger1Y)),NA())</f>
        <v>8.0920818400198602E-3</v>
      </c>
    </row>
    <row r="3516" spans="2:17" x14ac:dyDescent="0.2">
      <c r="B3516" s="39" t="s">
        <v>42</v>
      </c>
      <c r="D3516" s="42">
        <f>_xll.qlCalendarAdvance(Calendar,$D3515,B3516,"f",FALSE)</f>
        <v>64424</v>
      </c>
      <c r="E3516" s="140">
        <f>_xll.qlInterestRateIndexValueDate(IndexON,D3516)</f>
        <v>64424</v>
      </c>
      <c r="F3516" s="156">
        <f>IFERROR(_xll.qlIndexFixing(IndexON,D3516,TRUE,_xll.ohTrigger(RecalcTrigger,TriggerON)),NA())</f>
        <v>6.8550920332588472E-3</v>
      </c>
      <c r="H3516" s="42">
        <f>_xll.qlCalendarAdvance(Calendar,$H3515,B3516,"f",FALSE)</f>
        <v>64424</v>
      </c>
      <c r="I3516" s="140">
        <f>_xll.qlInterestRateIndexValueDate(Index1M,$H3516)</f>
        <v>64424</v>
      </c>
      <c r="J3516" s="145">
        <f>IFERROR(_xll.qlIndexFixing(Index1M,$H3516,TRUE,_xll.ohTrigger(RecalcTrigger,Trigger1M)),NA())</f>
        <v>7.6942017763460512E-3</v>
      </c>
      <c r="K3516" s="44">
        <f>IFERROR(_xll.qlIndexFixing(Index3M,H3516,TRUE,_xll.ohTrigger(RecalcTrigger,Trigger3M)),NA())</f>
        <v>7.6964298753977728E-3</v>
      </c>
      <c r="L3516" s="44" t="e">
        <f>IFERROR(_xll.qlIndexFixing(Index6M,$H3516,TRUE,_xll.ohTrigger(RecalcTrigger,Trigger6M)),NA())</f>
        <v>#N/A</v>
      </c>
      <c r="M3516" s="146" t="e">
        <f>IFERROR(_xll.qlIndexFixing(Index1Y,$H3516,TRUE,_xll.ohTrigger(RecalcTrigger,Trigger1Y)),NA())</f>
        <v>#N/A</v>
      </c>
      <c r="N3516" s="145">
        <f>IFERROR(_xll.qlIndexFixing(ONIndex1M,I3516,TRUE,_xll.ohTrigger(RecalcTrigger,Trigger1M)),NA())</f>
        <v>7.6914761450519453E-3</v>
      </c>
      <c r="O3516" s="44">
        <f>IFERROR(_xll.qlIndexFixing(ONIndex3M,I3516,TRUE,_xll.ohTrigger(RecalcTrigger,Trigger3M)),NA())</f>
        <v>7.6884165970547702E-3</v>
      </c>
      <c r="P3516" s="44">
        <f>IFERROR(_xll.qlIndexFixing(ONIndex6M,I3516,TRUE,_xll.ohTrigger(RecalcTrigger,Trigger6M)),NA())</f>
        <v>7.8733587225154889E-3</v>
      </c>
      <c r="Q3516" s="146">
        <f>IFERROR(_xll.qlIndexFixing(ONIndex1Y,I3516,TRUE,_xll.ohTrigger(RecalcTrigger,Trigger1Y)),NA())</f>
        <v>8.0922430606045204E-3</v>
      </c>
    </row>
    <row r="3517" spans="2:17" x14ac:dyDescent="0.2">
      <c r="B3517" s="39" t="s">
        <v>42</v>
      </c>
      <c r="D3517" s="42">
        <f>_xll.qlCalendarAdvance(Calendar,$D3516,B3517,"f",FALSE)</f>
        <v>64431</v>
      </c>
      <c r="E3517" s="140">
        <f>_xll.qlInterestRateIndexValueDate(IndexON,D3517)</f>
        <v>64431</v>
      </c>
      <c r="F3517" s="156">
        <f>IFERROR(_xll.qlIndexFixing(IndexON,D3517,TRUE,_xll.ohTrigger(RecalcTrigger,TriggerON)),NA())</f>
        <v>6.8552214072747919E-3</v>
      </c>
      <c r="H3517" s="42">
        <f>_xll.qlCalendarAdvance(Calendar,$H3516,B3517,"f",FALSE)</f>
        <v>64431</v>
      </c>
      <c r="I3517" s="140">
        <f>_xll.qlInterestRateIndexValueDate(Index1M,$H3517)</f>
        <v>64431</v>
      </c>
      <c r="J3517" s="145">
        <f>IFERROR(_xll.qlIndexFixing(Index1M,$H3517,TRUE,_xll.ohTrigger(RecalcTrigger,Trigger1M)),NA())</f>
        <v>7.6943295324847661E-3</v>
      </c>
      <c r="K3517" s="44">
        <f>IFERROR(_xll.qlIndexFixing(Index3M,H3517,TRUE,_xll.ohTrigger(RecalcTrigger,Trigger3M)),NA())</f>
        <v>7.6965102886692371E-3</v>
      </c>
      <c r="L3517" s="44" t="e">
        <f>IFERROR(_xll.qlIndexFixing(Index6M,$H3517,TRUE,_xll.ohTrigger(RecalcTrigger,Trigger6M)),NA())</f>
        <v>#N/A</v>
      </c>
      <c r="M3517" s="146" t="e">
        <f>IFERROR(_xll.qlIndexFixing(Index1Y,$H3517,TRUE,_xll.ohTrigger(RecalcTrigger,Trigger1Y)),NA())</f>
        <v>#N/A</v>
      </c>
      <c r="N3517" s="145">
        <f>IFERROR(_xll.qlIndexFixing(ONIndex1M,I3517,TRUE,_xll.ohTrigger(RecalcTrigger,Trigger1M)),NA())</f>
        <v>7.6916207685739924E-3</v>
      </c>
      <c r="O3517" s="44">
        <f>IFERROR(_xll.qlIndexFixing(ONIndex3M,I3517,TRUE,_xll.ohTrigger(RecalcTrigger,Trigger3M)),NA())</f>
        <v>7.6885411205318555E-3</v>
      </c>
      <c r="P3517" s="44">
        <f>IFERROR(_xll.qlIndexFixing(ONIndex6M,I3517,TRUE,_xll.ohTrigger(RecalcTrigger,Trigger6M)),NA())</f>
        <v>7.8735059576728883E-3</v>
      </c>
      <c r="Q3517" s="146">
        <f>IFERROR(_xll.qlIndexFixing(ONIndex1Y,I3517,TRUE,_xll.ohTrigger(RecalcTrigger,Trigger1Y)),NA())</f>
        <v>8.0923959216705477E-3</v>
      </c>
    </row>
    <row r="3518" spans="2:17" x14ac:dyDescent="0.2">
      <c r="B3518" s="39" t="s">
        <v>42</v>
      </c>
      <c r="D3518" s="42">
        <f>_xll.qlCalendarAdvance(Calendar,$D3517,B3518,"f",FALSE)</f>
        <v>64438</v>
      </c>
      <c r="E3518" s="140">
        <f>_xll.qlInterestRateIndexValueDate(IndexON,D3518)</f>
        <v>64438</v>
      </c>
      <c r="F3518" s="156">
        <f>IFERROR(_xll.qlIndexFixing(IndexON,D3518,TRUE,_xll.ohTrigger(RecalcTrigger,TriggerON)),NA())</f>
        <v>6.8553437060314693E-3</v>
      </c>
      <c r="H3518" s="42">
        <f>_xll.qlCalendarAdvance(Calendar,$H3517,B3518,"f",FALSE)</f>
        <v>64438</v>
      </c>
      <c r="I3518" s="140">
        <f>_xll.qlInterestRateIndexValueDate(Index1M,$H3518)</f>
        <v>64438</v>
      </c>
      <c r="J3518" s="145">
        <f>IFERROR(_xll.qlIndexFixing(Index1M,$H3518,TRUE,_xll.ohTrigger(RecalcTrigger,Trigger1M)),NA())</f>
        <v>7.6943604036216664E-3</v>
      </c>
      <c r="K3518" s="44">
        <f>IFERROR(_xll.qlIndexFixing(Index3M,H3518,TRUE,_xll.ohTrigger(RecalcTrigger,Trigger3M)),NA())</f>
        <v>7.6965838789987678E-3</v>
      </c>
      <c r="L3518" s="44" t="e">
        <f>IFERROR(_xll.qlIndexFixing(Index6M,$H3518,TRUE,_xll.ohTrigger(RecalcTrigger,Trigger6M)),NA())</f>
        <v>#N/A</v>
      </c>
      <c r="M3518" s="146" t="e">
        <f>IFERROR(_xll.qlIndexFixing(Index1Y,$H3518,TRUE,_xll.ohTrigger(RecalcTrigger,Trigger1Y)),NA())</f>
        <v>#N/A</v>
      </c>
      <c r="N3518" s="145">
        <f>IFERROR(_xll.qlIndexFixing(ONIndex1M,I3518,TRUE,_xll.ohTrigger(RecalcTrigger,Trigger1M)),NA())</f>
        <v>7.6917574829515889E-3</v>
      </c>
      <c r="O3518" s="44">
        <f>IFERROR(_xll.qlIndexFixing(ONIndex3M,I3518,TRUE,_xll.ohTrigger(RecalcTrigger,Trigger3M)),NA())</f>
        <v>7.688658834176243E-3</v>
      </c>
      <c r="P3518" s="44">
        <f>IFERROR(_xll.qlIndexFixing(ONIndex6M,I3518,TRUE,_xll.ohTrigger(RecalcTrigger,Trigger6M)),NA())</f>
        <v>7.8736451409633368E-3</v>
      </c>
      <c r="Q3518" s="146">
        <f>IFERROR(_xll.qlIndexFixing(ONIndex1Y,I3518,TRUE,_xll.ohTrigger(RecalcTrigger,Trigger1Y)),NA())</f>
        <v>8.0925404231368958E-3</v>
      </c>
    </row>
    <row r="3519" spans="2:17" x14ac:dyDescent="0.2">
      <c r="B3519" s="39" t="s">
        <v>42</v>
      </c>
      <c r="D3519" s="42">
        <f>_xll.qlCalendarAdvance(Calendar,$D3518,B3519,"f",FALSE)</f>
        <v>64445</v>
      </c>
      <c r="E3519" s="140">
        <f>_xll.qlInterestRateIndexValueDate(IndexON,D3519)</f>
        <v>64445</v>
      </c>
      <c r="F3519" s="156">
        <f>IFERROR(_xll.qlIndexFixing(IndexON,D3519,TRUE,_xll.ohTrigger(RecalcTrigger,TriggerON)),NA())</f>
        <v>6.8554589296909718E-3</v>
      </c>
      <c r="H3519" s="42">
        <f>_xll.qlCalendarAdvance(Calendar,$H3518,B3519,"f",FALSE)</f>
        <v>64445</v>
      </c>
      <c r="I3519" s="140">
        <f>_xll.qlInterestRateIndexValueDate(Index1M,$H3519)</f>
        <v>64445</v>
      </c>
      <c r="J3519" s="145">
        <f>IFERROR(_xll.qlIndexFixing(Index1M,$H3519,TRUE,_xll.ohTrigger(RecalcTrigger,Trigger1M)),NA())</f>
        <v>7.6944728944897314E-3</v>
      </c>
      <c r="K3519" s="44">
        <f>IFERROR(_xll.qlIndexFixing(Index3M,H3519,TRUE,_xll.ohTrigger(RecalcTrigger,Trigger3M)),NA())</f>
        <v>7.6966506463846032E-3</v>
      </c>
      <c r="L3519" s="44" t="e">
        <f>IFERROR(_xll.qlIndexFixing(Index6M,$H3519,TRUE,_xll.ohTrigger(RecalcTrigger,Trigger6M)),NA())</f>
        <v>#N/A</v>
      </c>
      <c r="M3519" s="146" t="e">
        <f>IFERROR(_xll.qlIndexFixing(Index1Y,$H3519,TRUE,_xll.ohTrigger(RecalcTrigger,Trigger1Y)),NA())</f>
        <v>#N/A</v>
      </c>
      <c r="N3519" s="145">
        <f>IFERROR(_xll.qlIndexFixing(ONIndex1M,I3519,TRUE,_xll.ohTrigger(RecalcTrigger,Trigger1M)),NA())</f>
        <v>7.691886288184735E-3</v>
      </c>
      <c r="O3519" s="44">
        <f>IFERROR(_xll.qlIndexFixing(ONIndex3M,I3519,TRUE,_xll.ohTrigger(RecalcTrigger,Trigger3M)),NA())</f>
        <v>7.6887697379068864E-3</v>
      </c>
      <c r="P3519" s="44">
        <f>IFERROR(_xll.qlIndexFixing(ONIndex6M,I3519,TRUE,_xll.ohTrigger(RecalcTrigger,Trigger6M)),NA())</f>
        <v>7.8737762722247417E-3</v>
      </c>
      <c r="Q3519" s="146">
        <f>IFERROR(_xll.qlIndexFixing(ONIndex1Y,I3519,TRUE,_xll.ohTrigger(RecalcTrigger,Trigger1Y)),NA())</f>
        <v>8.0926765650035648E-3</v>
      </c>
    </row>
    <row r="3520" spans="2:17" x14ac:dyDescent="0.2">
      <c r="B3520" s="39" t="s">
        <v>42</v>
      </c>
      <c r="D3520" s="42">
        <f>_xll.qlCalendarAdvance(Calendar,$D3519,B3520,"f",FALSE)</f>
        <v>64452</v>
      </c>
      <c r="E3520" s="140">
        <f>_xll.qlInterestRateIndexValueDate(IndexON,D3520)</f>
        <v>64452</v>
      </c>
      <c r="F3520" s="156">
        <f>IFERROR(_xll.qlIndexFixing(IndexON,D3520,TRUE,_xll.ohTrigger(RecalcTrigger,TriggerON)),NA())</f>
        <v>6.8555670782532996E-3</v>
      </c>
      <c r="H3520" s="42">
        <f>_xll.qlCalendarAdvance(Calendar,$H3519,B3520,"f",FALSE)</f>
        <v>64452</v>
      </c>
      <c r="I3520" s="140">
        <f>_xll.qlInterestRateIndexValueDate(Index1M,$H3520)</f>
        <v>64452</v>
      </c>
      <c r="J3520" s="145">
        <f>IFERROR(_xll.qlIndexFixing(Index1M,$H3520,TRUE,_xll.ohTrigger(RecalcTrigger,Trigger1M)),NA())</f>
        <v>7.6945774714262116E-3</v>
      </c>
      <c r="K3520" s="44">
        <f>IFERROR(_xll.qlIndexFixing(Index3M,H3520,TRUE,_xll.ohTrigger(RecalcTrigger,Trigger3M)),NA())</f>
        <v>7.6967105908258612E-3</v>
      </c>
      <c r="L3520" s="44" t="e">
        <f>IFERROR(_xll.qlIndexFixing(Index6M,$H3520,TRUE,_xll.ohTrigger(RecalcTrigger,Trigger6M)),NA())</f>
        <v>#N/A</v>
      </c>
      <c r="M3520" s="146" t="e">
        <f>IFERROR(_xll.qlIndexFixing(Index1Y,$H3520,TRUE,_xll.ohTrigger(RecalcTrigger,Trigger1Y)),NA())</f>
        <v>#N/A</v>
      </c>
      <c r="N3520" s="145">
        <f>IFERROR(_xll.qlIndexFixing(ONIndex1M,I3520,TRUE,_xll.ohTrigger(RecalcTrigger,Trigger1M)),NA())</f>
        <v>7.6920071843544768E-3</v>
      </c>
      <c r="O3520" s="44">
        <f>IFERROR(_xll.qlIndexFixing(ONIndex3M,I3520,TRUE,_xll.ohTrigger(RecalcTrigger,Trigger3M)),NA())</f>
        <v>7.6888738317237859E-3</v>
      </c>
      <c r="P3520" s="44">
        <f>IFERROR(_xll.qlIndexFixing(ONIndex6M,I3520,TRUE,_xll.ohTrigger(RecalcTrigger,Trigger6M)),NA())</f>
        <v>7.8738993516191957E-3</v>
      </c>
      <c r="Q3520" s="146">
        <f>IFERROR(_xll.qlIndexFixing(ONIndex1Y,I3520,TRUE,_xll.ohTrigger(RecalcTrigger,Trigger1Y)),NA())</f>
        <v>8.0928043472705546E-3</v>
      </c>
    </row>
    <row r="3521" spans="2:17" x14ac:dyDescent="0.2">
      <c r="B3521" s="39" t="s">
        <v>42</v>
      </c>
      <c r="D3521" s="42">
        <f>_xll.qlCalendarAdvance(Calendar,$D3520,B3521,"f",FALSE)</f>
        <v>64459</v>
      </c>
      <c r="E3521" s="140">
        <f>_xll.qlInterestRateIndexValueDate(IndexON,D3521)</f>
        <v>64459</v>
      </c>
      <c r="F3521" s="156">
        <f>IFERROR(_xll.qlIndexFixing(IndexON,D3521,TRUE,_xll.ohTrigger(RecalcTrigger,TriggerON)),NA())</f>
        <v>6.8556681516374063E-3</v>
      </c>
      <c r="H3521" s="42">
        <f>_xll.qlCalendarAdvance(Calendar,$H3520,B3521,"f",FALSE)</f>
        <v>64459</v>
      </c>
      <c r="I3521" s="140">
        <f>_xll.qlInterestRateIndexValueDate(Index1M,$H3521)</f>
        <v>64459</v>
      </c>
      <c r="J3521" s="145">
        <f>IFERROR(_xll.qlIndexFixing(Index1M,$H3521,TRUE,_xll.ohTrigger(RecalcTrigger,Trigger1M)),NA())</f>
        <v>7.6946741344365117E-3</v>
      </c>
      <c r="K3521" s="44">
        <f>IFERROR(_xll.qlIndexFixing(Index3M,H3521,TRUE,_xll.ohTrigger(RecalcTrigger,Trigger3M)),NA())</f>
        <v>7.6967637123251864E-3</v>
      </c>
      <c r="L3521" s="44" t="e">
        <f>IFERROR(_xll.qlIndexFixing(Index6M,$H3521,TRUE,_xll.ohTrigger(RecalcTrigger,Trigger6M)),NA())</f>
        <v>#N/A</v>
      </c>
      <c r="M3521" s="146" t="e">
        <f>IFERROR(_xll.qlIndexFixing(Index1Y,$H3521,TRUE,_xll.ohTrigger(RecalcTrigger,Trigger1Y)),NA())</f>
        <v>#N/A</v>
      </c>
      <c r="N3521" s="145">
        <f>IFERROR(_xll.qlIndexFixing(ONIndex1M,I3521,TRUE,_xll.ohTrigger(RecalcTrigger,Trigger1M)),NA())</f>
        <v>7.6921201713797682E-3</v>
      </c>
      <c r="O3521" s="44">
        <f>IFERROR(_xll.qlIndexFixing(ONIndex3M,I3521,TRUE,_xll.ohTrigger(RecalcTrigger,Trigger3M)),NA())</f>
        <v>7.6889711157890339E-3</v>
      </c>
      <c r="P3521" s="44">
        <f>IFERROR(_xll.qlIndexFixing(ONIndex6M,I3521,TRUE,_xll.ohTrigger(RecalcTrigger,Trigger6M)),NA())</f>
        <v>7.8740143791466988E-3</v>
      </c>
      <c r="Q3521" s="146">
        <f>IFERROR(_xll.qlIndexFixing(ONIndex1Y,I3521,TRUE,_xll.ohTrigger(RecalcTrigger,Trigger1Y)),NA())</f>
        <v>8.0929237700189116E-3</v>
      </c>
    </row>
    <row r="3522" spans="2:17" x14ac:dyDescent="0.2">
      <c r="B3522" s="39" t="s">
        <v>42</v>
      </c>
      <c r="D3522" s="42">
        <f>_xll.qlCalendarAdvance(Calendar,$D3521,B3522,"f",FALSE)</f>
        <v>64466</v>
      </c>
      <c r="E3522" s="140">
        <f>_xll.qlInterestRateIndexValueDate(IndexON,D3522)</f>
        <v>64466</v>
      </c>
      <c r="F3522" s="156">
        <f>IFERROR(_xll.qlIndexFixing(IndexON,D3522,TRUE,_xll.ohTrigger(RecalcTrigger,TriggerON)),NA())</f>
        <v>6.8557621499243382E-3</v>
      </c>
      <c r="H3522" s="42">
        <f>_xll.qlCalendarAdvance(Calendar,$H3521,B3522,"f",FALSE)</f>
        <v>64466</v>
      </c>
      <c r="I3522" s="140">
        <f>_xll.qlInterestRateIndexValueDate(Index1M,$H3522)</f>
        <v>64466</v>
      </c>
      <c r="J3522" s="145">
        <f>IFERROR(_xll.qlIndexFixing(Index1M,$H3522,TRUE,_xll.ohTrigger(RecalcTrigger,Trigger1M)),NA())</f>
        <v>7.6948496017339727E-3</v>
      </c>
      <c r="K3522" s="44" t="e">
        <f>IFERROR(_xll.qlIndexFixing(Index3M,H3522,TRUE,_xll.ohTrigger(RecalcTrigger,Trigger3M)),NA())</f>
        <v>#N/A</v>
      </c>
      <c r="L3522" s="44" t="e">
        <f>IFERROR(_xll.qlIndexFixing(Index6M,$H3522,TRUE,_xll.ohTrigger(RecalcTrigger,Trigger6M)),NA())</f>
        <v>#N/A</v>
      </c>
      <c r="M3522" s="146" t="e">
        <f>IFERROR(_xll.qlIndexFixing(Index1Y,$H3522,TRUE,_xll.ohTrigger(RecalcTrigger,Trigger1Y)),NA())</f>
        <v>#N/A</v>
      </c>
      <c r="N3522" s="145">
        <f>IFERROR(_xll.qlIndexFixing(ONIndex1M,I3522,TRUE,_xll.ohTrigger(RecalcTrigger,Trigger1M)),NA())</f>
        <v>7.6922252494227017E-3</v>
      </c>
      <c r="O3522" s="44">
        <f>IFERROR(_xll.qlIndexFixing(ONIndex3M,I3522,TRUE,_xll.ohTrigger(RecalcTrigger,Trigger3M)),NA())</f>
        <v>7.6890615897784453E-3</v>
      </c>
      <c r="P3522" s="44">
        <f>IFERROR(_xll.qlIndexFixing(ONIndex6M,I3522,TRUE,_xll.ohTrigger(RecalcTrigger,Trigger6M)),NA())</f>
        <v>7.8741213546451583E-3</v>
      </c>
      <c r="Q3522" s="146">
        <f>IFERROR(_xll.qlIndexFixing(ONIndex1Y,I3522,TRUE,_xll.ohTrigger(RecalcTrigger,Trigger1Y)),NA())</f>
        <v>8.0930348330865431E-3</v>
      </c>
    </row>
    <row r="3523" spans="2:17" x14ac:dyDescent="0.2">
      <c r="B3523" s="39" t="s">
        <v>42</v>
      </c>
      <c r="D3523" s="42">
        <f>_xll.qlCalendarAdvance(Calendar,$D3522,B3523,"f",FALSE)</f>
        <v>64473</v>
      </c>
      <c r="E3523" s="140">
        <f>_xll.qlInterestRateIndexValueDate(IndexON,D3523)</f>
        <v>64473</v>
      </c>
      <c r="F3523" s="156">
        <f>IFERROR(_xll.qlIndexFixing(IndexON,D3523,TRUE,_xll.ohTrigger(RecalcTrigger,TriggerON)),NA())</f>
        <v>6.8558490729520027E-3</v>
      </c>
      <c r="H3523" s="42">
        <f>_xll.qlCalendarAdvance(Calendar,$H3522,B3523,"f",FALSE)</f>
        <v>64473</v>
      </c>
      <c r="I3523" s="140">
        <f>_xll.qlInterestRateIndexValueDate(Index1M,$H3523)</f>
        <v>64473</v>
      </c>
      <c r="J3523" s="145">
        <f>IFERROR(_xll.qlIndexFixing(Index1M,$H3523,TRUE,_xll.ohTrigger(RecalcTrigger,Trigger1M)),NA())</f>
        <v>7.6949298732959864E-3</v>
      </c>
      <c r="K3523" s="44" t="e">
        <f>IFERROR(_xll.qlIndexFixing(Index3M,H3523,TRUE,_xll.ohTrigger(RecalcTrigger,Trigger3M)),NA())</f>
        <v>#N/A</v>
      </c>
      <c r="L3523" s="44" t="e">
        <f>IFERROR(_xll.qlIndexFixing(Index6M,$H3523,TRUE,_xll.ohTrigger(RecalcTrigger,Trigger6M)),NA())</f>
        <v>#N/A</v>
      </c>
      <c r="M3523" s="146" t="e">
        <f>IFERROR(_xll.qlIndexFixing(Index1Y,$H3523,TRUE,_xll.ohTrigger(RecalcTrigger,Trigger1Y)),NA())</f>
        <v>#N/A</v>
      </c>
      <c r="N3523" s="145">
        <f>IFERROR(_xll.qlIndexFixing(ONIndex1M,I3523,TRUE,_xll.ohTrigger(RecalcTrigger,Trigger1M)),NA())</f>
        <v>7.6923224183211847E-3</v>
      </c>
      <c r="O3523" s="44">
        <f>IFERROR(_xll.qlIndexFixing(ONIndex3M,I3523,TRUE,_xll.ohTrigger(RecalcTrigger,Trigger3M)),NA())</f>
        <v>7.6891452540162053E-3</v>
      </c>
      <c r="P3523" s="44">
        <f>IFERROR(_xll.qlIndexFixing(ONIndex6M,I3523,TRUE,_xll.ohTrigger(RecalcTrigger,Trigger6M)),NA())</f>
        <v>7.8742202782766668E-3</v>
      </c>
      <c r="Q3523" s="146">
        <f>IFERROR(_xll.qlIndexFixing(ONIndex1Y,I3523,TRUE,_xll.ohTrigger(RecalcTrigger,Trigger1Y)),NA())</f>
        <v>8.0931375364734492E-3</v>
      </c>
    </row>
    <row r="3524" spans="2:17" x14ac:dyDescent="0.2">
      <c r="B3524" s="39" t="s">
        <v>42</v>
      </c>
      <c r="D3524" s="42">
        <f>_xll.qlCalendarAdvance(Calendar,$D3523,B3524,"f",FALSE)</f>
        <v>64480</v>
      </c>
      <c r="E3524" s="140">
        <f>_xll.qlInterestRateIndexValueDate(IndexON,D3524)</f>
        <v>64480</v>
      </c>
      <c r="F3524" s="156">
        <f>IFERROR(_xll.qlIndexFixing(IndexON,D3524,TRUE,_xll.ohTrigger(RecalcTrigger,TriggerON)),NA())</f>
        <v>6.8559289209635388E-3</v>
      </c>
      <c r="H3524" s="42">
        <f>_xll.qlCalendarAdvance(Calendar,$H3523,B3524,"f",FALSE)</f>
        <v>64480</v>
      </c>
      <c r="I3524" s="140">
        <f>_xll.qlInterestRateIndexValueDate(Index1M,$H3524)</f>
        <v>64480</v>
      </c>
      <c r="J3524" s="145">
        <f>IFERROR(_xll.qlIndexFixing(Index1M,$H3524,TRUE,_xll.ohTrigger(RecalcTrigger,Trigger1M)),NA())</f>
        <v>7.6950022307566554E-3</v>
      </c>
      <c r="K3524" s="44" t="e">
        <f>IFERROR(_xll.qlIndexFixing(Index3M,H3524,TRUE,_xll.ohTrigger(RecalcTrigger,Trigger3M)),NA())</f>
        <v>#N/A</v>
      </c>
      <c r="L3524" s="44" t="e">
        <f>IFERROR(_xll.qlIndexFixing(Index6M,$H3524,TRUE,_xll.ohTrigger(RecalcTrigger,Trigger6M)),NA())</f>
        <v>#N/A</v>
      </c>
      <c r="M3524" s="146" t="e">
        <f>IFERROR(_xll.qlIndexFixing(Index1Y,$H3524,TRUE,_xll.ohTrigger(RecalcTrigger,Trigger1Y)),NA())</f>
        <v>#N/A</v>
      </c>
      <c r="N3524" s="145">
        <f>IFERROR(_xll.qlIndexFixing(ONIndex1M,I3524,TRUE,_xll.ohTrigger(RecalcTrigger,Trigger1M)),NA())</f>
        <v>7.6924116780752172E-3</v>
      </c>
      <c r="O3524" s="44">
        <f>IFERROR(_xll.qlIndexFixing(ONIndex3M,I3524,TRUE,_xll.ohTrigger(RecalcTrigger,Trigger3M)),NA())</f>
        <v>7.689222108259175E-3</v>
      </c>
      <c r="P3524" s="44">
        <f>IFERROR(_xll.qlIndexFixing(ONIndex6M,I3524,TRUE,_xll.ohTrigger(RecalcTrigger,Trigger6M)),NA())</f>
        <v>7.8743111499601781E-3</v>
      </c>
      <c r="Q3524" s="146">
        <f>IFERROR(_xll.qlIndexFixing(ONIndex1Y,I3524,TRUE,_xll.ohTrigger(RecalcTrigger,Trigger1Y)),NA())</f>
        <v>8.0932318804227688E-3</v>
      </c>
    </row>
    <row r="3525" spans="2:17" x14ac:dyDescent="0.2">
      <c r="B3525" s="39" t="s">
        <v>42</v>
      </c>
      <c r="D3525" s="42">
        <f>_xll.qlCalendarAdvance(Calendar,$D3524,B3525,"f",FALSE)</f>
        <v>64487</v>
      </c>
      <c r="E3525" s="140">
        <f>_xll.qlInterestRateIndexValueDate(IndexON,D3525)</f>
        <v>64487</v>
      </c>
      <c r="F3525" s="156">
        <f>IFERROR(_xll.qlIndexFixing(IndexON,D3525,TRUE,_xll.ohTrigger(RecalcTrigger,TriggerON)),NA())</f>
        <v>6.8560016937968538E-3</v>
      </c>
      <c r="H3525" s="42">
        <f>_xll.qlCalendarAdvance(Calendar,$H3524,B3525,"f",FALSE)</f>
        <v>64487</v>
      </c>
      <c r="I3525" s="140">
        <f>_xll.qlInterestRateIndexValueDate(Index1M,$H3525)</f>
        <v>64487</v>
      </c>
      <c r="J3525" s="145">
        <f>IFERROR(_xll.qlIndexFixing(Index1M,$H3525,TRUE,_xll.ohTrigger(RecalcTrigger,Trigger1M)),NA())</f>
        <v>7.6950666741238205E-3</v>
      </c>
      <c r="K3525" s="44" t="e">
        <f>IFERROR(_xll.qlIndexFixing(Index3M,H3525,TRUE,_xll.ohTrigger(RecalcTrigger,Trigger3M)),NA())</f>
        <v>#N/A</v>
      </c>
      <c r="L3525" s="44" t="e">
        <f>IFERROR(_xll.qlIndexFixing(Index6M,$H3525,TRUE,_xll.ohTrigger(RecalcTrigger,Trigger6M)),NA())</f>
        <v>#N/A</v>
      </c>
      <c r="M3525" s="146" t="e">
        <f>IFERROR(_xll.qlIndexFixing(Index1Y,$H3525,TRUE,_xll.ohTrigger(RecalcTrigger,Trigger1Y)),NA())</f>
        <v>#N/A</v>
      </c>
      <c r="N3525" s="145">
        <f>IFERROR(_xll.qlIndexFixing(ONIndex1M,I3525,TRUE,_xll.ohTrigger(RecalcTrigger,Trigger1M)),NA())</f>
        <v>7.6924930288468918E-3</v>
      </c>
      <c r="O3525" s="44">
        <f>IFERROR(_xll.qlIndexFixing(ONIndex3M,I3525,TRUE,_xll.ohTrigger(RecalcTrigger,Trigger3M)),NA())</f>
        <v>7.6892921527504932E-3</v>
      </c>
      <c r="P3525" s="44">
        <f>IFERROR(_xll.qlIndexFixing(ONIndex6M,I3525,TRUE,_xll.ohTrigger(RecalcTrigger,Trigger6M)),NA())</f>
        <v>7.8743939696956922E-3</v>
      </c>
      <c r="Q3525" s="146">
        <f>IFERROR(_xll.qlIndexFixing(ONIndex1Y,I3525,TRUE,_xll.ohTrigger(RecalcTrigger,Trigger1Y)),NA())</f>
        <v>8.0933178647724091E-3</v>
      </c>
    </row>
    <row r="3526" spans="2:17" x14ac:dyDescent="0.2">
      <c r="B3526" s="39" t="s">
        <v>42</v>
      </c>
      <c r="D3526" s="42">
        <f>_xll.qlCalendarAdvance(Calendar,$D3525,B3526,"f",FALSE)</f>
        <v>64494</v>
      </c>
      <c r="E3526" s="140">
        <f>_xll.qlInterestRateIndexValueDate(IndexON,D3526)</f>
        <v>64494</v>
      </c>
      <c r="F3526" s="156">
        <f>IFERROR(_xll.qlIndexFixing(IndexON,D3526,TRUE,_xll.ohTrigger(RecalcTrigger,TriggerON)),NA())</f>
        <v>6.8560673915329939E-3</v>
      </c>
      <c r="H3526" s="42">
        <f>_xll.qlCalendarAdvance(Calendar,$H3525,B3526,"f",FALSE)</f>
        <v>64494</v>
      </c>
      <c r="I3526" s="140">
        <f>_xll.qlInterestRateIndexValueDate(Index1M,$H3526)</f>
        <v>64494</v>
      </c>
      <c r="J3526" s="145">
        <f>IFERROR(_xll.qlIndexFixing(Index1M,$H3526,TRUE,_xll.ohTrigger(RecalcTrigger,Trigger1M)),NA())</f>
        <v>7.6951232033922561E-3</v>
      </c>
      <c r="K3526" s="44" t="e">
        <f>IFERROR(_xll.qlIndexFixing(Index3M,H3526,TRUE,_xll.ohTrigger(RecalcTrigger,Trigger3M)),NA())</f>
        <v>#N/A</v>
      </c>
      <c r="L3526" s="44" t="e">
        <f>IFERROR(_xll.qlIndexFixing(Index6M,$H3526,TRUE,_xll.ohTrigger(RecalcTrigger,Trigger6M)),NA())</f>
        <v>#N/A</v>
      </c>
      <c r="M3526" s="146" t="e">
        <f>IFERROR(_xll.qlIndexFixing(Index1Y,$H3526,TRUE,_xll.ohTrigger(RecalcTrigger,Trigger1Y)),NA())</f>
        <v>#N/A</v>
      </c>
      <c r="N3526" s="145">
        <f>IFERROR(_xll.qlIndexFixing(ONIndex1M,I3526,TRUE,_xll.ohTrigger(RecalcTrigger,Trigger1M)),NA())</f>
        <v>7.6925664703930696E-3</v>
      </c>
      <c r="O3526" s="44">
        <f>IFERROR(_xll.qlIndexFixing(ONIndex3M,I3526,TRUE,_xll.ohTrigger(RecalcTrigger,Trigger3M)),NA())</f>
        <v>7.6893553873280673E-3</v>
      </c>
      <c r="P3526" s="44">
        <f>IFERROR(_xll.qlIndexFixing(ONIndex6M,I3526,TRUE,_xll.ohTrigger(RecalcTrigger,Trigger6M)),NA())</f>
        <v>7.8744687376453015E-3</v>
      </c>
      <c r="Q3526" s="146">
        <f>IFERROR(_xll.qlIndexFixing(ONIndex1Y,I3526,TRUE,_xll.ohTrigger(RecalcTrigger,Trigger1Y)),NA())</f>
        <v>8.0933954895223703E-3</v>
      </c>
    </row>
    <row r="3527" spans="2:17" x14ac:dyDescent="0.2">
      <c r="B3527" s="39" t="s">
        <v>42</v>
      </c>
      <c r="D3527" s="42">
        <f>_xll.qlCalendarAdvance(Calendar,$D3526,B3527,"f",FALSE)</f>
        <v>64501</v>
      </c>
      <c r="E3527" s="140">
        <f>_xll.qlInterestRateIndexValueDate(IndexON,D3527)</f>
        <v>64501</v>
      </c>
      <c r="F3527" s="156">
        <f>IFERROR(_xll.qlIndexFixing(IndexON,D3527,TRUE,_xll.ohTrigger(RecalcTrigger,TriggerON)),NA())</f>
        <v>6.856126014090913E-3</v>
      </c>
      <c r="H3527" s="42">
        <f>_xll.qlCalendarAdvance(Calendar,$H3526,B3527,"f",FALSE)</f>
        <v>64501</v>
      </c>
      <c r="I3527" s="140">
        <f>_xll.qlInterestRateIndexValueDate(Index1M,$H3527)</f>
        <v>64501</v>
      </c>
      <c r="J3527" s="145">
        <f>IFERROR(_xll.qlIndexFixing(Index1M,$H3527,TRUE,_xll.ohTrigger(RecalcTrigger,Trigger1M)),NA())</f>
        <v>7.6951718185619593E-3</v>
      </c>
      <c r="K3527" s="44" t="e">
        <f>IFERROR(_xll.qlIndexFixing(Index3M,H3527,TRUE,_xll.ohTrigger(RecalcTrigger,Trigger3M)),NA())</f>
        <v>#N/A</v>
      </c>
      <c r="L3527" s="44" t="e">
        <f>IFERROR(_xll.qlIndexFixing(Index6M,$H3527,TRUE,_xll.ohTrigger(RecalcTrigger,Trigger6M)),NA())</f>
        <v>#N/A</v>
      </c>
      <c r="M3527" s="146" t="e">
        <f>IFERROR(_xll.qlIndexFixing(Index1Y,$H3527,TRUE,_xll.ohTrigger(RecalcTrigger,Trigger1Y)),NA())</f>
        <v>#N/A</v>
      </c>
      <c r="N3527" s="145">
        <f>IFERROR(_xll.qlIndexFixing(ONIndex1M,I3527,TRUE,_xll.ohTrigger(RecalcTrigger,Trigger1M)),NA())</f>
        <v>7.6926320028758433E-3</v>
      </c>
      <c r="O3527" s="44">
        <f>IFERROR(_xll.qlIndexFixing(ONIndex3M,I3527,TRUE,_xll.ohTrigger(RecalcTrigger,Trigger3M)),NA())</f>
        <v>7.6894118119918975E-3</v>
      </c>
      <c r="P3527" s="44">
        <f>IFERROR(_xll.qlIndexFixing(ONIndex6M,I3527,TRUE,_xll.ohTrigger(RecalcTrigger,Trigger6M)),NA())</f>
        <v>7.8745354534848211E-3</v>
      </c>
      <c r="Q3527" s="146">
        <f>IFERROR(_xll.qlIndexFixing(ONIndex1Y,I3527,TRUE,_xll.ohTrigger(RecalcTrigger,Trigger1Y)),NA())</f>
        <v>8.0934647545916061E-3</v>
      </c>
    </row>
    <row r="3528" spans="2:17" x14ac:dyDescent="0.2">
      <c r="B3528" s="39" t="s">
        <v>42</v>
      </c>
      <c r="D3528" s="42">
        <f>_xll.qlCalendarAdvance(Calendar,$D3527,B3528,"f",FALSE)</f>
        <v>64508</v>
      </c>
      <c r="E3528" s="140">
        <f>_xll.qlInterestRateIndexValueDate(IndexON,D3528)</f>
        <v>64508</v>
      </c>
      <c r="F3528" s="156">
        <f>IFERROR(_xll.qlIndexFixing(IndexON,D3528,TRUE,_xll.ohTrigger(RecalcTrigger,TriggerON)),NA())</f>
        <v>6.8561775614706111E-3</v>
      </c>
      <c r="H3528" s="42">
        <f>_xll.qlCalendarAdvance(Calendar,$H3527,B3528,"f",FALSE)</f>
        <v>64508</v>
      </c>
      <c r="I3528" s="140">
        <f>_xll.qlInterestRateIndexValueDate(Index1M,$H3528)</f>
        <v>64508</v>
      </c>
      <c r="J3528" s="145">
        <f>IFERROR(_xll.qlIndexFixing(Index1M,$H3528,TRUE,_xll.ohTrigger(RecalcTrigger,Trigger1M)),NA())</f>
        <v>7.6952125196381605E-3</v>
      </c>
      <c r="K3528" s="44" t="e">
        <f>IFERROR(_xll.qlIndexFixing(Index3M,H3528,TRUE,_xll.ohTrigger(RecalcTrigger,Trigger3M)),NA())</f>
        <v>#N/A</v>
      </c>
      <c r="L3528" s="44" t="e">
        <f>IFERROR(_xll.qlIndexFixing(Index6M,$H3528,TRUE,_xll.ohTrigger(RecalcTrigger,Trigger6M)),NA())</f>
        <v>#N/A</v>
      </c>
      <c r="M3528" s="146" t="e">
        <f>IFERROR(_xll.qlIndexFixing(Index1Y,$H3528,TRUE,_xll.ohTrigger(RecalcTrigger,Trigger1Y)),NA())</f>
        <v>#N/A</v>
      </c>
      <c r="N3528" s="145">
        <f>IFERROR(_xll.qlIndexFixing(ONIndex1M,I3528,TRUE,_xll.ohTrigger(RecalcTrigger,Trigger1M)),NA())</f>
        <v>7.6926896262952127E-3</v>
      </c>
      <c r="O3528" s="44">
        <f>IFERROR(_xll.qlIndexFixing(ONIndex3M,I3528,TRUE,_xll.ohTrigger(RecalcTrigger,Trigger3M)),NA())</f>
        <v>7.6894614269040762E-3</v>
      </c>
      <c r="P3528" s="44">
        <f>IFERROR(_xll.qlIndexFixing(ONIndex6M,I3528,TRUE,_xll.ohTrigger(RecalcTrigger,Trigger6M)),NA())</f>
        <v>7.874594117538436E-3</v>
      </c>
      <c r="Q3528" s="146">
        <f>IFERROR(_xll.qlIndexFixing(ONIndex1Y,I3528,TRUE,_xll.ohTrigger(RecalcTrigger,Trigger1Y)),NA())</f>
        <v>8.0935256602232553E-3</v>
      </c>
    </row>
    <row r="3529" spans="2:17" x14ac:dyDescent="0.2">
      <c r="B3529" s="39" t="s">
        <v>42</v>
      </c>
      <c r="D3529" s="42">
        <f>_xll.qlCalendarAdvance(Calendar,$D3528,B3529,"f",FALSE)</f>
        <v>64515</v>
      </c>
      <c r="E3529" s="140">
        <f>_xll.qlInterestRateIndexValueDate(IndexON,D3529)</f>
        <v>64515</v>
      </c>
      <c r="F3529" s="156">
        <f>IFERROR(_xll.qlIndexFixing(IndexON,D3529,TRUE,_xll.ohTrigger(RecalcTrigger,TriggerON)),NA())</f>
        <v>6.8562220337531343E-3</v>
      </c>
      <c r="H3529" s="42">
        <f>_xll.qlCalendarAdvance(Calendar,$H3528,B3529,"f",FALSE)</f>
        <v>64515</v>
      </c>
      <c r="I3529" s="140">
        <f>_xll.qlInterestRateIndexValueDate(Index1M,$H3529)</f>
        <v>64515</v>
      </c>
      <c r="J3529" s="145">
        <f>IFERROR(_xll.qlIndexFixing(Index1M,$H3529,TRUE,_xll.ohTrigger(RecalcTrigger,Trigger1M)),NA())</f>
        <v>7.6952453066130161E-3</v>
      </c>
      <c r="K3529" s="44" t="e">
        <f>IFERROR(_xll.qlIndexFixing(Index3M,H3529,TRUE,_xll.ohTrigger(RecalcTrigger,Trigger3M)),NA())</f>
        <v>#N/A</v>
      </c>
      <c r="L3529" s="44" t="e">
        <f>IFERROR(_xll.qlIndexFixing(Index6M,$H3529,TRUE,_xll.ohTrigger(RecalcTrigger,Trigger6M)),NA())</f>
        <v>#N/A</v>
      </c>
      <c r="M3529" s="146" t="e">
        <f>IFERROR(_xll.qlIndexFixing(Index1Y,$H3529,TRUE,_xll.ohTrigger(RecalcTrigger,Trigger1Y)),NA())</f>
        <v>#N/A</v>
      </c>
      <c r="N3529" s="145">
        <f>IFERROR(_xll.qlIndexFixing(ONIndex1M,I3529,TRUE,_xll.ohTrigger(RecalcTrigger,Trigger1M)),NA())</f>
        <v>7.6927393405701316E-3</v>
      </c>
      <c r="O3529" s="44">
        <f>IFERROR(_xll.qlIndexFixing(ONIndex3M,I3529,TRUE,_xll.ohTrigger(RecalcTrigger,Trigger3M)),NA())</f>
        <v>7.6895042319025109E-3</v>
      </c>
      <c r="P3529" s="44">
        <f>IFERROR(_xll.qlIndexFixing(ONIndex6M,I3529,TRUE,_xll.ohTrigger(RecalcTrigger,Trigger6M)),NA())</f>
        <v>7.8746447297250999E-3</v>
      </c>
      <c r="Q3529" s="146">
        <f>IFERROR(_xll.qlIndexFixing(ONIndex1Y,I3529,TRUE,_xll.ohTrigger(RecalcTrigger,Trigger1Y)),NA())</f>
        <v>8.093578206174179E-3</v>
      </c>
    </row>
    <row r="3530" spans="2:17" x14ac:dyDescent="0.2">
      <c r="B3530" s="39" t="s">
        <v>42</v>
      </c>
      <c r="D3530" s="42">
        <f>_xll.qlCalendarAdvance(Calendar,$D3529,B3530,"f",FALSE)</f>
        <v>64522</v>
      </c>
      <c r="E3530" s="140">
        <f>_xll.qlInterestRateIndexValueDate(IndexON,D3530)</f>
        <v>64522</v>
      </c>
      <c r="F3530" s="156">
        <f>IFERROR(_xll.qlIndexFixing(IndexON,D3530,TRUE,_xll.ohTrigger(RecalcTrigger,TriggerON)),NA())</f>
        <v>6.8562594309384828E-3</v>
      </c>
      <c r="H3530" s="42">
        <f>_xll.qlCalendarAdvance(Calendar,$H3529,B3530,"f",FALSE)</f>
        <v>64522</v>
      </c>
      <c r="I3530" s="140">
        <f>_xll.qlInterestRateIndexValueDate(Index1M,$H3530)</f>
        <v>64522</v>
      </c>
      <c r="J3530" s="145">
        <f>IFERROR(_xll.qlIndexFixing(Index1M,$H3530,TRUE,_xll.ohTrigger(RecalcTrigger,Trigger1M)),NA())</f>
        <v>7.6952701794917545E-3</v>
      </c>
      <c r="K3530" s="44" t="e">
        <f>IFERROR(_xll.qlIndexFixing(Index3M,H3530,TRUE,_xll.ohTrigger(RecalcTrigger,Trigger3M)),NA())</f>
        <v>#N/A</v>
      </c>
      <c r="L3530" s="44" t="e">
        <f>IFERROR(_xll.qlIndexFixing(Index6M,$H3530,TRUE,_xll.ohTrigger(RecalcTrigger,Trigger6M)),NA())</f>
        <v>#N/A</v>
      </c>
      <c r="M3530" s="146" t="e">
        <f>IFERROR(_xll.qlIndexFixing(Index1Y,$H3530,TRUE,_xll.ohTrigger(RecalcTrigger,Trigger1Y)),NA())</f>
        <v>#N/A</v>
      </c>
      <c r="N3530" s="145">
        <f>IFERROR(_xll.qlIndexFixing(ONIndex1M,I3530,TRUE,_xll.ohTrigger(RecalcTrigger,Trigger1M)),NA())</f>
        <v>7.6927811457816464E-3</v>
      </c>
      <c r="O3530" s="44">
        <f>IFERROR(_xll.qlIndexFixing(ONIndex3M,I3530,TRUE,_xll.ohTrigger(RecalcTrigger,Trigger3M)),NA())</f>
        <v>7.6895402269061552E-3</v>
      </c>
      <c r="P3530" s="44">
        <f>IFERROR(_xll.qlIndexFixing(ONIndex6M,I3530,TRUE,_xll.ohTrigger(RecalcTrigger,Trigger6M)),NA())</f>
        <v>7.874687289801674E-3</v>
      </c>
      <c r="Q3530" s="146">
        <f>IFERROR(_xll.qlIndexFixing(ONIndex1Y,I3530,TRUE,_xll.ohTrigger(RecalcTrigger,Trigger1Y)),NA())</f>
        <v>8.0936223926064699E-3</v>
      </c>
    </row>
    <row r="3531" spans="2:17" x14ac:dyDescent="0.2">
      <c r="B3531" s="39" t="s">
        <v>42</v>
      </c>
      <c r="D3531" s="42">
        <f>_xll.qlCalendarAdvance(Calendar,$D3530,B3531,"f",FALSE)</f>
        <v>64529</v>
      </c>
      <c r="E3531" s="140">
        <f>_xll.qlInterestRateIndexValueDate(IndexON,D3531)</f>
        <v>64529</v>
      </c>
      <c r="F3531" s="156">
        <f>IFERROR(_xll.qlIndexFixing(IndexON,D3531,TRUE,_xll.ohTrigger(RecalcTrigger,TriggerON)),NA())</f>
        <v>6.8562897529456102E-3</v>
      </c>
      <c r="H3531" s="42">
        <f>_xll.qlCalendarAdvance(Calendar,$H3530,B3531,"f",FALSE)</f>
        <v>64529</v>
      </c>
      <c r="I3531" s="140">
        <f>_xll.qlInterestRateIndexValueDate(Index1M,$H3531)</f>
        <v>64529</v>
      </c>
      <c r="J3531" s="145" t="e">
        <f>IFERROR(_xll.qlIndexFixing(Index1M,$H3531,TRUE,_xll.ohTrigger(RecalcTrigger,Trigger1M)),NA())</f>
        <v>#N/A</v>
      </c>
      <c r="K3531" s="44" t="e">
        <f>IFERROR(_xll.qlIndexFixing(Index3M,H3531,TRUE,_xll.ohTrigger(RecalcTrigger,Trigger3M)),NA())</f>
        <v>#N/A</v>
      </c>
      <c r="L3531" s="44" t="e">
        <f>IFERROR(_xll.qlIndexFixing(Index6M,$H3531,TRUE,_xll.ohTrigger(RecalcTrigger,Trigger6M)),NA())</f>
        <v>#N/A</v>
      </c>
      <c r="M3531" s="146" t="e">
        <f>IFERROR(_xll.qlIndexFixing(Index1Y,$H3531,TRUE,_xll.ohTrigger(RecalcTrigger,Trigger1Y)),NA())</f>
        <v>#N/A</v>
      </c>
      <c r="N3531" s="145">
        <f>IFERROR(_xll.qlIndexFixing(ONIndex1M,I3531,TRUE,_xll.ohTrigger(RecalcTrigger,Trigger1M)),NA())</f>
        <v>7.692815041929757E-3</v>
      </c>
      <c r="O3531" s="44">
        <f>IFERROR(_xll.qlIndexFixing(ONIndex3M,I3531,TRUE,_xll.ohTrigger(RecalcTrigger,Trigger3M)),NA())</f>
        <v>7.6895694120771019E-3</v>
      </c>
      <c r="P3531" s="44">
        <f>IFERROR(_xll.qlIndexFixing(ONIndex6M,I3531,TRUE,_xll.ohTrigger(RecalcTrigger,Trigger6M)),NA())</f>
        <v>7.8747217980112971E-3</v>
      </c>
      <c r="Q3531" s="146">
        <f>IFERROR(_xll.qlIndexFixing(ONIndex1Y,I3531,TRUE,_xll.ohTrigger(RecalcTrigger,Trigger1Y)),NA())</f>
        <v>8.0936582193580353E-3</v>
      </c>
    </row>
    <row r="3532" spans="2:17" x14ac:dyDescent="0.2">
      <c r="B3532" s="39" t="s">
        <v>42</v>
      </c>
      <c r="D3532" s="42">
        <f>_xll.qlCalendarAdvance(Calendar,$D3531,B3532,"f",FALSE)</f>
        <v>64536</v>
      </c>
      <c r="E3532" s="140">
        <f>_xll.qlInterestRateIndexValueDate(IndexON,D3532)</f>
        <v>64536</v>
      </c>
      <c r="F3532" s="156">
        <f>IFERROR(_xll.qlIndexFixing(IndexON,D3532,TRUE,_xll.ohTrigger(RecalcTrigger,TriggerON)),NA())</f>
        <v>6.8563129997745165E-3</v>
      </c>
      <c r="H3532" s="42">
        <f>_xll.qlCalendarAdvance(Calendar,$H3531,B3532,"f",FALSE)</f>
        <v>64536</v>
      </c>
      <c r="I3532" s="140">
        <f>_xll.qlInterestRateIndexValueDate(Index1M,$H3532)</f>
        <v>64536</v>
      </c>
      <c r="J3532" s="145" t="e">
        <f>IFERROR(_xll.qlIndexFixing(Index1M,$H3532,TRUE,_xll.ohTrigger(RecalcTrigger,Trigger1M)),NA())</f>
        <v>#N/A</v>
      </c>
      <c r="K3532" s="44" t="e">
        <f>IFERROR(_xll.qlIndexFixing(Index3M,H3532,TRUE,_xll.ohTrigger(RecalcTrigger,Trigger3M)),NA())</f>
        <v>#N/A</v>
      </c>
      <c r="L3532" s="44" t="e">
        <f>IFERROR(_xll.qlIndexFixing(Index6M,$H3532,TRUE,_xll.ohTrigger(RecalcTrigger,Trigger6M)),NA())</f>
        <v>#N/A</v>
      </c>
      <c r="M3532" s="146" t="e">
        <f>IFERROR(_xll.qlIndexFixing(Index1Y,$H3532,TRUE,_xll.ohTrigger(RecalcTrigger,Trigger1Y)),NA())</f>
        <v>#N/A</v>
      </c>
      <c r="N3532" s="145">
        <f>IFERROR(_xll.qlIndexFixing(ONIndex1M,I3532,TRUE,_xll.ohTrigger(RecalcTrigger,Trigger1M)),NA())</f>
        <v>7.6928410290144633E-3</v>
      </c>
      <c r="O3532" s="44">
        <f>IFERROR(_xll.qlIndexFixing(ONIndex3M,I3532,TRUE,_xll.ohTrigger(RecalcTrigger,Trigger3M)),NA())</f>
        <v>7.6895917874153508E-3</v>
      </c>
      <c r="P3532" s="44">
        <f>IFERROR(_xll.qlIndexFixing(ONIndex6M,I3532,TRUE,_xll.ohTrigger(RecalcTrigger,Trigger6M)),NA())</f>
        <v>7.8747482543539693E-3</v>
      </c>
      <c r="Q3532" s="146">
        <f>IFERROR(_xll.qlIndexFixing(ONIndex1Y,I3532,TRUE,_xll.ohTrigger(RecalcTrigger,Trigger1Y)),NA())</f>
        <v>8.0936856865909679E-3</v>
      </c>
    </row>
    <row r="3533" spans="2:17" x14ac:dyDescent="0.2">
      <c r="B3533" s="39" t="s">
        <v>42</v>
      </c>
      <c r="D3533" s="42">
        <f>_xll.qlCalendarAdvance(Calendar,$D3532,B3533,"f",FALSE)</f>
        <v>64543</v>
      </c>
      <c r="E3533" s="140">
        <f>_xll.qlInterestRateIndexValueDate(IndexON,D3533)</f>
        <v>64543</v>
      </c>
      <c r="F3533" s="156">
        <f>IFERROR(_xll.qlIndexFixing(IndexON,D3533,TRUE,_xll.ohTrigger(RecalcTrigger,TriggerON)),NA())</f>
        <v>6.8563291715872943E-3</v>
      </c>
      <c r="H3533" s="42">
        <f>_xll.qlCalendarAdvance(Calendar,$H3532,B3533,"f",FALSE)</f>
        <v>64543</v>
      </c>
      <c r="I3533" s="140">
        <f>_xll.qlInterestRateIndexValueDate(Index1M,$H3533)</f>
        <v>64543</v>
      </c>
      <c r="J3533" s="145" t="e">
        <f>IFERROR(_xll.qlIndexFixing(Index1M,$H3533,TRUE,_xll.ohTrigger(RecalcTrigger,Trigger1M)),NA())</f>
        <v>#N/A</v>
      </c>
      <c r="K3533" s="44" t="e">
        <f>IFERROR(_xll.qlIndexFixing(Index3M,H3533,TRUE,_xll.ohTrigger(RecalcTrigger,Trigger3M)),NA())</f>
        <v>#N/A</v>
      </c>
      <c r="L3533" s="44" t="e">
        <f>IFERROR(_xll.qlIndexFixing(Index6M,$H3533,TRUE,_xll.ohTrigger(RecalcTrigger,Trigger6M)),NA())</f>
        <v>#N/A</v>
      </c>
      <c r="M3533" s="146" t="e">
        <f>IFERROR(_xll.qlIndexFixing(Index1Y,$H3533,TRUE,_xll.ohTrigger(RecalcTrigger,Trigger1Y)),NA())</f>
        <v>#N/A</v>
      </c>
      <c r="N3533" s="145">
        <f>IFERROR(_xll.qlIndexFixing(ONIndex1M,I3533,TRUE,_xll.ohTrigger(RecalcTrigger,Trigger1M)),NA())</f>
        <v>7.6928591068736729E-3</v>
      </c>
      <c r="O3533" s="44">
        <f>IFERROR(_xll.qlIndexFixing(ONIndex3M,I3533,TRUE,_xll.ohTrigger(RecalcTrigger,Trigger3M)),NA())</f>
        <v>7.6896073528398556E-3</v>
      </c>
      <c r="P3533" s="44">
        <f>IFERROR(_xll.qlIndexFixing(ONIndex6M,I3533,TRUE,_xll.ohTrigger(RecalcTrigger,Trigger6M)),NA())</f>
        <v>7.8747666587486442E-3</v>
      </c>
      <c r="Q3533" s="146">
        <f>IFERROR(_xll.qlIndexFixing(ONIndex1Y,I3533,TRUE,_xll.ohTrigger(RecalcTrigger,Trigger1Y)),NA())</f>
        <v>8.0937047942242213E-3</v>
      </c>
    </row>
    <row r="3534" spans="2:17" x14ac:dyDescent="0.2">
      <c r="B3534" s="39" t="s">
        <v>42</v>
      </c>
      <c r="D3534" s="42">
        <f>_xll.qlCalendarAdvance(Calendar,$D3533,B3534,"f",FALSE)</f>
        <v>64550</v>
      </c>
      <c r="E3534" s="140">
        <f>_xll.qlInterestRateIndexValueDate(IndexON,D3534)</f>
        <v>64550</v>
      </c>
      <c r="F3534" s="156">
        <f>IFERROR(_xll.qlIndexFixing(IndexON,D3534,TRUE,_xll.ohTrigger(RecalcTrigger,TriggerON)),NA())</f>
        <v>6.856338268221851E-3</v>
      </c>
      <c r="H3534" s="42">
        <f>_xll.qlCalendarAdvance(Calendar,$H3533,B3534,"f",FALSE)</f>
        <v>64550</v>
      </c>
      <c r="I3534" s="140">
        <f>_xll.qlInterestRateIndexValueDate(Index1M,$H3534)</f>
        <v>64550</v>
      </c>
      <c r="J3534" s="145" t="e">
        <f>IFERROR(_xll.qlIndexFixing(Index1M,$H3534,TRUE,_xll.ohTrigger(RecalcTrigger,Trigger1M)),NA())</f>
        <v>#N/A</v>
      </c>
      <c r="K3534" s="44" t="e">
        <f>IFERROR(_xll.qlIndexFixing(Index3M,H3534,TRUE,_xll.ohTrigger(RecalcTrigger,Trigger3M)),NA())</f>
        <v>#N/A</v>
      </c>
      <c r="L3534" s="44" t="e">
        <f>IFERROR(_xll.qlIndexFixing(Index6M,$H3534,TRUE,_xll.ohTrigger(RecalcTrigger,Trigger6M)),NA())</f>
        <v>#N/A</v>
      </c>
      <c r="M3534" s="146" t="e">
        <f>IFERROR(_xll.qlIndexFixing(Index1Y,$H3534,TRUE,_xll.ohTrigger(RecalcTrigger,Trigger1Y)),NA())</f>
        <v>#N/A</v>
      </c>
      <c r="N3534" s="145">
        <f>IFERROR(_xll.qlIndexFixing(ONIndex1M,I3534,TRUE,_xll.ohTrigger(RecalcTrigger,Trigger1M)),NA())</f>
        <v>7.6928692758315709E-3</v>
      </c>
      <c r="O3534" s="44">
        <f>IFERROR(_xll.qlIndexFixing(ONIndex3M,I3534,TRUE,_xll.ohTrigger(RecalcTrigger,Trigger3M)),NA())</f>
        <v>7.6896161083506165E-3</v>
      </c>
      <c r="P3534" s="44">
        <f>IFERROR(_xll.qlIndexFixing(ONIndex6M,I3534,TRUE,_xll.ohTrigger(RecalcTrigger,Trigger6M)),NA())</f>
        <v>7.8747770112763682E-3</v>
      </c>
      <c r="Q3534" s="146">
        <f>IFERROR(_xll.qlIndexFixing(ONIndex1Y,I3534,TRUE,_xll.ohTrigger(RecalcTrigger,Trigger1Y)),NA())</f>
        <v>8.0937155422577955E-3</v>
      </c>
    </row>
    <row r="3535" spans="2:17" x14ac:dyDescent="0.2">
      <c r="B3535" s="39" t="s">
        <v>42</v>
      </c>
      <c r="D3535" s="42">
        <f>_xll.qlCalendarAdvance(Calendar,$D3534,B3535,"f",FALSE)</f>
        <v>64557</v>
      </c>
      <c r="E3535" s="140">
        <f>_xll.qlInterestRateIndexValueDate(IndexON,D3535)</f>
        <v>64557</v>
      </c>
      <c r="F3535" s="156" t="e">
        <f>IFERROR(_xll.qlIndexFixing(IndexON,D3535,TRUE,_xll.ohTrigger(RecalcTrigger,TriggerON)),NA())</f>
        <v>#N/A</v>
      </c>
      <c r="H3535" s="42">
        <f>_xll.qlCalendarAdvance(Calendar,$H3534,B3535,"f",FALSE)</f>
        <v>64557</v>
      </c>
      <c r="I3535" s="140">
        <f>_xll.qlInterestRateIndexValueDate(Index1M,$H3535)</f>
        <v>64557</v>
      </c>
      <c r="J3535" s="145" t="e">
        <f>IFERROR(_xll.qlIndexFixing(Index1M,$H3535,TRUE,_xll.ohTrigger(RecalcTrigger,Trigger1M)),NA())</f>
        <v>#N/A</v>
      </c>
      <c r="K3535" s="44" t="e">
        <f>IFERROR(_xll.qlIndexFixing(Index3M,H3535,TRUE,_xll.ohTrigger(RecalcTrigger,Trigger3M)),NA())</f>
        <v>#N/A</v>
      </c>
      <c r="L3535" s="44" t="e">
        <f>IFERROR(_xll.qlIndexFixing(Index6M,$H3535,TRUE,_xll.ohTrigger(RecalcTrigger,Trigger6M)),NA())</f>
        <v>#N/A</v>
      </c>
      <c r="M3535" s="146" t="e">
        <f>IFERROR(_xll.qlIndexFixing(Index1Y,$H3535,TRUE,_xll.ohTrigger(RecalcTrigger,Trigger1Y)),NA())</f>
        <v>#N/A</v>
      </c>
      <c r="N3535" s="145" t="e">
        <f>IFERROR(_xll.qlIndexFixing(ONIndex1M,I3535,TRUE,_xll.ohTrigger(RecalcTrigger,Trigger1M)),NA())</f>
        <v>#N/A</v>
      </c>
      <c r="O3535" s="44" t="e">
        <f>IFERROR(_xll.qlIndexFixing(ONIndex3M,I3535,TRUE,_xll.ohTrigger(RecalcTrigger,Trigger3M)),NA())</f>
        <v>#N/A</v>
      </c>
      <c r="P3535" s="44" t="e">
        <f>IFERROR(_xll.qlIndexFixing(ONIndex6M,I3535,TRUE,_xll.ohTrigger(RecalcTrigger,Trigger6M)),NA())</f>
        <v>#N/A</v>
      </c>
      <c r="Q3535" s="146" t="e">
        <f>IFERROR(_xll.qlIndexFixing(ONIndex1Y,I3535,TRUE,_xll.ohTrigger(RecalcTrigger,Trigger1Y)),NA())</f>
        <v>#N/A</v>
      </c>
    </row>
    <row r="3536" spans="2:17" x14ac:dyDescent="0.2">
      <c r="B3536" s="39" t="s">
        <v>42</v>
      </c>
      <c r="D3536" s="42">
        <f>_xll.qlCalendarAdvance(Calendar,$D3535,B3536,"f",FALSE)</f>
        <v>64564</v>
      </c>
      <c r="E3536" s="140">
        <f>_xll.qlInterestRateIndexValueDate(IndexON,D3536)</f>
        <v>64564</v>
      </c>
      <c r="F3536" s="156" t="e">
        <f>IFERROR(_xll.qlIndexFixing(IndexON,D3536,TRUE,_xll.ohTrigger(RecalcTrigger,TriggerON)),NA())</f>
        <v>#N/A</v>
      </c>
      <c r="H3536" s="42">
        <f>_xll.qlCalendarAdvance(Calendar,$H3535,B3536,"f",FALSE)</f>
        <v>64564</v>
      </c>
      <c r="I3536" s="140">
        <f>_xll.qlInterestRateIndexValueDate(Index1M,$H3536)</f>
        <v>64564</v>
      </c>
      <c r="J3536" s="145" t="e">
        <f>IFERROR(_xll.qlIndexFixing(Index1M,$H3536,TRUE,_xll.ohTrigger(RecalcTrigger,Trigger1M)),NA())</f>
        <v>#N/A</v>
      </c>
      <c r="K3536" s="44" t="e">
        <f>IFERROR(_xll.qlIndexFixing(Index3M,H3536,TRUE,_xll.ohTrigger(RecalcTrigger,Trigger3M)),NA())</f>
        <v>#N/A</v>
      </c>
      <c r="L3536" s="44" t="e">
        <f>IFERROR(_xll.qlIndexFixing(Index6M,$H3536,TRUE,_xll.ohTrigger(RecalcTrigger,Trigger6M)),NA())</f>
        <v>#N/A</v>
      </c>
      <c r="M3536" s="146" t="e">
        <f>IFERROR(_xll.qlIndexFixing(Index1Y,$H3536,TRUE,_xll.ohTrigger(RecalcTrigger,Trigger1Y)),NA())</f>
        <v>#N/A</v>
      </c>
      <c r="N3536" s="145" t="e">
        <f>IFERROR(_xll.qlIndexFixing(ONIndex1M,I3536,TRUE,_xll.ohTrigger(RecalcTrigger,Trigger1M)),NA())</f>
        <v>#N/A</v>
      </c>
      <c r="O3536" s="44" t="e">
        <f>IFERROR(_xll.qlIndexFixing(ONIndex3M,I3536,TRUE,_xll.ohTrigger(RecalcTrigger,Trigger3M)),NA())</f>
        <v>#N/A</v>
      </c>
      <c r="P3536" s="44" t="e">
        <f>IFERROR(_xll.qlIndexFixing(ONIndex6M,I3536,TRUE,_xll.ohTrigger(RecalcTrigger,Trigger6M)),NA())</f>
        <v>#N/A</v>
      </c>
      <c r="Q3536" s="146" t="e">
        <f>IFERROR(_xll.qlIndexFixing(ONIndex1Y,I3536,TRUE,_xll.ohTrigger(RecalcTrigger,Trigger1Y)),NA())</f>
        <v>#N/A</v>
      </c>
    </row>
    <row r="3537" spans="2:17" ht="12" thickBot="1" x14ac:dyDescent="0.25">
      <c r="B3537" s="40" t="s">
        <v>42</v>
      </c>
      <c r="D3537" s="43">
        <f>_xll.qlCalendarAdvance(Calendar,$D3536,B3537,"f",FALSE)</f>
        <v>64571</v>
      </c>
      <c r="E3537" s="141">
        <f>_xll.qlInterestRateIndexValueDate(IndexON,D3537)</f>
        <v>64571</v>
      </c>
      <c r="F3537" s="157" t="e">
        <f>IFERROR(_xll.qlIndexFixing(IndexON,D3537,TRUE,_xll.ohTrigger(RecalcTrigger,TriggerON)),NA())</f>
        <v>#N/A</v>
      </c>
      <c r="H3537" s="43">
        <f>_xll.qlCalendarAdvance(Calendar,$H3536,B3537,"f",FALSE)</f>
        <v>64571</v>
      </c>
      <c r="I3537" s="141">
        <f>_xll.qlInterestRateIndexValueDate(Index1M,$H3537)</f>
        <v>64571</v>
      </c>
      <c r="J3537" s="147" t="e">
        <f>IFERROR(_xll.qlIndexFixing(Index1M,$H3537,TRUE,_xll.ohTrigger(RecalcTrigger,Trigger1M)),NA())</f>
        <v>#N/A</v>
      </c>
      <c r="K3537" s="148" t="e">
        <f>IFERROR(_xll.qlIndexFixing(Index3M,H3537,TRUE,_xll.ohTrigger(RecalcTrigger,Trigger3M)),NA())</f>
        <v>#N/A</v>
      </c>
      <c r="L3537" s="148" t="e">
        <f>IFERROR(_xll.qlIndexFixing(Index6M,$H3537,TRUE,_xll.ohTrigger(RecalcTrigger,Trigger6M)),NA())</f>
        <v>#N/A</v>
      </c>
      <c r="M3537" s="149" t="e">
        <f>IFERROR(_xll.qlIndexFixing(Index1Y,$H3537,TRUE,_xll.ohTrigger(RecalcTrigger,Trigger1Y)),NA())</f>
        <v>#N/A</v>
      </c>
      <c r="N3537" s="147" t="e">
        <f>IFERROR(_xll.qlIndexFixing(ONIndex1M,I3537,TRUE,_xll.ohTrigger(RecalcTrigger,Trigger1M)),NA())</f>
        <v>#N/A</v>
      </c>
      <c r="O3537" s="148" t="e">
        <f>IFERROR(_xll.qlIndexFixing(ONIndex3M,I3537,TRUE,_xll.ohTrigger(RecalcTrigger,Trigger3M)),NA())</f>
        <v>#N/A</v>
      </c>
      <c r="P3537" s="148" t="e">
        <f>IFERROR(_xll.qlIndexFixing(ONIndex6M,I3537,TRUE,_xll.ohTrigger(RecalcTrigger,Trigger6M)),NA())</f>
        <v>#N/A</v>
      </c>
      <c r="Q3537" s="149" t="e">
        <f>IFERROR(_xll.qlIndexFixing(ONIndex1Y,I3537,TRUE,_xll.ohTrigger(RecalcTrigger,Trigger1Y)),NA())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93</vt:i4>
      </vt:variant>
    </vt:vector>
  </HeadingPairs>
  <TitlesOfParts>
    <vt:vector size="100" baseType="lpstr">
      <vt:lpstr>General Settings</vt:lpstr>
      <vt:lpstr>ON Monitor</vt:lpstr>
      <vt:lpstr>1M Monitor</vt:lpstr>
      <vt:lpstr>3M Monitor</vt:lpstr>
      <vt:lpstr>6M Monitor</vt:lpstr>
      <vt:lpstr>1Y Monitor</vt:lpstr>
      <vt:lpstr>Data</vt:lpstr>
      <vt:lpstr>Calendar</vt:lpstr>
      <vt:lpstr>Check1M</vt:lpstr>
      <vt:lpstr>Check1Y</vt:lpstr>
      <vt:lpstr>Check3M</vt:lpstr>
      <vt:lpstr>Check6M</vt:lpstr>
      <vt:lpstr>CheckON</vt:lpstr>
      <vt:lpstr>Currency</vt:lpstr>
      <vt:lpstr>'1M Monitor'!DataTable</vt:lpstr>
      <vt:lpstr>'1Y Monitor'!DataTable</vt:lpstr>
      <vt:lpstr>'3M Monitor'!DataTable</vt:lpstr>
      <vt:lpstr>'6M Monitor'!DataTable</vt:lpstr>
      <vt:lpstr>'ON Monitor'!DataTable</vt:lpstr>
      <vt:lpstr>'ON Monitor'!DayCountConv</vt:lpstr>
      <vt:lpstr>DiscountingCurve</vt:lpstr>
      <vt:lpstr>'3M Monitor'!DiscountingEngine</vt:lpstr>
      <vt:lpstr>EvaluationDate</vt:lpstr>
      <vt:lpstr>FirstIMMFUTCheck</vt:lpstr>
      <vt:lpstr>FirstIMMFUTDates</vt:lpstr>
      <vt:lpstr>FirstIMMFUTNull</vt:lpstr>
      <vt:lpstr>FirstIMMFUTQuotes</vt:lpstr>
      <vt:lpstr>'3M Monitor'!FixedLegBDC</vt:lpstr>
      <vt:lpstr>'6M Monitor'!FixedLegBDC</vt:lpstr>
      <vt:lpstr>'3M Monitor'!FixedLegDayCounter</vt:lpstr>
      <vt:lpstr>'6M Monitor'!FixedLegDayCounter</vt:lpstr>
      <vt:lpstr>'3M Monitor'!FixedLegTenor</vt:lpstr>
      <vt:lpstr>'6M Monitor'!FixedLegTenor</vt:lpstr>
      <vt:lpstr>Flag1M</vt:lpstr>
      <vt:lpstr>Flag1Y</vt:lpstr>
      <vt:lpstr>Flag3M</vt:lpstr>
      <vt:lpstr>Flag6M</vt:lpstr>
      <vt:lpstr>FlagON</vt:lpstr>
      <vt:lpstr>FRA1YCheck</vt:lpstr>
      <vt:lpstr>FRA1YDates</vt:lpstr>
      <vt:lpstr>FRA1YNull</vt:lpstr>
      <vt:lpstr>FRA1YQuotes</vt:lpstr>
      <vt:lpstr>FRA3MCheck</vt:lpstr>
      <vt:lpstr>FRA3MDates</vt:lpstr>
      <vt:lpstr>FRA3MNull</vt:lpstr>
      <vt:lpstr>FRA3MQuotes</vt:lpstr>
      <vt:lpstr>FRA6MCheck</vt:lpstr>
      <vt:lpstr>FRA6MDates</vt:lpstr>
      <vt:lpstr>FRA6MNull</vt:lpstr>
      <vt:lpstr>FRA6MQuotes</vt:lpstr>
      <vt:lpstr>Fwd1M</vt:lpstr>
      <vt:lpstr>Fwd1Y</vt:lpstr>
      <vt:lpstr>Fwd3M</vt:lpstr>
      <vt:lpstr>Fwd6M</vt:lpstr>
      <vt:lpstr>FwdON</vt:lpstr>
      <vt:lpstr>'ON Monitor'!FwdStart</vt:lpstr>
      <vt:lpstr>Index1M</vt:lpstr>
      <vt:lpstr>Index1Y</vt:lpstr>
      <vt:lpstr>Index3M</vt:lpstr>
      <vt:lpstr>Index6M</vt:lpstr>
      <vt:lpstr>IndexON</vt:lpstr>
      <vt:lpstr>InterestRatesTrigger</vt:lpstr>
      <vt:lpstr>LastIMMFUTCheck</vt:lpstr>
      <vt:lpstr>LastIMMFUTDates</vt:lpstr>
      <vt:lpstr>LastIMMFUTNull</vt:lpstr>
      <vt:lpstr>LastIMMFUTQuotes</vt:lpstr>
      <vt:lpstr>ObjectOverwrite</vt:lpstr>
      <vt:lpstr>ONFwd1M</vt:lpstr>
      <vt:lpstr>ONFwd1Y</vt:lpstr>
      <vt:lpstr>ONFwd3M</vt:lpstr>
      <vt:lpstr>ONFwd6M</vt:lpstr>
      <vt:lpstr>ONIndex1M</vt:lpstr>
      <vt:lpstr>ONIndex1Y</vt:lpstr>
      <vt:lpstr>ONIndex3M</vt:lpstr>
      <vt:lpstr>ONIndex6M</vt:lpstr>
      <vt:lpstr>'ON Monitor'!OvernightIndex</vt:lpstr>
      <vt:lpstr>Permanent</vt:lpstr>
      <vt:lpstr>QuoteSuffix</vt:lpstr>
      <vt:lpstr>RecalcTrigger</vt:lpstr>
      <vt:lpstr>SERIALFUTCheck</vt:lpstr>
      <vt:lpstr>SERIALFUTDates</vt:lpstr>
      <vt:lpstr>SERIALFUTNull</vt:lpstr>
      <vt:lpstr>SERIALFUTQuotes</vt:lpstr>
      <vt:lpstr>SettlementDate</vt:lpstr>
      <vt:lpstr>SettlementDateON</vt:lpstr>
      <vt:lpstr>SettlementDates</vt:lpstr>
      <vt:lpstr>SettlementDatesON</vt:lpstr>
      <vt:lpstr>SettlementDays</vt:lpstr>
      <vt:lpstr>'1M Monitor'!ShortFixedLegBDC</vt:lpstr>
      <vt:lpstr>'3M Monitor'!ShortFixedLegBDC</vt:lpstr>
      <vt:lpstr>'1M Monitor'!ShortFixedLegDayCounter</vt:lpstr>
      <vt:lpstr>'3M Monitor'!ShortFixedLegDayCounter</vt:lpstr>
      <vt:lpstr>'1M Monitor'!ShortFixedLegTenor</vt:lpstr>
      <vt:lpstr>'3M Monitor'!ShortFixedLegTenor</vt:lpstr>
      <vt:lpstr>Trigger</vt:lpstr>
      <vt:lpstr>Trigger1M</vt:lpstr>
      <vt:lpstr>Trigger1Y</vt:lpstr>
      <vt:lpstr>Trigger3M</vt:lpstr>
      <vt:lpstr>Trigger6M</vt:lpstr>
      <vt:lpstr>TriggerON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FONDI STEFANO</cp:lastModifiedBy>
  <dcterms:created xsi:type="dcterms:W3CDTF">2014-01-14T16:38:43Z</dcterms:created>
  <dcterms:modified xsi:type="dcterms:W3CDTF">2016-09-28T08:55:10Z</dcterms:modified>
</cp:coreProperties>
</file>